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SCOH/01 Aanbesteding 2023/2. Inschrijfdocumenten/4. Publicatie documenten/"/>
    </mc:Choice>
  </mc:AlternateContent>
  <xr:revisionPtr revIDLastSave="3" documentId="8_{C61962EF-6F62-4DCA-9E94-1F30930D7F0F}" xr6:coauthVersionLast="47" xr6:coauthVersionMax="47" xr10:uidLastSave="{1A6347E9-250E-4577-97F7-CF0E7AAA3FF8}"/>
  <bookViews>
    <workbookView xWindow="28680" yWindow="-120" windowWidth="29040" windowHeight="15720" tabRatio="946" activeTab="1" xr2:uid="{00000000-000D-0000-FFFF-FFFF00000000}"/>
  </bookViews>
  <sheets>
    <sheet name="1-Uitgangspunten" sheetId="41" r:id="rId1"/>
    <sheet name="2-Kosten per locatie" sheetId="37" r:id="rId2"/>
    <sheet name="3-Productie normen" sheetId="28" r:id="rId3"/>
    <sheet name="4-Basis ruimtestaat" sheetId="2" r:id="rId4"/>
    <sheet name="5-Premies en opslagen" sheetId="17" r:id="rId5"/>
    <sheet name="6-Opbouw uurtarief productie" sheetId="18" r:id="rId6"/>
    <sheet name="7-Opbouw uurtarief toezicht" sheetId="38" r:id="rId7"/>
    <sheet name="8-Additionele kosten" sheetId="31" r:id="rId8"/>
    <sheet name="9-Afroepprijs" sheetId="5" r:id="rId9"/>
    <sheet name="10-Glasbewassing" sheetId="35" r:id="rId10"/>
    <sheet name="11-Sanitaire voorzieningen" sheetId="42" r:id="rId11"/>
  </sheets>
  <externalReferences>
    <externalReference r:id="rId12"/>
    <externalReference r:id="rId13"/>
    <externalReference r:id="rId14"/>
    <externalReference r:id="rId15"/>
    <externalReference r:id="rId16"/>
    <externalReference r:id="rId17"/>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9" hidden="1">'[2]#REF'!#REF!</definedName>
    <definedName name="_Fill" localSheetId="10" hidden="1">'[2]#REF'!#REF!</definedName>
    <definedName name="_Fill" localSheetId="1" hidden="1">'[3]#REF'!#REF!</definedName>
    <definedName name="_Fill" hidden="1">'[3]#REF'!#REF!</definedName>
    <definedName name="_filll" hidden="1">'[4]#REF'!#REF!</definedName>
    <definedName name="_xlnm._FilterDatabase" localSheetId="9" hidden="1">'10-Glasbewassing'!$A$10:$Y$62</definedName>
    <definedName name="_xlnm._FilterDatabase" localSheetId="10" hidden="1">'11-Sanitaire voorzieningen'!$A$10:$O$37</definedName>
    <definedName name="_xlnm._FilterDatabase" localSheetId="1" hidden="1">'2-Kosten per locatie'!$A$12:$J$33</definedName>
    <definedName name="_xlnm._FilterDatabase" localSheetId="3" hidden="1">'4-Basis ruimtestaat'!$B$9:$U$1098</definedName>
    <definedName name="_Hlk39130726" localSheetId="0">'1-Uitgangspunten'!$A$16</definedName>
    <definedName name="_Key1" localSheetId="9" hidden="1">'[2]#REF'!#REF!</definedName>
    <definedName name="_Key1" localSheetId="10" hidden="1">'[2]#REF'!#REF!</definedName>
    <definedName name="_Key1" localSheetId="1" hidden="1">'[3]#REF'!#REF!</definedName>
    <definedName name="_Key1" hidden="1">'[3]#REF'!#REF!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'[2]#REF'!#REF!</definedName>
    <definedName name="_xlnm.Print_Area" localSheetId="1">'2-Kosten per locatie'!$A$3:$Z$33</definedName>
    <definedName name="_xlnm.Print_Area" localSheetId="3">'4-Basis ruimtestaat'!$B$3:$U$743</definedName>
    <definedName name="_xlnm.Print_Area" localSheetId="4">'5-Premies en opslagen'!$A$3:$E$55</definedName>
    <definedName name="_xlnm.Print_Area" localSheetId="5">'6-Opbouw uurtarief productie'!$A$1:$R$63</definedName>
    <definedName name="_xlnm.Print_Area" localSheetId="8">'9-Afroepprijs'!$A$3:$F$48</definedName>
    <definedName name="_xlnm.Print_Titles" localSheetId="9">'10-Glasbewassing'!$10:$10</definedName>
    <definedName name="_xlnm.Print_Titles" localSheetId="10">'11-Sanitaire voorzieningen'!$10:$10</definedName>
    <definedName name="_xlnm.Print_Titles" localSheetId="1">'2-Kosten per locatie'!$12:$12</definedName>
    <definedName name="_xlnm.Print_Titles" localSheetId="3">'4-Basis ruimtestaat'!$9:$9</definedName>
    <definedName name="_xlnm.Print_Titles" localSheetId="5">'6-Opbouw uurtarief productie'!$A:$C</definedName>
    <definedName name="_xlnm.Print_Titles" localSheetId="8">'9-Afroepprijs'!$6:$9</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'[5]#REF'!#REF!</definedName>
    <definedName name="einde" localSheetId="1">'2-Kosten per locatie'!einde</definedName>
    <definedName name="einde">'2-Kosten per locatie'!einde</definedName>
    <definedName name="fghf" hidden="1">'[6]#REF'!#REF!</definedName>
    <definedName name="Gan_R" localSheetId="1">'2-Kosten per locatie'!Gan_R</definedName>
    <definedName name="Gan_R">'2-Kosten per locatie'!Gan_R</definedName>
    <definedName name="gs" hidden="1">'[5]#REF'!#REF!</definedName>
    <definedName name="han" localSheetId="9" hidden="1">'[2]#REF'!#REF!</definedName>
    <definedName name="han" localSheetId="10" hidden="1">'[2]#REF'!#REF!</definedName>
    <definedName name="han" localSheetId="1" hidden="1">'[3]#REF'!#REF!</definedName>
    <definedName name="han" hidden="1">'[3]#REF'!#REF!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'[6]#REF'!#REF!</definedName>
    <definedName name="Mutatiederdekwartaal" localSheetId="1" hidden="1">{"'ma_vr'!$A$1:$AA$42"}</definedName>
    <definedName name="Mutatiederdekwartaal" hidden="1">{"'ma_vr'!$A$1:$AA$42"}</definedName>
    <definedName name="NvB" hidden="1">'[4]#REF'!#REF!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4" i="37" l="1"/>
  <c r="G15" i="37"/>
  <c r="G16" i="37"/>
  <c r="G17" i="37"/>
  <c r="G18" i="37"/>
  <c r="G19" i="37"/>
  <c r="G20" i="37"/>
  <c r="G21" i="37"/>
  <c r="G22" i="37"/>
  <c r="G23" i="37"/>
  <c r="G24" i="37"/>
  <c r="G25" i="37"/>
  <c r="G26" i="37"/>
  <c r="G27" i="37"/>
  <c r="G28" i="37"/>
  <c r="G29" i="37"/>
  <c r="G30" i="37"/>
  <c r="G31" i="37"/>
  <c r="F14" i="37"/>
  <c r="F15" i="37"/>
  <c r="F16" i="37"/>
  <c r="F17" i="37"/>
  <c r="F18" i="37"/>
  <c r="F19" i="37"/>
  <c r="F20" i="37"/>
  <c r="F21" i="37"/>
  <c r="F22" i="37"/>
  <c r="F23" i="37"/>
  <c r="F24" i="37"/>
  <c r="F25" i="37"/>
  <c r="F26" i="37"/>
  <c r="F27" i="37"/>
  <c r="F28" i="37"/>
  <c r="F29" i="37"/>
  <c r="F30" i="37"/>
  <c r="F31" i="37"/>
  <c r="B4" i="41"/>
  <c r="B3" i="41"/>
  <c r="F18" i="31" l="1"/>
  <c r="F19" i="31"/>
  <c r="F20" i="31"/>
  <c r="F21" i="31"/>
  <c r="F22" i="31"/>
  <c r="F23" i="31"/>
  <c r="F24" i="31"/>
  <c r="F25" i="31"/>
  <c r="F26" i="31"/>
  <c r="F27" i="31"/>
  <c r="F28" i="31"/>
  <c r="F29" i="31"/>
  <c r="F30" i="31"/>
  <c r="F31" i="31"/>
  <c r="F32" i="31"/>
  <c r="F33" i="31"/>
  <c r="F34" i="31"/>
  <c r="F17" i="31"/>
  <c r="F12" i="31"/>
  <c r="F13" i="31"/>
  <c r="F11" i="31"/>
  <c r="B4" i="35"/>
  <c r="D14" i="35"/>
  <c r="D60" i="35"/>
  <c r="D59" i="35"/>
  <c r="D58" i="35"/>
  <c r="E58" i="35" s="1"/>
  <c r="D57" i="35"/>
  <c r="E57" i="35" s="1"/>
  <c r="D56" i="35"/>
  <c r="E56" i="35" s="1"/>
  <c r="D55" i="35"/>
  <c r="E55" i="35" s="1"/>
  <c r="D54" i="35"/>
  <c r="E54" i="35" s="1"/>
  <c r="D53" i="35"/>
  <c r="E53" i="35" s="1"/>
  <c r="D52" i="35"/>
  <c r="E52" i="35" s="1"/>
  <c r="D51" i="35"/>
  <c r="E51" i="35" s="1"/>
  <c r="D50" i="35"/>
  <c r="D49" i="35"/>
  <c r="E49" i="35" s="1"/>
  <c r="D48" i="35"/>
  <c r="D47" i="35"/>
  <c r="D46" i="35"/>
  <c r="D45" i="35"/>
  <c r="D44" i="35"/>
  <c r="D43" i="35"/>
  <c r="E43" i="35" s="1"/>
  <c r="D42" i="35"/>
  <c r="E42" i="35" s="1"/>
  <c r="D41" i="35"/>
  <c r="E41" i="35" s="1"/>
  <c r="D40" i="35"/>
  <c r="E40" i="35" s="1"/>
  <c r="D39" i="35"/>
  <c r="E39" i="35" s="1"/>
  <c r="D38" i="35"/>
  <c r="E38" i="35" s="1"/>
  <c r="D37" i="35"/>
  <c r="E37" i="35" s="1"/>
  <c r="D36" i="35"/>
  <c r="E36" i="35" s="1"/>
  <c r="D35" i="35"/>
  <c r="D34" i="35"/>
  <c r="E34" i="35" s="1"/>
  <c r="G34" i="35" s="1"/>
  <c r="D33" i="35"/>
  <c r="E33" i="35" s="1"/>
  <c r="D32" i="35"/>
  <c r="E32" i="35" s="1"/>
  <c r="D31" i="35"/>
  <c r="D30" i="35"/>
  <c r="D29" i="35"/>
  <c r="E29" i="35" s="1"/>
  <c r="D28" i="35"/>
  <c r="E28" i="35" s="1"/>
  <c r="D27" i="35"/>
  <c r="E27" i="35" s="1"/>
  <c r="D26" i="35"/>
  <c r="E26" i="35" s="1"/>
  <c r="D25" i="35"/>
  <c r="E25" i="35" s="1"/>
  <c r="D24" i="35"/>
  <c r="E24" i="35" s="1"/>
  <c r="D23" i="35"/>
  <c r="E23" i="35" s="1"/>
  <c r="E35" i="35" l="1"/>
  <c r="G35" i="35" s="1"/>
  <c r="G36" i="35"/>
  <c r="E31" i="35"/>
  <c r="G31" i="35" s="1"/>
  <c r="E60" i="35"/>
  <c r="G60" i="35" s="1"/>
  <c r="E59" i="35"/>
  <c r="G59" i="35" s="1"/>
  <c r="E30" i="35"/>
  <c r="G30" i="35" s="1"/>
  <c r="E50" i="35"/>
  <c r="G50" i="35" s="1"/>
  <c r="G32" i="35"/>
  <c r="E48" i="35"/>
  <c r="G48" i="35" s="1"/>
  <c r="G23" i="35"/>
  <c r="G24" i="35"/>
  <c r="G54" i="35"/>
  <c r="E47" i="35"/>
  <c r="G47" i="35" s="1"/>
  <c r="G29" i="35"/>
  <c r="E46" i="35"/>
  <c r="G46" i="35" s="1"/>
  <c r="G49" i="35"/>
  <c r="E45" i="35"/>
  <c r="G45" i="35" s="1"/>
  <c r="E14" i="35"/>
  <c r="G14" i="35" s="1"/>
  <c r="E44" i="35"/>
  <c r="G44" i="35" s="1"/>
  <c r="G33" i="35"/>
  <c r="G37" i="35"/>
  <c r="G38" i="35"/>
  <c r="G40" i="35"/>
  <c r="G41" i="35"/>
  <c r="G42" i="35"/>
  <c r="G43" i="35"/>
  <c r="G51" i="35"/>
  <c r="G52" i="35"/>
  <c r="G53" i="35"/>
  <c r="G25" i="35"/>
  <c r="G55" i="35"/>
  <c r="G26" i="35"/>
  <c r="G56" i="35"/>
  <c r="G27" i="35"/>
  <c r="G57" i="35"/>
  <c r="G39" i="35"/>
  <c r="G28" i="35"/>
  <c r="G58" i="35"/>
  <c r="H20" i="31"/>
  <c r="H29" i="31" s="1"/>
  <c r="H13" i="31"/>
  <c r="H24" i="31" s="1"/>
  <c r="H33" i="31" s="1"/>
  <c r="H18" i="31"/>
  <c r="H27" i="31" s="1"/>
  <c r="H17" i="31"/>
  <c r="H26" i="31" s="1"/>
  <c r="H25" i="31"/>
  <c r="H34" i="31" s="1"/>
  <c r="H19" i="31"/>
  <c r="H28" i="31" s="1"/>
  <c r="K31" i="2"/>
  <c r="U31" i="2" s="1"/>
  <c r="O31" i="2"/>
  <c r="Q31" i="2"/>
  <c r="K32" i="2"/>
  <c r="U32" i="2" s="1"/>
  <c r="O32" i="2"/>
  <c r="Q32" i="2"/>
  <c r="K33" i="2"/>
  <c r="U33" i="2" s="1"/>
  <c r="O33" i="2"/>
  <c r="Q33" i="2"/>
  <c r="K34" i="2"/>
  <c r="U34" i="2" s="1"/>
  <c r="O34" i="2"/>
  <c r="Q34" i="2"/>
  <c r="K35" i="2"/>
  <c r="U35" i="2" s="1"/>
  <c r="O35" i="2"/>
  <c r="Q35" i="2"/>
  <c r="K36" i="2"/>
  <c r="U36" i="2" s="1"/>
  <c r="K37" i="2"/>
  <c r="U37" i="2" s="1"/>
  <c r="O37" i="2"/>
  <c r="Q37" i="2"/>
  <c r="K38" i="2"/>
  <c r="U38" i="2" s="1"/>
  <c r="O38" i="2"/>
  <c r="Q38" i="2"/>
  <c r="K39" i="2"/>
  <c r="U39" i="2" s="1"/>
  <c r="O39" i="2"/>
  <c r="Q39" i="2"/>
  <c r="K40" i="2"/>
  <c r="U40" i="2" s="1"/>
  <c r="K41" i="2"/>
  <c r="U41" i="2" s="1"/>
  <c r="O41" i="2"/>
  <c r="Q41" i="2"/>
  <c r="K42" i="2"/>
  <c r="U42" i="2" s="1"/>
  <c r="O42" i="2"/>
  <c r="Q42" i="2"/>
  <c r="K43" i="2"/>
  <c r="U43" i="2" s="1"/>
  <c r="O43" i="2"/>
  <c r="Q43" i="2"/>
  <c r="K44" i="2"/>
  <c r="U44" i="2" s="1"/>
  <c r="O44" i="2"/>
  <c r="Q44" i="2"/>
  <c r="K45" i="2"/>
  <c r="U45" i="2" s="1"/>
  <c r="O45" i="2"/>
  <c r="Q45" i="2"/>
  <c r="K46" i="2"/>
  <c r="U46" i="2" s="1"/>
  <c r="O46" i="2"/>
  <c r="Q46" i="2"/>
  <c r="K47" i="2"/>
  <c r="U47" i="2" s="1"/>
  <c r="O47" i="2"/>
  <c r="Q47" i="2"/>
  <c r="K48" i="2"/>
  <c r="U48" i="2" s="1"/>
  <c r="O48" i="2"/>
  <c r="Q48" i="2"/>
  <c r="K49" i="2"/>
  <c r="U49" i="2" s="1"/>
  <c r="O49" i="2"/>
  <c r="Q49" i="2"/>
  <c r="K50" i="2"/>
  <c r="U50" i="2" s="1"/>
  <c r="K51" i="2"/>
  <c r="U51" i="2" s="1"/>
  <c r="K52" i="2"/>
  <c r="U52" i="2" s="1"/>
  <c r="N52" i="2"/>
  <c r="O52" i="2"/>
  <c r="P52" i="2"/>
  <c r="Q52" i="2"/>
  <c r="K53" i="2"/>
  <c r="U53" i="2" s="1"/>
  <c r="O53" i="2"/>
  <c r="Q53" i="2"/>
  <c r="K54" i="2"/>
  <c r="U54" i="2" s="1"/>
  <c r="O54" i="2"/>
  <c r="Q54" i="2"/>
  <c r="K55" i="2"/>
  <c r="U55" i="2" s="1"/>
  <c r="O55" i="2"/>
  <c r="Q55" i="2"/>
  <c r="K56" i="2"/>
  <c r="U56" i="2" s="1"/>
  <c r="O56" i="2"/>
  <c r="Q56" i="2"/>
  <c r="K57" i="2"/>
  <c r="U57" i="2" s="1"/>
  <c r="O57" i="2"/>
  <c r="Q57" i="2"/>
  <c r="K58" i="2"/>
  <c r="U58" i="2" s="1"/>
  <c r="O58" i="2"/>
  <c r="Q58" i="2"/>
  <c r="K59" i="2"/>
  <c r="U59" i="2" s="1"/>
  <c r="O59" i="2"/>
  <c r="Q59" i="2"/>
  <c r="K60" i="2"/>
  <c r="U60" i="2" s="1"/>
  <c r="O60" i="2"/>
  <c r="Q60" i="2"/>
  <c r="K61" i="2"/>
  <c r="U61" i="2" s="1"/>
  <c r="N61" i="2"/>
  <c r="O61" i="2"/>
  <c r="P61" i="2"/>
  <c r="Q61" i="2"/>
  <c r="K62" i="2"/>
  <c r="U62" i="2" s="1"/>
  <c r="O62" i="2"/>
  <c r="Q62" i="2"/>
  <c r="K63" i="2"/>
  <c r="U63" i="2" s="1"/>
  <c r="O63" i="2"/>
  <c r="Q63" i="2"/>
  <c r="K64" i="2"/>
  <c r="U64" i="2" s="1"/>
  <c r="K65" i="2"/>
  <c r="U65" i="2" s="1"/>
  <c r="K66" i="2"/>
  <c r="U66" i="2" s="1"/>
  <c r="K67" i="2"/>
  <c r="U67" i="2" s="1"/>
  <c r="N67" i="2"/>
  <c r="O67" i="2"/>
  <c r="P67" i="2"/>
  <c r="Q67" i="2"/>
  <c r="K68" i="2"/>
  <c r="U68" i="2" s="1"/>
  <c r="O68" i="2"/>
  <c r="Q68" i="2"/>
  <c r="K69" i="2"/>
  <c r="U69" i="2" s="1"/>
  <c r="N69" i="2"/>
  <c r="O69" i="2"/>
  <c r="P69" i="2"/>
  <c r="Q69" i="2"/>
  <c r="K70" i="2"/>
  <c r="U70" i="2" s="1"/>
  <c r="O70" i="2"/>
  <c r="Q70" i="2"/>
  <c r="K71" i="2"/>
  <c r="U71" i="2" s="1"/>
  <c r="O71" i="2"/>
  <c r="Q71" i="2"/>
  <c r="K72" i="2"/>
  <c r="U72" i="2" s="1"/>
  <c r="K73" i="2"/>
  <c r="U73" i="2" s="1"/>
  <c r="O73" i="2"/>
  <c r="Q73" i="2"/>
  <c r="K74" i="2"/>
  <c r="U74" i="2" s="1"/>
  <c r="O74" i="2"/>
  <c r="Q74" i="2"/>
  <c r="K75" i="2"/>
  <c r="U75" i="2" s="1"/>
  <c r="K76" i="2"/>
  <c r="U76" i="2" s="1"/>
  <c r="O76" i="2"/>
  <c r="Q76" i="2"/>
  <c r="K77" i="2"/>
  <c r="U77" i="2" s="1"/>
  <c r="K78" i="2"/>
  <c r="U78" i="2" s="1"/>
  <c r="O78" i="2"/>
  <c r="Q78" i="2"/>
  <c r="K79" i="2"/>
  <c r="U79" i="2" s="1"/>
  <c r="O79" i="2"/>
  <c r="Q79" i="2"/>
  <c r="K80" i="2"/>
  <c r="U80" i="2" s="1"/>
  <c r="O80" i="2"/>
  <c r="Q80" i="2"/>
  <c r="K81" i="2"/>
  <c r="U81" i="2" s="1"/>
  <c r="O81" i="2"/>
  <c r="Q81" i="2"/>
  <c r="K82" i="2"/>
  <c r="U82" i="2" s="1"/>
  <c r="O82" i="2"/>
  <c r="Q82" i="2"/>
  <c r="K83" i="2"/>
  <c r="U83" i="2" s="1"/>
  <c r="O83" i="2"/>
  <c r="Q83" i="2"/>
  <c r="K84" i="2"/>
  <c r="U84" i="2" s="1"/>
  <c r="K85" i="2"/>
  <c r="U85" i="2" s="1"/>
  <c r="O85" i="2"/>
  <c r="Q85" i="2"/>
  <c r="K86" i="2"/>
  <c r="U86" i="2" s="1"/>
  <c r="O86" i="2"/>
  <c r="Q86" i="2"/>
  <c r="K87" i="2"/>
  <c r="U87" i="2" s="1"/>
  <c r="O87" i="2"/>
  <c r="Q87" i="2"/>
  <c r="K88" i="2"/>
  <c r="U88" i="2" s="1"/>
  <c r="O88" i="2"/>
  <c r="Q88" i="2"/>
  <c r="K89" i="2"/>
  <c r="U89" i="2" s="1"/>
  <c r="O89" i="2"/>
  <c r="Q89" i="2"/>
  <c r="K90" i="2"/>
  <c r="U90" i="2" s="1"/>
  <c r="O90" i="2"/>
  <c r="Q90" i="2"/>
  <c r="K91" i="2"/>
  <c r="U91" i="2" s="1"/>
  <c r="O91" i="2"/>
  <c r="Q91" i="2"/>
  <c r="K92" i="2"/>
  <c r="U92" i="2" s="1"/>
  <c r="O92" i="2"/>
  <c r="Q92" i="2"/>
  <c r="K93" i="2"/>
  <c r="U93" i="2" s="1"/>
  <c r="O93" i="2"/>
  <c r="Q93" i="2"/>
  <c r="K94" i="2"/>
  <c r="U94" i="2" s="1"/>
  <c r="O94" i="2"/>
  <c r="Q94" i="2"/>
  <c r="K95" i="2"/>
  <c r="U95" i="2" s="1"/>
  <c r="O95" i="2"/>
  <c r="Q95" i="2"/>
  <c r="K96" i="2"/>
  <c r="U96" i="2" s="1"/>
  <c r="O96" i="2"/>
  <c r="Q96" i="2"/>
  <c r="K97" i="2"/>
  <c r="U97" i="2" s="1"/>
  <c r="O97" i="2"/>
  <c r="Q97" i="2"/>
  <c r="K98" i="2"/>
  <c r="U98" i="2" s="1"/>
  <c r="O98" i="2"/>
  <c r="Q98" i="2"/>
  <c r="K99" i="2"/>
  <c r="U99" i="2" s="1"/>
  <c r="O99" i="2"/>
  <c r="Q99" i="2"/>
  <c r="K100" i="2"/>
  <c r="U100" i="2" s="1"/>
  <c r="O100" i="2"/>
  <c r="Q100" i="2"/>
  <c r="K101" i="2"/>
  <c r="U101" i="2" s="1"/>
  <c r="O101" i="2"/>
  <c r="Q101" i="2"/>
  <c r="K102" i="2"/>
  <c r="U102" i="2" s="1"/>
  <c r="O102" i="2"/>
  <c r="Q102" i="2"/>
  <c r="K103" i="2"/>
  <c r="U103" i="2" s="1"/>
  <c r="O103" i="2"/>
  <c r="Q103" i="2"/>
  <c r="K104" i="2"/>
  <c r="U104" i="2" s="1"/>
  <c r="O104" i="2"/>
  <c r="Q104" i="2"/>
  <c r="K105" i="2"/>
  <c r="U105" i="2" s="1"/>
  <c r="O105" i="2"/>
  <c r="Q105" i="2"/>
  <c r="K106" i="2"/>
  <c r="U106" i="2" s="1"/>
  <c r="O106" i="2"/>
  <c r="Q106" i="2"/>
  <c r="K107" i="2"/>
  <c r="U107" i="2" s="1"/>
  <c r="O107" i="2"/>
  <c r="Q107" i="2"/>
  <c r="K108" i="2"/>
  <c r="U108" i="2" s="1"/>
  <c r="O108" i="2"/>
  <c r="Q108" i="2"/>
  <c r="K109" i="2"/>
  <c r="U109" i="2" s="1"/>
  <c r="O109" i="2"/>
  <c r="Q109" i="2"/>
  <c r="K110" i="2"/>
  <c r="U110" i="2" s="1"/>
  <c r="O110" i="2"/>
  <c r="Q110" i="2"/>
  <c r="K111" i="2"/>
  <c r="U111" i="2" s="1"/>
  <c r="O111" i="2"/>
  <c r="Q111" i="2"/>
  <c r="K112" i="2"/>
  <c r="U112" i="2" s="1"/>
  <c r="O112" i="2"/>
  <c r="Q112" i="2"/>
  <c r="K113" i="2"/>
  <c r="U113" i="2" s="1"/>
  <c r="O113" i="2"/>
  <c r="Q113" i="2"/>
  <c r="K114" i="2"/>
  <c r="U114" i="2" s="1"/>
  <c r="O114" i="2"/>
  <c r="Q114" i="2"/>
  <c r="K115" i="2"/>
  <c r="U115" i="2" s="1"/>
  <c r="O115" i="2"/>
  <c r="Q115" i="2"/>
  <c r="K116" i="2"/>
  <c r="U116" i="2" s="1"/>
  <c r="O116" i="2"/>
  <c r="Q116" i="2"/>
  <c r="K117" i="2"/>
  <c r="U117" i="2" s="1"/>
  <c r="O117" i="2"/>
  <c r="Q117" i="2"/>
  <c r="K118" i="2"/>
  <c r="U118" i="2" s="1"/>
  <c r="N118" i="2"/>
  <c r="O118" i="2"/>
  <c r="P118" i="2"/>
  <c r="Q118" i="2"/>
  <c r="K119" i="2"/>
  <c r="U119" i="2" s="1"/>
  <c r="O119" i="2"/>
  <c r="Q119" i="2"/>
  <c r="K120" i="2"/>
  <c r="U120" i="2" s="1"/>
  <c r="O120" i="2"/>
  <c r="Q120" i="2"/>
  <c r="K121" i="2"/>
  <c r="U121" i="2" s="1"/>
  <c r="O121" i="2"/>
  <c r="Q121" i="2"/>
  <c r="K122" i="2"/>
  <c r="U122" i="2" s="1"/>
  <c r="O122" i="2"/>
  <c r="Q122" i="2"/>
  <c r="K123" i="2"/>
  <c r="U123" i="2" s="1"/>
  <c r="O123" i="2"/>
  <c r="Q123" i="2"/>
  <c r="K124" i="2"/>
  <c r="U124" i="2" s="1"/>
  <c r="O124" i="2"/>
  <c r="Q124" i="2"/>
  <c r="K125" i="2"/>
  <c r="U125" i="2" s="1"/>
  <c r="O125" i="2"/>
  <c r="Q125" i="2"/>
  <c r="K126" i="2"/>
  <c r="U126" i="2" s="1"/>
  <c r="O126" i="2"/>
  <c r="Q126" i="2"/>
  <c r="K127" i="2"/>
  <c r="U127" i="2" s="1"/>
  <c r="O127" i="2"/>
  <c r="Q127" i="2"/>
  <c r="K128" i="2"/>
  <c r="U128" i="2" s="1"/>
  <c r="O128" i="2"/>
  <c r="Q128" i="2"/>
  <c r="K129" i="2"/>
  <c r="U129" i="2" s="1"/>
  <c r="O129" i="2"/>
  <c r="Q129" i="2"/>
  <c r="K130" i="2"/>
  <c r="U130" i="2" s="1"/>
  <c r="O130" i="2"/>
  <c r="Q130" i="2"/>
  <c r="K131" i="2"/>
  <c r="U131" i="2" s="1"/>
  <c r="O131" i="2"/>
  <c r="Q131" i="2"/>
  <c r="K132" i="2"/>
  <c r="U132" i="2" s="1"/>
  <c r="O132" i="2"/>
  <c r="Q132" i="2"/>
  <c r="K133" i="2"/>
  <c r="U133" i="2" s="1"/>
  <c r="O133" i="2"/>
  <c r="Q133" i="2"/>
  <c r="K134" i="2"/>
  <c r="U134" i="2" s="1"/>
  <c r="O134" i="2"/>
  <c r="Q134" i="2"/>
  <c r="K135" i="2"/>
  <c r="U135" i="2" s="1"/>
  <c r="O135" i="2"/>
  <c r="Q135" i="2"/>
  <c r="K136" i="2"/>
  <c r="U136" i="2" s="1"/>
  <c r="O136" i="2"/>
  <c r="Q136" i="2"/>
  <c r="K137" i="2"/>
  <c r="U137" i="2" s="1"/>
  <c r="N137" i="2"/>
  <c r="O137" i="2"/>
  <c r="P137" i="2"/>
  <c r="Q137" i="2"/>
  <c r="K138" i="2"/>
  <c r="U138" i="2" s="1"/>
  <c r="O138" i="2"/>
  <c r="Q138" i="2"/>
  <c r="K139" i="2"/>
  <c r="U139" i="2" s="1"/>
  <c r="N139" i="2"/>
  <c r="O139" i="2"/>
  <c r="P139" i="2"/>
  <c r="Q139" i="2"/>
  <c r="K140" i="2"/>
  <c r="U140" i="2" s="1"/>
  <c r="O140" i="2"/>
  <c r="Q140" i="2"/>
  <c r="K141" i="2"/>
  <c r="U141" i="2" s="1"/>
  <c r="O141" i="2"/>
  <c r="Q141" i="2"/>
  <c r="K142" i="2"/>
  <c r="U142" i="2" s="1"/>
  <c r="O142" i="2"/>
  <c r="Q142" i="2"/>
  <c r="K143" i="2"/>
  <c r="U143" i="2" s="1"/>
  <c r="O143" i="2"/>
  <c r="Q143" i="2"/>
  <c r="K144" i="2"/>
  <c r="U144" i="2" s="1"/>
  <c r="O144" i="2"/>
  <c r="Q144" i="2"/>
  <c r="K145" i="2"/>
  <c r="U145" i="2" s="1"/>
  <c r="O145" i="2"/>
  <c r="Q145" i="2"/>
  <c r="K146" i="2"/>
  <c r="U146" i="2" s="1"/>
  <c r="O146" i="2"/>
  <c r="Q146" i="2"/>
  <c r="K147" i="2"/>
  <c r="U147" i="2" s="1"/>
  <c r="O147" i="2"/>
  <c r="Q147" i="2"/>
  <c r="K148" i="2"/>
  <c r="U148" i="2" s="1"/>
  <c r="O148" i="2"/>
  <c r="Q148" i="2"/>
  <c r="K149" i="2"/>
  <c r="U149" i="2" s="1"/>
  <c r="O149" i="2"/>
  <c r="Q149" i="2"/>
  <c r="K150" i="2"/>
  <c r="U150" i="2" s="1"/>
  <c r="O150" i="2"/>
  <c r="Q150" i="2"/>
  <c r="K151" i="2"/>
  <c r="U151" i="2" s="1"/>
  <c r="O151" i="2"/>
  <c r="Q151" i="2"/>
  <c r="K152" i="2"/>
  <c r="U152" i="2" s="1"/>
  <c r="O152" i="2"/>
  <c r="Q152" i="2"/>
  <c r="K153" i="2"/>
  <c r="U153" i="2" s="1"/>
  <c r="O153" i="2"/>
  <c r="Q153" i="2"/>
  <c r="K154" i="2"/>
  <c r="U154" i="2" s="1"/>
  <c r="O154" i="2"/>
  <c r="Q154" i="2"/>
  <c r="K155" i="2"/>
  <c r="U155" i="2" s="1"/>
  <c r="O155" i="2"/>
  <c r="Q155" i="2"/>
  <c r="K156" i="2"/>
  <c r="U156" i="2" s="1"/>
  <c r="O156" i="2"/>
  <c r="Q156" i="2"/>
  <c r="K157" i="2"/>
  <c r="U157" i="2" s="1"/>
  <c r="O157" i="2"/>
  <c r="Q157" i="2"/>
  <c r="K158" i="2"/>
  <c r="U158" i="2" s="1"/>
  <c r="N158" i="2"/>
  <c r="O158" i="2"/>
  <c r="P158" i="2"/>
  <c r="Q158" i="2"/>
  <c r="K159" i="2"/>
  <c r="U159" i="2" s="1"/>
  <c r="O159" i="2"/>
  <c r="Q159" i="2"/>
  <c r="K160" i="2"/>
  <c r="U160" i="2" s="1"/>
  <c r="O160" i="2"/>
  <c r="Q160" i="2"/>
  <c r="K161" i="2"/>
  <c r="U161" i="2" s="1"/>
  <c r="O161" i="2"/>
  <c r="Q161" i="2"/>
  <c r="K162" i="2"/>
  <c r="U162" i="2" s="1"/>
  <c r="O162" i="2"/>
  <c r="Q162" i="2"/>
  <c r="K163" i="2"/>
  <c r="U163" i="2" s="1"/>
  <c r="O163" i="2"/>
  <c r="Q163" i="2"/>
  <c r="K164" i="2"/>
  <c r="U164" i="2" s="1"/>
  <c r="O164" i="2"/>
  <c r="Q164" i="2"/>
  <c r="K165" i="2"/>
  <c r="U165" i="2" s="1"/>
  <c r="O165" i="2"/>
  <c r="Q165" i="2"/>
  <c r="K166" i="2"/>
  <c r="U166" i="2" s="1"/>
  <c r="O166" i="2"/>
  <c r="Q166" i="2"/>
  <c r="K167" i="2"/>
  <c r="U167" i="2" s="1"/>
  <c r="O167" i="2"/>
  <c r="Q167" i="2"/>
  <c r="K168" i="2"/>
  <c r="U168" i="2" s="1"/>
  <c r="O168" i="2"/>
  <c r="Q168" i="2"/>
  <c r="K169" i="2"/>
  <c r="U169" i="2" s="1"/>
  <c r="O169" i="2"/>
  <c r="Q169" i="2"/>
  <c r="K170" i="2"/>
  <c r="U170" i="2" s="1"/>
  <c r="O170" i="2"/>
  <c r="Q170" i="2"/>
  <c r="K171" i="2"/>
  <c r="U171" i="2" s="1"/>
  <c r="O171" i="2"/>
  <c r="Q171" i="2"/>
  <c r="K172" i="2"/>
  <c r="U172" i="2" s="1"/>
  <c r="O172" i="2"/>
  <c r="Q172" i="2"/>
  <c r="K173" i="2"/>
  <c r="U173" i="2" s="1"/>
  <c r="O173" i="2"/>
  <c r="Q173" i="2"/>
  <c r="K174" i="2"/>
  <c r="U174" i="2" s="1"/>
  <c r="O174" i="2"/>
  <c r="Q174" i="2"/>
  <c r="K175" i="2"/>
  <c r="U175" i="2" s="1"/>
  <c r="O175" i="2"/>
  <c r="Q175" i="2"/>
  <c r="K176" i="2"/>
  <c r="U176" i="2" s="1"/>
  <c r="O176" i="2"/>
  <c r="Q176" i="2"/>
  <c r="K177" i="2"/>
  <c r="U177" i="2" s="1"/>
  <c r="O177" i="2"/>
  <c r="Q177" i="2"/>
  <c r="K178" i="2"/>
  <c r="U178" i="2" s="1"/>
  <c r="N178" i="2"/>
  <c r="O178" i="2"/>
  <c r="P178" i="2"/>
  <c r="Q178" i="2"/>
  <c r="K179" i="2"/>
  <c r="U179" i="2" s="1"/>
  <c r="O179" i="2"/>
  <c r="Q179" i="2"/>
  <c r="K180" i="2"/>
  <c r="U180" i="2" s="1"/>
  <c r="O180" i="2"/>
  <c r="Q180" i="2"/>
  <c r="K181" i="2"/>
  <c r="U181" i="2" s="1"/>
  <c r="O181" i="2"/>
  <c r="Q181" i="2"/>
  <c r="K182" i="2"/>
  <c r="U182" i="2" s="1"/>
  <c r="O182" i="2"/>
  <c r="Q182" i="2"/>
  <c r="K183" i="2"/>
  <c r="U183" i="2" s="1"/>
  <c r="N183" i="2"/>
  <c r="O183" i="2"/>
  <c r="P183" i="2"/>
  <c r="Q183" i="2"/>
  <c r="K184" i="2"/>
  <c r="U184" i="2" s="1"/>
  <c r="N184" i="2"/>
  <c r="O184" i="2"/>
  <c r="P184" i="2"/>
  <c r="Q184" i="2"/>
  <c r="K185" i="2"/>
  <c r="U185" i="2" s="1"/>
  <c r="O185" i="2"/>
  <c r="Q185" i="2"/>
  <c r="K186" i="2"/>
  <c r="U186" i="2" s="1"/>
  <c r="O186" i="2"/>
  <c r="Q186" i="2"/>
  <c r="K187" i="2"/>
  <c r="U187" i="2" s="1"/>
  <c r="N187" i="2"/>
  <c r="O187" i="2"/>
  <c r="P187" i="2"/>
  <c r="Q187" i="2"/>
  <c r="K188" i="2"/>
  <c r="U188" i="2" s="1"/>
  <c r="O188" i="2"/>
  <c r="Q188" i="2"/>
  <c r="K189" i="2"/>
  <c r="U189" i="2" s="1"/>
  <c r="N189" i="2"/>
  <c r="O189" i="2"/>
  <c r="P189" i="2"/>
  <c r="Q189" i="2"/>
  <c r="K190" i="2"/>
  <c r="U190" i="2" s="1"/>
  <c r="O190" i="2"/>
  <c r="Q190" i="2"/>
  <c r="K191" i="2"/>
  <c r="U191" i="2" s="1"/>
  <c r="O191" i="2"/>
  <c r="Q191" i="2"/>
  <c r="K192" i="2"/>
  <c r="U192" i="2" s="1"/>
  <c r="O192" i="2"/>
  <c r="Q192" i="2"/>
  <c r="K193" i="2"/>
  <c r="U193" i="2" s="1"/>
  <c r="O193" i="2"/>
  <c r="Q193" i="2"/>
  <c r="K194" i="2"/>
  <c r="U194" i="2" s="1"/>
  <c r="O194" i="2"/>
  <c r="Q194" i="2"/>
  <c r="K195" i="2"/>
  <c r="U195" i="2" s="1"/>
  <c r="O195" i="2"/>
  <c r="Q195" i="2"/>
  <c r="K196" i="2"/>
  <c r="U196" i="2" s="1"/>
  <c r="O196" i="2"/>
  <c r="Q196" i="2"/>
  <c r="K197" i="2"/>
  <c r="U197" i="2" s="1"/>
  <c r="O197" i="2"/>
  <c r="Q197" i="2"/>
  <c r="K198" i="2"/>
  <c r="U198" i="2" s="1"/>
  <c r="O198" i="2"/>
  <c r="Q198" i="2"/>
  <c r="K199" i="2"/>
  <c r="U199" i="2" s="1"/>
  <c r="O199" i="2"/>
  <c r="Q199" i="2"/>
  <c r="K200" i="2"/>
  <c r="U200" i="2" s="1"/>
  <c r="O200" i="2"/>
  <c r="Q200" i="2"/>
  <c r="K201" i="2"/>
  <c r="U201" i="2" s="1"/>
  <c r="N201" i="2"/>
  <c r="O201" i="2"/>
  <c r="P201" i="2"/>
  <c r="Q201" i="2"/>
  <c r="K202" i="2"/>
  <c r="U202" i="2" s="1"/>
  <c r="O202" i="2"/>
  <c r="Q202" i="2"/>
  <c r="K203" i="2"/>
  <c r="U203" i="2" s="1"/>
  <c r="O203" i="2"/>
  <c r="Q203" i="2"/>
  <c r="K204" i="2"/>
  <c r="U204" i="2" s="1"/>
  <c r="O204" i="2"/>
  <c r="Q204" i="2"/>
  <c r="K205" i="2"/>
  <c r="U205" i="2" s="1"/>
  <c r="N205" i="2"/>
  <c r="O205" i="2"/>
  <c r="P205" i="2"/>
  <c r="Q205" i="2"/>
  <c r="K206" i="2"/>
  <c r="U206" i="2" s="1"/>
  <c r="O206" i="2"/>
  <c r="Q206" i="2"/>
  <c r="K207" i="2"/>
  <c r="U207" i="2" s="1"/>
  <c r="O207" i="2"/>
  <c r="Q207" i="2"/>
  <c r="K208" i="2"/>
  <c r="U208" i="2" s="1"/>
  <c r="O208" i="2"/>
  <c r="Q208" i="2"/>
  <c r="K209" i="2"/>
  <c r="U209" i="2" s="1"/>
  <c r="O209" i="2"/>
  <c r="Q209" i="2"/>
  <c r="K210" i="2"/>
  <c r="U210" i="2" s="1"/>
  <c r="N210" i="2"/>
  <c r="O210" i="2"/>
  <c r="P210" i="2"/>
  <c r="Q210" i="2"/>
  <c r="K211" i="2"/>
  <c r="U211" i="2" s="1"/>
  <c r="O211" i="2"/>
  <c r="Q211" i="2"/>
  <c r="K212" i="2"/>
  <c r="U212" i="2" s="1"/>
  <c r="O212" i="2"/>
  <c r="Q212" i="2"/>
  <c r="K213" i="2"/>
  <c r="U213" i="2" s="1"/>
  <c r="O213" i="2"/>
  <c r="Q213" i="2"/>
  <c r="K214" i="2"/>
  <c r="U214" i="2" s="1"/>
  <c r="O214" i="2"/>
  <c r="Q214" i="2"/>
  <c r="K215" i="2"/>
  <c r="U215" i="2" s="1"/>
  <c r="O215" i="2"/>
  <c r="Q215" i="2"/>
  <c r="K216" i="2"/>
  <c r="U216" i="2" s="1"/>
  <c r="O216" i="2"/>
  <c r="Q216" i="2"/>
  <c r="K217" i="2"/>
  <c r="U217" i="2" s="1"/>
  <c r="O217" i="2"/>
  <c r="Q217" i="2"/>
  <c r="K218" i="2"/>
  <c r="U218" i="2" s="1"/>
  <c r="O218" i="2"/>
  <c r="Q218" i="2"/>
  <c r="K219" i="2"/>
  <c r="U219" i="2" s="1"/>
  <c r="N219" i="2"/>
  <c r="O219" i="2"/>
  <c r="P219" i="2"/>
  <c r="Q219" i="2"/>
  <c r="K220" i="2"/>
  <c r="U220" i="2" s="1"/>
  <c r="O220" i="2"/>
  <c r="Q220" i="2"/>
  <c r="K221" i="2"/>
  <c r="U221" i="2" s="1"/>
  <c r="O221" i="2"/>
  <c r="Q221" i="2"/>
  <c r="K222" i="2"/>
  <c r="U222" i="2" s="1"/>
  <c r="O222" i="2"/>
  <c r="Q222" i="2"/>
  <c r="K223" i="2"/>
  <c r="U223" i="2" s="1"/>
  <c r="O223" i="2"/>
  <c r="Q223" i="2"/>
  <c r="K224" i="2"/>
  <c r="U224" i="2" s="1"/>
  <c r="O224" i="2"/>
  <c r="Q224" i="2"/>
  <c r="K225" i="2"/>
  <c r="U225" i="2" s="1"/>
  <c r="N225" i="2"/>
  <c r="O225" i="2"/>
  <c r="P225" i="2"/>
  <c r="Q225" i="2"/>
  <c r="K226" i="2"/>
  <c r="U226" i="2" s="1"/>
  <c r="O226" i="2"/>
  <c r="Q226" i="2"/>
  <c r="K227" i="2"/>
  <c r="U227" i="2" s="1"/>
  <c r="N227" i="2"/>
  <c r="O227" i="2"/>
  <c r="P227" i="2"/>
  <c r="Q227" i="2"/>
  <c r="K228" i="2"/>
  <c r="U228" i="2" s="1"/>
  <c r="O228" i="2"/>
  <c r="Q228" i="2"/>
  <c r="K229" i="2"/>
  <c r="U229" i="2" s="1"/>
  <c r="O229" i="2"/>
  <c r="Q229" i="2"/>
  <c r="K230" i="2"/>
  <c r="U230" i="2" s="1"/>
  <c r="N230" i="2"/>
  <c r="O230" i="2"/>
  <c r="P230" i="2"/>
  <c r="Q230" i="2"/>
  <c r="K231" i="2"/>
  <c r="U231" i="2" s="1"/>
  <c r="N231" i="2"/>
  <c r="O231" i="2"/>
  <c r="P231" i="2"/>
  <c r="Q231" i="2"/>
  <c r="K232" i="2"/>
  <c r="U232" i="2" s="1"/>
  <c r="O232" i="2"/>
  <c r="Q232" i="2"/>
  <c r="K233" i="2"/>
  <c r="U233" i="2" s="1"/>
  <c r="O233" i="2"/>
  <c r="Q233" i="2"/>
  <c r="K234" i="2"/>
  <c r="U234" i="2" s="1"/>
  <c r="O234" i="2"/>
  <c r="Q234" i="2"/>
  <c r="K235" i="2"/>
  <c r="U235" i="2" s="1"/>
  <c r="O235" i="2"/>
  <c r="Q235" i="2"/>
  <c r="K236" i="2"/>
  <c r="U236" i="2" s="1"/>
  <c r="O236" i="2"/>
  <c r="Q236" i="2"/>
  <c r="K237" i="2"/>
  <c r="U237" i="2" s="1"/>
  <c r="O237" i="2"/>
  <c r="Q237" i="2"/>
  <c r="K238" i="2"/>
  <c r="U238" i="2" s="1"/>
  <c r="O238" i="2"/>
  <c r="Q238" i="2"/>
  <c r="K239" i="2"/>
  <c r="U239" i="2" s="1"/>
  <c r="O239" i="2"/>
  <c r="Q239" i="2"/>
  <c r="K240" i="2"/>
  <c r="U240" i="2" s="1"/>
  <c r="O240" i="2"/>
  <c r="Q240" i="2"/>
  <c r="K241" i="2"/>
  <c r="U241" i="2" s="1"/>
  <c r="O241" i="2"/>
  <c r="Q241" i="2"/>
  <c r="K242" i="2"/>
  <c r="U242" i="2" s="1"/>
  <c r="O242" i="2"/>
  <c r="Q242" i="2"/>
  <c r="K243" i="2"/>
  <c r="U243" i="2" s="1"/>
  <c r="O243" i="2"/>
  <c r="Q243" i="2"/>
  <c r="K244" i="2"/>
  <c r="U244" i="2" s="1"/>
  <c r="O244" i="2"/>
  <c r="Q244" i="2"/>
  <c r="K245" i="2"/>
  <c r="U245" i="2" s="1"/>
  <c r="O245" i="2"/>
  <c r="Q245" i="2"/>
  <c r="K246" i="2"/>
  <c r="U246" i="2" s="1"/>
  <c r="O246" i="2"/>
  <c r="Q246" i="2"/>
  <c r="K247" i="2"/>
  <c r="U247" i="2" s="1"/>
  <c r="O247" i="2"/>
  <c r="Q247" i="2"/>
  <c r="K248" i="2"/>
  <c r="U248" i="2" s="1"/>
  <c r="O248" i="2"/>
  <c r="Q248" i="2"/>
  <c r="K249" i="2"/>
  <c r="U249" i="2" s="1"/>
  <c r="O249" i="2"/>
  <c r="Q249" i="2"/>
  <c r="K250" i="2"/>
  <c r="U250" i="2" s="1"/>
  <c r="O250" i="2"/>
  <c r="Q250" i="2"/>
  <c r="K251" i="2"/>
  <c r="U251" i="2" s="1"/>
  <c r="O251" i="2"/>
  <c r="Q251" i="2"/>
  <c r="K252" i="2"/>
  <c r="U252" i="2" s="1"/>
  <c r="O252" i="2"/>
  <c r="Q252" i="2"/>
  <c r="K253" i="2"/>
  <c r="U253" i="2" s="1"/>
  <c r="O253" i="2"/>
  <c r="Q253" i="2"/>
  <c r="K254" i="2"/>
  <c r="U254" i="2" s="1"/>
  <c r="O254" i="2"/>
  <c r="Q254" i="2"/>
  <c r="K255" i="2"/>
  <c r="U255" i="2" s="1"/>
  <c r="O255" i="2"/>
  <c r="Q255" i="2"/>
  <c r="K256" i="2"/>
  <c r="U256" i="2" s="1"/>
  <c r="O256" i="2"/>
  <c r="Q256" i="2"/>
  <c r="K257" i="2"/>
  <c r="U257" i="2" s="1"/>
  <c r="O257" i="2"/>
  <c r="Q257" i="2"/>
  <c r="K258" i="2"/>
  <c r="U258" i="2" s="1"/>
  <c r="O258" i="2"/>
  <c r="Q258" i="2"/>
  <c r="K259" i="2"/>
  <c r="U259" i="2" s="1"/>
  <c r="O259" i="2"/>
  <c r="Q259" i="2"/>
  <c r="K260" i="2"/>
  <c r="U260" i="2" s="1"/>
  <c r="O260" i="2"/>
  <c r="Q260" i="2"/>
  <c r="K261" i="2"/>
  <c r="U261" i="2" s="1"/>
  <c r="O261" i="2"/>
  <c r="Q261" i="2"/>
  <c r="K262" i="2"/>
  <c r="U262" i="2" s="1"/>
  <c r="O262" i="2"/>
  <c r="Q262" i="2"/>
  <c r="K263" i="2"/>
  <c r="U263" i="2" s="1"/>
  <c r="O263" i="2"/>
  <c r="Q263" i="2"/>
  <c r="K264" i="2"/>
  <c r="U264" i="2" s="1"/>
  <c r="O264" i="2"/>
  <c r="Q264" i="2"/>
  <c r="K265" i="2"/>
  <c r="U265" i="2" s="1"/>
  <c r="O265" i="2"/>
  <c r="Q265" i="2"/>
  <c r="K266" i="2"/>
  <c r="U266" i="2" s="1"/>
  <c r="O266" i="2"/>
  <c r="Q266" i="2"/>
  <c r="K267" i="2"/>
  <c r="U267" i="2" s="1"/>
  <c r="O267" i="2"/>
  <c r="Q267" i="2"/>
  <c r="K268" i="2"/>
  <c r="U268" i="2" s="1"/>
  <c r="O268" i="2"/>
  <c r="Q268" i="2"/>
  <c r="K269" i="2"/>
  <c r="U269" i="2" s="1"/>
  <c r="O269" i="2"/>
  <c r="Q269" i="2"/>
  <c r="K270" i="2"/>
  <c r="U270" i="2" s="1"/>
  <c r="O270" i="2"/>
  <c r="Q270" i="2"/>
  <c r="K271" i="2"/>
  <c r="U271" i="2" s="1"/>
  <c r="O271" i="2"/>
  <c r="Q271" i="2"/>
  <c r="K272" i="2"/>
  <c r="U272" i="2" s="1"/>
  <c r="O272" i="2"/>
  <c r="Q272" i="2"/>
  <c r="K273" i="2"/>
  <c r="U273" i="2" s="1"/>
  <c r="O273" i="2"/>
  <c r="Q273" i="2"/>
  <c r="K274" i="2"/>
  <c r="U274" i="2" s="1"/>
  <c r="N274" i="2"/>
  <c r="O274" i="2"/>
  <c r="P274" i="2"/>
  <c r="Q274" i="2"/>
  <c r="K275" i="2"/>
  <c r="U275" i="2" s="1"/>
  <c r="O275" i="2"/>
  <c r="Q275" i="2"/>
  <c r="K276" i="2"/>
  <c r="U276" i="2" s="1"/>
  <c r="O276" i="2"/>
  <c r="Q276" i="2"/>
  <c r="K277" i="2"/>
  <c r="U277" i="2" s="1"/>
  <c r="O277" i="2"/>
  <c r="Q277" i="2"/>
  <c r="K278" i="2"/>
  <c r="U278" i="2" s="1"/>
  <c r="O278" i="2"/>
  <c r="Q278" i="2"/>
  <c r="K279" i="2"/>
  <c r="U279" i="2" s="1"/>
  <c r="N279" i="2"/>
  <c r="O279" i="2"/>
  <c r="P279" i="2"/>
  <c r="Q279" i="2"/>
  <c r="K280" i="2"/>
  <c r="U280" i="2" s="1"/>
  <c r="O280" i="2"/>
  <c r="Q280" i="2"/>
  <c r="K281" i="2"/>
  <c r="U281" i="2" s="1"/>
  <c r="O281" i="2"/>
  <c r="Q281" i="2"/>
  <c r="K282" i="2"/>
  <c r="U282" i="2" s="1"/>
  <c r="O282" i="2"/>
  <c r="Q282" i="2"/>
  <c r="K283" i="2"/>
  <c r="U283" i="2" s="1"/>
  <c r="O283" i="2"/>
  <c r="Q283" i="2"/>
  <c r="K284" i="2"/>
  <c r="U284" i="2" s="1"/>
  <c r="O284" i="2"/>
  <c r="Q284" i="2"/>
  <c r="K285" i="2"/>
  <c r="U285" i="2" s="1"/>
  <c r="O285" i="2"/>
  <c r="Q285" i="2"/>
  <c r="K286" i="2"/>
  <c r="U286" i="2" s="1"/>
  <c r="O286" i="2"/>
  <c r="Q286" i="2"/>
  <c r="K287" i="2"/>
  <c r="U287" i="2" s="1"/>
  <c r="N287" i="2"/>
  <c r="O287" i="2"/>
  <c r="P287" i="2"/>
  <c r="Q287" i="2"/>
  <c r="K288" i="2"/>
  <c r="U288" i="2" s="1"/>
  <c r="O288" i="2"/>
  <c r="Q288" i="2"/>
  <c r="K289" i="2"/>
  <c r="U289" i="2" s="1"/>
  <c r="O289" i="2"/>
  <c r="Q289" i="2"/>
  <c r="K290" i="2"/>
  <c r="U290" i="2" s="1"/>
  <c r="O290" i="2"/>
  <c r="Q290" i="2"/>
  <c r="K291" i="2"/>
  <c r="U291" i="2" s="1"/>
  <c r="O291" i="2"/>
  <c r="Q291" i="2"/>
  <c r="K292" i="2"/>
  <c r="U292" i="2" s="1"/>
  <c r="O292" i="2"/>
  <c r="Q292" i="2"/>
  <c r="K293" i="2"/>
  <c r="U293" i="2" s="1"/>
  <c r="O293" i="2"/>
  <c r="Q293" i="2"/>
  <c r="K294" i="2"/>
  <c r="U294" i="2" s="1"/>
  <c r="O294" i="2"/>
  <c r="Q294" i="2"/>
  <c r="K295" i="2"/>
  <c r="U295" i="2" s="1"/>
  <c r="O295" i="2"/>
  <c r="Q295" i="2"/>
  <c r="K296" i="2"/>
  <c r="U296" i="2" s="1"/>
  <c r="O296" i="2"/>
  <c r="Q296" i="2"/>
  <c r="K297" i="2"/>
  <c r="U297" i="2" s="1"/>
  <c r="O297" i="2"/>
  <c r="Q297" i="2"/>
  <c r="K298" i="2"/>
  <c r="U298" i="2" s="1"/>
  <c r="O298" i="2"/>
  <c r="Q298" i="2"/>
  <c r="K299" i="2"/>
  <c r="U299" i="2" s="1"/>
  <c r="O299" i="2"/>
  <c r="Q299" i="2"/>
  <c r="K300" i="2"/>
  <c r="U300" i="2" s="1"/>
  <c r="O300" i="2"/>
  <c r="Q300" i="2"/>
  <c r="K301" i="2"/>
  <c r="U301" i="2" s="1"/>
  <c r="O301" i="2"/>
  <c r="Q301" i="2"/>
  <c r="K302" i="2"/>
  <c r="U302" i="2" s="1"/>
  <c r="O302" i="2"/>
  <c r="Q302" i="2"/>
  <c r="K303" i="2"/>
  <c r="U303" i="2" s="1"/>
  <c r="O303" i="2"/>
  <c r="Q303" i="2"/>
  <c r="K304" i="2"/>
  <c r="U304" i="2" s="1"/>
  <c r="O304" i="2"/>
  <c r="Q304" i="2"/>
  <c r="K305" i="2"/>
  <c r="U305" i="2" s="1"/>
  <c r="O305" i="2"/>
  <c r="Q305" i="2"/>
  <c r="K306" i="2"/>
  <c r="U306" i="2" s="1"/>
  <c r="O306" i="2"/>
  <c r="Q306" i="2"/>
  <c r="K307" i="2"/>
  <c r="U307" i="2" s="1"/>
  <c r="O307" i="2"/>
  <c r="Q307" i="2"/>
  <c r="K308" i="2"/>
  <c r="U308" i="2" s="1"/>
  <c r="O308" i="2"/>
  <c r="Q308" i="2"/>
  <c r="K309" i="2"/>
  <c r="U309" i="2" s="1"/>
  <c r="O309" i="2"/>
  <c r="Q309" i="2"/>
  <c r="K310" i="2"/>
  <c r="U310" i="2" s="1"/>
  <c r="O310" i="2"/>
  <c r="Q310" i="2"/>
  <c r="K311" i="2"/>
  <c r="U311" i="2" s="1"/>
  <c r="O311" i="2"/>
  <c r="Q311" i="2"/>
  <c r="K312" i="2"/>
  <c r="U312" i="2" s="1"/>
  <c r="O312" i="2"/>
  <c r="Q312" i="2"/>
  <c r="K313" i="2"/>
  <c r="U313" i="2" s="1"/>
  <c r="N313" i="2"/>
  <c r="O313" i="2"/>
  <c r="P313" i="2"/>
  <c r="Q313" i="2"/>
  <c r="K314" i="2"/>
  <c r="U314" i="2" s="1"/>
  <c r="O314" i="2"/>
  <c r="Q314" i="2"/>
  <c r="K315" i="2"/>
  <c r="U315" i="2" s="1"/>
  <c r="O315" i="2"/>
  <c r="Q315" i="2"/>
  <c r="K316" i="2"/>
  <c r="U316" i="2" s="1"/>
  <c r="O316" i="2"/>
  <c r="Q316" i="2"/>
  <c r="K317" i="2"/>
  <c r="U317" i="2" s="1"/>
  <c r="O317" i="2"/>
  <c r="Q317" i="2"/>
  <c r="K318" i="2"/>
  <c r="U318" i="2" s="1"/>
  <c r="O318" i="2"/>
  <c r="Q318" i="2"/>
  <c r="K319" i="2"/>
  <c r="U319" i="2" s="1"/>
  <c r="O319" i="2"/>
  <c r="Q319" i="2"/>
  <c r="K320" i="2"/>
  <c r="U320" i="2" s="1"/>
  <c r="O320" i="2"/>
  <c r="Q320" i="2"/>
  <c r="K321" i="2"/>
  <c r="U321" i="2" s="1"/>
  <c r="N321" i="2"/>
  <c r="O321" i="2"/>
  <c r="P321" i="2"/>
  <c r="Q321" i="2"/>
  <c r="K322" i="2"/>
  <c r="U322" i="2" s="1"/>
  <c r="O322" i="2"/>
  <c r="Q322" i="2"/>
  <c r="K323" i="2"/>
  <c r="U323" i="2" s="1"/>
  <c r="O323" i="2"/>
  <c r="Q323" i="2"/>
  <c r="K324" i="2"/>
  <c r="U324" i="2" s="1"/>
  <c r="O324" i="2"/>
  <c r="Q324" i="2"/>
  <c r="K325" i="2"/>
  <c r="U325" i="2" s="1"/>
  <c r="O325" i="2"/>
  <c r="Q325" i="2"/>
  <c r="K326" i="2"/>
  <c r="U326" i="2" s="1"/>
  <c r="O326" i="2"/>
  <c r="Q326" i="2"/>
  <c r="K327" i="2"/>
  <c r="U327" i="2" s="1"/>
  <c r="O327" i="2"/>
  <c r="Q327" i="2"/>
  <c r="K328" i="2"/>
  <c r="U328" i="2" s="1"/>
  <c r="O328" i="2"/>
  <c r="Q328" i="2"/>
  <c r="K329" i="2"/>
  <c r="U329" i="2" s="1"/>
  <c r="O329" i="2"/>
  <c r="Q329" i="2"/>
  <c r="K330" i="2"/>
  <c r="U330" i="2" s="1"/>
  <c r="O330" i="2"/>
  <c r="Q330" i="2"/>
  <c r="K331" i="2"/>
  <c r="U331" i="2" s="1"/>
  <c r="O331" i="2"/>
  <c r="Q331" i="2"/>
  <c r="K332" i="2"/>
  <c r="U332" i="2" s="1"/>
  <c r="O332" i="2"/>
  <c r="Q332" i="2"/>
  <c r="K333" i="2"/>
  <c r="U333" i="2" s="1"/>
  <c r="O333" i="2"/>
  <c r="Q333" i="2"/>
  <c r="K334" i="2"/>
  <c r="U334" i="2" s="1"/>
  <c r="O334" i="2"/>
  <c r="Q334" i="2"/>
  <c r="K335" i="2"/>
  <c r="U335" i="2" s="1"/>
  <c r="O335" i="2"/>
  <c r="Q335" i="2"/>
  <c r="K336" i="2"/>
  <c r="U336" i="2" s="1"/>
  <c r="O336" i="2"/>
  <c r="Q336" i="2"/>
  <c r="K337" i="2"/>
  <c r="U337" i="2" s="1"/>
  <c r="N337" i="2"/>
  <c r="O337" i="2"/>
  <c r="P337" i="2"/>
  <c r="Q337" i="2"/>
  <c r="K338" i="2"/>
  <c r="U338" i="2" s="1"/>
  <c r="O338" i="2"/>
  <c r="Q338" i="2"/>
  <c r="K339" i="2"/>
  <c r="U339" i="2" s="1"/>
  <c r="N339" i="2"/>
  <c r="O339" i="2"/>
  <c r="P339" i="2"/>
  <c r="Q339" i="2"/>
  <c r="K340" i="2"/>
  <c r="U340" i="2" s="1"/>
  <c r="O340" i="2"/>
  <c r="Q340" i="2"/>
  <c r="K341" i="2"/>
  <c r="U341" i="2" s="1"/>
  <c r="O341" i="2"/>
  <c r="Q341" i="2"/>
  <c r="K342" i="2"/>
  <c r="U342" i="2" s="1"/>
  <c r="O342" i="2"/>
  <c r="Q342" i="2"/>
  <c r="K343" i="2"/>
  <c r="U343" i="2" s="1"/>
  <c r="N343" i="2"/>
  <c r="O343" i="2"/>
  <c r="P343" i="2"/>
  <c r="Q343" i="2"/>
  <c r="K344" i="2"/>
  <c r="U344" i="2" s="1"/>
  <c r="N344" i="2"/>
  <c r="O344" i="2"/>
  <c r="P344" i="2"/>
  <c r="Q344" i="2"/>
  <c r="K345" i="2"/>
  <c r="U345" i="2" s="1"/>
  <c r="N345" i="2"/>
  <c r="O345" i="2"/>
  <c r="P345" i="2"/>
  <c r="Q345" i="2"/>
  <c r="K346" i="2"/>
  <c r="U346" i="2" s="1"/>
  <c r="N346" i="2"/>
  <c r="O346" i="2"/>
  <c r="P346" i="2"/>
  <c r="Q346" i="2"/>
  <c r="K347" i="2"/>
  <c r="U347" i="2" s="1"/>
  <c r="N347" i="2"/>
  <c r="O347" i="2"/>
  <c r="P347" i="2"/>
  <c r="Q347" i="2"/>
  <c r="K348" i="2"/>
  <c r="U348" i="2" s="1"/>
  <c r="N348" i="2"/>
  <c r="O348" i="2"/>
  <c r="P348" i="2"/>
  <c r="Q348" i="2"/>
  <c r="K349" i="2"/>
  <c r="U349" i="2" s="1"/>
  <c r="N349" i="2"/>
  <c r="O349" i="2"/>
  <c r="P349" i="2"/>
  <c r="Q349" i="2"/>
  <c r="K350" i="2"/>
  <c r="U350" i="2" s="1"/>
  <c r="O350" i="2"/>
  <c r="Q350" i="2"/>
  <c r="K351" i="2"/>
  <c r="U351" i="2" s="1"/>
  <c r="O351" i="2"/>
  <c r="Q351" i="2"/>
  <c r="K352" i="2"/>
  <c r="U352" i="2" s="1"/>
  <c r="O352" i="2"/>
  <c r="Q352" i="2"/>
  <c r="K353" i="2"/>
  <c r="U353" i="2" s="1"/>
  <c r="O353" i="2"/>
  <c r="Q353" i="2"/>
  <c r="K354" i="2"/>
  <c r="U354" i="2" s="1"/>
  <c r="N354" i="2"/>
  <c r="O354" i="2"/>
  <c r="P354" i="2"/>
  <c r="Q354" i="2"/>
  <c r="K355" i="2"/>
  <c r="U355" i="2" s="1"/>
  <c r="O355" i="2"/>
  <c r="Q355" i="2"/>
  <c r="K356" i="2"/>
  <c r="U356" i="2" s="1"/>
  <c r="O356" i="2"/>
  <c r="Q356" i="2"/>
  <c r="K357" i="2"/>
  <c r="U357" i="2" s="1"/>
  <c r="O357" i="2"/>
  <c r="Q357" i="2"/>
  <c r="K358" i="2"/>
  <c r="U358" i="2" s="1"/>
  <c r="N358" i="2"/>
  <c r="O358" i="2"/>
  <c r="P358" i="2"/>
  <c r="Q358" i="2"/>
  <c r="K359" i="2"/>
  <c r="U359" i="2" s="1"/>
  <c r="O359" i="2"/>
  <c r="Q359" i="2"/>
  <c r="K360" i="2"/>
  <c r="U360" i="2" s="1"/>
  <c r="O360" i="2"/>
  <c r="Q360" i="2"/>
  <c r="K361" i="2"/>
  <c r="U361" i="2" s="1"/>
  <c r="O361" i="2"/>
  <c r="Q361" i="2"/>
  <c r="K362" i="2"/>
  <c r="U362" i="2" s="1"/>
  <c r="O362" i="2"/>
  <c r="Q362" i="2"/>
  <c r="K363" i="2"/>
  <c r="U363" i="2" s="1"/>
  <c r="N363" i="2"/>
  <c r="O363" i="2"/>
  <c r="P363" i="2"/>
  <c r="Q363" i="2"/>
  <c r="K364" i="2"/>
  <c r="U364" i="2" s="1"/>
  <c r="N364" i="2"/>
  <c r="O364" i="2"/>
  <c r="P364" i="2"/>
  <c r="Q364" i="2"/>
  <c r="K365" i="2"/>
  <c r="U365" i="2" s="1"/>
  <c r="O365" i="2"/>
  <c r="Q365" i="2"/>
  <c r="K366" i="2"/>
  <c r="U366" i="2" s="1"/>
  <c r="O366" i="2"/>
  <c r="Q366" i="2"/>
  <c r="K367" i="2"/>
  <c r="U367" i="2" s="1"/>
  <c r="O367" i="2"/>
  <c r="Q367" i="2"/>
  <c r="K368" i="2"/>
  <c r="U368" i="2" s="1"/>
  <c r="O368" i="2"/>
  <c r="Q368" i="2"/>
  <c r="K369" i="2"/>
  <c r="U369" i="2" s="1"/>
  <c r="O369" i="2"/>
  <c r="Q369" i="2"/>
  <c r="K370" i="2"/>
  <c r="U370" i="2" s="1"/>
  <c r="O370" i="2"/>
  <c r="Q370" i="2"/>
  <c r="K371" i="2"/>
  <c r="U371" i="2" s="1"/>
  <c r="O371" i="2"/>
  <c r="Q371" i="2"/>
  <c r="K372" i="2"/>
  <c r="U372" i="2" s="1"/>
  <c r="O372" i="2"/>
  <c r="Q372" i="2"/>
  <c r="K373" i="2"/>
  <c r="U373" i="2" s="1"/>
  <c r="N373" i="2"/>
  <c r="O373" i="2"/>
  <c r="P373" i="2"/>
  <c r="Q373" i="2"/>
  <c r="K374" i="2"/>
  <c r="U374" i="2" s="1"/>
  <c r="O374" i="2"/>
  <c r="Q374" i="2"/>
  <c r="K375" i="2"/>
  <c r="U375" i="2" s="1"/>
  <c r="N375" i="2"/>
  <c r="O375" i="2"/>
  <c r="P375" i="2"/>
  <c r="Q375" i="2"/>
  <c r="K376" i="2"/>
  <c r="U376" i="2" s="1"/>
  <c r="O376" i="2"/>
  <c r="Q376" i="2"/>
  <c r="K377" i="2"/>
  <c r="U377" i="2" s="1"/>
  <c r="O377" i="2"/>
  <c r="Q377" i="2"/>
  <c r="K378" i="2"/>
  <c r="U378" i="2" s="1"/>
  <c r="O378" i="2"/>
  <c r="Q378" i="2"/>
  <c r="K379" i="2"/>
  <c r="U379" i="2" s="1"/>
  <c r="O379" i="2"/>
  <c r="Q379" i="2"/>
  <c r="K380" i="2"/>
  <c r="U380" i="2" s="1"/>
  <c r="O380" i="2"/>
  <c r="Q380" i="2"/>
  <c r="K381" i="2"/>
  <c r="U381" i="2" s="1"/>
  <c r="O381" i="2"/>
  <c r="Q381" i="2"/>
  <c r="K382" i="2"/>
  <c r="U382" i="2" s="1"/>
  <c r="O382" i="2"/>
  <c r="Q382" i="2"/>
  <c r="K383" i="2"/>
  <c r="U383" i="2" s="1"/>
  <c r="O383" i="2"/>
  <c r="Q383" i="2"/>
  <c r="K384" i="2"/>
  <c r="U384" i="2" s="1"/>
  <c r="O384" i="2"/>
  <c r="Q384" i="2"/>
  <c r="K385" i="2"/>
  <c r="U385" i="2" s="1"/>
  <c r="O385" i="2"/>
  <c r="Q385" i="2"/>
  <c r="K386" i="2"/>
  <c r="U386" i="2" s="1"/>
  <c r="O386" i="2"/>
  <c r="Q386" i="2"/>
  <c r="K387" i="2"/>
  <c r="U387" i="2" s="1"/>
  <c r="O387" i="2"/>
  <c r="Q387" i="2"/>
  <c r="K388" i="2"/>
  <c r="U388" i="2" s="1"/>
  <c r="O388" i="2"/>
  <c r="Q388" i="2"/>
  <c r="K389" i="2"/>
  <c r="U389" i="2" s="1"/>
  <c r="O389" i="2"/>
  <c r="Q389" i="2"/>
  <c r="K390" i="2"/>
  <c r="U390" i="2" s="1"/>
  <c r="O390" i="2"/>
  <c r="Q390" i="2"/>
  <c r="K391" i="2"/>
  <c r="U391" i="2" s="1"/>
  <c r="O391" i="2"/>
  <c r="Q391" i="2"/>
  <c r="K392" i="2"/>
  <c r="U392" i="2" s="1"/>
  <c r="N392" i="2"/>
  <c r="O392" i="2"/>
  <c r="P392" i="2"/>
  <c r="Q392" i="2"/>
  <c r="K393" i="2"/>
  <c r="U393" i="2" s="1"/>
  <c r="O393" i="2"/>
  <c r="Q393" i="2"/>
  <c r="K394" i="2"/>
  <c r="U394" i="2" s="1"/>
  <c r="N394" i="2"/>
  <c r="O394" i="2"/>
  <c r="P394" i="2"/>
  <c r="Q394" i="2"/>
  <c r="K395" i="2"/>
  <c r="U395" i="2" s="1"/>
  <c r="O395" i="2"/>
  <c r="Q395" i="2"/>
  <c r="K396" i="2"/>
  <c r="U396" i="2" s="1"/>
  <c r="N396" i="2"/>
  <c r="O396" i="2"/>
  <c r="P396" i="2"/>
  <c r="Q396" i="2"/>
  <c r="K397" i="2"/>
  <c r="U397" i="2" s="1"/>
  <c r="O397" i="2"/>
  <c r="Q397" i="2"/>
  <c r="K398" i="2"/>
  <c r="U398" i="2" s="1"/>
  <c r="N398" i="2"/>
  <c r="O398" i="2"/>
  <c r="P398" i="2"/>
  <c r="Q398" i="2"/>
  <c r="K399" i="2"/>
  <c r="U399" i="2" s="1"/>
  <c r="O399" i="2"/>
  <c r="Q399" i="2"/>
  <c r="K400" i="2"/>
  <c r="U400" i="2" s="1"/>
  <c r="O400" i="2"/>
  <c r="Q400" i="2"/>
  <c r="K401" i="2"/>
  <c r="U401" i="2" s="1"/>
  <c r="N401" i="2"/>
  <c r="O401" i="2"/>
  <c r="P401" i="2"/>
  <c r="Q401" i="2"/>
  <c r="K402" i="2"/>
  <c r="U402" i="2" s="1"/>
  <c r="O402" i="2"/>
  <c r="Q402" i="2"/>
  <c r="K403" i="2"/>
  <c r="U403" i="2" s="1"/>
  <c r="O403" i="2"/>
  <c r="Q403" i="2"/>
  <c r="K404" i="2"/>
  <c r="U404" i="2" s="1"/>
  <c r="O404" i="2"/>
  <c r="Q404" i="2"/>
  <c r="K405" i="2"/>
  <c r="U405" i="2" s="1"/>
  <c r="O405" i="2"/>
  <c r="Q405" i="2"/>
  <c r="K406" i="2"/>
  <c r="U406" i="2" s="1"/>
  <c r="N406" i="2"/>
  <c r="O406" i="2"/>
  <c r="P406" i="2"/>
  <c r="Q406" i="2"/>
  <c r="K407" i="2"/>
  <c r="U407" i="2" s="1"/>
  <c r="O407" i="2"/>
  <c r="Q407" i="2"/>
  <c r="K408" i="2"/>
  <c r="U408" i="2" s="1"/>
  <c r="O408" i="2"/>
  <c r="Q408" i="2"/>
  <c r="K409" i="2"/>
  <c r="U409" i="2" s="1"/>
  <c r="O409" i="2"/>
  <c r="Q409" i="2"/>
  <c r="K410" i="2"/>
  <c r="U410" i="2" s="1"/>
  <c r="N410" i="2"/>
  <c r="O410" i="2"/>
  <c r="P410" i="2"/>
  <c r="Q410" i="2"/>
  <c r="K411" i="2"/>
  <c r="U411" i="2" s="1"/>
  <c r="O411" i="2"/>
  <c r="Q411" i="2"/>
  <c r="K412" i="2"/>
  <c r="U412" i="2" s="1"/>
  <c r="O412" i="2"/>
  <c r="Q412" i="2"/>
  <c r="K413" i="2"/>
  <c r="U413" i="2" s="1"/>
  <c r="O413" i="2"/>
  <c r="Q413" i="2"/>
  <c r="K414" i="2"/>
  <c r="U414" i="2" s="1"/>
  <c r="O414" i="2"/>
  <c r="Q414" i="2"/>
  <c r="K415" i="2"/>
  <c r="U415" i="2" s="1"/>
  <c r="O415" i="2"/>
  <c r="Q415" i="2"/>
  <c r="K416" i="2"/>
  <c r="U416" i="2" s="1"/>
  <c r="N416" i="2"/>
  <c r="O416" i="2"/>
  <c r="P416" i="2"/>
  <c r="Q416" i="2"/>
  <c r="K417" i="2"/>
  <c r="U417" i="2" s="1"/>
  <c r="N417" i="2"/>
  <c r="O417" i="2"/>
  <c r="P417" i="2"/>
  <c r="Q417" i="2"/>
  <c r="K418" i="2"/>
  <c r="U418" i="2" s="1"/>
  <c r="N418" i="2"/>
  <c r="O418" i="2"/>
  <c r="P418" i="2"/>
  <c r="Q418" i="2"/>
  <c r="K419" i="2"/>
  <c r="U419" i="2" s="1"/>
  <c r="N419" i="2"/>
  <c r="O419" i="2"/>
  <c r="P419" i="2"/>
  <c r="Q419" i="2"/>
  <c r="K420" i="2"/>
  <c r="U420" i="2" s="1"/>
  <c r="N420" i="2"/>
  <c r="O420" i="2"/>
  <c r="P420" i="2"/>
  <c r="Q420" i="2"/>
  <c r="K421" i="2"/>
  <c r="U421" i="2" s="1"/>
  <c r="N421" i="2"/>
  <c r="O421" i="2"/>
  <c r="P421" i="2"/>
  <c r="Q421" i="2"/>
  <c r="K422" i="2"/>
  <c r="U422" i="2" s="1"/>
  <c r="N422" i="2"/>
  <c r="O422" i="2"/>
  <c r="P422" i="2"/>
  <c r="Q422" i="2"/>
  <c r="K423" i="2"/>
  <c r="U423" i="2" s="1"/>
  <c r="N423" i="2"/>
  <c r="O423" i="2"/>
  <c r="P423" i="2"/>
  <c r="Q423" i="2"/>
  <c r="K424" i="2"/>
  <c r="U424" i="2" s="1"/>
  <c r="O424" i="2"/>
  <c r="Q424" i="2"/>
  <c r="K425" i="2"/>
  <c r="U425" i="2" s="1"/>
  <c r="O425" i="2"/>
  <c r="Q425" i="2"/>
  <c r="K426" i="2"/>
  <c r="U426" i="2" s="1"/>
  <c r="O426" i="2"/>
  <c r="Q426" i="2"/>
  <c r="K427" i="2"/>
  <c r="U427" i="2" s="1"/>
  <c r="O427" i="2"/>
  <c r="Q427" i="2"/>
  <c r="K428" i="2"/>
  <c r="U428" i="2" s="1"/>
  <c r="O428" i="2"/>
  <c r="Q428" i="2"/>
  <c r="K429" i="2"/>
  <c r="U429" i="2" s="1"/>
  <c r="O429" i="2"/>
  <c r="Q429" i="2"/>
  <c r="K430" i="2"/>
  <c r="U430" i="2" s="1"/>
  <c r="O430" i="2"/>
  <c r="Q430" i="2"/>
  <c r="K431" i="2"/>
  <c r="U431" i="2" s="1"/>
  <c r="O431" i="2"/>
  <c r="Q431" i="2"/>
  <c r="K432" i="2"/>
  <c r="U432" i="2" s="1"/>
  <c r="O432" i="2"/>
  <c r="Q432" i="2"/>
  <c r="K433" i="2"/>
  <c r="U433" i="2" s="1"/>
  <c r="O433" i="2"/>
  <c r="Q433" i="2"/>
  <c r="K434" i="2"/>
  <c r="U434" i="2" s="1"/>
  <c r="O434" i="2"/>
  <c r="Q434" i="2"/>
  <c r="K435" i="2"/>
  <c r="U435" i="2" s="1"/>
  <c r="O435" i="2"/>
  <c r="Q435" i="2"/>
  <c r="K436" i="2"/>
  <c r="U436" i="2" s="1"/>
  <c r="O436" i="2"/>
  <c r="Q436" i="2"/>
  <c r="K437" i="2"/>
  <c r="U437" i="2" s="1"/>
  <c r="O437" i="2"/>
  <c r="Q437" i="2"/>
  <c r="K438" i="2"/>
  <c r="U438" i="2" s="1"/>
  <c r="N438" i="2"/>
  <c r="O438" i="2"/>
  <c r="P438" i="2"/>
  <c r="Q438" i="2"/>
  <c r="K439" i="2"/>
  <c r="U439" i="2" s="1"/>
  <c r="O439" i="2"/>
  <c r="Q439" i="2"/>
  <c r="K440" i="2"/>
  <c r="U440" i="2" s="1"/>
  <c r="O440" i="2"/>
  <c r="Q440" i="2"/>
  <c r="K441" i="2"/>
  <c r="U441" i="2" s="1"/>
  <c r="O441" i="2"/>
  <c r="Q441" i="2"/>
  <c r="K442" i="2"/>
  <c r="U442" i="2" s="1"/>
  <c r="O442" i="2"/>
  <c r="Q442" i="2"/>
  <c r="K443" i="2"/>
  <c r="U443" i="2" s="1"/>
  <c r="O443" i="2"/>
  <c r="Q443" i="2"/>
  <c r="K444" i="2"/>
  <c r="U444" i="2" s="1"/>
  <c r="O444" i="2"/>
  <c r="Q444" i="2"/>
  <c r="K445" i="2"/>
  <c r="U445" i="2" s="1"/>
  <c r="O445" i="2"/>
  <c r="Q445" i="2"/>
  <c r="K446" i="2"/>
  <c r="U446" i="2" s="1"/>
  <c r="O446" i="2"/>
  <c r="Q446" i="2"/>
  <c r="K447" i="2"/>
  <c r="U447" i="2" s="1"/>
  <c r="O447" i="2"/>
  <c r="Q447" i="2"/>
  <c r="K448" i="2"/>
  <c r="U448" i="2" s="1"/>
  <c r="O448" i="2"/>
  <c r="Q448" i="2"/>
  <c r="K449" i="2"/>
  <c r="U449" i="2" s="1"/>
  <c r="O449" i="2"/>
  <c r="Q449" i="2"/>
  <c r="K450" i="2"/>
  <c r="U450" i="2" s="1"/>
  <c r="O450" i="2"/>
  <c r="Q450" i="2"/>
  <c r="K451" i="2"/>
  <c r="U451" i="2" s="1"/>
  <c r="O451" i="2"/>
  <c r="Q451" i="2"/>
  <c r="K452" i="2"/>
  <c r="U452" i="2" s="1"/>
  <c r="O452" i="2"/>
  <c r="Q452" i="2"/>
  <c r="K453" i="2"/>
  <c r="U453" i="2" s="1"/>
  <c r="O453" i="2"/>
  <c r="Q453" i="2"/>
  <c r="K454" i="2"/>
  <c r="U454" i="2" s="1"/>
  <c r="N454" i="2"/>
  <c r="O454" i="2"/>
  <c r="P454" i="2"/>
  <c r="Q454" i="2"/>
  <c r="K455" i="2"/>
  <c r="U455" i="2" s="1"/>
  <c r="O455" i="2"/>
  <c r="Q455" i="2"/>
  <c r="K456" i="2"/>
  <c r="U456" i="2" s="1"/>
  <c r="O456" i="2"/>
  <c r="Q456" i="2"/>
  <c r="K457" i="2"/>
  <c r="U457" i="2" s="1"/>
  <c r="O457" i="2"/>
  <c r="Q457" i="2"/>
  <c r="K458" i="2"/>
  <c r="U458" i="2" s="1"/>
  <c r="O458" i="2"/>
  <c r="Q458" i="2"/>
  <c r="K459" i="2"/>
  <c r="U459" i="2" s="1"/>
  <c r="N459" i="2"/>
  <c r="O459" i="2"/>
  <c r="P459" i="2"/>
  <c r="Q459" i="2"/>
  <c r="K460" i="2"/>
  <c r="U460" i="2" s="1"/>
  <c r="O460" i="2"/>
  <c r="Q460" i="2"/>
  <c r="K461" i="2"/>
  <c r="U461" i="2" s="1"/>
  <c r="O461" i="2"/>
  <c r="Q461" i="2"/>
  <c r="K462" i="2"/>
  <c r="U462" i="2" s="1"/>
  <c r="O462" i="2"/>
  <c r="Q462" i="2"/>
  <c r="K463" i="2"/>
  <c r="U463" i="2" s="1"/>
  <c r="O463" i="2"/>
  <c r="Q463" i="2"/>
  <c r="K464" i="2"/>
  <c r="U464" i="2" s="1"/>
  <c r="O464" i="2"/>
  <c r="Q464" i="2"/>
  <c r="K465" i="2"/>
  <c r="U465" i="2" s="1"/>
  <c r="O465" i="2"/>
  <c r="Q465" i="2"/>
  <c r="K466" i="2"/>
  <c r="U466" i="2" s="1"/>
  <c r="O466" i="2"/>
  <c r="Q466" i="2"/>
  <c r="K467" i="2"/>
  <c r="U467" i="2" s="1"/>
  <c r="O467" i="2"/>
  <c r="Q467" i="2"/>
  <c r="K468" i="2"/>
  <c r="U468" i="2" s="1"/>
  <c r="O468" i="2"/>
  <c r="Q468" i="2"/>
  <c r="K469" i="2"/>
  <c r="U469" i="2" s="1"/>
  <c r="O469" i="2"/>
  <c r="Q469" i="2"/>
  <c r="K470" i="2"/>
  <c r="U470" i="2" s="1"/>
  <c r="O470" i="2"/>
  <c r="Q470" i="2"/>
  <c r="K471" i="2"/>
  <c r="U471" i="2" s="1"/>
  <c r="O471" i="2"/>
  <c r="Q471" i="2"/>
  <c r="K472" i="2"/>
  <c r="U472" i="2" s="1"/>
  <c r="O472" i="2"/>
  <c r="Q472" i="2"/>
  <c r="K473" i="2"/>
  <c r="U473" i="2" s="1"/>
  <c r="O473" i="2"/>
  <c r="Q473" i="2"/>
  <c r="K474" i="2"/>
  <c r="U474" i="2" s="1"/>
  <c r="O474" i="2"/>
  <c r="Q474" i="2"/>
  <c r="K475" i="2"/>
  <c r="U475" i="2" s="1"/>
  <c r="O475" i="2"/>
  <c r="Q475" i="2"/>
  <c r="K476" i="2"/>
  <c r="U476" i="2" s="1"/>
  <c r="O476" i="2"/>
  <c r="Q476" i="2"/>
  <c r="K477" i="2"/>
  <c r="U477" i="2" s="1"/>
  <c r="O477" i="2"/>
  <c r="Q477" i="2"/>
  <c r="K478" i="2"/>
  <c r="U478" i="2" s="1"/>
  <c r="O478" i="2"/>
  <c r="Q478" i="2"/>
  <c r="K479" i="2"/>
  <c r="U479" i="2" s="1"/>
  <c r="N479" i="2"/>
  <c r="O479" i="2"/>
  <c r="P479" i="2"/>
  <c r="Q479" i="2"/>
  <c r="K480" i="2"/>
  <c r="U480" i="2" s="1"/>
  <c r="N480" i="2"/>
  <c r="O480" i="2"/>
  <c r="P480" i="2"/>
  <c r="Q480" i="2"/>
  <c r="K481" i="2"/>
  <c r="U481" i="2" s="1"/>
  <c r="N481" i="2"/>
  <c r="O481" i="2"/>
  <c r="P481" i="2"/>
  <c r="Q481" i="2"/>
  <c r="K482" i="2"/>
  <c r="U482" i="2" s="1"/>
  <c r="O482" i="2"/>
  <c r="Q482" i="2"/>
  <c r="K483" i="2"/>
  <c r="U483" i="2" s="1"/>
  <c r="O483" i="2"/>
  <c r="Q483" i="2"/>
  <c r="K484" i="2"/>
  <c r="U484" i="2" s="1"/>
  <c r="O484" i="2"/>
  <c r="Q484" i="2"/>
  <c r="K485" i="2"/>
  <c r="U485" i="2" s="1"/>
  <c r="O485" i="2"/>
  <c r="Q485" i="2"/>
  <c r="K486" i="2"/>
  <c r="U486" i="2" s="1"/>
  <c r="O486" i="2"/>
  <c r="Q486" i="2"/>
  <c r="K487" i="2"/>
  <c r="U487" i="2" s="1"/>
  <c r="O487" i="2"/>
  <c r="Q487" i="2"/>
  <c r="K488" i="2"/>
  <c r="U488" i="2" s="1"/>
  <c r="O488" i="2"/>
  <c r="Q488" i="2"/>
  <c r="K489" i="2"/>
  <c r="U489" i="2" s="1"/>
  <c r="O489" i="2"/>
  <c r="Q489" i="2"/>
  <c r="K490" i="2"/>
  <c r="U490" i="2" s="1"/>
  <c r="O490" i="2"/>
  <c r="Q490" i="2"/>
  <c r="K491" i="2"/>
  <c r="U491" i="2" s="1"/>
  <c r="O491" i="2"/>
  <c r="Q491" i="2"/>
  <c r="K492" i="2"/>
  <c r="U492" i="2" s="1"/>
  <c r="O492" i="2"/>
  <c r="Q492" i="2"/>
  <c r="K493" i="2"/>
  <c r="U493" i="2" s="1"/>
  <c r="O493" i="2"/>
  <c r="Q493" i="2"/>
  <c r="K494" i="2"/>
  <c r="U494" i="2" s="1"/>
  <c r="O494" i="2"/>
  <c r="Q494" i="2"/>
  <c r="K495" i="2"/>
  <c r="U495" i="2" s="1"/>
  <c r="O495" i="2"/>
  <c r="Q495" i="2"/>
  <c r="K496" i="2"/>
  <c r="U496" i="2" s="1"/>
  <c r="O496" i="2"/>
  <c r="Q496" i="2"/>
  <c r="K497" i="2"/>
  <c r="U497" i="2" s="1"/>
  <c r="N497" i="2"/>
  <c r="O497" i="2"/>
  <c r="P497" i="2"/>
  <c r="Q497" i="2"/>
  <c r="K498" i="2"/>
  <c r="U498" i="2" s="1"/>
  <c r="N498" i="2"/>
  <c r="O498" i="2"/>
  <c r="P498" i="2"/>
  <c r="Q498" i="2"/>
  <c r="K499" i="2"/>
  <c r="U499" i="2" s="1"/>
  <c r="N499" i="2"/>
  <c r="O499" i="2"/>
  <c r="P499" i="2"/>
  <c r="Q499" i="2"/>
  <c r="K500" i="2"/>
  <c r="U500" i="2" s="1"/>
  <c r="O500" i="2"/>
  <c r="Q500" i="2"/>
  <c r="K501" i="2"/>
  <c r="U501" i="2" s="1"/>
  <c r="O501" i="2"/>
  <c r="Q501" i="2"/>
  <c r="K502" i="2"/>
  <c r="U502" i="2" s="1"/>
  <c r="O502" i="2"/>
  <c r="Q502" i="2"/>
  <c r="K503" i="2"/>
  <c r="U503" i="2" s="1"/>
  <c r="O503" i="2"/>
  <c r="Q503" i="2"/>
  <c r="K504" i="2"/>
  <c r="U504" i="2" s="1"/>
  <c r="O504" i="2"/>
  <c r="Q504" i="2"/>
  <c r="K505" i="2"/>
  <c r="U505" i="2" s="1"/>
  <c r="O505" i="2"/>
  <c r="Q505" i="2"/>
  <c r="K506" i="2"/>
  <c r="U506" i="2" s="1"/>
  <c r="O506" i="2"/>
  <c r="Q506" i="2"/>
  <c r="K507" i="2"/>
  <c r="U507" i="2" s="1"/>
  <c r="O507" i="2"/>
  <c r="Q507" i="2"/>
  <c r="K508" i="2"/>
  <c r="U508" i="2" s="1"/>
  <c r="N508" i="2"/>
  <c r="O508" i="2"/>
  <c r="P508" i="2"/>
  <c r="Q508" i="2"/>
  <c r="K509" i="2"/>
  <c r="U509" i="2" s="1"/>
  <c r="O509" i="2"/>
  <c r="Q509" i="2"/>
  <c r="K510" i="2"/>
  <c r="U510" i="2" s="1"/>
  <c r="O510" i="2"/>
  <c r="Q510" i="2"/>
  <c r="K511" i="2"/>
  <c r="U511" i="2" s="1"/>
  <c r="O511" i="2"/>
  <c r="Q511" i="2"/>
  <c r="K512" i="2"/>
  <c r="U512" i="2" s="1"/>
  <c r="O512" i="2"/>
  <c r="Q512" i="2"/>
  <c r="K513" i="2"/>
  <c r="U513" i="2" s="1"/>
  <c r="O513" i="2"/>
  <c r="Q513" i="2"/>
  <c r="K514" i="2"/>
  <c r="U514" i="2" s="1"/>
  <c r="N514" i="2"/>
  <c r="O514" i="2"/>
  <c r="P514" i="2"/>
  <c r="Q514" i="2"/>
  <c r="K515" i="2"/>
  <c r="U515" i="2" s="1"/>
  <c r="O515" i="2"/>
  <c r="Q515" i="2"/>
  <c r="K516" i="2"/>
  <c r="U516" i="2" s="1"/>
  <c r="O516" i="2"/>
  <c r="Q516" i="2"/>
  <c r="K517" i="2"/>
  <c r="U517" i="2" s="1"/>
  <c r="O517" i="2"/>
  <c r="Q517" i="2"/>
  <c r="K518" i="2"/>
  <c r="U518" i="2" s="1"/>
  <c r="O518" i="2"/>
  <c r="Q518" i="2"/>
  <c r="K519" i="2"/>
  <c r="U519" i="2" s="1"/>
  <c r="O519" i="2"/>
  <c r="Q519" i="2"/>
  <c r="K520" i="2"/>
  <c r="U520" i="2" s="1"/>
  <c r="O520" i="2"/>
  <c r="Q520" i="2"/>
  <c r="K521" i="2"/>
  <c r="U521" i="2" s="1"/>
  <c r="O521" i="2"/>
  <c r="Q521" i="2"/>
  <c r="K522" i="2"/>
  <c r="U522" i="2" s="1"/>
  <c r="O522" i="2"/>
  <c r="Q522" i="2"/>
  <c r="K523" i="2"/>
  <c r="U523" i="2" s="1"/>
  <c r="O523" i="2"/>
  <c r="Q523" i="2"/>
  <c r="K524" i="2"/>
  <c r="U524" i="2" s="1"/>
  <c r="N524" i="2"/>
  <c r="O524" i="2"/>
  <c r="P524" i="2"/>
  <c r="Q524" i="2"/>
  <c r="K525" i="2"/>
  <c r="U525" i="2" s="1"/>
  <c r="O525" i="2"/>
  <c r="Q525" i="2"/>
  <c r="K526" i="2"/>
  <c r="U526" i="2" s="1"/>
  <c r="O526" i="2"/>
  <c r="Q526" i="2"/>
  <c r="K527" i="2"/>
  <c r="U527" i="2" s="1"/>
  <c r="O527" i="2"/>
  <c r="Q527" i="2"/>
  <c r="K528" i="2"/>
  <c r="U528" i="2" s="1"/>
  <c r="O528" i="2"/>
  <c r="Q528" i="2"/>
  <c r="K529" i="2"/>
  <c r="U529" i="2" s="1"/>
  <c r="N529" i="2"/>
  <c r="O529" i="2"/>
  <c r="P529" i="2"/>
  <c r="Q529" i="2"/>
  <c r="K530" i="2"/>
  <c r="U530" i="2" s="1"/>
  <c r="O530" i="2"/>
  <c r="Q530" i="2"/>
  <c r="K531" i="2"/>
  <c r="U531" i="2" s="1"/>
  <c r="O531" i="2"/>
  <c r="Q531" i="2"/>
  <c r="K532" i="2"/>
  <c r="U532" i="2" s="1"/>
  <c r="O532" i="2"/>
  <c r="Q532" i="2"/>
  <c r="K533" i="2"/>
  <c r="U533" i="2" s="1"/>
  <c r="N533" i="2"/>
  <c r="O533" i="2"/>
  <c r="P533" i="2"/>
  <c r="Q533" i="2"/>
  <c r="K534" i="2"/>
  <c r="U534" i="2" s="1"/>
  <c r="O534" i="2"/>
  <c r="Q534" i="2"/>
  <c r="K535" i="2"/>
  <c r="U535" i="2" s="1"/>
  <c r="O535" i="2"/>
  <c r="Q535" i="2"/>
  <c r="K536" i="2"/>
  <c r="U536" i="2" s="1"/>
  <c r="N536" i="2"/>
  <c r="O536" i="2"/>
  <c r="P536" i="2"/>
  <c r="Q536" i="2"/>
  <c r="K537" i="2"/>
  <c r="U537" i="2" s="1"/>
  <c r="O537" i="2"/>
  <c r="Q537" i="2"/>
  <c r="K538" i="2"/>
  <c r="U538" i="2" s="1"/>
  <c r="O538" i="2"/>
  <c r="Q538" i="2"/>
  <c r="K539" i="2"/>
  <c r="U539" i="2" s="1"/>
  <c r="O539" i="2"/>
  <c r="Q539" i="2"/>
  <c r="K540" i="2"/>
  <c r="U540" i="2" s="1"/>
  <c r="O540" i="2"/>
  <c r="Q540" i="2"/>
  <c r="K541" i="2"/>
  <c r="U541" i="2" s="1"/>
  <c r="O541" i="2"/>
  <c r="Q541" i="2"/>
  <c r="K542" i="2"/>
  <c r="U542" i="2" s="1"/>
  <c r="O542" i="2"/>
  <c r="Q542" i="2"/>
  <c r="K543" i="2"/>
  <c r="U543" i="2" s="1"/>
  <c r="O543" i="2"/>
  <c r="Q543" i="2"/>
  <c r="K544" i="2"/>
  <c r="U544" i="2" s="1"/>
  <c r="O544" i="2"/>
  <c r="Q544" i="2"/>
  <c r="K545" i="2"/>
  <c r="U545" i="2" s="1"/>
  <c r="N545" i="2"/>
  <c r="O545" i="2"/>
  <c r="P545" i="2"/>
  <c r="Q545" i="2"/>
  <c r="K546" i="2"/>
  <c r="U546" i="2" s="1"/>
  <c r="O546" i="2"/>
  <c r="Q546" i="2"/>
  <c r="K547" i="2"/>
  <c r="U547" i="2" s="1"/>
  <c r="O547" i="2"/>
  <c r="Q547" i="2"/>
  <c r="K548" i="2"/>
  <c r="U548" i="2" s="1"/>
  <c r="N548" i="2"/>
  <c r="O548" i="2"/>
  <c r="P548" i="2"/>
  <c r="Q548" i="2"/>
  <c r="K549" i="2"/>
  <c r="U549" i="2" s="1"/>
  <c r="O549" i="2"/>
  <c r="Q549" i="2"/>
  <c r="K550" i="2"/>
  <c r="U550" i="2" s="1"/>
  <c r="O550" i="2"/>
  <c r="Q550" i="2"/>
  <c r="K551" i="2"/>
  <c r="U551" i="2" s="1"/>
  <c r="O551" i="2"/>
  <c r="Q551" i="2"/>
  <c r="K552" i="2"/>
  <c r="U552" i="2" s="1"/>
  <c r="O552" i="2"/>
  <c r="Q552" i="2"/>
  <c r="K553" i="2"/>
  <c r="U553" i="2" s="1"/>
  <c r="O553" i="2"/>
  <c r="Q553" i="2"/>
  <c r="K554" i="2"/>
  <c r="U554" i="2" s="1"/>
  <c r="O554" i="2"/>
  <c r="Q554" i="2"/>
  <c r="K555" i="2"/>
  <c r="U555" i="2" s="1"/>
  <c r="O555" i="2"/>
  <c r="Q555" i="2"/>
  <c r="K556" i="2"/>
  <c r="U556" i="2" s="1"/>
  <c r="O556" i="2"/>
  <c r="Q556" i="2"/>
  <c r="K557" i="2"/>
  <c r="U557" i="2" s="1"/>
  <c r="O557" i="2"/>
  <c r="Q557" i="2"/>
  <c r="K558" i="2"/>
  <c r="U558" i="2" s="1"/>
  <c r="O558" i="2"/>
  <c r="Q558" i="2"/>
  <c r="K559" i="2"/>
  <c r="U559" i="2" s="1"/>
  <c r="O559" i="2"/>
  <c r="Q559" i="2"/>
  <c r="K560" i="2"/>
  <c r="U560" i="2" s="1"/>
  <c r="O560" i="2"/>
  <c r="Q560" i="2"/>
  <c r="K561" i="2"/>
  <c r="U561" i="2" s="1"/>
  <c r="O561" i="2"/>
  <c r="Q561" i="2"/>
  <c r="K562" i="2"/>
  <c r="U562" i="2" s="1"/>
  <c r="O562" i="2"/>
  <c r="Q562" i="2"/>
  <c r="K563" i="2"/>
  <c r="U563" i="2" s="1"/>
  <c r="O563" i="2"/>
  <c r="Q563" i="2"/>
  <c r="K564" i="2"/>
  <c r="U564" i="2" s="1"/>
  <c r="O564" i="2"/>
  <c r="Q564" i="2"/>
  <c r="K565" i="2"/>
  <c r="U565" i="2" s="1"/>
  <c r="O565" i="2"/>
  <c r="Q565" i="2"/>
  <c r="K566" i="2"/>
  <c r="U566" i="2" s="1"/>
  <c r="O566" i="2"/>
  <c r="Q566" i="2"/>
  <c r="K567" i="2"/>
  <c r="U567" i="2" s="1"/>
  <c r="N567" i="2"/>
  <c r="O567" i="2"/>
  <c r="P567" i="2"/>
  <c r="Q567" i="2"/>
  <c r="K568" i="2"/>
  <c r="U568" i="2" s="1"/>
  <c r="N568" i="2"/>
  <c r="O568" i="2"/>
  <c r="P568" i="2"/>
  <c r="Q568" i="2"/>
  <c r="K569" i="2"/>
  <c r="U569" i="2" s="1"/>
  <c r="O569" i="2"/>
  <c r="Q569" i="2"/>
  <c r="K570" i="2"/>
  <c r="U570" i="2" s="1"/>
  <c r="N570" i="2"/>
  <c r="O570" i="2"/>
  <c r="P570" i="2"/>
  <c r="Q570" i="2"/>
  <c r="K571" i="2"/>
  <c r="U571" i="2" s="1"/>
  <c r="O571" i="2"/>
  <c r="Q571" i="2"/>
  <c r="K572" i="2"/>
  <c r="U572" i="2" s="1"/>
  <c r="O572" i="2"/>
  <c r="Q572" i="2"/>
  <c r="K573" i="2"/>
  <c r="U573" i="2" s="1"/>
  <c r="O573" i="2"/>
  <c r="Q573" i="2"/>
  <c r="K574" i="2"/>
  <c r="U574" i="2" s="1"/>
  <c r="O574" i="2"/>
  <c r="Q574" i="2"/>
  <c r="K575" i="2"/>
  <c r="U575" i="2" s="1"/>
  <c r="O575" i="2"/>
  <c r="Q575" i="2"/>
  <c r="K576" i="2"/>
  <c r="U576" i="2" s="1"/>
  <c r="O576" i="2"/>
  <c r="Q576" i="2"/>
  <c r="K577" i="2"/>
  <c r="U577" i="2" s="1"/>
  <c r="O577" i="2"/>
  <c r="Q577" i="2"/>
  <c r="K578" i="2"/>
  <c r="U578" i="2" s="1"/>
  <c r="O578" i="2"/>
  <c r="Q578" i="2"/>
  <c r="K579" i="2"/>
  <c r="U579" i="2" s="1"/>
  <c r="O579" i="2"/>
  <c r="Q579" i="2"/>
  <c r="K580" i="2"/>
  <c r="U580" i="2" s="1"/>
  <c r="O580" i="2"/>
  <c r="Q580" i="2"/>
  <c r="K581" i="2"/>
  <c r="U581" i="2" s="1"/>
  <c r="O581" i="2"/>
  <c r="Q581" i="2"/>
  <c r="K582" i="2"/>
  <c r="U582" i="2" s="1"/>
  <c r="O582" i="2"/>
  <c r="Q582" i="2"/>
  <c r="K583" i="2"/>
  <c r="U583" i="2" s="1"/>
  <c r="O583" i="2"/>
  <c r="Q583" i="2"/>
  <c r="K584" i="2"/>
  <c r="U584" i="2" s="1"/>
  <c r="O584" i="2"/>
  <c r="Q584" i="2"/>
  <c r="K585" i="2"/>
  <c r="U585" i="2" s="1"/>
  <c r="O585" i="2"/>
  <c r="Q585" i="2"/>
  <c r="K586" i="2"/>
  <c r="U586" i="2" s="1"/>
  <c r="O586" i="2"/>
  <c r="Q586" i="2"/>
  <c r="K587" i="2"/>
  <c r="U587" i="2" s="1"/>
  <c r="O587" i="2"/>
  <c r="Q587" i="2"/>
  <c r="K588" i="2"/>
  <c r="U588" i="2" s="1"/>
  <c r="O588" i="2"/>
  <c r="Q588" i="2"/>
  <c r="K589" i="2"/>
  <c r="U589" i="2" s="1"/>
  <c r="O589" i="2"/>
  <c r="Q589" i="2"/>
  <c r="K590" i="2"/>
  <c r="U590" i="2" s="1"/>
  <c r="O590" i="2"/>
  <c r="Q590" i="2"/>
  <c r="K591" i="2"/>
  <c r="U591" i="2" s="1"/>
  <c r="O591" i="2"/>
  <c r="Q591" i="2"/>
  <c r="K592" i="2"/>
  <c r="U592" i="2" s="1"/>
  <c r="O592" i="2"/>
  <c r="Q592" i="2"/>
  <c r="K593" i="2"/>
  <c r="U593" i="2" s="1"/>
  <c r="O593" i="2"/>
  <c r="Q593" i="2"/>
  <c r="K594" i="2"/>
  <c r="U594" i="2" s="1"/>
  <c r="O594" i="2"/>
  <c r="Q594" i="2"/>
  <c r="K595" i="2"/>
  <c r="U595" i="2" s="1"/>
  <c r="O595" i="2"/>
  <c r="Q595" i="2"/>
  <c r="K596" i="2"/>
  <c r="U596" i="2" s="1"/>
  <c r="O596" i="2"/>
  <c r="Q596" i="2"/>
  <c r="K597" i="2"/>
  <c r="U597" i="2" s="1"/>
  <c r="N597" i="2"/>
  <c r="O597" i="2"/>
  <c r="P597" i="2"/>
  <c r="Q597" i="2"/>
  <c r="K598" i="2"/>
  <c r="U598" i="2" s="1"/>
  <c r="O598" i="2"/>
  <c r="Q598" i="2"/>
  <c r="K599" i="2"/>
  <c r="U599" i="2" s="1"/>
  <c r="O599" i="2"/>
  <c r="Q599" i="2"/>
  <c r="K600" i="2"/>
  <c r="U600" i="2" s="1"/>
  <c r="O600" i="2"/>
  <c r="Q600" i="2"/>
  <c r="K601" i="2"/>
  <c r="U601" i="2" s="1"/>
  <c r="O601" i="2"/>
  <c r="Q601" i="2"/>
  <c r="K602" i="2"/>
  <c r="U602" i="2" s="1"/>
  <c r="O602" i="2"/>
  <c r="Q602" i="2"/>
  <c r="K603" i="2"/>
  <c r="U603" i="2" s="1"/>
  <c r="O603" i="2"/>
  <c r="Q603" i="2"/>
  <c r="K604" i="2"/>
  <c r="U604" i="2" s="1"/>
  <c r="O604" i="2"/>
  <c r="Q604" i="2"/>
  <c r="K605" i="2"/>
  <c r="U605" i="2" s="1"/>
  <c r="O605" i="2"/>
  <c r="Q605" i="2"/>
  <c r="K606" i="2"/>
  <c r="U606" i="2" s="1"/>
  <c r="O606" i="2"/>
  <c r="Q606" i="2"/>
  <c r="K607" i="2"/>
  <c r="U607" i="2" s="1"/>
  <c r="O607" i="2"/>
  <c r="Q607" i="2"/>
  <c r="K608" i="2"/>
  <c r="U608" i="2" s="1"/>
  <c r="O608" i="2"/>
  <c r="Q608" i="2"/>
  <c r="K609" i="2"/>
  <c r="U609" i="2" s="1"/>
  <c r="O609" i="2"/>
  <c r="Q609" i="2"/>
  <c r="K610" i="2"/>
  <c r="U610" i="2" s="1"/>
  <c r="N610" i="2"/>
  <c r="O610" i="2"/>
  <c r="P610" i="2"/>
  <c r="Q610" i="2"/>
  <c r="K611" i="2"/>
  <c r="U611" i="2" s="1"/>
  <c r="O611" i="2"/>
  <c r="Q611" i="2"/>
  <c r="K612" i="2"/>
  <c r="U612" i="2" s="1"/>
  <c r="O612" i="2"/>
  <c r="Q612" i="2"/>
  <c r="K613" i="2"/>
  <c r="U613" i="2" s="1"/>
  <c r="O613" i="2"/>
  <c r="Q613" i="2"/>
  <c r="K614" i="2"/>
  <c r="U614" i="2" s="1"/>
  <c r="O614" i="2"/>
  <c r="Q614" i="2"/>
  <c r="K615" i="2"/>
  <c r="U615" i="2" s="1"/>
  <c r="O615" i="2"/>
  <c r="Q615" i="2"/>
  <c r="K616" i="2"/>
  <c r="U616" i="2" s="1"/>
  <c r="O616" i="2"/>
  <c r="Q616" i="2"/>
  <c r="K617" i="2"/>
  <c r="U617" i="2" s="1"/>
  <c r="O617" i="2"/>
  <c r="Q617" i="2"/>
  <c r="K618" i="2"/>
  <c r="U618" i="2" s="1"/>
  <c r="O618" i="2"/>
  <c r="Q618" i="2"/>
  <c r="K619" i="2"/>
  <c r="U619" i="2" s="1"/>
  <c r="O619" i="2"/>
  <c r="Q619" i="2"/>
  <c r="K620" i="2"/>
  <c r="U620" i="2" s="1"/>
  <c r="O620" i="2"/>
  <c r="Q620" i="2"/>
  <c r="K621" i="2"/>
  <c r="U621" i="2" s="1"/>
  <c r="O621" i="2"/>
  <c r="Q621" i="2"/>
  <c r="K622" i="2"/>
  <c r="U622" i="2" s="1"/>
  <c r="O622" i="2"/>
  <c r="Q622" i="2"/>
  <c r="K623" i="2"/>
  <c r="U623" i="2" s="1"/>
  <c r="O623" i="2"/>
  <c r="Q623" i="2"/>
  <c r="K624" i="2"/>
  <c r="U624" i="2" s="1"/>
  <c r="O624" i="2"/>
  <c r="Q624" i="2"/>
  <c r="K625" i="2"/>
  <c r="U625" i="2" s="1"/>
  <c r="O625" i="2"/>
  <c r="Q625" i="2"/>
  <c r="K626" i="2"/>
  <c r="U626" i="2" s="1"/>
  <c r="O626" i="2"/>
  <c r="Q626" i="2"/>
  <c r="K627" i="2"/>
  <c r="U627" i="2" s="1"/>
  <c r="O627" i="2"/>
  <c r="Q627" i="2"/>
  <c r="K628" i="2"/>
  <c r="U628" i="2" s="1"/>
  <c r="O628" i="2"/>
  <c r="Q628" i="2"/>
  <c r="K629" i="2"/>
  <c r="U629" i="2" s="1"/>
  <c r="O629" i="2"/>
  <c r="Q629" i="2"/>
  <c r="K630" i="2"/>
  <c r="U630" i="2" s="1"/>
  <c r="O630" i="2"/>
  <c r="Q630" i="2"/>
  <c r="K631" i="2"/>
  <c r="U631" i="2" s="1"/>
  <c r="O631" i="2"/>
  <c r="Q631" i="2"/>
  <c r="K632" i="2"/>
  <c r="U632" i="2" s="1"/>
  <c r="N632" i="2"/>
  <c r="O632" i="2"/>
  <c r="P632" i="2"/>
  <c r="Q632" i="2"/>
  <c r="K633" i="2"/>
  <c r="U633" i="2" s="1"/>
  <c r="O633" i="2"/>
  <c r="Q633" i="2"/>
  <c r="K634" i="2"/>
  <c r="U634" i="2" s="1"/>
  <c r="O634" i="2"/>
  <c r="Q634" i="2"/>
  <c r="K635" i="2"/>
  <c r="U635" i="2" s="1"/>
  <c r="O635" i="2"/>
  <c r="Q635" i="2"/>
  <c r="K636" i="2"/>
  <c r="U636" i="2" s="1"/>
  <c r="O636" i="2"/>
  <c r="Q636" i="2"/>
  <c r="K637" i="2"/>
  <c r="U637" i="2" s="1"/>
  <c r="O637" i="2"/>
  <c r="Q637" i="2"/>
  <c r="K638" i="2"/>
  <c r="U638" i="2" s="1"/>
  <c r="O638" i="2"/>
  <c r="Q638" i="2"/>
  <c r="K639" i="2"/>
  <c r="U639" i="2" s="1"/>
  <c r="O639" i="2"/>
  <c r="Q639" i="2"/>
  <c r="K640" i="2"/>
  <c r="U640" i="2" s="1"/>
  <c r="O640" i="2"/>
  <c r="Q640" i="2"/>
  <c r="K641" i="2"/>
  <c r="U641" i="2" s="1"/>
  <c r="O641" i="2"/>
  <c r="Q641" i="2"/>
  <c r="K642" i="2"/>
  <c r="U642" i="2" s="1"/>
  <c r="O642" i="2"/>
  <c r="Q642" i="2"/>
  <c r="K643" i="2"/>
  <c r="U643" i="2" s="1"/>
  <c r="O643" i="2"/>
  <c r="Q643" i="2"/>
  <c r="K644" i="2"/>
  <c r="U644" i="2" s="1"/>
  <c r="O644" i="2"/>
  <c r="Q644" i="2"/>
  <c r="K645" i="2"/>
  <c r="U645" i="2" s="1"/>
  <c r="O645" i="2"/>
  <c r="Q645" i="2"/>
  <c r="K646" i="2"/>
  <c r="U646" i="2" s="1"/>
  <c r="O646" i="2"/>
  <c r="Q646" i="2"/>
  <c r="K647" i="2"/>
  <c r="U647" i="2" s="1"/>
  <c r="N647" i="2"/>
  <c r="O647" i="2"/>
  <c r="P647" i="2"/>
  <c r="Q647" i="2"/>
  <c r="K648" i="2"/>
  <c r="U648" i="2" s="1"/>
  <c r="O648" i="2"/>
  <c r="Q648" i="2"/>
  <c r="K649" i="2"/>
  <c r="U649" i="2" s="1"/>
  <c r="O649" i="2"/>
  <c r="Q649" i="2"/>
  <c r="K650" i="2"/>
  <c r="U650" i="2" s="1"/>
  <c r="O650" i="2"/>
  <c r="Q650" i="2"/>
  <c r="K651" i="2"/>
  <c r="U651" i="2" s="1"/>
  <c r="O651" i="2"/>
  <c r="Q651" i="2"/>
  <c r="K652" i="2"/>
  <c r="U652" i="2" s="1"/>
  <c r="O652" i="2"/>
  <c r="Q652" i="2"/>
  <c r="K653" i="2"/>
  <c r="U653" i="2" s="1"/>
  <c r="O653" i="2"/>
  <c r="Q653" i="2"/>
  <c r="K654" i="2"/>
  <c r="U654" i="2" s="1"/>
  <c r="O654" i="2"/>
  <c r="Q654" i="2"/>
  <c r="K655" i="2"/>
  <c r="U655" i="2" s="1"/>
  <c r="O655" i="2"/>
  <c r="Q655" i="2"/>
  <c r="K656" i="2"/>
  <c r="U656" i="2" s="1"/>
  <c r="O656" i="2"/>
  <c r="Q656" i="2"/>
  <c r="K657" i="2"/>
  <c r="U657" i="2" s="1"/>
  <c r="O657" i="2"/>
  <c r="Q657" i="2"/>
  <c r="K658" i="2"/>
  <c r="U658" i="2" s="1"/>
  <c r="O658" i="2"/>
  <c r="Q658" i="2"/>
  <c r="K659" i="2"/>
  <c r="U659" i="2" s="1"/>
  <c r="O659" i="2"/>
  <c r="Q659" i="2"/>
  <c r="K660" i="2"/>
  <c r="U660" i="2" s="1"/>
  <c r="O660" i="2"/>
  <c r="Q660" i="2"/>
  <c r="K661" i="2"/>
  <c r="U661" i="2" s="1"/>
  <c r="N661" i="2"/>
  <c r="O661" i="2"/>
  <c r="P661" i="2"/>
  <c r="Q661" i="2"/>
  <c r="K662" i="2"/>
  <c r="U662" i="2" s="1"/>
  <c r="O662" i="2"/>
  <c r="Q662" i="2"/>
  <c r="K663" i="2"/>
  <c r="U663" i="2" s="1"/>
  <c r="O663" i="2"/>
  <c r="Q663" i="2"/>
  <c r="K664" i="2"/>
  <c r="U664" i="2" s="1"/>
  <c r="N664" i="2"/>
  <c r="O664" i="2"/>
  <c r="P664" i="2"/>
  <c r="Q664" i="2"/>
  <c r="K665" i="2"/>
  <c r="U665" i="2" s="1"/>
  <c r="O665" i="2"/>
  <c r="Q665" i="2"/>
  <c r="K666" i="2"/>
  <c r="U666" i="2" s="1"/>
  <c r="O666" i="2"/>
  <c r="Q666" i="2"/>
  <c r="K667" i="2"/>
  <c r="U667" i="2" s="1"/>
  <c r="O667" i="2"/>
  <c r="Q667" i="2"/>
  <c r="K668" i="2"/>
  <c r="U668" i="2" s="1"/>
  <c r="O668" i="2"/>
  <c r="Q668" i="2"/>
  <c r="K669" i="2"/>
  <c r="U669" i="2" s="1"/>
  <c r="N669" i="2"/>
  <c r="O669" i="2"/>
  <c r="P669" i="2"/>
  <c r="Q669" i="2"/>
  <c r="K670" i="2"/>
  <c r="U670" i="2" s="1"/>
  <c r="O670" i="2"/>
  <c r="Q670" i="2"/>
  <c r="K671" i="2"/>
  <c r="U671" i="2" s="1"/>
  <c r="O671" i="2"/>
  <c r="Q671" i="2"/>
  <c r="K672" i="2"/>
  <c r="U672" i="2" s="1"/>
  <c r="O672" i="2"/>
  <c r="Q672" i="2"/>
  <c r="K673" i="2"/>
  <c r="U673" i="2" s="1"/>
  <c r="N673" i="2"/>
  <c r="O673" i="2"/>
  <c r="P673" i="2"/>
  <c r="Q673" i="2"/>
  <c r="K674" i="2"/>
  <c r="U674" i="2" s="1"/>
  <c r="O674" i="2"/>
  <c r="Q674" i="2"/>
  <c r="K675" i="2"/>
  <c r="U675" i="2" s="1"/>
  <c r="O675" i="2"/>
  <c r="Q675" i="2"/>
  <c r="K676" i="2"/>
  <c r="U676" i="2" s="1"/>
  <c r="O676" i="2"/>
  <c r="Q676" i="2"/>
  <c r="K677" i="2"/>
  <c r="U677" i="2" s="1"/>
  <c r="O677" i="2"/>
  <c r="Q677" i="2"/>
  <c r="K678" i="2"/>
  <c r="U678" i="2" s="1"/>
  <c r="N678" i="2"/>
  <c r="O678" i="2"/>
  <c r="P678" i="2"/>
  <c r="Q678" i="2"/>
  <c r="K679" i="2"/>
  <c r="U679" i="2" s="1"/>
  <c r="O679" i="2"/>
  <c r="Q679" i="2"/>
  <c r="K680" i="2"/>
  <c r="U680" i="2" s="1"/>
  <c r="O680" i="2"/>
  <c r="Q680" i="2"/>
  <c r="K681" i="2"/>
  <c r="U681" i="2" s="1"/>
  <c r="O681" i="2"/>
  <c r="Q681" i="2"/>
  <c r="K682" i="2"/>
  <c r="U682" i="2" s="1"/>
  <c r="O682" i="2"/>
  <c r="Q682" i="2"/>
  <c r="K683" i="2"/>
  <c r="U683" i="2" s="1"/>
  <c r="N683" i="2"/>
  <c r="O683" i="2"/>
  <c r="P683" i="2"/>
  <c r="Q683" i="2"/>
  <c r="K684" i="2"/>
  <c r="U684" i="2" s="1"/>
  <c r="N684" i="2"/>
  <c r="O684" i="2"/>
  <c r="P684" i="2"/>
  <c r="Q684" i="2"/>
  <c r="K685" i="2"/>
  <c r="U685" i="2" s="1"/>
  <c r="O685" i="2"/>
  <c r="Q685" i="2"/>
  <c r="K686" i="2"/>
  <c r="U686" i="2" s="1"/>
  <c r="O686" i="2"/>
  <c r="Q686" i="2"/>
  <c r="K687" i="2"/>
  <c r="U687" i="2" s="1"/>
  <c r="O687" i="2"/>
  <c r="Q687" i="2"/>
  <c r="K688" i="2"/>
  <c r="U688" i="2" s="1"/>
  <c r="N688" i="2"/>
  <c r="O688" i="2"/>
  <c r="P688" i="2"/>
  <c r="Q688" i="2"/>
  <c r="K689" i="2"/>
  <c r="U689" i="2" s="1"/>
  <c r="O689" i="2"/>
  <c r="Q689" i="2"/>
  <c r="K690" i="2"/>
  <c r="U690" i="2" s="1"/>
  <c r="O690" i="2"/>
  <c r="Q690" i="2"/>
  <c r="K691" i="2"/>
  <c r="U691" i="2" s="1"/>
  <c r="O691" i="2"/>
  <c r="Q691" i="2"/>
  <c r="K692" i="2"/>
  <c r="U692" i="2" s="1"/>
  <c r="O692" i="2"/>
  <c r="Q692" i="2"/>
  <c r="K693" i="2"/>
  <c r="U693" i="2" s="1"/>
  <c r="O693" i="2"/>
  <c r="Q693" i="2"/>
  <c r="K694" i="2"/>
  <c r="U694" i="2" s="1"/>
  <c r="O694" i="2"/>
  <c r="Q694" i="2"/>
  <c r="K695" i="2"/>
  <c r="U695" i="2" s="1"/>
  <c r="O695" i="2"/>
  <c r="Q695" i="2"/>
  <c r="K696" i="2"/>
  <c r="U696" i="2" s="1"/>
  <c r="O696" i="2"/>
  <c r="Q696" i="2"/>
  <c r="K697" i="2"/>
  <c r="U697" i="2" s="1"/>
  <c r="O697" i="2"/>
  <c r="Q697" i="2"/>
  <c r="K698" i="2"/>
  <c r="U698" i="2" s="1"/>
  <c r="O698" i="2"/>
  <c r="Q698" i="2"/>
  <c r="K699" i="2"/>
  <c r="U699" i="2" s="1"/>
  <c r="N699" i="2"/>
  <c r="O699" i="2"/>
  <c r="P699" i="2"/>
  <c r="Q699" i="2"/>
  <c r="K700" i="2"/>
  <c r="U700" i="2" s="1"/>
  <c r="O700" i="2"/>
  <c r="Q700" i="2"/>
  <c r="K701" i="2"/>
  <c r="U701" i="2" s="1"/>
  <c r="O701" i="2"/>
  <c r="Q701" i="2"/>
  <c r="K702" i="2"/>
  <c r="U702" i="2" s="1"/>
  <c r="O702" i="2"/>
  <c r="Q702" i="2"/>
  <c r="K703" i="2"/>
  <c r="U703" i="2" s="1"/>
  <c r="N703" i="2"/>
  <c r="O703" i="2"/>
  <c r="P703" i="2"/>
  <c r="Q703" i="2"/>
  <c r="K704" i="2"/>
  <c r="U704" i="2" s="1"/>
  <c r="O704" i="2"/>
  <c r="Q704" i="2"/>
  <c r="K705" i="2"/>
  <c r="U705" i="2" s="1"/>
  <c r="O705" i="2"/>
  <c r="Q705" i="2"/>
  <c r="K706" i="2"/>
  <c r="U706" i="2" s="1"/>
  <c r="O706" i="2"/>
  <c r="Q706" i="2"/>
  <c r="K707" i="2"/>
  <c r="U707" i="2" s="1"/>
  <c r="O707" i="2"/>
  <c r="Q707" i="2"/>
  <c r="K708" i="2"/>
  <c r="U708" i="2" s="1"/>
  <c r="O708" i="2"/>
  <c r="Q708" i="2"/>
  <c r="K709" i="2"/>
  <c r="U709" i="2" s="1"/>
  <c r="O709" i="2"/>
  <c r="Q709" i="2"/>
  <c r="K710" i="2"/>
  <c r="U710" i="2" s="1"/>
  <c r="O710" i="2"/>
  <c r="Q710" i="2"/>
  <c r="K711" i="2"/>
  <c r="U711" i="2" s="1"/>
  <c r="O711" i="2"/>
  <c r="Q711" i="2"/>
  <c r="K712" i="2"/>
  <c r="U712" i="2" s="1"/>
  <c r="N712" i="2"/>
  <c r="O712" i="2"/>
  <c r="P712" i="2"/>
  <c r="Q712" i="2"/>
  <c r="K713" i="2"/>
  <c r="U713" i="2" s="1"/>
  <c r="O713" i="2"/>
  <c r="Q713" i="2"/>
  <c r="K714" i="2"/>
  <c r="U714" i="2" s="1"/>
  <c r="O714" i="2"/>
  <c r="Q714" i="2"/>
  <c r="K715" i="2"/>
  <c r="U715" i="2" s="1"/>
  <c r="O715" i="2"/>
  <c r="Q715" i="2"/>
  <c r="K716" i="2"/>
  <c r="U716" i="2" s="1"/>
  <c r="O716" i="2"/>
  <c r="Q716" i="2"/>
  <c r="K717" i="2"/>
  <c r="U717" i="2" s="1"/>
  <c r="O717" i="2"/>
  <c r="Q717" i="2"/>
  <c r="K718" i="2"/>
  <c r="U718" i="2" s="1"/>
  <c r="O718" i="2"/>
  <c r="Q718" i="2"/>
  <c r="K719" i="2"/>
  <c r="U719" i="2" s="1"/>
  <c r="O719" i="2"/>
  <c r="Q719" i="2"/>
  <c r="K720" i="2"/>
  <c r="U720" i="2" s="1"/>
  <c r="O720" i="2"/>
  <c r="Q720" i="2"/>
  <c r="K721" i="2"/>
  <c r="U721" i="2" s="1"/>
  <c r="O721" i="2"/>
  <c r="Q721" i="2"/>
  <c r="K722" i="2"/>
  <c r="U722" i="2" s="1"/>
  <c r="O722" i="2"/>
  <c r="Q722" i="2"/>
  <c r="K723" i="2"/>
  <c r="U723" i="2" s="1"/>
  <c r="O723" i="2"/>
  <c r="Q723" i="2"/>
  <c r="K724" i="2"/>
  <c r="U724" i="2" s="1"/>
  <c r="N724" i="2"/>
  <c r="O724" i="2"/>
  <c r="P724" i="2"/>
  <c r="Q724" i="2"/>
  <c r="K725" i="2"/>
  <c r="U725" i="2" s="1"/>
  <c r="K726" i="2"/>
  <c r="U726" i="2" s="1"/>
  <c r="K727" i="2"/>
  <c r="U727" i="2" s="1"/>
  <c r="O727" i="2"/>
  <c r="Q727" i="2"/>
  <c r="K728" i="2"/>
  <c r="U728" i="2" s="1"/>
  <c r="O728" i="2"/>
  <c r="Q728" i="2"/>
  <c r="K729" i="2"/>
  <c r="U729" i="2" s="1"/>
  <c r="O729" i="2"/>
  <c r="Q729" i="2"/>
  <c r="K730" i="2"/>
  <c r="U730" i="2" s="1"/>
  <c r="O730" i="2"/>
  <c r="Q730" i="2"/>
  <c r="K731" i="2"/>
  <c r="U731" i="2" s="1"/>
  <c r="O731" i="2"/>
  <c r="Q731" i="2"/>
  <c r="K732" i="2"/>
  <c r="U732" i="2" s="1"/>
  <c r="O732" i="2"/>
  <c r="Q732" i="2"/>
  <c r="K733" i="2"/>
  <c r="U733" i="2" s="1"/>
  <c r="O733" i="2"/>
  <c r="Q733" i="2"/>
  <c r="K734" i="2"/>
  <c r="U734" i="2" s="1"/>
  <c r="O734" i="2"/>
  <c r="Q734" i="2"/>
  <c r="K735" i="2"/>
  <c r="U735" i="2" s="1"/>
  <c r="O735" i="2"/>
  <c r="Q735" i="2"/>
  <c r="K736" i="2"/>
  <c r="U736" i="2" s="1"/>
  <c r="K737" i="2"/>
  <c r="U737" i="2" s="1"/>
  <c r="K738" i="2"/>
  <c r="U738" i="2" s="1"/>
  <c r="N738" i="2"/>
  <c r="O738" i="2"/>
  <c r="P738" i="2"/>
  <c r="Q738" i="2"/>
  <c r="K739" i="2"/>
  <c r="U739" i="2" s="1"/>
  <c r="K740" i="2"/>
  <c r="U740" i="2" s="1"/>
  <c r="N740" i="2"/>
  <c r="O740" i="2"/>
  <c r="P740" i="2"/>
  <c r="Q740" i="2"/>
  <c r="K741" i="2"/>
  <c r="U741" i="2" s="1"/>
  <c r="N741" i="2"/>
  <c r="O741" i="2"/>
  <c r="P741" i="2"/>
  <c r="Q741" i="2"/>
  <c r="K742" i="2"/>
  <c r="U742" i="2" s="1"/>
  <c r="O742" i="2"/>
  <c r="Q742" i="2"/>
  <c r="K743" i="2"/>
  <c r="U743" i="2" s="1"/>
  <c r="N743" i="2"/>
  <c r="O743" i="2"/>
  <c r="P743" i="2"/>
  <c r="Q743" i="2"/>
  <c r="K744" i="2"/>
  <c r="U744" i="2" s="1"/>
  <c r="K745" i="2"/>
  <c r="U745" i="2" s="1"/>
  <c r="O745" i="2"/>
  <c r="Q745" i="2"/>
  <c r="K746" i="2"/>
  <c r="U746" i="2" s="1"/>
  <c r="N746" i="2"/>
  <c r="O746" i="2"/>
  <c r="P746" i="2"/>
  <c r="Q746" i="2"/>
  <c r="K747" i="2"/>
  <c r="U747" i="2" s="1"/>
  <c r="O747" i="2"/>
  <c r="Q747" i="2"/>
  <c r="K748" i="2"/>
  <c r="U748" i="2" s="1"/>
  <c r="O748" i="2"/>
  <c r="Q748" i="2"/>
  <c r="K749" i="2"/>
  <c r="U749" i="2" s="1"/>
  <c r="O749" i="2"/>
  <c r="Q749" i="2"/>
  <c r="K750" i="2"/>
  <c r="U750" i="2" s="1"/>
  <c r="O750" i="2"/>
  <c r="Q750" i="2"/>
  <c r="K751" i="2"/>
  <c r="U751" i="2" s="1"/>
  <c r="O751" i="2"/>
  <c r="Q751" i="2"/>
  <c r="K752" i="2"/>
  <c r="U752" i="2" s="1"/>
  <c r="O752" i="2"/>
  <c r="Q752" i="2"/>
  <c r="K753" i="2"/>
  <c r="U753" i="2" s="1"/>
  <c r="O753" i="2"/>
  <c r="Q753" i="2"/>
  <c r="K754" i="2"/>
  <c r="U754" i="2" s="1"/>
  <c r="N754" i="2"/>
  <c r="O754" i="2"/>
  <c r="P754" i="2"/>
  <c r="Q754" i="2"/>
  <c r="K755" i="2"/>
  <c r="U755" i="2" s="1"/>
  <c r="N755" i="2"/>
  <c r="O755" i="2"/>
  <c r="P755" i="2"/>
  <c r="Q755" i="2"/>
  <c r="K756" i="2"/>
  <c r="U756" i="2" s="1"/>
  <c r="K757" i="2"/>
  <c r="U757" i="2" s="1"/>
  <c r="N757" i="2"/>
  <c r="O757" i="2"/>
  <c r="P757" i="2"/>
  <c r="Q757" i="2"/>
  <c r="K758" i="2"/>
  <c r="U758" i="2" s="1"/>
  <c r="N758" i="2"/>
  <c r="O758" i="2"/>
  <c r="P758" i="2"/>
  <c r="Q758" i="2"/>
  <c r="K759" i="2"/>
  <c r="U759" i="2" s="1"/>
  <c r="O759" i="2"/>
  <c r="Q759" i="2"/>
  <c r="K760" i="2"/>
  <c r="U760" i="2" s="1"/>
  <c r="O760" i="2"/>
  <c r="Q760" i="2"/>
  <c r="K761" i="2"/>
  <c r="U761" i="2" s="1"/>
  <c r="N761" i="2"/>
  <c r="O761" i="2"/>
  <c r="P761" i="2"/>
  <c r="Q761" i="2"/>
  <c r="K762" i="2"/>
  <c r="U762" i="2" s="1"/>
  <c r="N762" i="2"/>
  <c r="O762" i="2"/>
  <c r="P762" i="2"/>
  <c r="Q762" i="2"/>
  <c r="K763" i="2"/>
  <c r="U763" i="2" s="1"/>
  <c r="O763" i="2"/>
  <c r="Q763" i="2"/>
  <c r="K764" i="2"/>
  <c r="U764" i="2" s="1"/>
  <c r="N764" i="2"/>
  <c r="O764" i="2"/>
  <c r="P764" i="2"/>
  <c r="Q764" i="2"/>
  <c r="K765" i="2"/>
  <c r="U765" i="2" s="1"/>
  <c r="O765" i="2"/>
  <c r="Q765" i="2"/>
  <c r="K766" i="2"/>
  <c r="U766" i="2" s="1"/>
  <c r="K767" i="2"/>
  <c r="U767" i="2" s="1"/>
  <c r="O767" i="2"/>
  <c r="Q767" i="2"/>
  <c r="K768" i="2"/>
  <c r="U768" i="2" s="1"/>
  <c r="O768" i="2"/>
  <c r="Q768" i="2"/>
  <c r="K769" i="2"/>
  <c r="U769" i="2" s="1"/>
  <c r="O769" i="2"/>
  <c r="Q769" i="2"/>
  <c r="K770" i="2"/>
  <c r="U770" i="2" s="1"/>
  <c r="O770" i="2"/>
  <c r="Q770" i="2"/>
  <c r="K771" i="2"/>
  <c r="U771" i="2" s="1"/>
  <c r="O771" i="2"/>
  <c r="Q771" i="2"/>
  <c r="K772" i="2"/>
  <c r="U772" i="2" s="1"/>
  <c r="O772" i="2"/>
  <c r="Q772" i="2"/>
  <c r="K773" i="2"/>
  <c r="U773" i="2" s="1"/>
  <c r="O773" i="2"/>
  <c r="Q773" i="2"/>
  <c r="K774" i="2"/>
  <c r="U774" i="2" s="1"/>
  <c r="O774" i="2"/>
  <c r="Q774" i="2"/>
  <c r="K775" i="2"/>
  <c r="U775" i="2" s="1"/>
  <c r="N775" i="2"/>
  <c r="O775" i="2"/>
  <c r="P775" i="2"/>
  <c r="Q775" i="2"/>
  <c r="K776" i="2"/>
  <c r="U776" i="2" s="1"/>
  <c r="O776" i="2"/>
  <c r="Q776" i="2"/>
  <c r="K777" i="2"/>
  <c r="U777" i="2" s="1"/>
  <c r="O777" i="2"/>
  <c r="Q777" i="2"/>
  <c r="K778" i="2"/>
  <c r="U778" i="2" s="1"/>
  <c r="K779" i="2"/>
  <c r="U779" i="2" s="1"/>
  <c r="K780" i="2"/>
  <c r="U780" i="2" s="1"/>
  <c r="N780" i="2"/>
  <c r="O780" i="2"/>
  <c r="P780" i="2"/>
  <c r="Q780" i="2"/>
  <c r="K781" i="2"/>
  <c r="U781" i="2" s="1"/>
  <c r="K782" i="2"/>
  <c r="U782" i="2" s="1"/>
  <c r="N782" i="2"/>
  <c r="O782" i="2"/>
  <c r="P782" i="2"/>
  <c r="Q782" i="2"/>
  <c r="K783" i="2"/>
  <c r="U783" i="2" s="1"/>
  <c r="O783" i="2"/>
  <c r="Q783" i="2"/>
  <c r="K784" i="2"/>
  <c r="U784" i="2" s="1"/>
  <c r="O784" i="2"/>
  <c r="Q784" i="2"/>
  <c r="K785" i="2"/>
  <c r="U785" i="2" s="1"/>
  <c r="O785" i="2"/>
  <c r="Q785" i="2"/>
  <c r="K786" i="2"/>
  <c r="U786" i="2" s="1"/>
  <c r="O786" i="2"/>
  <c r="Q786" i="2"/>
  <c r="K787" i="2"/>
  <c r="U787" i="2" s="1"/>
  <c r="O787" i="2"/>
  <c r="Q787" i="2"/>
  <c r="K788" i="2"/>
  <c r="U788" i="2" s="1"/>
  <c r="O788" i="2"/>
  <c r="Q788" i="2"/>
  <c r="K789" i="2"/>
  <c r="U789" i="2" s="1"/>
  <c r="O789" i="2"/>
  <c r="Q789" i="2"/>
  <c r="K790" i="2"/>
  <c r="U790" i="2" s="1"/>
  <c r="O790" i="2"/>
  <c r="Q790" i="2"/>
  <c r="K791" i="2"/>
  <c r="U791" i="2" s="1"/>
  <c r="O791" i="2"/>
  <c r="Q791" i="2"/>
  <c r="K792" i="2"/>
  <c r="U792" i="2" s="1"/>
  <c r="O792" i="2"/>
  <c r="Q792" i="2"/>
  <c r="K793" i="2"/>
  <c r="U793" i="2" s="1"/>
  <c r="O793" i="2"/>
  <c r="Q793" i="2"/>
  <c r="K794" i="2"/>
  <c r="U794" i="2" s="1"/>
  <c r="O794" i="2"/>
  <c r="Q794" i="2"/>
  <c r="K795" i="2"/>
  <c r="U795" i="2" s="1"/>
  <c r="O795" i="2"/>
  <c r="Q795" i="2"/>
  <c r="K796" i="2"/>
  <c r="U796" i="2" s="1"/>
  <c r="O796" i="2"/>
  <c r="Q796" i="2"/>
  <c r="K797" i="2"/>
  <c r="U797" i="2" s="1"/>
  <c r="N797" i="2"/>
  <c r="O797" i="2"/>
  <c r="P797" i="2"/>
  <c r="Q797" i="2"/>
  <c r="K798" i="2"/>
  <c r="U798" i="2" s="1"/>
  <c r="K799" i="2"/>
  <c r="U799" i="2" s="1"/>
  <c r="O799" i="2"/>
  <c r="Q799" i="2"/>
  <c r="K800" i="2"/>
  <c r="U800" i="2" s="1"/>
  <c r="O800" i="2"/>
  <c r="Q800" i="2"/>
  <c r="K801" i="2"/>
  <c r="U801" i="2" s="1"/>
  <c r="O801" i="2"/>
  <c r="Q801" i="2"/>
  <c r="K802" i="2"/>
  <c r="U802" i="2" s="1"/>
  <c r="O802" i="2"/>
  <c r="Q802" i="2"/>
  <c r="K803" i="2"/>
  <c r="U803" i="2" s="1"/>
  <c r="O803" i="2"/>
  <c r="Q803" i="2"/>
  <c r="K804" i="2"/>
  <c r="U804" i="2" s="1"/>
  <c r="O804" i="2"/>
  <c r="Q804" i="2"/>
  <c r="K805" i="2"/>
  <c r="U805" i="2" s="1"/>
  <c r="O805" i="2"/>
  <c r="Q805" i="2"/>
  <c r="K806" i="2"/>
  <c r="U806" i="2" s="1"/>
  <c r="O806" i="2"/>
  <c r="Q806" i="2"/>
  <c r="K807" i="2"/>
  <c r="U807" i="2" s="1"/>
  <c r="O807" i="2"/>
  <c r="Q807" i="2"/>
  <c r="K808" i="2"/>
  <c r="U808" i="2" s="1"/>
  <c r="O808" i="2"/>
  <c r="Q808" i="2"/>
  <c r="K809" i="2"/>
  <c r="U809" i="2" s="1"/>
  <c r="K810" i="2"/>
  <c r="U810" i="2" s="1"/>
  <c r="K811" i="2"/>
  <c r="U811" i="2" s="1"/>
  <c r="N811" i="2"/>
  <c r="O811" i="2"/>
  <c r="P811" i="2"/>
  <c r="Q811" i="2"/>
  <c r="K812" i="2"/>
  <c r="U812" i="2" s="1"/>
  <c r="O812" i="2"/>
  <c r="Q812" i="2"/>
  <c r="K813" i="2"/>
  <c r="U813" i="2" s="1"/>
  <c r="N813" i="2"/>
  <c r="O813" i="2"/>
  <c r="P813" i="2"/>
  <c r="Q813" i="2"/>
  <c r="K814" i="2"/>
  <c r="U814" i="2" s="1"/>
  <c r="N814" i="2"/>
  <c r="O814" i="2"/>
  <c r="P814" i="2"/>
  <c r="Q814" i="2"/>
  <c r="K815" i="2"/>
  <c r="U815" i="2" s="1"/>
  <c r="N815" i="2"/>
  <c r="O815" i="2"/>
  <c r="P815" i="2"/>
  <c r="Q815" i="2"/>
  <c r="K816" i="2"/>
  <c r="U816" i="2" s="1"/>
  <c r="O816" i="2"/>
  <c r="Q816" i="2"/>
  <c r="K817" i="2"/>
  <c r="U817" i="2" s="1"/>
  <c r="O817" i="2"/>
  <c r="Q817" i="2"/>
  <c r="K818" i="2"/>
  <c r="U818" i="2" s="1"/>
  <c r="O818" i="2"/>
  <c r="Q818" i="2"/>
  <c r="K819" i="2"/>
  <c r="U819" i="2" s="1"/>
  <c r="O819" i="2"/>
  <c r="Q819" i="2"/>
  <c r="K820" i="2"/>
  <c r="U820" i="2" s="1"/>
  <c r="O820" i="2"/>
  <c r="Q820" i="2"/>
  <c r="K821" i="2"/>
  <c r="U821" i="2" s="1"/>
  <c r="O821" i="2"/>
  <c r="Q821" i="2"/>
  <c r="K822" i="2"/>
  <c r="U822" i="2" s="1"/>
  <c r="K823" i="2"/>
  <c r="U823" i="2" s="1"/>
  <c r="O823" i="2"/>
  <c r="Q823" i="2"/>
  <c r="K824" i="2"/>
  <c r="U824" i="2" s="1"/>
  <c r="O824" i="2"/>
  <c r="Q824" i="2"/>
  <c r="K825" i="2"/>
  <c r="U825" i="2" s="1"/>
  <c r="O825" i="2"/>
  <c r="Q825" i="2"/>
  <c r="K826" i="2"/>
  <c r="U826" i="2" s="1"/>
  <c r="O826" i="2"/>
  <c r="Q826" i="2"/>
  <c r="K827" i="2"/>
  <c r="U827" i="2" s="1"/>
  <c r="O827" i="2"/>
  <c r="Q827" i="2"/>
  <c r="K828" i="2"/>
  <c r="U828" i="2" s="1"/>
  <c r="O828" i="2"/>
  <c r="Q828" i="2"/>
  <c r="K829" i="2"/>
  <c r="U829" i="2" s="1"/>
  <c r="O829" i="2"/>
  <c r="Q829" i="2"/>
  <c r="K830" i="2"/>
  <c r="U830" i="2" s="1"/>
  <c r="O830" i="2"/>
  <c r="Q830" i="2"/>
  <c r="K831" i="2"/>
  <c r="U831" i="2" s="1"/>
  <c r="N831" i="2"/>
  <c r="O831" i="2"/>
  <c r="P831" i="2"/>
  <c r="Q831" i="2"/>
  <c r="K832" i="2"/>
  <c r="U832" i="2" s="1"/>
  <c r="N832" i="2"/>
  <c r="O832" i="2"/>
  <c r="P832" i="2"/>
  <c r="Q832" i="2"/>
  <c r="K833" i="2"/>
  <c r="U833" i="2" s="1"/>
  <c r="O833" i="2"/>
  <c r="Q833" i="2"/>
  <c r="K834" i="2"/>
  <c r="U834" i="2" s="1"/>
  <c r="N834" i="2"/>
  <c r="O834" i="2"/>
  <c r="P834" i="2"/>
  <c r="Q834" i="2"/>
  <c r="K835" i="2"/>
  <c r="U835" i="2" s="1"/>
  <c r="N835" i="2"/>
  <c r="O835" i="2"/>
  <c r="P835" i="2"/>
  <c r="Q835" i="2"/>
  <c r="K836" i="2"/>
  <c r="U836" i="2" s="1"/>
  <c r="O836" i="2"/>
  <c r="Q836" i="2"/>
  <c r="K837" i="2"/>
  <c r="U837" i="2" s="1"/>
  <c r="O837" i="2"/>
  <c r="Q837" i="2"/>
  <c r="K838" i="2"/>
  <c r="U838" i="2" s="1"/>
  <c r="O838" i="2"/>
  <c r="Q838" i="2"/>
  <c r="K839" i="2"/>
  <c r="U839" i="2" s="1"/>
  <c r="O839" i="2"/>
  <c r="Q839" i="2"/>
  <c r="K840" i="2"/>
  <c r="U840" i="2" s="1"/>
  <c r="O840" i="2"/>
  <c r="Q840" i="2"/>
  <c r="K841" i="2"/>
  <c r="U841" i="2" s="1"/>
  <c r="O841" i="2"/>
  <c r="Q841" i="2"/>
  <c r="K842" i="2"/>
  <c r="U842" i="2" s="1"/>
  <c r="O842" i="2"/>
  <c r="Q842" i="2"/>
  <c r="K843" i="2"/>
  <c r="U843" i="2" s="1"/>
  <c r="O843" i="2"/>
  <c r="Q843" i="2"/>
  <c r="K844" i="2"/>
  <c r="U844" i="2" s="1"/>
  <c r="O844" i="2"/>
  <c r="Q844" i="2"/>
  <c r="K845" i="2"/>
  <c r="U845" i="2" s="1"/>
  <c r="K846" i="2"/>
  <c r="U846" i="2" s="1"/>
  <c r="O846" i="2"/>
  <c r="Q846" i="2"/>
  <c r="K847" i="2"/>
  <c r="U847" i="2" s="1"/>
  <c r="O847" i="2"/>
  <c r="Q847" i="2"/>
  <c r="K848" i="2"/>
  <c r="U848" i="2" s="1"/>
  <c r="O848" i="2"/>
  <c r="Q848" i="2"/>
  <c r="K849" i="2"/>
  <c r="U849" i="2" s="1"/>
  <c r="O849" i="2"/>
  <c r="Q849" i="2"/>
  <c r="K850" i="2"/>
  <c r="U850" i="2" s="1"/>
  <c r="O850" i="2"/>
  <c r="Q850" i="2"/>
  <c r="K851" i="2"/>
  <c r="U851" i="2" s="1"/>
  <c r="O851" i="2"/>
  <c r="Q851" i="2"/>
  <c r="K852" i="2"/>
  <c r="U852" i="2" s="1"/>
  <c r="O852" i="2"/>
  <c r="Q852" i="2"/>
  <c r="K853" i="2"/>
  <c r="U853" i="2" s="1"/>
  <c r="O853" i="2"/>
  <c r="Q853" i="2"/>
  <c r="K854" i="2"/>
  <c r="U854" i="2" s="1"/>
  <c r="O854" i="2"/>
  <c r="Q854" i="2"/>
  <c r="K855" i="2"/>
  <c r="U855" i="2" s="1"/>
  <c r="O855" i="2"/>
  <c r="Q855" i="2"/>
  <c r="K856" i="2"/>
  <c r="U856" i="2" s="1"/>
  <c r="N856" i="2"/>
  <c r="O856" i="2"/>
  <c r="P856" i="2"/>
  <c r="Q856" i="2"/>
  <c r="K857" i="2"/>
  <c r="U857" i="2" s="1"/>
  <c r="N857" i="2"/>
  <c r="O857" i="2"/>
  <c r="P857" i="2"/>
  <c r="Q857" i="2"/>
  <c r="K858" i="2"/>
  <c r="U858" i="2" s="1"/>
  <c r="N858" i="2"/>
  <c r="O858" i="2"/>
  <c r="P858" i="2"/>
  <c r="Q858" i="2"/>
  <c r="K859" i="2"/>
  <c r="U859" i="2" s="1"/>
  <c r="N859" i="2"/>
  <c r="O859" i="2"/>
  <c r="P859" i="2"/>
  <c r="Q859" i="2"/>
  <c r="K860" i="2"/>
  <c r="U860" i="2" s="1"/>
  <c r="N860" i="2"/>
  <c r="O860" i="2"/>
  <c r="P860" i="2"/>
  <c r="Q860" i="2"/>
  <c r="K861" i="2"/>
  <c r="U861" i="2" s="1"/>
  <c r="N861" i="2"/>
  <c r="O861" i="2"/>
  <c r="P861" i="2"/>
  <c r="Q861" i="2"/>
  <c r="K862" i="2"/>
  <c r="U862" i="2" s="1"/>
  <c r="N862" i="2"/>
  <c r="O862" i="2"/>
  <c r="P862" i="2"/>
  <c r="Q862" i="2"/>
  <c r="K863" i="2"/>
  <c r="U863" i="2" s="1"/>
  <c r="N863" i="2"/>
  <c r="O863" i="2"/>
  <c r="P863" i="2"/>
  <c r="Q863" i="2"/>
  <c r="K864" i="2"/>
  <c r="U864" i="2" s="1"/>
  <c r="N864" i="2"/>
  <c r="O864" i="2"/>
  <c r="P864" i="2"/>
  <c r="Q864" i="2"/>
  <c r="K865" i="2"/>
  <c r="U865" i="2" s="1"/>
  <c r="N865" i="2"/>
  <c r="O865" i="2"/>
  <c r="P865" i="2"/>
  <c r="Q865" i="2"/>
  <c r="K866" i="2"/>
  <c r="U866" i="2" s="1"/>
  <c r="N866" i="2"/>
  <c r="O866" i="2"/>
  <c r="P866" i="2"/>
  <c r="Q866" i="2"/>
  <c r="K867" i="2"/>
  <c r="U867" i="2" s="1"/>
  <c r="N867" i="2"/>
  <c r="O867" i="2"/>
  <c r="P867" i="2"/>
  <c r="Q867" i="2"/>
  <c r="K868" i="2"/>
  <c r="U868" i="2" s="1"/>
  <c r="N868" i="2"/>
  <c r="O868" i="2"/>
  <c r="P868" i="2"/>
  <c r="Q868" i="2"/>
  <c r="K869" i="2"/>
  <c r="U869" i="2" s="1"/>
  <c r="N869" i="2"/>
  <c r="O869" i="2"/>
  <c r="P869" i="2"/>
  <c r="Q869" i="2"/>
  <c r="K870" i="2"/>
  <c r="U870" i="2" s="1"/>
  <c r="O870" i="2"/>
  <c r="Q870" i="2"/>
  <c r="K871" i="2"/>
  <c r="U871" i="2" s="1"/>
  <c r="O871" i="2"/>
  <c r="Q871" i="2"/>
  <c r="K872" i="2"/>
  <c r="U872" i="2" s="1"/>
  <c r="O872" i="2"/>
  <c r="Q872" i="2"/>
  <c r="K873" i="2"/>
  <c r="U873" i="2" s="1"/>
  <c r="O873" i="2"/>
  <c r="Q873" i="2"/>
  <c r="K874" i="2"/>
  <c r="U874" i="2" s="1"/>
  <c r="N874" i="2"/>
  <c r="O874" i="2"/>
  <c r="P874" i="2"/>
  <c r="Q874" i="2"/>
  <c r="K875" i="2"/>
  <c r="U875" i="2" s="1"/>
  <c r="N875" i="2"/>
  <c r="O875" i="2"/>
  <c r="P875" i="2"/>
  <c r="Q875" i="2"/>
  <c r="K876" i="2"/>
  <c r="U876" i="2" s="1"/>
  <c r="O876" i="2"/>
  <c r="Q876" i="2"/>
  <c r="K877" i="2"/>
  <c r="U877" i="2" s="1"/>
  <c r="O877" i="2"/>
  <c r="Q877" i="2"/>
  <c r="K878" i="2"/>
  <c r="U878" i="2" s="1"/>
  <c r="N878" i="2"/>
  <c r="O878" i="2"/>
  <c r="P878" i="2"/>
  <c r="Q878" i="2"/>
  <c r="K879" i="2"/>
  <c r="U879" i="2" s="1"/>
  <c r="O879" i="2"/>
  <c r="Q879" i="2"/>
  <c r="K880" i="2"/>
  <c r="U880" i="2" s="1"/>
  <c r="O880" i="2"/>
  <c r="Q880" i="2"/>
  <c r="K881" i="2"/>
  <c r="U881" i="2" s="1"/>
  <c r="O881" i="2"/>
  <c r="Q881" i="2"/>
  <c r="K882" i="2"/>
  <c r="U882" i="2" s="1"/>
  <c r="O882" i="2"/>
  <c r="Q882" i="2"/>
  <c r="K883" i="2"/>
  <c r="U883" i="2" s="1"/>
  <c r="O883" i="2"/>
  <c r="Q883" i="2"/>
  <c r="K884" i="2"/>
  <c r="U884" i="2" s="1"/>
  <c r="N884" i="2"/>
  <c r="O884" i="2"/>
  <c r="P884" i="2"/>
  <c r="Q884" i="2"/>
  <c r="K885" i="2"/>
  <c r="U885" i="2" s="1"/>
  <c r="N885" i="2"/>
  <c r="O885" i="2"/>
  <c r="P885" i="2"/>
  <c r="Q885" i="2"/>
  <c r="K886" i="2"/>
  <c r="U886" i="2" s="1"/>
  <c r="O886" i="2"/>
  <c r="Q886" i="2"/>
  <c r="K887" i="2"/>
  <c r="U887" i="2" s="1"/>
  <c r="O887" i="2"/>
  <c r="Q887" i="2"/>
  <c r="K888" i="2"/>
  <c r="U888" i="2" s="1"/>
  <c r="O888" i="2"/>
  <c r="Q888" i="2"/>
  <c r="K889" i="2"/>
  <c r="U889" i="2" s="1"/>
  <c r="O889" i="2"/>
  <c r="Q889" i="2"/>
  <c r="K890" i="2"/>
  <c r="U890" i="2" s="1"/>
  <c r="O890" i="2"/>
  <c r="Q890" i="2"/>
  <c r="K891" i="2"/>
  <c r="U891" i="2" s="1"/>
  <c r="O891" i="2"/>
  <c r="Q891" i="2"/>
  <c r="K892" i="2"/>
  <c r="U892" i="2" s="1"/>
  <c r="O892" i="2"/>
  <c r="Q892" i="2"/>
  <c r="K893" i="2"/>
  <c r="U893" i="2" s="1"/>
  <c r="O893" i="2"/>
  <c r="Q893" i="2"/>
  <c r="K894" i="2"/>
  <c r="U894" i="2" s="1"/>
  <c r="O894" i="2"/>
  <c r="Q894" i="2"/>
  <c r="K895" i="2"/>
  <c r="U895" i="2" s="1"/>
  <c r="O895" i="2"/>
  <c r="Q895" i="2"/>
  <c r="K896" i="2"/>
  <c r="U896" i="2" s="1"/>
  <c r="O896" i="2"/>
  <c r="Q896" i="2"/>
  <c r="K897" i="2"/>
  <c r="U897" i="2" s="1"/>
  <c r="O897" i="2"/>
  <c r="Q897" i="2"/>
  <c r="K898" i="2"/>
  <c r="U898" i="2" s="1"/>
  <c r="O898" i="2"/>
  <c r="Q898" i="2"/>
  <c r="K899" i="2"/>
  <c r="U899" i="2" s="1"/>
  <c r="O899" i="2"/>
  <c r="Q899" i="2"/>
  <c r="K900" i="2"/>
  <c r="U900" i="2" s="1"/>
  <c r="O900" i="2"/>
  <c r="Q900" i="2"/>
  <c r="K901" i="2"/>
  <c r="U901" i="2" s="1"/>
  <c r="O901" i="2"/>
  <c r="Q901" i="2"/>
  <c r="K902" i="2"/>
  <c r="U902" i="2" s="1"/>
  <c r="O902" i="2"/>
  <c r="Q902" i="2"/>
  <c r="K903" i="2"/>
  <c r="U903" i="2" s="1"/>
  <c r="O903" i="2"/>
  <c r="Q903" i="2"/>
  <c r="K904" i="2"/>
  <c r="U904" i="2" s="1"/>
  <c r="O904" i="2"/>
  <c r="Q904" i="2"/>
  <c r="K905" i="2"/>
  <c r="U905" i="2" s="1"/>
  <c r="O905" i="2"/>
  <c r="Q905" i="2"/>
  <c r="K906" i="2"/>
  <c r="U906" i="2" s="1"/>
  <c r="O906" i="2"/>
  <c r="Q906" i="2"/>
  <c r="K907" i="2"/>
  <c r="U907" i="2" s="1"/>
  <c r="O907" i="2"/>
  <c r="Q907" i="2"/>
  <c r="K908" i="2"/>
  <c r="U908" i="2" s="1"/>
  <c r="O908" i="2"/>
  <c r="Q908" i="2"/>
  <c r="K909" i="2"/>
  <c r="U909" i="2" s="1"/>
  <c r="O909" i="2"/>
  <c r="Q909" i="2"/>
  <c r="K910" i="2"/>
  <c r="U910" i="2" s="1"/>
  <c r="O910" i="2"/>
  <c r="Q910" i="2"/>
  <c r="K911" i="2"/>
  <c r="U911" i="2" s="1"/>
  <c r="O911" i="2"/>
  <c r="Q911" i="2"/>
  <c r="K912" i="2"/>
  <c r="U912" i="2" s="1"/>
  <c r="O912" i="2"/>
  <c r="Q912" i="2"/>
  <c r="K913" i="2"/>
  <c r="U913" i="2" s="1"/>
  <c r="O913" i="2"/>
  <c r="Q913" i="2"/>
  <c r="K914" i="2"/>
  <c r="U914" i="2" s="1"/>
  <c r="O914" i="2"/>
  <c r="Q914" i="2"/>
  <c r="K915" i="2"/>
  <c r="U915" i="2" s="1"/>
  <c r="O915" i="2"/>
  <c r="Q915" i="2"/>
  <c r="K916" i="2"/>
  <c r="U916" i="2" s="1"/>
  <c r="O916" i="2"/>
  <c r="Q916" i="2"/>
  <c r="K917" i="2"/>
  <c r="U917" i="2" s="1"/>
  <c r="O917" i="2"/>
  <c r="Q917" i="2"/>
  <c r="K918" i="2"/>
  <c r="U918" i="2" s="1"/>
  <c r="O918" i="2"/>
  <c r="Q918" i="2"/>
  <c r="K919" i="2"/>
  <c r="U919" i="2" s="1"/>
  <c r="O919" i="2"/>
  <c r="Q919" i="2"/>
  <c r="K920" i="2"/>
  <c r="U920" i="2" s="1"/>
  <c r="O920" i="2"/>
  <c r="Q920" i="2"/>
  <c r="K921" i="2"/>
  <c r="U921" i="2" s="1"/>
  <c r="O921" i="2"/>
  <c r="Q921" i="2"/>
  <c r="K922" i="2"/>
  <c r="U922" i="2" s="1"/>
  <c r="O922" i="2"/>
  <c r="Q922" i="2"/>
  <c r="K923" i="2"/>
  <c r="U923" i="2" s="1"/>
  <c r="O923" i="2"/>
  <c r="Q923" i="2"/>
  <c r="K924" i="2"/>
  <c r="U924" i="2" s="1"/>
  <c r="O924" i="2"/>
  <c r="Q924" i="2"/>
  <c r="K925" i="2"/>
  <c r="U925" i="2" s="1"/>
  <c r="O925" i="2"/>
  <c r="Q925" i="2"/>
  <c r="K926" i="2"/>
  <c r="U926" i="2" s="1"/>
  <c r="O926" i="2"/>
  <c r="Q926" i="2"/>
  <c r="K927" i="2"/>
  <c r="U927" i="2" s="1"/>
  <c r="O927" i="2"/>
  <c r="Q927" i="2"/>
  <c r="K928" i="2"/>
  <c r="U928" i="2" s="1"/>
  <c r="O928" i="2"/>
  <c r="Q928" i="2"/>
  <c r="K929" i="2"/>
  <c r="U929" i="2" s="1"/>
  <c r="O929" i="2"/>
  <c r="Q929" i="2"/>
  <c r="K930" i="2"/>
  <c r="U930" i="2" s="1"/>
  <c r="O930" i="2"/>
  <c r="Q930" i="2"/>
  <c r="K931" i="2"/>
  <c r="U931" i="2" s="1"/>
  <c r="O931" i="2"/>
  <c r="Q931" i="2"/>
  <c r="K932" i="2"/>
  <c r="U932" i="2" s="1"/>
  <c r="O932" i="2"/>
  <c r="Q932" i="2"/>
  <c r="K933" i="2"/>
  <c r="U933" i="2" s="1"/>
  <c r="O933" i="2"/>
  <c r="Q933" i="2"/>
  <c r="K934" i="2"/>
  <c r="U934" i="2" s="1"/>
  <c r="O934" i="2"/>
  <c r="Q934" i="2"/>
  <c r="K935" i="2"/>
  <c r="U935" i="2" s="1"/>
  <c r="O935" i="2"/>
  <c r="Q935" i="2"/>
  <c r="K936" i="2"/>
  <c r="U936" i="2" s="1"/>
  <c r="N936" i="2"/>
  <c r="O936" i="2"/>
  <c r="P936" i="2"/>
  <c r="Q936" i="2"/>
  <c r="K937" i="2"/>
  <c r="U937" i="2" s="1"/>
  <c r="O937" i="2"/>
  <c r="Q937" i="2"/>
  <c r="K938" i="2"/>
  <c r="U938" i="2" s="1"/>
  <c r="O938" i="2"/>
  <c r="Q938" i="2"/>
  <c r="K939" i="2"/>
  <c r="U939" i="2" s="1"/>
  <c r="O939" i="2"/>
  <c r="Q939" i="2"/>
  <c r="K940" i="2"/>
  <c r="U940" i="2" s="1"/>
  <c r="N940" i="2"/>
  <c r="O940" i="2"/>
  <c r="P940" i="2"/>
  <c r="Q940" i="2"/>
  <c r="K941" i="2"/>
  <c r="U941" i="2" s="1"/>
  <c r="N941" i="2"/>
  <c r="O941" i="2"/>
  <c r="P941" i="2"/>
  <c r="Q941" i="2"/>
  <c r="K942" i="2"/>
  <c r="U942" i="2" s="1"/>
  <c r="N942" i="2"/>
  <c r="O942" i="2"/>
  <c r="P942" i="2"/>
  <c r="Q942" i="2"/>
  <c r="K943" i="2"/>
  <c r="U943" i="2" s="1"/>
  <c r="O943" i="2"/>
  <c r="Q943" i="2"/>
  <c r="K944" i="2"/>
  <c r="U944" i="2" s="1"/>
  <c r="O944" i="2"/>
  <c r="Q944" i="2"/>
  <c r="K945" i="2"/>
  <c r="U945" i="2" s="1"/>
  <c r="N945" i="2"/>
  <c r="O945" i="2"/>
  <c r="P945" i="2"/>
  <c r="Q945" i="2"/>
  <c r="K946" i="2"/>
  <c r="U946" i="2" s="1"/>
  <c r="N946" i="2"/>
  <c r="O946" i="2"/>
  <c r="P946" i="2"/>
  <c r="Q946" i="2"/>
  <c r="K947" i="2"/>
  <c r="U947" i="2" s="1"/>
  <c r="N947" i="2"/>
  <c r="O947" i="2"/>
  <c r="P947" i="2"/>
  <c r="Q947" i="2"/>
  <c r="K948" i="2"/>
  <c r="U948" i="2" s="1"/>
  <c r="N948" i="2"/>
  <c r="O948" i="2"/>
  <c r="P948" i="2"/>
  <c r="Q948" i="2"/>
  <c r="K949" i="2"/>
  <c r="U949" i="2" s="1"/>
  <c r="O949" i="2"/>
  <c r="Q949" i="2"/>
  <c r="K950" i="2"/>
  <c r="U950" i="2" s="1"/>
  <c r="N950" i="2"/>
  <c r="O950" i="2"/>
  <c r="P950" i="2"/>
  <c r="Q950" i="2"/>
  <c r="K951" i="2"/>
  <c r="U951" i="2" s="1"/>
  <c r="N951" i="2"/>
  <c r="O951" i="2"/>
  <c r="P951" i="2"/>
  <c r="Q951" i="2"/>
  <c r="K952" i="2"/>
  <c r="U952" i="2" s="1"/>
  <c r="N952" i="2"/>
  <c r="O952" i="2"/>
  <c r="P952" i="2"/>
  <c r="Q952" i="2"/>
  <c r="K953" i="2"/>
  <c r="U953" i="2" s="1"/>
  <c r="N953" i="2"/>
  <c r="O953" i="2"/>
  <c r="P953" i="2"/>
  <c r="Q953" i="2"/>
  <c r="K954" i="2"/>
  <c r="U954" i="2" s="1"/>
  <c r="N954" i="2"/>
  <c r="O954" i="2"/>
  <c r="P954" i="2"/>
  <c r="Q954" i="2"/>
  <c r="K955" i="2"/>
  <c r="U955" i="2" s="1"/>
  <c r="N955" i="2"/>
  <c r="O955" i="2"/>
  <c r="P955" i="2"/>
  <c r="Q955" i="2"/>
  <c r="K956" i="2"/>
  <c r="U956" i="2" s="1"/>
  <c r="N956" i="2"/>
  <c r="O956" i="2"/>
  <c r="P956" i="2"/>
  <c r="Q956" i="2"/>
  <c r="K957" i="2"/>
  <c r="U957" i="2" s="1"/>
  <c r="O957" i="2"/>
  <c r="Q957" i="2"/>
  <c r="K958" i="2"/>
  <c r="U958" i="2" s="1"/>
  <c r="N958" i="2"/>
  <c r="O958" i="2"/>
  <c r="P958" i="2"/>
  <c r="Q958" i="2"/>
  <c r="K959" i="2"/>
  <c r="U959" i="2" s="1"/>
  <c r="O959" i="2"/>
  <c r="Q959" i="2"/>
  <c r="K960" i="2"/>
  <c r="U960" i="2" s="1"/>
  <c r="N960" i="2"/>
  <c r="O960" i="2"/>
  <c r="P960" i="2"/>
  <c r="Q960" i="2"/>
  <c r="K961" i="2"/>
  <c r="U961" i="2" s="1"/>
  <c r="O961" i="2"/>
  <c r="Q961" i="2"/>
  <c r="K962" i="2"/>
  <c r="U962" i="2" s="1"/>
  <c r="O962" i="2"/>
  <c r="Q962" i="2"/>
  <c r="K963" i="2"/>
  <c r="U963" i="2" s="1"/>
  <c r="N963" i="2"/>
  <c r="O963" i="2"/>
  <c r="P963" i="2"/>
  <c r="Q963" i="2"/>
  <c r="K964" i="2"/>
  <c r="U964" i="2" s="1"/>
  <c r="O964" i="2"/>
  <c r="Q964" i="2"/>
  <c r="K965" i="2"/>
  <c r="U965" i="2" s="1"/>
  <c r="O965" i="2"/>
  <c r="Q965" i="2"/>
  <c r="K966" i="2"/>
  <c r="U966" i="2" s="1"/>
  <c r="O966" i="2"/>
  <c r="Q966" i="2"/>
  <c r="K967" i="2"/>
  <c r="U967" i="2" s="1"/>
  <c r="O967" i="2"/>
  <c r="Q967" i="2"/>
  <c r="K968" i="2"/>
  <c r="U968" i="2" s="1"/>
  <c r="O968" i="2"/>
  <c r="Q968" i="2"/>
  <c r="K969" i="2"/>
  <c r="U969" i="2" s="1"/>
  <c r="O969" i="2"/>
  <c r="Q969" i="2"/>
  <c r="K970" i="2"/>
  <c r="U970" i="2" s="1"/>
  <c r="O970" i="2"/>
  <c r="Q970" i="2"/>
  <c r="K971" i="2"/>
  <c r="U971" i="2" s="1"/>
  <c r="O971" i="2"/>
  <c r="Q971" i="2"/>
  <c r="K972" i="2"/>
  <c r="U972" i="2" s="1"/>
  <c r="O972" i="2"/>
  <c r="Q972" i="2"/>
  <c r="K973" i="2"/>
  <c r="U973" i="2" s="1"/>
  <c r="O973" i="2"/>
  <c r="Q973" i="2"/>
  <c r="K974" i="2"/>
  <c r="U974" i="2" s="1"/>
  <c r="O974" i="2"/>
  <c r="Q974" i="2"/>
  <c r="K975" i="2"/>
  <c r="U975" i="2" s="1"/>
  <c r="O975" i="2"/>
  <c r="Q975" i="2"/>
  <c r="K976" i="2"/>
  <c r="U976" i="2" s="1"/>
  <c r="O976" i="2"/>
  <c r="Q976" i="2"/>
  <c r="K977" i="2"/>
  <c r="U977" i="2" s="1"/>
  <c r="O977" i="2"/>
  <c r="Q977" i="2"/>
  <c r="K978" i="2"/>
  <c r="U978" i="2" s="1"/>
  <c r="O978" i="2"/>
  <c r="Q978" i="2"/>
  <c r="K979" i="2"/>
  <c r="U979" i="2" s="1"/>
  <c r="O979" i="2"/>
  <c r="Q979" i="2"/>
  <c r="K980" i="2"/>
  <c r="U980" i="2" s="1"/>
  <c r="O980" i="2"/>
  <c r="Q980" i="2"/>
  <c r="K981" i="2"/>
  <c r="U981" i="2" s="1"/>
  <c r="O981" i="2"/>
  <c r="Q981" i="2"/>
  <c r="K982" i="2"/>
  <c r="U982" i="2" s="1"/>
  <c r="O982" i="2"/>
  <c r="Q982" i="2"/>
  <c r="K983" i="2"/>
  <c r="U983" i="2" s="1"/>
  <c r="O983" i="2"/>
  <c r="Q983" i="2"/>
  <c r="K984" i="2"/>
  <c r="U984" i="2" s="1"/>
  <c r="O984" i="2"/>
  <c r="Q984" i="2"/>
  <c r="K985" i="2"/>
  <c r="U985" i="2" s="1"/>
  <c r="O985" i="2"/>
  <c r="Q985" i="2"/>
  <c r="K986" i="2"/>
  <c r="U986" i="2" s="1"/>
  <c r="O986" i="2"/>
  <c r="Q986" i="2"/>
  <c r="K987" i="2"/>
  <c r="U987" i="2" s="1"/>
  <c r="O987" i="2"/>
  <c r="Q987" i="2"/>
  <c r="K988" i="2"/>
  <c r="U988" i="2" s="1"/>
  <c r="N988" i="2"/>
  <c r="O988" i="2"/>
  <c r="P988" i="2"/>
  <c r="Q988" i="2"/>
  <c r="K989" i="2"/>
  <c r="U989" i="2" s="1"/>
  <c r="N989" i="2"/>
  <c r="O989" i="2"/>
  <c r="P989" i="2"/>
  <c r="Q989" i="2"/>
  <c r="K990" i="2"/>
  <c r="U990" i="2" s="1"/>
  <c r="N990" i="2"/>
  <c r="O990" i="2"/>
  <c r="P990" i="2"/>
  <c r="Q990" i="2"/>
  <c r="K991" i="2"/>
  <c r="U991" i="2" s="1"/>
  <c r="N991" i="2"/>
  <c r="O991" i="2"/>
  <c r="P991" i="2"/>
  <c r="Q991" i="2"/>
  <c r="K992" i="2"/>
  <c r="U992" i="2" s="1"/>
  <c r="O992" i="2"/>
  <c r="Q992" i="2"/>
  <c r="K993" i="2"/>
  <c r="U993" i="2" s="1"/>
  <c r="N993" i="2"/>
  <c r="O993" i="2"/>
  <c r="P993" i="2"/>
  <c r="Q993" i="2"/>
  <c r="K994" i="2"/>
  <c r="U994" i="2" s="1"/>
  <c r="O994" i="2"/>
  <c r="Q994" i="2"/>
  <c r="K995" i="2"/>
  <c r="U995" i="2" s="1"/>
  <c r="N995" i="2"/>
  <c r="O995" i="2"/>
  <c r="P995" i="2"/>
  <c r="Q995" i="2"/>
  <c r="K996" i="2"/>
  <c r="U996" i="2" s="1"/>
  <c r="N996" i="2"/>
  <c r="O996" i="2"/>
  <c r="P996" i="2"/>
  <c r="Q996" i="2"/>
  <c r="K997" i="2"/>
  <c r="U997" i="2" s="1"/>
  <c r="O997" i="2"/>
  <c r="Q997" i="2"/>
  <c r="K998" i="2"/>
  <c r="U998" i="2" s="1"/>
  <c r="O998" i="2"/>
  <c r="Q998" i="2"/>
  <c r="K999" i="2"/>
  <c r="U999" i="2" s="1"/>
  <c r="O999" i="2"/>
  <c r="Q999" i="2"/>
  <c r="K1000" i="2"/>
  <c r="U1000" i="2" s="1"/>
  <c r="O1000" i="2"/>
  <c r="Q1000" i="2"/>
  <c r="K1001" i="2"/>
  <c r="U1001" i="2" s="1"/>
  <c r="O1001" i="2"/>
  <c r="Q1001" i="2"/>
  <c r="K1002" i="2"/>
  <c r="U1002" i="2" s="1"/>
  <c r="O1002" i="2"/>
  <c r="Q1002" i="2"/>
  <c r="K1003" i="2"/>
  <c r="U1003" i="2" s="1"/>
  <c r="O1003" i="2"/>
  <c r="Q1003" i="2"/>
  <c r="K1004" i="2"/>
  <c r="U1004" i="2" s="1"/>
  <c r="O1004" i="2"/>
  <c r="Q1004" i="2"/>
  <c r="K1005" i="2"/>
  <c r="U1005" i="2" s="1"/>
  <c r="O1005" i="2"/>
  <c r="Q1005" i="2"/>
  <c r="K1006" i="2"/>
  <c r="U1006" i="2" s="1"/>
  <c r="O1006" i="2"/>
  <c r="Q1006" i="2"/>
  <c r="K1007" i="2"/>
  <c r="U1007" i="2" s="1"/>
  <c r="O1007" i="2"/>
  <c r="Q1007" i="2"/>
  <c r="K1008" i="2"/>
  <c r="U1008" i="2" s="1"/>
  <c r="O1008" i="2"/>
  <c r="Q1008" i="2"/>
  <c r="K1009" i="2"/>
  <c r="U1009" i="2" s="1"/>
  <c r="O1009" i="2"/>
  <c r="Q1009" i="2"/>
  <c r="K1010" i="2"/>
  <c r="U1010" i="2" s="1"/>
  <c r="O1010" i="2"/>
  <c r="Q1010" i="2"/>
  <c r="K1011" i="2"/>
  <c r="U1011" i="2" s="1"/>
  <c r="N1011" i="2"/>
  <c r="O1011" i="2"/>
  <c r="P1011" i="2"/>
  <c r="Q1011" i="2"/>
  <c r="K1012" i="2"/>
  <c r="U1012" i="2" s="1"/>
  <c r="O1012" i="2"/>
  <c r="Q1012" i="2"/>
  <c r="K1013" i="2"/>
  <c r="U1013" i="2" s="1"/>
  <c r="O1013" i="2"/>
  <c r="Q1013" i="2"/>
  <c r="K1014" i="2"/>
  <c r="U1014" i="2" s="1"/>
  <c r="O1014" i="2"/>
  <c r="Q1014" i="2"/>
  <c r="K1015" i="2"/>
  <c r="U1015" i="2" s="1"/>
  <c r="O1015" i="2"/>
  <c r="Q1015" i="2"/>
  <c r="K1016" i="2"/>
  <c r="U1016" i="2" s="1"/>
  <c r="O1016" i="2"/>
  <c r="Q1016" i="2"/>
  <c r="K1017" i="2"/>
  <c r="U1017" i="2" s="1"/>
  <c r="O1017" i="2"/>
  <c r="Q1017" i="2"/>
  <c r="K1018" i="2"/>
  <c r="U1018" i="2" s="1"/>
  <c r="O1018" i="2"/>
  <c r="Q1018" i="2"/>
  <c r="K1019" i="2"/>
  <c r="U1019" i="2" s="1"/>
  <c r="O1019" i="2"/>
  <c r="Q1019" i="2"/>
  <c r="K1020" i="2"/>
  <c r="U1020" i="2" s="1"/>
  <c r="O1020" i="2"/>
  <c r="Q1020" i="2"/>
  <c r="K1021" i="2"/>
  <c r="U1021" i="2" s="1"/>
  <c r="O1021" i="2"/>
  <c r="Q1021" i="2"/>
  <c r="K1022" i="2"/>
  <c r="U1022" i="2" s="1"/>
  <c r="O1022" i="2"/>
  <c r="Q1022" i="2"/>
  <c r="K1023" i="2"/>
  <c r="U1023" i="2" s="1"/>
  <c r="O1023" i="2"/>
  <c r="Q1023" i="2"/>
  <c r="K1024" i="2"/>
  <c r="U1024" i="2" s="1"/>
  <c r="O1024" i="2"/>
  <c r="Q1024" i="2"/>
  <c r="K1025" i="2"/>
  <c r="U1025" i="2" s="1"/>
  <c r="O1025" i="2"/>
  <c r="Q1025" i="2"/>
  <c r="K1026" i="2"/>
  <c r="U1026" i="2" s="1"/>
  <c r="O1026" i="2"/>
  <c r="Q1026" i="2"/>
  <c r="K1027" i="2"/>
  <c r="U1027" i="2" s="1"/>
  <c r="O1027" i="2"/>
  <c r="Q1027" i="2"/>
  <c r="K1028" i="2"/>
  <c r="U1028" i="2" s="1"/>
  <c r="O1028" i="2"/>
  <c r="Q1028" i="2"/>
  <c r="K1029" i="2"/>
  <c r="U1029" i="2" s="1"/>
  <c r="O1029" i="2"/>
  <c r="Q1029" i="2"/>
  <c r="K1030" i="2"/>
  <c r="U1030" i="2" s="1"/>
  <c r="O1030" i="2"/>
  <c r="Q1030" i="2"/>
  <c r="K1031" i="2"/>
  <c r="U1031" i="2" s="1"/>
  <c r="O1031" i="2"/>
  <c r="Q1031" i="2"/>
  <c r="K1032" i="2"/>
  <c r="U1032" i="2" s="1"/>
  <c r="O1032" i="2"/>
  <c r="Q1032" i="2"/>
  <c r="K1033" i="2"/>
  <c r="U1033" i="2" s="1"/>
  <c r="O1033" i="2"/>
  <c r="Q1033" i="2"/>
  <c r="K1034" i="2"/>
  <c r="U1034" i="2" s="1"/>
  <c r="O1034" i="2"/>
  <c r="Q1034" i="2"/>
  <c r="K1035" i="2"/>
  <c r="U1035" i="2" s="1"/>
  <c r="O1035" i="2"/>
  <c r="Q1035" i="2"/>
  <c r="K1036" i="2"/>
  <c r="U1036" i="2" s="1"/>
  <c r="O1036" i="2"/>
  <c r="Q1036" i="2"/>
  <c r="K1037" i="2"/>
  <c r="U1037" i="2" s="1"/>
  <c r="N1037" i="2"/>
  <c r="O1037" i="2"/>
  <c r="P1037" i="2"/>
  <c r="Q1037" i="2"/>
  <c r="K1038" i="2"/>
  <c r="U1038" i="2" s="1"/>
  <c r="O1038" i="2"/>
  <c r="Q1038" i="2"/>
  <c r="K1039" i="2"/>
  <c r="U1039" i="2" s="1"/>
  <c r="O1039" i="2"/>
  <c r="Q1039" i="2"/>
  <c r="K1040" i="2"/>
  <c r="U1040" i="2" s="1"/>
  <c r="O1040" i="2"/>
  <c r="Q1040" i="2"/>
  <c r="K1041" i="2"/>
  <c r="U1041" i="2" s="1"/>
  <c r="N1041" i="2"/>
  <c r="O1041" i="2"/>
  <c r="P1041" i="2"/>
  <c r="Q1041" i="2"/>
  <c r="K1042" i="2"/>
  <c r="U1042" i="2" s="1"/>
  <c r="O1042" i="2"/>
  <c r="Q1042" i="2"/>
  <c r="K1043" i="2"/>
  <c r="U1043" i="2" s="1"/>
  <c r="O1043" i="2"/>
  <c r="Q1043" i="2"/>
  <c r="K1044" i="2"/>
  <c r="U1044" i="2" s="1"/>
  <c r="O1044" i="2"/>
  <c r="Q1044" i="2"/>
  <c r="K1045" i="2"/>
  <c r="U1045" i="2" s="1"/>
  <c r="O1045" i="2"/>
  <c r="Q1045" i="2"/>
  <c r="K1046" i="2"/>
  <c r="U1046" i="2" s="1"/>
  <c r="N1046" i="2"/>
  <c r="O1046" i="2"/>
  <c r="P1046" i="2"/>
  <c r="Q1046" i="2"/>
  <c r="K1047" i="2"/>
  <c r="U1047" i="2" s="1"/>
  <c r="N1047" i="2"/>
  <c r="O1047" i="2"/>
  <c r="P1047" i="2"/>
  <c r="Q1047" i="2"/>
  <c r="K1048" i="2"/>
  <c r="U1048" i="2" s="1"/>
  <c r="O1048" i="2"/>
  <c r="Q1048" i="2"/>
  <c r="K1049" i="2"/>
  <c r="U1049" i="2" s="1"/>
  <c r="O1049" i="2"/>
  <c r="Q1049" i="2"/>
  <c r="K1050" i="2"/>
  <c r="U1050" i="2" s="1"/>
  <c r="O1050" i="2"/>
  <c r="Q1050" i="2"/>
  <c r="K1051" i="2"/>
  <c r="U1051" i="2" s="1"/>
  <c r="O1051" i="2"/>
  <c r="Q1051" i="2"/>
  <c r="K1052" i="2"/>
  <c r="U1052" i="2" s="1"/>
  <c r="O1052" i="2"/>
  <c r="Q1052" i="2"/>
  <c r="K1053" i="2"/>
  <c r="U1053" i="2" s="1"/>
  <c r="O1053" i="2"/>
  <c r="Q1053" i="2"/>
  <c r="K1054" i="2"/>
  <c r="U1054" i="2" s="1"/>
  <c r="O1054" i="2"/>
  <c r="Q1054" i="2"/>
  <c r="K1055" i="2"/>
  <c r="U1055" i="2" s="1"/>
  <c r="O1055" i="2"/>
  <c r="Q1055" i="2"/>
  <c r="K1056" i="2"/>
  <c r="U1056" i="2" s="1"/>
  <c r="O1056" i="2"/>
  <c r="Q1056" i="2"/>
  <c r="K1057" i="2"/>
  <c r="U1057" i="2" s="1"/>
  <c r="O1057" i="2"/>
  <c r="Q1057" i="2"/>
  <c r="K1058" i="2"/>
  <c r="U1058" i="2" s="1"/>
  <c r="O1058" i="2"/>
  <c r="Q1058" i="2"/>
  <c r="K1059" i="2"/>
  <c r="U1059" i="2" s="1"/>
  <c r="O1059" i="2"/>
  <c r="Q1059" i="2"/>
  <c r="K1060" i="2"/>
  <c r="U1060" i="2" s="1"/>
  <c r="N1060" i="2"/>
  <c r="O1060" i="2"/>
  <c r="P1060" i="2"/>
  <c r="Q1060" i="2"/>
  <c r="K1061" i="2"/>
  <c r="U1061" i="2" s="1"/>
  <c r="N1061" i="2"/>
  <c r="O1061" i="2"/>
  <c r="P1061" i="2"/>
  <c r="Q1061" i="2"/>
  <c r="K1062" i="2"/>
  <c r="U1062" i="2" s="1"/>
  <c r="N1062" i="2"/>
  <c r="O1062" i="2"/>
  <c r="P1062" i="2"/>
  <c r="Q1062" i="2"/>
  <c r="K1063" i="2"/>
  <c r="U1063" i="2" s="1"/>
  <c r="N1063" i="2"/>
  <c r="O1063" i="2"/>
  <c r="P1063" i="2"/>
  <c r="Q1063" i="2"/>
  <c r="K1064" i="2"/>
  <c r="U1064" i="2" s="1"/>
  <c r="N1064" i="2"/>
  <c r="O1064" i="2"/>
  <c r="P1064" i="2"/>
  <c r="Q1064" i="2"/>
  <c r="K1065" i="2"/>
  <c r="U1065" i="2" s="1"/>
  <c r="N1065" i="2"/>
  <c r="O1065" i="2"/>
  <c r="P1065" i="2"/>
  <c r="Q1065" i="2"/>
  <c r="K1066" i="2"/>
  <c r="U1066" i="2" s="1"/>
  <c r="N1066" i="2"/>
  <c r="O1066" i="2"/>
  <c r="P1066" i="2"/>
  <c r="Q1066" i="2"/>
  <c r="K1067" i="2"/>
  <c r="U1067" i="2" s="1"/>
  <c r="O1067" i="2"/>
  <c r="Q1067" i="2"/>
  <c r="K1068" i="2"/>
  <c r="U1068" i="2" s="1"/>
  <c r="O1068" i="2"/>
  <c r="Q1068" i="2"/>
  <c r="K1069" i="2"/>
  <c r="U1069" i="2" s="1"/>
  <c r="O1069" i="2"/>
  <c r="Q1069" i="2"/>
  <c r="K1070" i="2"/>
  <c r="U1070" i="2" s="1"/>
  <c r="O1070" i="2"/>
  <c r="Q1070" i="2"/>
  <c r="K1071" i="2"/>
  <c r="U1071" i="2" s="1"/>
  <c r="O1071" i="2"/>
  <c r="Q1071" i="2"/>
  <c r="K1072" i="2"/>
  <c r="U1072" i="2" s="1"/>
  <c r="O1072" i="2"/>
  <c r="Q1072" i="2"/>
  <c r="K1073" i="2"/>
  <c r="U1073" i="2" s="1"/>
  <c r="O1073" i="2"/>
  <c r="Q1073" i="2"/>
  <c r="K1074" i="2"/>
  <c r="U1074" i="2" s="1"/>
  <c r="O1074" i="2"/>
  <c r="Q1074" i="2"/>
  <c r="K1075" i="2"/>
  <c r="U1075" i="2" s="1"/>
  <c r="O1075" i="2"/>
  <c r="Q1075" i="2"/>
  <c r="K1076" i="2"/>
  <c r="U1076" i="2" s="1"/>
  <c r="O1076" i="2"/>
  <c r="Q1076" i="2"/>
  <c r="K1077" i="2"/>
  <c r="U1077" i="2" s="1"/>
  <c r="O1077" i="2"/>
  <c r="Q1077" i="2"/>
  <c r="K1078" i="2"/>
  <c r="U1078" i="2" s="1"/>
  <c r="O1078" i="2"/>
  <c r="Q1078" i="2"/>
  <c r="K1079" i="2"/>
  <c r="U1079" i="2" s="1"/>
  <c r="O1079" i="2"/>
  <c r="Q1079" i="2"/>
  <c r="K1080" i="2"/>
  <c r="U1080" i="2" s="1"/>
  <c r="O1080" i="2"/>
  <c r="Q1080" i="2"/>
  <c r="K1081" i="2"/>
  <c r="U1081" i="2" s="1"/>
  <c r="O1081" i="2"/>
  <c r="Q1081" i="2"/>
  <c r="K1082" i="2"/>
  <c r="U1082" i="2" s="1"/>
  <c r="O1082" i="2"/>
  <c r="Q1082" i="2"/>
  <c r="K1083" i="2"/>
  <c r="U1083" i="2" s="1"/>
  <c r="O1083" i="2"/>
  <c r="Q1083" i="2"/>
  <c r="K1084" i="2"/>
  <c r="U1084" i="2" s="1"/>
  <c r="O1084" i="2"/>
  <c r="Q1084" i="2"/>
  <c r="K1085" i="2"/>
  <c r="U1085" i="2" s="1"/>
  <c r="O1085" i="2"/>
  <c r="Q1085" i="2"/>
  <c r="K1086" i="2"/>
  <c r="U1086" i="2" s="1"/>
  <c r="O1086" i="2"/>
  <c r="Q1086" i="2"/>
  <c r="K1087" i="2"/>
  <c r="U1087" i="2" s="1"/>
  <c r="O1087" i="2"/>
  <c r="Q1087" i="2"/>
  <c r="K1088" i="2"/>
  <c r="U1088" i="2" s="1"/>
  <c r="O1088" i="2"/>
  <c r="Q1088" i="2"/>
  <c r="K1089" i="2"/>
  <c r="U1089" i="2" s="1"/>
  <c r="O1089" i="2"/>
  <c r="Q1089" i="2"/>
  <c r="K1090" i="2"/>
  <c r="U1090" i="2" s="1"/>
  <c r="O1090" i="2"/>
  <c r="Q1090" i="2"/>
  <c r="K1091" i="2"/>
  <c r="U1091" i="2" s="1"/>
  <c r="O1091" i="2"/>
  <c r="Q1091" i="2"/>
  <c r="K1092" i="2"/>
  <c r="U1092" i="2" s="1"/>
  <c r="O1092" i="2"/>
  <c r="Q1092" i="2"/>
  <c r="K1093" i="2"/>
  <c r="U1093" i="2" s="1"/>
  <c r="O1093" i="2"/>
  <c r="Q1093" i="2"/>
  <c r="K1094" i="2"/>
  <c r="U1094" i="2" s="1"/>
  <c r="O1094" i="2"/>
  <c r="Q1094" i="2"/>
  <c r="K1095" i="2"/>
  <c r="U1095" i="2" s="1"/>
  <c r="N1095" i="2"/>
  <c r="O1095" i="2"/>
  <c r="P1095" i="2"/>
  <c r="Q1095" i="2"/>
  <c r="K1096" i="2"/>
  <c r="U1096" i="2" s="1"/>
  <c r="O1096" i="2"/>
  <c r="Q1096" i="2"/>
  <c r="K1097" i="2"/>
  <c r="U1097" i="2" s="1"/>
  <c r="N1097" i="2"/>
  <c r="O1097" i="2"/>
  <c r="P1097" i="2"/>
  <c r="Q1097" i="2"/>
  <c r="K1098" i="2"/>
  <c r="U1098" i="2" s="1"/>
  <c r="O1098" i="2"/>
  <c r="Q1098" i="2"/>
  <c r="A2" i="2"/>
  <c r="A3" i="2" s="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 r="A453" i="2" s="1"/>
  <c r="A454" i="2" s="1"/>
  <c r="A455" i="2" s="1"/>
  <c r="A456" i="2" s="1"/>
  <c r="A457" i="2" s="1"/>
  <c r="A458" i="2" s="1"/>
  <c r="A459" i="2" s="1"/>
  <c r="A460" i="2" s="1"/>
  <c r="A461" i="2" s="1"/>
  <c r="A462" i="2" s="1"/>
  <c r="A463" i="2" s="1"/>
  <c r="A464" i="2" s="1"/>
  <c r="A465" i="2" s="1"/>
  <c r="A466" i="2" s="1"/>
  <c r="A467" i="2" s="1"/>
  <c r="A468" i="2" s="1"/>
  <c r="A469" i="2" s="1"/>
  <c r="A470" i="2" s="1"/>
  <c r="A471" i="2" s="1"/>
  <c r="A472" i="2" s="1"/>
  <c r="A473" i="2" s="1"/>
  <c r="A474" i="2" s="1"/>
  <c r="A475" i="2" s="1"/>
  <c r="A476" i="2" s="1"/>
  <c r="A477" i="2" s="1"/>
  <c r="A478" i="2" s="1"/>
  <c r="A479" i="2" s="1"/>
  <c r="A480" i="2" s="1"/>
  <c r="A481" i="2" s="1"/>
  <c r="A482" i="2" s="1"/>
  <c r="A483" i="2" s="1"/>
  <c r="A484" i="2" s="1"/>
  <c r="A485" i="2" s="1"/>
  <c r="A486" i="2" s="1"/>
  <c r="A487" i="2" s="1"/>
  <c r="A488" i="2" s="1"/>
  <c r="A489" i="2" s="1"/>
  <c r="A490" i="2" s="1"/>
  <c r="A491" i="2" s="1"/>
  <c r="A492" i="2" s="1"/>
  <c r="A493" i="2" s="1"/>
  <c r="A494" i="2" s="1"/>
  <c r="A495" i="2" s="1"/>
  <c r="A496" i="2" s="1"/>
  <c r="A497" i="2" s="1"/>
  <c r="A498" i="2" s="1"/>
  <c r="A499" i="2" s="1"/>
  <c r="A500" i="2" s="1"/>
  <c r="A501" i="2" s="1"/>
  <c r="A502" i="2" s="1"/>
  <c r="A503" i="2" s="1"/>
  <c r="A504" i="2" s="1"/>
  <c r="A505" i="2" s="1"/>
  <c r="A506" i="2" s="1"/>
  <c r="A507" i="2" s="1"/>
  <c r="A508" i="2" s="1"/>
  <c r="A509" i="2" s="1"/>
  <c r="A510" i="2" s="1"/>
  <c r="A511" i="2" s="1"/>
  <c r="A512" i="2" s="1"/>
  <c r="A513" i="2" s="1"/>
  <c r="A514" i="2" s="1"/>
  <c r="A515" i="2" s="1"/>
  <c r="A516" i="2" s="1"/>
  <c r="A517" i="2" s="1"/>
  <c r="A518" i="2" s="1"/>
  <c r="A519" i="2" s="1"/>
  <c r="A520" i="2" s="1"/>
  <c r="A521" i="2" s="1"/>
  <c r="A522" i="2" s="1"/>
  <c r="A523" i="2" s="1"/>
  <c r="A524" i="2" s="1"/>
  <c r="A525" i="2" s="1"/>
  <c r="A526" i="2" s="1"/>
  <c r="A527" i="2" s="1"/>
  <c r="A528" i="2" s="1"/>
  <c r="A529" i="2" s="1"/>
  <c r="A530" i="2" s="1"/>
  <c r="A531" i="2" s="1"/>
  <c r="A532" i="2" s="1"/>
  <c r="A533" i="2" s="1"/>
  <c r="A534" i="2" s="1"/>
  <c r="A535" i="2" s="1"/>
  <c r="A536" i="2" s="1"/>
  <c r="A537" i="2" s="1"/>
  <c r="A538" i="2" s="1"/>
  <c r="A539" i="2" s="1"/>
  <c r="A540" i="2" s="1"/>
  <c r="A541" i="2" s="1"/>
  <c r="A542" i="2" s="1"/>
  <c r="A543" i="2" s="1"/>
  <c r="A544" i="2" s="1"/>
  <c r="A545" i="2" s="1"/>
  <c r="A546" i="2" s="1"/>
  <c r="A547" i="2" s="1"/>
  <c r="A548" i="2" s="1"/>
  <c r="A549" i="2" s="1"/>
  <c r="A550" i="2" s="1"/>
  <c r="A551" i="2" s="1"/>
  <c r="A552" i="2" s="1"/>
  <c r="A553" i="2" s="1"/>
  <c r="A554" i="2" s="1"/>
  <c r="A555" i="2" s="1"/>
  <c r="A556" i="2" s="1"/>
  <c r="A557" i="2" s="1"/>
  <c r="A558" i="2" s="1"/>
  <c r="A559" i="2" s="1"/>
  <c r="A560" i="2" s="1"/>
  <c r="A561" i="2" s="1"/>
  <c r="A562" i="2" s="1"/>
  <c r="A563" i="2" s="1"/>
  <c r="A564" i="2" s="1"/>
  <c r="A565" i="2" s="1"/>
  <c r="A566" i="2" s="1"/>
  <c r="A567" i="2" s="1"/>
  <c r="A568" i="2" s="1"/>
  <c r="A569" i="2" s="1"/>
  <c r="A570" i="2" s="1"/>
  <c r="A571" i="2" s="1"/>
  <c r="A572" i="2" s="1"/>
  <c r="A573" i="2" s="1"/>
  <c r="A574" i="2" s="1"/>
  <c r="A575" i="2" s="1"/>
  <c r="A576" i="2" s="1"/>
  <c r="A577" i="2" s="1"/>
  <c r="A578" i="2" s="1"/>
  <c r="A579" i="2" s="1"/>
  <c r="A580" i="2" s="1"/>
  <c r="A581" i="2" s="1"/>
  <c r="A582" i="2" s="1"/>
  <c r="A583" i="2" s="1"/>
  <c r="A584" i="2" s="1"/>
  <c r="A585" i="2" s="1"/>
  <c r="A586" i="2" s="1"/>
  <c r="A587" i="2" s="1"/>
  <c r="A588" i="2" s="1"/>
  <c r="A589" i="2" s="1"/>
  <c r="A590" i="2" s="1"/>
  <c r="A591" i="2" s="1"/>
  <c r="A592" i="2" s="1"/>
  <c r="A593" i="2" s="1"/>
  <c r="A594" i="2" s="1"/>
  <c r="A595" i="2" s="1"/>
  <c r="A596" i="2" s="1"/>
  <c r="A597" i="2" s="1"/>
  <c r="A598" i="2" s="1"/>
  <c r="A599" i="2" s="1"/>
  <c r="A600" i="2" s="1"/>
  <c r="A601" i="2" s="1"/>
  <c r="A602" i="2" s="1"/>
  <c r="A603" i="2" s="1"/>
  <c r="A604" i="2" s="1"/>
  <c r="A605" i="2" s="1"/>
  <c r="A606" i="2" s="1"/>
  <c r="A607" i="2" s="1"/>
  <c r="A608" i="2" s="1"/>
  <c r="A609" i="2" s="1"/>
  <c r="A610" i="2" s="1"/>
  <c r="A611" i="2" s="1"/>
  <c r="A612" i="2" s="1"/>
  <c r="A613" i="2" s="1"/>
  <c r="A614" i="2" s="1"/>
  <c r="A615" i="2" s="1"/>
  <c r="A616" i="2" s="1"/>
  <c r="A617" i="2" s="1"/>
  <c r="A618" i="2" s="1"/>
  <c r="A619" i="2" s="1"/>
  <c r="A620" i="2" s="1"/>
  <c r="A621" i="2" s="1"/>
  <c r="A622" i="2" s="1"/>
  <c r="A623" i="2" s="1"/>
  <c r="A624" i="2" s="1"/>
  <c r="A625" i="2" s="1"/>
  <c r="A626" i="2" s="1"/>
  <c r="A627" i="2" s="1"/>
  <c r="A628" i="2" s="1"/>
  <c r="A629" i="2" s="1"/>
  <c r="A630" i="2" s="1"/>
  <c r="A631" i="2" s="1"/>
  <c r="A632" i="2" s="1"/>
  <c r="A633" i="2" s="1"/>
  <c r="A634" i="2" s="1"/>
  <c r="A635" i="2" s="1"/>
  <c r="A636" i="2" s="1"/>
  <c r="A637" i="2" s="1"/>
  <c r="A638" i="2" s="1"/>
  <c r="A639" i="2" s="1"/>
  <c r="A640" i="2" s="1"/>
  <c r="A641" i="2" s="1"/>
  <c r="A642" i="2" s="1"/>
  <c r="A643" i="2" s="1"/>
  <c r="A644" i="2" s="1"/>
  <c r="A645" i="2" s="1"/>
  <c r="A646" i="2" s="1"/>
  <c r="A647" i="2" s="1"/>
  <c r="A648" i="2" s="1"/>
  <c r="A649" i="2" s="1"/>
  <c r="A650" i="2" s="1"/>
  <c r="A651" i="2" s="1"/>
  <c r="A652" i="2" s="1"/>
  <c r="A653" i="2" s="1"/>
  <c r="A654" i="2" s="1"/>
  <c r="A655" i="2" s="1"/>
  <c r="A656" i="2" s="1"/>
  <c r="A657" i="2" s="1"/>
  <c r="A658" i="2" s="1"/>
  <c r="A659" i="2" s="1"/>
  <c r="A660" i="2" s="1"/>
  <c r="A661" i="2" s="1"/>
  <c r="A662" i="2" s="1"/>
  <c r="A663" i="2" s="1"/>
  <c r="A664" i="2" s="1"/>
  <c r="A665" i="2" s="1"/>
  <c r="A666" i="2" s="1"/>
  <c r="A667" i="2" s="1"/>
  <c r="A668" i="2" s="1"/>
  <c r="A669" i="2" s="1"/>
  <c r="A670" i="2" s="1"/>
  <c r="A671" i="2" s="1"/>
  <c r="A672" i="2" s="1"/>
  <c r="A673" i="2" s="1"/>
  <c r="A674" i="2" s="1"/>
  <c r="A675" i="2" s="1"/>
  <c r="A676" i="2" s="1"/>
  <c r="A677" i="2" s="1"/>
  <c r="A678" i="2" s="1"/>
  <c r="A679" i="2" s="1"/>
  <c r="A680" i="2" s="1"/>
  <c r="A681" i="2" s="1"/>
  <c r="A682" i="2" s="1"/>
  <c r="A683" i="2" s="1"/>
  <c r="A684" i="2" s="1"/>
  <c r="A685" i="2" s="1"/>
  <c r="A686" i="2" s="1"/>
  <c r="A687" i="2" s="1"/>
  <c r="A688" i="2" s="1"/>
  <c r="A689" i="2" s="1"/>
  <c r="A690" i="2" s="1"/>
  <c r="A691" i="2" s="1"/>
  <c r="A692" i="2" s="1"/>
  <c r="A693" i="2" s="1"/>
  <c r="A694" i="2" s="1"/>
  <c r="A695" i="2" s="1"/>
  <c r="A696" i="2" s="1"/>
  <c r="A697" i="2" s="1"/>
  <c r="A698" i="2" s="1"/>
  <c r="A699" i="2" s="1"/>
  <c r="A700" i="2" s="1"/>
  <c r="A701" i="2" s="1"/>
  <c r="A702" i="2" s="1"/>
  <c r="A703" i="2" s="1"/>
  <c r="A704" i="2" s="1"/>
  <c r="A705" i="2" s="1"/>
  <c r="A706" i="2" s="1"/>
  <c r="A707" i="2" s="1"/>
  <c r="A708" i="2" s="1"/>
  <c r="A709" i="2" s="1"/>
  <c r="A710" i="2" s="1"/>
  <c r="A711" i="2" s="1"/>
  <c r="A712" i="2" s="1"/>
  <c r="A713" i="2" s="1"/>
  <c r="A714" i="2" s="1"/>
  <c r="A715" i="2" s="1"/>
  <c r="A716" i="2" s="1"/>
  <c r="A717" i="2" s="1"/>
  <c r="A718" i="2" s="1"/>
  <c r="A719" i="2" s="1"/>
  <c r="A720" i="2" s="1"/>
  <c r="A721" i="2" s="1"/>
  <c r="A722" i="2" s="1"/>
  <c r="A723" i="2" s="1"/>
  <c r="A724" i="2" s="1"/>
  <c r="A725" i="2" s="1"/>
  <c r="A726" i="2" s="1"/>
  <c r="A727" i="2" s="1"/>
  <c r="A728" i="2" s="1"/>
  <c r="A729" i="2" s="1"/>
  <c r="A730" i="2" s="1"/>
  <c r="A731" i="2" s="1"/>
  <c r="A732" i="2" s="1"/>
  <c r="A733" i="2" s="1"/>
  <c r="A734" i="2" s="1"/>
  <c r="A735" i="2" s="1"/>
  <c r="A736" i="2" s="1"/>
  <c r="A737" i="2" s="1"/>
  <c r="A738" i="2" s="1"/>
  <c r="A739" i="2" s="1"/>
  <c r="A740" i="2" s="1"/>
  <c r="A741" i="2" s="1"/>
  <c r="A742" i="2" s="1"/>
  <c r="A743" i="2" s="1"/>
  <c r="A744" i="2" s="1"/>
  <c r="A745" i="2" s="1"/>
  <c r="A746" i="2" s="1"/>
  <c r="A747" i="2" s="1"/>
  <c r="A748" i="2" s="1"/>
  <c r="A749" i="2" s="1"/>
  <c r="A750" i="2" s="1"/>
  <c r="A751" i="2" s="1"/>
  <c r="A752" i="2" s="1"/>
  <c r="A753" i="2" s="1"/>
  <c r="A754" i="2" s="1"/>
  <c r="A755" i="2" s="1"/>
  <c r="A756" i="2" s="1"/>
  <c r="A757" i="2" s="1"/>
  <c r="A758" i="2" s="1"/>
  <c r="A759" i="2" s="1"/>
  <c r="A760" i="2" s="1"/>
  <c r="A761" i="2" s="1"/>
  <c r="A762" i="2" s="1"/>
  <c r="A763" i="2" s="1"/>
  <c r="A764" i="2" s="1"/>
  <c r="A765" i="2" s="1"/>
  <c r="A766" i="2" s="1"/>
  <c r="A767" i="2" s="1"/>
  <c r="A768" i="2" s="1"/>
  <c r="A769" i="2" s="1"/>
  <c r="A770" i="2" s="1"/>
  <c r="A771" i="2" s="1"/>
  <c r="A772" i="2" s="1"/>
  <c r="A773" i="2" s="1"/>
  <c r="A774" i="2" s="1"/>
  <c r="A775" i="2" s="1"/>
  <c r="A776" i="2" s="1"/>
  <c r="A777" i="2" s="1"/>
  <c r="A778" i="2" s="1"/>
  <c r="A779" i="2" s="1"/>
  <c r="A780" i="2" s="1"/>
  <c r="A781" i="2" s="1"/>
  <c r="A782" i="2" s="1"/>
  <c r="A783" i="2" s="1"/>
  <c r="A784" i="2" s="1"/>
  <c r="A785" i="2" s="1"/>
  <c r="A786" i="2" s="1"/>
  <c r="A787" i="2" s="1"/>
  <c r="A788" i="2" s="1"/>
  <c r="A789" i="2" s="1"/>
  <c r="A790" i="2" s="1"/>
  <c r="A791" i="2" s="1"/>
  <c r="A792" i="2" s="1"/>
  <c r="A793" i="2" s="1"/>
  <c r="A794" i="2" s="1"/>
  <c r="A795" i="2" s="1"/>
  <c r="A796" i="2" s="1"/>
  <c r="A797" i="2" s="1"/>
  <c r="A798" i="2" s="1"/>
  <c r="A799" i="2" s="1"/>
  <c r="A800" i="2" s="1"/>
  <c r="A801" i="2" s="1"/>
  <c r="A802" i="2" s="1"/>
  <c r="A803" i="2" s="1"/>
  <c r="A804" i="2" s="1"/>
  <c r="A805" i="2" s="1"/>
  <c r="A806" i="2" s="1"/>
  <c r="A807" i="2" s="1"/>
  <c r="A808" i="2" s="1"/>
  <c r="A809" i="2" s="1"/>
  <c r="A810" i="2" s="1"/>
  <c r="A811" i="2" s="1"/>
  <c r="A812" i="2" s="1"/>
  <c r="A813" i="2" s="1"/>
  <c r="A814" i="2" s="1"/>
  <c r="A815" i="2" s="1"/>
  <c r="A816" i="2" s="1"/>
  <c r="A817" i="2" s="1"/>
  <c r="A818" i="2" s="1"/>
  <c r="A819" i="2" s="1"/>
  <c r="A820" i="2" s="1"/>
  <c r="A821" i="2" s="1"/>
  <c r="A822" i="2" s="1"/>
  <c r="A823" i="2" s="1"/>
  <c r="A824" i="2" s="1"/>
  <c r="A825" i="2" s="1"/>
  <c r="A826" i="2" s="1"/>
  <c r="A827" i="2" s="1"/>
  <c r="A828" i="2" s="1"/>
  <c r="A829" i="2" s="1"/>
  <c r="A830" i="2" s="1"/>
  <c r="A831" i="2" s="1"/>
  <c r="A832" i="2" s="1"/>
  <c r="A833" i="2" s="1"/>
  <c r="A834" i="2" s="1"/>
  <c r="A835" i="2" s="1"/>
  <c r="A836" i="2" s="1"/>
  <c r="A837" i="2" s="1"/>
  <c r="A838" i="2" s="1"/>
  <c r="A839" i="2" s="1"/>
  <c r="A840" i="2" s="1"/>
  <c r="A841" i="2" s="1"/>
  <c r="A842" i="2" s="1"/>
  <c r="A843" i="2" s="1"/>
  <c r="A844" i="2" s="1"/>
  <c r="A845" i="2" s="1"/>
  <c r="A846" i="2" s="1"/>
  <c r="A847" i="2" s="1"/>
  <c r="A848" i="2" s="1"/>
  <c r="A849" i="2" s="1"/>
  <c r="A850" i="2" s="1"/>
  <c r="A851" i="2" s="1"/>
  <c r="A852" i="2" s="1"/>
  <c r="A853" i="2" s="1"/>
  <c r="A854" i="2" s="1"/>
  <c r="A855" i="2" s="1"/>
  <c r="A856" i="2" s="1"/>
  <c r="A857" i="2" s="1"/>
  <c r="A858" i="2" s="1"/>
  <c r="A859" i="2" s="1"/>
  <c r="A860" i="2" s="1"/>
  <c r="A861" i="2" s="1"/>
  <c r="A862" i="2" s="1"/>
  <c r="A863" i="2" s="1"/>
  <c r="A864" i="2" s="1"/>
  <c r="A865" i="2" s="1"/>
  <c r="A866" i="2" s="1"/>
  <c r="A867" i="2" s="1"/>
  <c r="A868" i="2" s="1"/>
  <c r="A869" i="2" s="1"/>
  <c r="A870" i="2" s="1"/>
  <c r="A871" i="2" s="1"/>
  <c r="A872" i="2" s="1"/>
  <c r="A873" i="2" s="1"/>
  <c r="A874" i="2" s="1"/>
  <c r="A875" i="2" s="1"/>
  <c r="A876" i="2" s="1"/>
  <c r="A877" i="2" s="1"/>
  <c r="A878" i="2" s="1"/>
  <c r="A879" i="2" s="1"/>
  <c r="A880" i="2" s="1"/>
  <c r="A881" i="2" s="1"/>
  <c r="A882" i="2" s="1"/>
  <c r="A883" i="2" s="1"/>
  <c r="A884" i="2" s="1"/>
  <c r="A885" i="2" s="1"/>
  <c r="A886" i="2" s="1"/>
  <c r="A887" i="2" s="1"/>
  <c r="A888" i="2" s="1"/>
  <c r="A889" i="2" s="1"/>
  <c r="A890" i="2" s="1"/>
  <c r="A891" i="2" s="1"/>
  <c r="A892" i="2" s="1"/>
  <c r="A893" i="2" s="1"/>
  <c r="A894" i="2" s="1"/>
  <c r="A895" i="2" s="1"/>
  <c r="A896" i="2" s="1"/>
  <c r="A897" i="2" s="1"/>
  <c r="A898" i="2" s="1"/>
  <c r="A899" i="2" s="1"/>
  <c r="A900" i="2" s="1"/>
  <c r="A901" i="2" s="1"/>
  <c r="A902" i="2" s="1"/>
  <c r="A903" i="2" s="1"/>
  <c r="A904" i="2" s="1"/>
  <c r="A905" i="2" s="1"/>
  <c r="A906" i="2" s="1"/>
  <c r="A907" i="2" s="1"/>
  <c r="A908" i="2" s="1"/>
  <c r="A909" i="2" s="1"/>
  <c r="A910" i="2" s="1"/>
  <c r="A911" i="2" s="1"/>
  <c r="A912" i="2" s="1"/>
  <c r="A913" i="2" s="1"/>
  <c r="A914" i="2" s="1"/>
  <c r="A915" i="2" s="1"/>
  <c r="A916" i="2" s="1"/>
  <c r="A917" i="2" s="1"/>
  <c r="A918" i="2" s="1"/>
  <c r="A919" i="2" s="1"/>
  <c r="A920" i="2" s="1"/>
  <c r="A921" i="2" s="1"/>
  <c r="A922" i="2" s="1"/>
  <c r="A923" i="2" s="1"/>
  <c r="A924" i="2" s="1"/>
  <c r="A925" i="2" s="1"/>
  <c r="A926" i="2" s="1"/>
  <c r="A927" i="2" s="1"/>
  <c r="A928" i="2" s="1"/>
  <c r="A929" i="2" s="1"/>
  <c r="A930" i="2" s="1"/>
  <c r="A931" i="2" s="1"/>
  <c r="A932" i="2" s="1"/>
  <c r="A933" i="2" s="1"/>
  <c r="A934" i="2" s="1"/>
  <c r="A935" i="2" s="1"/>
  <c r="A936" i="2" s="1"/>
  <c r="A937" i="2" s="1"/>
  <c r="A938" i="2" s="1"/>
  <c r="A939" i="2" s="1"/>
  <c r="A940" i="2" s="1"/>
  <c r="A941" i="2" s="1"/>
  <c r="A942" i="2" s="1"/>
  <c r="A943" i="2" s="1"/>
  <c r="A944" i="2" s="1"/>
  <c r="A945" i="2" s="1"/>
  <c r="A946" i="2" s="1"/>
  <c r="A947" i="2" s="1"/>
  <c r="A948" i="2" s="1"/>
  <c r="A949" i="2" s="1"/>
  <c r="A950" i="2" s="1"/>
  <c r="A951" i="2" s="1"/>
  <c r="A952" i="2" s="1"/>
  <c r="A953" i="2" s="1"/>
  <c r="A954" i="2" s="1"/>
  <c r="A955" i="2" s="1"/>
  <c r="A956" i="2" s="1"/>
  <c r="A957" i="2" s="1"/>
  <c r="A958" i="2" s="1"/>
  <c r="A959" i="2" s="1"/>
  <c r="A960" i="2" s="1"/>
  <c r="A961" i="2" s="1"/>
  <c r="A962" i="2" s="1"/>
  <c r="A963" i="2" s="1"/>
  <c r="A964" i="2" s="1"/>
  <c r="A965" i="2" s="1"/>
  <c r="A966" i="2" s="1"/>
  <c r="A967" i="2" s="1"/>
  <c r="A968" i="2" s="1"/>
  <c r="A969" i="2" s="1"/>
  <c r="A970" i="2" s="1"/>
  <c r="A971" i="2" s="1"/>
  <c r="A972" i="2" s="1"/>
  <c r="A973" i="2" s="1"/>
  <c r="A974" i="2" s="1"/>
  <c r="A975" i="2" s="1"/>
  <c r="A976" i="2" s="1"/>
  <c r="A977" i="2" s="1"/>
  <c r="A978" i="2" s="1"/>
  <c r="A979" i="2" s="1"/>
  <c r="A980" i="2" s="1"/>
  <c r="A981" i="2" s="1"/>
  <c r="A982" i="2" s="1"/>
  <c r="A983" i="2" s="1"/>
  <c r="A984" i="2" s="1"/>
  <c r="A985" i="2" s="1"/>
  <c r="A986" i="2" s="1"/>
  <c r="A987" i="2" s="1"/>
  <c r="A988" i="2" s="1"/>
  <c r="A989" i="2" s="1"/>
  <c r="A990" i="2" s="1"/>
  <c r="A991" i="2" s="1"/>
  <c r="A992" i="2" s="1"/>
  <c r="A993" i="2" s="1"/>
  <c r="A994" i="2" s="1"/>
  <c r="A995" i="2" s="1"/>
  <c r="A996" i="2" s="1"/>
  <c r="A997" i="2" s="1"/>
  <c r="A998" i="2" s="1"/>
  <c r="A999" i="2" s="1"/>
  <c r="A1000" i="2" s="1"/>
  <c r="A1001" i="2" s="1"/>
  <c r="A1002" i="2" s="1"/>
  <c r="A1003" i="2" s="1"/>
  <c r="A1004" i="2" s="1"/>
  <c r="A1005" i="2" s="1"/>
  <c r="A1006" i="2" s="1"/>
  <c r="A1007" i="2" s="1"/>
  <c r="A1008" i="2" s="1"/>
  <c r="A1009" i="2" s="1"/>
  <c r="A1010" i="2" s="1"/>
  <c r="A1011" i="2" s="1"/>
  <c r="A1012" i="2" s="1"/>
  <c r="A1013" i="2" s="1"/>
  <c r="A1014" i="2" s="1"/>
  <c r="A1015" i="2" s="1"/>
  <c r="A1016" i="2" s="1"/>
  <c r="A1017" i="2" s="1"/>
  <c r="A1018" i="2" s="1"/>
  <c r="A1019" i="2" s="1"/>
  <c r="A1020" i="2" s="1"/>
  <c r="A1021" i="2" s="1"/>
  <c r="A1022" i="2" s="1"/>
  <c r="A1023" i="2" s="1"/>
  <c r="A1024" i="2" s="1"/>
  <c r="A1025" i="2" s="1"/>
  <c r="A1026" i="2" s="1"/>
  <c r="A1027" i="2" s="1"/>
  <c r="A1028" i="2" s="1"/>
  <c r="A1029" i="2" s="1"/>
  <c r="A1030" i="2" s="1"/>
  <c r="A1031" i="2" s="1"/>
  <c r="A1032" i="2" s="1"/>
  <c r="A1033" i="2" s="1"/>
  <c r="A1034" i="2" s="1"/>
  <c r="A1035" i="2" s="1"/>
  <c r="A1036" i="2" s="1"/>
  <c r="A1037" i="2" s="1"/>
  <c r="A1038" i="2" s="1"/>
  <c r="A1039" i="2" s="1"/>
  <c r="A1040" i="2" s="1"/>
  <c r="A1041" i="2" s="1"/>
  <c r="A1042" i="2" s="1"/>
  <c r="A1043" i="2" s="1"/>
  <c r="A1044" i="2" s="1"/>
  <c r="A1045" i="2" s="1"/>
  <c r="A1046" i="2" s="1"/>
  <c r="A1047" i="2" s="1"/>
  <c r="A1048" i="2" s="1"/>
  <c r="A1049" i="2" s="1"/>
  <c r="A1050" i="2" s="1"/>
  <c r="A1051" i="2" s="1"/>
  <c r="A1052" i="2" s="1"/>
  <c r="A1053" i="2" s="1"/>
  <c r="A1054" i="2" s="1"/>
  <c r="A1055" i="2" s="1"/>
  <c r="A1056" i="2" s="1"/>
  <c r="A1057" i="2" s="1"/>
  <c r="A1058" i="2" s="1"/>
  <c r="A1059" i="2" s="1"/>
  <c r="A1060" i="2" s="1"/>
  <c r="A1061" i="2" s="1"/>
  <c r="A1062" i="2" s="1"/>
  <c r="A1063" i="2" s="1"/>
  <c r="A1064" i="2" s="1"/>
  <c r="A1065" i="2" s="1"/>
  <c r="A1066" i="2" s="1"/>
  <c r="A1067" i="2" s="1"/>
  <c r="A1068" i="2" s="1"/>
  <c r="A1069" i="2" s="1"/>
  <c r="A1070" i="2" s="1"/>
  <c r="A1071" i="2" s="1"/>
  <c r="A1072" i="2" s="1"/>
  <c r="A1073" i="2" s="1"/>
  <c r="A1074" i="2" s="1"/>
  <c r="A1075" i="2" s="1"/>
  <c r="A1076" i="2" s="1"/>
  <c r="A1077" i="2" s="1"/>
  <c r="A1078" i="2" s="1"/>
  <c r="A1079" i="2" s="1"/>
  <c r="A1080" i="2" s="1"/>
  <c r="A1081" i="2" s="1"/>
  <c r="A1082" i="2" s="1"/>
  <c r="A1083" i="2" s="1"/>
  <c r="A1084" i="2" s="1"/>
  <c r="A1085" i="2" s="1"/>
  <c r="A1086" i="2" s="1"/>
  <c r="A1087" i="2" s="1"/>
  <c r="A1088" i="2" s="1"/>
  <c r="A1089" i="2" s="1"/>
  <c r="A1090" i="2" s="1"/>
  <c r="A1091" i="2" s="1"/>
  <c r="A1092" i="2" s="1"/>
  <c r="A1093" i="2" s="1"/>
  <c r="A1094" i="2" s="1"/>
  <c r="A1095" i="2" s="1"/>
  <c r="A1096" i="2" s="1"/>
  <c r="A1097" i="2" s="1"/>
  <c r="A1098" i="2" s="1"/>
  <c r="K30" i="2"/>
  <c r="U30" i="2" s="1"/>
  <c r="Q29" i="2"/>
  <c r="O29" i="2"/>
  <c r="K29" i="2"/>
  <c r="U29" i="2" s="1"/>
  <c r="B8" i="42" l="1"/>
  <c r="A8" i="42"/>
  <c r="B7" i="42"/>
  <c r="A7" i="42"/>
  <c r="B6" i="42"/>
  <c r="A6" i="42"/>
  <c r="B5" i="42"/>
  <c r="A5" i="42"/>
  <c r="B4" i="42"/>
  <c r="A4" i="42"/>
  <c r="B3" i="42"/>
  <c r="A3" i="42"/>
  <c r="B1" i="41" l="1"/>
  <c r="B2" i="41"/>
  <c r="K55" i="38" l="1"/>
  <c r="O27" i="2"/>
  <c r="O28" i="2"/>
  <c r="K63" i="38" l="1"/>
  <c r="K62" i="38"/>
  <c r="K61" i="38"/>
  <c r="K60" i="38"/>
  <c r="K59" i="38"/>
  <c r="K58" i="38"/>
  <c r="K57" i="38"/>
  <c r="K56" i="38"/>
  <c r="K54" i="38"/>
  <c r="K53" i="38"/>
  <c r="B3" i="35" l="1"/>
  <c r="B5" i="35"/>
  <c r="B6" i="35"/>
  <c r="B7" i="35"/>
  <c r="B8" i="35"/>
  <c r="A4" i="35"/>
  <c r="A5" i="35"/>
  <c r="A6" i="35"/>
  <c r="A7" i="35"/>
  <c r="A8" i="35"/>
  <c r="A3" i="35"/>
  <c r="B5" i="5"/>
  <c r="B6" i="5"/>
  <c r="B7" i="5"/>
  <c r="B8" i="5"/>
  <c r="B3" i="5"/>
  <c r="A4" i="5"/>
  <c r="A5" i="5"/>
  <c r="A6" i="5"/>
  <c r="A7" i="5"/>
  <c r="A8" i="5"/>
  <c r="A3" i="5"/>
  <c r="B3" i="31"/>
  <c r="B5" i="31"/>
  <c r="B6" i="31"/>
  <c r="B7" i="31"/>
  <c r="B8" i="31"/>
  <c r="A4" i="31"/>
  <c r="A5" i="31"/>
  <c r="A6" i="31"/>
  <c r="A7" i="31"/>
  <c r="A8" i="31"/>
  <c r="A3" i="31"/>
  <c r="B3" i="38"/>
  <c r="B5" i="38"/>
  <c r="B6" i="38"/>
  <c r="B7" i="38"/>
  <c r="B8" i="38"/>
  <c r="A4" i="38"/>
  <c r="A5" i="38"/>
  <c r="A6" i="38"/>
  <c r="A7" i="38"/>
  <c r="A8" i="38"/>
  <c r="A3" i="38"/>
  <c r="B5" i="18"/>
  <c r="B6" i="18"/>
  <c r="B7" i="18"/>
  <c r="B8" i="18"/>
  <c r="A4" i="18"/>
  <c r="A5" i="18"/>
  <c r="A6" i="18"/>
  <c r="A7" i="18"/>
  <c r="A8" i="18"/>
  <c r="B3" i="18"/>
  <c r="A3" i="18"/>
  <c r="B8" i="17"/>
  <c r="B7" i="17"/>
  <c r="B6" i="17"/>
  <c r="B5" i="17"/>
  <c r="B3" i="17"/>
  <c r="A4" i="17"/>
  <c r="A5" i="17"/>
  <c r="A6" i="17"/>
  <c r="A7" i="17"/>
  <c r="A8" i="17"/>
  <c r="A3" i="17"/>
  <c r="Q27" i="2"/>
  <c r="Q28" i="2"/>
  <c r="K11" i="2"/>
  <c r="U11" i="2" s="1"/>
  <c r="K12" i="2"/>
  <c r="U12" i="2" s="1"/>
  <c r="K13" i="2"/>
  <c r="U13" i="2" s="1"/>
  <c r="K14" i="2"/>
  <c r="U14" i="2" s="1"/>
  <c r="K15" i="2"/>
  <c r="U15" i="2" s="1"/>
  <c r="K16" i="2"/>
  <c r="U16" i="2" s="1"/>
  <c r="K17" i="2"/>
  <c r="U17" i="2" s="1"/>
  <c r="K18" i="2"/>
  <c r="U18" i="2" s="1"/>
  <c r="K19" i="2"/>
  <c r="U19" i="2" s="1"/>
  <c r="K20" i="2"/>
  <c r="U20" i="2" s="1"/>
  <c r="K21" i="2"/>
  <c r="U21" i="2" s="1"/>
  <c r="K22" i="2"/>
  <c r="U22" i="2" s="1"/>
  <c r="K23" i="2"/>
  <c r="U23" i="2" s="1"/>
  <c r="K24" i="2"/>
  <c r="U24" i="2" s="1"/>
  <c r="K25" i="2"/>
  <c r="U25" i="2" s="1"/>
  <c r="K26" i="2"/>
  <c r="U26" i="2" s="1"/>
  <c r="K10" i="2"/>
  <c r="U10" i="2" s="1"/>
  <c r="B6" i="28"/>
  <c r="B5" i="28"/>
  <c r="B3" i="28"/>
  <c r="A4" i="28"/>
  <c r="A5" i="28"/>
  <c r="A6" i="28"/>
  <c r="A3" i="28"/>
  <c r="B7" i="2"/>
  <c r="B6" i="2"/>
  <c r="B5" i="2"/>
  <c r="B4" i="2"/>
  <c r="B3" i="2"/>
  <c r="C7" i="2"/>
  <c r="C6" i="2"/>
  <c r="C5" i="2"/>
  <c r="C3" i="2"/>
  <c r="K57" i="18"/>
  <c r="K58" i="18"/>
  <c r="K59" i="18"/>
  <c r="K60" i="18"/>
  <c r="K61" i="18"/>
  <c r="K62" i="18"/>
  <c r="K63" i="18"/>
  <c r="K56" i="18"/>
  <c r="K54" i="18"/>
  <c r="K53" i="18"/>
  <c r="K27" i="2"/>
  <c r="U27" i="2" s="1"/>
  <c r="K28" i="2"/>
  <c r="U28" i="2" s="1"/>
  <c r="Q31" i="37" l="1"/>
  <c r="P16" i="37"/>
  <c r="P17" i="37"/>
  <c r="P31" i="37"/>
  <c r="P32" i="37"/>
  <c r="P28" i="37"/>
  <c r="P23" i="37"/>
  <c r="P15" i="37"/>
  <c r="P27" i="37"/>
  <c r="P18" i="37"/>
  <c r="P14" i="37"/>
  <c r="P20" i="37"/>
  <c r="P22" i="37"/>
  <c r="P30" i="37"/>
  <c r="P24" i="37"/>
  <c r="P13" i="37"/>
  <c r="P29" i="37"/>
  <c r="R11" i="2"/>
  <c r="R51" i="2"/>
  <c r="R91" i="2"/>
  <c r="R131" i="2"/>
  <c r="R171" i="2"/>
  <c r="R211" i="2"/>
  <c r="R251" i="2"/>
  <c r="R291" i="2"/>
  <c r="R331" i="2"/>
  <c r="R371" i="2"/>
  <c r="R411" i="2"/>
  <c r="R451" i="2"/>
  <c r="R491" i="2"/>
  <c r="R531" i="2"/>
  <c r="R571" i="2"/>
  <c r="R611" i="2"/>
  <c r="R651" i="2"/>
  <c r="R691" i="2"/>
  <c r="R731" i="2"/>
  <c r="R771" i="2"/>
  <c r="R811" i="2"/>
  <c r="R851" i="2"/>
  <c r="R891" i="2"/>
  <c r="R931" i="2"/>
  <c r="R971" i="2"/>
  <c r="R1011" i="2"/>
  <c r="R1051" i="2"/>
  <c r="R1091" i="2"/>
  <c r="R425" i="2"/>
  <c r="R909" i="2"/>
  <c r="R911" i="2"/>
  <c r="R878" i="2"/>
  <c r="R1041" i="2"/>
  <c r="R1043" i="2"/>
  <c r="R1005" i="2"/>
  <c r="R647" i="2"/>
  <c r="R330" i="2"/>
  <c r="R12" i="2"/>
  <c r="R52" i="2"/>
  <c r="R92" i="2"/>
  <c r="R132" i="2"/>
  <c r="R172" i="2"/>
  <c r="R212" i="2"/>
  <c r="R252" i="2"/>
  <c r="R292" i="2"/>
  <c r="R332" i="2"/>
  <c r="R372" i="2"/>
  <c r="R412" i="2"/>
  <c r="R452" i="2"/>
  <c r="R492" i="2"/>
  <c r="R532" i="2"/>
  <c r="R572" i="2"/>
  <c r="R612" i="2"/>
  <c r="R652" i="2"/>
  <c r="R692" i="2"/>
  <c r="R732" i="2"/>
  <c r="R772" i="2"/>
  <c r="R812" i="2"/>
  <c r="R852" i="2"/>
  <c r="R892" i="2"/>
  <c r="R932" i="2"/>
  <c r="R972" i="2"/>
  <c r="R1012" i="2"/>
  <c r="R1052" i="2"/>
  <c r="R1092" i="2"/>
  <c r="R776" i="2"/>
  <c r="R1016" i="2"/>
  <c r="R977" i="2"/>
  <c r="R1098" i="2"/>
  <c r="R900" i="2"/>
  <c r="R822" i="2"/>
  <c r="R1062" i="2"/>
  <c r="R305" i="2"/>
  <c r="R627" i="2"/>
  <c r="R951" i="2"/>
  <c r="R915" i="2"/>
  <c r="R1076" i="2"/>
  <c r="R718" i="2"/>
  <c r="R1001" i="2"/>
  <c r="R1003" i="2"/>
  <c r="R965" i="2"/>
  <c r="R607" i="2"/>
  <c r="R370" i="2"/>
  <c r="R13" i="2"/>
  <c r="R53" i="2"/>
  <c r="R93" i="2"/>
  <c r="R133" i="2"/>
  <c r="R173" i="2"/>
  <c r="R213" i="2"/>
  <c r="R253" i="2"/>
  <c r="R293" i="2"/>
  <c r="R333" i="2"/>
  <c r="R373" i="2"/>
  <c r="R413" i="2"/>
  <c r="R453" i="2"/>
  <c r="R493" i="2"/>
  <c r="R533" i="2"/>
  <c r="R573" i="2"/>
  <c r="R613" i="2"/>
  <c r="R653" i="2"/>
  <c r="R693" i="2"/>
  <c r="R733" i="2"/>
  <c r="R773" i="2"/>
  <c r="R813" i="2"/>
  <c r="R853" i="2"/>
  <c r="R893" i="2"/>
  <c r="R933" i="2"/>
  <c r="R973" i="2"/>
  <c r="R1013" i="2"/>
  <c r="R1053" i="2"/>
  <c r="R1093" i="2"/>
  <c r="R856" i="2"/>
  <c r="R936" i="2"/>
  <c r="R1096" i="2"/>
  <c r="R937" i="2"/>
  <c r="R1097" i="2"/>
  <c r="R1018" i="2"/>
  <c r="R940" i="2"/>
  <c r="R981" i="2"/>
  <c r="R982" i="2"/>
  <c r="R1063" i="2"/>
  <c r="R385" i="2"/>
  <c r="R946" i="2"/>
  <c r="R907" i="2"/>
  <c r="R508" i="2"/>
  <c r="R436" i="2"/>
  <c r="R887" i="2"/>
  <c r="R1009" i="2"/>
  <c r="R770" i="2"/>
  <c r="R14" i="2"/>
  <c r="R54" i="2"/>
  <c r="R94" i="2"/>
  <c r="R134" i="2"/>
  <c r="R174" i="2"/>
  <c r="R214" i="2"/>
  <c r="R254" i="2"/>
  <c r="R294" i="2"/>
  <c r="R334" i="2"/>
  <c r="R374" i="2"/>
  <c r="R414" i="2"/>
  <c r="R454" i="2"/>
  <c r="R494" i="2"/>
  <c r="R534" i="2"/>
  <c r="R574" i="2"/>
  <c r="R614" i="2"/>
  <c r="R654" i="2"/>
  <c r="R694" i="2"/>
  <c r="R734" i="2"/>
  <c r="R774" i="2"/>
  <c r="R814" i="2"/>
  <c r="R854" i="2"/>
  <c r="R894" i="2"/>
  <c r="R934" i="2"/>
  <c r="R974" i="2"/>
  <c r="R1014" i="2"/>
  <c r="R1054" i="2"/>
  <c r="R1094" i="2"/>
  <c r="R736" i="2"/>
  <c r="R1056" i="2"/>
  <c r="R1057" i="2"/>
  <c r="R1058" i="2"/>
  <c r="R980" i="2"/>
  <c r="R861" i="2"/>
  <c r="R863" i="2"/>
  <c r="R625" i="2"/>
  <c r="R1025" i="2"/>
  <c r="R626" i="2"/>
  <c r="R1026" i="2"/>
  <c r="R987" i="2"/>
  <c r="R668" i="2"/>
  <c r="R1031" i="2"/>
  <c r="R912" i="2"/>
  <c r="R1032" i="2"/>
  <c r="R955" i="2"/>
  <c r="R996" i="2"/>
  <c r="R758" i="2"/>
  <c r="R801" i="2"/>
  <c r="R884" i="2"/>
  <c r="R886" i="2"/>
  <c r="R1047" i="2"/>
  <c r="R249" i="2"/>
  <c r="R15" i="2"/>
  <c r="R55" i="2"/>
  <c r="R95" i="2"/>
  <c r="R135" i="2"/>
  <c r="R175" i="2"/>
  <c r="R215" i="2"/>
  <c r="R255" i="2"/>
  <c r="R295" i="2"/>
  <c r="R335" i="2"/>
  <c r="R375" i="2"/>
  <c r="R415" i="2"/>
  <c r="R455" i="2"/>
  <c r="R495" i="2"/>
  <c r="R535" i="2"/>
  <c r="R575" i="2"/>
  <c r="R615" i="2"/>
  <c r="R655" i="2"/>
  <c r="R695" i="2"/>
  <c r="R735" i="2"/>
  <c r="R775" i="2"/>
  <c r="R815" i="2"/>
  <c r="R855" i="2"/>
  <c r="R895" i="2"/>
  <c r="R935" i="2"/>
  <c r="R975" i="2"/>
  <c r="R1015" i="2"/>
  <c r="R1055" i="2"/>
  <c r="R1095" i="2"/>
  <c r="R696" i="2"/>
  <c r="R896" i="2"/>
  <c r="R857" i="2"/>
  <c r="R1017" i="2"/>
  <c r="R978" i="2"/>
  <c r="R780" i="2"/>
  <c r="R1061" i="2"/>
  <c r="R862" i="2"/>
  <c r="R1023" i="2"/>
  <c r="R984" i="2"/>
  <c r="R465" i="2"/>
  <c r="R666" i="2"/>
  <c r="R746" i="2"/>
  <c r="R826" i="2"/>
  <c r="R747" i="2"/>
  <c r="R1027" i="2"/>
  <c r="R628" i="2"/>
  <c r="R476" i="2"/>
  <c r="R922" i="2"/>
  <c r="R764" i="2"/>
  <c r="R727" i="2"/>
  <c r="R969" i="2"/>
  <c r="R450" i="2"/>
  <c r="R16" i="2"/>
  <c r="R56" i="2"/>
  <c r="R96" i="2"/>
  <c r="R136" i="2"/>
  <c r="R176" i="2"/>
  <c r="R216" i="2"/>
  <c r="R256" i="2"/>
  <c r="R296" i="2"/>
  <c r="R336" i="2"/>
  <c r="R376" i="2"/>
  <c r="R416" i="2"/>
  <c r="R456" i="2"/>
  <c r="R496" i="2"/>
  <c r="R536" i="2"/>
  <c r="R576" i="2"/>
  <c r="R616" i="2"/>
  <c r="R656" i="2"/>
  <c r="R816" i="2"/>
  <c r="R976" i="2"/>
  <c r="R898" i="2"/>
  <c r="R860" i="2"/>
  <c r="R1021" i="2"/>
  <c r="R942" i="2"/>
  <c r="R904" i="2"/>
  <c r="R665" i="2"/>
  <c r="R1065" i="2"/>
  <c r="R586" i="2"/>
  <c r="R986" i="2"/>
  <c r="R947" i="2"/>
  <c r="R948" i="2"/>
  <c r="R789" i="2"/>
  <c r="R1069" i="2"/>
  <c r="R831" i="2"/>
  <c r="R1035" i="2"/>
  <c r="R836" i="2"/>
  <c r="R1038" i="2"/>
  <c r="R999" i="2"/>
  <c r="R921" i="2"/>
  <c r="R17" i="2"/>
  <c r="R57" i="2"/>
  <c r="R97" i="2"/>
  <c r="R137" i="2"/>
  <c r="R177" i="2"/>
  <c r="R217" i="2"/>
  <c r="R257" i="2"/>
  <c r="R297" i="2"/>
  <c r="R337" i="2"/>
  <c r="R377" i="2"/>
  <c r="R417" i="2"/>
  <c r="R457" i="2"/>
  <c r="R497" i="2"/>
  <c r="R537" i="2"/>
  <c r="R577" i="2"/>
  <c r="R617" i="2"/>
  <c r="R657" i="2"/>
  <c r="R697" i="2"/>
  <c r="R737" i="2"/>
  <c r="R777" i="2"/>
  <c r="R817" i="2"/>
  <c r="R897" i="2"/>
  <c r="R10" i="2"/>
  <c r="R1020" i="2"/>
  <c r="R901" i="2"/>
  <c r="R943" i="2"/>
  <c r="R345" i="2"/>
  <c r="R667" i="2"/>
  <c r="R709" i="2"/>
  <c r="R759" i="2"/>
  <c r="R1004" i="2"/>
  <c r="R766" i="2"/>
  <c r="R209" i="2"/>
  <c r="R18" i="2"/>
  <c r="R58" i="2"/>
  <c r="R98" i="2"/>
  <c r="R138" i="2"/>
  <c r="R178" i="2"/>
  <c r="R218" i="2"/>
  <c r="R258" i="2"/>
  <c r="R298" i="2"/>
  <c r="R338" i="2"/>
  <c r="R378" i="2"/>
  <c r="R418" i="2"/>
  <c r="R458" i="2"/>
  <c r="R498" i="2"/>
  <c r="R538" i="2"/>
  <c r="R578" i="2"/>
  <c r="R618" i="2"/>
  <c r="R658" i="2"/>
  <c r="R698" i="2"/>
  <c r="R738" i="2"/>
  <c r="R778" i="2"/>
  <c r="R818" i="2"/>
  <c r="R858" i="2"/>
  <c r="R938" i="2"/>
  <c r="R781" i="2"/>
  <c r="R903" i="2"/>
  <c r="R1064" i="2"/>
  <c r="R505" i="2"/>
  <c r="R506" i="2"/>
  <c r="R786" i="2"/>
  <c r="R868" i="2"/>
  <c r="R1028" i="2"/>
  <c r="R829" i="2"/>
  <c r="R949" i="2"/>
  <c r="R631" i="2"/>
  <c r="R875" i="2"/>
  <c r="R837" i="2"/>
  <c r="R1083" i="2"/>
  <c r="R1044" i="2"/>
  <c r="R686" i="2"/>
  <c r="R50" i="2"/>
  <c r="R19" i="2"/>
  <c r="R59" i="2"/>
  <c r="R99" i="2"/>
  <c r="R139" i="2"/>
  <c r="R179" i="2"/>
  <c r="R219" i="2"/>
  <c r="R259" i="2"/>
  <c r="R299" i="2"/>
  <c r="R339" i="2"/>
  <c r="R379" i="2"/>
  <c r="R419" i="2"/>
  <c r="R459" i="2"/>
  <c r="R499" i="2"/>
  <c r="R539" i="2"/>
  <c r="R579" i="2"/>
  <c r="R619" i="2"/>
  <c r="R659" i="2"/>
  <c r="R699" i="2"/>
  <c r="R739" i="2"/>
  <c r="R779" i="2"/>
  <c r="R819" i="2"/>
  <c r="R859" i="2"/>
  <c r="R899" i="2"/>
  <c r="R939" i="2"/>
  <c r="R979" i="2"/>
  <c r="R1019" i="2"/>
  <c r="R1059" i="2"/>
  <c r="R1060" i="2"/>
  <c r="R821" i="2"/>
  <c r="R823" i="2"/>
  <c r="R545" i="2"/>
  <c r="R546" i="2"/>
  <c r="R706" i="2"/>
  <c r="R906" i="2"/>
  <c r="R787" i="2"/>
  <c r="R1067" i="2"/>
  <c r="R588" i="2"/>
  <c r="R871" i="2"/>
  <c r="R1071" i="2"/>
  <c r="R795" i="2"/>
  <c r="R1077" i="2"/>
  <c r="R998" i="2"/>
  <c r="R919" i="2"/>
  <c r="R1081" i="2"/>
  <c r="R962" i="2"/>
  <c r="R724" i="2"/>
  <c r="R927" i="2"/>
  <c r="R1008" i="2"/>
  <c r="R849" i="2"/>
  <c r="R850" i="2"/>
  <c r="R20" i="2"/>
  <c r="R60" i="2"/>
  <c r="R100" i="2"/>
  <c r="R140" i="2"/>
  <c r="R180" i="2"/>
  <c r="R220" i="2"/>
  <c r="R260" i="2"/>
  <c r="R300" i="2"/>
  <c r="R340" i="2"/>
  <c r="R380" i="2"/>
  <c r="R420" i="2"/>
  <c r="R460" i="2"/>
  <c r="R500" i="2"/>
  <c r="R540" i="2"/>
  <c r="R580" i="2"/>
  <c r="R620" i="2"/>
  <c r="R660" i="2"/>
  <c r="R700" i="2"/>
  <c r="R740" i="2"/>
  <c r="R820" i="2"/>
  <c r="R1022" i="2"/>
  <c r="R864" i="2"/>
  <c r="R785" i="2"/>
  <c r="R945" i="2"/>
  <c r="R426" i="2"/>
  <c r="R1066" i="2"/>
  <c r="R908" i="2"/>
  <c r="R869" i="2"/>
  <c r="R791" i="2"/>
  <c r="R997" i="2"/>
  <c r="R839" i="2"/>
  <c r="R1042" i="2"/>
  <c r="R844" i="2"/>
  <c r="R367" i="2"/>
  <c r="R730" i="2"/>
  <c r="R21" i="2"/>
  <c r="R61" i="2"/>
  <c r="R101" i="2"/>
  <c r="R141" i="2"/>
  <c r="R181" i="2"/>
  <c r="R221" i="2"/>
  <c r="R261" i="2"/>
  <c r="R301" i="2"/>
  <c r="R341" i="2"/>
  <c r="R381" i="2"/>
  <c r="R421" i="2"/>
  <c r="R461" i="2"/>
  <c r="R501" i="2"/>
  <c r="R541" i="2"/>
  <c r="R581" i="2"/>
  <c r="R621" i="2"/>
  <c r="R661" i="2"/>
  <c r="R701" i="2"/>
  <c r="R741" i="2"/>
  <c r="R941" i="2"/>
  <c r="R944" i="2"/>
  <c r="R825" i="2"/>
  <c r="R905" i="2"/>
  <c r="R827" i="2"/>
  <c r="R828" i="2"/>
  <c r="R988" i="2"/>
  <c r="R989" i="2"/>
  <c r="R711" i="2"/>
  <c r="R995" i="2"/>
  <c r="R876" i="2"/>
  <c r="R561" i="2"/>
  <c r="R487" i="2"/>
  <c r="R490" i="2"/>
  <c r="R22" i="2"/>
  <c r="R62" i="2"/>
  <c r="R102" i="2"/>
  <c r="R142" i="2"/>
  <c r="R182" i="2"/>
  <c r="R222" i="2"/>
  <c r="R262" i="2"/>
  <c r="R302" i="2"/>
  <c r="R342" i="2"/>
  <c r="R382" i="2"/>
  <c r="R422" i="2"/>
  <c r="R462" i="2"/>
  <c r="R502" i="2"/>
  <c r="R542" i="2"/>
  <c r="R582" i="2"/>
  <c r="R622" i="2"/>
  <c r="R662" i="2"/>
  <c r="R702" i="2"/>
  <c r="R742" i="2"/>
  <c r="R782" i="2"/>
  <c r="R902" i="2"/>
  <c r="R1024" i="2"/>
  <c r="R745" i="2"/>
  <c r="R985" i="2"/>
  <c r="R386" i="2"/>
  <c r="R548" i="2"/>
  <c r="R1075" i="2"/>
  <c r="R916" i="2"/>
  <c r="R1037" i="2"/>
  <c r="R1078" i="2"/>
  <c r="R1079" i="2"/>
  <c r="R881" i="2"/>
  <c r="R604" i="2"/>
  <c r="R848" i="2"/>
  <c r="R929" i="2"/>
  <c r="R890" i="2"/>
  <c r="R23" i="2"/>
  <c r="R63" i="2"/>
  <c r="R103" i="2"/>
  <c r="R143" i="2"/>
  <c r="R183" i="2"/>
  <c r="R223" i="2"/>
  <c r="R263" i="2"/>
  <c r="R303" i="2"/>
  <c r="R343" i="2"/>
  <c r="R383" i="2"/>
  <c r="R423" i="2"/>
  <c r="R463" i="2"/>
  <c r="R503" i="2"/>
  <c r="R543" i="2"/>
  <c r="R583" i="2"/>
  <c r="R623" i="2"/>
  <c r="R663" i="2"/>
  <c r="R703" i="2"/>
  <c r="R743" i="2"/>
  <c r="R783" i="2"/>
  <c r="R983" i="2"/>
  <c r="R585" i="2"/>
  <c r="R865" i="2"/>
  <c r="R466" i="2"/>
  <c r="R866" i="2"/>
  <c r="R788" i="2"/>
  <c r="R991" i="2"/>
  <c r="R992" i="2"/>
  <c r="R1072" i="2"/>
  <c r="R556" i="2"/>
  <c r="R1039" i="2"/>
  <c r="R961" i="2"/>
  <c r="R963" i="2"/>
  <c r="R24" i="2"/>
  <c r="R64" i="2"/>
  <c r="R104" i="2"/>
  <c r="R144" i="2"/>
  <c r="R184" i="2"/>
  <c r="R224" i="2"/>
  <c r="R264" i="2"/>
  <c r="R304" i="2"/>
  <c r="R344" i="2"/>
  <c r="R384" i="2"/>
  <c r="R424" i="2"/>
  <c r="R464" i="2"/>
  <c r="R504" i="2"/>
  <c r="R544" i="2"/>
  <c r="R584" i="2"/>
  <c r="R624" i="2"/>
  <c r="R664" i="2"/>
  <c r="R704" i="2"/>
  <c r="R744" i="2"/>
  <c r="R784" i="2"/>
  <c r="R824" i="2"/>
  <c r="R867" i="2"/>
  <c r="R708" i="2"/>
  <c r="R1068" i="2"/>
  <c r="R1029" i="2"/>
  <c r="R671" i="2"/>
  <c r="R835" i="2"/>
  <c r="R917" i="2"/>
  <c r="R918" i="2"/>
  <c r="R681" i="2"/>
  <c r="R1085" i="2"/>
  <c r="R926" i="2"/>
  <c r="R1087" i="2"/>
  <c r="R1088" i="2"/>
  <c r="R609" i="2"/>
  <c r="R25" i="2"/>
  <c r="R65" i="2"/>
  <c r="R105" i="2"/>
  <c r="R145" i="2"/>
  <c r="R185" i="2"/>
  <c r="R225" i="2"/>
  <c r="R265" i="2"/>
  <c r="R705" i="2"/>
  <c r="R756" i="2"/>
  <c r="R959" i="2"/>
  <c r="R842" i="2"/>
  <c r="R606" i="2"/>
  <c r="R449" i="2"/>
  <c r="R26" i="2"/>
  <c r="R66" i="2"/>
  <c r="R106" i="2"/>
  <c r="R146" i="2"/>
  <c r="R186" i="2"/>
  <c r="R226" i="2"/>
  <c r="R266" i="2"/>
  <c r="R306" i="2"/>
  <c r="R346" i="2"/>
  <c r="R716" i="2"/>
  <c r="R639" i="2"/>
  <c r="R883" i="2"/>
  <c r="R27" i="2"/>
  <c r="R67" i="2"/>
  <c r="R107" i="2"/>
  <c r="R147" i="2"/>
  <c r="R187" i="2"/>
  <c r="R227" i="2"/>
  <c r="R267" i="2"/>
  <c r="R307" i="2"/>
  <c r="R347" i="2"/>
  <c r="R387" i="2"/>
  <c r="R427" i="2"/>
  <c r="R467" i="2"/>
  <c r="R507" i="2"/>
  <c r="R547" i="2"/>
  <c r="R587" i="2"/>
  <c r="R707" i="2"/>
  <c r="R636" i="2"/>
  <c r="R28" i="2"/>
  <c r="R68" i="2"/>
  <c r="R108" i="2"/>
  <c r="R148" i="2"/>
  <c r="R188" i="2"/>
  <c r="R228" i="2"/>
  <c r="R268" i="2"/>
  <c r="R308" i="2"/>
  <c r="R348" i="2"/>
  <c r="R388" i="2"/>
  <c r="R428" i="2"/>
  <c r="R468" i="2"/>
  <c r="R748" i="2"/>
  <c r="R676" i="2"/>
  <c r="R679" i="2"/>
  <c r="R843" i="2"/>
  <c r="R567" i="2"/>
  <c r="R29" i="2"/>
  <c r="R69" i="2"/>
  <c r="R109" i="2"/>
  <c r="R149" i="2"/>
  <c r="R189" i="2"/>
  <c r="R229" i="2"/>
  <c r="R269" i="2"/>
  <c r="R309" i="2"/>
  <c r="R349" i="2"/>
  <c r="R389" i="2"/>
  <c r="R429" i="2"/>
  <c r="R469" i="2"/>
  <c r="R509" i="2"/>
  <c r="R549" i="2"/>
  <c r="R589" i="2"/>
  <c r="R629" i="2"/>
  <c r="R669" i="2"/>
  <c r="R749" i="2"/>
  <c r="R879" i="2"/>
  <c r="R882" i="2"/>
  <c r="R646" i="2"/>
  <c r="R90" i="2"/>
  <c r="R30" i="2"/>
  <c r="R70" i="2"/>
  <c r="R110" i="2"/>
  <c r="R150" i="2"/>
  <c r="R190" i="2"/>
  <c r="R230" i="2"/>
  <c r="R270" i="2"/>
  <c r="R310" i="2"/>
  <c r="R350" i="2"/>
  <c r="R390" i="2"/>
  <c r="R430" i="2"/>
  <c r="R470" i="2"/>
  <c r="R510" i="2"/>
  <c r="R550" i="2"/>
  <c r="R590" i="2"/>
  <c r="R630" i="2"/>
  <c r="R670" i="2"/>
  <c r="R710" i="2"/>
  <c r="R750" i="2"/>
  <c r="R790" i="2"/>
  <c r="R830" i="2"/>
  <c r="R870" i="2"/>
  <c r="R910" i="2"/>
  <c r="R950" i="2"/>
  <c r="R990" i="2"/>
  <c r="R1030" i="2"/>
  <c r="R1070" i="2"/>
  <c r="R1033" i="2"/>
  <c r="R1036" i="2"/>
  <c r="R957" i="2"/>
  <c r="R799" i="2"/>
  <c r="R1002" i="2"/>
  <c r="R804" i="2"/>
  <c r="R407" i="2"/>
  <c r="R690" i="2"/>
  <c r="R31" i="2"/>
  <c r="R71" i="2"/>
  <c r="R111" i="2"/>
  <c r="R151" i="2"/>
  <c r="R191" i="2"/>
  <c r="R231" i="2"/>
  <c r="R271" i="2"/>
  <c r="R311" i="2"/>
  <c r="R351" i="2"/>
  <c r="R391" i="2"/>
  <c r="R431" i="2"/>
  <c r="R471" i="2"/>
  <c r="R511" i="2"/>
  <c r="R551" i="2"/>
  <c r="R591" i="2"/>
  <c r="R751" i="2"/>
  <c r="R596" i="2"/>
  <c r="R641" i="2"/>
  <c r="R1046" i="2"/>
  <c r="R967" i="2"/>
  <c r="R529" i="2"/>
  <c r="R1010" i="2"/>
  <c r="R32" i="2"/>
  <c r="R72" i="2"/>
  <c r="R112" i="2"/>
  <c r="R152" i="2"/>
  <c r="R192" i="2"/>
  <c r="R232" i="2"/>
  <c r="R272" i="2"/>
  <c r="R312" i="2"/>
  <c r="R352" i="2"/>
  <c r="R392" i="2"/>
  <c r="R432" i="2"/>
  <c r="R472" i="2"/>
  <c r="R512" i="2"/>
  <c r="R552" i="2"/>
  <c r="R592" i="2"/>
  <c r="R632" i="2"/>
  <c r="R672" i="2"/>
  <c r="R712" i="2"/>
  <c r="R752" i="2"/>
  <c r="R792" i="2"/>
  <c r="R832" i="2"/>
  <c r="R872" i="2"/>
  <c r="R952" i="2"/>
  <c r="R644" i="2"/>
  <c r="R808" i="2"/>
  <c r="R649" i="2"/>
  <c r="R250" i="2"/>
  <c r="R33" i="2"/>
  <c r="R73" i="2"/>
  <c r="R113" i="2"/>
  <c r="R153" i="2"/>
  <c r="R193" i="2"/>
  <c r="R233" i="2"/>
  <c r="R273" i="2"/>
  <c r="R313" i="2"/>
  <c r="R353" i="2"/>
  <c r="R393" i="2"/>
  <c r="R433" i="2"/>
  <c r="R473" i="2"/>
  <c r="R513" i="2"/>
  <c r="R553" i="2"/>
  <c r="R593" i="2"/>
  <c r="R633" i="2"/>
  <c r="R673" i="2"/>
  <c r="R713" i="2"/>
  <c r="R753" i="2"/>
  <c r="R793" i="2"/>
  <c r="R833" i="2"/>
  <c r="R873" i="2"/>
  <c r="R913" i="2"/>
  <c r="R953" i="2"/>
  <c r="R993" i="2"/>
  <c r="R1073" i="2"/>
  <c r="R796" i="2"/>
  <c r="R838" i="2"/>
  <c r="R964" i="2"/>
  <c r="R1006" i="2"/>
  <c r="R767" i="2"/>
  <c r="R289" i="2"/>
  <c r="R1050" i="2"/>
  <c r="R34" i="2"/>
  <c r="R74" i="2"/>
  <c r="R114" i="2"/>
  <c r="R154" i="2"/>
  <c r="R194" i="2"/>
  <c r="R234" i="2"/>
  <c r="R274" i="2"/>
  <c r="R314" i="2"/>
  <c r="R354" i="2"/>
  <c r="R394" i="2"/>
  <c r="R434" i="2"/>
  <c r="R474" i="2"/>
  <c r="R514" i="2"/>
  <c r="R554" i="2"/>
  <c r="R594" i="2"/>
  <c r="R634" i="2"/>
  <c r="R674" i="2"/>
  <c r="R714" i="2"/>
  <c r="R754" i="2"/>
  <c r="R794" i="2"/>
  <c r="R834" i="2"/>
  <c r="R874" i="2"/>
  <c r="R914" i="2"/>
  <c r="R954" i="2"/>
  <c r="R994" i="2"/>
  <c r="R1034" i="2"/>
  <c r="R1074" i="2"/>
  <c r="R1082" i="2"/>
  <c r="R526" i="2"/>
  <c r="R610" i="2"/>
  <c r="R35" i="2"/>
  <c r="R75" i="2"/>
  <c r="R115" i="2"/>
  <c r="R155" i="2"/>
  <c r="R195" i="2"/>
  <c r="R235" i="2"/>
  <c r="R275" i="2"/>
  <c r="R315" i="2"/>
  <c r="R355" i="2"/>
  <c r="R395" i="2"/>
  <c r="R435" i="2"/>
  <c r="R475" i="2"/>
  <c r="R515" i="2"/>
  <c r="R555" i="2"/>
  <c r="R595" i="2"/>
  <c r="R635" i="2"/>
  <c r="R675" i="2"/>
  <c r="R715" i="2"/>
  <c r="R755" i="2"/>
  <c r="R798" i="2"/>
  <c r="R601" i="2"/>
  <c r="R1086" i="2"/>
  <c r="R687" i="2"/>
  <c r="R1049" i="2"/>
  <c r="R170" i="2"/>
  <c r="R36" i="2"/>
  <c r="R76" i="2"/>
  <c r="R116" i="2"/>
  <c r="R156" i="2"/>
  <c r="R196" i="2"/>
  <c r="R236" i="2"/>
  <c r="R276" i="2"/>
  <c r="R316" i="2"/>
  <c r="R356" i="2"/>
  <c r="R396" i="2"/>
  <c r="R516" i="2"/>
  <c r="R956" i="2"/>
  <c r="R721" i="2"/>
  <c r="R486" i="2"/>
  <c r="R729" i="2"/>
  <c r="R570" i="2"/>
  <c r="R37" i="2"/>
  <c r="R77" i="2"/>
  <c r="R117" i="2"/>
  <c r="R157" i="2"/>
  <c r="R197" i="2"/>
  <c r="R237" i="2"/>
  <c r="R277" i="2"/>
  <c r="R317" i="2"/>
  <c r="R357" i="2"/>
  <c r="R397" i="2"/>
  <c r="R437" i="2"/>
  <c r="R477" i="2"/>
  <c r="R517" i="2"/>
  <c r="R557" i="2"/>
  <c r="R597" i="2"/>
  <c r="R637" i="2"/>
  <c r="R677" i="2"/>
  <c r="R717" i="2"/>
  <c r="R757" i="2"/>
  <c r="R797" i="2"/>
  <c r="R877" i="2"/>
  <c r="R719" i="2"/>
  <c r="R847" i="2"/>
  <c r="R1089" i="2"/>
  <c r="R650" i="2"/>
  <c r="R38" i="2"/>
  <c r="R78" i="2"/>
  <c r="R118" i="2"/>
  <c r="R158" i="2"/>
  <c r="R198" i="2"/>
  <c r="R238" i="2"/>
  <c r="R278" i="2"/>
  <c r="R318" i="2"/>
  <c r="R358" i="2"/>
  <c r="R398" i="2"/>
  <c r="R438" i="2"/>
  <c r="R478" i="2"/>
  <c r="R518" i="2"/>
  <c r="R558" i="2"/>
  <c r="R598" i="2"/>
  <c r="R638" i="2"/>
  <c r="R678" i="2"/>
  <c r="R958" i="2"/>
  <c r="R684" i="2"/>
  <c r="R928" i="2"/>
  <c r="R689" i="2"/>
  <c r="R810" i="2"/>
  <c r="R39" i="2"/>
  <c r="R79" i="2"/>
  <c r="R119" i="2"/>
  <c r="R159" i="2"/>
  <c r="R199" i="2"/>
  <c r="R239" i="2"/>
  <c r="R279" i="2"/>
  <c r="R319" i="2"/>
  <c r="R359" i="2"/>
  <c r="R399" i="2"/>
  <c r="R439" i="2"/>
  <c r="R479" i="2"/>
  <c r="R519" i="2"/>
  <c r="R559" i="2"/>
  <c r="R599" i="2"/>
  <c r="R769" i="2"/>
  <c r="R40" i="2"/>
  <c r="R80" i="2"/>
  <c r="R120" i="2"/>
  <c r="R160" i="2"/>
  <c r="R200" i="2"/>
  <c r="R240" i="2"/>
  <c r="R280" i="2"/>
  <c r="R320" i="2"/>
  <c r="R360" i="2"/>
  <c r="R400" i="2"/>
  <c r="R440" i="2"/>
  <c r="R480" i="2"/>
  <c r="R520" i="2"/>
  <c r="R560" i="2"/>
  <c r="R600" i="2"/>
  <c r="R640" i="2"/>
  <c r="R680" i="2"/>
  <c r="R720" i="2"/>
  <c r="R760" i="2"/>
  <c r="R800" i="2"/>
  <c r="R840" i="2"/>
  <c r="R880" i="2"/>
  <c r="R920" i="2"/>
  <c r="R960" i="2"/>
  <c r="R1000" i="2"/>
  <c r="R1040" i="2"/>
  <c r="R1080" i="2"/>
  <c r="R761" i="2"/>
  <c r="R1045" i="2"/>
  <c r="R806" i="2"/>
  <c r="R888" i="2"/>
  <c r="R889" i="2"/>
  <c r="R210" i="2"/>
  <c r="R41" i="2"/>
  <c r="R81" i="2"/>
  <c r="R121" i="2"/>
  <c r="R161" i="2"/>
  <c r="R201" i="2"/>
  <c r="R241" i="2"/>
  <c r="R281" i="2"/>
  <c r="R321" i="2"/>
  <c r="R361" i="2"/>
  <c r="R401" i="2"/>
  <c r="R441" i="2"/>
  <c r="R481" i="2"/>
  <c r="R521" i="2"/>
  <c r="R841" i="2"/>
  <c r="R447" i="2"/>
  <c r="R410" i="2"/>
  <c r="R42" i="2"/>
  <c r="R82" i="2"/>
  <c r="R122" i="2"/>
  <c r="R162" i="2"/>
  <c r="R202" i="2"/>
  <c r="R242" i="2"/>
  <c r="R282" i="2"/>
  <c r="R322" i="2"/>
  <c r="R362" i="2"/>
  <c r="R402" i="2"/>
  <c r="R442" i="2"/>
  <c r="R482" i="2"/>
  <c r="R522" i="2"/>
  <c r="R562" i="2"/>
  <c r="R602" i="2"/>
  <c r="R642" i="2"/>
  <c r="R682" i="2"/>
  <c r="R722" i="2"/>
  <c r="R762" i="2"/>
  <c r="R802" i="2"/>
  <c r="R1084" i="2"/>
  <c r="R726" i="2"/>
  <c r="R968" i="2"/>
  <c r="R809" i="2"/>
  <c r="R530" i="2"/>
  <c r="R43" i="2"/>
  <c r="R83" i="2"/>
  <c r="R123" i="2"/>
  <c r="R163" i="2"/>
  <c r="R203" i="2"/>
  <c r="R243" i="2"/>
  <c r="R283" i="2"/>
  <c r="R323" i="2"/>
  <c r="R363" i="2"/>
  <c r="R403" i="2"/>
  <c r="R443" i="2"/>
  <c r="R483" i="2"/>
  <c r="R523" i="2"/>
  <c r="R563" i="2"/>
  <c r="R603" i="2"/>
  <c r="R643" i="2"/>
  <c r="R683" i="2"/>
  <c r="R723" i="2"/>
  <c r="R763" i="2"/>
  <c r="R803" i="2"/>
  <c r="R923" i="2"/>
  <c r="R566" i="2"/>
  <c r="R369" i="2"/>
  <c r="R44" i="2"/>
  <c r="R84" i="2"/>
  <c r="R124" i="2"/>
  <c r="R164" i="2"/>
  <c r="R204" i="2"/>
  <c r="R244" i="2"/>
  <c r="R284" i="2"/>
  <c r="R324" i="2"/>
  <c r="R364" i="2"/>
  <c r="R404" i="2"/>
  <c r="R444" i="2"/>
  <c r="R484" i="2"/>
  <c r="R524" i="2"/>
  <c r="R564" i="2"/>
  <c r="R924" i="2"/>
  <c r="R1007" i="2"/>
  <c r="R409" i="2"/>
  <c r="R1090" i="2"/>
  <c r="R45" i="2"/>
  <c r="R85" i="2"/>
  <c r="R125" i="2"/>
  <c r="R165" i="2"/>
  <c r="R205" i="2"/>
  <c r="R245" i="2"/>
  <c r="R285" i="2"/>
  <c r="R325" i="2"/>
  <c r="R365" i="2"/>
  <c r="R405" i="2"/>
  <c r="R445" i="2"/>
  <c r="R485" i="2"/>
  <c r="R525" i="2"/>
  <c r="R565" i="2"/>
  <c r="R605" i="2"/>
  <c r="R645" i="2"/>
  <c r="R685" i="2"/>
  <c r="R725" i="2"/>
  <c r="R765" i="2"/>
  <c r="R805" i="2"/>
  <c r="R845" i="2"/>
  <c r="R885" i="2"/>
  <c r="R925" i="2"/>
  <c r="R966" i="2"/>
  <c r="R807" i="2"/>
  <c r="R329" i="2"/>
  <c r="R930" i="2"/>
  <c r="R46" i="2"/>
  <c r="R86" i="2"/>
  <c r="R126" i="2"/>
  <c r="R166" i="2"/>
  <c r="R206" i="2"/>
  <c r="R246" i="2"/>
  <c r="R286" i="2"/>
  <c r="R326" i="2"/>
  <c r="R366" i="2"/>
  <c r="R406" i="2"/>
  <c r="R446" i="2"/>
  <c r="R846" i="2"/>
  <c r="R569" i="2"/>
  <c r="R970" i="2"/>
  <c r="R47" i="2"/>
  <c r="R87" i="2"/>
  <c r="R127" i="2"/>
  <c r="R167" i="2"/>
  <c r="R207" i="2"/>
  <c r="R247" i="2"/>
  <c r="R287" i="2"/>
  <c r="R327" i="2"/>
  <c r="R527" i="2"/>
  <c r="R290" i="2"/>
  <c r="R48" i="2"/>
  <c r="R88" i="2"/>
  <c r="R128" i="2"/>
  <c r="R168" i="2"/>
  <c r="R208" i="2"/>
  <c r="R248" i="2"/>
  <c r="R288" i="2"/>
  <c r="R328" i="2"/>
  <c r="R368" i="2"/>
  <c r="R408" i="2"/>
  <c r="R448" i="2"/>
  <c r="R488" i="2"/>
  <c r="R528" i="2"/>
  <c r="R568" i="2"/>
  <c r="R608" i="2"/>
  <c r="R648" i="2"/>
  <c r="R688" i="2"/>
  <c r="R728" i="2"/>
  <c r="R768" i="2"/>
  <c r="R1048" i="2"/>
  <c r="R130" i="2"/>
  <c r="R49" i="2"/>
  <c r="R89" i="2"/>
  <c r="R129" i="2"/>
  <c r="R169" i="2"/>
  <c r="R489" i="2"/>
  <c r="Q16" i="37"/>
  <c r="Q17" i="37"/>
  <c r="Q18" i="37"/>
  <c r="Q19" i="37"/>
  <c r="Q20" i="37"/>
  <c r="Q21" i="37"/>
  <c r="Q23" i="37"/>
  <c r="Q24" i="37"/>
  <c r="Q27" i="37"/>
  <c r="Q28" i="37"/>
  <c r="Q29" i="37"/>
  <c r="Q32" i="37"/>
  <c r="E19" i="37"/>
  <c r="D19" i="37"/>
  <c r="B19" i="37"/>
  <c r="E20" i="37"/>
  <c r="D20" i="37"/>
  <c r="B20" i="37"/>
  <c r="E21" i="37"/>
  <c r="D21" i="37"/>
  <c r="B21" i="37"/>
  <c r="E24" i="37"/>
  <c r="D24" i="37"/>
  <c r="B24" i="37"/>
  <c r="E22" i="37"/>
  <c r="D22" i="37"/>
  <c r="B22" i="37"/>
  <c r="E25" i="37"/>
  <c r="D25" i="37"/>
  <c r="B25" i="37"/>
  <c r="E23" i="37"/>
  <c r="D23" i="37"/>
  <c r="B23" i="37"/>
  <c r="P46" i="2"/>
  <c r="N46" i="2" s="1"/>
  <c r="P58" i="2"/>
  <c r="N58" i="2" s="1"/>
  <c r="P129" i="2"/>
  <c r="N129" i="2" s="1"/>
  <c r="P186" i="2"/>
  <c r="N186" i="2" s="1"/>
  <c r="P369" i="2"/>
  <c r="N369" i="2" s="1"/>
  <c r="P433" i="2"/>
  <c r="N433" i="2" s="1"/>
  <c r="P452" i="2"/>
  <c r="N452" i="2" s="1"/>
  <c r="P502" i="2"/>
  <c r="N502" i="2" s="1"/>
  <c r="P506" i="2"/>
  <c r="N506" i="2" s="1"/>
  <c r="P582" i="2"/>
  <c r="N582" i="2" s="1"/>
  <c r="P671" i="2"/>
  <c r="N671" i="2" s="1"/>
  <c r="P686" i="2"/>
  <c r="N686" i="2" s="1"/>
  <c r="P705" i="2"/>
  <c r="N705" i="2" s="1"/>
  <c r="P752" i="2"/>
  <c r="N752" i="2" s="1"/>
  <c r="P795" i="2"/>
  <c r="N795" i="2" s="1"/>
  <c r="P803" i="2"/>
  <c r="N803" i="2" s="1"/>
  <c r="P849" i="2"/>
  <c r="N849" i="2" s="1"/>
  <c r="P902" i="2"/>
  <c r="N902" i="2" s="1"/>
  <c r="P906" i="2"/>
  <c r="N906" i="2" s="1"/>
  <c r="P910" i="2"/>
  <c r="N910" i="2" s="1"/>
  <c r="P1023" i="2"/>
  <c r="N1023" i="2" s="1"/>
  <c r="P1050" i="2"/>
  <c r="N1050" i="2" s="1"/>
  <c r="P845" i="2"/>
  <c r="N845" i="2" s="1"/>
  <c r="P853" i="2"/>
  <c r="N853" i="2" s="1"/>
  <c r="P918" i="2"/>
  <c r="N918" i="2" s="1"/>
  <c r="P922" i="2"/>
  <c r="N922" i="2" s="1"/>
  <c r="P926" i="2"/>
  <c r="N926" i="2" s="1"/>
  <c r="P980" i="2"/>
  <c r="N980" i="2" s="1"/>
  <c r="P1069" i="2"/>
  <c r="N1069" i="2" s="1"/>
  <c r="P53" i="2"/>
  <c r="N53" i="2" s="1"/>
  <c r="P774" i="2"/>
  <c r="N774" i="2" s="1"/>
  <c r="P921" i="2"/>
  <c r="N921" i="2" s="1"/>
  <c r="P589" i="2"/>
  <c r="N589" i="2" s="1"/>
  <c r="P708" i="2"/>
  <c r="N708" i="2" s="1"/>
  <c r="P1010" i="2"/>
  <c r="N1010" i="2" s="1"/>
  <c r="P50" i="2"/>
  <c r="N50" i="2" s="1"/>
  <c r="P62" i="2"/>
  <c r="N62" i="2" s="1"/>
  <c r="P106" i="2"/>
  <c r="N106" i="2" s="1"/>
  <c r="P152" i="2"/>
  <c r="N152" i="2" s="1"/>
  <c r="P171" i="2"/>
  <c r="N171" i="2" s="1"/>
  <c r="P247" i="2"/>
  <c r="N247" i="2" s="1"/>
  <c r="P278" i="2"/>
  <c r="N278" i="2" s="1"/>
  <c r="P293" i="2"/>
  <c r="N293" i="2" s="1"/>
  <c r="P297" i="2"/>
  <c r="N297" i="2" s="1"/>
  <c r="P316" i="2"/>
  <c r="N316" i="2" s="1"/>
  <c r="P411" i="2"/>
  <c r="N411" i="2" s="1"/>
  <c r="P586" i="2"/>
  <c r="N586" i="2" s="1"/>
  <c r="P613" i="2"/>
  <c r="N613" i="2" s="1"/>
  <c r="P648" i="2"/>
  <c r="N648" i="2" s="1"/>
  <c r="P690" i="2"/>
  <c r="N690" i="2" s="1"/>
  <c r="P914" i="2"/>
  <c r="N914" i="2" s="1"/>
  <c r="P930" i="2"/>
  <c r="N930" i="2" s="1"/>
  <c r="P1027" i="2"/>
  <c r="N1027" i="2" s="1"/>
  <c r="P29" i="2"/>
  <c r="N29" i="2" s="1"/>
  <c r="P659" i="2"/>
  <c r="N659" i="2" s="1"/>
  <c r="P110" i="2"/>
  <c r="N110" i="2" s="1"/>
  <c r="P133" i="2"/>
  <c r="N133" i="2" s="1"/>
  <c r="P175" i="2"/>
  <c r="N175" i="2" s="1"/>
  <c r="P209" i="2"/>
  <c r="N209" i="2" s="1"/>
  <c r="P228" i="2"/>
  <c r="N228" i="2" s="1"/>
  <c r="P320" i="2"/>
  <c r="N320" i="2" s="1"/>
  <c r="P350" i="2"/>
  <c r="N350" i="2" s="1"/>
  <c r="P437" i="2"/>
  <c r="N437" i="2" s="1"/>
  <c r="P456" i="2"/>
  <c r="N456" i="2" s="1"/>
  <c r="P483" i="2"/>
  <c r="N483" i="2" s="1"/>
  <c r="P510" i="2"/>
  <c r="N510" i="2" s="1"/>
  <c r="P552" i="2"/>
  <c r="N552" i="2" s="1"/>
  <c r="P617" i="2"/>
  <c r="N617" i="2" s="1"/>
  <c r="P621" i="2"/>
  <c r="N621" i="2" s="1"/>
  <c r="P694" i="2"/>
  <c r="N694" i="2" s="1"/>
  <c r="P709" i="2"/>
  <c r="N709" i="2" s="1"/>
  <c r="P807" i="2"/>
  <c r="N807" i="2" s="1"/>
  <c r="P879" i="2"/>
  <c r="N879" i="2" s="1"/>
  <c r="P934" i="2"/>
  <c r="N934" i="2" s="1"/>
  <c r="P984" i="2"/>
  <c r="N984" i="2" s="1"/>
  <c r="P1007" i="2"/>
  <c r="N1007" i="2" s="1"/>
  <c r="P1054" i="2"/>
  <c r="N1054" i="2" s="1"/>
  <c r="P1073" i="2"/>
  <c r="N1073" i="2" s="1"/>
  <c r="P1096" i="2"/>
  <c r="N1096" i="2" s="1"/>
  <c r="P895" i="2"/>
  <c r="N895" i="2" s="1"/>
  <c r="P714" i="2"/>
  <c r="N714" i="2" s="1"/>
  <c r="P353" i="2"/>
  <c r="N353" i="2" s="1"/>
  <c r="P693" i="2"/>
  <c r="N693" i="2" s="1"/>
  <c r="P156" i="2"/>
  <c r="N156" i="2" s="1"/>
  <c r="P251" i="2"/>
  <c r="N251" i="2" s="1"/>
  <c r="P301" i="2"/>
  <c r="N301" i="2" s="1"/>
  <c r="P415" i="2"/>
  <c r="N415" i="2" s="1"/>
  <c r="P487" i="2"/>
  <c r="N487" i="2" s="1"/>
  <c r="P590" i="2"/>
  <c r="N590" i="2" s="1"/>
  <c r="P625" i="2"/>
  <c r="N625" i="2" s="1"/>
  <c r="P652" i="2"/>
  <c r="N652" i="2" s="1"/>
  <c r="P675" i="2"/>
  <c r="N675" i="2" s="1"/>
  <c r="P756" i="2"/>
  <c r="N756" i="2" s="1"/>
  <c r="P883" i="2"/>
  <c r="N883" i="2" s="1"/>
  <c r="P999" i="2"/>
  <c r="N999" i="2" s="1"/>
  <c r="P1031" i="2"/>
  <c r="N1031" i="2" s="1"/>
  <c r="P1035" i="2"/>
  <c r="N1035" i="2" s="1"/>
  <c r="P1077" i="2"/>
  <c r="N1077" i="2" s="1"/>
  <c r="P1039" i="2"/>
  <c r="N1039" i="2" s="1"/>
  <c r="P1081" i="2"/>
  <c r="N1081" i="2" s="1"/>
  <c r="P784" i="2"/>
  <c r="N784" i="2" s="1"/>
  <c r="P747" i="2"/>
  <c r="N747" i="2" s="1"/>
  <c r="P624" i="2"/>
  <c r="N624" i="2" s="1"/>
  <c r="P281" i="2"/>
  <c r="N281" i="2" s="1"/>
  <c r="P759" i="2"/>
  <c r="N759" i="2" s="1"/>
  <c r="P517" i="2"/>
  <c r="N517" i="2" s="1"/>
  <c r="P114" i="2"/>
  <c r="N114" i="2" s="1"/>
  <c r="P324" i="2"/>
  <c r="N324" i="2" s="1"/>
  <c r="P460" i="2"/>
  <c r="N460" i="2" s="1"/>
  <c r="P556" i="2"/>
  <c r="N556" i="2" s="1"/>
  <c r="P629" i="2"/>
  <c r="N629" i="2" s="1"/>
  <c r="P656" i="2"/>
  <c r="N656" i="2" s="1"/>
  <c r="P698" i="2"/>
  <c r="N698" i="2" s="1"/>
  <c r="P713" i="2"/>
  <c r="N713" i="2" s="1"/>
  <c r="P760" i="2"/>
  <c r="N760" i="2" s="1"/>
  <c r="P949" i="2"/>
  <c r="N949" i="2" s="1"/>
  <c r="P1058" i="2"/>
  <c r="N1058" i="2" s="1"/>
  <c r="P641" i="2"/>
  <c r="N641" i="2" s="1"/>
  <c r="P1078" i="2"/>
  <c r="N1078" i="2" s="1"/>
  <c r="P608" i="2"/>
  <c r="N608" i="2" s="1"/>
  <c r="P917" i="2"/>
  <c r="N917" i="2" s="1"/>
  <c r="P651" i="2"/>
  <c r="N651" i="2" s="1"/>
  <c r="P323" i="2"/>
  <c r="N323" i="2" s="1"/>
  <c r="P395" i="2"/>
  <c r="N395" i="2" s="1"/>
  <c r="P555" i="2"/>
  <c r="N555" i="2" s="1"/>
  <c r="P833" i="2"/>
  <c r="N833" i="2" s="1"/>
  <c r="P987" i="2"/>
  <c r="N987" i="2" s="1"/>
  <c r="P212" i="2"/>
  <c r="N212" i="2" s="1"/>
  <c r="P254" i="2"/>
  <c r="N254" i="2" s="1"/>
  <c r="P304" i="2"/>
  <c r="N304" i="2" s="1"/>
  <c r="P357" i="2"/>
  <c r="N357" i="2" s="1"/>
  <c r="P628" i="2"/>
  <c r="N628" i="2" s="1"/>
  <c r="P655" i="2"/>
  <c r="N655" i="2" s="1"/>
  <c r="P1080" i="2"/>
  <c r="N1080" i="2" s="1"/>
  <c r="P327" i="2"/>
  <c r="N327" i="2" s="1"/>
  <c r="P87" i="2"/>
  <c r="N87" i="2" s="1"/>
  <c r="P160" i="2"/>
  <c r="N160" i="2" s="1"/>
  <c r="P179" i="2"/>
  <c r="N179" i="2" s="1"/>
  <c r="P190" i="2"/>
  <c r="N190" i="2" s="1"/>
  <c r="P213" i="2"/>
  <c r="N213" i="2" s="1"/>
  <c r="P255" i="2"/>
  <c r="N255" i="2" s="1"/>
  <c r="P282" i="2"/>
  <c r="N282" i="2" s="1"/>
  <c r="P305" i="2"/>
  <c r="N305" i="2" s="1"/>
  <c r="P377" i="2"/>
  <c r="N377" i="2" s="1"/>
  <c r="P441" i="2"/>
  <c r="N441" i="2" s="1"/>
  <c r="P464" i="2"/>
  <c r="N464" i="2" s="1"/>
  <c r="P491" i="2"/>
  <c r="N491" i="2" s="1"/>
  <c r="P537" i="2"/>
  <c r="N537" i="2" s="1"/>
  <c r="P560" i="2"/>
  <c r="N560" i="2" s="1"/>
  <c r="P571" i="2"/>
  <c r="N571" i="2" s="1"/>
  <c r="P594" i="2"/>
  <c r="N594" i="2" s="1"/>
  <c r="P660" i="2"/>
  <c r="N660" i="2" s="1"/>
  <c r="P679" i="2"/>
  <c r="N679" i="2" s="1"/>
  <c r="P717" i="2"/>
  <c r="N717" i="2" s="1"/>
  <c r="P823" i="2"/>
  <c r="N823" i="2" s="1"/>
  <c r="P938" i="2"/>
  <c r="N938" i="2" s="1"/>
  <c r="P1016" i="2"/>
  <c r="N1016" i="2" s="1"/>
  <c r="P1006" i="2"/>
  <c r="N1006" i="2" s="1"/>
  <c r="P136" i="2"/>
  <c r="N136" i="2" s="1"/>
  <c r="P31" i="2"/>
  <c r="N31" i="2" s="1"/>
  <c r="P79" i="2"/>
  <c r="N79" i="2" s="1"/>
  <c r="P83" i="2"/>
  <c r="N83" i="2" s="1"/>
  <c r="P91" i="2"/>
  <c r="N91" i="2" s="1"/>
  <c r="P217" i="2"/>
  <c r="N217" i="2" s="1"/>
  <c r="P232" i="2"/>
  <c r="N232" i="2" s="1"/>
  <c r="P259" i="2"/>
  <c r="N259" i="2" s="1"/>
  <c r="P263" i="2"/>
  <c r="N263" i="2" s="1"/>
  <c r="P286" i="2"/>
  <c r="N286" i="2" s="1"/>
  <c r="P328" i="2"/>
  <c r="N328" i="2" s="1"/>
  <c r="P362" i="2"/>
  <c r="N362" i="2" s="1"/>
  <c r="P381" i="2"/>
  <c r="N381" i="2" s="1"/>
  <c r="P400" i="2"/>
  <c r="N400" i="2" s="1"/>
  <c r="P426" i="2"/>
  <c r="N426" i="2" s="1"/>
  <c r="P468" i="2"/>
  <c r="N468" i="2" s="1"/>
  <c r="P472" i="2"/>
  <c r="N472" i="2" s="1"/>
  <c r="P518" i="2"/>
  <c r="N518" i="2" s="1"/>
  <c r="P522" i="2"/>
  <c r="N522" i="2" s="1"/>
  <c r="P575" i="2"/>
  <c r="N575" i="2" s="1"/>
  <c r="P598" i="2"/>
  <c r="N598" i="2" s="1"/>
  <c r="P633" i="2"/>
  <c r="N633" i="2" s="1"/>
  <c r="P721" i="2"/>
  <c r="N721" i="2" s="1"/>
  <c r="P729" i="2"/>
  <c r="N729" i="2" s="1"/>
  <c r="P737" i="2"/>
  <c r="N737" i="2" s="1"/>
  <c r="P887" i="2"/>
  <c r="N887" i="2" s="1"/>
  <c r="P1043" i="2"/>
  <c r="N1043" i="2" s="1"/>
  <c r="P1085" i="2"/>
  <c r="N1085" i="2" s="1"/>
  <c r="P899" i="2"/>
  <c r="N899" i="2" s="1"/>
  <c r="P933" i="2"/>
  <c r="N933" i="2" s="1"/>
  <c r="P122" i="2"/>
  <c r="N122" i="2" s="1"/>
  <c r="P164" i="2"/>
  <c r="N164" i="2" s="1"/>
  <c r="P194" i="2"/>
  <c r="N194" i="2" s="1"/>
  <c r="P198" i="2"/>
  <c r="N198" i="2" s="1"/>
  <c r="P221" i="2"/>
  <c r="N221" i="2" s="1"/>
  <c r="P267" i="2"/>
  <c r="N267" i="2" s="1"/>
  <c r="P309" i="2"/>
  <c r="N309" i="2" s="1"/>
  <c r="P385" i="2"/>
  <c r="N385" i="2" s="1"/>
  <c r="P404" i="2"/>
  <c r="N404" i="2" s="1"/>
  <c r="P445" i="2"/>
  <c r="N445" i="2" s="1"/>
  <c r="P495" i="2"/>
  <c r="N495" i="2" s="1"/>
  <c r="P541" i="2"/>
  <c r="N541" i="2" s="1"/>
  <c r="P564" i="2"/>
  <c r="N564" i="2" s="1"/>
  <c r="P602" i="2"/>
  <c r="N602" i="2" s="1"/>
  <c r="P637" i="2"/>
  <c r="N637" i="2" s="1"/>
  <c r="P702" i="2"/>
  <c r="N702" i="2" s="1"/>
  <c r="P819" i="2"/>
  <c r="N819" i="2" s="1"/>
  <c r="P827" i="2"/>
  <c r="N827" i="2" s="1"/>
  <c r="P838" i="2"/>
  <c r="N838" i="2" s="1"/>
  <c r="P891" i="2"/>
  <c r="N891" i="2" s="1"/>
  <c r="P992" i="2"/>
  <c r="N992" i="2" s="1"/>
  <c r="P1089" i="2"/>
  <c r="N1089" i="2" s="1"/>
  <c r="P725" i="2"/>
  <c r="N725" i="2" s="1"/>
  <c r="P788" i="2"/>
  <c r="N788" i="2" s="1"/>
  <c r="P872" i="2"/>
  <c r="N872" i="2" s="1"/>
  <c r="P1040" i="2"/>
  <c r="N1040" i="2" s="1"/>
  <c r="P65" i="2"/>
  <c r="N65" i="2" s="1"/>
  <c r="P300" i="2"/>
  <c r="N300" i="2" s="1"/>
  <c r="P998" i="2"/>
  <c r="N998" i="2" s="1"/>
  <c r="P697" i="2"/>
  <c r="N697" i="2" s="1"/>
  <c r="P35" i="2"/>
  <c r="N35" i="2" s="1"/>
  <c r="P39" i="2"/>
  <c r="N39" i="2" s="1"/>
  <c r="P43" i="2"/>
  <c r="N43" i="2" s="1"/>
  <c r="P75" i="2"/>
  <c r="N75" i="2" s="1"/>
  <c r="P95" i="2"/>
  <c r="N95" i="2" s="1"/>
  <c r="P99" i="2"/>
  <c r="N99" i="2" s="1"/>
  <c r="P126" i="2"/>
  <c r="N126" i="2" s="1"/>
  <c r="P141" i="2"/>
  <c r="N141" i="2" s="1"/>
  <c r="P145" i="2"/>
  <c r="N145" i="2" s="1"/>
  <c r="P236" i="2"/>
  <c r="N236" i="2" s="1"/>
  <c r="P240" i="2"/>
  <c r="N240" i="2" s="1"/>
  <c r="P271" i="2"/>
  <c r="N271" i="2" s="1"/>
  <c r="P332" i="2"/>
  <c r="N332" i="2" s="1"/>
  <c r="P389" i="2"/>
  <c r="N389" i="2" s="1"/>
  <c r="P430" i="2"/>
  <c r="N430" i="2" s="1"/>
  <c r="P449" i="2"/>
  <c r="N449" i="2" s="1"/>
  <c r="P476" i="2"/>
  <c r="N476" i="2" s="1"/>
  <c r="P526" i="2"/>
  <c r="N526" i="2" s="1"/>
  <c r="P606" i="2"/>
  <c r="N606" i="2" s="1"/>
  <c r="P668" i="2"/>
  <c r="N668" i="2" s="1"/>
  <c r="P745" i="2"/>
  <c r="N745" i="2" s="1"/>
  <c r="P768" i="2"/>
  <c r="N768" i="2" s="1"/>
  <c r="P208" i="2"/>
  <c r="N208" i="2" s="1"/>
  <c r="P486" i="2"/>
  <c r="N486" i="2" s="1"/>
  <c r="P1034" i="2"/>
  <c r="N1034" i="2" s="1"/>
  <c r="P490" i="2"/>
  <c r="N490" i="2" s="1"/>
  <c r="P440" i="2"/>
  <c r="N440" i="2" s="1"/>
  <c r="P51" i="2"/>
  <c r="N51" i="2" s="1"/>
  <c r="P55" i="2"/>
  <c r="N55" i="2" s="1"/>
  <c r="P103" i="2"/>
  <c r="N103" i="2" s="1"/>
  <c r="P149" i="2"/>
  <c r="N149" i="2" s="1"/>
  <c r="P290" i="2"/>
  <c r="N290" i="2" s="1"/>
  <c r="P336" i="2"/>
  <c r="N336" i="2" s="1"/>
  <c r="P366" i="2"/>
  <c r="N366" i="2" s="1"/>
  <c r="P408" i="2"/>
  <c r="N408" i="2" s="1"/>
  <c r="P579" i="2"/>
  <c r="N579" i="2" s="1"/>
  <c r="P645" i="2"/>
  <c r="N645" i="2" s="1"/>
  <c r="P733" i="2"/>
  <c r="N733" i="2" s="1"/>
  <c r="P749" i="2"/>
  <c r="N749" i="2" s="1"/>
  <c r="P772" i="2"/>
  <c r="N772" i="2" s="1"/>
  <c r="P792" i="2"/>
  <c r="N792" i="2" s="1"/>
  <c r="P800" i="2"/>
  <c r="N800" i="2" s="1"/>
  <c r="P812" i="2"/>
  <c r="N812" i="2" s="1"/>
  <c r="P1036" i="2"/>
  <c r="N1036" i="2" s="1"/>
  <c r="P342" i="2"/>
  <c r="N342" i="2" s="1"/>
  <c r="P463" i="2"/>
  <c r="N463" i="2" s="1"/>
  <c r="P47" i="2"/>
  <c r="N47" i="2" s="1"/>
  <c r="P59" i="2"/>
  <c r="N59" i="2" s="1"/>
  <c r="P71" i="2"/>
  <c r="N71" i="2" s="1"/>
  <c r="P168" i="2"/>
  <c r="N168" i="2" s="1"/>
  <c r="P202" i="2"/>
  <c r="N202" i="2" s="1"/>
  <c r="P244" i="2"/>
  <c r="N244" i="2" s="1"/>
  <c r="P275" i="2"/>
  <c r="N275" i="2" s="1"/>
  <c r="P370" i="2"/>
  <c r="N370" i="2" s="1"/>
  <c r="P434" i="2"/>
  <c r="N434" i="2" s="1"/>
  <c r="P503" i="2"/>
  <c r="N503" i="2" s="1"/>
  <c r="P507" i="2"/>
  <c r="N507" i="2" s="1"/>
  <c r="P549" i="2"/>
  <c r="N549" i="2" s="1"/>
  <c r="P583" i="2"/>
  <c r="N583" i="2" s="1"/>
  <c r="P672" i="2"/>
  <c r="N672" i="2" s="1"/>
  <c r="P687" i="2"/>
  <c r="N687" i="2" s="1"/>
  <c r="P706" i="2"/>
  <c r="N706" i="2" s="1"/>
  <c r="P753" i="2"/>
  <c r="N753" i="2" s="1"/>
  <c r="P776" i="2"/>
  <c r="N776" i="2" s="1"/>
  <c r="P796" i="2"/>
  <c r="N796" i="2" s="1"/>
  <c r="P842" i="2"/>
  <c r="N842" i="2" s="1"/>
  <c r="P846" i="2"/>
  <c r="N846" i="2" s="1"/>
  <c r="P903" i="2"/>
  <c r="N903" i="2" s="1"/>
  <c r="P907" i="2"/>
  <c r="N907" i="2" s="1"/>
  <c r="P911" i="2"/>
  <c r="N911" i="2" s="1"/>
  <c r="P1024" i="2"/>
  <c r="N1024" i="2" s="1"/>
  <c r="P1093" i="2"/>
  <c r="N1093" i="2" s="1"/>
  <c r="P1004" i="2"/>
  <c r="N1004" i="2" s="1"/>
  <c r="P1070" i="2"/>
  <c r="N1070" i="2" s="1"/>
  <c r="P1032" i="2"/>
  <c r="N1032" i="2" s="1"/>
  <c r="P73" i="2"/>
  <c r="N73" i="2" s="1"/>
  <c r="P432" i="2"/>
  <c r="N432" i="2" s="1"/>
  <c r="P174" i="2"/>
  <c r="N174" i="2" s="1"/>
  <c r="P1053" i="2"/>
  <c r="N1053" i="2" s="1"/>
  <c r="P63" i="2"/>
  <c r="N63" i="2" s="1"/>
  <c r="P107" i="2"/>
  <c r="N107" i="2" s="1"/>
  <c r="P130" i="2"/>
  <c r="N130" i="2" s="1"/>
  <c r="P172" i="2"/>
  <c r="N172" i="2" s="1"/>
  <c r="P248" i="2"/>
  <c r="N248" i="2" s="1"/>
  <c r="P294" i="2"/>
  <c r="N294" i="2" s="1"/>
  <c r="P317" i="2"/>
  <c r="N317" i="2" s="1"/>
  <c r="P393" i="2"/>
  <c r="N393" i="2" s="1"/>
  <c r="P412" i="2"/>
  <c r="N412" i="2" s="1"/>
  <c r="P453" i="2"/>
  <c r="N453" i="2" s="1"/>
  <c r="P530" i="2"/>
  <c r="N530" i="2" s="1"/>
  <c r="P614" i="2"/>
  <c r="N614" i="2" s="1"/>
  <c r="P649" i="2"/>
  <c r="N649" i="2" s="1"/>
  <c r="P691" i="2"/>
  <c r="N691" i="2" s="1"/>
  <c r="P804" i="2"/>
  <c r="N804" i="2" s="1"/>
  <c r="P850" i="2"/>
  <c r="N850" i="2" s="1"/>
  <c r="P854" i="2"/>
  <c r="N854" i="2" s="1"/>
  <c r="P876" i="2"/>
  <c r="N876" i="2" s="1"/>
  <c r="P915" i="2"/>
  <c r="N915" i="2" s="1"/>
  <c r="P919" i="2"/>
  <c r="N919" i="2" s="1"/>
  <c r="P923" i="2"/>
  <c r="N923" i="2" s="1"/>
  <c r="P927" i="2"/>
  <c r="N927" i="2" s="1"/>
  <c r="P931" i="2"/>
  <c r="N931" i="2" s="1"/>
  <c r="P981" i="2"/>
  <c r="N981" i="2" s="1"/>
  <c r="P1051" i="2"/>
  <c r="N1051" i="2" s="1"/>
  <c r="P653" i="2"/>
  <c r="N653" i="2" s="1"/>
  <c r="P1000" i="2"/>
  <c r="N1000" i="2" s="1"/>
  <c r="P1055" i="2"/>
  <c r="N1055" i="2" s="1"/>
  <c r="P1059" i="2"/>
  <c r="N1059" i="2" s="1"/>
  <c r="P547" i="2"/>
  <c r="N547" i="2" s="1"/>
  <c r="P901" i="2"/>
  <c r="N901" i="2" s="1"/>
  <c r="P109" i="2"/>
  <c r="N109" i="2" s="1"/>
  <c r="P319" i="2"/>
  <c r="N319" i="2" s="1"/>
  <c r="P134" i="2"/>
  <c r="N134" i="2" s="1"/>
  <c r="P153" i="2"/>
  <c r="N153" i="2" s="1"/>
  <c r="P206" i="2"/>
  <c r="N206" i="2" s="1"/>
  <c r="P229" i="2"/>
  <c r="N229" i="2" s="1"/>
  <c r="P298" i="2"/>
  <c r="N298" i="2" s="1"/>
  <c r="P340" i="2"/>
  <c r="N340" i="2" s="1"/>
  <c r="P351" i="2"/>
  <c r="N351" i="2" s="1"/>
  <c r="P457" i="2"/>
  <c r="N457" i="2" s="1"/>
  <c r="P484" i="2"/>
  <c r="N484" i="2" s="1"/>
  <c r="P511" i="2"/>
  <c r="N511" i="2" s="1"/>
  <c r="P587" i="2"/>
  <c r="N587" i="2" s="1"/>
  <c r="P618" i="2"/>
  <c r="N618" i="2" s="1"/>
  <c r="P808" i="2"/>
  <c r="N808" i="2" s="1"/>
  <c r="P880" i="2"/>
  <c r="N880" i="2" s="1"/>
  <c r="P1028" i="2"/>
  <c r="N1028" i="2" s="1"/>
  <c r="P1074" i="2"/>
  <c r="N1074" i="2" s="1"/>
  <c r="P676" i="2"/>
  <c r="N676" i="2" s="1"/>
  <c r="P695" i="2"/>
  <c r="N695" i="2" s="1"/>
  <c r="P710" i="2"/>
  <c r="N710" i="2" s="1"/>
  <c r="P1008" i="2"/>
  <c r="N1008" i="2" s="1"/>
  <c r="P957" i="2"/>
  <c r="N957" i="2" s="1"/>
  <c r="P391" i="2"/>
  <c r="N391" i="2" s="1"/>
  <c r="P704" i="2"/>
  <c r="N704" i="2" s="1"/>
  <c r="P944" i="2"/>
  <c r="N944" i="2" s="1"/>
  <c r="P925" i="2"/>
  <c r="N925" i="2" s="1"/>
  <c r="P111" i="2"/>
  <c r="N111" i="2" s="1"/>
  <c r="P157" i="2"/>
  <c r="N157" i="2" s="1"/>
  <c r="P176" i="2"/>
  <c r="N176" i="2" s="1"/>
  <c r="P302" i="2"/>
  <c r="N302" i="2" s="1"/>
  <c r="P355" i="2"/>
  <c r="N355" i="2" s="1"/>
  <c r="P374" i="2"/>
  <c r="N374" i="2" s="1"/>
  <c r="P534" i="2"/>
  <c r="N534" i="2" s="1"/>
  <c r="P553" i="2"/>
  <c r="N553" i="2" s="1"/>
  <c r="P622" i="2"/>
  <c r="N622" i="2" s="1"/>
  <c r="P626" i="2"/>
  <c r="N626" i="2" s="1"/>
  <c r="P935" i="2"/>
  <c r="N935" i="2" s="1"/>
  <c r="P985" i="2"/>
  <c r="N985" i="2" s="1"/>
  <c r="P585" i="2"/>
  <c r="N585" i="2" s="1"/>
  <c r="P455" i="2"/>
  <c r="N455" i="2" s="1"/>
  <c r="P30" i="2"/>
  <c r="N30" i="2" s="1"/>
  <c r="P559" i="2"/>
  <c r="N559" i="2" s="1"/>
  <c r="P252" i="2"/>
  <c r="N252" i="2" s="1"/>
  <c r="P325" i="2"/>
  <c r="N325" i="2" s="1"/>
  <c r="P397" i="2"/>
  <c r="N397" i="2" s="1"/>
  <c r="P461" i="2"/>
  <c r="N461" i="2" s="1"/>
  <c r="P488" i="2"/>
  <c r="N488" i="2" s="1"/>
  <c r="P557" i="2"/>
  <c r="N557" i="2" s="1"/>
  <c r="P591" i="2"/>
  <c r="N591" i="2" s="1"/>
  <c r="P630" i="2"/>
  <c r="N630" i="2" s="1"/>
  <c r="P657" i="2"/>
  <c r="N657" i="2" s="1"/>
  <c r="P994" i="2"/>
  <c r="N994" i="2" s="1"/>
  <c r="P509" i="2"/>
  <c r="N509" i="2" s="1"/>
  <c r="P593" i="2"/>
  <c r="N593" i="2" s="1"/>
  <c r="P84" i="2"/>
  <c r="N84" i="2" s="1"/>
  <c r="P115" i="2"/>
  <c r="N115" i="2" s="1"/>
  <c r="P138" i="2"/>
  <c r="N138" i="2" s="1"/>
  <c r="P180" i="2"/>
  <c r="N180" i="2" s="1"/>
  <c r="P214" i="2"/>
  <c r="N214" i="2" s="1"/>
  <c r="P256" i="2"/>
  <c r="N256" i="2" s="1"/>
  <c r="P283" i="2"/>
  <c r="N283" i="2" s="1"/>
  <c r="P306" i="2"/>
  <c r="N306" i="2" s="1"/>
  <c r="P359" i="2"/>
  <c r="N359" i="2" s="1"/>
  <c r="P378" i="2"/>
  <c r="N378" i="2" s="1"/>
  <c r="P515" i="2"/>
  <c r="N515" i="2" s="1"/>
  <c r="P572" i="2"/>
  <c r="N572" i="2" s="1"/>
  <c r="P595" i="2"/>
  <c r="N595" i="2" s="1"/>
  <c r="P680" i="2"/>
  <c r="N680" i="2" s="1"/>
  <c r="P718" i="2"/>
  <c r="N718" i="2" s="1"/>
  <c r="P816" i="2"/>
  <c r="N816" i="2" s="1"/>
  <c r="P939" i="2"/>
  <c r="N939" i="2" s="1"/>
  <c r="P1012" i="2"/>
  <c r="N1012" i="2" s="1"/>
  <c r="P793" i="2"/>
  <c r="N793" i="2" s="1"/>
  <c r="P913" i="2"/>
  <c r="N913" i="2" s="1"/>
  <c r="P1072" i="2"/>
  <c r="N1072" i="2" s="1"/>
  <c r="P414" i="2"/>
  <c r="N414" i="2" s="1"/>
  <c r="P80" i="2"/>
  <c r="N80" i="2" s="1"/>
  <c r="P88" i="2"/>
  <c r="N88" i="2" s="1"/>
  <c r="P161" i="2"/>
  <c r="N161" i="2" s="1"/>
  <c r="P191" i="2"/>
  <c r="N191" i="2" s="1"/>
  <c r="P218" i="2"/>
  <c r="N218" i="2" s="1"/>
  <c r="P233" i="2"/>
  <c r="N233" i="2" s="1"/>
  <c r="P260" i="2"/>
  <c r="N260" i="2" s="1"/>
  <c r="P329" i="2"/>
  <c r="N329" i="2" s="1"/>
  <c r="P382" i="2"/>
  <c r="N382" i="2" s="1"/>
  <c r="P442" i="2"/>
  <c r="N442" i="2" s="1"/>
  <c r="P465" i="2"/>
  <c r="N465" i="2" s="1"/>
  <c r="P469" i="2"/>
  <c r="N469" i="2" s="1"/>
  <c r="P492" i="2"/>
  <c r="N492" i="2" s="1"/>
  <c r="P519" i="2"/>
  <c r="N519" i="2" s="1"/>
  <c r="P523" i="2"/>
  <c r="N523" i="2" s="1"/>
  <c r="P538" i="2"/>
  <c r="N538" i="2" s="1"/>
  <c r="P561" i="2"/>
  <c r="N561" i="2" s="1"/>
  <c r="P599" i="2"/>
  <c r="N599" i="2" s="1"/>
  <c r="P634" i="2"/>
  <c r="N634" i="2" s="1"/>
  <c r="P726" i="2"/>
  <c r="N726" i="2" s="1"/>
  <c r="P824" i="2"/>
  <c r="N824" i="2" s="1"/>
  <c r="P888" i="2"/>
  <c r="N888" i="2" s="1"/>
  <c r="P1082" i="2"/>
  <c r="N1082" i="2" s="1"/>
  <c r="P1090" i="2"/>
  <c r="N1090" i="2" s="1"/>
  <c r="P773" i="2"/>
  <c r="N773" i="2" s="1"/>
  <c r="P147" i="2"/>
  <c r="N147" i="2" s="1"/>
  <c r="P778" i="2"/>
  <c r="N778" i="2" s="1"/>
  <c r="P1026" i="2"/>
  <c r="N1026" i="2" s="1"/>
  <c r="P32" i="2"/>
  <c r="N32" i="2" s="1"/>
  <c r="P40" i="2"/>
  <c r="N40" i="2" s="1"/>
  <c r="P92" i="2"/>
  <c r="N92" i="2" s="1"/>
  <c r="P119" i="2"/>
  <c r="N119" i="2" s="1"/>
  <c r="P123" i="2"/>
  <c r="N123" i="2" s="1"/>
  <c r="P195" i="2"/>
  <c r="N195" i="2" s="1"/>
  <c r="P199" i="2"/>
  <c r="N199" i="2" s="1"/>
  <c r="P264" i="2"/>
  <c r="N264" i="2" s="1"/>
  <c r="P268" i="2"/>
  <c r="N268" i="2" s="1"/>
  <c r="P310" i="2"/>
  <c r="N310" i="2" s="1"/>
  <c r="P386" i="2"/>
  <c r="N386" i="2" s="1"/>
  <c r="P405" i="2"/>
  <c r="N405" i="2" s="1"/>
  <c r="P427" i="2"/>
  <c r="N427" i="2" s="1"/>
  <c r="P446" i="2"/>
  <c r="N446" i="2" s="1"/>
  <c r="P473" i="2"/>
  <c r="N473" i="2" s="1"/>
  <c r="P496" i="2"/>
  <c r="N496" i="2" s="1"/>
  <c r="P542" i="2"/>
  <c r="N542" i="2" s="1"/>
  <c r="P576" i="2"/>
  <c r="N576" i="2" s="1"/>
  <c r="P603" i="2"/>
  <c r="N603" i="2" s="1"/>
  <c r="P638" i="2"/>
  <c r="N638" i="2" s="1"/>
  <c r="P722" i="2"/>
  <c r="N722" i="2" s="1"/>
  <c r="P730" i="2"/>
  <c r="N730" i="2" s="1"/>
  <c r="P781" i="2"/>
  <c r="N781" i="2" s="1"/>
  <c r="P820" i="2"/>
  <c r="N820" i="2" s="1"/>
  <c r="P892" i="2"/>
  <c r="N892" i="2" s="1"/>
  <c r="P1044" i="2"/>
  <c r="N1044" i="2" s="1"/>
  <c r="P1086" i="2"/>
  <c r="N1086" i="2" s="1"/>
  <c r="P581" i="2"/>
  <c r="N581" i="2" s="1"/>
  <c r="P132" i="2"/>
  <c r="N132" i="2" s="1"/>
  <c r="P436" i="2"/>
  <c r="N436" i="2" s="1"/>
  <c r="P616" i="2"/>
  <c r="N616" i="2" s="1"/>
  <c r="P36" i="2"/>
  <c r="N36" i="2" s="1"/>
  <c r="P68" i="2"/>
  <c r="N68" i="2" s="1"/>
  <c r="P76" i="2"/>
  <c r="N76" i="2" s="1"/>
  <c r="P96" i="2"/>
  <c r="N96" i="2" s="1"/>
  <c r="P100" i="2"/>
  <c r="N100" i="2" s="1"/>
  <c r="P142" i="2"/>
  <c r="N142" i="2" s="1"/>
  <c r="P146" i="2"/>
  <c r="N146" i="2" s="1"/>
  <c r="P165" i="2"/>
  <c r="N165" i="2" s="1"/>
  <c r="P222" i="2"/>
  <c r="N222" i="2" s="1"/>
  <c r="P237" i="2"/>
  <c r="N237" i="2" s="1"/>
  <c r="P272" i="2"/>
  <c r="N272" i="2" s="1"/>
  <c r="P333" i="2"/>
  <c r="N333" i="2" s="1"/>
  <c r="P431" i="2"/>
  <c r="N431" i="2" s="1"/>
  <c r="P477" i="2"/>
  <c r="N477" i="2" s="1"/>
  <c r="P565" i="2"/>
  <c r="N565" i="2" s="1"/>
  <c r="P607" i="2"/>
  <c r="N607" i="2" s="1"/>
  <c r="P642" i="2"/>
  <c r="N642" i="2" s="1"/>
  <c r="P665" i="2"/>
  <c r="N665" i="2" s="1"/>
  <c r="P742" i="2"/>
  <c r="N742" i="2" s="1"/>
  <c r="P769" i="2"/>
  <c r="N769" i="2" s="1"/>
  <c r="P785" i="2"/>
  <c r="N785" i="2" s="1"/>
  <c r="P789" i="2"/>
  <c r="N789" i="2" s="1"/>
  <c r="P828" i="2"/>
  <c r="N828" i="2" s="1"/>
  <c r="P839" i="2"/>
  <c r="N839" i="2" s="1"/>
  <c r="P873" i="2"/>
  <c r="N873" i="2" s="1"/>
  <c r="P896" i="2"/>
  <c r="N896" i="2" s="1"/>
  <c r="P900" i="2"/>
  <c r="N900" i="2" s="1"/>
  <c r="P943" i="2"/>
  <c r="N943" i="2" s="1"/>
  <c r="P961" i="2"/>
  <c r="N961" i="2" s="1"/>
  <c r="P250" i="2"/>
  <c r="N250" i="2" s="1"/>
  <c r="P44" i="2"/>
  <c r="N44" i="2" s="1"/>
  <c r="P72" i="2"/>
  <c r="N72" i="2" s="1"/>
  <c r="P127" i="2"/>
  <c r="N127" i="2" s="1"/>
  <c r="P241" i="2"/>
  <c r="N241" i="2" s="1"/>
  <c r="P291" i="2"/>
  <c r="N291" i="2" s="1"/>
  <c r="P367" i="2"/>
  <c r="N367" i="2" s="1"/>
  <c r="P390" i="2"/>
  <c r="N390" i="2" s="1"/>
  <c r="P409" i="2"/>
  <c r="N409" i="2" s="1"/>
  <c r="P450" i="2"/>
  <c r="N450" i="2" s="1"/>
  <c r="P527" i="2"/>
  <c r="N527" i="2" s="1"/>
  <c r="P546" i="2"/>
  <c r="N546" i="2" s="1"/>
  <c r="P580" i="2"/>
  <c r="N580" i="2" s="1"/>
  <c r="P646" i="2"/>
  <c r="N646" i="2" s="1"/>
  <c r="P734" i="2"/>
  <c r="N734" i="2" s="1"/>
  <c r="P750" i="2"/>
  <c r="N750" i="2" s="1"/>
  <c r="P765" i="2"/>
  <c r="N765" i="2" s="1"/>
  <c r="P56" i="2"/>
  <c r="N56" i="2" s="1"/>
  <c r="P60" i="2"/>
  <c r="N60" i="2" s="1"/>
  <c r="P64" i="2"/>
  <c r="N64" i="2" s="1"/>
  <c r="P104" i="2"/>
  <c r="N104" i="2" s="1"/>
  <c r="P150" i="2"/>
  <c r="N150" i="2" s="1"/>
  <c r="P169" i="2"/>
  <c r="N169" i="2" s="1"/>
  <c r="P203" i="2"/>
  <c r="N203" i="2" s="1"/>
  <c r="P226" i="2"/>
  <c r="N226" i="2" s="1"/>
  <c r="P245" i="2"/>
  <c r="N245" i="2" s="1"/>
  <c r="P276" i="2"/>
  <c r="N276" i="2" s="1"/>
  <c r="P314" i="2"/>
  <c r="N314" i="2" s="1"/>
  <c r="P500" i="2"/>
  <c r="N500" i="2" s="1"/>
  <c r="P504" i="2"/>
  <c r="N504" i="2" s="1"/>
  <c r="P584" i="2"/>
  <c r="N584" i="2" s="1"/>
  <c r="P611" i="2"/>
  <c r="N611" i="2" s="1"/>
  <c r="P777" i="2"/>
  <c r="N777" i="2" s="1"/>
  <c r="P801" i="2"/>
  <c r="N801" i="2" s="1"/>
  <c r="P843" i="2"/>
  <c r="N843" i="2" s="1"/>
  <c r="P847" i="2"/>
  <c r="N847" i="2" s="1"/>
  <c r="P904" i="2"/>
  <c r="N904" i="2" s="1"/>
  <c r="P908" i="2"/>
  <c r="N908" i="2" s="1"/>
  <c r="P1048" i="2"/>
  <c r="N1048" i="2" s="1"/>
  <c r="P1094" i="2"/>
  <c r="N1094" i="2" s="1"/>
  <c r="P920" i="2"/>
  <c r="N920" i="2" s="1"/>
  <c r="P1025" i="2"/>
  <c r="N1025" i="2" s="1"/>
  <c r="P1067" i="2"/>
  <c r="N1067" i="2" s="1"/>
  <c r="P794" i="2"/>
  <c r="N794" i="2" s="1"/>
  <c r="P929" i="2"/>
  <c r="N929" i="2" s="1"/>
  <c r="P620" i="2"/>
  <c r="N620" i="2" s="1"/>
  <c r="P48" i="2"/>
  <c r="N48" i="2" s="1"/>
  <c r="P131" i="2"/>
  <c r="N131" i="2" s="1"/>
  <c r="P249" i="2"/>
  <c r="N249" i="2" s="1"/>
  <c r="P295" i="2"/>
  <c r="N295" i="2" s="1"/>
  <c r="P318" i="2"/>
  <c r="N318" i="2" s="1"/>
  <c r="P371" i="2"/>
  <c r="N371" i="2" s="1"/>
  <c r="P435" i="2"/>
  <c r="N435" i="2" s="1"/>
  <c r="P531" i="2"/>
  <c r="N531" i="2" s="1"/>
  <c r="P550" i="2"/>
  <c r="N550" i="2" s="1"/>
  <c r="P615" i="2"/>
  <c r="N615" i="2" s="1"/>
  <c r="P650" i="2"/>
  <c r="N650" i="2" s="1"/>
  <c r="P707" i="2"/>
  <c r="N707" i="2" s="1"/>
  <c r="P805" i="2"/>
  <c r="N805" i="2" s="1"/>
  <c r="P809" i="2"/>
  <c r="N809" i="2" s="1"/>
  <c r="P851" i="2"/>
  <c r="N851" i="2" s="1"/>
  <c r="P855" i="2"/>
  <c r="N855" i="2" s="1"/>
  <c r="P877" i="2"/>
  <c r="N877" i="2" s="1"/>
  <c r="P912" i="2"/>
  <c r="N912" i="2" s="1"/>
  <c r="P916" i="2"/>
  <c r="N916" i="2" s="1"/>
  <c r="P924" i="2"/>
  <c r="N924" i="2" s="1"/>
  <c r="P928" i="2"/>
  <c r="N928" i="2" s="1"/>
  <c r="P1021" i="2"/>
  <c r="N1021" i="2" s="1"/>
  <c r="P1071" i="2"/>
  <c r="N1071" i="2" s="1"/>
  <c r="P86" i="2"/>
  <c r="N86" i="2" s="1"/>
  <c r="P108" i="2"/>
  <c r="N108" i="2" s="1"/>
  <c r="P154" i="2"/>
  <c r="N154" i="2" s="1"/>
  <c r="P173" i="2"/>
  <c r="N173" i="2" s="1"/>
  <c r="P207" i="2"/>
  <c r="N207" i="2" s="1"/>
  <c r="P299" i="2"/>
  <c r="N299" i="2" s="1"/>
  <c r="P341" i="2"/>
  <c r="N341" i="2" s="1"/>
  <c r="P352" i="2"/>
  <c r="N352" i="2" s="1"/>
  <c r="P413" i="2"/>
  <c r="N413" i="2" s="1"/>
  <c r="P458" i="2"/>
  <c r="N458" i="2" s="1"/>
  <c r="P569" i="2"/>
  <c r="N569" i="2" s="1"/>
  <c r="P588" i="2"/>
  <c r="N588" i="2" s="1"/>
  <c r="P619" i="2"/>
  <c r="N619" i="2" s="1"/>
  <c r="P692" i="2"/>
  <c r="N692" i="2" s="1"/>
  <c r="P881" i="2"/>
  <c r="N881" i="2" s="1"/>
  <c r="P932" i="2"/>
  <c r="N932" i="2" s="1"/>
  <c r="P982" i="2"/>
  <c r="N982" i="2" s="1"/>
  <c r="P997" i="2"/>
  <c r="N997" i="2" s="1"/>
  <c r="P1005" i="2"/>
  <c r="N1005" i="2" s="1"/>
  <c r="P1029" i="2"/>
  <c r="N1029" i="2" s="1"/>
  <c r="P1052" i="2"/>
  <c r="N1052" i="2" s="1"/>
  <c r="P1091" i="2"/>
  <c r="N1091" i="2" s="1"/>
  <c r="P735" i="2"/>
  <c r="N735" i="2" s="1"/>
  <c r="P1068" i="2"/>
  <c r="N1068" i="2" s="1"/>
  <c r="P135" i="2"/>
  <c r="N135" i="2" s="1"/>
  <c r="P177" i="2"/>
  <c r="N177" i="2" s="1"/>
  <c r="P188" i="2"/>
  <c r="N188" i="2" s="1"/>
  <c r="P211" i="2"/>
  <c r="N211" i="2" s="1"/>
  <c r="P280" i="2"/>
  <c r="N280" i="2" s="1"/>
  <c r="P303" i="2"/>
  <c r="N303" i="2" s="1"/>
  <c r="P322" i="2"/>
  <c r="N322" i="2" s="1"/>
  <c r="P485" i="2"/>
  <c r="N485" i="2" s="1"/>
  <c r="P512" i="2"/>
  <c r="N512" i="2" s="1"/>
  <c r="P554" i="2"/>
  <c r="N554" i="2" s="1"/>
  <c r="P623" i="2"/>
  <c r="N623" i="2" s="1"/>
  <c r="P627" i="2"/>
  <c r="N627" i="2" s="1"/>
  <c r="P654" i="2"/>
  <c r="N654" i="2" s="1"/>
  <c r="P677" i="2"/>
  <c r="N677" i="2" s="1"/>
  <c r="P711" i="2"/>
  <c r="N711" i="2" s="1"/>
  <c r="P986" i="2"/>
  <c r="N986" i="2" s="1"/>
  <c r="P1001" i="2"/>
  <c r="N1001" i="2" s="1"/>
  <c r="P1009" i="2"/>
  <c r="N1009" i="2" s="1"/>
  <c r="P1033" i="2"/>
  <c r="N1033" i="2" s="1"/>
  <c r="P1056" i="2"/>
  <c r="N1056" i="2" s="1"/>
  <c r="P1075" i="2"/>
  <c r="N1075" i="2" s="1"/>
  <c r="P1098" i="2"/>
  <c r="N1098" i="2" s="1"/>
  <c r="P1079" i="2"/>
  <c r="N1079" i="2" s="1"/>
  <c r="F32" i="37" s="1"/>
  <c r="P852" i="2"/>
  <c r="N852" i="2" s="1"/>
  <c r="P574" i="2"/>
  <c r="N574" i="2" s="1"/>
  <c r="P112" i="2"/>
  <c r="N112" i="2" s="1"/>
  <c r="P253" i="2"/>
  <c r="N253" i="2" s="1"/>
  <c r="P326" i="2"/>
  <c r="N326" i="2" s="1"/>
  <c r="P356" i="2"/>
  <c r="N356" i="2" s="1"/>
  <c r="P489" i="2"/>
  <c r="N489" i="2" s="1"/>
  <c r="P535" i="2"/>
  <c r="N535" i="2" s="1"/>
  <c r="P558" i="2"/>
  <c r="N558" i="2" s="1"/>
  <c r="P592" i="2"/>
  <c r="N592" i="2" s="1"/>
  <c r="P696" i="2"/>
  <c r="N696" i="2" s="1"/>
  <c r="P715" i="2"/>
  <c r="N715" i="2" s="1"/>
  <c r="P528" i="2"/>
  <c r="N528" i="2" s="1"/>
  <c r="P85" i="2"/>
  <c r="N85" i="2" s="1"/>
  <c r="P116" i="2"/>
  <c r="N116" i="2" s="1"/>
  <c r="P215" i="2"/>
  <c r="N215" i="2" s="1"/>
  <c r="P257" i="2"/>
  <c r="N257" i="2" s="1"/>
  <c r="P284" i="2"/>
  <c r="N284" i="2" s="1"/>
  <c r="P360" i="2"/>
  <c r="N360" i="2" s="1"/>
  <c r="P424" i="2"/>
  <c r="N424" i="2" s="1"/>
  <c r="P439" i="2"/>
  <c r="N439" i="2" s="1"/>
  <c r="P462" i="2"/>
  <c r="N462" i="2" s="1"/>
  <c r="P516" i="2"/>
  <c r="N516" i="2" s="1"/>
  <c r="P573" i="2"/>
  <c r="N573" i="2" s="1"/>
  <c r="P596" i="2"/>
  <c r="N596" i="2" s="1"/>
  <c r="P631" i="2"/>
  <c r="N631" i="2" s="1"/>
  <c r="P658" i="2"/>
  <c r="N658" i="2" s="1"/>
  <c r="P817" i="2"/>
  <c r="N817" i="2" s="1"/>
  <c r="P1083" i="2"/>
  <c r="N1083" i="2" s="1"/>
  <c r="P810" i="2"/>
  <c r="N810" i="2" s="1"/>
  <c r="P81" i="2"/>
  <c r="N81" i="2" s="1"/>
  <c r="P89" i="2"/>
  <c r="N89" i="2" s="1"/>
  <c r="P181" i="2"/>
  <c r="N181" i="2" s="1"/>
  <c r="P192" i="2"/>
  <c r="N192" i="2" s="1"/>
  <c r="P234" i="2"/>
  <c r="N234" i="2" s="1"/>
  <c r="P261" i="2"/>
  <c r="N261" i="2" s="1"/>
  <c r="P307" i="2"/>
  <c r="N307" i="2" s="1"/>
  <c r="P379" i="2"/>
  <c r="N379" i="2" s="1"/>
  <c r="P383" i="2"/>
  <c r="N383" i="2" s="1"/>
  <c r="P443" i="2"/>
  <c r="N443" i="2" s="1"/>
  <c r="P466" i="2"/>
  <c r="N466" i="2" s="1"/>
  <c r="P470" i="2"/>
  <c r="N470" i="2" s="1"/>
  <c r="P493" i="2"/>
  <c r="N493" i="2" s="1"/>
  <c r="P520" i="2"/>
  <c r="N520" i="2" s="1"/>
  <c r="P539" i="2"/>
  <c r="N539" i="2" s="1"/>
  <c r="P562" i="2"/>
  <c r="N562" i="2" s="1"/>
  <c r="P600" i="2"/>
  <c r="N600" i="2" s="1"/>
  <c r="P662" i="2"/>
  <c r="N662" i="2" s="1"/>
  <c r="P681" i="2"/>
  <c r="N681" i="2" s="1"/>
  <c r="P700" i="2"/>
  <c r="N700" i="2" s="1"/>
  <c r="P719" i="2"/>
  <c r="N719" i="2" s="1"/>
  <c r="P727" i="2"/>
  <c r="N727" i="2" s="1"/>
  <c r="P739" i="2"/>
  <c r="N739" i="2" s="1"/>
  <c r="P825" i="2"/>
  <c r="N825" i="2" s="1"/>
  <c r="P836" i="2"/>
  <c r="N836" i="2" s="1"/>
  <c r="P889" i="2"/>
  <c r="N889" i="2" s="1"/>
  <c r="P1013" i="2"/>
  <c r="N1013" i="2" s="1"/>
  <c r="P1087" i="2"/>
  <c r="N1087" i="2" s="1"/>
  <c r="P101" i="2"/>
  <c r="N101" i="2" s="1"/>
  <c r="P689" i="2"/>
  <c r="N689" i="2" s="1"/>
  <c r="P1076" i="2"/>
  <c r="N1076" i="2" s="1"/>
  <c r="P37" i="2"/>
  <c r="N37" i="2" s="1"/>
  <c r="P41" i="2"/>
  <c r="N41" i="2" s="1"/>
  <c r="P77" i="2"/>
  <c r="N77" i="2" s="1"/>
  <c r="P93" i="2"/>
  <c r="N93" i="2" s="1"/>
  <c r="P120" i="2"/>
  <c r="N120" i="2" s="1"/>
  <c r="P162" i="2"/>
  <c r="N162" i="2" s="1"/>
  <c r="P196" i="2"/>
  <c r="N196" i="2" s="1"/>
  <c r="P200" i="2"/>
  <c r="N200" i="2" s="1"/>
  <c r="P265" i="2"/>
  <c r="N265" i="2" s="1"/>
  <c r="P269" i="2"/>
  <c r="N269" i="2" s="1"/>
  <c r="P330" i="2"/>
  <c r="N330" i="2" s="1"/>
  <c r="P402" i="2"/>
  <c r="N402" i="2" s="1"/>
  <c r="P474" i="2"/>
  <c r="N474" i="2" s="1"/>
  <c r="P543" i="2"/>
  <c r="N543" i="2" s="1"/>
  <c r="P577" i="2"/>
  <c r="N577" i="2" s="1"/>
  <c r="P604" i="2"/>
  <c r="N604" i="2" s="1"/>
  <c r="P635" i="2"/>
  <c r="N635" i="2" s="1"/>
  <c r="P639" i="2"/>
  <c r="N639" i="2" s="1"/>
  <c r="P723" i="2"/>
  <c r="N723" i="2" s="1"/>
  <c r="P821" i="2"/>
  <c r="N821" i="2" s="1"/>
  <c r="P870" i="2"/>
  <c r="N870" i="2" s="1"/>
  <c r="P893" i="2"/>
  <c r="N893" i="2" s="1"/>
  <c r="P1045" i="2"/>
  <c r="N1045" i="2" s="1"/>
  <c r="P361" i="2"/>
  <c r="N361" i="2" s="1"/>
  <c r="P33" i="2"/>
  <c r="N33" i="2" s="1"/>
  <c r="P97" i="2"/>
  <c r="N97" i="2" s="1"/>
  <c r="P124" i="2"/>
  <c r="N124" i="2" s="1"/>
  <c r="P143" i="2"/>
  <c r="N143" i="2" s="1"/>
  <c r="P166" i="2"/>
  <c r="N166" i="2" s="1"/>
  <c r="P223" i="2"/>
  <c r="N223" i="2" s="1"/>
  <c r="P238" i="2"/>
  <c r="N238" i="2" s="1"/>
  <c r="P273" i="2"/>
  <c r="N273" i="2" s="1"/>
  <c r="P288" i="2"/>
  <c r="N288" i="2" s="1"/>
  <c r="P311" i="2"/>
  <c r="N311" i="2" s="1"/>
  <c r="P334" i="2"/>
  <c r="N334" i="2" s="1"/>
  <c r="P387" i="2"/>
  <c r="N387" i="2" s="1"/>
  <c r="P428" i="2"/>
  <c r="N428" i="2" s="1"/>
  <c r="P447" i="2"/>
  <c r="N447" i="2" s="1"/>
  <c r="P478" i="2"/>
  <c r="N478" i="2" s="1"/>
  <c r="P566" i="2"/>
  <c r="N566" i="2" s="1"/>
  <c r="P643" i="2"/>
  <c r="N643" i="2" s="1"/>
  <c r="P666" i="2"/>
  <c r="N666" i="2" s="1"/>
  <c r="P731" i="2"/>
  <c r="N731" i="2" s="1"/>
  <c r="P766" i="2"/>
  <c r="N766" i="2" s="1"/>
  <c r="P770" i="2"/>
  <c r="N770" i="2" s="1"/>
  <c r="P786" i="2"/>
  <c r="N786" i="2" s="1"/>
  <c r="P790" i="2"/>
  <c r="N790" i="2" s="1"/>
  <c r="P829" i="2"/>
  <c r="N829" i="2" s="1"/>
  <c r="P840" i="2"/>
  <c r="N840" i="2" s="1"/>
  <c r="P897" i="2"/>
  <c r="N897" i="2" s="1"/>
  <c r="P962" i="2"/>
  <c r="N962" i="2" s="1"/>
  <c r="P242" i="2"/>
  <c r="N242" i="2" s="1"/>
  <c r="P806" i="2"/>
  <c r="N806" i="2" s="1"/>
  <c r="P155" i="2"/>
  <c r="N155" i="2" s="1"/>
  <c r="P482" i="2"/>
  <c r="N482" i="2" s="1"/>
  <c r="P674" i="2"/>
  <c r="N674" i="2" s="1"/>
  <c r="P983" i="2"/>
  <c r="N983" i="2" s="1"/>
  <c r="P1038" i="2"/>
  <c r="N1038" i="2" s="1"/>
  <c r="P159" i="2"/>
  <c r="N159" i="2" s="1"/>
  <c r="P45" i="2"/>
  <c r="N45" i="2" s="1"/>
  <c r="P57" i="2"/>
  <c r="N57" i="2" s="1"/>
  <c r="P128" i="2"/>
  <c r="N128" i="2" s="1"/>
  <c r="P151" i="2"/>
  <c r="N151" i="2" s="1"/>
  <c r="P170" i="2"/>
  <c r="N170" i="2" s="1"/>
  <c r="P185" i="2"/>
  <c r="N185" i="2" s="1"/>
  <c r="P204" i="2"/>
  <c r="N204" i="2" s="1"/>
  <c r="P246" i="2"/>
  <c r="N246" i="2" s="1"/>
  <c r="P277" i="2"/>
  <c r="N277" i="2" s="1"/>
  <c r="P292" i="2"/>
  <c r="N292" i="2" s="1"/>
  <c r="P315" i="2"/>
  <c r="N315" i="2" s="1"/>
  <c r="P338" i="2"/>
  <c r="N338" i="2" s="1"/>
  <c r="P368" i="2"/>
  <c r="N368" i="2" s="1"/>
  <c r="P451" i="2"/>
  <c r="N451" i="2" s="1"/>
  <c r="P501" i="2"/>
  <c r="N501" i="2" s="1"/>
  <c r="P505" i="2"/>
  <c r="N505" i="2" s="1"/>
  <c r="P612" i="2"/>
  <c r="N612" i="2" s="1"/>
  <c r="P670" i="2"/>
  <c r="N670" i="2" s="1"/>
  <c r="P685" i="2"/>
  <c r="N685" i="2" s="1"/>
  <c r="P751" i="2"/>
  <c r="N751" i="2" s="1"/>
  <c r="P798" i="2"/>
  <c r="N798" i="2" s="1"/>
  <c r="P802" i="2"/>
  <c r="N802" i="2" s="1"/>
  <c r="P848" i="2"/>
  <c r="N848" i="2" s="1"/>
  <c r="P905" i="2"/>
  <c r="N905" i="2" s="1"/>
  <c r="P909" i="2"/>
  <c r="N909" i="2" s="1"/>
  <c r="P1049" i="2"/>
  <c r="N1049" i="2" s="1"/>
  <c r="P49" i="2"/>
  <c r="N49" i="2" s="1"/>
  <c r="P105" i="2"/>
  <c r="N105" i="2" s="1"/>
  <c r="P296" i="2"/>
  <c r="N296" i="2" s="1"/>
  <c r="P532" i="2"/>
  <c r="N532" i="2" s="1"/>
  <c r="P551" i="2"/>
  <c r="N551" i="2" s="1"/>
  <c r="P372" i="2"/>
  <c r="N372" i="2" s="1"/>
  <c r="P882" i="2"/>
  <c r="N882" i="2" s="1"/>
  <c r="P937" i="2"/>
  <c r="N937" i="2" s="1"/>
  <c r="P113" i="2"/>
  <c r="N113" i="2" s="1"/>
  <c r="P716" i="2"/>
  <c r="N716" i="2" s="1"/>
  <c r="P78" i="2"/>
  <c r="N78" i="2" s="1"/>
  <c r="P82" i="2"/>
  <c r="N82" i="2" s="1"/>
  <c r="P90" i="2"/>
  <c r="N90" i="2" s="1"/>
  <c r="P216" i="2"/>
  <c r="N216" i="2" s="1"/>
  <c r="P258" i="2"/>
  <c r="N258" i="2" s="1"/>
  <c r="P262" i="2"/>
  <c r="N262" i="2" s="1"/>
  <c r="P285" i="2"/>
  <c r="N285" i="2" s="1"/>
  <c r="P380" i="2"/>
  <c r="N380" i="2" s="1"/>
  <c r="P399" i="2"/>
  <c r="N399" i="2" s="1"/>
  <c r="P425" i="2"/>
  <c r="N425" i="2" s="1"/>
  <c r="P467" i="2"/>
  <c r="N467" i="2" s="1"/>
  <c r="P471" i="2"/>
  <c r="N471" i="2" s="1"/>
  <c r="P494" i="2"/>
  <c r="N494" i="2" s="1"/>
  <c r="P521" i="2"/>
  <c r="N521" i="2" s="1"/>
  <c r="P540" i="2"/>
  <c r="N540" i="2" s="1"/>
  <c r="P563" i="2"/>
  <c r="N563" i="2" s="1"/>
  <c r="P601" i="2"/>
  <c r="N601" i="2" s="1"/>
  <c r="P663" i="2"/>
  <c r="N663" i="2" s="1"/>
  <c r="P720" i="2"/>
  <c r="N720" i="2" s="1"/>
  <c r="P728" i="2"/>
  <c r="N728" i="2" s="1"/>
  <c r="P818" i="2"/>
  <c r="N818" i="2" s="1"/>
  <c r="P822" i="2"/>
  <c r="N822" i="2" s="1"/>
  <c r="P826" i="2"/>
  <c r="N826" i="2" s="1"/>
  <c r="P837" i="2"/>
  <c r="N837" i="2" s="1"/>
  <c r="P886" i="2"/>
  <c r="N886" i="2" s="1"/>
  <c r="P890" i="2"/>
  <c r="N890" i="2" s="1"/>
  <c r="P959" i="2"/>
  <c r="N959" i="2" s="1"/>
  <c r="P1042" i="2"/>
  <c r="N1042" i="2" s="1"/>
  <c r="P66" i="2"/>
  <c r="N66" i="2" s="1"/>
  <c r="P94" i="2"/>
  <c r="N94" i="2" s="1"/>
  <c r="P121" i="2"/>
  <c r="N121" i="2" s="1"/>
  <c r="P140" i="2"/>
  <c r="N140" i="2" s="1"/>
  <c r="P163" i="2"/>
  <c r="N163" i="2" s="1"/>
  <c r="P182" i="2"/>
  <c r="N182" i="2" s="1"/>
  <c r="P193" i="2"/>
  <c r="N193" i="2" s="1"/>
  <c r="P197" i="2"/>
  <c r="N197" i="2" s="1"/>
  <c r="P220" i="2"/>
  <c r="N220" i="2" s="1"/>
  <c r="P235" i="2"/>
  <c r="N235" i="2" s="1"/>
  <c r="P266" i="2"/>
  <c r="N266" i="2" s="1"/>
  <c r="P308" i="2"/>
  <c r="N308" i="2" s="1"/>
  <c r="P384" i="2"/>
  <c r="N384" i="2" s="1"/>
  <c r="P403" i="2"/>
  <c r="N403" i="2" s="1"/>
  <c r="P444" i="2"/>
  <c r="N444" i="2" s="1"/>
  <c r="P475" i="2"/>
  <c r="N475" i="2" s="1"/>
  <c r="P636" i="2"/>
  <c r="N636" i="2" s="1"/>
  <c r="P640" i="2"/>
  <c r="N640" i="2" s="1"/>
  <c r="P682" i="2"/>
  <c r="N682" i="2" s="1"/>
  <c r="P701" i="2"/>
  <c r="N701" i="2" s="1"/>
  <c r="P763" i="2"/>
  <c r="N763" i="2" s="1"/>
  <c r="P767" i="2"/>
  <c r="N767" i="2" s="1"/>
  <c r="P779" i="2"/>
  <c r="N779" i="2" s="1"/>
  <c r="P783" i="2"/>
  <c r="N783" i="2" s="1"/>
  <c r="P894" i="2"/>
  <c r="N894" i="2" s="1"/>
  <c r="P1084" i="2"/>
  <c r="N1084" i="2" s="1"/>
  <c r="P1088" i="2"/>
  <c r="N1088" i="2" s="1"/>
  <c r="P117" i="2"/>
  <c r="N117" i="2" s="1"/>
  <c r="P34" i="2"/>
  <c r="N34" i="2" s="1"/>
  <c r="P38" i="2"/>
  <c r="N38" i="2" s="1"/>
  <c r="P42" i="2"/>
  <c r="N42" i="2" s="1"/>
  <c r="P98" i="2"/>
  <c r="N98" i="2" s="1"/>
  <c r="P125" i="2"/>
  <c r="N125" i="2" s="1"/>
  <c r="P144" i="2"/>
  <c r="N144" i="2" s="1"/>
  <c r="P224" i="2"/>
  <c r="N224" i="2" s="1"/>
  <c r="P239" i="2"/>
  <c r="N239" i="2" s="1"/>
  <c r="P270" i="2"/>
  <c r="N270" i="2" s="1"/>
  <c r="P289" i="2"/>
  <c r="N289" i="2" s="1"/>
  <c r="P312" i="2"/>
  <c r="N312" i="2" s="1"/>
  <c r="P331" i="2"/>
  <c r="N331" i="2" s="1"/>
  <c r="P335" i="2"/>
  <c r="N335" i="2" s="1"/>
  <c r="P388" i="2"/>
  <c r="N388" i="2" s="1"/>
  <c r="P429" i="2"/>
  <c r="N429" i="2" s="1"/>
  <c r="P448" i="2"/>
  <c r="N448" i="2" s="1"/>
  <c r="P525" i="2"/>
  <c r="N525" i="2" s="1"/>
  <c r="P544" i="2"/>
  <c r="N544" i="2" s="1"/>
  <c r="P578" i="2"/>
  <c r="N578" i="2" s="1"/>
  <c r="P605" i="2"/>
  <c r="N605" i="2" s="1"/>
  <c r="P667" i="2"/>
  <c r="N667" i="2" s="1"/>
  <c r="P732" i="2"/>
  <c r="N732" i="2" s="1"/>
  <c r="P736" i="2"/>
  <c r="N736" i="2" s="1"/>
  <c r="P744" i="2"/>
  <c r="N744" i="2" s="1"/>
  <c r="P771" i="2"/>
  <c r="N771" i="2" s="1"/>
  <c r="P787" i="2"/>
  <c r="N787" i="2" s="1"/>
  <c r="P791" i="2"/>
  <c r="N791" i="2" s="1"/>
  <c r="P871" i="2"/>
  <c r="N871" i="2" s="1"/>
  <c r="P898" i="2"/>
  <c r="N898" i="2" s="1"/>
  <c r="P748" i="2"/>
  <c r="N748" i="2" s="1"/>
  <c r="P799" i="2"/>
  <c r="N799" i="2" s="1"/>
  <c r="P830" i="2"/>
  <c r="N830" i="2" s="1"/>
  <c r="P841" i="2"/>
  <c r="N841" i="2" s="1"/>
  <c r="P1092" i="2"/>
  <c r="N1092" i="2" s="1"/>
  <c r="P844" i="2"/>
  <c r="N844" i="2" s="1"/>
  <c r="P1030" i="2"/>
  <c r="N1030" i="2" s="1"/>
  <c r="P513" i="2"/>
  <c r="N513" i="2" s="1"/>
  <c r="P1057" i="2"/>
  <c r="N1057" i="2" s="1"/>
  <c r="P376" i="2"/>
  <c r="N376" i="2" s="1"/>
  <c r="P54" i="2"/>
  <c r="N54" i="2" s="1"/>
  <c r="P70" i="2"/>
  <c r="N70" i="2" s="1"/>
  <c r="P74" i="2"/>
  <c r="N74" i="2" s="1"/>
  <c r="P102" i="2"/>
  <c r="N102" i="2" s="1"/>
  <c r="P148" i="2"/>
  <c r="N148" i="2" s="1"/>
  <c r="P167" i="2"/>
  <c r="N167" i="2" s="1"/>
  <c r="P243" i="2"/>
  <c r="N243" i="2" s="1"/>
  <c r="P365" i="2"/>
  <c r="N365" i="2" s="1"/>
  <c r="P407" i="2"/>
  <c r="N407" i="2" s="1"/>
  <c r="P609" i="2"/>
  <c r="N609" i="2" s="1"/>
  <c r="P644" i="2"/>
  <c r="N644" i="2" s="1"/>
  <c r="P27" i="2"/>
  <c r="N27" i="2" s="1"/>
  <c r="P28" i="2"/>
  <c r="N28" i="2" s="1"/>
  <c r="P967" i="2"/>
  <c r="N967" i="2" s="1"/>
  <c r="P964" i="2"/>
  <c r="N964" i="2" s="1"/>
  <c r="P1018" i="2"/>
  <c r="N1018" i="2" s="1"/>
  <c r="P1002" i="2"/>
  <c r="N1002" i="2" s="1"/>
  <c r="P968" i="2"/>
  <c r="N968" i="2" s="1"/>
  <c r="P977" i="2"/>
  <c r="N977" i="2" s="1"/>
  <c r="P1015" i="2"/>
  <c r="N1015" i="2" s="1"/>
  <c r="P974" i="2"/>
  <c r="N974" i="2" s="1"/>
  <c r="P1022" i="2"/>
  <c r="N1022" i="2" s="1"/>
  <c r="P971" i="2"/>
  <c r="N971" i="2" s="1"/>
  <c r="P965" i="2"/>
  <c r="N965" i="2" s="1"/>
  <c r="P1019" i="2"/>
  <c r="N1019" i="2" s="1"/>
  <c r="P1003" i="2"/>
  <c r="N1003" i="2" s="1"/>
  <c r="P978" i="2"/>
  <c r="N978" i="2" s="1"/>
  <c r="P975" i="2"/>
  <c r="N975" i="2" s="1"/>
  <c r="P973" i="2"/>
  <c r="N973" i="2" s="1"/>
  <c r="P972" i="2"/>
  <c r="N972" i="2" s="1"/>
  <c r="P969" i="2"/>
  <c r="N969" i="2" s="1"/>
  <c r="P1020" i="2"/>
  <c r="N1020" i="2" s="1"/>
  <c r="P970" i="2"/>
  <c r="N970" i="2" s="1"/>
  <c r="P966" i="2"/>
  <c r="N966" i="2" s="1"/>
  <c r="P1017" i="2"/>
  <c r="N1017" i="2" s="1"/>
  <c r="P979" i="2"/>
  <c r="N979" i="2" s="1"/>
  <c r="P976" i="2"/>
  <c r="N976" i="2" s="1"/>
  <c r="P1014" i="2"/>
  <c r="N1014" i="2" s="1"/>
  <c r="P11" i="2"/>
  <c r="P19" i="2"/>
  <c r="P10" i="2"/>
  <c r="P12" i="2"/>
  <c r="P20" i="2"/>
  <c r="P13" i="2"/>
  <c r="P21" i="2"/>
  <c r="P14" i="2"/>
  <c r="P22" i="2"/>
  <c r="P15" i="2"/>
  <c r="P23" i="2"/>
  <c r="P16" i="2"/>
  <c r="P24" i="2"/>
  <c r="P17" i="2"/>
  <c r="P25" i="2"/>
  <c r="P18" i="2"/>
  <c r="P26" i="2"/>
  <c r="D17" i="37"/>
  <c r="B16" i="37"/>
  <c r="D31" i="37"/>
  <c r="B29" i="37"/>
  <c r="E17" i="37"/>
  <c r="B17" i="37"/>
  <c r="B18" i="37"/>
  <c r="B26" i="37"/>
  <c r="B27" i="37"/>
  <c r="B30" i="37"/>
  <c r="E16" i="37"/>
  <c r="G32" i="37"/>
  <c r="B28" i="37"/>
  <c r="E28" i="37"/>
  <c r="B31" i="37"/>
  <c r="E29" i="37"/>
  <c r="D28" i="37"/>
  <c r="D32" i="37"/>
  <c r="E31" i="37"/>
  <c r="E27" i="37"/>
  <c r="D29" i="37"/>
  <c r="B32" i="37"/>
  <c r="E26" i="37"/>
  <c r="E32" i="37"/>
  <c r="D26" i="37"/>
  <c r="D16" i="37"/>
  <c r="D18" i="37"/>
  <c r="E30" i="37"/>
  <c r="E18" i="37"/>
  <c r="D27" i="37"/>
  <c r="D30" i="37"/>
  <c r="E13" i="37"/>
  <c r="E15" i="37"/>
  <c r="E14" i="37"/>
  <c r="D13" i="37"/>
  <c r="D14" i="37"/>
  <c r="D15" i="37"/>
  <c r="J37" i="18"/>
  <c r="N36" i="18"/>
  <c r="N37" i="18"/>
  <c r="I37"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M37" i="18"/>
  <c r="L37" i="18"/>
  <c r="K37" i="18"/>
  <c r="M36" i="18"/>
  <c r="L36" i="18"/>
  <c r="K36" i="18"/>
  <c r="J36" i="18"/>
  <c r="I36" i="18"/>
  <c r="K20" i="37" l="1"/>
  <c r="I20" i="37"/>
  <c r="I22" i="37"/>
  <c r="K22" i="37"/>
  <c r="K23" i="37"/>
  <c r="I23" i="37"/>
  <c r="N15" i="2"/>
  <c r="N17" i="2"/>
  <c r="N20" i="2"/>
  <c r="N19" i="2"/>
  <c r="N26" i="2"/>
  <c r="N21" i="2"/>
  <c r="N22" i="2"/>
  <c r="N18" i="2"/>
  <c r="N14" i="2"/>
  <c r="N12" i="2"/>
  <c r="N16" i="2"/>
  <c r="N24" i="2"/>
  <c r="N23" i="2"/>
  <c r="N11" i="2"/>
  <c r="N25" i="2"/>
  <c r="N13" i="2"/>
  <c r="N10" i="2"/>
  <c r="J32" i="37"/>
  <c r="H32" i="37"/>
  <c r="K32" i="37"/>
  <c r="I32" i="37"/>
  <c r="K29" i="37"/>
  <c r="I29" i="37"/>
  <c r="I18" i="37"/>
  <c r="K18" i="37"/>
  <c r="I31" i="37"/>
  <c r="K31" i="37"/>
  <c r="K17" i="37"/>
  <c r="I17" i="37"/>
  <c r="I16" i="37"/>
  <c r="K16" i="37"/>
  <c r="I30" i="37"/>
  <c r="K30" i="37"/>
  <c r="I33" i="38"/>
  <c r="I29" i="38"/>
  <c r="J29" i="38"/>
  <c r="K29" i="38"/>
  <c r="L29" i="38"/>
  <c r="M29" i="38"/>
  <c r="N29" i="38"/>
  <c r="I30" i="38"/>
  <c r="J30" i="38"/>
  <c r="K30" i="38"/>
  <c r="L30" i="38"/>
  <c r="M30" i="38"/>
  <c r="N30" i="38"/>
  <c r="I31" i="38"/>
  <c r="J31" i="38"/>
  <c r="K31" i="38"/>
  <c r="L31" i="38"/>
  <c r="M31" i="38"/>
  <c r="N31" i="38"/>
  <c r="I32" i="38"/>
  <c r="J32" i="38"/>
  <c r="K32" i="38"/>
  <c r="L32" i="38"/>
  <c r="M32" i="38"/>
  <c r="N32" i="38"/>
  <c r="H20" i="37" l="1"/>
  <c r="H16" i="37"/>
  <c r="H30" i="37"/>
  <c r="H31" i="37"/>
  <c r="J25" i="37"/>
  <c r="J17" i="37"/>
  <c r="H23" i="37"/>
  <c r="H18" i="37"/>
  <c r="J26" i="37"/>
  <c r="H28" i="37"/>
  <c r="H27" i="37"/>
  <c r="J22" i="37"/>
  <c r="H29" i="37"/>
  <c r="J28" i="37"/>
  <c r="J27" i="37"/>
  <c r="J29" i="37"/>
  <c r="J16" i="37"/>
  <c r="J24" i="37"/>
  <c r="J23" i="37"/>
  <c r="J31" i="37"/>
  <c r="H22" i="37"/>
  <c r="J20" i="37"/>
  <c r="H17" i="37"/>
  <c r="J18" i="37"/>
  <c r="J30" i="37"/>
  <c r="F13" i="37"/>
  <c r="F33" i="37" l="1"/>
  <c r="H19" i="37"/>
  <c r="J19" i="37"/>
  <c r="H21" i="37"/>
  <c r="J21" i="37"/>
  <c r="C16" i="17" l="1"/>
  <c r="N35" i="18" l="1"/>
  <c r="M35" i="18"/>
  <c r="L35" i="18"/>
  <c r="K35" i="18"/>
  <c r="J35" i="18"/>
  <c r="I35" i="18"/>
  <c r="N33" i="38"/>
  <c r="M33" i="38"/>
  <c r="L33" i="38"/>
  <c r="K33" i="38"/>
  <c r="J33" i="38"/>
  <c r="J34" i="38" l="1"/>
  <c r="I34" i="38"/>
  <c r="M34" i="38"/>
  <c r="L34" i="38"/>
  <c r="I43" i="18"/>
  <c r="N43" i="18"/>
  <c r="M43" i="18"/>
  <c r="I26" i="28"/>
  <c r="I11" i="28"/>
  <c r="I12" i="28"/>
  <c r="I13" i="28"/>
  <c r="I14" i="28"/>
  <c r="I15" i="28"/>
  <c r="I16" i="28"/>
  <c r="I17" i="28"/>
  <c r="I18" i="28"/>
  <c r="I19" i="28"/>
  <c r="I20" i="28"/>
  <c r="I21" i="28"/>
  <c r="I22" i="28"/>
  <c r="I23" i="28"/>
  <c r="I24" i="28"/>
  <c r="I25" i="28"/>
  <c r="I10" i="28"/>
  <c r="N25" i="38"/>
  <c r="M25" i="38"/>
  <c r="L25" i="38"/>
  <c r="K25" i="38"/>
  <c r="J25" i="38"/>
  <c r="I25" i="38"/>
  <c r="B4" i="38"/>
  <c r="D12" i="35"/>
  <c r="E12" i="35" s="1"/>
  <c r="D13" i="35"/>
  <c r="E13" i="35" s="1"/>
  <c r="D15" i="35"/>
  <c r="E15" i="35" s="1"/>
  <c r="D16" i="35"/>
  <c r="E16" i="35" s="1"/>
  <c r="D17" i="35"/>
  <c r="E17" i="35" s="1"/>
  <c r="D18" i="35"/>
  <c r="E18" i="35" s="1"/>
  <c r="D19" i="35"/>
  <c r="E19" i="35" s="1"/>
  <c r="D20" i="35"/>
  <c r="E20" i="35" s="1"/>
  <c r="D21" i="35"/>
  <c r="E21" i="35" s="1"/>
  <c r="D22" i="35"/>
  <c r="E22" i="35" s="1"/>
  <c r="D11" i="35"/>
  <c r="E11" i="35" s="1"/>
  <c r="Q8" i="2"/>
  <c r="B4" i="37"/>
  <c r="B4" i="5"/>
  <c r="B4" i="31"/>
  <c r="C62" i="35"/>
  <c r="N31" i="18"/>
  <c r="M31" i="18"/>
  <c r="L31" i="18"/>
  <c r="K31" i="18"/>
  <c r="J31" i="18"/>
  <c r="I31" i="18"/>
  <c r="F35" i="31"/>
  <c r="H35" i="31" s="1"/>
  <c r="B4" i="28"/>
  <c r="C4" i="2"/>
  <c r="B4" i="18"/>
  <c r="B4" i="17"/>
  <c r="B41" i="17"/>
  <c r="B47" i="17" s="1"/>
  <c r="B51" i="17" s="1"/>
  <c r="B52" i="17"/>
  <c r="Q737" i="2" l="1"/>
  <c r="O737" i="2" s="1"/>
  <c r="Q778" i="2"/>
  <c r="O778" i="2" s="1"/>
  <c r="Q845" i="2"/>
  <c r="O845" i="2" s="1"/>
  <c r="Q51" i="2"/>
  <c r="O51" i="2" s="1"/>
  <c r="Q30" i="2"/>
  <c r="O30" i="2" s="1"/>
  <c r="Q810" i="2"/>
  <c r="O810" i="2" s="1"/>
  <c r="Q822" i="2"/>
  <c r="O822" i="2" s="1"/>
  <c r="Q739" i="2"/>
  <c r="O739" i="2" s="1"/>
  <c r="Q781" i="2"/>
  <c r="O781" i="2" s="1"/>
  <c r="Q725" i="2"/>
  <c r="O725" i="2" s="1"/>
  <c r="Q744" i="2"/>
  <c r="O744" i="2" s="1"/>
  <c r="Q64" i="2"/>
  <c r="O64" i="2" s="1"/>
  <c r="Q766" i="2"/>
  <c r="O766" i="2" s="1"/>
  <c r="Q77" i="2"/>
  <c r="O77" i="2" s="1"/>
  <c r="Q36" i="2"/>
  <c r="O36" i="2" s="1"/>
  <c r="Q779" i="2"/>
  <c r="O779" i="2" s="1"/>
  <c r="Q736" i="2"/>
  <c r="O736" i="2" s="1"/>
  <c r="Q756" i="2"/>
  <c r="O756" i="2" s="1"/>
  <c r="Q75" i="2"/>
  <c r="O75" i="2" s="1"/>
  <c r="Q66" i="2"/>
  <c r="O66" i="2" s="1"/>
  <c r="Q72" i="2"/>
  <c r="O72" i="2" s="1"/>
  <c r="Q65" i="2"/>
  <c r="O65" i="2" s="1"/>
  <c r="Q798" i="2"/>
  <c r="O798" i="2" s="1"/>
  <c r="Q50" i="2"/>
  <c r="O50" i="2" s="1"/>
  <c r="Q84" i="2"/>
  <c r="O84" i="2" s="1"/>
  <c r="Q40" i="2"/>
  <c r="O40" i="2" s="1"/>
  <c r="Q726" i="2"/>
  <c r="O726" i="2" s="1"/>
  <c r="Q809" i="2"/>
  <c r="O809" i="2" s="1"/>
  <c r="Q26" i="2"/>
  <c r="O26" i="2" s="1"/>
  <c r="Q21" i="2"/>
  <c r="O21" i="2" s="1"/>
  <c r="Q24" i="2"/>
  <c r="O24" i="2" s="1"/>
  <c r="Q25" i="2"/>
  <c r="O25" i="2" s="1"/>
  <c r="Q22" i="2"/>
  <c r="O22" i="2" s="1"/>
  <c r="Q14" i="2"/>
  <c r="O14" i="2" s="1"/>
  <c r="B14" i="37"/>
  <c r="B13" i="37"/>
  <c r="B15" i="37"/>
  <c r="Q23" i="2"/>
  <c r="O23" i="2" s="1"/>
  <c r="Q16" i="2"/>
  <c r="O16" i="2" s="1"/>
  <c r="Q19" i="2"/>
  <c r="O19" i="2" s="1"/>
  <c r="Q18" i="2"/>
  <c r="O18" i="2" s="1"/>
  <c r="Q17" i="2"/>
  <c r="O17" i="2" s="1"/>
  <c r="Q20" i="2"/>
  <c r="O20" i="2" s="1"/>
  <c r="Q15" i="2"/>
  <c r="O15" i="2" s="1"/>
  <c r="G21" i="35"/>
  <c r="G20" i="35"/>
  <c r="G19" i="35"/>
  <c r="G18" i="35"/>
  <c r="G17" i="35"/>
  <c r="G16" i="35"/>
  <c r="G22" i="35"/>
  <c r="Q15" i="37" s="1"/>
  <c r="G15" i="35"/>
  <c r="Q22" i="37" s="1"/>
  <c r="G11" i="35"/>
  <c r="G13" i="35"/>
  <c r="G12" i="35"/>
  <c r="O31" i="18"/>
  <c r="F37" i="31"/>
  <c r="B49" i="17"/>
  <c r="B50" i="17"/>
  <c r="I28" i="28"/>
  <c r="O25" i="38"/>
  <c r="K34" i="38"/>
  <c r="J43" i="18"/>
  <c r="N34" i="38"/>
  <c r="L43" i="18"/>
  <c r="K43" i="18"/>
  <c r="Q10" i="2"/>
  <c r="Q13" i="2"/>
  <c r="O13" i="2" s="1"/>
  <c r="Q11" i="2"/>
  <c r="O11" i="2" s="1"/>
  <c r="Q14" i="37" l="1"/>
  <c r="Q13" i="37"/>
  <c r="Q33" i="37" s="1"/>
  <c r="I28" i="37"/>
  <c r="K28" i="37"/>
  <c r="O10" i="2"/>
  <c r="B33" i="37"/>
  <c r="E12" i="18"/>
  <c r="E15" i="18" s="1"/>
  <c r="G62" i="35"/>
  <c r="B53" i="17"/>
  <c r="E12" i="38"/>
  <c r="E15" i="38" s="1"/>
  <c r="Q12" i="2"/>
  <c r="O12" i="2" s="1"/>
  <c r="K27" i="37" l="1"/>
  <c r="K26" i="37"/>
  <c r="I27" i="37"/>
  <c r="K24" i="37"/>
  <c r="K25" i="37"/>
  <c r="G13" i="37"/>
  <c r="E17" i="38"/>
  <c r="K49" i="38" s="1"/>
  <c r="K48" i="38"/>
  <c r="H14" i="37"/>
  <c r="J13" i="37"/>
  <c r="J14" i="37"/>
  <c r="E18" i="18"/>
  <c r="K50" i="18" s="1"/>
  <c r="K48" i="18"/>
  <c r="H13" i="37"/>
  <c r="H15" i="37"/>
  <c r="J15" i="37"/>
  <c r="E18" i="38"/>
  <c r="E17" i="18"/>
  <c r="I19" i="37" l="1"/>
  <c r="K19" i="37"/>
  <c r="I21" i="37"/>
  <c r="K21" i="37"/>
  <c r="G6" i="28"/>
  <c r="J33" i="37"/>
  <c r="E19" i="38"/>
  <c r="E21" i="38" s="1"/>
  <c r="K50" i="38"/>
  <c r="I14" i="37"/>
  <c r="I15" i="37"/>
  <c r="K13" i="37"/>
  <c r="K14" i="37"/>
  <c r="H33" i="37"/>
  <c r="K15" i="37"/>
  <c r="E19" i="18"/>
  <c r="E21" i="18" s="1"/>
  <c r="C29" i="17" s="1"/>
  <c r="C31" i="17" s="1"/>
  <c r="C34" i="17" s="1"/>
  <c r="C21" i="17" s="1"/>
  <c r="C24" i="17" s="1"/>
  <c r="K49" i="18"/>
  <c r="I13" i="37"/>
  <c r="G33" i="37"/>
  <c r="K55" i="18" l="1"/>
  <c r="E22" i="38"/>
  <c r="E23" i="38" s="1"/>
  <c r="E25" i="38" s="1"/>
  <c r="I33" i="37"/>
  <c r="K33" i="37"/>
  <c r="E22" i="18"/>
  <c r="K51" i="38" l="1"/>
  <c r="E26" i="38"/>
  <c r="E32" i="38" s="1"/>
  <c r="E43" i="38" s="1"/>
  <c r="K64" i="38" s="1"/>
  <c r="K52" i="38"/>
  <c r="E23" i="18"/>
  <c r="E25" i="18" s="1"/>
  <c r="K51" i="18"/>
  <c r="K66" i="38" l="1"/>
  <c r="E26" i="18"/>
  <c r="E32" i="18" s="1"/>
  <c r="K52" i="18"/>
  <c r="E47" i="38"/>
  <c r="N32" i="37" l="1"/>
  <c r="O23" i="37"/>
  <c r="O32" i="37"/>
  <c r="O31" i="37"/>
  <c r="O20" i="37"/>
  <c r="O30" i="37"/>
  <c r="O18" i="37"/>
  <c r="O22" i="37"/>
  <c r="O16" i="37"/>
  <c r="O17" i="37"/>
  <c r="O29" i="37"/>
  <c r="N18" i="37"/>
  <c r="N22" i="37"/>
  <c r="N20" i="37"/>
  <c r="N24" i="37"/>
  <c r="N16" i="37"/>
  <c r="N29" i="37"/>
  <c r="N28" i="37"/>
  <c r="N26" i="37"/>
  <c r="N25" i="37"/>
  <c r="N30" i="37"/>
  <c r="N31" i="37"/>
  <c r="N23" i="37"/>
  <c r="N27" i="37"/>
  <c r="N17" i="37"/>
  <c r="N19" i="37"/>
  <c r="N21" i="37"/>
  <c r="O28" i="37"/>
  <c r="N15" i="37"/>
  <c r="N14" i="37"/>
  <c r="O25" i="37"/>
  <c r="O24" i="37"/>
  <c r="O26" i="37"/>
  <c r="O27" i="37"/>
  <c r="O15" i="37"/>
  <c r="O14" i="37"/>
  <c r="O21" i="37"/>
  <c r="O19" i="37"/>
  <c r="O13" i="37"/>
  <c r="N13" i="37"/>
  <c r="N33" i="37" s="1"/>
  <c r="F35" i="38"/>
  <c r="F36" i="38"/>
  <c r="F37" i="38"/>
  <c r="F38" i="38"/>
  <c r="F39" i="38"/>
  <c r="F40" i="38"/>
  <c r="F41" i="38"/>
  <c r="E49" i="38"/>
  <c r="K68" i="38" s="1"/>
  <c r="F34" i="38"/>
  <c r="E53" i="38"/>
  <c r="F19" i="38"/>
  <c r="F45" i="38"/>
  <c r="F26" i="38"/>
  <c r="E51" i="38"/>
  <c r="F23" i="38"/>
  <c r="F32" i="38"/>
  <c r="F43" i="38"/>
  <c r="E43" i="18"/>
  <c r="K64" i="18" s="1"/>
  <c r="K66" i="18" s="1"/>
  <c r="O33" i="37" l="1"/>
  <c r="K72" i="38"/>
  <c r="K70" i="38"/>
  <c r="F47" i="38"/>
  <c r="E47" i="18"/>
  <c r="L32" i="37" l="1"/>
  <c r="M22" i="37"/>
  <c r="M16" i="37"/>
  <c r="M29" i="37"/>
  <c r="M23" i="37"/>
  <c r="M30" i="37"/>
  <c r="M31" i="37"/>
  <c r="M18" i="37"/>
  <c r="L30" i="37"/>
  <c r="M20" i="37"/>
  <c r="M32" i="37"/>
  <c r="L18" i="37"/>
  <c r="R18" i="37" s="1"/>
  <c r="S18" i="37" s="1"/>
  <c r="M17" i="37"/>
  <c r="L29" i="37"/>
  <c r="R29" i="37" s="1"/>
  <c r="S29" i="37" s="1"/>
  <c r="L24" i="37"/>
  <c r="L25" i="37"/>
  <c r="L28" i="37"/>
  <c r="L31" i="37"/>
  <c r="R31" i="37" s="1"/>
  <c r="S31" i="37" s="1"/>
  <c r="L16" i="37"/>
  <c r="R16" i="37" s="1"/>
  <c r="S16" i="37" s="1"/>
  <c r="L20" i="37"/>
  <c r="R20" i="37" s="1"/>
  <c r="S20" i="37" s="1"/>
  <c r="L27" i="37"/>
  <c r="L23" i="37"/>
  <c r="R23" i="37" s="1"/>
  <c r="S23" i="37" s="1"/>
  <c r="L17" i="37"/>
  <c r="R17" i="37" s="1"/>
  <c r="S17" i="37" s="1"/>
  <c r="L22" i="37"/>
  <c r="R22" i="37" s="1"/>
  <c r="S22" i="37" s="1"/>
  <c r="L26" i="37"/>
  <c r="L21" i="37"/>
  <c r="L19" i="37"/>
  <c r="M28" i="37"/>
  <c r="M26" i="37"/>
  <c r="M24" i="37"/>
  <c r="L14" i="37"/>
  <c r="M25" i="37"/>
  <c r="M27" i="37"/>
  <c r="L15" i="37"/>
  <c r="M14" i="37"/>
  <c r="M19" i="37"/>
  <c r="M15" i="37"/>
  <c r="M21" i="37"/>
  <c r="L13" i="37"/>
  <c r="M13" i="37"/>
  <c r="E49" i="18"/>
  <c r="F35" i="18"/>
  <c r="F36" i="18"/>
  <c r="F37" i="18"/>
  <c r="F38" i="18"/>
  <c r="F39" i="18"/>
  <c r="F40" i="18"/>
  <c r="F41" i="18"/>
  <c r="F34" i="18"/>
  <c r="F42" i="18"/>
  <c r="E51" i="18"/>
  <c r="F45" i="18"/>
  <c r="F19" i="18"/>
  <c r="F23" i="18"/>
  <c r="F26" i="18"/>
  <c r="E53" i="18"/>
  <c r="F32" i="18"/>
  <c r="F43" i="18"/>
  <c r="R30" i="37" l="1"/>
  <c r="S30" i="37" s="1"/>
  <c r="R14" i="37"/>
  <c r="S14" i="37" s="1"/>
  <c r="R15" i="37"/>
  <c r="S15" i="37" s="1"/>
  <c r="R28" i="37"/>
  <c r="S28" i="37" s="1"/>
  <c r="R27" i="37"/>
  <c r="S27" i="37" s="1"/>
  <c r="R24" i="37"/>
  <c r="S24" i="37" s="1"/>
  <c r="M33" i="37"/>
  <c r="R32" i="37"/>
  <c r="S32" i="37" s="1"/>
  <c r="L33" i="37"/>
  <c r="K72" i="18"/>
  <c r="K70" i="18"/>
  <c r="K68" i="18"/>
  <c r="H11" i="31"/>
  <c r="F47" i="18"/>
  <c r="H22" i="31" l="1"/>
  <c r="H31" i="31" s="1"/>
  <c r="P21" i="37"/>
  <c r="R21" i="37" s="1"/>
  <c r="S21" i="37" s="1"/>
  <c r="H12" i="31"/>
  <c r="R13" i="37"/>
  <c r="H21" i="31"/>
  <c r="H30" i="31" l="1"/>
  <c r="H23" i="31"/>
  <c r="P19" i="37"/>
  <c r="R19" i="37" s="1"/>
  <c r="S19" i="37" s="1"/>
  <c r="S13" i="37"/>
  <c r="H32" i="31" l="1"/>
  <c r="P25" i="37"/>
  <c r="R25" i="37" s="1"/>
  <c r="S25" i="37" s="1"/>
  <c r="P26" i="37" l="1"/>
  <c r="R26" i="37" s="1"/>
  <c r="S26" i="37" s="1"/>
  <c r="S33" i="37" s="1"/>
  <c r="H37" i="31"/>
  <c r="R33" i="37" l="1"/>
  <c r="P33" i="37"/>
  <c r="N1" i="37" l="1"/>
  <c r="N2" i="37" l="1"/>
  <c r="N3"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J8" authorId="0" shapeId="0" xr:uid="{33D90FBF-C492-44BC-9BE4-29144A7A5387}">
      <text>
        <r>
          <rPr>
            <b/>
            <sz val="8"/>
            <color indexed="81"/>
            <rFont val="Tahoma"/>
            <family val="2"/>
          </rPr>
          <t>Voor naloop en weekend wordt alleen de opslag t.o.v. 100% prestatienorm
 opgegeven. Deze percentages worden overgenomen in de ruimtestaat.</t>
        </r>
      </text>
    </comment>
  </commentList>
</comments>
</file>

<file path=xl/sharedStrings.xml><?xml version="1.0" encoding="utf-8"?>
<sst xmlns="http://schemas.openxmlformats.org/spreadsheetml/2006/main" count="7703" uniqueCount="915">
  <si>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</si>
  <si>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</si>
  <si>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</si>
  <si>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</si>
  <si>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</si>
  <si>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</si>
  <si>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</si>
  <si>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</si>
  <si>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</si>
  <si>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</si>
  <si>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</si>
  <si>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</si>
  <si>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Toelichting</t>
  </si>
  <si>
    <t>Bruto uurloon</t>
  </si>
  <si>
    <t>Calculatie onderdeel</t>
  </si>
  <si>
    <t>Specialistentoeslag</t>
  </si>
  <si>
    <t>werkgeversdeel</t>
  </si>
  <si>
    <t>Sanitaire ruimten</t>
  </si>
  <si>
    <t>Methode en eindresultaat omschrijven.</t>
  </si>
  <si>
    <t>Vakantiedagen</t>
  </si>
  <si>
    <t>SV uurloon inclusief toeslagen</t>
  </si>
  <si>
    <t>P.Z. kosten</t>
  </si>
  <si>
    <t>Invoervelden</t>
  </si>
  <si>
    <t>Totale kosten per jaar inclusief B.T.W.</t>
  </si>
  <si>
    <t>Werkbare dagen per jaar</t>
  </si>
  <si>
    <t>Huisvestingskosten</t>
  </si>
  <si>
    <t>Naam opdrachtgever</t>
  </si>
  <si>
    <t>Nat. feestdagen, kort verzuim, bijz. CAO</t>
  </si>
  <si>
    <t>Administratiekosten</t>
  </si>
  <si>
    <t>Managementkosten</t>
  </si>
  <si>
    <t>Opslag niet werkbare dagen</t>
  </si>
  <si>
    <t>OP/NP</t>
  </si>
  <si>
    <t>2 lagen</t>
  </si>
  <si>
    <t>geheel</t>
  </si>
  <si>
    <t>Basisuurloon</t>
  </si>
  <si>
    <t>Bedrijfsgemiddelde</t>
  </si>
  <si>
    <t>Alle prijzen inclusief materialen en middelen, voorrijkosten en overige bijkomende kosten.</t>
  </si>
  <si>
    <t>Ziektedagen</t>
  </si>
  <si>
    <t>[zie premies en opslagen]</t>
  </si>
  <si>
    <t>Totaal eindtarief normale werktijden [06.00-21.30 uur]</t>
  </si>
  <si>
    <t>Grondslag loon voor berekening OP premie</t>
  </si>
  <si>
    <t>Effectieve OP premie</t>
  </si>
  <si>
    <t>Totaal eindtarief weekenden [incl. 50% toeslag]</t>
  </si>
  <si>
    <t>Vorstverlet</t>
  </si>
  <si>
    <t>Bruto uurloon inclusief toeslagen</t>
  </si>
  <si>
    <t>Franchise OP-premie per uur</t>
  </si>
  <si>
    <t>Totaal directe kosten</t>
  </si>
  <si>
    <t>Activiteit</t>
  </si>
  <si>
    <t xml:space="preserve">Vakantietoeslag </t>
  </si>
  <si>
    <t>SV-loon grondslag voor berekening sociale verzekeringen</t>
  </si>
  <si>
    <t>Materiaal/- en middelen</t>
  </si>
  <si>
    <t>Ruimtecategorie</t>
  </si>
  <si>
    <t xml:space="preserve"> </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</si>
  <si>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</si>
  <si>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</si>
  <si>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</si>
  <si>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</si>
  <si>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</si>
  <si>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</si>
  <si>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</si>
  <si>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</si>
  <si>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</si>
  <si>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</si>
  <si>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</si>
  <si>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</si>
  <si>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</si>
  <si>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</si>
  <si>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Indirect toezicht</t>
  </si>
  <si>
    <t>Schoonmaak</t>
  </si>
  <si>
    <t>Lino-/marmoleum sprayen</t>
  </si>
  <si>
    <t>Steen/PVC schrobben</t>
  </si>
  <si>
    <t>Totaal eindtarief feestdagen [incl. 150% toeslag]</t>
  </si>
  <si>
    <t>Gebouw/plaats</t>
  </si>
  <si>
    <t>Kosten verzuimbegeleiding</t>
  </si>
  <si>
    <t xml:space="preserve">Structurele eindejaarsuitkering </t>
  </si>
  <si>
    <t>Gebouw</t>
  </si>
  <si>
    <t>Verdieping</t>
  </si>
  <si>
    <t>WIA Basispremie</t>
  </si>
  <si>
    <t>ZW-flex</t>
  </si>
  <si>
    <t>WW premie- Algemeen Werkeloosheidsfonds (Awf)</t>
  </si>
  <si>
    <t>Zorgverzekeringswet (Zvw)</t>
  </si>
  <si>
    <t>Ruimte nummer</t>
  </si>
  <si>
    <t>Ruimteomschrijving opdrachtgever</t>
  </si>
  <si>
    <t>Ruimte categorie</t>
  </si>
  <si>
    <t>Vloer soort</t>
  </si>
  <si>
    <t xml:space="preserve">M2 vloer </t>
  </si>
  <si>
    <t>Uren p/j ma t/m vrij</t>
  </si>
  <si>
    <t>VSR code</t>
  </si>
  <si>
    <t>M2 per jaar</t>
  </si>
  <si>
    <t>BG</t>
  </si>
  <si>
    <t>Entree</t>
  </si>
  <si>
    <t>Tegels</t>
  </si>
  <si>
    <t>Beton</t>
  </si>
  <si>
    <t>Locatie</t>
  </si>
  <si>
    <t>frequentie per jaar</t>
  </si>
  <si>
    <t>Kosten per beurt</t>
  </si>
  <si>
    <t>Adres</t>
  </si>
  <si>
    <t>Frequentie van uitvoering (per jaar):</t>
  </si>
  <si>
    <t>VSR Code</t>
  </si>
  <si>
    <t>Freq</t>
  </si>
  <si>
    <t>Nio</t>
  </si>
  <si>
    <t>% van reguliere norm</t>
  </si>
  <si>
    <t>Norm ma t/m vr</t>
  </si>
  <si>
    <t>M² prijs</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</si>
  <si>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</si>
  <si>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</si>
  <si>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</si>
  <si>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</si>
  <si>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</si>
  <si>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</si>
  <si>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</si>
  <si>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</si>
  <si>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</si>
  <si>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</si>
  <si>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</si>
  <si>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</si>
  <si>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</si>
  <si>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</si>
  <si>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</si>
  <si>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18 jaar</t>
  </si>
  <si>
    <t>19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</si>
  <si>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</si>
  <si>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</si>
  <si>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</si>
  <si>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</si>
  <si>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</si>
  <si>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</si>
  <si>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</si>
  <si>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</si>
  <si>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</si>
  <si>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</si>
  <si>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</si>
  <si>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Glassoort</t>
  </si>
  <si>
    <t>Binnenzijde</t>
  </si>
  <si>
    <t>Buitenzijde</t>
  </si>
  <si>
    <t>Separatieglas dubbelzijdig</t>
  </si>
  <si>
    <t>Aantal m2</t>
  </si>
  <si>
    <t>Totaalkosten per jaar</t>
  </si>
  <si>
    <t>4</t>
  </si>
  <si>
    <t>Aantal of m2</t>
  </si>
  <si>
    <t>uren per m2/ beurt</t>
  </si>
  <si>
    <t>uren per jaar</t>
  </si>
  <si>
    <t>uurtarief</t>
  </si>
  <si>
    <t>kosten per jaar</t>
  </si>
  <si>
    <t>Omschrijving werkzaamheden</t>
  </si>
  <si>
    <t>Vloerenonderhoud  (inclusief uit-/inruimen van het meubilair)</t>
  </si>
  <si>
    <t>Reinigen raambekleding</t>
  </si>
  <si>
    <t>Vitrage</t>
  </si>
  <si>
    <t>Overgordijnen</t>
  </si>
  <si>
    <t>Verticale lamellen stof</t>
  </si>
  <si>
    <t>Regietarieven</t>
  </si>
  <si>
    <t>Schoonmaakonderhoud</t>
  </si>
  <si>
    <t>Tijdstip van uitvoering</t>
  </si>
  <si>
    <t>tarief ma-vr (06.00-21.30 uur)</t>
  </si>
  <si>
    <t>tarief ma-vr nacht (21.30-06.00 uur)</t>
  </si>
  <si>
    <t>Gladheid bestrijding</t>
  </si>
  <si>
    <t>Mits anders aangegeven is de uitvoering op reguliere werktijden: maandag t/m vrijdag [06.00 en 21.30 uur]</t>
  </si>
  <si>
    <t>Totaal m2</t>
  </si>
  <si>
    <t>Toezicht uren per jaar ma t/m vr</t>
  </si>
  <si>
    <t>Kosten Additioneel per jaar</t>
  </si>
  <si>
    <t>Kosten glasbewassing per jaar</t>
  </si>
  <si>
    <t>Totaal kosten per jaar excl. btw</t>
  </si>
  <si>
    <t>Totaal kosten per maand excl. btw</t>
  </si>
  <si>
    <t>Freq. ma-vr naloop</t>
  </si>
  <si>
    <t>Freq. ma-vr</t>
  </si>
  <si>
    <t>Kolom</t>
  </si>
  <si>
    <t>Uren p/j ma t/m vrij naloop</t>
  </si>
  <si>
    <t>Kolom voor matrix</t>
  </si>
  <si>
    <t>Gewogen prestatie</t>
  </si>
  <si>
    <t>m2/uur</t>
  </si>
  <si>
    <t>M2 Totaal</t>
  </si>
  <si>
    <t>WGA</t>
  </si>
  <si>
    <r>
      <t>Kosten per m</t>
    </r>
    <r>
      <rPr>
        <b/>
        <vertAlign val="superscript"/>
        <sz val="10"/>
        <color theme="0"/>
        <rFont val="Century Gothic"/>
        <family val="2"/>
      </rPr>
      <t>2</t>
    </r>
  </si>
  <si>
    <t>Naam dienstverlener</t>
  </si>
  <si>
    <t>Let op -/- bedrag</t>
  </si>
  <si>
    <t>Bijzonderheden / opmerkingen</t>
  </si>
  <si>
    <t>Administratieve ruimten</t>
  </si>
  <si>
    <t>Pantry/keuken</t>
  </si>
  <si>
    <t>Gemiddeld tarief  ma t/m vr</t>
  </si>
  <si>
    <t>Tariefopbouw toezicht</t>
  </si>
  <si>
    <t>Tariefopbouw schoonmaak</t>
  </si>
  <si>
    <t>Gemiddeld tarief ma t/m vr</t>
  </si>
  <si>
    <t>ma t/m vr</t>
  </si>
  <si>
    <t>ma t/m vr naloop</t>
  </si>
  <si>
    <t>RAS premie</t>
  </si>
  <si>
    <t>Frequentie verklaring</t>
  </si>
  <si>
    <t>Totaal eindtarief  [incl. 30% toeslag]</t>
  </si>
  <si>
    <t>Referentie nummer</t>
  </si>
  <si>
    <t>Transitievergoeding</t>
  </si>
  <si>
    <t>Frequentie per jaar</t>
  </si>
  <si>
    <t>Verticale lamellen metaal/kunststof</t>
  </si>
  <si>
    <t>Horizontale lamellen</t>
  </si>
  <si>
    <t>Berekening werkbare dagen</t>
  </si>
  <si>
    <t xml:space="preserve">Het aantal werkbare dagen per jaar is een gemiddelde over 5 jaar. Er vindt geen periodieke verrekening plaats in verband met schrikkeljaren. </t>
  </si>
  <si>
    <t>EINDTOTAAL KOSTEN PER JAAR  EXCLUSIEF BTW         INSCHRIJVINGSBEDRAG</t>
  </si>
  <si>
    <t>Minimale taakgrootte</t>
  </si>
  <si>
    <t>uur per dag</t>
  </si>
  <si>
    <t>Algemeen</t>
  </si>
  <si>
    <t>Toezicht percentage</t>
  </si>
  <si>
    <t>per prod. Uur</t>
  </si>
  <si>
    <t>Hoogste frequentie ma t/m vr</t>
  </si>
  <si>
    <t>Hoogste frequentie ma t/m vr naloop</t>
  </si>
  <si>
    <t>Toezicht uren per jaar ma t/m vr naloop</t>
  </si>
  <si>
    <t>Totaal frequentie</t>
  </si>
  <si>
    <t>Locatie factor</t>
  </si>
  <si>
    <t>MAXIMALE BOVENGRENS PLAFONDBEDRAG INSCHRIJVINGSBEDRAG</t>
  </si>
  <si>
    <t>MAXIMALE ONDERGRENS INSCHRIJVINGSBEDRAG</t>
  </si>
  <si>
    <t>1</t>
  </si>
  <si>
    <t>Tapijt</t>
  </si>
  <si>
    <t xml:space="preserve">Kosten toezicht per jaar ma t/m vr </t>
  </si>
  <si>
    <t>Kosten toezicht per jaar ma t/m vr naloop</t>
  </si>
  <si>
    <t>Naloop opslag ma-vr</t>
  </si>
  <si>
    <t>Uren minimale taakgrootte ma t/m vrij</t>
  </si>
  <si>
    <t>Uren minimale taakgrootte ma t/m vrij naloop</t>
  </si>
  <si>
    <t>Kosten productie per jaar ma t/m vr incl minimale taakgrootte</t>
  </si>
  <si>
    <t>Kosten productie per jaar ma t/m vr naloop incl minimale taakgrootte</t>
  </si>
  <si>
    <t>Lino-/marmoleum re-coaten</t>
  </si>
  <si>
    <t>Lino-/marmoleum top-coaten</t>
  </si>
  <si>
    <t>Tarief componenten samenvatting</t>
  </si>
  <si>
    <t>Versie</t>
  </si>
  <si>
    <t>Artikel</t>
  </si>
  <si>
    <t>nvt</t>
  </si>
  <si>
    <t>Den Haag</t>
  </si>
  <si>
    <t>Suppletiekosten toeslag</t>
  </si>
  <si>
    <t>Oranjeschool</t>
  </si>
  <si>
    <t>Westduinweg 127</t>
  </si>
  <si>
    <t>begane grond</t>
  </si>
  <si>
    <t>001</t>
  </si>
  <si>
    <t>entree</t>
  </si>
  <si>
    <t>linoleum</t>
  </si>
  <si>
    <t>inloopmat</t>
  </si>
  <si>
    <t>002</t>
  </si>
  <si>
    <t>Mindervaliden toilet</t>
  </si>
  <si>
    <t>gietvloer</t>
  </si>
  <si>
    <t>003</t>
  </si>
  <si>
    <t>trappenhuis</t>
  </si>
  <si>
    <t>Trappenhuizen</t>
  </si>
  <si>
    <t>tapijt</t>
  </si>
  <si>
    <t>begane grond-1e</t>
  </si>
  <si>
    <t>beton</t>
  </si>
  <si>
    <t>004</t>
  </si>
  <si>
    <t>entree ukkepukkies</t>
  </si>
  <si>
    <t>004A</t>
  </si>
  <si>
    <t>hout</t>
  </si>
  <si>
    <t>005</t>
  </si>
  <si>
    <t>lokaal ukkepukkies</t>
  </si>
  <si>
    <t>Peuterspeelzaal</t>
  </si>
  <si>
    <t>006</t>
  </si>
  <si>
    <t>007</t>
  </si>
  <si>
    <t>toiletten</t>
  </si>
  <si>
    <t>008</t>
  </si>
  <si>
    <t>kantoor</t>
  </si>
  <si>
    <t>009</t>
  </si>
  <si>
    <t>010</t>
  </si>
  <si>
    <t>011</t>
  </si>
  <si>
    <t>personeelsruimte</t>
  </si>
  <si>
    <t>Gemeenschappeliljke ruimten</t>
  </si>
  <si>
    <t>012</t>
  </si>
  <si>
    <t>gang</t>
  </si>
  <si>
    <t>Gangen en hallen</t>
  </si>
  <si>
    <t>013</t>
  </si>
  <si>
    <t>werkkast</t>
  </si>
  <si>
    <t>014</t>
  </si>
  <si>
    <t>015</t>
  </si>
  <si>
    <t>lokaal onderbouw</t>
  </si>
  <si>
    <t>Leslokaal onderbouw</t>
  </si>
  <si>
    <t>016</t>
  </si>
  <si>
    <t>017</t>
  </si>
  <si>
    <t>018</t>
  </si>
  <si>
    <t>019</t>
  </si>
  <si>
    <t>019a</t>
  </si>
  <si>
    <t>020</t>
  </si>
  <si>
    <t>steen</t>
  </si>
  <si>
    <t>021</t>
  </si>
  <si>
    <t>kleedruimte</t>
  </si>
  <si>
    <t>022</t>
  </si>
  <si>
    <t>023</t>
  </si>
  <si>
    <t>douches</t>
  </si>
  <si>
    <t>Doucheruimten</t>
  </si>
  <si>
    <t>024</t>
  </si>
  <si>
    <t>025</t>
  </si>
  <si>
    <t>026</t>
  </si>
  <si>
    <t>027</t>
  </si>
  <si>
    <t>entree sporthal</t>
  </si>
  <si>
    <t>028</t>
  </si>
  <si>
    <t>sporthal</t>
  </si>
  <si>
    <t>Gymzaal</t>
  </si>
  <si>
    <t>sportvloer</t>
  </si>
  <si>
    <t>029</t>
  </si>
  <si>
    <t>berging</t>
  </si>
  <si>
    <t>030</t>
  </si>
  <si>
    <t>031</t>
  </si>
  <si>
    <t>032</t>
  </si>
  <si>
    <t>033</t>
  </si>
  <si>
    <t>034</t>
  </si>
  <si>
    <t>035</t>
  </si>
  <si>
    <t>036</t>
  </si>
  <si>
    <t>037</t>
  </si>
  <si>
    <t>lift</t>
  </si>
  <si>
    <t>Liften</t>
  </si>
  <si>
    <t>noppenlino</t>
  </si>
  <si>
    <t>1e</t>
  </si>
  <si>
    <t>101</t>
  </si>
  <si>
    <t>1e-2e</t>
  </si>
  <si>
    <t>101a</t>
  </si>
  <si>
    <t>102</t>
  </si>
  <si>
    <t>103</t>
  </si>
  <si>
    <t>105</t>
  </si>
  <si>
    <t>lokaal bovenbouw</t>
  </si>
  <si>
    <t>Leslokaal bovenbouw</t>
  </si>
  <si>
    <t>106</t>
  </si>
  <si>
    <t>106a</t>
  </si>
  <si>
    <t>107</t>
  </si>
  <si>
    <t>108</t>
  </si>
  <si>
    <t>keuken</t>
  </si>
  <si>
    <t>109</t>
  </si>
  <si>
    <t>110</t>
  </si>
  <si>
    <t>111</t>
  </si>
  <si>
    <t>112</t>
  </si>
  <si>
    <t>113</t>
  </si>
  <si>
    <t>114</t>
  </si>
  <si>
    <t>115</t>
  </si>
  <si>
    <t>serverruimte</t>
  </si>
  <si>
    <t>116</t>
  </si>
  <si>
    <t>117</t>
  </si>
  <si>
    <t>118</t>
  </si>
  <si>
    <t>119</t>
  </si>
  <si>
    <t>120</t>
  </si>
  <si>
    <t>121</t>
  </si>
  <si>
    <t>122</t>
  </si>
  <si>
    <t>123</t>
  </si>
  <si>
    <t>124</t>
  </si>
  <si>
    <t>pantry</t>
  </si>
  <si>
    <t>2e</t>
  </si>
  <si>
    <t>201</t>
  </si>
  <si>
    <t>202</t>
  </si>
  <si>
    <t>203</t>
  </si>
  <si>
    <t>204</t>
  </si>
  <si>
    <t>25</t>
  </si>
  <si>
    <t>garderobe</t>
  </si>
  <si>
    <t>206</t>
  </si>
  <si>
    <t>207</t>
  </si>
  <si>
    <t>3e</t>
  </si>
  <si>
    <t>301</t>
  </si>
  <si>
    <t>302</t>
  </si>
  <si>
    <t>Waterlelie</t>
  </si>
  <si>
    <t>Laantje van Salland 32</t>
  </si>
  <si>
    <t>lokalen</t>
  </si>
  <si>
    <t>gang/hal</t>
  </si>
  <si>
    <t>DHGT</t>
  </si>
  <si>
    <t>Administratie</t>
  </si>
  <si>
    <t>trap</t>
  </si>
  <si>
    <t>speelzaal</t>
  </si>
  <si>
    <t>Speellokaal</t>
  </si>
  <si>
    <t>Descol</t>
  </si>
  <si>
    <t>Dependance</t>
  </si>
  <si>
    <t>pantry/kopieerruimte</t>
  </si>
  <si>
    <t>lokaal 4</t>
  </si>
  <si>
    <t>lokaal 5</t>
  </si>
  <si>
    <t>lokaal 6</t>
  </si>
  <si>
    <t>toiletten gang</t>
  </si>
  <si>
    <t>toiletten lokaal 6</t>
  </si>
  <si>
    <t>Van Hoogstratenschool</t>
  </si>
  <si>
    <t> Spaarwaterstraat 21</t>
  </si>
  <si>
    <t>administratie</t>
  </si>
  <si>
    <t>opslag</t>
  </si>
  <si>
    <t>hal</t>
  </si>
  <si>
    <t>steen/tegel</t>
  </si>
  <si>
    <t>tegel</t>
  </si>
  <si>
    <t>005A</t>
  </si>
  <si>
    <t>personeelstoilet</t>
  </si>
  <si>
    <t>005B</t>
  </si>
  <si>
    <t>toilet</t>
  </si>
  <si>
    <t>005C</t>
  </si>
  <si>
    <t>005D</t>
  </si>
  <si>
    <t>005E</t>
  </si>
  <si>
    <t>werkkast  n.i.o.</t>
  </si>
  <si>
    <t>lerarenkamer</t>
  </si>
  <si>
    <t>opslag/server</t>
  </si>
  <si>
    <t>104</t>
  </si>
  <si>
    <t>trap naar 105</t>
  </si>
  <si>
    <t>104A</t>
  </si>
  <si>
    <t>105A</t>
  </si>
  <si>
    <t>105B</t>
  </si>
  <si>
    <t>105C</t>
  </si>
  <si>
    <t>105D</t>
  </si>
  <si>
    <t>105E</t>
  </si>
  <si>
    <t>lokaal bijles</t>
  </si>
  <si>
    <t>108A</t>
  </si>
  <si>
    <t>108B</t>
  </si>
  <si>
    <t>douche</t>
  </si>
  <si>
    <t>109A</t>
  </si>
  <si>
    <t>gymzaal</t>
  </si>
  <si>
    <t>112A</t>
  </si>
  <si>
    <t>trap naar 205</t>
  </si>
  <si>
    <t>205</t>
  </si>
  <si>
    <t>205A</t>
  </si>
  <si>
    <t>205B</t>
  </si>
  <si>
    <t>205C</t>
  </si>
  <si>
    <t>205D</t>
  </si>
  <si>
    <t>208</t>
  </si>
  <si>
    <t>Karresschool</t>
  </si>
  <si>
    <t>Naarderstraat 170</t>
  </si>
  <si>
    <t>K.00</t>
  </si>
  <si>
    <t>schoonloopmat</t>
  </si>
  <si>
    <t>trappenhuis entree</t>
  </si>
  <si>
    <t>K.01</t>
  </si>
  <si>
    <t>leslokaal onderbouw</t>
  </si>
  <si>
    <t>marmoleum</t>
  </si>
  <si>
    <t>K.02</t>
  </si>
  <si>
    <t>directiekamer</t>
  </si>
  <si>
    <t>K.03</t>
  </si>
  <si>
    <t>KT</t>
  </si>
  <si>
    <t xml:space="preserve">trappenhuis </t>
  </si>
  <si>
    <t>K.04</t>
  </si>
  <si>
    <t>K.06</t>
  </si>
  <si>
    <t>K.07</t>
  </si>
  <si>
    <t>docenten toilet</t>
  </si>
  <si>
    <t>K.08</t>
  </si>
  <si>
    <t>K.09</t>
  </si>
  <si>
    <t>K.10</t>
  </si>
  <si>
    <t>K.11</t>
  </si>
  <si>
    <t>keuken/concierge</t>
  </si>
  <si>
    <t>K.12</t>
  </si>
  <si>
    <t>buiten berging</t>
  </si>
  <si>
    <t>K.13</t>
  </si>
  <si>
    <t>K.14</t>
  </si>
  <si>
    <t>K.15</t>
  </si>
  <si>
    <t>K.16</t>
  </si>
  <si>
    <t>voorschool 1 peuterspeelzaal</t>
  </si>
  <si>
    <t>K.17</t>
  </si>
  <si>
    <t>K1.0</t>
  </si>
  <si>
    <t>K1.1</t>
  </si>
  <si>
    <t>K1.2</t>
  </si>
  <si>
    <t>leslokaal middenbouw1</t>
  </si>
  <si>
    <t>K1.3</t>
  </si>
  <si>
    <t>leslokaal middenbouw2</t>
  </si>
  <si>
    <t>K1.4</t>
  </si>
  <si>
    <t>K1.5</t>
  </si>
  <si>
    <t>K1.6</t>
  </si>
  <si>
    <t xml:space="preserve">K1.11 </t>
  </si>
  <si>
    <t>archief</t>
  </si>
  <si>
    <t>speelplek</t>
  </si>
  <si>
    <t>kleine trap</t>
  </si>
  <si>
    <t>K1.17</t>
  </si>
  <si>
    <t>K1.16</t>
  </si>
  <si>
    <t>docenten ruimte</t>
  </si>
  <si>
    <t>K1.15</t>
  </si>
  <si>
    <t>berging/copieruimte</t>
  </si>
  <si>
    <t>K1.13</t>
  </si>
  <si>
    <t>K1.12</t>
  </si>
  <si>
    <t>leslokaal bovenbouw</t>
  </si>
  <si>
    <t>K1.7</t>
  </si>
  <si>
    <t>??</t>
  </si>
  <si>
    <t>RT ruimte (admin)</t>
  </si>
  <si>
    <t>K1.9</t>
  </si>
  <si>
    <t>onderbouw 4</t>
  </si>
  <si>
    <t>K2.0</t>
  </si>
  <si>
    <t>trappenhuis midden</t>
  </si>
  <si>
    <t>K2.1</t>
  </si>
  <si>
    <t>leslokaal middenbouw</t>
  </si>
  <si>
    <t>K2.2</t>
  </si>
  <si>
    <t>K2.3</t>
  </si>
  <si>
    <t>K2.12</t>
  </si>
  <si>
    <t>K2.13</t>
  </si>
  <si>
    <t>K2.11</t>
  </si>
  <si>
    <t>K2.10</t>
  </si>
  <si>
    <t>K2.9</t>
  </si>
  <si>
    <t>RT ruimte (bovenbouw?)</t>
  </si>
  <si>
    <t>K2.4</t>
  </si>
  <si>
    <t>K2.7</t>
  </si>
  <si>
    <t>K2.6</t>
  </si>
  <si>
    <t>ICT ruimte (admin?)</t>
  </si>
  <si>
    <t>K2.8</t>
  </si>
  <si>
    <t>ICT berging</t>
  </si>
  <si>
    <t>K2.5</t>
  </si>
  <si>
    <t>K3.1</t>
  </si>
  <si>
    <t>K3.2</t>
  </si>
  <si>
    <t>berging speellokaal</t>
  </si>
  <si>
    <t>K3.3</t>
  </si>
  <si>
    <t>speellokaal</t>
  </si>
  <si>
    <t>K3.5</t>
  </si>
  <si>
    <t>Bavinckschool incl. Peuterspeelzaal Het Parapluutje</t>
  </si>
  <si>
    <t>Acaciastraat 141</t>
  </si>
  <si>
    <t>Entree/ontvangst</t>
  </si>
  <si>
    <t>Verkeersruimten</t>
  </si>
  <si>
    <t>Gemeenschappelijke ruimten</t>
  </si>
  <si>
    <t>mipolan</t>
  </si>
  <si>
    <t>Aanlegpunten</t>
  </si>
  <si>
    <t>Berging/opslag</t>
  </si>
  <si>
    <t>CBS de Gantel</t>
  </si>
  <si>
    <t>De Mijlpaal</t>
  </si>
  <si>
    <t>Laan van Wateringseveld 925</t>
  </si>
  <si>
    <t>Keukens/Restaurant</t>
  </si>
  <si>
    <t>betoncoating</t>
  </si>
  <si>
    <t>Laan van Wateringse Veld 925</t>
  </si>
  <si>
    <t>Peuterspeelzaal 2 samen</t>
  </si>
  <si>
    <t>sanitair 2 samen</t>
  </si>
  <si>
    <t>De Ark incl. Peuterspeelzaal De Knuffels</t>
  </si>
  <si>
    <t>Maarsbergenstraat 169 C</t>
  </si>
  <si>
    <t>011p</t>
  </si>
  <si>
    <t>022extern</t>
  </si>
  <si>
    <t>bg</t>
  </si>
  <si>
    <t>Trap</t>
  </si>
  <si>
    <t>Kantoor</t>
  </si>
  <si>
    <t>Douche Dames</t>
  </si>
  <si>
    <t>Douche Heren</t>
  </si>
  <si>
    <t>Toiletten</t>
  </si>
  <si>
    <t>Materiaalhoek gymzaal</t>
  </si>
  <si>
    <t>De Meerpaal incl. Peuterspeelzaal De Mini Meerpaal</t>
  </si>
  <si>
    <t>Tesselsestraat 75</t>
  </si>
  <si>
    <t>ED/bg</t>
  </si>
  <si>
    <t>001p</t>
  </si>
  <si>
    <t>003p</t>
  </si>
  <si>
    <t>004p</t>
  </si>
  <si>
    <t>Teamkamer</t>
  </si>
  <si>
    <t>Keuken</t>
  </si>
  <si>
    <t>Werkkast</t>
  </si>
  <si>
    <t>013p</t>
  </si>
  <si>
    <t>pvc</t>
  </si>
  <si>
    <t>14A</t>
  </si>
  <si>
    <t>ED/1e</t>
  </si>
  <si>
    <t>Kantoor directie</t>
  </si>
  <si>
    <t>Berging</t>
  </si>
  <si>
    <t>bg naar 1e</t>
  </si>
  <si>
    <t>028a</t>
  </si>
  <si>
    <t>gang trappenhuis</t>
  </si>
  <si>
    <t>Berging/opslag/werkkast</t>
  </si>
  <si>
    <t>Drumzolder</t>
  </si>
  <si>
    <t>Pantry</t>
  </si>
  <si>
    <t>Gang</t>
  </si>
  <si>
    <t>Trappenhuis incl. bordes</t>
  </si>
  <si>
    <t>Tesselsestraat 61B</t>
  </si>
  <si>
    <t>Dependane</t>
  </si>
  <si>
    <t>lino/mat</t>
  </si>
  <si>
    <t>gang bg</t>
  </si>
  <si>
    <t>1.01</t>
  </si>
  <si>
    <t>1.02</t>
  </si>
  <si>
    <t>aparte ruimte lesomgeving</t>
  </si>
  <si>
    <t>Ds. W.E. den Hertogschool incl. Peuterspeelzaal Het Peenbuikertje</t>
  </si>
  <si>
    <t>Luxemburgstraat 7</t>
  </si>
  <si>
    <t>002p</t>
  </si>
  <si>
    <t>003bso</t>
  </si>
  <si>
    <t>Buitenruimten</t>
  </si>
  <si>
    <t>036p</t>
  </si>
  <si>
    <t>037bso</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</si>
  <si>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</si>
  <si>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</si>
  <si>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</si>
  <si>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</si>
  <si>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</si>
  <si>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</si>
  <si>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</si>
  <si>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</si>
  <si>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</si>
  <si>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</si>
  <si>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</si>
  <si>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</si>
  <si>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</si>
  <si>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</si>
  <si>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</si>
  <si>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</si>
  <si>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</si>
  <si>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</si>
  <si>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</si>
  <si>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</si>
  <si>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</si>
  <si>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</si>
  <si>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</si>
  <si>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1.27</t>
  </si>
  <si>
    <t>1.28</t>
  </si>
  <si>
    <t>1.29</t>
  </si>
  <si>
    <t>1.30</t>
  </si>
  <si>
    <t>1.31</t>
  </si>
  <si>
    <t>1.32</t>
  </si>
  <si>
    <t>1.33</t>
  </si>
  <si>
    <t>Leyenburgschool</t>
  </si>
  <si>
    <t>Peuterspeelzaal De Peuterslee</t>
  </si>
  <si>
    <t>Edamstraat 10</t>
  </si>
  <si>
    <t>Edamstraat 8</t>
  </si>
  <si>
    <t>berging  n.i.o.</t>
  </si>
  <si>
    <t>kelder-1e</t>
  </si>
  <si>
    <t>copyruimte</t>
  </si>
  <si>
    <t>038</t>
  </si>
  <si>
    <t>039</t>
  </si>
  <si>
    <t>040</t>
  </si>
  <si>
    <t>wasruimte</t>
  </si>
  <si>
    <t>041</t>
  </si>
  <si>
    <t>042</t>
  </si>
  <si>
    <t>043</t>
  </si>
  <si>
    <t>044</t>
  </si>
  <si>
    <t>045</t>
  </si>
  <si>
    <t>046</t>
  </si>
  <si>
    <t>047</t>
  </si>
  <si>
    <t>048</t>
  </si>
  <si>
    <t>049</t>
  </si>
  <si>
    <t>050</t>
  </si>
  <si>
    <t>125</t>
  </si>
  <si>
    <t>cv ruimte  n.i.o.</t>
  </si>
  <si>
    <t>126</t>
  </si>
  <si>
    <t>127</t>
  </si>
  <si>
    <t>128</t>
  </si>
  <si>
    <t>129</t>
  </si>
  <si>
    <t>aparte douche</t>
  </si>
  <si>
    <t>tegels</t>
  </si>
  <si>
    <t xml:space="preserve">berging </t>
  </si>
  <si>
    <t>Prinses Ireneschool</t>
  </si>
  <si>
    <t>Slicherstraat 6</t>
  </si>
  <si>
    <t>007 P</t>
  </si>
  <si>
    <t>008 P</t>
  </si>
  <si>
    <t xml:space="preserve">Jan van Nassauschool </t>
  </si>
  <si>
    <t>Zaanstraat 25</t>
  </si>
  <si>
    <t>Leslokaal groep 1|2c</t>
  </si>
  <si>
    <t>Jan van Nassauschool DAK</t>
  </si>
  <si>
    <t>Leslokaal groep 1|2b</t>
  </si>
  <si>
    <t>Leslokaal groep 1|2a</t>
  </si>
  <si>
    <t>Leslokaal groep 1|2d</t>
  </si>
  <si>
    <t>Leslokaal groep 1|2e</t>
  </si>
  <si>
    <t>013d</t>
  </si>
  <si>
    <t>Trap PSZ-BSO</t>
  </si>
  <si>
    <t>Jan van Nassauschool zebra</t>
  </si>
  <si>
    <t>019z</t>
  </si>
  <si>
    <t>020z</t>
  </si>
  <si>
    <t>021z/d</t>
  </si>
  <si>
    <t>022z</t>
  </si>
  <si>
    <t>Administratieve ruimten flexplek</t>
  </si>
  <si>
    <t>023z</t>
  </si>
  <si>
    <t>024z</t>
  </si>
  <si>
    <t>026z/d</t>
  </si>
  <si>
    <t>028z</t>
  </si>
  <si>
    <t>029z</t>
  </si>
  <si>
    <t>030z</t>
  </si>
  <si>
    <t>Sanitaire ruimten speellokaal</t>
  </si>
  <si>
    <t>032z</t>
  </si>
  <si>
    <t>033z/d</t>
  </si>
  <si>
    <t>Trappenhuizen sportentree</t>
  </si>
  <si>
    <t>Verkeersruimten sportentree</t>
  </si>
  <si>
    <t>047d</t>
  </si>
  <si>
    <t xml:space="preserve">directie </t>
  </si>
  <si>
    <t>051z</t>
  </si>
  <si>
    <t>056s/z</t>
  </si>
  <si>
    <t>Verkeersruimten gang sportzaal</t>
  </si>
  <si>
    <t>Verkeersruimten voor kamer directie</t>
  </si>
  <si>
    <t>sportzaal school</t>
  </si>
  <si>
    <t>sportzaal zebra</t>
  </si>
  <si>
    <t>Administratieve ruimten IB</t>
  </si>
  <si>
    <t>Administratieve ruimten RT</t>
  </si>
  <si>
    <t>Administratieve ruimten adj dir</t>
  </si>
  <si>
    <t>076z</t>
  </si>
  <si>
    <t>medialab</t>
  </si>
  <si>
    <t>077z</t>
  </si>
  <si>
    <t xml:space="preserve">kunstatelier/kinderruimte </t>
  </si>
  <si>
    <t>081z</t>
  </si>
  <si>
    <t>muziekatelier</t>
  </si>
  <si>
    <t>Techniekruimte</t>
  </si>
  <si>
    <t>083z</t>
  </si>
  <si>
    <t>Serverruimte</t>
  </si>
  <si>
    <t>teamkamer</t>
  </si>
  <si>
    <t>087z</t>
  </si>
  <si>
    <t>spreekkamer 1</t>
  </si>
  <si>
    <t>088z</t>
  </si>
  <si>
    <t>vergaderzaal</t>
  </si>
  <si>
    <t>admin ruimte basisschool</t>
  </si>
  <si>
    <t>fysiotherapie</t>
  </si>
  <si>
    <t>098z</t>
  </si>
  <si>
    <t>kantoor welzijn</t>
  </si>
  <si>
    <t>spreekkamer 2</t>
  </si>
  <si>
    <t>doktersassistent</t>
  </si>
  <si>
    <t>101z</t>
  </si>
  <si>
    <t>logopedie</t>
  </si>
  <si>
    <t>Zaanstraat 13</t>
  </si>
  <si>
    <t>Ontdeklab</t>
  </si>
  <si>
    <t>Haags Hopje</t>
  </si>
  <si>
    <t>lokaal natuur</t>
  </si>
  <si>
    <t>Theaterpakhuis</t>
  </si>
  <si>
    <t>straattegel</t>
  </si>
  <si>
    <t>lokaal</t>
  </si>
  <si>
    <t>leslokaal arbeid</t>
  </si>
  <si>
    <t>Theater</t>
  </si>
  <si>
    <t>grote ruimte</t>
  </si>
  <si>
    <t>Jan van Nassauschool</t>
  </si>
  <si>
    <t>kamer</t>
  </si>
  <si>
    <t>1ste</t>
  </si>
  <si>
    <t>kunst en recreatie ruimte</t>
  </si>
  <si>
    <t>nieuwbouw</t>
  </si>
  <si>
    <t>Multifunctionele ruimte</t>
  </si>
  <si>
    <t>Vroondaal</t>
  </si>
  <si>
    <t>Bertrand Russelllaan 16-18 Den Haag</t>
  </si>
  <si>
    <t>overloop</t>
  </si>
  <si>
    <t>gecoat beton</t>
  </si>
  <si>
    <t>technische ruimte</t>
  </si>
  <si>
    <t>0.B</t>
  </si>
  <si>
    <t>buitenberging</t>
  </si>
  <si>
    <t>141a</t>
  </si>
  <si>
    <t>141b</t>
  </si>
  <si>
    <t>projecten</t>
  </si>
  <si>
    <t>kantoor directeur</t>
  </si>
  <si>
    <t xml:space="preserve">kantoor  </t>
  </si>
  <si>
    <t>hoofdentree</t>
  </si>
  <si>
    <t>leslokaal</t>
  </si>
  <si>
    <t>kleedruimte + douche/toilet</t>
  </si>
  <si>
    <t>083a</t>
  </si>
  <si>
    <t>trap + entree</t>
  </si>
  <si>
    <t>personeelskamer</t>
  </si>
  <si>
    <t>leerplein</t>
  </si>
  <si>
    <t>buitenbordes</t>
  </si>
  <si>
    <t>toestelberging</t>
  </si>
  <si>
    <t>nIo</t>
  </si>
  <si>
    <t>0.A</t>
  </si>
  <si>
    <t>0.C</t>
  </si>
  <si>
    <t>speelruimte</t>
  </si>
  <si>
    <t>noodtrap</t>
  </si>
  <si>
    <t>Vroondaal GRO-UP</t>
  </si>
  <si>
    <t>BSO</t>
  </si>
  <si>
    <t>groepsruimte</t>
  </si>
  <si>
    <t>slaapkamer</t>
  </si>
  <si>
    <t>DS D.A. v.d. Boschschool</t>
  </si>
  <si>
    <t xml:space="preserve">Erasmusweg 68  </t>
  </si>
  <si>
    <t>0.06</t>
  </si>
  <si>
    <t>0.07</t>
  </si>
  <si>
    <t>0.08</t>
  </si>
  <si>
    <t>toilet heren</t>
  </si>
  <si>
    <t>0.09</t>
  </si>
  <si>
    <t>toilet dames</t>
  </si>
  <si>
    <t>0.10</t>
  </si>
  <si>
    <t>0.11</t>
  </si>
  <si>
    <t>0.12</t>
  </si>
  <si>
    <t>0.13</t>
  </si>
  <si>
    <t>miva lift</t>
  </si>
  <si>
    <t>antislip</t>
  </si>
  <si>
    <t>0.14</t>
  </si>
  <si>
    <t>0.15</t>
  </si>
  <si>
    <t>0.16</t>
  </si>
  <si>
    <t>patchkast</t>
  </si>
  <si>
    <t>0.17</t>
  </si>
  <si>
    <t>bg leermiddelen</t>
  </si>
  <si>
    <t>0.18</t>
  </si>
  <si>
    <t>entree portaal</t>
  </si>
  <si>
    <t>0.19</t>
  </si>
  <si>
    <t>0.20</t>
  </si>
  <si>
    <t>toilet miva</t>
  </si>
  <si>
    <t>0.21</t>
  </si>
  <si>
    <t>Leslokaal 1 onderbouw</t>
  </si>
  <si>
    <t>0.22</t>
  </si>
  <si>
    <t>Leslokaal 2 onderbouw</t>
  </si>
  <si>
    <t>0.23</t>
  </si>
  <si>
    <t>0.24</t>
  </si>
  <si>
    <t>Leslokaal 3 onderbouw</t>
  </si>
  <si>
    <t>0.25</t>
  </si>
  <si>
    <t>Leslokaal 4 onderbouw</t>
  </si>
  <si>
    <t>0.26</t>
  </si>
  <si>
    <t>toiletgroep</t>
  </si>
  <si>
    <t>0.27</t>
  </si>
  <si>
    <t>teamkamer psz</t>
  </si>
  <si>
    <t>DS D.A. v.d. Boschschool Triodus</t>
  </si>
  <si>
    <t>0.28</t>
  </si>
  <si>
    <t>groepsruimte psz</t>
  </si>
  <si>
    <t>0.29</t>
  </si>
  <si>
    <t>0.30</t>
  </si>
  <si>
    <t>sanitair psz</t>
  </si>
  <si>
    <t>0.31</t>
  </si>
  <si>
    <t>gang leerplein</t>
  </si>
  <si>
    <t>0.32</t>
  </si>
  <si>
    <t>0.33</t>
  </si>
  <si>
    <t>0.34</t>
  </si>
  <si>
    <t>media ruimte</t>
  </si>
  <si>
    <t>0.35</t>
  </si>
  <si>
    <t>entree kdv</t>
  </si>
  <si>
    <t>0.36</t>
  </si>
  <si>
    <t>teamkamer kdv</t>
  </si>
  <si>
    <t>0.37</t>
  </si>
  <si>
    <t>wk bg wa dro</t>
  </si>
  <si>
    <t>0.38</t>
  </si>
  <si>
    <t>bg buggies</t>
  </si>
  <si>
    <t>0.39</t>
  </si>
  <si>
    <t>keuken kdv</t>
  </si>
  <si>
    <t>0.40</t>
  </si>
  <si>
    <t>0.41</t>
  </si>
  <si>
    <t>groepsruimte kdv</t>
  </si>
  <si>
    <t>0.42</t>
  </si>
  <si>
    <t>sanitaire ruimte</t>
  </si>
  <si>
    <t>0.43</t>
  </si>
  <si>
    <t>0.44</t>
  </si>
  <si>
    <t>0.45</t>
  </si>
  <si>
    <t>0.46</t>
  </si>
  <si>
    <t>0.47</t>
  </si>
  <si>
    <t>0.48</t>
  </si>
  <si>
    <t>groepsruimte bso</t>
  </si>
  <si>
    <t>0.49</t>
  </si>
  <si>
    <t>0.50</t>
  </si>
  <si>
    <t>0.51</t>
  </si>
  <si>
    <t>hal bso</t>
  </si>
  <si>
    <t>0.52</t>
  </si>
  <si>
    <t>hal kdv</t>
  </si>
  <si>
    <t>ouderlokaal</t>
  </si>
  <si>
    <t>lokaal 5 bovenbouw</t>
  </si>
  <si>
    <t>lokaal 6 bovenbouw</t>
  </si>
  <si>
    <t>berging toestellen</t>
  </si>
  <si>
    <t>TD ruimte</t>
  </si>
  <si>
    <t>voorportaal</t>
  </si>
  <si>
    <t>lokaal 7 bovenbouw</t>
  </si>
  <si>
    <t>lokaal 8 bovenbouw</t>
  </si>
  <si>
    <t>lokaal 9 bovenbouw</t>
  </si>
  <si>
    <t>lokaal 10 bovenbouw</t>
  </si>
  <si>
    <t>lokaal 11 bovenbouw</t>
  </si>
  <si>
    <t>lokaal 12 bovenbouw</t>
  </si>
  <si>
    <t>lokaal 13 bovenbouw</t>
  </si>
  <si>
    <t>1.26</t>
  </si>
  <si>
    <t>lokaal 14 bovenbouw</t>
  </si>
  <si>
    <t>lokaal 15 bovenbouw</t>
  </si>
  <si>
    <t xml:space="preserve">gang   </t>
  </si>
  <si>
    <t>De Gantel</t>
  </si>
  <si>
    <t>Burg. Patijnlaan 19</t>
  </si>
  <si>
    <t>Academ. Onderwijs/ICT</t>
  </si>
  <si>
    <t>P&amp;O</t>
  </si>
  <si>
    <t>Bestuur Secr &amp; Comm.</t>
  </si>
  <si>
    <t>Secretariaat</t>
  </si>
  <si>
    <t>Voorzitter CvB</t>
  </si>
  <si>
    <t>Lid CvB</t>
  </si>
  <si>
    <t>Huisvesting</t>
  </si>
  <si>
    <t>Sector Dir. P&amp;O</t>
  </si>
  <si>
    <t>Sector Dir. Financien</t>
  </si>
  <si>
    <t>PSA</t>
  </si>
  <si>
    <t>Fin. Administratie</t>
  </si>
  <si>
    <t>Planning &amp; Plaatsing</t>
  </si>
  <si>
    <t>Inkoopadviseur</t>
  </si>
  <si>
    <t>Applicatiebeheer</t>
  </si>
  <si>
    <t>Adj. Hoofd Adviesbureau</t>
  </si>
  <si>
    <t>Lifthal 1</t>
  </si>
  <si>
    <t>PVC</t>
  </si>
  <si>
    <t>Lifthal 2</t>
  </si>
  <si>
    <t>Vergaderruimte</t>
  </si>
  <si>
    <t>Pantry/Werkcafe</t>
  </si>
  <si>
    <t>Receptie/Ontvangst</t>
  </si>
  <si>
    <t>1.24a</t>
  </si>
  <si>
    <t>Ontmoetingszone</t>
  </si>
  <si>
    <t>Centrale gang</t>
  </si>
  <si>
    <t>Toiletten Heren</t>
  </si>
  <si>
    <t>Toiletten Dames</t>
  </si>
  <si>
    <t>Opslag</t>
  </si>
  <si>
    <t>nio</t>
  </si>
  <si>
    <t>L</t>
  </si>
  <si>
    <t>5 x per week (40 weken)</t>
  </si>
  <si>
    <t>4 x per week (40 weken)</t>
  </si>
  <si>
    <t>5 x per week (51 weken)</t>
  </si>
  <si>
    <t>2 x per week (40 weken)</t>
  </si>
  <si>
    <t>3 x per week (40 weken)</t>
  </si>
  <si>
    <t>Servicemedewerker</t>
  </si>
  <si>
    <t>extra werkzaamheden conform offerte JK/OFF18.041/BV 0,75 uur per dag</t>
  </si>
  <si>
    <t>looptijd Zaanstraat 13</t>
  </si>
  <si>
    <t xml:space="preserve">nr.102 3e verkeersruimte </t>
  </si>
  <si>
    <t>nr. 91 3e verkeer</t>
  </si>
  <si>
    <t>nr. 90 3e  verkeer</t>
  </si>
  <si>
    <t>nr. 86 3e teamkamer</t>
  </si>
  <si>
    <t>nr. 85 2e verkeer</t>
  </si>
  <si>
    <t>nr. 105 trappenhuis</t>
  </si>
  <si>
    <t>nr. 061 1e trappenhuis</t>
  </si>
  <si>
    <t>nr. 59 1e verkeer</t>
  </si>
  <si>
    <t>nr. 58 1e verkeer</t>
  </si>
  <si>
    <t>nr. 042 1e verkeer</t>
  </si>
  <si>
    <t xml:space="preserve">nr. 27 bg speellokaal </t>
  </si>
  <si>
    <t>nr. 25 bg verkeer</t>
  </si>
  <si>
    <t>nr. 011p peuterspeelzaal</t>
  </si>
  <si>
    <t>nr. 10 leslokaal groep 1/2</t>
  </si>
  <si>
    <t>nr. 6 sanitaire ruimte</t>
  </si>
  <si>
    <t>nr. 2 verkeersruimte</t>
  </si>
  <si>
    <t>norm m2/ uur</t>
  </si>
  <si>
    <t>Dakramen dubbelzijdig</t>
  </si>
  <si>
    <t>2</t>
  </si>
  <si>
    <t>3</t>
  </si>
  <si>
    <t>5</t>
  </si>
  <si>
    <t>in totaal</t>
  </si>
  <si>
    <t>art. 41.213 papierenhanddoek ZZ-VRC (Gelecon)</t>
  </si>
  <si>
    <t>art. 42049 Toiletpapier mini jumbo rec. Tissue (Gelecon)</t>
  </si>
  <si>
    <t>art. 18183 wc papier tissue 2 laags</t>
  </si>
  <si>
    <t>art. 25417 papierenhanddoekjes 2 laags</t>
  </si>
  <si>
    <t>art. 80569 Tork premium soap Mild mini</t>
  </si>
  <si>
    <t>art. 41.211 papieren handdoekjes</t>
  </si>
  <si>
    <t>art. 57.509 Microburst Floral Delight</t>
  </si>
  <si>
    <t>art. 57.012 Tork Premium soap</t>
  </si>
  <si>
    <t>Merk</t>
  </si>
  <si>
    <t>Satino</t>
  </si>
  <si>
    <t>Tork</t>
  </si>
  <si>
    <t>Euro</t>
  </si>
  <si>
    <t>Verpakkings eenheid</t>
  </si>
  <si>
    <t>Prijs per verpakkings eenheid</t>
  </si>
  <si>
    <t>0 tot 20 stuks</t>
  </si>
  <si>
    <t>21 tot 50 stuks</t>
  </si>
  <si>
    <t>&gt; dan 50 stuks</t>
  </si>
  <si>
    <t>Opdrachtgever heeft geen plicht tot afname.</t>
  </si>
  <si>
    <t>Hygiene boxen (wisseling 1x per 4 weken)</t>
  </si>
  <si>
    <t>CWS</t>
  </si>
  <si>
    <t>art. 44.370 Euro foam lotion zeep (Gelecon)</t>
  </si>
  <si>
    <t>art. 44.375 Euro foamsoap pearl lotion (Gelecon)</t>
  </si>
  <si>
    <t>Perceel</t>
  </si>
  <si>
    <t>Interfold Z vouw handdoek</t>
  </si>
  <si>
    <t>Jumbo rol 180m</t>
  </si>
  <si>
    <t>toiletpapier 400vels</t>
  </si>
  <si>
    <t>tork mild mini liquid soap</t>
  </si>
  <si>
    <t>floral air</t>
  </si>
  <si>
    <t>Zig-Zag handdoekjes - recycled tissue - 2 laags - 24 x 23 cm - WIT</t>
  </si>
  <si>
    <t>Mini Jumbo toiletpapier - recycled tissue - 2 laags - 180 m - WIT</t>
  </si>
  <si>
    <t>Tork Premium Soap Liquid Mini Mild - 420502</t>
  </si>
  <si>
    <t>Microburst vulling Expressions</t>
  </si>
  <si>
    <t>Admire foam soap - 1L</t>
  </si>
  <si>
    <t>Huis van SCOH</t>
  </si>
  <si>
    <t>Directeur bedrijfsvoering</t>
  </si>
  <si>
    <t xml:space="preserve">Luchtroosters in ramen </t>
  </si>
  <si>
    <t>Uitzuigen/reinigen</t>
  </si>
  <si>
    <t>SCOH-EA-DK-RT-2023</t>
  </si>
  <si>
    <t>Stichting Christelijk Onderwijs Haaglanden</t>
  </si>
  <si>
    <t>Uurlonen 1 januari 2024</t>
  </si>
  <si>
    <t>Inloopmat 2,00 x 1,40 wisseling 1x per maand</t>
  </si>
  <si>
    <t>Inloopmat 1,20 x 0,85 wisseling 1x per maand</t>
  </si>
  <si>
    <t>Aanbesteding 23-10-2023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</si>
</sst>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quot;Fl.&quot;#,##0.00;[Red]\-&quot;Fl.&quot;#,##0.00"/>
    <numFmt numFmtId="190" formatCode="&quot;Fl.&quot;#,##0_);[Red]\(&quot;Fl.&quot;#,##0\)"/>
    <numFmt numFmtId="191" formatCode="_-\F* #,##0.00_-;\-\F* #,##0.00_-;_-\F* &quot;-&quot;??_-;_-@_-"/>
    <numFmt numFmtId="192" formatCode="&quot;fl&quot;\ #,##0_-;[Red]&quot;fl&quot;\ #,##0\-"/>
    <numFmt numFmtId="193" formatCode="_-\€\ * #,##0.00"/>
    <numFmt numFmtId="194" formatCode="0\ &quot;m2&quot;"/>
    <numFmt numFmtId="195" formatCode="_-&quot;F&quot;\ * #,##0.00_-;_-&quot;F&quot;\ * #,##0.00\-;_-&quot;F&quot;\ * &quot;-&quot;??_-;_-@_-"/>
  </numFmts>
  <fonts count="113">
    <font>
      <sz val="10"/>
      <name val="MS Sans Serif"/>
    </font>
    <font>
      <sz val="10"/>
      <color theme="1"/>
      <name val="Century Gothic"/>
      <family val="2"/>
    </font>
    <font>
      <sz val="10"/>
      <color theme="1"/>
      <name val="Century Gothic"/>
      <family val="2"/>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8"/>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b/>
      <sz val="12"/>
      <color indexed="18"/>
      <name val="Century Gothic"/>
      <family val="2"/>
    </font>
    <font>
      <sz val="12"/>
      <color indexed="18"/>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0"/>
      <color theme="0" tint="-0.499984740745262"/>
      <name val="Century Gothic"/>
      <family val="2"/>
    </font>
    <font>
      <b/>
      <u/>
      <sz val="10"/>
      <name val="Century Gothic"/>
      <family val="2"/>
    </font>
    <font>
      <u/>
      <sz val="9"/>
      <name val="Century Gothic"/>
      <family val="2"/>
    </font>
    <font>
      <b/>
      <sz val="10"/>
      <color rgb="FFFF0000"/>
      <name val="MS Sans Serif"/>
    </font>
  </fonts>
  <fills count="65">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theme="1" tint="0.49998474074526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5">
    <xf numFmtId="0" fontId="0" fillId="0" borderId="0"/>
    <xf numFmtId="164" fontId="6" fillId="0" borderId="0" applyFont="0" applyFill="0" applyBorder="0" applyAlignment="0" applyProtection="0"/>
    <xf numFmtId="165" fontId="6" fillId="0" borderId="0" applyFont="0" applyFill="0" applyBorder="0" applyAlignment="0" applyProtection="0"/>
    <xf numFmtId="169" fontId="6" fillId="0" borderId="0" applyFont="0" applyFill="0" applyBorder="0" applyAlignment="0" applyProtection="0"/>
    <xf numFmtId="171" fontId="6" fillId="0" borderId="0" applyFont="0" applyFill="0" applyBorder="0" applyAlignment="0" applyProtection="0"/>
    <xf numFmtId="168" fontId="8" fillId="0" borderId="0" applyFont="0" applyFill="0" applyBorder="0" applyAlignment="0" applyProtection="0"/>
    <xf numFmtId="168" fontId="6" fillId="0" borderId="0" applyFont="0" applyFill="0" applyBorder="0" applyAlignment="0" applyProtection="0"/>
    <xf numFmtId="0" fontId="14" fillId="0" borderId="0" applyNumberFormat="0" applyFill="0" applyBorder="0" applyAlignment="0" applyProtection="0">
      <alignment vertical="top"/>
      <protection locked="0"/>
    </xf>
    <xf numFmtId="167" fontId="5" fillId="0" borderId="0" applyFont="0" applyFill="0" applyBorder="0" applyAlignment="0" applyProtection="0"/>
    <xf numFmtId="0" fontId="6" fillId="0" borderId="0"/>
    <xf numFmtId="0" fontId="12" fillId="0" borderId="0"/>
    <xf numFmtId="0" fontId="8" fillId="0" borderId="0"/>
    <xf numFmtId="0" fontId="6" fillId="0" borderId="0"/>
    <xf numFmtId="0" fontId="6" fillId="0" borderId="0"/>
    <xf numFmtId="0" fontId="10" fillId="0" borderId="0"/>
    <xf numFmtId="9" fontId="5" fillId="0" borderId="0" applyFont="0" applyFill="0" applyBorder="0" applyAlignment="0" applyProtection="0"/>
    <xf numFmtId="0" fontId="6" fillId="0" borderId="0"/>
    <xf numFmtId="166" fontId="5" fillId="0" borderId="0" applyFont="0" applyFill="0" applyBorder="0" applyAlignment="0" applyProtection="0"/>
    <xf numFmtId="0" fontId="17" fillId="0" borderId="0" applyNumberFormat="0" applyFill="0" applyBorder="0" applyAlignment="0" applyProtection="0"/>
    <xf numFmtId="0" fontId="18" fillId="0" borderId="12" applyNumberFormat="0" applyFill="0" applyAlignment="0" applyProtection="0"/>
    <xf numFmtId="0" fontId="19" fillId="0" borderId="13" applyNumberFormat="0" applyFill="0" applyAlignment="0" applyProtection="0"/>
    <xf numFmtId="0" fontId="20" fillId="0" borderId="14" applyNumberFormat="0" applyFill="0" applyAlignment="0" applyProtection="0"/>
    <xf numFmtId="0" fontId="20" fillId="0" borderId="0" applyNumberFormat="0" applyFill="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0" applyNumberFormat="0" applyBorder="0" applyAlignment="0" applyProtection="0"/>
    <xf numFmtId="0" fontId="24" fillId="6" borderId="15" applyNumberFormat="0" applyAlignment="0" applyProtection="0"/>
    <xf numFmtId="0" fontId="25" fillId="7" borderId="16" applyNumberFormat="0" applyAlignment="0" applyProtection="0"/>
    <xf numFmtId="0" fontId="26" fillId="7" borderId="15" applyNumberFormat="0" applyAlignment="0" applyProtection="0"/>
    <xf numFmtId="0" fontId="27" fillId="0" borderId="17" applyNumberFormat="0" applyFill="0" applyAlignment="0" applyProtection="0"/>
    <xf numFmtId="0" fontId="28" fillId="8" borderId="18"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20" applyNumberFormat="0" applyFill="0" applyAlignment="0" applyProtection="0"/>
    <xf numFmtId="0" fontId="32"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32" fillId="13" borderId="0" applyNumberFormat="0" applyBorder="0" applyAlignment="0" applyProtection="0"/>
    <xf numFmtId="0" fontId="32"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2" fillId="17" borderId="0" applyNumberFormat="0" applyBorder="0" applyAlignment="0" applyProtection="0"/>
    <xf numFmtId="0" fontId="32" fillId="18" borderId="0" applyNumberFormat="0" applyBorder="0" applyAlignment="0" applyProtection="0"/>
    <xf numFmtId="0" fontId="4" fillId="19" borderId="0" applyNumberFormat="0" applyBorder="0" applyAlignment="0" applyProtection="0"/>
    <xf numFmtId="0" fontId="4" fillId="20" borderId="0" applyNumberFormat="0" applyBorder="0" applyAlignment="0" applyProtection="0"/>
    <xf numFmtId="0" fontId="32" fillId="21" borderId="0" applyNumberFormat="0" applyBorder="0" applyAlignment="0" applyProtection="0"/>
    <xf numFmtId="0" fontId="32"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32" fillId="29" borderId="0" applyNumberFormat="0" applyBorder="0" applyAlignment="0" applyProtection="0"/>
    <xf numFmtId="0" fontId="32"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32" fillId="33" borderId="0" applyNumberFormat="0" applyBorder="0" applyAlignment="0" applyProtection="0"/>
    <xf numFmtId="0" fontId="4" fillId="0" borderId="0"/>
    <xf numFmtId="0" fontId="4" fillId="9" borderId="19" applyNumberFormat="0" applyFont="0" applyAlignment="0" applyProtection="0"/>
    <xf numFmtId="0" fontId="9" fillId="0" borderId="0"/>
    <xf numFmtId="0" fontId="33" fillId="0" borderId="0"/>
    <xf numFmtId="0" fontId="33" fillId="0" borderId="0"/>
    <xf numFmtId="0" fontId="5" fillId="0" borderId="0"/>
    <xf numFmtId="9" fontId="5" fillId="0" borderId="0" applyFont="0" applyFill="0" applyBorder="0" applyAlignment="0" applyProtection="0"/>
    <xf numFmtId="44" fontId="5" fillId="0" borderId="0" applyFont="0" applyFill="0" applyBorder="0" applyAlignment="0" applyProtection="0"/>
    <xf numFmtId="183" fontId="5"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84" fontId="34" fillId="0" borderId="0" applyFont="0" applyFill="0" applyBorder="0" applyAlignment="0" applyProtection="0"/>
    <xf numFmtId="184" fontId="34" fillId="0" borderId="0" applyFont="0" applyFill="0" applyBorder="0" applyAlignment="0" applyProtection="0"/>
    <xf numFmtId="185" fontId="9" fillId="0" borderId="0" applyFont="0" applyFill="0" applyBorder="0" applyAlignment="0" applyProtection="0"/>
    <xf numFmtId="183"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43" fontId="3" fillId="0" borderId="0" applyFont="0" applyFill="0" applyBorder="0" applyAlignment="0" applyProtection="0"/>
    <xf numFmtId="0" fontId="35" fillId="34" borderId="0"/>
    <xf numFmtId="186" fontId="5" fillId="0" borderId="0"/>
    <xf numFmtId="0" fontId="12" fillId="0" borderId="0"/>
    <xf numFmtId="0" fontId="10" fillId="0" borderId="0"/>
    <xf numFmtId="9" fontId="5" fillId="0" borderId="0" applyFont="0" applyFill="0" applyBorder="0" applyAlignment="0" applyProtection="0"/>
    <xf numFmtId="9" fontId="9" fillId="0" borderId="0" applyFont="0" applyFill="0" applyBorder="0" applyAlignment="0" applyProtection="0"/>
    <xf numFmtId="0" fontId="5" fillId="0" borderId="0"/>
    <xf numFmtId="0" fontId="5" fillId="0" borderId="0"/>
    <xf numFmtId="0" fontId="36" fillId="0" borderId="0"/>
    <xf numFmtId="0" fontId="9" fillId="0" borderId="0"/>
    <xf numFmtId="0" fontId="3" fillId="0" borderId="0"/>
    <xf numFmtId="0" fontId="5" fillId="0" borderId="0"/>
    <xf numFmtId="0" fontId="37" fillId="0" borderId="0"/>
    <xf numFmtId="0" fontId="37" fillId="0" borderId="0"/>
    <xf numFmtId="0" fontId="5" fillId="0" borderId="0"/>
    <xf numFmtId="0" fontId="5" fillId="0" borderId="0"/>
    <xf numFmtId="0" fontId="37" fillId="0" borderId="0"/>
    <xf numFmtId="0" fontId="37" fillId="0" borderId="0"/>
    <xf numFmtId="0" fontId="9" fillId="0" borderId="0"/>
    <xf numFmtId="0" fontId="5" fillId="0" borderId="0"/>
    <xf numFmtId="0" fontId="15" fillId="0" borderId="0"/>
    <xf numFmtId="0" fontId="7" fillId="0" borderId="0"/>
    <xf numFmtId="187"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0" fontId="9" fillId="0" borderId="0"/>
    <xf numFmtId="166" fontId="9" fillId="0" borderId="0" applyFont="0" applyFill="0" applyBorder="0" applyAlignment="0" applyProtection="0"/>
    <xf numFmtId="167" fontId="9" fillId="0" borderId="0" applyFont="0" applyFill="0" applyBorder="0" applyAlignment="0" applyProtection="0"/>
    <xf numFmtId="0" fontId="37"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7"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8" borderId="0" applyNumberFormat="0" applyBorder="0" applyAlignment="0" applyProtection="0"/>
    <xf numFmtId="0" fontId="37" fillId="38"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0" borderId="0" applyNumberFormat="0" applyBorder="0" applyAlignment="0" applyProtection="0"/>
    <xf numFmtId="0" fontId="37" fillId="40" borderId="0" applyNumberFormat="0" applyBorder="0" applyAlignment="0" applyProtection="0"/>
    <xf numFmtId="0" fontId="37" fillId="41" borderId="0" applyNumberFormat="0" applyBorder="0" applyAlignment="0" applyProtection="0"/>
    <xf numFmtId="0" fontId="37" fillId="41"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3"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4" borderId="0" applyNumberFormat="0" applyBorder="0" applyAlignment="0" applyProtection="0"/>
    <xf numFmtId="0" fontId="37" fillId="39" borderId="0" applyNumberFormat="0" applyBorder="0" applyAlignment="0" applyProtection="0"/>
    <xf numFmtId="0" fontId="37" fillId="39" borderId="0" applyNumberFormat="0" applyBorder="0" applyAlignment="0" applyProtection="0"/>
    <xf numFmtId="0" fontId="37" fillId="42" borderId="0" applyNumberFormat="0" applyBorder="0" applyAlignment="0" applyProtection="0"/>
    <xf numFmtId="0" fontId="37" fillId="42" borderId="0" applyNumberFormat="0" applyBorder="0" applyAlignment="0" applyProtection="0"/>
    <xf numFmtId="0" fontId="37" fillId="45" borderId="0" applyNumberFormat="0" applyBorder="0" applyAlignment="0" applyProtection="0"/>
    <xf numFmtId="0" fontId="37" fillId="45" borderId="0" applyNumberFormat="0" applyBorder="0" applyAlignment="0" applyProtection="0"/>
    <xf numFmtId="0" fontId="39" fillId="46"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49" borderId="0" applyNumberFormat="0" applyBorder="0" applyAlignment="0" applyProtection="0"/>
    <xf numFmtId="0" fontId="39" fillId="50" borderId="0" applyNumberFormat="0" applyBorder="0" applyAlignment="0" applyProtection="0"/>
    <xf numFmtId="0" fontId="39" fillId="51" borderId="0" applyNumberFormat="0" applyBorder="0" applyAlignment="0" applyProtection="0"/>
    <xf numFmtId="0" fontId="39" fillId="52" borderId="0" applyNumberFormat="0" applyBorder="0" applyAlignment="0" applyProtection="0"/>
    <xf numFmtId="0" fontId="39" fillId="47" borderId="0" applyNumberFormat="0" applyBorder="0" applyAlignment="0" applyProtection="0"/>
    <xf numFmtId="0" fontId="39" fillId="48" borderId="0" applyNumberFormat="0" applyBorder="0" applyAlignment="0" applyProtection="0"/>
    <xf numFmtId="0" fontId="39" fillId="53" borderId="0" applyNumberFormat="0" applyBorder="0" applyAlignment="0" applyProtection="0"/>
    <xf numFmtId="0" fontId="40" fillId="39" borderId="0" applyNumberFormat="0" applyBorder="0" applyAlignment="0" applyProtection="0"/>
    <xf numFmtId="0" fontId="41" fillId="4" borderId="0" applyNumberFormat="0" applyBorder="0" applyAlignment="0" applyProtection="0"/>
    <xf numFmtId="0" fontId="42" fillId="54" borderId="22" applyNumberFormat="0" applyAlignment="0" applyProtection="0"/>
    <xf numFmtId="0" fontId="9" fillId="0" borderId="0"/>
    <xf numFmtId="0" fontId="43" fillId="55" borderId="22" applyNumberFormat="0" applyAlignment="0" applyProtection="0"/>
    <xf numFmtId="0" fontId="44" fillId="56" borderId="23" applyNumberFormat="0" applyAlignment="0" applyProtection="0"/>
    <xf numFmtId="0" fontId="44" fillId="56" borderId="23" applyNumberFormat="0" applyAlignment="0" applyProtection="0"/>
    <xf numFmtId="0" fontId="45" fillId="0" borderId="0" applyNumberFormat="0" applyFill="0" applyBorder="0" applyAlignment="0" applyProtection="0"/>
    <xf numFmtId="0" fontId="46" fillId="0" borderId="24" applyNumberFormat="0" applyFill="0" applyAlignment="0" applyProtection="0"/>
    <xf numFmtId="0" fontId="47" fillId="38" borderId="0" applyNumberFormat="0" applyBorder="0" applyAlignment="0" applyProtection="0"/>
    <xf numFmtId="0" fontId="47" fillId="40" borderId="0" applyNumberFormat="0" applyBorder="0" applyAlignment="0" applyProtection="0"/>
    <xf numFmtId="0" fontId="47" fillId="40" borderId="0" applyNumberFormat="0" applyBorder="0" applyAlignment="0" applyProtection="0"/>
    <xf numFmtId="0" fontId="48" fillId="0" borderId="25" applyNumberFormat="0" applyFill="0" applyAlignment="0" applyProtection="0"/>
    <xf numFmtId="0" fontId="49" fillId="0" borderId="26" applyNumberFormat="0" applyFill="0" applyAlignment="0" applyProtection="0"/>
    <xf numFmtId="0" fontId="50" fillId="0" borderId="27" applyNumberFormat="0" applyFill="0" applyAlignment="0" applyProtection="0"/>
    <xf numFmtId="0" fontId="50" fillId="0" borderId="0" applyNumberFormat="0" applyFill="0" applyBorder="0" applyAlignment="0" applyProtection="0"/>
    <xf numFmtId="0" fontId="51" fillId="57" borderId="22" applyNumberFormat="0" applyAlignment="0" applyProtection="0"/>
    <xf numFmtId="0" fontId="38" fillId="58" borderId="1"/>
    <xf numFmtId="0" fontId="52" fillId="0" borderId="28" applyNumberFormat="0" applyFill="0" applyAlignment="0" applyProtection="0"/>
    <xf numFmtId="0" fontId="53" fillId="0" borderId="29" applyNumberFormat="0" applyFill="0" applyAlignment="0" applyProtection="0"/>
    <xf numFmtId="0" fontId="54" fillId="0" borderId="30" applyNumberFormat="0" applyFill="0" applyAlignment="0" applyProtection="0"/>
    <xf numFmtId="0" fontId="54" fillId="0" borderId="0" applyNumberFormat="0" applyFill="0" applyBorder="0" applyAlignment="0" applyProtection="0"/>
    <xf numFmtId="167" fontId="55" fillId="0" borderId="0">
      <alignment horizontal="center" vertical="center" textRotation="90" wrapText="1"/>
    </xf>
    <xf numFmtId="0" fontId="56" fillId="58" borderId="31"/>
    <xf numFmtId="0" fontId="57" fillId="0" borderId="32" applyNumberFormat="0" applyFill="0" applyAlignment="0" applyProtection="0"/>
    <xf numFmtId="189" fontId="5" fillId="0" borderId="0"/>
    <xf numFmtId="0" fontId="58" fillId="57" borderId="0" applyNumberFormat="0" applyBorder="0" applyAlignment="0" applyProtection="0"/>
    <xf numFmtId="0" fontId="58" fillId="57" borderId="0" applyNumberFormat="0" applyBorder="0" applyAlignment="0" applyProtection="0"/>
    <xf numFmtId="0" fontId="36" fillId="0" borderId="0"/>
    <xf numFmtId="0" fontId="5" fillId="59" borderId="33" applyNumberFormat="0" applyFont="0" applyAlignment="0" applyProtection="0"/>
    <xf numFmtId="0" fontId="37" fillId="59" borderId="33" applyNumberFormat="0" applyFont="0" applyAlignment="0" applyProtection="0"/>
    <xf numFmtId="0" fontId="59" fillId="37" borderId="0" applyNumberFormat="0" applyBorder="0" applyAlignment="0" applyProtection="0"/>
    <xf numFmtId="0" fontId="60" fillId="55" borderId="34" applyNumberFormat="0" applyAlignment="0" applyProtection="0"/>
    <xf numFmtId="0" fontId="56" fillId="60" borderId="35" applyNumberFormat="0" applyFont="0" applyBorder="0">
      <alignment horizontal="center"/>
    </xf>
    <xf numFmtId="0" fontId="61" fillId="0" borderId="0" applyNumberFormat="0" applyFill="0" applyBorder="0" applyAlignment="0" applyProtection="0"/>
    <xf numFmtId="0" fontId="62" fillId="0" borderId="0" applyNumberFormat="0" applyFill="0" applyBorder="0" applyAlignment="0" applyProtection="0"/>
    <xf numFmtId="0" fontId="63" fillId="0" borderId="36" applyNumberFormat="0" applyFill="0" applyAlignment="0" applyProtection="0"/>
    <xf numFmtId="0" fontId="63" fillId="0" borderId="37" applyNumberFormat="0" applyFill="0" applyAlignment="0" applyProtection="0"/>
    <xf numFmtId="0" fontId="60" fillId="54" borderId="34" applyNumberFormat="0" applyAlignment="0" applyProtection="0"/>
    <xf numFmtId="190" fontId="5" fillId="0" borderId="0"/>
    <xf numFmtId="191" fontId="9" fillId="0" borderId="0" applyFont="0" applyFill="0" applyBorder="0" applyAlignment="0" applyProtection="0"/>
    <xf numFmtId="170" fontId="5" fillId="0" borderId="0"/>
    <xf numFmtId="0" fontId="45"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38" fontId="7" fillId="0" borderId="0" applyFont="0" applyFill="0" applyBorder="0" applyAlignment="0" applyProtection="0"/>
    <xf numFmtId="192" fontId="7" fillId="0" borderId="0" applyFont="0" applyFill="0" applyBorder="0" applyAlignment="0" applyProtection="0"/>
    <xf numFmtId="184" fontId="9" fillId="0" borderId="0" applyFont="0" applyFill="0" applyBorder="0" applyAlignment="0" applyProtection="0"/>
    <xf numFmtId="184" fontId="9" fillId="0" borderId="0" applyFont="0" applyFill="0" applyBorder="0" applyAlignment="0" applyProtection="0"/>
    <xf numFmtId="193" fontId="38" fillId="0" borderId="0"/>
    <xf numFmtId="193" fontId="38" fillId="0" borderId="0"/>
    <xf numFmtId="0" fontId="65" fillId="0" borderId="0" applyNumberFormat="0" applyFill="0" applyBorder="0" applyAlignment="0" applyProtection="0"/>
    <xf numFmtId="167" fontId="9" fillId="0" borderId="0" applyFont="0" applyFill="0" applyBorder="0" applyAlignment="0" applyProtection="0"/>
    <xf numFmtId="43" fontId="3"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0" fontId="56" fillId="58" borderId="31"/>
    <xf numFmtId="194" fontId="56" fillId="0" borderId="0"/>
    <xf numFmtId="9" fontId="37" fillId="0" borderId="0" applyFont="0" applyFill="0" applyBorder="0" applyAlignment="0" applyProtection="0"/>
    <xf numFmtId="0" fontId="3" fillId="0" borderId="0"/>
    <xf numFmtId="0" fontId="9" fillId="0" borderId="0"/>
    <xf numFmtId="0" fontId="5" fillId="0" borderId="0"/>
    <xf numFmtId="0" fontId="9" fillId="0" borderId="0"/>
    <xf numFmtId="0" fontId="66" fillId="0" borderId="0"/>
    <xf numFmtId="0" fontId="9" fillId="0" borderId="0"/>
    <xf numFmtId="0" fontId="5" fillId="0" borderId="0"/>
    <xf numFmtId="0" fontId="3" fillId="0" borderId="0"/>
    <xf numFmtId="0" fontId="3" fillId="0" borderId="0"/>
    <xf numFmtId="0" fontId="9" fillId="0" borderId="0"/>
    <xf numFmtId="0" fontId="5" fillId="0" borderId="0"/>
    <xf numFmtId="166" fontId="9" fillId="0" borderId="0" applyFont="0" applyFill="0" applyBorder="0" applyAlignment="0" applyProtection="0"/>
    <xf numFmtId="166" fontId="37" fillId="0" borderId="0" applyFont="0" applyFill="0" applyBorder="0" applyAlignment="0" applyProtection="0"/>
    <xf numFmtId="166" fontId="9" fillId="0" borderId="0" applyFont="0" applyFill="0" applyBorder="0" applyAlignment="0" applyProtection="0"/>
    <xf numFmtId="195" fontId="9" fillId="0" borderId="0" applyFont="0" applyFill="0" applyBorder="0" applyAlignment="0" applyProtection="0"/>
  </cellStyleXfs>
  <cellXfs count="504">
    <xf numFmtId="0" fontId="0" fillId="0" borderId="0" xfId="0"/>
    <xf numFmtId="0" fontId="67" fillId="0" borderId="0" xfId="0" applyFont="1"/>
    <xf numFmtId="0" fontId="69" fillId="0" borderId="0" xfId="13" applyFont="1" applyProtection="1">
      <protection hidden="1"/>
    </xf>
    <xf numFmtId="0" fontId="69" fillId="0" borderId="0" xfId="0" applyFont="1"/>
    <xf numFmtId="2" fontId="69" fillId="0" borderId="0" xfId="11" applyNumberFormat="1" applyFont="1" applyProtection="1">
      <protection hidden="1"/>
    </xf>
    <xf numFmtId="0" fontId="69" fillId="0" borderId="0" xfId="13" applyFont="1" applyAlignment="1" applyProtection="1">
      <alignment vertical="center"/>
      <protection hidden="1"/>
    </xf>
    <xf numFmtId="0" fontId="70" fillId="0" borderId="0" xfId="13" applyFont="1" applyAlignment="1" applyProtection="1">
      <alignment horizontal="right" vertical="center"/>
      <protection hidden="1"/>
    </xf>
    <xf numFmtId="176" fontId="69" fillId="0" borderId="0" xfId="13" applyNumberFormat="1" applyFont="1" applyAlignment="1" applyProtection="1">
      <alignment vertical="center"/>
      <protection hidden="1"/>
    </xf>
    <xf numFmtId="0" fontId="68" fillId="0" borderId="0" xfId="13" applyFont="1" applyAlignment="1" applyProtection="1">
      <alignment horizontal="left" vertical="center"/>
      <protection hidden="1"/>
    </xf>
    <xf numFmtId="0" fontId="73" fillId="0" borderId="0" xfId="13" applyFont="1" applyAlignment="1" applyProtection="1">
      <alignment vertical="center"/>
      <protection hidden="1"/>
    </xf>
    <xf numFmtId="2" fontId="69" fillId="0" borderId="0" xfId="0" applyNumberFormat="1" applyFont="1" applyAlignment="1">
      <alignment vertical="center"/>
    </xf>
    <xf numFmtId="176" fontId="75" fillId="0" borderId="0" xfId="13" applyNumberFormat="1" applyFont="1" applyAlignment="1" applyProtection="1">
      <alignment vertical="center"/>
      <protection hidden="1"/>
    </xf>
    <xf numFmtId="177" fontId="69" fillId="0" borderId="0" xfId="13" applyNumberFormat="1" applyFont="1" applyAlignment="1" applyProtection="1">
      <alignment horizontal="right" vertical="center"/>
      <protection hidden="1"/>
    </xf>
    <xf numFmtId="0" fontId="69" fillId="0" borderId="0" xfId="13" applyFont="1" applyAlignment="1" applyProtection="1">
      <alignment horizontal="right" vertical="center"/>
      <protection hidden="1"/>
    </xf>
    <xf numFmtId="0" fontId="77" fillId="0" borderId="0" xfId="13" applyFont="1" applyProtection="1">
      <protection hidden="1"/>
    </xf>
    <xf numFmtId="9" fontId="74" fillId="2" borderId="1" xfId="64" applyFont="1" applyFill="1" applyBorder="1" applyAlignment="1">
      <alignment horizontal="center"/>
    </xf>
    <xf numFmtId="2" fontId="84" fillId="0" borderId="0" xfId="62" applyNumberFormat="1" applyFont="1"/>
    <xf numFmtId="0" fontId="69" fillId="0" borderId="0" xfId="88" applyFont="1"/>
    <xf numFmtId="173" fontId="74" fillId="0" borderId="0" xfId="8" applyNumberFormat="1" applyFont="1" applyAlignment="1">
      <alignment horizontal="center"/>
    </xf>
    <xf numFmtId="2" fontId="79" fillId="0" borderId="0" xfId="12" applyNumberFormat="1" applyFont="1"/>
    <xf numFmtId="2" fontId="74" fillId="0" borderId="0" xfId="88" applyNumberFormat="1" applyFont="1"/>
    <xf numFmtId="0" fontId="71" fillId="0" borderId="0" xfId="88" applyFont="1"/>
    <xf numFmtId="0" fontId="74" fillId="0" borderId="1" xfId="88" applyFont="1" applyBorder="1"/>
    <xf numFmtId="0" fontId="74" fillId="0" borderId="0" xfId="88" applyFont="1"/>
    <xf numFmtId="167" fontId="69" fillId="0" borderId="0" xfId="8" applyFont="1"/>
    <xf numFmtId="167" fontId="82" fillId="61" borderId="38" xfId="8" applyFont="1" applyFill="1" applyBorder="1" applyAlignment="1">
      <alignment horizontal="center" vertical="top" wrapText="1"/>
    </xf>
    <xf numFmtId="2" fontId="83" fillId="0" borderId="0" xfId="12" applyNumberFormat="1" applyFont="1"/>
    <xf numFmtId="188" fontId="85" fillId="0" borderId="0" xfId="62" applyNumberFormat="1" applyFont="1" applyAlignment="1">
      <alignment horizontal="left"/>
    </xf>
    <xf numFmtId="0" fontId="69" fillId="0" borderId="0" xfId="0" applyFont="1" applyAlignment="1">
      <alignment horizontal="center" vertical="center"/>
    </xf>
    <xf numFmtId="0" fontId="69" fillId="0" borderId="0" xfId="16" applyFont="1" applyAlignment="1">
      <alignment horizontal="center"/>
    </xf>
    <xf numFmtId="2" fontId="69" fillId="0" borderId="0" xfId="8" applyNumberFormat="1" applyFont="1" applyAlignment="1">
      <alignment horizontal="left"/>
    </xf>
    <xf numFmtId="172" fontId="69" fillId="0" borderId="0" xfId="16" applyNumberFormat="1" applyFont="1" applyAlignment="1">
      <alignment horizontal="center"/>
    </xf>
    <xf numFmtId="172" fontId="75" fillId="0" borderId="0" xfId="12" applyNumberFormat="1" applyFont="1"/>
    <xf numFmtId="3" fontId="75" fillId="0" borderId="0" xfId="12" applyNumberFormat="1" applyFont="1" applyAlignment="1">
      <alignment horizontal="right"/>
    </xf>
    <xf numFmtId="167" fontId="69" fillId="0" borderId="0" xfId="8" applyFont="1" applyAlignment="1">
      <alignment horizontal="right"/>
    </xf>
    <xf numFmtId="0" fontId="69" fillId="0" borderId="0" xfId="16" applyFont="1"/>
    <xf numFmtId="0" fontId="73" fillId="0" borderId="0" xfId="16" applyFont="1"/>
    <xf numFmtId="0" fontId="69" fillId="0" borderId="1" xfId="0" applyFont="1" applyBorder="1" applyAlignment="1">
      <alignment vertical="center"/>
    </xf>
    <xf numFmtId="0" fontId="69" fillId="0" borderId="1" xfId="0" applyFont="1" applyBorder="1" applyAlignment="1">
      <alignment horizontal="center" vertical="center"/>
    </xf>
    <xf numFmtId="49" fontId="69" fillId="0" borderId="1" xfId="0" applyNumberFormat="1" applyFont="1" applyBorder="1" applyAlignment="1">
      <alignment horizontal="center"/>
    </xf>
    <xf numFmtId="0" fontId="69" fillId="0" borderId="1" xfId="0" applyFont="1" applyBorder="1"/>
    <xf numFmtId="173" fontId="71" fillId="0" borderId="1" xfId="8" applyNumberFormat="1" applyFont="1" applyFill="1" applyBorder="1" applyAlignment="1">
      <alignment horizontal="center"/>
    </xf>
    <xf numFmtId="173" fontId="78" fillId="0" borderId="1" xfId="8" applyNumberFormat="1" applyFont="1" applyFill="1" applyBorder="1" applyAlignment="1">
      <alignment horizontal="center"/>
    </xf>
    <xf numFmtId="49" fontId="78" fillId="0" borderId="1" xfId="16" applyNumberFormat="1" applyFont="1" applyBorder="1" applyAlignment="1">
      <alignment horizontal="center"/>
    </xf>
    <xf numFmtId="0" fontId="78" fillId="0" borderId="1" xfId="16" applyFont="1" applyBorder="1" applyAlignment="1">
      <alignment horizontal="left"/>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82" fillId="61" borderId="1" xfId="0" applyNumberFormat="1" applyFont="1" applyFill="1" applyBorder="1" applyAlignment="1">
      <alignment horizontal="center" vertical="center" wrapText="1"/>
    </xf>
    <xf numFmtId="1" fontId="78" fillId="0" borderId="1" xfId="0" applyNumberFormat="1" applyFont="1" applyBorder="1" applyAlignment="1">
      <alignment horizontal="center" vertical="center" wrapText="1"/>
    </xf>
    <xf numFmtId="1" fontId="78" fillId="0" borderId="6" xfId="0" applyNumberFormat="1" applyFont="1" applyBorder="1" applyAlignment="1">
      <alignment horizontal="center" vertical="center" wrapText="1"/>
    </xf>
    <xf numFmtId="1" fontId="78" fillId="0" borderId="7" xfId="0" applyNumberFormat="1" applyFont="1" applyBorder="1" applyAlignment="1">
      <alignment horizontal="center" vertical="center" wrapText="1"/>
    </xf>
    <xf numFmtId="2" fontId="84" fillId="0" borderId="0" xfId="12" applyNumberFormat="1" applyFont="1"/>
    <xf numFmtId="0" fontId="69" fillId="0" borderId="0" xfId="0" applyFont="1" applyAlignment="1">
      <alignment horizontal="center"/>
    </xf>
    <xf numFmtId="0" fontId="71" fillId="0" borderId="0" xfId="0" applyFont="1" applyAlignment="1">
      <alignment horizontal="center"/>
    </xf>
    <xf numFmtId="2" fontId="77" fillId="0" borderId="0" xfId="0" applyNumberFormat="1" applyFont="1"/>
    <xf numFmtId="2" fontId="74" fillId="0" borderId="0" xfId="0" applyNumberFormat="1" applyFont="1" applyAlignment="1">
      <alignment horizontal="center"/>
    </xf>
    <xf numFmtId="2" fontId="74" fillId="0" borderId="0" xfId="0" applyNumberFormat="1" applyFont="1" applyAlignment="1">
      <alignment horizontal="left"/>
    </xf>
    <xf numFmtId="2" fontId="74" fillId="0" borderId="0" xfId="0" applyNumberFormat="1" applyFont="1"/>
    <xf numFmtId="0" fontId="74" fillId="0" borderId="0" xfId="0" applyFont="1"/>
    <xf numFmtId="1" fontId="74" fillId="0" borderId="0" xfId="0" applyNumberFormat="1" applyFont="1" applyAlignment="1">
      <alignment horizontal="center"/>
    </xf>
    <xf numFmtId="0" fontId="88" fillId="0" borderId="0" xfId="0" applyFont="1"/>
    <xf numFmtId="167" fontId="74" fillId="0" borderId="0" xfId="8" applyFont="1"/>
    <xf numFmtId="2" fontId="83" fillId="0" borderId="0" xfId="0" applyNumberFormat="1" applyFont="1" applyAlignment="1">
      <alignment horizontal="left"/>
    </xf>
    <xf numFmtId="2" fontId="79" fillId="0" borderId="0" xfId="12" applyNumberFormat="1" applyFont="1" applyAlignment="1">
      <alignment horizontal="left"/>
    </xf>
    <xf numFmtId="9" fontId="89" fillId="61" borderId="4" xfId="15"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2" fontId="82" fillId="61" borderId="4" xfId="0" applyNumberFormat="1" applyFont="1" applyFill="1" applyBorder="1" applyAlignment="1">
      <alignment horizontal="left" vertical="top"/>
    </xf>
    <xf numFmtId="0" fontId="82" fillId="61" borderId="4" xfId="0" applyFont="1" applyFill="1" applyBorder="1" applyAlignment="1">
      <alignment horizontal="left" vertical="top" wrapText="1"/>
    </xf>
    <xf numFmtId="182" fontId="82" fillId="61" borderId="4" xfId="8" applyNumberFormat="1" applyFont="1" applyFill="1" applyBorder="1" applyAlignment="1">
      <alignment horizontal="left" vertical="top" wrapText="1"/>
    </xf>
    <xf numFmtId="167" fontId="82" fillId="61" borderId="4" xfId="8" applyFont="1" applyFill="1" applyBorder="1" applyAlignment="1">
      <alignment horizontal="center" vertical="top" wrapText="1"/>
    </xf>
    <xf numFmtId="167" fontId="89" fillId="61" borderId="4" xfId="8" applyFont="1" applyFill="1" applyBorder="1" applyAlignment="1">
      <alignment horizontal="center" vertical="top" wrapText="1"/>
    </xf>
    <xf numFmtId="2" fontId="69" fillId="0" borderId="1" xfId="0" applyNumberFormat="1" applyFont="1" applyBorder="1"/>
    <xf numFmtId="174" fontId="69" fillId="0" borderId="1" xfId="0" applyNumberFormat="1" applyFont="1" applyBorder="1" applyAlignment="1">
      <alignment horizontal="left"/>
    </xf>
    <xf numFmtId="2" fontId="69" fillId="0" borderId="1" xfId="0" applyNumberFormat="1" applyFont="1" applyBorder="1" applyAlignment="1">
      <alignment horizontal="right"/>
    </xf>
    <xf numFmtId="1" fontId="87" fillId="0" borderId="1" xfId="0" applyNumberFormat="1" applyFont="1" applyBorder="1" applyAlignment="1">
      <alignment horizontal="center"/>
    </xf>
    <xf numFmtId="43" fontId="71" fillId="0" borderId="1" xfId="8" applyNumberFormat="1" applyFont="1" applyFill="1" applyBorder="1" applyAlignment="1">
      <alignment horizontal="center"/>
    </xf>
    <xf numFmtId="1" fontId="71" fillId="0" borderId="1" xfId="8" applyNumberFormat="1" applyFont="1" applyFill="1" applyBorder="1" applyAlignment="1">
      <alignment horizontal="center"/>
    </xf>
    <xf numFmtId="2" fontId="71" fillId="0" borderId="1" xfId="8" applyNumberFormat="1" applyFont="1" applyFill="1" applyBorder="1" applyAlignment="1">
      <alignment horizontal="center"/>
    </xf>
    <xf numFmtId="0" fontId="71" fillId="0" borderId="0" xfId="0" applyFont="1"/>
    <xf numFmtId="0" fontId="69" fillId="0" borderId="4" xfId="0" applyFont="1" applyBorder="1"/>
    <xf numFmtId="0" fontId="69" fillId="0" borderId="7" xfId="0" applyFont="1" applyBorder="1"/>
    <xf numFmtId="174" fontId="69" fillId="0" borderId="9" xfId="0" applyNumberFormat="1" applyFont="1" applyBorder="1" applyAlignment="1">
      <alignment horizontal="left"/>
    </xf>
    <xf numFmtId="0" fontId="69" fillId="0" borderId="9" xfId="0" applyFont="1" applyBorder="1"/>
    <xf numFmtId="1" fontId="69" fillId="0" borderId="1" xfId="0" applyNumberFormat="1" applyFont="1" applyBorder="1" applyAlignment="1">
      <alignment horizontal="right"/>
    </xf>
    <xf numFmtId="2" fontId="69" fillId="0" borderId="7" xfId="0" applyNumberFormat="1" applyFont="1" applyBorder="1" applyAlignment="1">
      <alignment horizontal="right"/>
    </xf>
    <xf numFmtId="0" fontId="69" fillId="0" borderId="21" xfId="0" applyFont="1" applyBorder="1" applyAlignment="1">
      <alignment wrapText="1"/>
    </xf>
    <xf numFmtId="0" fontId="69" fillId="0" borderId="21" xfId="0" applyFont="1" applyBorder="1"/>
    <xf numFmtId="0" fontId="69" fillId="2" borderId="21" xfId="0" applyFont="1" applyFill="1" applyBorder="1" applyAlignment="1">
      <alignment wrapText="1"/>
    </xf>
    <xf numFmtId="0" fontId="87" fillId="0" borderId="21" xfId="58" applyFont="1" applyBorder="1" applyAlignment="1">
      <alignment wrapText="1"/>
    </xf>
    <xf numFmtId="0" fontId="87" fillId="0" borderId="0" xfId="0" applyFont="1"/>
    <xf numFmtId="0" fontId="71" fillId="0" borderId="0" xfId="13" applyFont="1" applyProtection="1">
      <protection hidden="1"/>
    </xf>
    <xf numFmtId="0" fontId="74" fillId="0" borderId="0" xfId="0" applyFont="1" applyAlignment="1">
      <alignment horizontal="center"/>
    </xf>
    <xf numFmtId="0" fontId="69" fillId="0" borderId="0" xfId="0" applyFont="1" applyAlignment="1">
      <alignment vertical="center"/>
    </xf>
    <xf numFmtId="2" fontId="69" fillId="0" borderId="0" xfId="13" applyNumberFormat="1" applyFont="1" applyAlignment="1" applyProtection="1">
      <alignment vertical="center"/>
      <protection hidden="1"/>
    </xf>
    <xf numFmtId="2" fontId="79" fillId="0" borderId="0" xfId="13" applyNumberFormat="1" applyFont="1" applyAlignment="1" applyProtection="1">
      <alignment vertical="center"/>
      <protection locked="0"/>
    </xf>
    <xf numFmtId="2" fontId="69" fillId="0" borderId="3" xfId="11" applyNumberFormat="1" applyFont="1" applyBorder="1" applyProtection="1">
      <protection hidden="1"/>
    </xf>
    <xf numFmtId="2" fontId="69" fillId="0" borderId="5" xfId="11" applyNumberFormat="1" applyFont="1" applyBorder="1" applyProtection="1">
      <protection hidden="1"/>
    </xf>
    <xf numFmtId="2" fontId="69" fillId="0" borderId="7" xfId="11" applyNumberFormat="1" applyFont="1" applyBorder="1" applyProtection="1">
      <protection hidden="1"/>
    </xf>
    <xf numFmtId="0" fontId="69" fillId="0" borderId="5" xfId="0" applyFont="1" applyBorder="1"/>
    <xf numFmtId="177" fontId="69" fillId="2" borderId="0" xfId="11" applyNumberFormat="1" applyFont="1" applyFill="1" applyAlignment="1" applyProtection="1">
      <alignment vertical="center"/>
      <protection hidden="1"/>
    </xf>
    <xf numFmtId="0" fontId="74" fillId="0" borderId="5" xfId="0" applyFont="1" applyBorder="1"/>
    <xf numFmtId="0" fontId="74" fillId="0" borderId="7" xfId="0" applyFont="1" applyBorder="1"/>
    <xf numFmtId="177" fontId="74" fillId="0" borderId="1" xfId="11" applyNumberFormat="1" applyFont="1" applyBorder="1" applyAlignment="1" applyProtection="1">
      <alignment vertical="center"/>
      <protection hidden="1"/>
    </xf>
    <xf numFmtId="177" fontId="69" fillId="0" borderId="1" xfId="11" applyNumberFormat="1" applyFont="1" applyBorder="1" applyAlignment="1" applyProtection="1">
      <alignment vertical="center"/>
      <protection hidden="1"/>
    </xf>
    <xf numFmtId="10" fontId="74" fillId="0" borderId="7" xfId="0" applyNumberFormat="1" applyFont="1" applyBorder="1"/>
    <xf numFmtId="0" fontId="68" fillId="0" borderId="3" xfId="13" applyFont="1" applyBorder="1" applyAlignment="1" applyProtection="1">
      <alignment horizontal="left" vertical="center"/>
      <protection hidden="1"/>
    </xf>
    <xf numFmtId="2" fontId="74" fillId="0" borderId="1" xfId="11" applyNumberFormat="1" applyFont="1" applyBorder="1" applyAlignment="1" applyProtection="1">
      <alignment horizontal="center"/>
      <protection hidden="1"/>
    </xf>
    <xf numFmtId="179" fontId="73" fillId="0" borderId="1" xfId="13" applyNumberFormat="1" applyFont="1" applyBorder="1" applyAlignment="1" applyProtection="1">
      <alignment horizontal="left" vertical="center"/>
      <protection hidden="1"/>
    </xf>
    <xf numFmtId="179" fontId="73" fillId="0" borderId="11" xfId="13" applyNumberFormat="1" applyFont="1" applyBorder="1" applyAlignment="1" applyProtection="1">
      <alignment horizontal="left" vertical="center"/>
      <protection hidden="1"/>
    </xf>
    <xf numFmtId="0" fontId="69" fillId="0" borderId="5" xfId="11" applyFont="1" applyBorder="1" applyAlignment="1" applyProtection="1">
      <alignment vertical="center"/>
      <protection hidden="1"/>
    </xf>
    <xf numFmtId="0" fontId="69" fillId="0" borderId="2" xfId="0" applyFont="1" applyBorder="1"/>
    <xf numFmtId="10" fontId="73" fillId="0" borderId="0" xfId="15" applyNumberFormat="1" applyFont="1" applyFill="1" applyBorder="1" applyAlignment="1" applyProtection="1">
      <alignment horizontal="right" vertical="center"/>
      <protection hidden="1"/>
    </xf>
    <xf numFmtId="0" fontId="69" fillId="0" borderId="6" xfId="0" applyFont="1" applyBorder="1"/>
    <xf numFmtId="181" fontId="69" fillId="0" borderId="0" xfId="11" applyNumberFormat="1" applyFont="1" applyProtection="1">
      <protection hidden="1"/>
    </xf>
    <xf numFmtId="10" fontId="68" fillId="0" borderId="0" xfId="15" applyNumberFormat="1" applyFont="1" applyFill="1" applyBorder="1" applyAlignment="1"/>
    <xf numFmtId="179" fontId="69" fillId="0" borderId="0" xfId="13" applyNumberFormat="1" applyFont="1" applyAlignment="1" applyProtection="1">
      <alignment vertical="center"/>
      <protection hidden="1"/>
    </xf>
    <xf numFmtId="0" fontId="73" fillId="0" borderId="1" xfId="13" applyFont="1" applyBorder="1" applyAlignment="1" applyProtection="1">
      <alignment horizontal="left" vertical="center"/>
      <protection hidden="1"/>
    </xf>
    <xf numFmtId="0" fontId="68" fillId="0" borderId="1" xfId="13" applyFont="1" applyBorder="1" applyAlignment="1" applyProtection="1">
      <alignment vertical="center"/>
      <protection hidden="1"/>
    </xf>
    <xf numFmtId="0" fontId="76" fillId="0" borderId="1" xfId="13" applyFont="1" applyBorder="1" applyAlignment="1" applyProtection="1">
      <alignment vertical="center"/>
      <protection hidden="1"/>
    </xf>
    <xf numFmtId="0" fontId="69" fillId="0" borderId="1" xfId="13" applyFont="1" applyBorder="1" applyAlignment="1" applyProtection="1">
      <alignment vertical="center"/>
      <protection hidden="1"/>
    </xf>
    <xf numFmtId="10" fontId="73" fillId="0" borderId="1" xfId="15" applyNumberFormat="1" applyFont="1" applyFill="1" applyBorder="1" applyAlignment="1" applyProtection="1">
      <alignment vertical="center"/>
      <protection hidden="1"/>
    </xf>
    <xf numFmtId="0" fontId="67" fillId="0" borderId="0" xfId="0" applyFont="1" applyAlignment="1">
      <alignment horizontal="left" indent="3"/>
    </xf>
    <xf numFmtId="0" fontId="67" fillId="0" borderId="0" xfId="0" applyFont="1" applyAlignment="1">
      <alignment horizontal="left" indent="1"/>
    </xf>
    <xf numFmtId="180" fontId="67" fillId="0" borderId="0" xfId="0" applyNumberFormat="1" applyFont="1"/>
    <xf numFmtId="179" fontId="67" fillId="0" borderId="0" xfId="0" applyNumberFormat="1" applyFont="1"/>
    <xf numFmtId="2" fontId="90" fillId="61" borderId="5" xfId="13" applyNumberFormat="1" applyFont="1" applyFill="1" applyBorder="1" applyAlignment="1" applyProtection="1">
      <alignment horizontal="left" vertical="center"/>
      <protection hidden="1"/>
    </xf>
    <xf numFmtId="2" fontId="86" fillId="61" borderId="6" xfId="11" applyNumberFormat="1" applyFont="1" applyFill="1" applyBorder="1" applyProtection="1">
      <protection hidden="1"/>
    </xf>
    <xf numFmtId="2" fontId="86" fillId="61" borderId="7" xfId="11" applyNumberFormat="1" applyFont="1" applyFill="1" applyBorder="1" applyProtection="1">
      <protection hidden="1"/>
    </xf>
    <xf numFmtId="0" fontId="90" fillId="61" borderId="5" xfId="13" applyFont="1" applyFill="1" applyBorder="1" applyAlignment="1" applyProtection="1">
      <alignment horizontal="left" vertical="center"/>
      <protection hidden="1"/>
    </xf>
    <xf numFmtId="0" fontId="81" fillId="61" borderId="6" xfId="13" applyFont="1" applyFill="1" applyBorder="1" applyAlignment="1" applyProtection="1">
      <alignment horizontal="left" vertical="center"/>
      <protection hidden="1"/>
    </xf>
    <xf numFmtId="9" fontId="86" fillId="61" borderId="7" xfId="13" applyNumberFormat="1" applyFont="1" applyFill="1" applyBorder="1" applyAlignment="1" applyProtection="1">
      <alignment vertical="center"/>
      <protection hidden="1"/>
    </xf>
    <xf numFmtId="0" fontId="91" fillId="0" borderId="0" xfId="13" applyFont="1" applyProtection="1">
      <protection hidden="1"/>
    </xf>
    <xf numFmtId="0" fontId="91" fillId="0" borderId="0" xfId="13" applyFont="1" applyAlignment="1" applyProtection="1">
      <alignment horizontal="center"/>
      <protection hidden="1"/>
    </xf>
    <xf numFmtId="0" fontId="91" fillId="0" borderId="0" xfId="13" applyFont="1" applyAlignment="1" applyProtection="1">
      <alignment horizontal="right"/>
      <protection hidden="1"/>
    </xf>
    <xf numFmtId="169" fontId="91" fillId="0" borderId="0" xfId="3" applyFont="1" applyFill="1" applyBorder="1" applyAlignment="1" applyProtection="1">
      <alignment horizontal="center"/>
      <protection hidden="1"/>
    </xf>
    <xf numFmtId="175" fontId="91" fillId="0" borderId="0" xfId="3" applyNumberFormat="1" applyFont="1" applyFill="1" applyBorder="1" applyAlignment="1" applyProtection="1">
      <alignment horizontal="center"/>
      <protection hidden="1"/>
    </xf>
    <xf numFmtId="2" fontId="79" fillId="0" borderId="0" xfId="0" applyNumberFormat="1" applyFont="1"/>
    <xf numFmtId="175" fontId="92" fillId="0" borderId="0" xfId="0" applyNumberFormat="1" applyFont="1" applyAlignment="1">
      <alignment horizontal="center" vertical="center"/>
    </xf>
    <xf numFmtId="1" fontId="80" fillId="0" borderId="0" xfId="0" applyNumberFormat="1" applyFont="1" applyAlignment="1">
      <alignment horizontal="left"/>
    </xf>
    <xf numFmtId="2" fontId="93" fillId="0" borderId="0" xfId="13" applyNumberFormat="1" applyFont="1" applyAlignment="1" applyProtection="1">
      <alignment horizontal="right"/>
      <protection hidden="1"/>
    </xf>
    <xf numFmtId="2" fontId="93" fillId="0" borderId="0" xfId="13" applyNumberFormat="1" applyFont="1" applyAlignment="1" applyProtection="1">
      <alignment horizontal="center"/>
      <protection hidden="1"/>
    </xf>
    <xf numFmtId="0" fontId="69" fillId="0" borderId="0" xfId="0" applyFont="1" applyAlignment="1">
      <alignment vertical="top" wrapText="1"/>
    </xf>
    <xf numFmtId="175" fontId="75" fillId="0" borderId="0" xfId="0" applyNumberFormat="1" applyFont="1" applyAlignment="1">
      <alignment horizontal="center" vertical="center"/>
    </xf>
    <xf numFmtId="2" fontId="93" fillId="0" borderId="0" xfId="13" applyNumberFormat="1" applyFont="1" applyAlignment="1" applyProtection="1">
      <alignment horizontal="center" wrapText="1"/>
      <protection hidden="1"/>
    </xf>
    <xf numFmtId="0" fontId="69" fillId="0" borderId="0" xfId="0" applyFont="1" applyAlignment="1">
      <alignment horizontal="center" wrapText="1"/>
    </xf>
    <xf numFmtId="2" fontId="69" fillId="0" borderId="5" xfId="13" applyNumberFormat="1" applyFont="1" applyBorder="1" applyProtection="1">
      <protection hidden="1"/>
    </xf>
    <xf numFmtId="2" fontId="94" fillId="0" borderId="6" xfId="3" applyNumberFormat="1" applyFont="1" applyFill="1" applyBorder="1" applyAlignment="1" applyProtection="1">
      <alignment horizontal="center" vertical="center"/>
      <protection hidden="1"/>
    </xf>
    <xf numFmtId="2" fontId="94" fillId="0" borderId="7" xfId="3" applyNumberFormat="1" applyFont="1" applyFill="1" applyBorder="1" applyAlignment="1" applyProtection="1">
      <alignment horizontal="right" vertical="center"/>
      <protection hidden="1"/>
    </xf>
    <xf numFmtId="175" fontId="75" fillId="0" borderId="8" xfId="0" applyNumberFormat="1" applyFont="1" applyBorder="1" applyAlignment="1">
      <alignment horizontal="center" vertical="center"/>
    </xf>
    <xf numFmtId="1" fontId="74" fillId="0" borderId="1" xfId="13" applyNumberFormat="1" applyFont="1" applyBorder="1" applyAlignment="1" applyProtection="1">
      <alignment horizontal="center"/>
      <protection hidden="1"/>
    </xf>
    <xf numFmtId="2" fontId="95" fillId="0" borderId="6" xfId="3" applyNumberFormat="1" applyFont="1" applyFill="1" applyBorder="1" applyAlignment="1" applyProtection="1">
      <alignment horizontal="left" vertical="center"/>
      <protection hidden="1"/>
    </xf>
    <xf numFmtId="2" fontId="91" fillId="0" borderId="7" xfId="3" applyNumberFormat="1" applyFont="1" applyFill="1" applyBorder="1" applyAlignment="1" applyProtection="1">
      <alignment horizontal="right" vertical="center"/>
      <protection hidden="1"/>
    </xf>
    <xf numFmtId="175" fontId="75" fillId="0" borderId="10" xfId="0" applyNumberFormat="1" applyFont="1" applyBorder="1" applyAlignment="1">
      <alignment horizontal="center" vertical="center"/>
    </xf>
    <xf numFmtId="2" fontId="96" fillId="0" borderId="6" xfId="13" applyNumberFormat="1" applyFont="1" applyBorder="1" applyProtection="1">
      <protection hidden="1"/>
    </xf>
    <xf numFmtId="10" fontId="97" fillId="0" borderId="7" xfId="15" applyNumberFormat="1" applyFont="1" applyFill="1" applyBorder="1" applyAlignment="1" applyProtection="1">
      <alignment horizontal="right"/>
      <protection hidden="1"/>
    </xf>
    <xf numFmtId="0" fontId="69" fillId="0" borderId="5" xfId="13" applyFont="1" applyBorder="1" applyProtection="1">
      <protection hidden="1"/>
    </xf>
    <xf numFmtId="0" fontId="96" fillId="0" borderId="6" xfId="13" applyFont="1" applyBorder="1" applyProtection="1">
      <protection hidden="1"/>
    </xf>
    <xf numFmtId="0" fontId="96" fillId="0" borderId="7" xfId="13" applyFont="1" applyBorder="1" applyAlignment="1" applyProtection="1">
      <alignment horizontal="right"/>
      <protection hidden="1"/>
    </xf>
    <xf numFmtId="0" fontId="97" fillId="0" borderId="6" xfId="13" applyFont="1" applyBorder="1" applyAlignment="1" applyProtection="1">
      <alignment horizontal="right"/>
      <protection hidden="1"/>
    </xf>
    <xf numFmtId="0" fontId="97" fillId="0" borderId="7" xfId="13" applyFont="1" applyBorder="1" applyAlignment="1" applyProtection="1">
      <alignment horizontal="right"/>
      <protection hidden="1"/>
    </xf>
    <xf numFmtId="0" fontId="73" fillId="0" borderId="5" xfId="13" applyFont="1" applyBorder="1" applyProtection="1">
      <protection hidden="1"/>
    </xf>
    <xf numFmtId="10" fontId="97" fillId="0" borderId="6" xfId="13" applyNumberFormat="1" applyFont="1" applyBorder="1" applyAlignment="1" applyProtection="1">
      <alignment horizontal="right"/>
      <protection hidden="1"/>
    </xf>
    <xf numFmtId="0" fontId="96" fillId="0" borderId="6" xfId="13" applyFont="1" applyBorder="1" applyAlignment="1" applyProtection="1">
      <alignment horizontal="center"/>
      <protection hidden="1"/>
    </xf>
    <xf numFmtId="175" fontId="98" fillId="0" borderId="1" xfId="15" applyNumberFormat="1" applyFont="1" applyFill="1" applyBorder="1" applyAlignment="1" applyProtection="1">
      <alignment horizontal="center"/>
      <protection hidden="1"/>
    </xf>
    <xf numFmtId="0" fontId="99" fillId="0" borderId="5" xfId="13" applyFont="1" applyBorder="1" applyProtection="1">
      <protection hidden="1"/>
    </xf>
    <xf numFmtId="2" fontId="100" fillId="0" borderId="0" xfId="13" applyNumberFormat="1" applyFont="1" applyAlignment="1" applyProtection="1">
      <alignment horizontal="center"/>
      <protection hidden="1"/>
    </xf>
    <xf numFmtId="175" fontId="71" fillId="0" borderId="10" xfId="0" applyNumberFormat="1" applyFont="1" applyBorder="1" applyAlignment="1">
      <alignment horizontal="center" vertical="center"/>
    </xf>
    <xf numFmtId="175" fontId="96" fillId="0" borderId="7" xfId="15" applyNumberFormat="1" applyFont="1" applyFill="1" applyBorder="1" applyAlignment="1" applyProtection="1">
      <alignment horizontal="right"/>
      <protection hidden="1"/>
    </xf>
    <xf numFmtId="169" fontId="96" fillId="0" borderId="6" xfId="13" applyNumberFormat="1" applyFont="1" applyBorder="1" applyAlignment="1" applyProtection="1">
      <alignment horizontal="center"/>
      <protection hidden="1"/>
    </xf>
    <xf numFmtId="165" fontId="96" fillId="0" borderId="6" xfId="13" applyNumberFormat="1" applyFont="1" applyBorder="1" applyAlignment="1" applyProtection="1">
      <alignment horizontal="center"/>
      <protection hidden="1"/>
    </xf>
    <xf numFmtId="167" fontId="96" fillId="0" borderId="7" xfId="8" applyFont="1" applyFill="1" applyBorder="1" applyAlignment="1" applyProtection="1">
      <alignment horizontal="right"/>
      <protection hidden="1"/>
    </xf>
    <xf numFmtId="0" fontId="74" fillId="0" borderId="1" xfId="0" applyFont="1" applyBorder="1"/>
    <xf numFmtId="10" fontId="96" fillId="0" borderId="7" xfId="15" applyNumberFormat="1" applyFont="1" applyFill="1" applyBorder="1" applyAlignment="1" applyProtection="1">
      <alignment horizontal="right"/>
      <protection hidden="1"/>
    </xf>
    <xf numFmtId="175" fontId="69" fillId="0" borderId="10" xfId="0" applyNumberFormat="1" applyFont="1" applyBorder="1"/>
    <xf numFmtId="169" fontId="96" fillId="0" borderId="7" xfId="13" applyNumberFormat="1" applyFont="1" applyBorder="1" applyAlignment="1" applyProtection="1">
      <alignment horizontal="right"/>
      <protection hidden="1"/>
    </xf>
    <xf numFmtId="0" fontId="101" fillId="0" borderId="0" xfId="0" applyFont="1"/>
    <xf numFmtId="0" fontId="101" fillId="0" borderId="8" xfId="0" applyFont="1" applyBorder="1" applyAlignment="1">
      <alignment horizontal="right"/>
    </xf>
    <xf numFmtId="175" fontId="69" fillId="0" borderId="0" xfId="0" applyNumberFormat="1" applyFont="1"/>
    <xf numFmtId="166" fontId="74" fillId="0" borderId="1" xfId="17" applyFont="1" applyBorder="1"/>
    <xf numFmtId="0" fontId="77" fillId="0" borderId="5" xfId="13" applyFont="1" applyBorder="1" applyProtection="1">
      <protection hidden="1"/>
    </xf>
    <xf numFmtId="169" fontId="97" fillId="0" borderId="6" xfId="13" applyNumberFormat="1" applyFont="1" applyBorder="1" applyProtection="1">
      <protection hidden="1"/>
    </xf>
    <xf numFmtId="169" fontId="97" fillId="0" borderId="7" xfId="13" applyNumberFormat="1" applyFont="1" applyBorder="1" applyAlignment="1" applyProtection="1">
      <alignment horizontal="right"/>
      <protection hidden="1"/>
    </xf>
    <xf numFmtId="179" fontId="71" fillId="0" borderId="0" xfId="0" applyNumberFormat="1" applyFont="1"/>
    <xf numFmtId="0" fontId="97" fillId="0" borderId="0" xfId="0" applyFont="1"/>
    <xf numFmtId="0" fontId="97" fillId="0" borderId="10" xfId="0" applyFont="1" applyBorder="1" applyAlignment="1">
      <alignment horizontal="right"/>
    </xf>
    <xf numFmtId="0" fontId="97" fillId="0" borderId="0" xfId="0" applyFont="1" applyAlignment="1">
      <alignment horizontal="right"/>
    </xf>
    <xf numFmtId="175" fontId="71" fillId="0" borderId="0" xfId="0" applyNumberFormat="1" applyFont="1"/>
    <xf numFmtId="0" fontId="71" fillId="0" borderId="0" xfId="0" applyFont="1" applyAlignment="1">
      <alignment horizontal="right"/>
    </xf>
    <xf numFmtId="2" fontId="83" fillId="0" borderId="0" xfId="0" applyNumberFormat="1" applyFont="1"/>
    <xf numFmtId="2" fontId="84" fillId="0" borderId="0" xfId="0" applyNumberFormat="1" applyFont="1"/>
    <xf numFmtId="0" fontId="102" fillId="0" borderId="0" xfId="13" applyFont="1" applyAlignment="1" applyProtection="1">
      <alignment horizontal="right"/>
      <protection hidden="1"/>
    </xf>
    <xf numFmtId="1" fontId="84" fillId="0" borderId="0" xfId="0" applyNumberFormat="1" applyFont="1" applyAlignment="1">
      <alignment horizontal="left"/>
    </xf>
    <xf numFmtId="2" fontId="102" fillId="0" borderId="0" xfId="13" applyNumberFormat="1" applyFont="1" applyAlignment="1" applyProtection="1">
      <alignment horizontal="right"/>
      <protection hidden="1"/>
    </xf>
    <xf numFmtId="2" fontId="81" fillId="61" borderId="5" xfId="13" applyNumberFormat="1" applyFont="1" applyFill="1" applyBorder="1" applyAlignment="1" applyProtection="1">
      <alignment horizontal="left" vertical="center" wrapText="1"/>
      <protection hidden="1"/>
    </xf>
    <xf numFmtId="2" fontId="104" fillId="61" borderId="6" xfId="13" applyNumberFormat="1" applyFont="1" applyFill="1" applyBorder="1" applyAlignment="1" applyProtection="1">
      <alignment horizontal="center" wrapText="1"/>
      <protection hidden="1"/>
    </xf>
    <xf numFmtId="2" fontId="104" fillId="61" borderId="7" xfId="13" applyNumberFormat="1" applyFont="1" applyFill="1" applyBorder="1" applyAlignment="1" applyProtection="1">
      <alignment horizontal="right" wrapText="1"/>
      <protection hidden="1"/>
    </xf>
    <xf numFmtId="2" fontId="104" fillId="61" borderId="5" xfId="13" applyNumberFormat="1" applyFont="1" applyFill="1" applyBorder="1" applyAlignment="1" applyProtection="1">
      <alignment horizontal="left" vertical="center" wrapText="1"/>
      <protection hidden="1"/>
    </xf>
    <xf numFmtId="0" fontId="106" fillId="0" borderId="6" xfId="13" applyFont="1" applyBorder="1" applyAlignment="1" applyProtection="1">
      <alignment horizontal="center"/>
      <protection hidden="1"/>
    </xf>
    <xf numFmtId="9" fontId="74" fillId="61" borderId="1" xfId="64" applyFont="1" applyFill="1" applyBorder="1" applyAlignment="1">
      <alignment horizontal="center"/>
    </xf>
    <xf numFmtId="169" fontId="106" fillId="0" borderId="6" xfId="13" applyNumberFormat="1" applyFont="1" applyBorder="1" applyProtection="1">
      <protection hidden="1"/>
    </xf>
    <xf numFmtId="0" fontId="72" fillId="0" borderId="0" xfId="0" applyFont="1"/>
    <xf numFmtId="0" fontId="72" fillId="0" borderId="0" xfId="0" applyFont="1" applyAlignment="1">
      <alignment wrapText="1"/>
    </xf>
    <xf numFmtId="0" fontId="87" fillId="0" borderId="1" xfId="0" applyFont="1" applyBorder="1"/>
    <xf numFmtId="0" fontId="69" fillId="0" borderId="1" xfId="0" applyFont="1" applyBorder="1" applyAlignment="1">
      <alignment horizontal="center"/>
    </xf>
    <xf numFmtId="166" fontId="69" fillId="0" borderId="1" xfId="17" applyFont="1" applyBorder="1"/>
    <xf numFmtId="0" fontId="74" fillId="0" borderId="6" xfId="0" applyFont="1" applyBorder="1"/>
    <xf numFmtId="0" fontId="82" fillId="61" borderId="1" xfId="58" applyFont="1" applyFill="1" applyBorder="1" applyAlignment="1">
      <alignment horizontal="left" vertical="top" wrapText="1"/>
    </xf>
    <xf numFmtId="0" fontId="101" fillId="0" borderId="0" xfId="10" applyFont="1"/>
    <xf numFmtId="179" fontId="101" fillId="0" borderId="0" xfId="10" applyNumberFormat="1" applyFont="1"/>
    <xf numFmtId="2" fontId="101" fillId="0" borderId="0" xfId="10" applyNumberFormat="1" applyFont="1"/>
    <xf numFmtId="2" fontId="79" fillId="0" borderId="0" xfId="10" applyNumberFormat="1" applyFont="1" applyAlignment="1">
      <alignment vertical="center"/>
    </xf>
    <xf numFmtId="2" fontId="79" fillId="0" borderId="0" xfId="10" applyNumberFormat="1" applyFont="1" applyAlignment="1">
      <alignment horizontal="right" vertical="center"/>
    </xf>
    <xf numFmtId="2" fontId="80" fillId="0" borderId="0" xfId="10" applyNumberFormat="1" applyFont="1" applyAlignment="1">
      <alignment vertical="center"/>
    </xf>
    <xf numFmtId="0" fontId="69" fillId="0" borderId="1" xfId="10" applyFont="1" applyBorder="1"/>
    <xf numFmtId="0" fontId="69" fillId="0" borderId="0" xfId="10" applyFont="1"/>
    <xf numFmtId="0" fontId="69" fillId="0" borderId="6" xfId="10" applyFont="1" applyBorder="1"/>
    <xf numFmtId="0" fontId="69" fillId="0" borderId="2" xfId="10" applyFont="1" applyBorder="1"/>
    <xf numFmtId="0" fontId="69" fillId="0" borderId="0" xfId="0" applyFont="1" applyAlignment="1">
      <alignment horizontal="left" vertical="center" indent="6"/>
    </xf>
    <xf numFmtId="0" fontId="69" fillId="0" borderId="5" xfId="9" applyFont="1" applyBorder="1" applyAlignment="1" applyProtection="1">
      <alignment horizontal="left"/>
      <protection hidden="1"/>
    </xf>
    <xf numFmtId="0" fontId="69" fillId="0" borderId="7" xfId="9" applyFont="1" applyBorder="1" applyAlignment="1" applyProtection="1">
      <alignment horizontal="left"/>
      <protection hidden="1"/>
    </xf>
    <xf numFmtId="0" fontId="69" fillId="0" borderId="1" xfId="9" applyFont="1" applyBorder="1" applyAlignment="1" applyProtection="1">
      <alignment horizontal="left"/>
      <protection hidden="1"/>
    </xf>
    <xf numFmtId="0" fontId="69" fillId="0" borderId="1" xfId="9" applyFont="1" applyBorder="1" applyAlignment="1" applyProtection="1">
      <alignment horizontal="center"/>
      <protection hidden="1"/>
    </xf>
    <xf numFmtId="0" fontId="74" fillId="0" borderId="0" xfId="9" applyFont="1" applyAlignment="1" applyProtection="1">
      <alignment horizontal="left" vertical="center"/>
      <protection hidden="1"/>
    </xf>
    <xf numFmtId="0" fontId="69" fillId="0" borderId="6" xfId="9" applyFont="1" applyBorder="1" applyAlignment="1" applyProtection="1">
      <alignment horizontal="left" vertical="top"/>
      <protection hidden="1"/>
    </xf>
    <xf numFmtId="0" fontId="69" fillId="0" borderId="7" xfId="9" applyFont="1" applyBorder="1" applyAlignment="1" applyProtection="1">
      <alignment horizontal="center" vertical="top"/>
      <protection hidden="1"/>
    </xf>
    <xf numFmtId="0" fontId="69" fillId="0" borderId="0" xfId="9" applyFont="1" applyAlignment="1" applyProtection="1">
      <alignment horizontal="center"/>
      <protection hidden="1"/>
    </xf>
    <xf numFmtId="0" fontId="69" fillId="0" borderId="0" xfId="9" applyFont="1" applyAlignment="1" applyProtection="1">
      <alignment horizontal="left"/>
      <protection hidden="1"/>
    </xf>
    <xf numFmtId="0" fontId="69" fillId="0" borderId="1" xfId="9" applyFont="1" applyBorder="1" applyAlignment="1" applyProtection="1">
      <alignment horizontal="left" vertical="center"/>
      <protection hidden="1"/>
    </xf>
    <xf numFmtId="0" fontId="69" fillId="0" borderId="5" xfId="9" applyFont="1" applyBorder="1" applyAlignment="1" applyProtection="1">
      <alignment horizontal="left" vertical="center"/>
      <protection hidden="1"/>
    </xf>
    <xf numFmtId="0" fontId="69" fillId="0" borderId="1" xfId="9" applyFont="1" applyBorder="1" applyAlignment="1" applyProtection="1">
      <alignment horizontal="left" wrapText="1"/>
      <protection hidden="1"/>
    </xf>
    <xf numFmtId="0" fontId="69" fillId="0" borderId="7" xfId="9" applyFont="1" applyBorder="1" applyAlignment="1" applyProtection="1">
      <alignment horizontal="left" wrapText="1"/>
      <protection hidden="1"/>
    </xf>
    <xf numFmtId="0" fontId="69" fillId="0" borderId="1" xfId="9" applyFont="1" applyBorder="1" applyAlignment="1" applyProtection="1">
      <alignment horizontal="right"/>
      <protection hidden="1"/>
    </xf>
    <xf numFmtId="0" fontId="69" fillId="0" borderId="1" xfId="9" applyFont="1" applyBorder="1" applyAlignment="1" applyProtection="1">
      <alignment horizontal="center" wrapText="1"/>
      <protection hidden="1"/>
    </xf>
    <xf numFmtId="0" fontId="103" fillId="0" borderId="0" xfId="9" applyFont="1" applyAlignment="1" applyProtection="1">
      <alignment horizontal="left" vertical="center"/>
      <protection hidden="1"/>
    </xf>
    <xf numFmtId="0" fontId="81" fillId="61" borderId="5" xfId="9" applyFont="1" applyFill="1" applyBorder="1" applyAlignment="1" applyProtection="1">
      <alignment horizontal="left" vertical="center"/>
      <protection hidden="1"/>
    </xf>
    <xf numFmtId="0" fontId="86" fillId="61" borderId="6" xfId="10" applyFont="1" applyFill="1" applyBorder="1"/>
    <xf numFmtId="0" fontId="105" fillId="61" borderId="6" xfId="10" applyFont="1" applyFill="1" applyBorder="1"/>
    <xf numFmtId="0" fontId="105" fillId="61" borderId="7" xfId="10" applyFont="1" applyFill="1" applyBorder="1"/>
    <xf numFmtId="0" fontId="86" fillId="61" borderId="7" xfId="10" applyFont="1" applyFill="1" applyBorder="1"/>
    <xf numFmtId="0" fontId="81" fillId="61" borderId="5" xfId="9" applyFont="1" applyFill="1" applyBorder="1" applyAlignment="1" applyProtection="1">
      <alignment vertical="center"/>
      <protection hidden="1"/>
    </xf>
    <xf numFmtId="0" fontId="71" fillId="0" borderId="0" xfId="13" applyFont="1" applyAlignment="1" applyProtection="1">
      <alignment horizontal="center"/>
      <protection hidden="1"/>
    </xf>
    <xf numFmtId="173" fontId="69" fillId="0" borderId="0" xfId="8" applyNumberFormat="1" applyFont="1" applyFill="1" applyAlignment="1" applyProtection="1">
      <protection hidden="1"/>
    </xf>
    <xf numFmtId="0" fontId="69" fillId="0" borderId="0" xfId="83" applyFont="1"/>
    <xf numFmtId="0" fontId="70" fillId="0" borderId="0" xfId="13" applyFont="1" applyProtection="1">
      <protection hidden="1"/>
    </xf>
    <xf numFmtId="0" fontId="69" fillId="0" borderId="1" xfId="102" applyFont="1" applyBorder="1" applyAlignment="1">
      <alignment vertical="top" wrapText="1"/>
    </xf>
    <xf numFmtId="175" fontId="70" fillId="0" borderId="0" xfId="3" applyNumberFormat="1" applyFont="1" applyFill="1" applyBorder="1" applyAlignment="1" applyProtection="1">
      <alignment horizontal="center"/>
      <protection hidden="1"/>
    </xf>
    <xf numFmtId="169" fontId="70" fillId="0" borderId="0" xfId="3" applyFont="1" applyFill="1" applyBorder="1" applyAlignment="1" applyProtection="1">
      <alignment horizontal="center"/>
      <protection hidden="1"/>
    </xf>
    <xf numFmtId="0" fontId="70" fillId="0" borderId="0" xfId="13" applyFont="1" applyAlignment="1" applyProtection="1">
      <alignment horizontal="center"/>
      <protection hidden="1"/>
    </xf>
    <xf numFmtId="0" fontId="69" fillId="0" borderId="0" xfId="83" applyFont="1" applyAlignment="1">
      <alignment horizontal="center" vertical="center"/>
    </xf>
    <xf numFmtId="175" fontId="69" fillId="0" borderId="0" xfId="83" applyNumberFormat="1" applyFont="1" applyAlignment="1">
      <alignment horizontal="center" vertical="center"/>
    </xf>
    <xf numFmtId="0" fontId="69" fillId="0" borderId="0" xfId="102" applyFont="1"/>
    <xf numFmtId="2" fontId="69" fillId="0" borderId="1" xfId="83" applyNumberFormat="1" applyFont="1" applyBorder="1"/>
    <xf numFmtId="44" fontId="69" fillId="0" borderId="1" xfId="65" applyFont="1" applyBorder="1" applyAlignment="1">
      <alignment vertical="top" wrapText="1"/>
    </xf>
    <xf numFmtId="49" fontId="69" fillId="0" borderId="1" xfId="102" applyNumberFormat="1" applyFont="1" applyBorder="1" applyAlignment="1">
      <alignment horizontal="center" vertical="top" wrapText="1"/>
    </xf>
    <xf numFmtId="0" fontId="69" fillId="0" borderId="1" xfId="83" applyFont="1" applyBorder="1"/>
    <xf numFmtId="0" fontId="69" fillId="0" borderId="1" xfId="102" applyFont="1" applyBorder="1" applyAlignment="1">
      <alignment vertical="top"/>
    </xf>
    <xf numFmtId="0" fontId="69" fillId="0" borderId="0" xfId="102" applyFont="1" applyAlignment="1">
      <alignment horizontal="center"/>
    </xf>
    <xf numFmtId="173" fontId="69" fillId="0" borderId="0" xfId="8" applyNumberFormat="1" applyFont="1"/>
    <xf numFmtId="167" fontId="69" fillId="0" borderId="0" xfId="104" applyFont="1"/>
    <xf numFmtId="173" fontId="82" fillId="61" borderId="4" xfId="8" applyNumberFormat="1" applyFont="1" applyFill="1" applyBorder="1" applyAlignment="1">
      <alignment vertical="top" wrapText="1"/>
    </xf>
    <xf numFmtId="0" fontId="74" fillId="0" borderId="5" xfId="13" applyFont="1" applyBorder="1" applyAlignment="1" applyProtection="1">
      <alignment vertical="center"/>
      <protection hidden="1"/>
    </xf>
    <xf numFmtId="10" fontId="74" fillId="0" borderId="1" xfId="15" applyNumberFormat="1" applyFont="1" applyFill="1" applyBorder="1" applyAlignment="1"/>
    <xf numFmtId="0" fontId="74" fillId="0" borderId="1" xfId="13" applyFont="1" applyBorder="1" applyAlignment="1" applyProtection="1">
      <alignment vertical="center"/>
      <protection hidden="1"/>
    </xf>
    <xf numFmtId="2" fontId="74" fillId="0" borderId="1" xfId="13" applyNumberFormat="1" applyFont="1" applyBorder="1" applyAlignment="1" applyProtection="1">
      <alignment vertical="center"/>
      <protection hidden="1"/>
    </xf>
    <xf numFmtId="10" fontId="74" fillId="0" borderId="1" xfId="15" applyNumberFormat="1" applyFont="1" applyFill="1" applyBorder="1" applyAlignment="1" applyProtection="1">
      <alignment vertical="center"/>
      <protection hidden="1"/>
    </xf>
    <xf numFmtId="0" fontId="74" fillId="0" borderId="5" xfId="13" applyFont="1" applyBorder="1" applyProtection="1">
      <protection hidden="1"/>
    </xf>
    <xf numFmtId="0" fontId="101" fillId="0" borderId="6" xfId="13" applyFont="1" applyBorder="1" applyProtection="1">
      <protection hidden="1"/>
    </xf>
    <xf numFmtId="0" fontId="101" fillId="0" borderId="7" xfId="13" applyFont="1" applyBorder="1" applyAlignment="1" applyProtection="1">
      <alignment horizontal="right"/>
      <protection hidden="1"/>
    </xf>
    <xf numFmtId="2" fontId="102" fillId="0" borderId="0" xfId="13" applyNumberFormat="1" applyFont="1" applyAlignment="1" applyProtection="1">
      <alignment horizontal="center"/>
      <protection hidden="1"/>
    </xf>
    <xf numFmtId="179" fontId="74" fillId="0" borderId="9" xfId="5" applyNumberFormat="1" applyFont="1" applyFill="1" applyBorder="1" applyAlignment="1" applyProtection="1">
      <protection hidden="1"/>
    </xf>
    <xf numFmtId="169" fontId="101" fillId="0" borderId="6" xfId="13" applyNumberFormat="1" applyFont="1" applyBorder="1" applyProtection="1">
      <protection hidden="1"/>
    </xf>
    <xf numFmtId="175" fontId="69" fillId="0" borderId="11" xfId="0" applyNumberFormat="1" applyFont="1" applyBorder="1" applyAlignment="1">
      <alignment horizontal="center" vertical="center"/>
    </xf>
    <xf numFmtId="0" fontId="71" fillId="0" borderId="5" xfId="13" applyFont="1" applyBorder="1" applyProtection="1">
      <protection hidden="1"/>
    </xf>
    <xf numFmtId="175" fontId="69" fillId="0" borderId="10" xfId="0" applyNumberFormat="1" applyFont="1" applyBorder="1" applyAlignment="1">
      <alignment horizontal="center" vertical="center"/>
    </xf>
    <xf numFmtId="0" fontId="82" fillId="61" borderId="1" xfId="13"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82" fillId="61" borderId="1" xfId="0" applyFont="1" applyFill="1" applyBorder="1" applyAlignment="1">
      <alignment horizontal="left" vertical="center" wrapText="1"/>
    </xf>
    <xf numFmtId="173" fontId="69" fillId="0" borderId="1" xfId="8" applyNumberFormat="1" applyFont="1" applyFill="1" applyBorder="1" applyAlignment="1">
      <alignment horizontal="center" vertical="center"/>
    </xf>
    <xf numFmtId="0" fontId="74" fillId="0" borderId="1" xfId="0" applyFont="1" applyBorder="1" applyAlignment="1">
      <alignment vertical="center"/>
    </xf>
    <xf numFmtId="0" fontId="74" fillId="0" borderId="1" xfId="0" applyFont="1" applyBorder="1" applyAlignment="1">
      <alignment horizontal="center" vertical="center"/>
    </xf>
    <xf numFmtId="173" fontId="74" fillId="0" borderId="1" xfId="8" applyNumberFormat="1" applyFont="1" applyFill="1" applyBorder="1" applyAlignment="1">
      <alignment horizontal="center" vertical="center"/>
    </xf>
    <xf numFmtId="1" fontId="78" fillId="0" borderId="5" xfId="0" applyNumberFormat="1" applyFont="1" applyBorder="1" applyAlignment="1">
      <alignment horizontal="left" vertical="center"/>
    </xf>
    <xf numFmtId="1" fontId="78" fillId="0" borderId="6" xfId="0" applyNumberFormat="1" applyFont="1" applyBorder="1" applyAlignment="1">
      <alignment horizontal="left" vertical="center"/>
    </xf>
    <xf numFmtId="2" fontId="107" fillId="0" borderId="0" xfId="12" applyNumberFormat="1" applyFont="1"/>
    <xf numFmtId="49" fontId="88" fillId="63" borderId="1" xfId="9" applyNumberFormat="1" applyFont="1" applyFill="1" applyBorder="1" applyAlignment="1" applyProtection="1">
      <alignment horizontal="left" vertical="top"/>
      <protection hidden="1"/>
    </xf>
    <xf numFmtId="9" fontId="88" fillId="62" borderId="1" xfId="60" applyNumberFormat="1" applyFont="1" applyFill="1" applyBorder="1" applyAlignment="1">
      <alignment horizontal="center" vertical="center"/>
    </xf>
    <xf numFmtId="49" fontId="88" fillId="63" borderId="1" xfId="61" applyNumberFormat="1" applyFont="1" applyFill="1" applyBorder="1" applyAlignment="1" applyProtection="1">
      <alignment horizontal="left" vertical="top"/>
      <protection hidden="1"/>
    </xf>
    <xf numFmtId="173" fontId="74" fillId="62" borderId="1" xfId="8" applyNumberFormat="1" applyFont="1" applyFill="1" applyBorder="1" applyAlignment="1">
      <alignment horizontal="center"/>
    </xf>
    <xf numFmtId="2" fontId="89" fillId="61" borderId="4" xfId="0" applyNumberFormat="1" applyFont="1" applyFill="1" applyBorder="1" applyAlignment="1">
      <alignment horizontal="center" vertical="top" wrapText="1"/>
    </xf>
    <xf numFmtId="0" fontId="71" fillId="62" borderId="1" xfId="13" applyFont="1" applyFill="1" applyBorder="1" applyProtection="1">
      <protection hidden="1"/>
    </xf>
    <xf numFmtId="177" fontId="69" fillId="62" borderId="1" xfId="11" applyNumberFormat="1" applyFont="1" applyFill="1" applyBorder="1" applyAlignment="1" applyProtection="1">
      <alignment vertical="center"/>
      <protection hidden="1"/>
    </xf>
    <xf numFmtId="166" fontId="73" fillId="62" borderId="1" xfId="17" applyFont="1" applyFill="1" applyBorder="1" applyAlignment="1" applyProtection="1">
      <alignment horizontal="right" vertical="center"/>
      <protection hidden="1"/>
    </xf>
    <xf numFmtId="10" fontId="69" fillId="62" borderId="1" xfId="11" applyNumberFormat="1" applyFont="1" applyFill="1" applyBorder="1" applyAlignment="1" applyProtection="1">
      <alignment vertical="center"/>
      <protection hidden="1"/>
    </xf>
    <xf numFmtId="2" fontId="73" fillId="62" borderId="1" xfId="13" applyNumberFormat="1" applyFont="1" applyFill="1" applyBorder="1" applyAlignment="1" applyProtection="1">
      <alignment horizontal="right" vertical="center"/>
      <protection hidden="1"/>
    </xf>
    <xf numFmtId="10" fontId="96" fillId="62" borderId="1" xfId="15" applyNumberFormat="1" applyFont="1" applyFill="1" applyBorder="1" applyAlignment="1" applyProtection="1">
      <alignment horizontal="right"/>
      <protection hidden="1"/>
    </xf>
    <xf numFmtId="0" fontId="69" fillId="62" borderId="5" xfId="13" applyFont="1" applyFill="1" applyBorder="1" applyProtection="1">
      <protection hidden="1"/>
    </xf>
    <xf numFmtId="9" fontId="73" fillId="62" borderId="1" xfId="15" applyFont="1" applyFill="1" applyBorder="1" applyAlignment="1" applyProtection="1">
      <alignment horizontal="center"/>
      <protection hidden="1"/>
    </xf>
    <xf numFmtId="0" fontId="71" fillId="62" borderId="1" xfId="10" applyFont="1" applyFill="1" applyBorder="1"/>
    <xf numFmtId="3" fontId="73" fillId="62" borderId="1" xfId="61" applyNumberFormat="1" applyFont="1" applyFill="1" applyBorder="1" applyAlignment="1" applyProtection="1">
      <alignment horizontal="center"/>
      <protection hidden="1"/>
    </xf>
    <xf numFmtId="44" fontId="69" fillId="63" borderId="1" xfId="65" applyFont="1" applyFill="1" applyBorder="1" applyAlignment="1" applyProtection="1">
      <protection locked="0"/>
    </xf>
    <xf numFmtId="0" fontId="69" fillId="62" borderId="1" xfId="10" applyFont="1" applyFill="1" applyBorder="1"/>
    <xf numFmtId="0" fontId="69" fillId="62" borderId="2" xfId="10" applyFont="1" applyFill="1" applyBorder="1"/>
    <xf numFmtId="179" fontId="101" fillId="62" borderId="1" xfId="10" applyNumberFormat="1" applyFont="1" applyFill="1" applyBorder="1"/>
    <xf numFmtId="0" fontId="69" fillId="62" borderId="6" xfId="10" applyFont="1" applyFill="1" applyBorder="1"/>
    <xf numFmtId="0" fontId="69" fillId="62" borderId="5" xfId="10" applyFont="1" applyFill="1" applyBorder="1"/>
    <xf numFmtId="167" fontId="69" fillId="0" borderId="1" xfId="8" applyFont="1" applyBorder="1"/>
    <xf numFmtId="167" fontId="74" fillId="0" borderId="1" xfId="8" applyFont="1" applyBorder="1"/>
    <xf numFmtId="167" fontId="69" fillId="2" borderId="1" xfId="8" applyFont="1" applyFill="1" applyBorder="1" applyAlignment="1">
      <alignment horizontal="center"/>
    </xf>
    <xf numFmtId="166" fontId="69" fillId="2" borderId="1" xfId="17" applyFont="1" applyFill="1" applyBorder="1" applyAlignment="1">
      <alignment horizontal="center"/>
    </xf>
    <xf numFmtId="3" fontId="69" fillId="0" borderId="1" xfId="8" applyNumberFormat="1" applyFont="1" applyFill="1" applyBorder="1" applyAlignment="1">
      <alignment horizontal="center" vertical="top" wrapText="1"/>
    </xf>
    <xf numFmtId="2" fontId="74" fillId="2" borderId="5" xfId="83" applyNumberFormat="1" applyFont="1" applyFill="1" applyBorder="1" applyAlignment="1">
      <alignment vertical="top" wrapText="1"/>
    </xf>
    <xf numFmtId="2" fontId="74" fillId="2" borderId="7" xfId="83" applyNumberFormat="1" applyFont="1" applyFill="1" applyBorder="1" applyAlignment="1">
      <alignment vertical="top" wrapText="1"/>
    </xf>
    <xf numFmtId="3" fontId="74" fillId="2" borderId="6" xfId="8" applyNumberFormat="1" applyFont="1" applyFill="1" applyBorder="1" applyAlignment="1">
      <alignment horizontal="center" vertical="top" wrapText="1"/>
    </xf>
    <xf numFmtId="180" fontId="74" fillId="2" borderId="7" xfId="83" applyNumberFormat="1" applyFont="1" applyFill="1" applyBorder="1" applyAlignment="1">
      <alignment vertical="top" wrapText="1"/>
    </xf>
    <xf numFmtId="180" fontId="74" fillId="2" borderId="5" xfId="83" applyNumberFormat="1" applyFont="1" applyFill="1" applyBorder="1" applyAlignment="1">
      <alignment vertical="top" wrapText="1"/>
    </xf>
    <xf numFmtId="2" fontId="74" fillId="2" borderId="6" xfId="83" applyNumberFormat="1" applyFont="1" applyFill="1" applyBorder="1" applyAlignment="1">
      <alignment vertical="top" wrapText="1"/>
    </xf>
    <xf numFmtId="2" fontId="69" fillId="0" borderId="0" xfId="13" applyNumberFormat="1" applyFont="1" applyProtection="1">
      <protection hidden="1"/>
    </xf>
    <xf numFmtId="166" fontId="69" fillId="0" borderId="0" xfId="17" applyFont="1" applyFill="1" applyBorder="1" applyAlignment="1" applyProtection="1">
      <protection hidden="1"/>
    </xf>
    <xf numFmtId="2" fontId="69" fillId="0" borderId="5" xfId="13" applyNumberFormat="1" applyFont="1" applyBorder="1" applyAlignment="1" applyProtection="1">
      <alignment vertical="center"/>
      <protection hidden="1"/>
    </xf>
    <xf numFmtId="9" fontId="74" fillId="0" borderId="1" xfId="0" applyNumberFormat="1" applyFont="1" applyBorder="1" applyAlignment="1">
      <alignment horizontal="center"/>
    </xf>
    <xf numFmtId="9" fontId="74" fillId="0" borderId="1" xfId="15" applyFont="1" applyBorder="1" applyAlignment="1">
      <alignment horizontal="center"/>
    </xf>
    <xf numFmtId="166" fontId="69" fillId="0" borderId="1" xfId="17" applyFont="1" applyBorder="1" applyAlignment="1">
      <alignment horizontal="center" vertical="top" wrapText="1"/>
    </xf>
    <xf numFmtId="2" fontId="82" fillId="61" borderId="4" xfId="83" applyNumberFormat="1" applyFont="1" applyFill="1" applyBorder="1" applyAlignment="1">
      <alignment horizontal="left" vertical="top" wrapText="1"/>
    </xf>
    <xf numFmtId="2" fontId="82" fillId="61" borderId="4" xfId="83" applyNumberFormat="1" applyFont="1" applyFill="1" applyBorder="1" applyAlignment="1">
      <alignment vertical="top" wrapText="1"/>
    </xf>
    <xf numFmtId="0" fontId="74" fillId="0" borderId="0" xfId="102" applyFont="1"/>
    <xf numFmtId="0" fontId="72" fillId="0" borderId="41" xfId="0" applyFont="1" applyBorder="1"/>
    <xf numFmtId="2" fontId="104" fillId="61" borderId="42" xfId="13" applyNumberFormat="1" applyFont="1" applyFill="1" applyBorder="1" applyAlignment="1" applyProtection="1">
      <alignment horizontal="left" vertical="center" wrapText="1"/>
      <protection hidden="1"/>
    </xf>
    <xf numFmtId="2" fontId="69" fillId="0" borderId="42" xfId="13" applyNumberFormat="1" applyFont="1" applyBorder="1" applyProtection="1">
      <protection hidden="1"/>
    </xf>
    <xf numFmtId="1" fontId="74" fillId="0" borderId="43" xfId="13" applyNumberFormat="1" applyFont="1" applyBorder="1" applyAlignment="1" applyProtection="1">
      <alignment horizontal="center"/>
      <protection hidden="1"/>
    </xf>
    <xf numFmtId="166" fontId="69" fillId="0" borderId="42" xfId="17" applyFont="1" applyFill="1" applyBorder="1" applyAlignment="1" applyProtection="1">
      <protection hidden="1"/>
    </xf>
    <xf numFmtId="166" fontId="69" fillId="0" borderId="43" xfId="17" applyFont="1" applyFill="1" applyBorder="1" applyAlignment="1" applyProtection="1">
      <protection hidden="1"/>
    </xf>
    <xf numFmtId="0" fontId="74" fillId="0" borderId="43" xfId="0" applyFont="1" applyBorder="1"/>
    <xf numFmtId="166" fontId="74" fillId="0" borderId="43" xfId="17" applyFont="1" applyBorder="1"/>
    <xf numFmtId="2" fontId="89" fillId="61" borderId="38" xfId="0" applyNumberFormat="1" applyFont="1" applyFill="1" applyBorder="1" applyAlignment="1">
      <alignment horizontal="center" vertical="top" wrapText="1"/>
    </xf>
    <xf numFmtId="173" fontId="74" fillId="0" borderId="1" xfId="8" applyNumberFormat="1" applyFont="1" applyFill="1" applyBorder="1" applyAlignment="1">
      <alignment horizontal="center"/>
    </xf>
    <xf numFmtId="0" fontId="69" fillId="2" borderId="1" xfId="0" applyFont="1" applyFill="1" applyBorder="1" applyAlignment="1">
      <alignment vertical="center"/>
    </xf>
    <xf numFmtId="2" fontId="82" fillId="61" borderId="1" xfId="88" applyNumberFormat="1" applyFont="1" applyFill="1" applyBorder="1" applyAlignment="1">
      <alignment vertical="top" wrapText="1"/>
    </xf>
    <xf numFmtId="173" fontId="82" fillId="61" borderId="1" xfId="8" applyNumberFormat="1" applyFont="1" applyFill="1" applyBorder="1" applyAlignment="1">
      <alignment vertical="top" wrapText="1"/>
    </xf>
    <xf numFmtId="167" fontId="82" fillId="61" borderId="1" xfId="8" applyFont="1" applyFill="1" applyBorder="1" applyAlignment="1">
      <alignment horizontal="center" vertical="top" wrapText="1"/>
    </xf>
    <xf numFmtId="0" fontId="89" fillId="0" borderId="0" xfId="13" applyFont="1" applyProtection="1">
      <protection hidden="1"/>
    </xf>
    <xf numFmtId="0" fontId="96" fillId="2" borderId="6" xfId="13" applyFont="1" applyFill="1" applyBorder="1" applyProtection="1">
      <protection hidden="1"/>
    </xf>
    <xf numFmtId="0" fontId="96" fillId="62" borderId="6" xfId="13" applyFont="1" applyFill="1" applyBorder="1" applyAlignment="1" applyProtection="1">
      <alignment horizontal="center"/>
      <protection hidden="1"/>
    </xf>
    <xf numFmtId="0" fontId="96" fillId="62" borderId="7" xfId="13" applyFont="1" applyFill="1" applyBorder="1" applyAlignment="1" applyProtection="1">
      <alignment horizontal="right"/>
      <protection hidden="1"/>
    </xf>
    <xf numFmtId="10" fontId="96" fillId="62" borderId="7" xfId="15" applyNumberFormat="1" applyFont="1" applyFill="1" applyBorder="1" applyAlignment="1" applyProtection="1">
      <alignment horizontal="right"/>
      <protection hidden="1"/>
    </xf>
    <xf numFmtId="0" fontId="89" fillId="0" borderId="0" xfId="13" applyFont="1" applyAlignment="1" applyProtection="1">
      <alignment horizontal="right" vertical="center"/>
      <protection hidden="1"/>
    </xf>
    <xf numFmtId="2" fontId="89" fillId="0" borderId="0" xfId="13" applyNumberFormat="1" applyFont="1" applyAlignment="1" applyProtection="1">
      <alignment vertical="center"/>
      <protection hidden="1"/>
    </xf>
    <xf numFmtId="0" fontId="89" fillId="0" borderId="0" xfId="13" applyFont="1" applyAlignment="1" applyProtection="1">
      <alignment vertical="center"/>
      <protection hidden="1"/>
    </xf>
    <xf numFmtId="0" fontId="89" fillId="0" borderId="0" xfId="0" applyFont="1"/>
    <xf numFmtId="0" fontId="69" fillId="0" borderId="41" xfId="0" applyFont="1" applyBorder="1" applyAlignment="1">
      <alignment horizontal="left"/>
    </xf>
    <xf numFmtId="177" fontId="69" fillId="62" borderId="43" xfId="11" applyNumberFormat="1" applyFont="1" applyFill="1" applyBorder="1" applyAlignment="1" applyProtection="1">
      <alignment vertical="center"/>
      <protection hidden="1"/>
    </xf>
    <xf numFmtId="0" fontId="69" fillId="0" borderId="42" xfId="0" applyFont="1" applyBorder="1"/>
    <xf numFmtId="175" fontId="109" fillId="0" borderId="10" xfId="0" applyNumberFormat="1" applyFont="1" applyBorder="1" applyAlignment="1">
      <alignment horizontal="center" vertical="center"/>
    </xf>
    <xf numFmtId="1" fontId="74" fillId="0" borderId="43" xfId="13" applyNumberFormat="1" applyFont="1" applyBorder="1" applyAlignment="1" applyProtection="1">
      <alignment horizontal="center" vertical="center"/>
      <protection hidden="1"/>
    </xf>
    <xf numFmtId="2" fontId="73" fillId="2" borderId="1" xfId="13" applyNumberFormat="1" applyFont="1" applyFill="1" applyBorder="1" applyAlignment="1" applyProtection="1">
      <alignment horizontal="right" vertical="center"/>
      <protection hidden="1"/>
    </xf>
    <xf numFmtId="173" fontId="82" fillId="61" borderId="43" xfId="8" applyNumberFormat="1" applyFont="1" applyFill="1" applyBorder="1" applyAlignment="1">
      <alignment vertical="top" wrapText="1"/>
    </xf>
    <xf numFmtId="167" fontId="74" fillId="2" borderId="43" xfId="8" applyFont="1" applyFill="1" applyBorder="1"/>
    <xf numFmtId="0" fontId="92" fillId="0" borderId="0" xfId="0" applyFont="1" applyAlignment="1">
      <alignment horizontal="center" vertical="center"/>
    </xf>
    <xf numFmtId="2" fontId="75" fillId="0" borderId="0" xfId="0" applyNumberFormat="1" applyFont="1" applyAlignment="1">
      <alignment horizontal="center" vertical="center"/>
    </xf>
    <xf numFmtId="2" fontId="73" fillId="0" borderId="43" xfId="3" applyNumberFormat="1" applyFont="1" applyFill="1" applyBorder="1" applyAlignment="1" applyProtection="1">
      <protection hidden="1"/>
    </xf>
    <xf numFmtId="166" fontId="73" fillId="35" borderId="43" xfId="17" applyFont="1" applyFill="1" applyBorder="1" applyAlignment="1" applyProtection="1">
      <protection locked="0"/>
    </xf>
    <xf numFmtId="166" fontId="73" fillId="63" borderId="43" xfId="17" applyFont="1" applyFill="1" applyBorder="1" applyAlignment="1" applyProtection="1">
      <protection locked="0"/>
    </xf>
    <xf numFmtId="179" fontId="74" fillId="0" borderId="43" xfId="3" applyNumberFormat="1" applyFont="1" applyFill="1" applyBorder="1" applyAlignment="1" applyProtection="1">
      <protection hidden="1"/>
    </xf>
    <xf numFmtId="169" fontId="73" fillId="0" borderId="43" xfId="3" applyFont="1" applyFill="1" applyBorder="1" applyAlignment="1" applyProtection="1">
      <protection hidden="1"/>
    </xf>
    <xf numFmtId="166" fontId="73" fillId="0" borderId="43" xfId="17" applyFont="1" applyFill="1" applyBorder="1" applyAlignment="1" applyProtection="1">
      <protection locked="0"/>
    </xf>
    <xf numFmtId="169" fontId="73" fillId="0" borderId="43" xfId="3" applyFont="1" applyFill="1" applyBorder="1" applyAlignment="1" applyProtection="1">
      <protection locked="0"/>
    </xf>
    <xf numFmtId="166" fontId="99" fillId="2" borderId="43" xfId="17" applyFont="1" applyFill="1" applyBorder="1" applyAlignment="1" applyProtection="1">
      <alignment horizontal="right"/>
      <protection locked="0"/>
    </xf>
    <xf numFmtId="179" fontId="77" fillId="0" borderId="43" xfId="5" applyNumberFormat="1" applyFont="1" applyFill="1" applyBorder="1" applyAlignment="1" applyProtection="1">
      <protection hidden="1"/>
    </xf>
    <xf numFmtId="0" fontId="69" fillId="0" borderId="44" xfId="62" applyFont="1" applyBorder="1"/>
    <xf numFmtId="49" fontId="74" fillId="0" borderId="44" xfId="62" applyNumberFormat="1" applyFont="1" applyBorder="1"/>
    <xf numFmtId="0" fontId="69" fillId="0" borderId="0" xfId="62" applyFont="1"/>
    <xf numFmtId="49" fontId="82" fillId="61" borderId="42" xfId="62" applyNumberFormat="1" applyFont="1" applyFill="1" applyBorder="1"/>
    <xf numFmtId="0" fontId="82" fillId="61" borderId="44" xfId="62" applyFont="1" applyFill="1" applyBorder="1"/>
    <xf numFmtId="44" fontId="82" fillId="61" borderId="41" xfId="62" applyNumberFormat="1" applyFont="1" applyFill="1" applyBorder="1"/>
    <xf numFmtId="173" fontId="82" fillId="61" borderId="42" xfId="8" applyNumberFormat="1" applyFont="1" applyFill="1" applyBorder="1" applyAlignment="1">
      <alignment horizontal="left"/>
    </xf>
    <xf numFmtId="167" fontId="82" fillId="61" borderId="41" xfId="8" applyFont="1" applyFill="1" applyBorder="1"/>
    <xf numFmtId="167" fontId="69" fillId="62" borderId="43" xfId="8" applyFont="1" applyFill="1" applyBorder="1" applyAlignment="1">
      <alignment horizontal="left"/>
    </xf>
    <xf numFmtId="167" fontId="69" fillId="0" borderId="41" xfId="8" applyFont="1" applyBorder="1"/>
    <xf numFmtId="2" fontId="69" fillId="62" borderId="43" xfId="8" applyNumberFormat="1" applyFont="1" applyFill="1" applyBorder="1" applyAlignment="1">
      <alignment horizontal="center"/>
    </xf>
    <xf numFmtId="167" fontId="69" fillId="2" borderId="43" xfId="8" applyFont="1" applyFill="1" applyBorder="1" applyAlignment="1">
      <alignment horizontal="center"/>
    </xf>
    <xf numFmtId="0" fontId="2" fillId="0" borderId="1" xfId="0" applyFont="1" applyBorder="1"/>
    <xf numFmtId="1" fontId="72" fillId="0" borderId="1" xfId="0" applyNumberFormat="1" applyFont="1" applyBorder="1" applyAlignment="1">
      <alignment horizontal="center"/>
    </xf>
    <xf numFmtId="173" fontId="74" fillId="2" borderId="43" xfId="8" applyNumberFormat="1" applyFont="1" applyFill="1" applyBorder="1"/>
    <xf numFmtId="2" fontId="83" fillId="62" borderId="0" xfId="12" applyNumberFormat="1" applyFont="1" applyFill="1"/>
    <xf numFmtId="10" fontId="97" fillId="0" borderId="2" xfId="13" applyNumberFormat="1" applyFont="1" applyBorder="1" applyAlignment="1" applyProtection="1">
      <alignment horizontal="right"/>
      <protection hidden="1"/>
    </xf>
    <xf numFmtId="175" fontId="96" fillId="0" borderId="11" xfId="15" applyNumberFormat="1" applyFont="1" applyFill="1" applyBorder="1" applyAlignment="1" applyProtection="1">
      <alignment horizontal="right"/>
      <protection hidden="1"/>
    </xf>
    <xf numFmtId="0" fontId="73" fillId="0" borderId="40" xfId="13" applyFont="1" applyBorder="1" applyProtection="1">
      <protection hidden="1"/>
    </xf>
    <xf numFmtId="0" fontId="110" fillId="0" borderId="42" xfId="13" applyFont="1" applyBorder="1" applyProtection="1">
      <protection hidden="1"/>
    </xf>
    <xf numFmtId="0" fontId="111" fillId="0" borderId="44" xfId="13" applyFont="1" applyBorder="1" applyProtection="1">
      <protection hidden="1"/>
    </xf>
    <xf numFmtId="0" fontId="111" fillId="0" borderId="41" xfId="13" applyFont="1" applyBorder="1" applyAlignment="1" applyProtection="1">
      <alignment horizontal="right"/>
      <protection hidden="1"/>
    </xf>
    <xf numFmtId="2" fontId="104" fillId="61" borderId="43" xfId="3" applyNumberFormat="1" applyFont="1" applyFill="1" applyBorder="1" applyAlignment="1" applyProtection="1">
      <alignment vertical="center" wrapText="1"/>
      <protection hidden="1"/>
    </xf>
    <xf numFmtId="2" fontId="84" fillId="62" borderId="0" xfId="12" applyNumberFormat="1" applyFont="1" applyFill="1"/>
    <xf numFmtId="173" fontId="82" fillId="61" borderId="43" xfId="8" applyNumberFormat="1" applyFont="1" applyFill="1" applyBorder="1" applyAlignment="1">
      <alignment horizontal="center" vertical="top" wrapText="1"/>
    </xf>
    <xf numFmtId="1" fontId="74" fillId="2" borderId="43" xfId="8" applyNumberFormat="1" applyFont="1" applyFill="1" applyBorder="1" applyAlignment="1">
      <alignment horizontal="center"/>
    </xf>
    <xf numFmtId="2" fontId="83" fillId="0" borderId="0" xfId="62" applyNumberFormat="1" applyFont="1"/>
    <xf numFmtId="3" fontId="73" fillId="62" borderId="43" xfId="61" applyNumberFormat="1" applyFont="1" applyFill="1" applyBorder="1" applyAlignment="1" applyProtection="1">
      <alignment horizontal="center"/>
      <protection hidden="1"/>
    </xf>
    <xf numFmtId="166" fontId="69" fillId="2" borderId="43" xfId="17" applyFont="1" applyFill="1" applyBorder="1" applyAlignment="1">
      <alignment horizontal="center"/>
    </xf>
    <xf numFmtId="166" fontId="69" fillId="2" borderId="1" xfId="17" applyFont="1" applyFill="1" applyBorder="1" applyAlignment="1">
      <alignment horizontal="right"/>
    </xf>
    <xf numFmtId="166" fontId="69" fillId="2" borderId="43" xfId="17" applyFont="1" applyFill="1" applyBorder="1" applyAlignment="1">
      <alignment horizontal="right"/>
    </xf>
    <xf numFmtId="166" fontId="69" fillId="0" borderId="43" xfId="17" applyFont="1" applyBorder="1"/>
    <xf numFmtId="173" fontId="69" fillId="0" borderId="0" xfId="0" applyNumberFormat="1" applyFont="1"/>
    <xf numFmtId="49" fontId="89" fillId="0" borderId="42" xfId="62" applyNumberFormat="1" applyFont="1" applyBorder="1"/>
    <xf numFmtId="49" fontId="72" fillId="0" borderId="0" xfId="62" applyNumberFormat="1" applyFont="1"/>
    <xf numFmtId="0" fontId="72" fillId="0" borderId="0" xfId="62" applyFont="1"/>
    <xf numFmtId="10" fontId="72" fillId="0" borderId="0" xfId="62" applyNumberFormat="1" applyFont="1" applyAlignment="1">
      <alignment horizontal="left"/>
    </xf>
    <xf numFmtId="178" fontId="72" fillId="0" borderId="2" xfId="6" applyNumberFormat="1" applyFont="1" applyFill="1" applyBorder="1" applyAlignment="1">
      <alignment horizontal="left"/>
    </xf>
    <xf numFmtId="44" fontId="72" fillId="0" borderId="0" xfId="62" applyNumberFormat="1" applyFont="1"/>
    <xf numFmtId="166" fontId="89" fillId="2" borderId="41" xfId="17" applyFont="1" applyFill="1" applyBorder="1" applyAlignment="1"/>
    <xf numFmtId="0" fontId="82" fillId="61" borderId="43" xfId="0" applyFont="1" applyFill="1" applyBorder="1" applyAlignment="1">
      <alignment wrapText="1"/>
    </xf>
    <xf numFmtId="0" fontId="82" fillId="61" borderId="43" xfId="0" applyFont="1" applyFill="1" applyBorder="1"/>
    <xf numFmtId="1" fontId="69" fillId="0" borderId="43" xfId="60" applyNumberFormat="1" applyFont="1" applyBorder="1" applyAlignment="1">
      <alignment horizontal="center"/>
    </xf>
    <xf numFmtId="1" fontId="78" fillId="0" borderId="43" xfId="60" applyNumberFormat="1" applyFont="1" applyBorder="1" applyAlignment="1">
      <alignment horizontal="center"/>
    </xf>
    <xf numFmtId="1" fontId="73" fillId="0" borderId="43" xfId="60" applyNumberFormat="1" applyFont="1" applyBorder="1" applyAlignment="1">
      <alignment horizontal="center"/>
    </xf>
    <xf numFmtId="0" fontId="69" fillId="0" borderId="43" xfId="0" applyFont="1" applyBorder="1"/>
    <xf numFmtId="2" fontId="84" fillId="2" borderId="0" xfId="12" applyNumberFormat="1" applyFont="1" applyFill="1"/>
    <xf numFmtId="0" fontId="112" fillId="0" borderId="0" xfId="0" applyFont="1"/>
    <xf numFmtId="14" fontId="84" fillId="0" borderId="0" xfId="62" applyNumberFormat="1" applyFont="1" applyAlignment="1">
      <alignment horizontal="left"/>
    </xf>
    <xf numFmtId="14" fontId="84" fillId="0" borderId="0" xfId="12" applyNumberFormat="1" applyFont="1" applyAlignment="1">
      <alignment horizontal="left"/>
    </xf>
    <xf numFmtId="14" fontId="84" fillId="0" borderId="0" xfId="0" applyNumberFormat="1" applyFont="1" applyAlignment="1">
      <alignment horizontal="left"/>
    </xf>
    <xf numFmtId="2" fontId="85" fillId="0" borderId="0" xfId="12" applyNumberFormat="1" applyFont="1"/>
    <xf numFmtId="0" fontId="69" fillId="0" borderId="42" xfId="13" applyFont="1" applyBorder="1" applyProtection="1">
      <protection hidden="1"/>
    </xf>
    <xf numFmtId="2" fontId="69" fillId="0" borderId="43" xfId="0" applyNumberFormat="1" applyFont="1" applyBorder="1"/>
    <xf numFmtId="0" fontId="69" fillId="0" borderId="0" xfId="0" applyFont="1" applyAlignment="1">
      <alignment horizontal="left"/>
    </xf>
    <xf numFmtId="1" fontId="69" fillId="0" borderId="1" xfId="0" applyNumberFormat="1" applyFont="1" applyBorder="1" applyAlignment="1">
      <alignment horizontal="left"/>
    </xf>
    <xf numFmtId="1" fontId="69" fillId="0" borderId="9" xfId="0" applyNumberFormat="1" applyFont="1" applyBorder="1" applyAlignment="1">
      <alignment horizontal="left"/>
    </xf>
    <xf numFmtId="0" fontId="69" fillId="0" borderId="21" xfId="0" applyFont="1" applyBorder="1" applyAlignment="1">
      <alignment horizontal="left" wrapText="1"/>
    </xf>
    <xf numFmtId="0" fontId="87" fillId="0" borderId="21" xfId="58" applyFont="1" applyBorder="1" applyAlignment="1">
      <alignment horizontal="left" wrapText="1"/>
    </xf>
    <xf numFmtId="1" fontId="82" fillId="61" borderId="43" xfId="0" applyNumberFormat="1" applyFont="1" applyFill="1" applyBorder="1" applyAlignment="1">
      <alignment horizontal="center" vertical="center" wrapText="1"/>
    </xf>
    <xf numFmtId="0" fontId="69" fillId="0" borderId="43" xfId="0" applyFont="1" applyBorder="1" applyAlignment="1">
      <alignment horizontal="center" vertical="center"/>
    </xf>
    <xf numFmtId="2" fontId="69" fillId="2" borderId="43" xfId="88" applyNumberFormat="1" applyFont="1" applyFill="1" applyBorder="1"/>
    <xf numFmtId="2" fontId="69" fillId="2" borderId="43" xfId="0" applyNumberFormat="1" applyFont="1" applyFill="1" applyBorder="1"/>
    <xf numFmtId="0" fontId="69" fillId="2" borderId="43" xfId="0" applyFont="1" applyFill="1" applyBorder="1"/>
    <xf numFmtId="166" fontId="74" fillId="2" borderId="1" xfId="17" applyFont="1" applyFill="1" applyBorder="1" applyAlignment="1">
      <alignment horizontal="center"/>
    </xf>
    <xf numFmtId="0" fontId="2" fillId="0" borderId="43" xfId="0" applyFont="1" applyBorder="1"/>
    <xf numFmtId="0" fontId="69" fillId="0" borderId="43" xfId="0" applyFont="1" applyBorder="1" applyAlignment="1">
      <alignment horizontal="center"/>
    </xf>
    <xf numFmtId="167" fontId="69" fillId="0" borderId="43" xfId="8" applyFont="1" applyBorder="1"/>
    <xf numFmtId="44" fontId="73" fillId="35" borderId="43" xfId="65" applyFont="1" applyFill="1" applyBorder="1" applyAlignment="1" applyProtection="1">
      <protection locked="0"/>
    </xf>
    <xf numFmtId="44" fontId="73" fillId="63" borderId="1" xfId="65" applyFont="1" applyFill="1" applyBorder="1" applyAlignment="1" applyProtection="1">
      <protection locked="0"/>
    </xf>
    <xf numFmtId="0" fontId="2" fillId="0" borderId="1" xfId="0" applyFont="1" applyBorder="1" applyAlignment="1">
      <alignment vertical="center"/>
    </xf>
    <xf numFmtId="0" fontId="69" fillId="0" borderId="1" xfId="0" applyFont="1" applyBorder="1" applyAlignment="1">
      <alignment vertical="center" wrapText="1"/>
    </xf>
    <xf numFmtId="44" fontId="73" fillId="63" borderId="1" xfId="65" applyFont="1" applyFill="1" applyBorder="1" applyAlignment="1" applyProtection="1">
      <alignment vertical="center"/>
      <protection locked="0"/>
    </xf>
    <xf numFmtId="166" fontId="69" fillId="0" borderId="1" xfId="17" applyFont="1" applyBorder="1" applyAlignment="1">
      <alignment vertical="center"/>
    </xf>
    <xf numFmtId="2" fontId="85" fillId="0" borderId="0" xfId="10" applyNumberFormat="1" applyFont="1" applyAlignment="1">
      <alignment horizontal="left" vertical="center"/>
    </xf>
    <xf numFmtId="167" fontId="74" fillId="2" borderId="1" xfId="8" applyFont="1" applyFill="1" applyBorder="1" applyAlignment="1">
      <alignment horizontal="center"/>
    </xf>
    <xf numFmtId="173" fontId="69" fillId="2" borderId="1" xfId="8" applyNumberFormat="1" applyFont="1" applyFill="1" applyBorder="1" applyAlignment="1">
      <alignment horizontal="center"/>
    </xf>
    <xf numFmtId="173" fontId="74" fillId="2" borderId="1" xfId="8" applyNumberFormat="1" applyFont="1" applyFill="1" applyBorder="1" applyAlignment="1">
      <alignment horizontal="center"/>
    </xf>
    <xf numFmtId="167" fontId="69" fillId="64" borderId="43" xfId="8" applyFont="1" applyFill="1" applyBorder="1" applyAlignment="1">
      <alignment horizontal="center"/>
    </xf>
    <xf numFmtId="10" fontId="69" fillId="62" borderId="43" xfId="15" applyNumberFormat="1" applyFont="1" applyFill="1" applyBorder="1" applyAlignment="1">
      <alignment horizontal="center"/>
    </xf>
    <xf numFmtId="166" fontId="69" fillId="64" borderId="1" xfId="17" applyFont="1" applyFill="1" applyBorder="1" applyAlignment="1">
      <alignment horizontal="center"/>
    </xf>
    <xf numFmtId="166" fontId="69" fillId="62" borderId="1" xfId="17" applyFont="1" applyFill="1" applyBorder="1" applyAlignment="1">
      <alignment horizontal="center" vertical="top" wrapText="1"/>
    </xf>
    <xf numFmtId="2" fontId="69" fillId="0" borderId="1" xfId="83" applyNumberFormat="1" applyFont="1" applyBorder="1" applyAlignment="1">
      <alignment vertical="center"/>
    </xf>
    <xf numFmtId="166" fontId="69" fillId="62" borderId="1" xfId="17" applyFont="1" applyFill="1" applyBorder="1" applyAlignment="1">
      <alignment horizontal="center" vertical="center" wrapText="1"/>
    </xf>
    <xf numFmtId="0" fontId="69" fillId="0" borderId="0" xfId="102" applyFont="1" applyAlignment="1">
      <alignment vertical="center"/>
    </xf>
    <xf numFmtId="0" fontId="89" fillId="0" borderId="0" xfId="102" applyFont="1"/>
    <xf numFmtId="49" fontId="85" fillId="0" borderId="0" xfId="62" applyNumberFormat="1" applyFont="1" applyAlignment="1">
      <alignment horizontal="center" vertical="center"/>
    </xf>
    <xf numFmtId="4" fontId="73" fillId="62" borderId="1" xfId="61" applyNumberFormat="1" applyFont="1" applyFill="1" applyBorder="1" applyAlignment="1" applyProtection="1">
      <alignment horizontal="center"/>
      <protection hidden="1"/>
    </xf>
    <xf numFmtId="4" fontId="73" fillId="62" borderId="1" xfId="61" applyNumberFormat="1" applyFont="1" applyFill="1" applyBorder="1" applyAlignment="1" applyProtection="1">
      <alignment horizontal="center" vertical="center"/>
      <protection hidden="1"/>
    </xf>
    <xf numFmtId="173" fontId="89" fillId="0" borderId="0" xfId="8" applyNumberFormat="1" applyFont="1" applyAlignment="1">
      <alignment horizontal="left"/>
    </xf>
    <xf numFmtId="188" fontId="69" fillId="0" borderId="1" xfId="62" applyNumberFormat="1" applyFont="1" applyBorder="1"/>
    <xf numFmtId="2" fontId="69" fillId="0" borderId="1" xfId="83" applyNumberFormat="1" applyFont="1" applyBorder="1" applyAlignment="1">
      <alignment vertical="center" wrapText="1"/>
    </xf>
    <xf numFmtId="1" fontId="1" fillId="0" borderId="1" xfId="0" applyNumberFormat="1" applyFont="1" applyBorder="1" applyAlignment="1">
      <alignment horizontal="center"/>
    </xf>
    <xf numFmtId="0" fontId="69" fillId="2" borderId="1" xfId="10" applyFont="1" applyFill="1" applyBorder="1"/>
    <xf numFmtId="0" fontId="69" fillId="2" borderId="5" xfId="10" applyFont="1" applyFill="1" applyBorder="1"/>
    <xf numFmtId="0" fontId="69" fillId="2" borderId="44" xfId="10" applyFont="1" applyFill="1" applyBorder="1"/>
    <xf numFmtId="2" fontId="83" fillId="2" borderId="0" xfId="12" applyNumberFormat="1" applyFont="1" applyFill="1"/>
    <xf numFmtId="0" fontId="69" fillId="0" borderId="43" xfId="0" applyFont="1" applyBorder="1" applyAlignment="1">
      <alignment vertical="center"/>
    </xf>
    <xf numFmtId="166" fontId="69" fillId="62" borderId="1" xfId="17" applyFont="1" applyFill="1" applyBorder="1" applyAlignment="1" applyProtection="1">
      <alignment vertical="center"/>
      <protection hidden="1"/>
    </xf>
    <xf numFmtId="2" fontId="82" fillId="61" borderId="38" xfId="83" applyNumberFormat="1" applyFont="1" applyFill="1" applyBorder="1" applyAlignment="1">
      <alignment horizontal="left" vertical="top" wrapText="1"/>
    </xf>
    <xf numFmtId="2" fontId="82" fillId="61" borderId="38" xfId="83" applyNumberFormat="1" applyFont="1" applyFill="1" applyBorder="1" applyAlignment="1">
      <alignment vertical="top" wrapText="1"/>
    </xf>
    <xf numFmtId="179" fontId="82" fillId="61" borderId="1" xfId="88" applyNumberFormat="1" applyFont="1" applyFill="1" applyBorder="1" applyAlignment="1" applyProtection="1">
      <alignment horizontal="center" vertical="top" wrapText="1"/>
      <protection hidden="1"/>
    </xf>
    <xf numFmtId="0" fontId="69" fillId="0" borderId="1" xfId="88" applyFont="1" applyBorder="1" applyAlignment="1">
      <alignment vertical="center"/>
    </xf>
    <xf numFmtId="0" fontId="69" fillId="62" borderId="1" xfId="102" applyFont="1" applyFill="1" applyBorder="1" applyAlignment="1">
      <alignment vertical="center" wrapText="1"/>
    </xf>
    <xf numFmtId="2" fontId="69" fillId="0" borderId="1" xfId="62" applyNumberFormat="1" applyFont="1" applyBorder="1"/>
    <xf numFmtId="0" fontId="69" fillId="62" borderId="1" xfId="102" applyFont="1" applyFill="1" applyBorder="1" applyAlignment="1">
      <alignment vertical="top" wrapText="1"/>
    </xf>
    <xf numFmtId="0" fontId="69" fillId="62" borderId="1" xfId="102" applyFont="1" applyFill="1" applyBorder="1" applyAlignment="1">
      <alignment vertical="top"/>
    </xf>
    <xf numFmtId="0" fontId="69" fillId="0" borderId="1" xfId="88" applyFont="1" applyBorder="1" applyAlignment="1">
      <alignment vertical="center" wrapText="1"/>
    </xf>
    <xf numFmtId="166" fontId="69" fillId="2" borderId="1" xfId="17" applyFont="1" applyFill="1" applyBorder="1" applyAlignment="1">
      <alignment horizontal="center" vertical="top" wrapText="1"/>
    </xf>
    <xf numFmtId="4" fontId="73" fillId="2" borderId="1" xfId="61" applyNumberFormat="1" applyFont="1" applyFill="1" applyBorder="1" applyAlignment="1" applyProtection="1">
      <alignment horizontal="center"/>
      <protection hidden="1"/>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7" xfId="0" applyNumberFormat="1" applyFont="1" applyFill="1" applyBorder="1" applyAlignment="1">
      <alignment horizontal="center" vertical="center" wrapText="1"/>
    </xf>
    <xf numFmtId="167" fontId="89" fillId="61" borderId="39" xfId="8" applyFont="1" applyFill="1" applyBorder="1" applyAlignment="1">
      <alignment horizontal="center" vertical="top" wrapText="1"/>
    </xf>
    <xf numFmtId="167" fontId="89" fillId="61" borderId="40" xfId="8" applyFont="1" applyFill="1" applyBorder="1" applyAlignment="1">
      <alignment horizontal="center" vertical="top" wrapText="1"/>
    </xf>
    <xf numFmtId="49" fontId="82" fillId="61" borderId="42" xfId="62" applyNumberFormat="1" applyFont="1" applyFill="1" applyBorder="1" applyAlignment="1">
      <alignment horizontal="left" vertical="top" wrapText="1"/>
    </xf>
    <xf numFmtId="49" fontId="82" fillId="61" borderId="44" xfId="62" applyNumberFormat="1" applyFont="1" applyFill="1" applyBorder="1" applyAlignment="1">
      <alignment horizontal="left" vertical="top" wrapText="1"/>
    </xf>
    <xf numFmtId="49" fontId="82" fillId="61" borderId="41" xfId="62" applyNumberFormat="1" applyFont="1" applyFill="1" applyBorder="1" applyAlignment="1">
      <alignment horizontal="left" vertical="top" wrapText="1"/>
    </xf>
    <xf numFmtId="0" fontId="69" fillId="0" borderId="5" xfId="0" applyFont="1" applyBorder="1" applyAlignment="1">
      <alignment horizontal="left"/>
    </xf>
    <xf numFmtId="0" fontId="69" fillId="0" borderId="7" xfId="0" applyFont="1" applyBorder="1" applyAlignment="1">
      <alignment horizontal="left"/>
    </xf>
    <xf numFmtId="0" fontId="74" fillId="0" borderId="5" xfId="13" applyFont="1" applyBorder="1" applyAlignment="1" applyProtection="1">
      <alignment horizontal="left" vertical="center"/>
      <protection hidden="1"/>
    </xf>
    <xf numFmtId="0" fontId="74" fillId="0" borderId="7" xfId="13" applyFont="1" applyBorder="1" applyAlignment="1" applyProtection="1">
      <alignment horizontal="left" vertical="center"/>
      <protection hidden="1"/>
    </xf>
    <xf numFmtId="2" fontId="104" fillId="61" borderId="43" xfId="13" applyNumberFormat="1" applyFont="1" applyFill="1" applyBorder="1" applyAlignment="1" applyProtection="1">
      <alignment horizontal="center" vertical="center" wrapText="1"/>
      <protection hidden="1"/>
    </xf>
    <xf numFmtId="2" fontId="104" fillId="61" borderId="5" xfId="3"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9" fillId="0" borderId="0" xfId="0" applyFont="1" applyAlignment="1">
      <alignment horizontal="left" vertical="top" wrapText="1"/>
    </xf>
    <xf numFmtId="2" fontId="104" fillId="61" borderId="42" xfId="13" applyNumberFormat="1" applyFont="1" applyFill="1" applyBorder="1" applyAlignment="1" applyProtection="1">
      <alignment horizontal="center" vertical="center" wrapText="1"/>
      <protection hidden="1"/>
    </xf>
    <xf numFmtId="2" fontId="104" fillId="61" borderId="44" xfId="13" applyNumberFormat="1" applyFont="1" applyFill="1" applyBorder="1" applyAlignment="1" applyProtection="1">
      <alignment horizontal="center" vertical="center" wrapText="1"/>
      <protection hidden="1"/>
    </xf>
    <xf numFmtId="2" fontId="104" fillId="61" borderId="41" xfId="13"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69" fillId="0" borderId="5" xfId="9" applyFont="1" applyBorder="1" applyAlignment="1" applyProtection="1">
      <alignment horizontal="center"/>
      <protection hidden="1"/>
    </xf>
    <xf numFmtId="0" fontId="69" fillId="0" borderId="6" xfId="9" applyFont="1" applyBorder="1" applyAlignment="1" applyProtection="1">
      <alignment horizontal="center"/>
      <protection hidden="1"/>
    </xf>
    <xf numFmtId="0" fontId="69" fillId="0" borderId="7" xfId="9" applyFont="1" applyBorder="1" applyAlignment="1" applyProtection="1">
      <alignment horizontal="center"/>
      <protection hidden="1"/>
    </xf>
    <xf numFmtId="179" fontId="82" fillId="61" borderId="42" xfId="88" applyNumberFormat="1" applyFont="1" applyFill="1" applyBorder="1" applyAlignment="1" applyProtection="1">
      <alignment horizontal="center" vertical="top" wrapText="1"/>
      <protection hidden="1"/>
    </xf>
    <xf numFmtId="179" fontId="82" fillId="61" borderId="44" xfId="88" applyNumberFormat="1" applyFont="1" applyFill="1" applyBorder="1" applyAlignment="1" applyProtection="1">
      <alignment horizontal="center" vertical="top" wrapText="1"/>
      <protection hidden="1"/>
    </xf>
    <xf numFmtId="179" fontId="82" fillId="61" borderId="41" xfId="88" applyNumberFormat="1" applyFont="1" applyFill="1" applyBorder="1" applyAlignment="1" applyProtection="1">
      <alignment horizontal="center" vertical="top" wrapText="1"/>
      <protection hidden="1"/>
    </xf>
  </cellXfs>
  <cellStyles count="52885">
    <cellStyle name="20% - Accent1" xfId="35" builtinId="30" customBuiltin="1"/>
    <cellStyle name="20% - Accent1 10" xfId="198" xr:uid="{00000000-0005-0000-0000-000001000000}"/>
    <cellStyle name="20% - Accent1 10 10" xfId="199" xr:uid="{00000000-0005-0000-0000-000002000000}"/>
    <cellStyle name="20% - Accent1 10 10 2" xfId="200" xr:uid="{00000000-0005-0000-0000-000003000000}"/>
    <cellStyle name="20% - Accent1 10 11" xfId="201" xr:uid="{00000000-0005-0000-0000-000004000000}"/>
    <cellStyle name="20% - Accent1 10 11 2" xfId="202" xr:uid="{00000000-0005-0000-0000-000005000000}"/>
    <cellStyle name="20% - Accent1 10 12" xfId="203" xr:uid="{00000000-0005-0000-0000-000006000000}"/>
    <cellStyle name="20% - Accent1 10 2" xfId="204" xr:uid="{00000000-0005-0000-0000-000007000000}"/>
    <cellStyle name="20% - Accent1 10 2 10" xfId="205" xr:uid="{00000000-0005-0000-0000-000008000000}"/>
    <cellStyle name="20% - Accent1 10 2 10 2" xfId="206" xr:uid="{00000000-0005-0000-0000-000009000000}"/>
    <cellStyle name="20% - Accent1 10 2 11" xfId="207" xr:uid="{00000000-0005-0000-0000-00000A000000}"/>
    <cellStyle name="20% - Accent1 10 2 2" xfId="208" xr:uid="{00000000-0005-0000-0000-00000B000000}"/>
    <cellStyle name="20% - Accent1 10 2 2 2" xfId="209" xr:uid="{00000000-0005-0000-0000-00000C000000}"/>
    <cellStyle name="20% - Accent1 10 2 2 2 2" xfId="210" xr:uid="{00000000-0005-0000-0000-00000D000000}"/>
    <cellStyle name="20% - Accent1 10 2 2 2 2 2" xfId="211" xr:uid="{00000000-0005-0000-0000-00000E000000}"/>
    <cellStyle name="20% - Accent1 10 2 2 2 2 2 2" xfId="212" xr:uid="{00000000-0005-0000-0000-00000F000000}"/>
    <cellStyle name="20% - Accent1 10 2 2 2 2 3" xfId="213" xr:uid="{00000000-0005-0000-0000-000010000000}"/>
    <cellStyle name="20% - Accent1 10 2 2 2 3" xfId="214" xr:uid="{00000000-0005-0000-0000-000011000000}"/>
    <cellStyle name="20% - Accent1 10 2 2 2 3 2" xfId="215" xr:uid="{00000000-0005-0000-0000-000012000000}"/>
    <cellStyle name="20% - Accent1 10 2 2 2 4" xfId="216" xr:uid="{00000000-0005-0000-0000-000013000000}"/>
    <cellStyle name="20% - Accent1 10 2 2 3" xfId="217" xr:uid="{00000000-0005-0000-0000-000014000000}"/>
    <cellStyle name="20% - Accent1 10 2 2 3 2" xfId="218" xr:uid="{00000000-0005-0000-0000-000015000000}"/>
    <cellStyle name="20% - Accent1 10 2 2 3 2 2" xfId="219" xr:uid="{00000000-0005-0000-0000-000016000000}"/>
    <cellStyle name="20% - Accent1 10 2 2 3 2 2 2" xfId="220" xr:uid="{00000000-0005-0000-0000-000017000000}"/>
    <cellStyle name="20% - Accent1 10 2 2 3 2 3" xfId="221" xr:uid="{00000000-0005-0000-0000-000018000000}"/>
    <cellStyle name="20% - Accent1 10 2 2 3 3" xfId="222" xr:uid="{00000000-0005-0000-0000-000019000000}"/>
    <cellStyle name="20% - Accent1 10 2 2 3 3 2" xfId="223" xr:uid="{00000000-0005-0000-0000-00001A000000}"/>
    <cellStyle name="20% - Accent1 10 2 2 3 4" xfId="224" xr:uid="{00000000-0005-0000-0000-00001B000000}"/>
    <cellStyle name="20% - Accent1 10 2 2 4" xfId="225" xr:uid="{00000000-0005-0000-0000-00001C000000}"/>
    <cellStyle name="20% - Accent1 10 2 2 4 2" xfId="226" xr:uid="{00000000-0005-0000-0000-00001D000000}"/>
    <cellStyle name="20% - Accent1 10 2 2 4 2 2" xfId="227" xr:uid="{00000000-0005-0000-0000-00001E000000}"/>
    <cellStyle name="20% - Accent1 10 2 2 4 2 2 2" xfId="228" xr:uid="{00000000-0005-0000-0000-00001F000000}"/>
    <cellStyle name="20% - Accent1 10 2 2 4 2 3" xfId="229" xr:uid="{00000000-0005-0000-0000-000020000000}"/>
    <cellStyle name="20% - Accent1 10 2 2 4 3" xfId="230" xr:uid="{00000000-0005-0000-0000-000021000000}"/>
    <cellStyle name="20% - Accent1 10 2 2 4 3 2" xfId="231" xr:uid="{00000000-0005-0000-0000-000022000000}"/>
    <cellStyle name="20% - Accent1 10 2 2 4 4" xfId="232" xr:uid="{00000000-0005-0000-0000-000023000000}"/>
    <cellStyle name="20% - Accent1 10 2 2 5" xfId="233" xr:uid="{00000000-0005-0000-0000-000024000000}"/>
    <cellStyle name="20% - Accent1 10 2 2 5 2" xfId="234" xr:uid="{00000000-0005-0000-0000-000025000000}"/>
    <cellStyle name="20% - Accent1 10 2 2 5 2 2" xfId="235" xr:uid="{00000000-0005-0000-0000-000026000000}"/>
    <cellStyle name="20% - Accent1 10 2 2 5 3" xfId="236" xr:uid="{00000000-0005-0000-0000-000027000000}"/>
    <cellStyle name="20% - Accent1 10 2 2 6" xfId="237" xr:uid="{00000000-0005-0000-0000-000028000000}"/>
    <cellStyle name="20% - Accent1 10 2 2 6 2" xfId="238" xr:uid="{00000000-0005-0000-0000-000029000000}"/>
    <cellStyle name="20% - Accent1 10 2 2 6 2 2" xfId="239" xr:uid="{00000000-0005-0000-0000-00002A000000}"/>
    <cellStyle name="20% - Accent1 10 2 2 6 3" xfId="240" xr:uid="{00000000-0005-0000-0000-00002B000000}"/>
    <cellStyle name="20% - Accent1 10 2 2 7" xfId="241" xr:uid="{00000000-0005-0000-0000-00002C000000}"/>
    <cellStyle name="20% - Accent1 10 2 2 7 2" xfId="242" xr:uid="{00000000-0005-0000-0000-00002D000000}"/>
    <cellStyle name="20% - Accent1 10 2 2 8" xfId="243" xr:uid="{00000000-0005-0000-0000-00002E000000}"/>
    <cellStyle name="20% - Accent1 10 2 2 8 2" xfId="244" xr:uid="{00000000-0005-0000-0000-00002F000000}"/>
    <cellStyle name="20% - Accent1 10 2 2 9" xfId="245" xr:uid="{00000000-0005-0000-0000-000030000000}"/>
    <cellStyle name="20% - Accent1 10 2 3" xfId="246" xr:uid="{00000000-0005-0000-0000-000031000000}"/>
    <cellStyle name="20% - Accent1 10 2 3 2" xfId="247" xr:uid="{00000000-0005-0000-0000-000032000000}"/>
    <cellStyle name="20% - Accent1 10 2 3 2 2" xfId="248" xr:uid="{00000000-0005-0000-0000-000033000000}"/>
    <cellStyle name="20% - Accent1 10 2 3 2 2 2" xfId="249" xr:uid="{00000000-0005-0000-0000-000034000000}"/>
    <cellStyle name="20% - Accent1 10 2 3 2 2 2 2" xfId="250" xr:uid="{00000000-0005-0000-0000-000035000000}"/>
    <cellStyle name="20% - Accent1 10 2 3 2 2 3" xfId="251" xr:uid="{00000000-0005-0000-0000-000036000000}"/>
    <cellStyle name="20% - Accent1 10 2 3 2 3" xfId="252" xr:uid="{00000000-0005-0000-0000-000037000000}"/>
    <cellStyle name="20% - Accent1 10 2 3 2 3 2" xfId="253" xr:uid="{00000000-0005-0000-0000-000038000000}"/>
    <cellStyle name="20% - Accent1 10 2 3 2 4" xfId="254" xr:uid="{00000000-0005-0000-0000-000039000000}"/>
    <cellStyle name="20% - Accent1 10 2 3 3" xfId="255" xr:uid="{00000000-0005-0000-0000-00003A000000}"/>
    <cellStyle name="20% - Accent1 10 2 3 3 2" xfId="256" xr:uid="{00000000-0005-0000-0000-00003B000000}"/>
    <cellStyle name="20% - Accent1 10 2 3 3 2 2" xfId="257" xr:uid="{00000000-0005-0000-0000-00003C000000}"/>
    <cellStyle name="20% - Accent1 10 2 3 3 2 2 2" xfId="258" xr:uid="{00000000-0005-0000-0000-00003D000000}"/>
    <cellStyle name="20% - Accent1 10 2 3 3 2 3" xfId="259" xr:uid="{00000000-0005-0000-0000-00003E000000}"/>
    <cellStyle name="20% - Accent1 10 2 3 3 3" xfId="260" xr:uid="{00000000-0005-0000-0000-00003F000000}"/>
    <cellStyle name="20% - Accent1 10 2 3 3 3 2" xfId="261" xr:uid="{00000000-0005-0000-0000-000040000000}"/>
    <cellStyle name="20% - Accent1 10 2 3 3 4" xfId="262" xr:uid="{00000000-0005-0000-0000-000041000000}"/>
    <cellStyle name="20% - Accent1 10 2 3 4" xfId="263" xr:uid="{00000000-0005-0000-0000-000042000000}"/>
    <cellStyle name="20% - Accent1 10 2 3 4 2" xfId="264" xr:uid="{00000000-0005-0000-0000-000043000000}"/>
    <cellStyle name="20% - Accent1 10 2 3 4 2 2" xfId="265" xr:uid="{00000000-0005-0000-0000-000044000000}"/>
    <cellStyle name="20% - Accent1 10 2 3 4 2 2 2" xfId="266" xr:uid="{00000000-0005-0000-0000-000045000000}"/>
    <cellStyle name="20% - Accent1 10 2 3 4 2 3" xfId="267" xr:uid="{00000000-0005-0000-0000-000046000000}"/>
    <cellStyle name="20% - Accent1 10 2 3 4 3" xfId="268" xr:uid="{00000000-0005-0000-0000-000047000000}"/>
    <cellStyle name="20% - Accent1 10 2 3 4 3 2" xfId="269" xr:uid="{00000000-0005-0000-0000-000048000000}"/>
    <cellStyle name="20% - Accent1 10 2 3 4 4" xfId="270" xr:uid="{00000000-0005-0000-0000-000049000000}"/>
    <cellStyle name="20% - Accent1 10 2 3 5" xfId="271" xr:uid="{00000000-0005-0000-0000-00004A000000}"/>
    <cellStyle name="20% - Accent1 10 2 3 5 2" xfId="272" xr:uid="{00000000-0005-0000-0000-00004B000000}"/>
    <cellStyle name="20% - Accent1 10 2 3 5 2 2" xfId="273" xr:uid="{00000000-0005-0000-0000-00004C000000}"/>
    <cellStyle name="20% - Accent1 10 2 3 5 3" xfId="274" xr:uid="{00000000-0005-0000-0000-00004D000000}"/>
    <cellStyle name="20% - Accent1 10 2 3 6" xfId="275" xr:uid="{00000000-0005-0000-0000-00004E000000}"/>
    <cellStyle name="20% - Accent1 10 2 3 6 2" xfId="276" xr:uid="{00000000-0005-0000-0000-00004F000000}"/>
    <cellStyle name="20% - Accent1 10 2 3 6 2 2" xfId="277" xr:uid="{00000000-0005-0000-0000-000050000000}"/>
    <cellStyle name="20% - Accent1 10 2 3 6 3" xfId="278" xr:uid="{00000000-0005-0000-0000-000051000000}"/>
    <cellStyle name="20% - Accent1 10 2 3 7" xfId="279" xr:uid="{00000000-0005-0000-0000-000052000000}"/>
    <cellStyle name="20% - Accent1 10 2 3 7 2" xfId="280" xr:uid="{00000000-0005-0000-0000-000053000000}"/>
    <cellStyle name="20% - Accent1 10 2 3 8" xfId="281" xr:uid="{00000000-0005-0000-0000-000054000000}"/>
    <cellStyle name="20% - Accent1 10 2 3 8 2" xfId="282" xr:uid="{00000000-0005-0000-0000-000055000000}"/>
    <cellStyle name="20% - Accent1 10 2 3 9" xfId="283" xr:uid="{00000000-0005-0000-0000-000056000000}"/>
    <cellStyle name="20% - Accent1 10 2 4" xfId="284" xr:uid="{00000000-0005-0000-0000-000057000000}"/>
    <cellStyle name="20% - Accent1 10 2 4 2" xfId="285" xr:uid="{00000000-0005-0000-0000-000058000000}"/>
    <cellStyle name="20% - Accent1 10 2 4 2 2" xfId="286" xr:uid="{00000000-0005-0000-0000-000059000000}"/>
    <cellStyle name="20% - Accent1 10 2 4 2 2 2" xfId="287" xr:uid="{00000000-0005-0000-0000-00005A000000}"/>
    <cellStyle name="20% - Accent1 10 2 4 2 3" xfId="288" xr:uid="{00000000-0005-0000-0000-00005B000000}"/>
    <cellStyle name="20% - Accent1 10 2 4 3" xfId="289" xr:uid="{00000000-0005-0000-0000-00005C000000}"/>
    <cellStyle name="20% - Accent1 10 2 4 3 2" xfId="290" xr:uid="{00000000-0005-0000-0000-00005D000000}"/>
    <cellStyle name="20% - Accent1 10 2 4 4" xfId="291" xr:uid="{00000000-0005-0000-0000-00005E000000}"/>
    <cellStyle name="20% - Accent1 10 2 5" xfId="292" xr:uid="{00000000-0005-0000-0000-00005F000000}"/>
    <cellStyle name="20% - Accent1 10 2 5 2" xfId="293" xr:uid="{00000000-0005-0000-0000-000060000000}"/>
    <cellStyle name="20% - Accent1 10 2 5 2 2" xfId="294" xr:uid="{00000000-0005-0000-0000-000061000000}"/>
    <cellStyle name="20% - Accent1 10 2 5 2 2 2" xfId="295" xr:uid="{00000000-0005-0000-0000-000062000000}"/>
    <cellStyle name="20% - Accent1 10 2 5 2 3" xfId="296" xr:uid="{00000000-0005-0000-0000-000063000000}"/>
    <cellStyle name="20% - Accent1 10 2 5 3" xfId="297" xr:uid="{00000000-0005-0000-0000-000064000000}"/>
    <cellStyle name="20% - Accent1 10 2 5 3 2" xfId="298" xr:uid="{00000000-0005-0000-0000-000065000000}"/>
    <cellStyle name="20% - Accent1 10 2 5 4" xfId="299" xr:uid="{00000000-0005-0000-0000-000066000000}"/>
    <cellStyle name="20% - Accent1 10 2 6" xfId="300" xr:uid="{00000000-0005-0000-0000-000067000000}"/>
    <cellStyle name="20% - Accent1 10 2 6 2" xfId="301" xr:uid="{00000000-0005-0000-0000-000068000000}"/>
    <cellStyle name="20% - Accent1 10 2 6 2 2" xfId="302" xr:uid="{00000000-0005-0000-0000-000069000000}"/>
    <cellStyle name="20% - Accent1 10 2 6 2 2 2" xfId="303" xr:uid="{00000000-0005-0000-0000-00006A000000}"/>
    <cellStyle name="20% - Accent1 10 2 6 2 3" xfId="304" xr:uid="{00000000-0005-0000-0000-00006B000000}"/>
    <cellStyle name="20% - Accent1 10 2 6 3" xfId="305" xr:uid="{00000000-0005-0000-0000-00006C000000}"/>
    <cellStyle name="20% - Accent1 10 2 6 3 2" xfId="306" xr:uid="{00000000-0005-0000-0000-00006D000000}"/>
    <cellStyle name="20% - Accent1 10 2 6 4" xfId="307" xr:uid="{00000000-0005-0000-0000-00006E000000}"/>
    <cellStyle name="20% - Accent1 10 2 7" xfId="308" xr:uid="{00000000-0005-0000-0000-00006F000000}"/>
    <cellStyle name="20% - Accent1 10 2 7 2" xfId="309" xr:uid="{00000000-0005-0000-0000-000070000000}"/>
    <cellStyle name="20% - Accent1 10 2 7 2 2" xfId="310" xr:uid="{00000000-0005-0000-0000-000071000000}"/>
    <cellStyle name="20% - Accent1 10 2 7 3" xfId="311" xr:uid="{00000000-0005-0000-0000-000072000000}"/>
    <cellStyle name="20% - Accent1 10 2 8" xfId="312" xr:uid="{00000000-0005-0000-0000-000073000000}"/>
    <cellStyle name="20% - Accent1 10 2 8 2" xfId="313" xr:uid="{00000000-0005-0000-0000-000074000000}"/>
    <cellStyle name="20% - Accent1 10 2 8 2 2" xfId="314" xr:uid="{00000000-0005-0000-0000-000075000000}"/>
    <cellStyle name="20% - Accent1 10 2 8 3" xfId="315" xr:uid="{00000000-0005-0000-0000-000076000000}"/>
    <cellStyle name="20% - Accent1 10 2 9" xfId="316" xr:uid="{00000000-0005-0000-0000-000077000000}"/>
    <cellStyle name="20% - Accent1 10 2 9 2" xfId="317" xr:uid="{00000000-0005-0000-0000-000078000000}"/>
    <cellStyle name="20% - Accent1 10 3" xfId="318" xr:uid="{00000000-0005-0000-0000-000079000000}"/>
    <cellStyle name="20% - Accent1 10 3 2" xfId="319" xr:uid="{00000000-0005-0000-0000-00007A000000}"/>
    <cellStyle name="20% - Accent1 10 3 2 2" xfId="320" xr:uid="{00000000-0005-0000-0000-00007B000000}"/>
    <cellStyle name="20% - Accent1 10 3 2 2 2" xfId="321" xr:uid="{00000000-0005-0000-0000-00007C000000}"/>
    <cellStyle name="20% - Accent1 10 3 2 2 2 2" xfId="322" xr:uid="{00000000-0005-0000-0000-00007D000000}"/>
    <cellStyle name="20% - Accent1 10 3 2 2 3" xfId="323" xr:uid="{00000000-0005-0000-0000-00007E000000}"/>
    <cellStyle name="20% - Accent1 10 3 2 3" xfId="324" xr:uid="{00000000-0005-0000-0000-00007F000000}"/>
    <cellStyle name="20% - Accent1 10 3 2 3 2" xfId="325" xr:uid="{00000000-0005-0000-0000-000080000000}"/>
    <cellStyle name="20% - Accent1 10 3 2 4" xfId="326" xr:uid="{00000000-0005-0000-0000-000081000000}"/>
    <cellStyle name="20% - Accent1 10 3 3" xfId="327" xr:uid="{00000000-0005-0000-0000-000082000000}"/>
    <cellStyle name="20% - Accent1 10 3 3 2" xfId="328" xr:uid="{00000000-0005-0000-0000-000083000000}"/>
    <cellStyle name="20% - Accent1 10 3 3 2 2" xfId="329" xr:uid="{00000000-0005-0000-0000-000084000000}"/>
    <cellStyle name="20% - Accent1 10 3 3 2 2 2" xfId="330" xr:uid="{00000000-0005-0000-0000-000085000000}"/>
    <cellStyle name="20% - Accent1 10 3 3 2 3" xfId="331" xr:uid="{00000000-0005-0000-0000-000086000000}"/>
    <cellStyle name="20% - Accent1 10 3 3 3" xfId="332" xr:uid="{00000000-0005-0000-0000-000087000000}"/>
    <cellStyle name="20% - Accent1 10 3 3 3 2" xfId="333" xr:uid="{00000000-0005-0000-0000-000088000000}"/>
    <cellStyle name="20% - Accent1 10 3 3 4" xfId="334" xr:uid="{00000000-0005-0000-0000-000089000000}"/>
    <cellStyle name="20% - Accent1 10 3 4" xfId="335" xr:uid="{00000000-0005-0000-0000-00008A000000}"/>
    <cellStyle name="20% - Accent1 10 3 4 2" xfId="336" xr:uid="{00000000-0005-0000-0000-00008B000000}"/>
    <cellStyle name="20% - Accent1 10 3 4 2 2" xfId="337" xr:uid="{00000000-0005-0000-0000-00008C000000}"/>
    <cellStyle name="20% - Accent1 10 3 4 2 2 2" xfId="338" xr:uid="{00000000-0005-0000-0000-00008D000000}"/>
    <cellStyle name="20% - Accent1 10 3 4 2 3" xfId="339" xr:uid="{00000000-0005-0000-0000-00008E000000}"/>
    <cellStyle name="20% - Accent1 10 3 4 3" xfId="340" xr:uid="{00000000-0005-0000-0000-00008F000000}"/>
    <cellStyle name="20% - Accent1 10 3 4 3 2" xfId="341" xr:uid="{00000000-0005-0000-0000-000090000000}"/>
    <cellStyle name="20% - Accent1 10 3 4 4" xfId="342" xr:uid="{00000000-0005-0000-0000-000091000000}"/>
    <cellStyle name="20% - Accent1 10 3 5" xfId="343" xr:uid="{00000000-0005-0000-0000-000092000000}"/>
    <cellStyle name="20% - Accent1 10 3 5 2" xfId="344" xr:uid="{00000000-0005-0000-0000-000093000000}"/>
    <cellStyle name="20% - Accent1 10 3 5 2 2" xfId="345" xr:uid="{00000000-0005-0000-0000-000094000000}"/>
    <cellStyle name="20% - Accent1 10 3 5 3" xfId="346" xr:uid="{00000000-0005-0000-0000-000095000000}"/>
    <cellStyle name="20% - Accent1 10 3 6" xfId="347" xr:uid="{00000000-0005-0000-0000-000096000000}"/>
    <cellStyle name="20% - Accent1 10 3 6 2" xfId="348" xr:uid="{00000000-0005-0000-0000-000097000000}"/>
    <cellStyle name="20% - Accent1 10 3 6 2 2" xfId="349" xr:uid="{00000000-0005-0000-0000-000098000000}"/>
    <cellStyle name="20% - Accent1 10 3 6 3" xfId="350" xr:uid="{00000000-0005-0000-0000-000099000000}"/>
    <cellStyle name="20% - Accent1 10 3 7" xfId="351" xr:uid="{00000000-0005-0000-0000-00009A000000}"/>
    <cellStyle name="20% - Accent1 10 3 7 2" xfId="352" xr:uid="{00000000-0005-0000-0000-00009B000000}"/>
    <cellStyle name="20% - Accent1 10 3 8" xfId="353" xr:uid="{00000000-0005-0000-0000-00009C000000}"/>
    <cellStyle name="20% - Accent1 10 3 8 2" xfId="354" xr:uid="{00000000-0005-0000-0000-00009D000000}"/>
    <cellStyle name="20% - Accent1 10 3 9" xfId="355" xr:uid="{00000000-0005-0000-0000-00009E000000}"/>
    <cellStyle name="20% - Accent1 10 4" xfId="356" xr:uid="{00000000-0005-0000-0000-00009F000000}"/>
    <cellStyle name="20% - Accent1 10 4 2" xfId="357" xr:uid="{00000000-0005-0000-0000-0000A0000000}"/>
    <cellStyle name="20% - Accent1 10 4 2 2" xfId="358" xr:uid="{00000000-0005-0000-0000-0000A1000000}"/>
    <cellStyle name="20% - Accent1 10 4 2 2 2" xfId="359" xr:uid="{00000000-0005-0000-0000-0000A2000000}"/>
    <cellStyle name="20% - Accent1 10 4 2 2 2 2" xfId="360" xr:uid="{00000000-0005-0000-0000-0000A3000000}"/>
    <cellStyle name="20% - Accent1 10 4 2 2 3" xfId="361" xr:uid="{00000000-0005-0000-0000-0000A4000000}"/>
    <cellStyle name="20% - Accent1 10 4 2 3" xfId="362" xr:uid="{00000000-0005-0000-0000-0000A5000000}"/>
    <cellStyle name="20% - Accent1 10 4 2 3 2" xfId="363" xr:uid="{00000000-0005-0000-0000-0000A6000000}"/>
    <cellStyle name="20% - Accent1 10 4 2 4" xfId="364" xr:uid="{00000000-0005-0000-0000-0000A7000000}"/>
    <cellStyle name="20% - Accent1 10 4 3" xfId="365" xr:uid="{00000000-0005-0000-0000-0000A8000000}"/>
    <cellStyle name="20% - Accent1 10 4 3 2" xfId="366" xr:uid="{00000000-0005-0000-0000-0000A9000000}"/>
    <cellStyle name="20% - Accent1 10 4 3 2 2" xfId="367" xr:uid="{00000000-0005-0000-0000-0000AA000000}"/>
    <cellStyle name="20% - Accent1 10 4 3 2 2 2" xfId="368" xr:uid="{00000000-0005-0000-0000-0000AB000000}"/>
    <cellStyle name="20% - Accent1 10 4 3 2 3" xfId="369" xr:uid="{00000000-0005-0000-0000-0000AC000000}"/>
    <cellStyle name="20% - Accent1 10 4 3 3" xfId="370" xr:uid="{00000000-0005-0000-0000-0000AD000000}"/>
    <cellStyle name="20% - Accent1 10 4 3 3 2" xfId="371" xr:uid="{00000000-0005-0000-0000-0000AE000000}"/>
    <cellStyle name="20% - Accent1 10 4 3 4" xfId="372" xr:uid="{00000000-0005-0000-0000-0000AF000000}"/>
    <cellStyle name="20% - Accent1 10 4 4" xfId="373" xr:uid="{00000000-0005-0000-0000-0000B0000000}"/>
    <cellStyle name="20% - Accent1 10 4 4 2" xfId="374" xr:uid="{00000000-0005-0000-0000-0000B1000000}"/>
    <cellStyle name="20% - Accent1 10 4 4 2 2" xfId="375" xr:uid="{00000000-0005-0000-0000-0000B2000000}"/>
    <cellStyle name="20% - Accent1 10 4 4 2 2 2" xfId="376" xr:uid="{00000000-0005-0000-0000-0000B3000000}"/>
    <cellStyle name="20% - Accent1 10 4 4 2 3" xfId="377" xr:uid="{00000000-0005-0000-0000-0000B4000000}"/>
    <cellStyle name="20% - Accent1 10 4 4 3" xfId="378" xr:uid="{00000000-0005-0000-0000-0000B5000000}"/>
    <cellStyle name="20% - Accent1 10 4 4 3 2" xfId="379" xr:uid="{00000000-0005-0000-0000-0000B6000000}"/>
    <cellStyle name="20% - Accent1 10 4 4 4" xfId="380" xr:uid="{00000000-0005-0000-0000-0000B7000000}"/>
    <cellStyle name="20% - Accent1 10 4 5" xfId="381" xr:uid="{00000000-0005-0000-0000-0000B8000000}"/>
    <cellStyle name="20% - Accent1 10 4 5 2" xfId="382" xr:uid="{00000000-0005-0000-0000-0000B9000000}"/>
    <cellStyle name="20% - Accent1 10 4 5 2 2" xfId="383" xr:uid="{00000000-0005-0000-0000-0000BA000000}"/>
    <cellStyle name="20% - Accent1 10 4 5 3" xfId="384" xr:uid="{00000000-0005-0000-0000-0000BB000000}"/>
    <cellStyle name="20% - Accent1 10 4 6" xfId="385" xr:uid="{00000000-0005-0000-0000-0000BC000000}"/>
    <cellStyle name="20% - Accent1 10 4 6 2" xfId="386" xr:uid="{00000000-0005-0000-0000-0000BD000000}"/>
    <cellStyle name="20% - Accent1 10 4 6 2 2" xfId="387" xr:uid="{00000000-0005-0000-0000-0000BE000000}"/>
    <cellStyle name="20% - Accent1 10 4 6 3" xfId="388" xr:uid="{00000000-0005-0000-0000-0000BF000000}"/>
    <cellStyle name="20% - Accent1 10 4 7" xfId="389" xr:uid="{00000000-0005-0000-0000-0000C0000000}"/>
    <cellStyle name="20% - Accent1 10 4 7 2" xfId="390" xr:uid="{00000000-0005-0000-0000-0000C1000000}"/>
    <cellStyle name="20% - Accent1 10 4 8" xfId="391" xr:uid="{00000000-0005-0000-0000-0000C2000000}"/>
    <cellStyle name="20% - Accent1 10 4 8 2" xfId="392" xr:uid="{00000000-0005-0000-0000-0000C3000000}"/>
    <cellStyle name="20% - Accent1 10 4 9" xfId="393" xr:uid="{00000000-0005-0000-0000-0000C4000000}"/>
    <cellStyle name="20% - Accent1 10 5" xfId="394" xr:uid="{00000000-0005-0000-0000-0000C5000000}"/>
    <cellStyle name="20% - Accent1 10 5 2" xfId="395" xr:uid="{00000000-0005-0000-0000-0000C6000000}"/>
    <cellStyle name="20% - Accent1 10 5 2 2" xfId="396" xr:uid="{00000000-0005-0000-0000-0000C7000000}"/>
    <cellStyle name="20% - Accent1 10 5 2 2 2" xfId="397" xr:uid="{00000000-0005-0000-0000-0000C8000000}"/>
    <cellStyle name="20% - Accent1 10 5 2 3" xfId="398" xr:uid="{00000000-0005-0000-0000-0000C9000000}"/>
    <cellStyle name="20% - Accent1 10 5 3" xfId="399" xr:uid="{00000000-0005-0000-0000-0000CA000000}"/>
    <cellStyle name="20% - Accent1 10 5 3 2" xfId="400" xr:uid="{00000000-0005-0000-0000-0000CB000000}"/>
    <cellStyle name="20% - Accent1 10 5 4" xfId="401" xr:uid="{00000000-0005-0000-0000-0000CC000000}"/>
    <cellStyle name="20% - Accent1 10 6" xfId="402" xr:uid="{00000000-0005-0000-0000-0000CD000000}"/>
    <cellStyle name="20% - Accent1 10 6 2" xfId="403" xr:uid="{00000000-0005-0000-0000-0000CE000000}"/>
    <cellStyle name="20% - Accent1 10 6 2 2" xfId="404" xr:uid="{00000000-0005-0000-0000-0000CF000000}"/>
    <cellStyle name="20% - Accent1 10 6 2 2 2" xfId="405" xr:uid="{00000000-0005-0000-0000-0000D0000000}"/>
    <cellStyle name="20% - Accent1 10 6 2 3" xfId="406" xr:uid="{00000000-0005-0000-0000-0000D1000000}"/>
    <cellStyle name="20% - Accent1 10 6 3" xfId="407" xr:uid="{00000000-0005-0000-0000-0000D2000000}"/>
    <cellStyle name="20% - Accent1 10 6 3 2" xfId="408" xr:uid="{00000000-0005-0000-0000-0000D3000000}"/>
    <cellStyle name="20% - Accent1 10 6 4" xfId="409" xr:uid="{00000000-0005-0000-0000-0000D4000000}"/>
    <cellStyle name="20% - Accent1 10 7" xfId="410" xr:uid="{00000000-0005-0000-0000-0000D5000000}"/>
    <cellStyle name="20% - Accent1 10 7 2" xfId="411" xr:uid="{00000000-0005-0000-0000-0000D6000000}"/>
    <cellStyle name="20% - Accent1 10 7 2 2" xfId="412" xr:uid="{00000000-0005-0000-0000-0000D7000000}"/>
    <cellStyle name="20% - Accent1 10 7 2 2 2" xfId="413" xr:uid="{00000000-0005-0000-0000-0000D8000000}"/>
    <cellStyle name="20% - Accent1 10 7 2 3" xfId="414" xr:uid="{00000000-0005-0000-0000-0000D9000000}"/>
    <cellStyle name="20% - Accent1 10 7 3" xfId="415" xr:uid="{00000000-0005-0000-0000-0000DA000000}"/>
    <cellStyle name="20% - Accent1 10 7 3 2" xfId="416" xr:uid="{00000000-0005-0000-0000-0000DB000000}"/>
    <cellStyle name="20% - Accent1 10 7 4" xfId="417" xr:uid="{00000000-0005-0000-0000-0000DC000000}"/>
    <cellStyle name="20% - Accent1 10 8" xfId="418" xr:uid="{00000000-0005-0000-0000-0000DD000000}"/>
    <cellStyle name="20% - Accent1 10 8 2" xfId="419" xr:uid="{00000000-0005-0000-0000-0000DE000000}"/>
    <cellStyle name="20% - Accent1 10 8 2 2" xfId="420" xr:uid="{00000000-0005-0000-0000-0000DF000000}"/>
    <cellStyle name="20% - Accent1 10 8 3" xfId="421" xr:uid="{00000000-0005-0000-0000-0000E0000000}"/>
    <cellStyle name="20% - Accent1 10 9" xfId="422" xr:uid="{00000000-0005-0000-0000-0000E1000000}"/>
    <cellStyle name="20% - Accent1 10 9 2" xfId="423" xr:uid="{00000000-0005-0000-0000-0000E2000000}"/>
    <cellStyle name="20% - Accent1 10 9 2 2" xfId="424" xr:uid="{00000000-0005-0000-0000-0000E3000000}"/>
    <cellStyle name="20% - Accent1 10 9 3" xfId="425" xr:uid="{00000000-0005-0000-0000-0000E4000000}"/>
    <cellStyle name="20% - Accent1 11" xfId="426" xr:uid="{00000000-0005-0000-0000-0000E5000000}"/>
    <cellStyle name="20% - Accent1 11 10" xfId="427" xr:uid="{00000000-0005-0000-0000-0000E6000000}"/>
    <cellStyle name="20% - Accent1 11 10 2" xfId="428" xr:uid="{00000000-0005-0000-0000-0000E7000000}"/>
    <cellStyle name="20% - Accent1 11 11" xfId="429" xr:uid="{00000000-0005-0000-0000-0000E8000000}"/>
    <cellStyle name="20% - Accent1 11 2" xfId="430" xr:uid="{00000000-0005-0000-0000-0000E9000000}"/>
    <cellStyle name="20% - Accent1 11 2 2" xfId="431" xr:uid="{00000000-0005-0000-0000-0000EA000000}"/>
    <cellStyle name="20% - Accent1 11 2 2 2" xfId="432" xr:uid="{00000000-0005-0000-0000-0000EB000000}"/>
    <cellStyle name="20% - Accent1 11 2 2 2 2" xfId="433" xr:uid="{00000000-0005-0000-0000-0000EC000000}"/>
    <cellStyle name="20% - Accent1 11 2 2 2 2 2" xfId="434" xr:uid="{00000000-0005-0000-0000-0000ED000000}"/>
    <cellStyle name="20% - Accent1 11 2 2 2 3" xfId="435" xr:uid="{00000000-0005-0000-0000-0000EE000000}"/>
    <cellStyle name="20% - Accent1 11 2 2 3" xfId="436" xr:uid="{00000000-0005-0000-0000-0000EF000000}"/>
    <cellStyle name="20% - Accent1 11 2 2 3 2" xfId="437" xr:uid="{00000000-0005-0000-0000-0000F0000000}"/>
    <cellStyle name="20% - Accent1 11 2 2 4" xfId="438" xr:uid="{00000000-0005-0000-0000-0000F1000000}"/>
    <cellStyle name="20% - Accent1 11 2 3" xfId="439" xr:uid="{00000000-0005-0000-0000-0000F2000000}"/>
    <cellStyle name="20% - Accent1 11 2 3 2" xfId="440" xr:uid="{00000000-0005-0000-0000-0000F3000000}"/>
    <cellStyle name="20% - Accent1 11 2 3 2 2" xfId="441" xr:uid="{00000000-0005-0000-0000-0000F4000000}"/>
    <cellStyle name="20% - Accent1 11 2 3 2 2 2" xfId="442" xr:uid="{00000000-0005-0000-0000-0000F5000000}"/>
    <cellStyle name="20% - Accent1 11 2 3 2 3" xfId="443" xr:uid="{00000000-0005-0000-0000-0000F6000000}"/>
    <cellStyle name="20% - Accent1 11 2 3 3" xfId="444" xr:uid="{00000000-0005-0000-0000-0000F7000000}"/>
    <cellStyle name="20% - Accent1 11 2 3 3 2" xfId="445" xr:uid="{00000000-0005-0000-0000-0000F8000000}"/>
    <cellStyle name="20% - Accent1 11 2 3 4" xfId="446" xr:uid="{00000000-0005-0000-0000-0000F9000000}"/>
    <cellStyle name="20% - Accent1 11 2 4" xfId="447" xr:uid="{00000000-0005-0000-0000-0000FA000000}"/>
    <cellStyle name="20% - Accent1 11 2 4 2" xfId="448" xr:uid="{00000000-0005-0000-0000-0000FB000000}"/>
    <cellStyle name="20% - Accent1 11 2 4 2 2" xfId="449" xr:uid="{00000000-0005-0000-0000-0000FC000000}"/>
    <cellStyle name="20% - Accent1 11 2 4 2 2 2" xfId="450" xr:uid="{00000000-0005-0000-0000-0000FD000000}"/>
    <cellStyle name="20% - Accent1 11 2 4 2 3" xfId="451" xr:uid="{00000000-0005-0000-0000-0000FE000000}"/>
    <cellStyle name="20% - Accent1 11 2 4 3" xfId="452" xr:uid="{00000000-0005-0000-0000-0000FF000000}"/>
    <cellStyle name="20% - Accent1 11 2 4 3 2" xfId="453" xr:uid="{00000000-0005-0000-0000-000000010000}"/>
    <cellStyle name="20% - Accent1 11 2 4 4" xfId="454" xr:uid="{00000000-0005-0000-0000-000001010000}"/>
    <cellStyle name="20% - Accent1 11 2 5" xfId="455" xr:uid="{00000000-0005-0000-0000-000002010000}"/>
    <cellStyle name="20% - Accent1 11 2 5 2" xfId="456" xr:uid="{00000000-0005-0000-0000-000003010000}"/>
    <cellStyle name="20% - Accent1 11 2 5 2 2" xfId="457" xr:uid="{00000000-0005-0000-0000-000004010000}"/>
    <cellStyle name="20% - Accent1 11 2 5 3" xfId="458" xr:uid="{00000000-0005-0000-0000-000005010000}"/>
    <cellStyle name="20% - Accent1 11 2 6" xfId="459" xr:uid="{00000000-0005-0000-0000-000006010000}"/>
    <cellStyle name="20% - Accent1 11 2 6 2" xfId="460" xr:uid="{00000000-0005-0000-0000-000007010000}"/>
    <cellStyle name="20% - Accent1 11 2 6 2 2" xfId="461" xr:uid="{00000000-0005-0000-0000-000008010000}"/>
    <cellStyle name="20% - Accent1 11 2 6 3" xfId="462" xr:uid="{00000000-0005-0000-0000-000009010000}"/>
    <cellStyle name="20% - Accent1 11 2 7" xfId="463" xr:uid="{00000000-0005-0000-0000-00000A010000}"/>
    <cellStyle name="20% - Accent1 11 2 7 2" xfId="464" xr:uid="{00000000-0005-0000-0000-00000B010000}"/>
    <cellStyle name="20% - Accent1 11 2 8" xfId="465" xr:uid="{00000000-0005-0000-0000-00000C010000}"/>
    <cellStyle name="20% - Accent1 11 2 8 2" xfId="466" xr:uid="{00000000-0005-0000-0000-00000D010000}"/>
    <cellStyle name="20% - Accent1 11 2 9" xfId="467" xr:uid="{00000000-0005-0000-0000-00000E010000}"/>
    <cellStyle name="20% - Accent1 11 3" xfId="468" xr:uid="{00000000-0005-0000-0000-00000F010000}"/>
    <cellStyle name="20% - Accent1 11 3 2" xfId="469" xr:uid="{00000000-0005-0000-0000-000010010000}"/>
    <cellStyle name="20% - Accent1 11 3 2 2" xfId="470" xr:uid="{00000000-0005-0000-0000-000011010000}"/>
    <cellStyle name="20% - Accent1 11 3 2 2 2" xfId="471" xr:uid="{00000000-0005-0000-0000-000012010000}"/>
    <cellStyle name="20% - Accent1 11 3 2 2 2 2" xfId="472" xr:uid="{00000000-0005-0000-0000-000013010000}"/>
    <cellStyle name="20% - Accent1 11 3 2 2 3" xfId="473" xr:uid="{00000000-0005-0000-0000-000014010000}"/>
    <cellStyle name="20% - Accent1 11 3 2 3" xfId="474" xr:uid="{00000000-0005-0000-0000-000015010000}"/>
    <cellStyle name="20% - Accent1 11 3 2 3 2" xfId="475" xr:uid="{00000000-0005-0000-0000-000016010000}"/>
    <cellStyle name="20% - Accent1 11 3 2 4" xfId="476" xr:uid="{00000000-0005-0000-0000-000017010000}"/>
    <cellStyle name="20% - Accent1 11 3 3" xfId="477" xr:uid="{00000000-0005-0000-0000-000018010000}"/>
    <cellStyle name="20% - Accent1 11 3 3 2" xfId="478" xr:uid="{00000000-0005-0000-0000-000019010000}"/>
    <cellStyle name="20% - Accent1 11 3 3 2 2" xfId="479" xr:uid="{00000000-0005-0000-0000-00001A010000}"/>
    <cellStyle name="20% - Accent1 11 3 3 2 2 2" xfId="480" xr:uid="{00000000-0005-0000-0000-00001B010000}"/>
    <cellStyle name="20% - Accent1 11 3 3 2 3" xfId="481" xr:uid="{00000000-0005-0000-0000-00001C010000}"/>
    <cellStyle name="20% - Accent1 11 3 3 3" xfId="482" xr:uid="{00000000-0005-0000-0000-00001D010000}"/>
    <cellStyle name="20% - Accent1 11 3 3 3 2" xfId="483" xr:uid="{00000000-0005-0000-0000-00001E010000}"/>
    <cellStyle name="20% - Accent1 11 3 3 4" xfId="484" xr:uid="{00000000-0005-0000-0000-00001F010000}"/>
    <cellStyle name="20% - Accent1 11 3 4" xfId="485" xr:uid="{00000000-0005-0000-0000-000020010000}"/>
    <cellStyle name="20% - Accent1 11 3 4 2" xfId="486" xr:uid="{00000000-0005-0000-0000-000021010000}"/>
    <cellStyle name="20% - Accent1 11 3 4 2 2" xfId="487" xr:uid="{00000000-0005-0000-0000-000022010000}"/>
    <cellStyle name="20% - Accent1 11 3 4 2 2 2" xfId="488" xr:uid="{00000000-0005-0000-0000-000023010000}"/>
    <cellStyle name="20% - Accent1 11 3 4 2 3" xfId="489" xr:uid="{00000000-0005-0000-0000-000024010000}"/>
    <cellStyle name="20% - Accent1 11 3 4 3" xfId="490" xr:uid="{00000000-0005-0000-0000-000025010000}"/>
    <cellStyle name="20% - Accent1 11 3 4 3 2" xfId="491" xr:uid="{00000000-0005-0000-0000-000026010000}"/>
    <cellStyle name="20% - Accent1 11 3 4 4" xfId="492" xr:uid="{00000000-0005-0000-0000-000027010000}"/>
    <cellStyle name="20% - Accent1 11 3 5" xfId="493" xr:uid="{00000000-0005-0000-0000-000028010000}"/>
    <cellStyle name="20% - Accent1 11 3 5 2" xfId="494" xr:uid="{00000000-0005-0000-0000-000029010000}"/>
    <cellStyle name="20% - Accent1 11 3 5 2 2" xfId="495" xr:uid="{00000000-0005-0000-0000-00002A010000}"/>
    <cellStyle name="20% - Accent1 11 3 5 3" xfId="496" xr:uid="{00000000-0005-0000-0000-00002B010000}"/>
    <cellStyle name="20% - Accent1 11 3 6" xfId="497" xr:uid="{00000000-0005-0000-0000-00002C010000}"/>
    <cellStyle name="20% - Accent1 11 3 6 2" xfId="498" xr:uid="{00000000-0005-0000-0000-00002D010000}"/>
    <cellStyle name="20% - Accent1 11 3 6 2 2" xfId="499" xr:uid="{00000000-0005-0000-0000-00002E010000}"/>
    <cellStyle name="20% - Accent1 11 3 6 3" xfId="500" xr:uid="{00000000-0005-0000-0000-00002F010000}"/>
    <cellStyle name="20% - Accent1 11 3 7" xfId="501" xr:uid="{00000000-0005-0000-0000-000030010000}"/>
    <cellStyle name="20% - Accent1 11 3 7 2" xfId="502" xr:uid="{00000000-0005-0000-0000-000031010000}"/>
    <cellStyle name="20% - Accent1 11 3 8" xfId="503" xr:uid="{00000000-0005-0000-0000-000032010000}"/>
    <cellStyle name="20% - Accent1 11 3 8 2" xfId="504" xr:uid="{00000000-0005-0000-0000-000033010000}"/>
    <cellStyle name="20% - Accent1 11 3 9" xfId="505" xr:uid="{00000000-0005-0000-0000-000034010000}"/>
    <cellStyle name="20% - Accent1 11 4" xfId="506" xr:uid="{00000000-0005-0000-0000-000035010000}"/>
    <cellStyle name="20% - Accent1 11 4 2" xfId="507" xr:uid="{00000000-0005-0000-0000-000036010000}"/>
    <cellStyle name="20% - Accent1 11 4 2 2" xfId="508" xr:uid="{00000000-0005-0000-0000-000037010000}"/>
    <cellStyle name="20% - Accent1 11 4 2 2 2" xfId="509" xr:uid="{00000000-0005-0000-0000-000038010000}"/>
    <cellStyle name="20% - Accent1 11 4 2 3" xfId="510" xr:uid="{00000000-0005-0000-0000-000039010000}"/>
    <cellStyle name="20% - Accent1 11 4 3" xfId="511" xr:uid="{00000000-0005-0000-0000-00003A010000}"/>
    <cellStyle name="20% - Accent1 11 4 3 2" xfId="512" xr:uid="{00000000-0005-0000-0000-00003B010000}"/>
    <cellStyle name="20% - Accent1 11 4 4" xfId="513" xr:uid="{00000000-0005-0000-0000-00003C010000}"/>
    <cellStyle name="20% - Accent1 11 5" xfId="514" xr:uid="{00000000-0005-0000-0000-00003D010000}"/>
    <cellStyle name="20% - Accent1 11 5 2" xfId="515" xr:uid="{00000000-0005-0000-0000-00003E010000}"/>
    <cellStyle name="20% - Accent1 11 5 2 2" xfId="516" xr:uid="{00000000-0005-0000-0000-00003F010000}"/>
    <cellStyle name="20% - Accent1 11 5 2 2 2" xfId="517" xr:uid="{00000000-0005-0000-0000-000040010000}"/>
    <cellStyle name="20% - Accent1 11 5 2 3" xfId="518" xr:uid="{00000000-0005-0000-0000-000041010000}"/>
    <cellStyle name="20% - Accent1 11 5 3" xfId="519" xr:uid="{00000000-0005-0000-0000-000042010000}"/>
    <cellStyle name="20% - Accent1 11 5 3 2" xfId="520" xr:uid="{00000000-0005-0000-0000-000043010000}"/>
    <cellStyle name="20% - Accent1 11 5 4" xfId="521" xr:uid="{00000000-0005-0000-0000-000044010000}"/>
    <cellStyle name="20% - Accent1 11 6" xfId="522" xr:uid="{00000000-0005-0000-0000-000045010000}"/>
    <cellStyle name="20% - Accent1 11 6 2" xfId="523" xr:uid="{00000000-0005-0000-0000-000046010000}"/>
    <cellStyle name="20% - Accent1 11 6 2 2" xfId="524" xr:uid="{00000000-0005-0000-0000-000047010000}"/>
    <cellStyle name="20% - Accent1 11 6 2 2 2" xfId="525" xr:uid="{00000000-0005-0000-0000-000048010000}"/>
    <cellStyle name="20% - Accent1 11 6 2 3" xfId="526" xr:uid="{00000000-0005-0000-0000-000049010000}"/>
    <cellStyle name="20% - Accent1 11 6 3" xfId="527" xr:uid="{00000000-0005-0000-0000-00004A010000}"/>
    <cellStyle name="20% - Accent1 11 6 3 2" xfId="528" xr:uid="{00000000-0005-0000-0000-00004B010000}"/>
    <cellStyle name="20% - Accent1 11 6 4" xfId="529" xr:uid="{00000000-0005-0000-0000-00004C010000}"/>
    <cellStyle name="20% - Accent1 11 7" xfId="530" xr:uid="{00000000-0005-0000-0000-00004D010000}"/>
    <cellStyle name="20% - Accent1 11 7 2" xfId="531" xr:uid="{00000000-0005-0000-0000-00004E010000}"/>
    <cellStyle name="20% - Accent1 11 7 2 2" xfId="532" xr:uid="{00000000-0005-0000-0000-00004F010000}"/>
    <cellStyle name="20% - Accent1 11 7 3" xfId="533" xr:uid="{00000000-0005-0000-0000-000050010000}"/>
    <cellStyle name="20% - Accent1 11 8" xfId="534" xr:uid="{00000000-0005-0000-0000-000051010000}"/>
    <cellStyle name="20% - Accent1 11 8 2" xfId="535" xr:uid="{00000000-0005-0000-0000-000052010000}"/>
    <cellStyle name="20% - Accent1 11 8 2 2" xfId="536" xr:uid="{00000000-0005-0000-0000-000053010000}"/>
    <cellStyle name="20% - Accent1 11 8 3" xfId="537" xr:uid="{00000000-0005-0000-0000-000054010000}"/>
    <cellStyle name="20% - Accent1 11 9" xfId="538" xr:uid="{00000000-0005-0000-0000-000055010000}"/>
    <cellStyle name="20% - Accent1 11 9 2" xfId="539" xr:uid="{00000000-0005-0000-0000-000056010000}"/>
    <cellStyle name="20% - Accent1 12" xfId="540" xr:uid="{00000000-0005-0000-0000-000057010000}"/>
    <cellStyle name="20% - Accent1 12 10" xfId="541" xr:uid="{00000000-0005-0000-0000-000058010000}"/>
    <cellStyle name="20% - Accent1 12 10 2" xfId="542" xr:uid="{00000000-0005-0000-0000-000059010000}"/>
    <cellStyle name="20% - Accent1 12 11" xfId="543" xr:uid="{00000000-0005-0000-0000-00005A010000}"/>
    <cellStyle name="20% - Accent1 12 2" xfId="544" xr:uid="{00000000-0005-0000-0000-00005B010000}"/>
    <cellStyle name="20% - Accent1 12 2 2" xfId="545" xr:uid="{00000000-0005-0000-0000-00005C010000}"/>
    <cellStyle name="20% - Accent1 12 2 2 2" xfId="546" xr:uid="{00000000-0005-0000-0000-00005D010000}"/>
    <cellStyle name="20% - Accent1 12 2 2 2 2" xfId="547" xr:uid="{00000000-0005-0000-0000-00005E010000}"/>
    <cellStyle name="20% - Accent1 12 2 2 2 2 2" xfId="548" xr:uid="{00000000-0005-0000-0000-00005F010000}"/>
    <cellStyle name="20% - Accent1 12 2 2 2 3" xfId="549" xr:uid="{00000000-0005-0000-0000-000060010000}"/>
    <cellStyle name="20% - Accent1 12 2 2 3" xfId="550" xr:uid="{00000000-0005-0000-0000-000061010000}"/>
    <cellStyle name="20% - Accent1 12 2 2 3 2" xfId="551" xr:uid="{00000000-0005-0000-0000-000062010000}"/>
    <cellStyle name="20% - Accent1 12 2 2 4" xfId="552" xr:uid="{00000000-0005-0000-0000-000063010000}"/>
    <cellStyle name="20% - Accent1 12 2 3" xfId="553" xr:uid="{00000000-0005-0000-0000-000064010000}"/>
    <cellStyle name="20% - Accent1 12 2 3 2" xfId="554" xr:uid="{00000000-0005-0000-0000-000065010000}"/>
    <cellStyle name="20% - Accent1 12 2 3 2 2" xfId="555" xr:uid="{00000000-0005-0000-0000-000066010000}"/>
    <cellStyle name="20% - Accent1 12 2 3 2 2 2" xfId="556" xr:uid="{00000000-0005-0000-0000-000067010000}"/>
    <cellStyle name="20% - Accent1 12 2 3 2 3" xfId="557" xr:uid="{00000000-0005-0000-0000-000068010000}"/>
    <cellStyle name="20% - Accent1 12 2 3 3" xfId="558" xr:uid="{00000000-0005-0000-0000-000069010000}"/>
    <cellStyle name="20% - Accent1 12 2 3 3 2" xfId="559" xr:uid="{00000000-0005-0000-0000-00006A010000}"/>
    <cellStyle name="20% - Accent1 12 2 3 4" xfId="560" xr:uid="{00000000-0005-0000-0000-00006B010000}"/>
    <cellStyle name="20% - Accent1 12 2 4" xfId="561" xr:uid="{00000000-0005-0000-0000-00006C010000}"/>
    <cellStyle name="20% - Accent1 12 2 4 2" xfId="562" xr:uid="{00000000-0005-0000-0000-00006D010000}"/>
    <cellStyle name="20% - Accent1 12 2 4 2 2" xfId="563" xr:uid="{00000000-0005-0000-0000-00006E010000}"/>
    <cellStyle name="20% - Accent1 12 2 4 2 2 2" xfId="564" xr:uid="{00000000-0005-0000-0000-00006F010000}"/>
    <cellStyle name="20% - Accent1 12 2 4 2 3" xfId="565" xr:uid="{00000000-0005-0000-0000-000070010000}"/>
    <cellStyle name="20% - Accent1 12 2 4 3" xfId="566" xr:uid="{00000000-0005-0000-0000-000071010000}"/>
    <cellStyle name="20% - Accent1 12 2 4 3 2" xfId="567" xr:uid="{00000000-0005-0000-0000-000072010000}"/>
    <cellStyle name="20% - Accent1 12 2 4 4" xfId="568" xr:uid="{00000000-0005-0000-0000-000073010000}"/>
    <cellStyle name="20% - Accent1 12 2 5" xfId="569" xr:uid="{00000000-0005-0000-0000-000074010000}"/>
    <cellStyle name="20% - Accent1 12 2 5 2" xfId="570" xr:uid="{00000000-0005-0000-0000-000075010000}"/>
    <cellStyle name="20% - Accent1 12 2 5 2 2" xfId="571" xr:uid="{00000000-0005-0000-0000-000076010000}"/>
    <cellStyle name="20% - Accent1 12 2 5 3" xfId="572" xr:uid="{00000000-0005-0000-0000-000077010000}"/>
    <cellStyle name="20% - Accent1 12 2 6" xfId="573" xr:uid="{00000000-0005-0000-0000-000078010000}"/>
    <cellStyle name="20% - Accent1 12 2 6 2" xfId="574" xr:uid="{00000000-0005-0000-0000-000079010000}"/>
    <cellStyle name="20% - Accent1 12 2 6 2 2" xfId="575" xr:uid="{00000000-0005-0000-0000-00007A010000}"/>
    <cellStyle name="20% - Accent1 12 2 6 3" xfId="576" xr:uid="{00000000-0005-0000-0000-00007B010000}"/>
    <cellStyle name="20% - Accent1 12 2 7" xfId="577" xr:uid="{00000000-0005-0000-0000-00007C010000}"/>
    <cellStyle name="20% - Accent1 12 2 7 2" xfId="578" xr:uid="{00000000-0005-0000-0000-00007D010000}"/>
    <cellStyle name="20% - Accent1 12 2 8" xfId="579" xr:uid="{00000000-0005-0000-0000-00007E010000}"/>
    <cellStyle name="20% - Accent1 12 2 8 2" xfId="580" xr:uid="{00000000-0005-0000-0000-00007F010000}"/>
    <cellStyle name="20% - Accent1 12 2 9" xfId="581" xr:uid="{00000000-0005-0000-0000-000080010000}"/>
    <cellStyle name="20% - Accent1 12 3" xfId="582" xr:uid="{00000000-0005-0000-0000-000081010000}"/>
    <cellStyle name="20% - Accent1 12 3 2" xfId="583" xr:uid="{00000000-0005-0000-0000-000082010000}"/>
    <cellStyle name="20% - Accent1 12 3 2 2" xfId="584" xr:uid="{00000000-0005-0000-0000-000083010000}"/>
    <cellStyle name="20% - Accent1 12 3 2 2 2" xfId="585" xr:uid="{00000000-0005-0000-0000-000084010000}"/>
    <cellStyle name="20% - Accent1 12 3 2 2 2 2" xfId="586" xr:uid="{00000000-0005-0000-0000-000085010000}"/>
    <cellStyle name="20% - Accent1 12 3 2 2 3" xfId="587" xr:uid="{00000000-0005-0000-0000-000086010000}"/>
    <cellStyle name="20% - Accent1 12 3 2 3" xfId="588" xr:uid="{00000000-0005-0000-0000-000087010000}"/>
    <cellStyle name="20% - Accent1 12 3 2 3 2" xfId="589" xr:uid="{00000000-0005-0000-0000-000088010000}"/>
    <cellStyle name="20% - Accent1 12 3 2 4" xfId="590" xr:uid="{00000000-0005-0000-0000-000089010000}"/>
    <cellStyle name="20% - Accent1 12 3 3" xfId="591" xr:uid="{00000000-0005-0000-0000-00008A010000}"/>
    <cellStyle name="20% - Accent1 12 3 3 2" xfId="592" xr:uid="{00000000-0005-0000-0000-00008B010000}"/>
    <cellStyle name="20% - Accent1 12 3 3 2 2" xfId="593" xr:uid="{00000000-0005-0000-0000-00008C010000}"/>
    <cellStyle name="20% - Accent1 12 3 3 2 2 2" xfId="594" xr:uid="{00000000-0005-0000-0000-00008D010000}"/>
    <cellStyle name="20% - Accent1 12 3 3 2 3" xfId="595" xr:uid="{00000000-0005-0000-0000-00008E010000}"/>
    <cellStyle name="20% - Accent1 12 3 3 3" xfId="596" xr:uid="{00000000-0005-0000-0000-00008F010000}"/>
    <cellStyle name="20% - Accent1 12 3 3 3 2" xfId="597" xr:uid="{00000000-0005-0000-0000-000090010000}"/>
    <cellStyle name="20% - Accent1 12 3 3 4" xfId="598" xr:uid="{00000000-0005-0000-0000-000091010000}"/>
    <cellStyle name="20% - Accent1 12 3 4" xfId="599" xr:uid="{00000000-0005-0000-0000-000092010000}"/>
    <cellStyle name="20% - Accent1 12 3 4 2" xfId="600" xr:uid="{00000000-0005-0000-0000-000093010000}"/>
    <cellStyle name="20% - Accent1 12 3 4 2 2" xfId="601" xr:uid="{00000000-0005-0000-0000-000094010000}"/>
    <cellStyle name="20% - Accent1 12 3 4 2 2 2" xfId="602" xr:uid="{00000000-0005-0000-0000-000095010000}"/>
    <cellStyle name="20% - Accent1 12 3 4 2 3" xfId="603" xr:uid="{00000000-0005-0000-0000-000096010000}"/>
    <cellStyle name="20% - Accent1 12 3 4 3" xfId="604" xr:uid="{00000000-0005-0000-0000-000097010000}"/>
    <cellStyle name="20% - Accent1 12 3 4 3 2" xfId="605" xr:uid="{00000000-0005-0000-0000-000098010000}"/>
    <cellStyle name="20% - Accent1 12 3 4 4" xfId="606" xr:uid="{00000000-0005-0000-0000-000099010000}"/>
    <cellStyle name="20% - Accent1 12 3 5" xfId="607" xr:uid="{00000000-0005-0000-0000-00009A010000}"/>
    <cellStyle name="20% - Accent1 12 3 5 2" xfId="608" xr:uid="{00000000-0005-0000-0000-00009B010000}"/>
    <cellStyle name="20% - Accent1 12 3 5 2 2" xfId="609" xr:uid="{00000000-0005-0000-0000-00009C010000}"/>
    <cellStyle name="20% - Accent1 12 3 5 3" xfId="610" xr:uid="{00000000-0005-0000-0000-00009D010000}"/>
    <cellStyle name="20% - Accent1 12 3 6" xfId="611" xr:uid="{00000000-0005-0000-0000-00009E010000}"/>
    <cellStyle name="20% - Accent1 12 3 6 2" xfId="612" xr:uid="{00000000-0005-0000-0000-00009F010000}"/>
    <cellStyle name="20% - Accent1 12 3 6 2 2" xfId="613" xr:uid="{00000000-0005-0000-0000-0000A0010000}"/>
    <cellStyle name="20% - Accent1 12 3 6 3" xfId="614" xr:uid="{00000000-0005-0000-0000-0000A1010000}"/>
    <cellStyle name="20% - Accent1 12 3 7" xfId="615" xr:uid="{00000000-0005-0000-0000-0000A2010000}"/>
    <cellStyle name="20% - Accent1 12 3 7 2" xfId="616" xr:uid="{00000000-0005-0000-0000-0000A3010000}"/>
    <cellStyle name="20% - Accent1 12 3 8" xfId="617" xr:uid="{00000000-0005-0000-0000-0000A4010000}"/>
    <cellStyle name="20% - Accent1 12 3 8 2" xfId="618" xr:uid="{00000000-0005-0000-0000-0000A5010000}"/>
    <cellStyle name="20% - Accent1 12 3 9" xfId="619" xr:uid="{00000000-0005-0000-0000-0000A6010000}"/>
    <cellStyle name="20% - Accent1 12 4" xfId="620" xr:uid="{00000000-0005-0000-0000-0000A7010000}"/>
    <cellStyle name="20% - Accent1 12 4 2" xfId="621" xr:uid="{00000000-0005-0000-0000-0000A8010000}"/>
    <cellStyle name="20% - Accent1 12 4 2 2" xfId="622" xr:uid="{00000000-0005-0000-0000-0000A9010000}"/>
    <cellStyle name="20% - Accent1 12 4 2 2 2" xfId="623" xr:uid="{00000000-0005-0000-0000-0000AA010000}"/>
    <cellStyle name="20% - Accent1 12 4 2 3" xfId="624" xr:uid="{00000000-0005-0000-0000-0000AB010000}"/>
    <cellStyle name="20% - Accent1 12 4 3" xfId="625" xr:uid="{00000000-0005-0000-0000-0000AC010000}"/>
    <cellStyle name="20% - Accent1 12 4 3 2" xfId="626" xr:uid="{00000000-0005-0000-0000-0000AD010000}"/>
    <cellStyle name="20% - Accent1 12 4 4" xfId="627" xr:uid="{00000000-0005-0000-0000-0000AE010000}"/>
    <cellStyle name="20% - Accent1 12 5" xfId="628" xr:uid="{00000000-0005-0000-0000-0000AF010000}"/>
    <cellStyle name="20% - Accent1 12 5 2" xfId="629" xr:uid="{00000000-0005-0000-0000-0000B0010000}"/>
    <cellStyle name="20% - Accent1 12 5 2 2" xfId="630" xr:uid="{00000000-0005-0000-0000-0000B1010000}"/>
    <cellStyle name="20% - Accent1 12 5 2 2 2" xfId="631" xr:uid="{00000000-0005-0000-0000-0000B2010000}"/>
    <cellStyle name="20% - Accent1 12 5 2 3" xfId="632" xr:uid="{00000000-0005-0000-0000-0000B3010000}"/>
    <cellStyle name="20% - Accent1 12 5 3" xfId="633" xr:uid="{00000000-0005-0000-0000-0000B4010000}"/>
    <cellStyle name="20% - Accent1 12 5 3 2" xfId="634" xr:uid="{00000000-0005-0000-0000-0000B5010000}"/>
    <cellStyle name="20% - Accent1 12 5 4" xfId="635" xr:uid="{00000000-0005-0000-0000-0000B6010000}"/>
    <cellStyle name="20% - Accent1 12 6" xfId="636" xr:uid="{00000000-0005-0000-0000-0000B7010000}"/>
    <cellStyle name="20% - Accent1 12 6 2" xfId="637" xr:uid="{00000000-0005-0000-0000-0000B8010000}"/>
    <cellStyle name="20% - Accent1 12 6 2 2" xfId="638" xr:uid="{00000000-0005-0000-0000-0000B9010000}"/>
    <cellStyle name="20% - Accent1 12 6 2 2 2" xfId="639" xr:uid="{00000000-0005-0000-0000-0000BA010000}"/>
    <cellStyle name="20% - Accent1 12 6 2 3" xfId="640" xr:uid="{00000000-0005-0000-0000-0000BB010000}"/>
    <cellStyle name="20% - Accent1 12 6 3" xfId="641" xr:uid="{00000000-0005-0000-0000-0000BC010000}"/>
    <cellStyle name="20% - Accent1 12 6 3 2" xfId="642" xr:uid="{00000000-0005-0000-0000-0000BD010000}"/>
    <cellStyle name="20% - Accent1 12 6 4" xfId="643" xr:uid="{00000000-0005-0000-0000-0000BE010000}"/>
    <cellStyle name="20% - Accent1 12 7" xfId="644" xr:uid="{00000000-0005-0000-0000-0000BF010000}"/>
    <cellStyle name="20% - Accent1 12 7 2" xfId="645" xr:uid="{00000000-0005-0000-0000-0000C0010000}"/>
    <cellStyle name="20% - Accent1 12 7 2 2" xfId="646" xr:uid="{00000000-0005-0000-0000-0000C1010000}"/>
    <cellStyle name="20% - Accent1 12 7 3" xfId="647" xr:uid="{00000000-0005-0000-0000-0000C2010000}"/>
    <cellStyle name="20% - Accent1 12 8" xfId="648" xr:uid="{00000000-0005-0000-0000-0000C3010000}"/>
    <cellStyle name="20% - Accent1 12 8 2" xfId="649" xr:uid="{00000000-0005-0000-0000-0000C4010000}"/>
    <cellStyle name="20% - Accent1 12 8 2 2" xfId="650" xr:uid="{00000000-0005-0000-0000-0000C5010000}"/>
    <cellStyle name="20% - Accent1 12 8 3" xfId="651" xr:uid="{00000000-0005-0000-0000-0000C6010000}"/>
    <cellStyle name="20% - Accent1 12 9" xfId="652" xr:uid="{00000000-0005-0000-0000-0000C7010000}"/>
    <cellStyle name="20% - Accent1 12 9 2" xfId="653" xr:uid="{00000000-0005-0000-0000-0000C8010000}"/>
    <cellStyle name="20% - Accent1 13" xfId="654" xr:uid="{00000000-0005-0000-0000-0000C9010000}"/>
    <cellStyle name="20% - Accent1 13 10" xfId="655" xr:uid="{00000000-0005-0000-0000-0000CA010000}"/>
    <cellStyle name="20% - Accent1 13 10 2" xfId="656" xr:uid="{00000000-0005-0000-0000-0000CB010000}"/>
    <cellStyle name="20% - Accent1 13 11" xfId="657" xr:uid="{00000000-0005-0000-0000-0000CC010000}"/>
    <cellStyle name="20% - Accent1 13 2" xfId="658" xr:uid="{00000000-0005-0000-0000-0000CD010000}"/>
    <cellStyle name="20% - Accent1 13 2 2" xfId="659" xr:uid="{00000000-0005-0000-0000-0000CE010000}"/>
    <cellStyle name="20% - Accent1 13 2 2 2" xfId="660" xr:uid="{00000000-0005-0000-0000-0000CF010000}"/>
    <cellStyle name="20% - Accent1 13 2 2 2 2" xfId="661" xr:uid="{00000000-0005-0000-0000-0000D0010000}"/>
    <cellStyle name="20% - Accent1 13 2 2 2 2 2" xfId="662" xr:uid="{00000000-0005-0000-0000-0000D1010000}"/>
    <cellStyle name="20% - Accent1 13 2 2 2 3" xfId="663" xr:uid="{00000000-0005-0000-0000-0000D2010000}"/>
    <cellStyle name="20% - Accent1 13 2 2 3" xfId="664" xr:uid="{00000000-0005-0000-0000-0000D3010000}"/>
    <cellStyle name="20% - Accent1 13 2 2 3 2" xfId="665" xr:uid="{00000000-0005-0000-0000-0000D4010000}"/>
    <cellStyle name="20% - Accent1 13 2 2 4" xfId="666" xr:uid="{00000000-0005-0000-0000-0000D5010000}"/>
    <cellStyle name="20% - Accent1 13 2 3" xfId="667" xr:uid="{00000000-0005-0000-0000-0000D6010000}"/>
    <cellStyle name="20% - Accent1 13 2 3 2" xfId="668" xr:uid="{00000000-0005-0000-0000-0000D7010000}"/>
    <cellStyle name="20% - Accent1 13 2 3 2 2" xfId="669" xr:uid="{00000000-0005-0000-0000-0000D8010000}"/>
    <cellStyle name="20% - Accent1 13 2 3 2 2 2" xfId="670" xr:uid="{00000000-0005-0000-0000-0000D9010000}"/>
    <cellStyle name="20% - Accent1 13 2 3 2 3" xfId="671" xr:uid="{00000000-0005-0000-0000-0000DA010000}"/>
    <cellStyle name="20% - Accent1 13 2 3 3" xfId="672" xr:uid="{00000000-0005-0000-0000-0000DB010000}"/>
    <cellStyle name="20% - Accent1 13 2 3 3 2" xfId="673" xr:uid="{00000000-0005-0000-0000-0000DC010000}"/>
    <cellStyle name="20% - Accent1 13 2 3 4" xfId="674" xr:uid="{00000000-0005-0000-0000-0000DD010000}"/>
    <cellStyle name="20% - Accent1 13 2 4" xfId="675" xr:uid="{00000000-0005-0000-0000-0000DE010000}"/>
    <cellStyle name="20% - Accent1 13 2 4 2" xfId="676" xr:uid="{00000000-0005-0000-0000-0000DF010000}"/>
    <cellStyle name="20% - Accent1 13 2 4 2 2" xfId="677" xr:uid="{00000000-0005-0000-0000-0000E0010000}"/>
    <cellStyle name="20% - Accent1 13 2 4 2 2 2" xfId="678" xr:uid="{00000000-0005-0000-0000-0000E1010000}"/>
    <cellStyle name="20% - Accent1 13 2 4 2 3" xfId="679" xr:uid="{00000000-0005-0000-0000-0000E2010000}"/>
    <cellStyle name="20% - Accent1 13 2 4 3" xfId="680" xr:uid="{00000000-0005-0000-0000-0000E3010000}"/>
    <cellStyle name="20% - Accent1 13 2 4 3 2" xfId="681" xr:uid="{00000000-0005-0000-0000-0000E4010000}"/>
    <cellStyle name="20% - Accent1 13 2 4 4" xfId="682" xr:uid="{00000000-0005-0000-0000-0000E5010000}"/>
    <cellStyle name="20% - Accent1 13 2 5" xfId="683" xr:uid="{00000000-0005-0000-0000-0000E6010000}"/>
    <cellStyle name="20% - Accent1 13 2 5 2" xfId="684" xr:uid="{00000000-0005-0000-0000-0000E7010000}"/>
    <cellStyle name="20% - Accent1 13 2 5 2 2" xfId="685" xr:uid="{00000000-0005-0000-0000-0000E8010000}"/>
    <cellStyle name="20% - Accent1 13 2 5 3" xfId="686" xr:uid="{00000000-0005-0000-0000-0000E9010000}"/>
    <cellStyle name="20% - Accent1 13 2 6" xfId="687" xr:uid="{00000000-0005-0000-0000-0000EA010000}"/>
    <cellStyle name="20% - Accent1 13 2 6 2" xfId="688" xr:uid="{00000000-0005-0000-0000-0000EB010000}"/>
    <cellStyle name="20% - Accent1 13 2 6 2 2" xfId="689" xr:uid="{00000000-0005-0000-0000-0000EC010000}"/>
    <cellStyle name="20% - Accent1 13 2 6 3" xfId="690" xr:uid="{00000000-0005-0000-0000-0000ED010000}"/>
    <cellStyle name="20% - Accent1 13 2 7" xfId="691" xr:uid="{00000000-0005-0000-0000-0000EE010000}"/>
    <cellStyle name="20% - Accent1 13 2 7 2" xfId="692" xr:uid="{00000000-0005-0000-0000-0000EF010000}"/>
    <cellStyle name="20% - Accent1 13 2 8" xfId="693" xr:uid="{00000000-0005-0000-0000-0000F0010000}"/>
    <cellStyle name="20% - Accent1 13 2 8 2" xfId="694" xr:uid="{00000000-0005-0000-0000-0000F1010000}"/>
    <cellStyle name="20% - Accent1 13 2 9" xfId="695" xr:uid="{00000000-0005-0000-0000-0000F2010000}"/>
    <cellStyle name="20% - Accent1 13 3" xfId="696" xr:uid="{00000000-0005-0000-0000-0000F3010000}"/>
    <cellStyle name="20% - Accent1 13 3 2" xfId="697" xr:uid="{00000000-0005-0000-0000-0000F4010000}"/>
    <cellStyle name="20% - Accent1 13 3 2 2" xfId="698" xr:uid="{00000000-0005-0000-0000-0000F5010000}"/>
    <cellStyle name="20% - Accent1 13 3 2 2 2" xfId="699" xr:uid="{00000000-0005-0000-0000-0000F6010000}"/>
    <cellStyle name="20% - Accent1 13 3 2 2 2 2" xfId="700" xr:uid="{00000000-0005-0000-0000-0000F7010000}"/>
    <cellStyle name="20% - Accent1 13 3 2 2 3" xfId="701" xr:uid="{00000000-0005-0000-0000-0000F8010000}"/>
    <cellStyle name="20% - Accent1 13 3 2 3" xfId="702" xr:uid="{00000000-0005-0000-0000-0000F9010000}"/>
    <cellStyle name="20% - Accent1 13 3 2 3 2" xfId="703" xr:uid="{00000000-0005-0000-0000-0000FA010000}"/>
    <cellStyle name="20% - Accent1 13 3 2 4" xfId="704" xr:uid="{00000000-0005-0000-0000-0000FB010000}"/>
    <cellStyle name="20% - Accent1 13 3 3" xfId="705" xr:uid="{00000000-0005-0000-0000-0000FC010000}"/>
    <cellStyle name="20% - Accent1 13 3 3 2" xfId="706" xr:uid="{00000000-0005-0000-0000-0000FD010000}"/>
    <cellStyle name="20% - Accent1 13 3 3 2 2" xfId="707" xr:uid="{00000000-0005-0000-0000-0000FE010000}"/>
    <cellStyle name="20% - Accent1 13 3 3 2 2 2" xfId="708" xr:uid="{00000000-0005-0000-0000-0000FF010000}"/>
    <cellStyle name="20% - Accent1 13 3 3 2 3" xfId="709" xr:uid="{00000000-0005-0000-0000-000000020000}"/>
    <cellStyle name="20% - Accent1 13 3 3 3" xfId="710" xr:uid="{00000000-0005-0000-0000-000001020000}"/>
    <cellStyle name="20% - Accent1 13 3 3 3 2" xfId="711" xr:uid="{00000000-0005-0000-0000-000002020000}"/>
    <cellStyle name="20% - Accent1 13 3 3 4" xfId="712" xr:uid="{00000000-0005-0000-0000-000003020000}"/>
    <cellStyle name="20% - Accent1 13 3 4" xfId="713" xr:uid="{00000000-0005-0000-0000-000004020000}"/>
    <cellStyle name="20% - Accent1 13 3 4 2" xfId="714" xr:uid="{00000000-0005-0000-0000-000005020000}"/>
    <cellStyle name="20% - Accent1 13 3 4 2 2" xfId="715" xr:uid="{00000000-0005-0000-0000-000006020000}"/>
    <cellStyle name="20% - Accent1 13 3 4 2 2 2" xfId="716" xr:uid="{00000000-0005-0000-0000-000007020000}"/>
    <cellStyle name="20% - Accent1 13 3 4 2 3" xfId="717" xr:uid="{00000000-0005-0000-0000-000008020000}"/>
    <cellStyle name="20% - Accent1 13 3 4 3" xfId="718" xr:uid="{00000000-0005-0000-0000-000009020000}"/>
    <cellStyle name="20% - Accent1 13 3 4 3 2" xfId="719" xr:uid="{00000000-0005-0000-0000-00000A020000}"/>
    <cellStyle name="20% - Accent1 13 3 4 4" xfId="720" xr:uid="{00000000-0005-0000-0000-00000B020000}"/>
    <cellStyle name="20% - Accent1 13 3 5" xfId="721" xr:uid="{00000000-0005-0000-0000-00000C020000}"/>
    <cellStyle name="20% - Accent1 13 3 5 2" xfId="722" xr:uid="{00000000-0005-0000-0000-00000D020000}"/>
    <cellStyle name="20% - Accent1 13 3 5 2 2" xfId="723" xr:uid="{00000000-0005-0000-0000-00000E020000}"/>
    <cellStyle name="20% - Accent1 13 3 5 3" xfId="724" xr:uid="{00000000-0005-0000-0000-00000F020000}"/>
    <cellStyle name="20% - Accent1 13 3 6" xfId="725" xr:uid="{00000000-0005-0000-0000-000010020000}"/>
    <cellStyle name="20% - Accent1 13 3 6 2" xfId="726" xr:uid="{00000000-0005-0000-0000-000011020000}"/>
    <cellStyle name="20% - Accent1 13 3 6 2 2" xfId="727" xr:uid="{00000000-0005-0000-0000-000012020000}"/>
    <cellStyle name="20% - Accent1 13 3 6 3" xfId="728" xr:uid="{00000000-0005-0000-0000-000013020000}"/>
    <cellStyle name="20% - Accent1 13 3 7" xfId="729" xr:uid="{00000000-0005-0000-0000-000014020000}"/>
    <cellStyle name="20% - Accent1 13 3 7 2" xfId="730" xr:uid="{00000000-0005-0000-0000-000015020000}"/>
    <cellStyle name="20% - Accent1 13 3 8" xfId="731" xr:uid="{00000000-0005-0000-0000-000016020000}"/>
    <cellStyle name="20% - Accent1 13 3 8 2" xfId="732" xr:uid="{00000000-0005-0000-0000-000017020000}"/>
    <cellStyle name="20% - Accent1 13 3 9" xfId="733" xr:uid="{00000000-0005-0000-0000-000018020000}"/>
    <cellStyle name="20% - Accent1 13 4" xfId="734" xr:uid="{00000000-0005-0000-0000-000019020000}"/>
    <cellStyle name="20% - Accent1 13 4 2" xfId="735" xr:uid="{00000000-0005-0000-0000-00001A020000}"/>
    <cellStyle name="20% - Accent1 13 4 2 2" xfId="736" xr:uid="{00000000-0005-0000-0000-00001B020000}"/>
    <cellStyle name="20% - Accent1 13 4 2 2 2" xfId="737" xr:uid="{00000000-0005-0000-0000-00001C020000}"/>
    <cellStyle name="20% - Accent1 13 4 2 3" xfId="738" xr:uid="{00000000-0005-0000-0000-00001D020000}"/>
    <cellStyle name="20% - Accent1 13 4 3" xfId="739" xr:uid="{00000000-0005-0000-0000-00001E020000}"/>
    <cellStyle name="20% - Accent1 13 4 3 2" xfId="740" xr:uid="{00000000-0005-0000-0000-00001F020000}"/>
    <cellStyle name="20% - Accent1 13 4 4" xfId="741" xr:uid="{00000000-0005-0000-0000-000020020000}"/>
    <cellStyle name="20% - Accent1 13 5" xfId="742" xr:uid="{00000000-0005-0000-0000-000021020000}"/>
    <cellStyle name="20% - Accent1 13 5 2" xfId="743" xr:uid="{00000000-0005-0000-0000-000022020000}"/>
    <cellStyle name="20% - Accent1 13 5 2 2" xfId="744" xr:uid="{00000000-0005-0000-0000-000023020000}"/>
    <cellStyle name="20% - Accent1 13 5 2 2 2" xfId="745" xr:uid="{00000000-0005-0000-0000-000024020000}"/>
    <cellStyle name="20% - Accent1 13 5 2 3" xfId="746" xr:uid="{00000000-0005-0000-0000-000025020000}"/>
    <cellStyle name="20% - Accent1 13 5 3" xfId="747" xr:uid="{00000000-0005-0000-0000-000026020000}"/>
    <cellStyle name="20% - Accent1 13 5 3 2" xfId="748" xr:uid="{00000000-0005-0000-0000-000027020000}"/>
    <cellStyle name="20% - Accent1 13 5 4" xfId="749" xr:uid="{00000000-0005-0000-0000-000028020000}"/>
    <cellStyle name="20% - Accent1 13 6" xfId="750" xr:uid="{00000000-0005-0000-0000-000029020000}"/>
    <cellStyle name="20% - Accent1 13 6 2" xfId="751" xr:uid="{00000000-0005-0000-0000-00002A020000}"/>
    <cellStyle name="20% - Accent1 13 6 2 2" xfId="752" xr:uid="{00000000-0005-0000-0000-00002B020000}"/>
    <cellStyle name="20% - Accent1 13 6 2 2 2" xfId="753" xr:uid="{00000000-0005-0000-0000-00002C020000}"/>
    <cellStyle name="20% - Accent1 13 6 2 3" xfId="754" xr:uid="{00000000-0005-0000-0000-00002D020000}"/>
    <cellStyle name="20% - Accent1 13 6 3" xfId="755" xr:uid="{00000000-0005-0000-0000-00002E020000}"/>
    <cellStyle name="20% - Accent1 13 6 3 2" xfId="756" xr:uid="{00000000-0005-0000-0000-00002F020000}"/>
    <cellStyle name="20% - Accent1 13 6 4" xfId="757" xr:uid="{00000000-0005-0000-0000-000030020000}"/>
    <cellStyle name="20% - Accent1 13 7" xfId="758" xr:uid="{00000000-0005-0000-0000-000031020000}"/>
    <cellStyle name="20% - Accent1 13 7 2" xfId="759" xr:uid="{00000000-0005-0000-0000-000032020000}"/>
    <cellStyle name="20% - Accent1 13 7 2 2" xfId="760" xr:uid="{00000000-0005-0000-0000-000033020000}"/>
    <cellStyle name="20% - Accent1 13 7 3" xfId="761" xr:uid="{00000000-0005-0000-0000-000034020000}"/>
    <cellStyle name="20% - Accent1 13 8" xfId="762" xr:uid="{00000000-0005-0000-0000-000035020000}"/>
    <cellStyle name="20% - Accent1 13 8 2" xfId="763" xr:uid="{00000000-0005-0000-0000-000036020000}"/>
    <cellStyle name="20% - Accent1 13 8 2 2" xfId="764" xr:uid="{00000000-0005-0000-0000-000037020000}"/>
    <cellStyle name="20% - Accent1 13 8 3" xfId="765" xr:uid="{00000000-0005-0000-0000-000038020000}"/>
    <cellStyle name="20% - Accent1 13 9" xfId="766" xr:uid="{00000000-0005-0000-0000-000039020000}"/>
    <cellStyle name="20% - Accent1 13 9 2" xfId="767" xr:uid="{00000000-0005-0000-0000-00003A020000}"/>
    <cellStyle name="20% - Accent1 14" xfId="768" xr:uid="{00000000-0005-0000-0000-00003B020000}"/>
    <cellStyle name="20% - Accent1 14 2" xfId="769" xr:uid="{00000000-0005-0000-0000-00003C020000}"/>
    <cellStyle name="20% - Accent1 14 2 2" xfId="770" xr:uid="{00000000-0005-0000-0000-00003D020000}"/>
    <cellStyle name="20% - Accent1 14 2 2 2" xfId="771" xr:uid="{00000000-0005-0000-0000-00003E020000}"/>
    <cellStyle name="20% - Accent1 14 2 2 2 2" xfId="772" xr:uid="{00000000-0005-0000-0000-00003F020000}"/>
    <cellStyle name="20% - Accent1 14 2 2 3" xfId="773" xr:uid="{00000000-0005-0000-0000-000040020000}"/>
    <cellStyle name="20% - Accent1 14 2 3" xfId="774" xr:uid="{00000000-0005-0000-0000-000041020000}"/>
    <cellStyle name="20% - Accent1 14 2 3 2" xfId="775" xr:uid="{00000000-0005-0000-0000-000042020000}"/>
    <cellStyle name="20% - Accent1 14 2 4" xfId="776" xr:uid="{00000000-0005-0000-0000-000043020000}"/>
    <cellStyle name="20% - Accent1 14 3" xfId="777" xr:uid="{00000000-0005-0000-0000-000044020000}"/>
    <cellStyle name="20% - Accent1 14 3 2" xfId="778" xr:uid="{00000000-0005-0000-0000-000045020000}"/>
    <cellStyle name="20% - Accent1 14 3 2 2" xfId="779" xr:uid="{00000000-0005-0000-0000-000046020000}"/>
    <cellStyle name="20% - Accent1 14 3 2 2 2" xfId="780" xr:uid="{00000000-0005-0000-0000-000047020000}"/>
    <cellStyle name="20% - Accent1 14 3 2 3" xfId="781" xr:uid="{00000000-0005-0000-0000-000048020000}"/>
    <cellStyle name="20% - Accent1 14 3 3" xfId="782" xr:uid="{00000000-0005-0000-0000-000049020000}"/>
    <cellStyle name="20% - Accent1 14 3 3 2" xfId="783" xr:uid="{00000000-0005-0000-0000-00004A020000}"/>
    <cellStyle name="20% - Accent1 14 3 4" xfId="784" xr:uid="{00000000-0005-0000-0000-00004B020000}"/>
    <cellStyle name="20% - Accent1 14 4" xfId="785" xr:uid="{00000000-0005-0000-0000-00004C020000}"/>
    <cellStyle name="20% - Accent1 14 4 2" xfId="786" xr:uid="{00000000-0005-0000-0000-00004D020000}"/>
    <cellStyle name="20% - Accent1 14 4 2 2" xfId="787" xr:uid="{00000000-0005-0000-0000-00004E020000}"/>
    <cellStyle name="20% - Accent1 14 4 2 2 2" xfId="788" xr:uid="{00000000-0005-0000-0000-00004F020000}"/>
    <cellStyle name="20% - Accent1 14 4 2 3" xfId="789" xr:uid="{00000000-0005-0000-0000-000050020000}"/>
    <cellStyle name="20% - Accent1 14 4 3" xfId="790" xr:uid="{00000000-0005-0000-0000-000051020000}"/>
    <cellStyle name="20% - Accent1 14 4 3 2" xfId="791" xr:uid="{00000000-0005-0000-0000-000052020000}"/>
    <cellStyle name="20% - Accent1 14 4 4" xfId="792" xr:uid="{00000000-0005-0000-0000-000053020000}"/>
    <cellStyle name="20% - Accent1 14 5" xfId="793" xr:uid="{00000000-0005-0000-0000-000054020000}"/>
    <cellStyle name="20% - Accent1 14 5 2" xfId="794" xr:uid="{00000000-0005-0000-0000-000055020000}"/>
    <cellStyle name="20% - Accent1 14 5 2 2" xfId="795" xr:uid="{00000000-0005-0000-0000-000056020000}"/>
    <cellStyle name="20% - Accent1 14 5 3" xfId="796" xr:uid="{00000000-0005-0000-0000-000057020000}"/>
    <cellStyle name="20% - Accent1 14 6" xfId="797" xr:uid="{00000000-0005-0000-0000-000058020000}"/>
    <cellStyle name="20% - Accent1 14 6 2" xfId="798" xr:uid="{00000000-0005-0000-0000-000059020000}"/>
    <cellStyle name="20% - Accent1 14 6 2 2" xfId="799" xr:uid="{00000000-0005-0000-0000-00005A020000}"/>
    <cellStyle name="20% - Accent1 14 6 3" xfId="800" xr:uid="{00000000-0005-0000-0000-00005B020000}"/>
    <cellStyle name="20% - Accent1 14 7" xfId="801" xr:uid="{00000000-0005-0000-0000-00005C020000}"/>
    <cellStyle name="20% - Accent1 14 7 2" xfId="802" xr:uid="{00000000-0005-0000-0000-00005D020000}"/>
    <cellStyle name="20% - Accent1 14 8" xfId="803" xr:uid="{00000000-0005-0000-0000-00005E020000}"/>
    <cellStyle name="20% - Accent1 14 8 2" xfId="804" xr:uid="{00000000-0005-0000-0000-00005F020000}"/>
    <cellStyle name="20% - Accent1 14 9" xfId="805" xr:uid="{00000000-0005-0000-0000-000060020000}"/>
    <cellStyle name="20% - Accent1 15" xfId="806" xr:uid="{00000000-0005-0000-0000-000061020000}"/>
    <cellStyle name="20% - Accent1 15 2" xfId="807" xr:uid="{00000000-0005-0000-0000-000062020000}"/>
    <cellStyle name="20% - Accent1 15 2 2" xfId="808" xr:uid="{00000000-0005-0000-0000-000063020000}"/>
    <cellStyle name="20% - Accent1 15 2 2 2" xfId="809" xr:uid="{00000000-0005-0000-0000-000064020000}"/>
    <cellStyle name="20% - Accent1 15 2 2 2 2" xfId="810" xr:uid="{00000000-0005-0000-0000-000065020000}"/>
    <cellStyle name="20% - Accent1 15 2 2 3" xfId="811" xr:uid="{00000000-0005-0000-0000-000066020000}"/>
    <cellStyle name="20% - Accent1 15 2 3" xfId="812" xr:uid="{00000000-0005-0000-0000-000067020000}"/>
    <cellStyle name="20% - Accent1 15 2 3 2" xfId="813" xr:uid="{00000000-0005-0000-0000-000068020000}"/>
    <cellStyle name="20% - Accent1 15 2 4" xfId="814" xr:uid="{00000000-0005-0000-0000-000069020000}"/>
    <cellStyle name="20% - Accent1 15 3" xfId="815" xr:uid="{00000000-0005-0000-0000-00006A020000}"/>
    <cellStyle name="20% - Accent1 15 3 2" xfId="816" xr:uid="{00000000-0005-0000-0000-00006B020000}"/>
    <cellStyle name="20% - Accent1 15 3 2 2" xfId="817" xr:uid="{00000000-0005-0000-0000-00006C020000}"/>
    <cellStyle name="20% - Accent1 15 3 2 2 2" xfId="818" xr:uid="{00000000-0005-0000-0000-00006D020000}"/>
    <cellStyle name="20% - Accent1 15 3 2 3" xfId="819" xr:uid="{00000000-0005-0000-0000-00006E020000}"/>
    <cellStyle name="20% - Accent1 15 3 3" xfId="820" xr:uid="{00000000-0005-0000-0000-00006F020000}"/>
    <cellStyle name="20% - Accent1 15 3 3 2" xfId="821" xr:uid="{00000000-0005-0000-0000-000070020000}"/>
    <cellStyle name="20% - Accent1 15 3 4" xfId="822" xr:uid="{00000000-0005-0000-0000-000071020000}"/>
    <cellStyle name="20% - Accent1 15 4" xfId="823" xr:uid="{00000000-0005-0000-0000-000072020000}"/>
    <cellStyle name="20% - Accent1 15 4 2" xfId="824" xr:uid="{00000000-0005-0000-0000-000073020000}"/>
    <cellStyle name="20% - Accent1 15 4 2 2" xfId="825" xr:uid="{00000000-0005-0000-0000-000074020000}"/>
    <cellStyle name="20% - Accent1 15 4 2 2 2" xfId="826" xr:uid="{00000000-0005-0000-0000-000075020000}"/>
    <cellStyle name="20% - Accent1 15 4 2 3" xfId="827" xr:uid="{00000000-0005-0000-0000-000076020000}"/>
    <cellStyle name="20% - Accent1 15 4 3" xfId="828" xr:uid="{00000000-0005-0000-0000-000077020000}"/>
    <cellStyle name="20% - Accent1 15 4 3 2" xfId="829" xr:uid="{00000000-0005-0000-0000-000078020000}"/>
    <cellStyle name="20% - Accent1 15 4 4" xfId="830" xr:uid="{00000000-0005-0000-0000-000079020000}"/>
    <cellStyle name="20% - Accent1 15 5" xfId="831" xr:uid="{00000000-0005-0000-0000-00007A020000}"/>
    <cellStyle name="20% - Accent1 15 5 2" xfId="832" xr:uid="{00000000-0005-0000-0000-00007B020000}"/>
    <cellStyle name="20% - Accent1 15 5 2 2" xfId="833" xr:uid="{00000000-0005-0000-0000-00007C020000}"/>
    <cellStyle name="20% - Accent1 15 5 3" xfId="834" xr:uid="{00000000-0005-0000-0000-00007D020000}"/>
    <cellStyle name="20% - Accent1 15 6" xfId="835" xr:uid="{00000000-0005-0000-0000-00007E020000}"/>
    <cellStyle name="20% - Accent1 15 6 2" xfId="836" xr:uid="{00000000-0005-0000-0000-00007F020000}"/>
    <cellStyle name="20% - Accent1 15 6 2 2" xfId="837" xr:uid="{00000000-0005-0000-0000-000080020000}"/>
    <cellStyle name="20% - Accent1 15 6 3" xfId="838" xr:uid="{00000000-0005-0000-0000-000081020000}"/>
    <cellStyle name="20% - Accent1 15 7" xfId="839" xr:uid="{00000000-0005-0000-0000-000082020000}"/>
    <cellStyle name="20% - Accent1 15 7 2" xfId="840" xr:uid="{00000000-0005-0000-0000-000083020000}"/>
    <cellStyle name="20% - Accent1 15 8" xfId="841" xr:uid="{00000000-0005-0000-0000-000084020000}"/>
    <cellStyle name="20% - Accent1 15 8 2" xfId="842" xr:uid="{00000000-0005-0000-0000-000085020000}"/>
    <cellStyle name="20% - Accent1 15 9" xfId="843" xr:uid="{00000000-0005-0000-0000-000086020000}"/>
    <cellStyle name="20% - Accent1 16" xfId="844" xr:uid="{00000000-0005-0000-0000-000087020000}"/>
    <cellStyle name="20% - Accent1 16 2" xfId="845" xr:uid="{00000000-0005-0000-0000-000088020000}"/>
    <cellStyle name="20% - Accent1 16 2 2" xfId="846" xr:uid="{00000000-0005-0000-0000-000089020000}"/>
    <cellStyle name="20% - Accent1 16 2 2 2" xfId="847" xr:uid="{00000000-0005-0000-0000-00008A020000}"/>
    <cellStyle name="20% - Accent1 16 2 3" xfId="848" xr:uid="{00000000-0005-0000-0000-00008B020000}"/>
    <cellStyle name="20% - Accent1 16 3" xfId="849" xr:uid="{00000000-0005-0000-0000-00008C020000}"/>
    <cellStyle name="20% - Accent1 16 3 2" xfId="850" xr:uid="{00000000-0005-0000-0000-00008D020000}"/>
    <cellStyle name="20% - Accent1 16 4" xfId="851" xr:uid="{00000000-0005-0000-0000-00008E020000}"/>
    <cellStyle name="20% - Accent1 17" xfId="852" xr:uid="{00000000-0005-0000-0000-00008F020000}"/>
    <cellStyle name="20% - Accent1 17 2" xfId="853" xr:uid="{00000000-0005-0000-0000-000090020000}"/>
    <cellStyle name="20% - Accent1 17 2 2" xfId="854" xr:uid="{00000000-0005-0000-0000-000091020000}"/>
    <cellStyle name="20% - Accent1 17 2 2 2" xfId="855" xr:uid="{00000000-0005-0000-0000-000092020000}"/>
    <cellStyle name="20% - Accent1 17 2 3" xfId="856" xr:uid="{00000000-0005-0000-0000-000093020000}"/>
    <cellStyle name="20% - Accent1 17 3" xfId="857" xr:uid="{00000000-0005-0000-0000-000094020000}"/>
    <cellStyle name="20% - Accent1 17 3 2" xfId="858" xr:uid="{00000000-0005-0000-0000-000095020000}"/>
    <cellStyle name="20% - Accent1 17 4" xfId="859" xr:uid="{00000000-0005-0000-0000-000096020000}"/>
    <cellStyle name="20% - Accent1 18" xfId="860" xr:uid="{00000000-0005-0000-0000-000097020000}"/>
    <cellStyle name="20% - Accent1 18 2" xfId="861" xr:uid="{00000000-0005-0000-0000-000098020000}"/>
    <cellStyle name="20% - Accent1 18 2 2" xfId="862" xr:uid="{00000000-0005-0000-0000-000099020000}"/>
    <cellStyle name="20% - Accent1 18 2 2 2" xfId="863" xr:uid="{00000000-0005-0000-0000-00009A020000}"/>
    <cellStyle name="20% - Accent1 18 2 3" xfId="864" xr:uid="{00000000-0005-0000-0000-00009B020000}"/>
    <cellStyle name="20% - Accent1 18 3" xfId="865" xr:uid="{00000000-0005-0000-0000-00009C020000}"/>
    <cellStyle name="20% - Accent1 18 3 2" xfId="866" xr:uid="{00000000-0005-0000-0000-00009D020000}"/>
    <cellStyle name="20% - Accent1 18 4" xfId="867" xr:uid="{00000000-0005-0000-0000-00009E020000}"/>
    <cellStyle name="20% - Accent1 19" xfId="868" xr:uid="{00000000-0005-0000-0000-00009F020000}"/>
    <cellStyle name="20% - Accent1 19 2" xfId="869" xr:uid="{00000000-0005-0000-0000-0000A0020000}"/>
    <cellStyle name="20% - Accent1 19 2 2" xfId="870" xr:uid="{00000000-0005-0000-0000-0000A1020000}"/>
    <cellStyle name="20% - Accent1 19 3" xfId="871" xr:uid="{00000000-0005-0000-0000-0000A2020000}"/>
    <cellStyle name="20% - Accent1 2" xfId="105" xr:uid="{00000000-0005-0000-0000-0000A3020000}"/>
    <cellStyle name="20% - Accent1 2 10" xfId="872" xr:uid="{00000000-0005-0000-0000-0000A4020000}"/>
    <cellStyle name="20% - Accent1 2 10 10" xfId="873" xr:uid="{00000000-0005-0000-0000-0000A5020000}"/>
    <cellStyle name="20% - Accent1 2 10 10 2" xfId="874" xr:uid="{00000000-0005-0000-0000-0000A6020000}"/>
    <cellStyle name="20% - Accent1 2 10 11" xfId="875" xr:uid="{00000000-0005-0000-0000-0000A7020000}"/>
    <cellStyle name="20% - Accent1 2 10 2" xfId="876" xr:uid="{00000000-0005-0000-0000-0000A8020000}"/>
    <cellStyle name="20% - Accent1 2 10 2 2" xfId="877" xr:uid="{00000000-0005-0000-0000-0000A9020000}"/>
    <cellStyle name="20% - Accent1 2 10 2 2 2" xfId="878" xr:uid="{00000000-0005-0000-0000-0000AA020000}"/>
    <cellStyle name="20% - Accent1 2 10 2 2 2 2" xfId="879" xr:uid="{00000000-0005-0000-0000-0000AB020000}"/>
    <cellStyle name="20% - Accent1 2 10 2 2 2 2 2" xfId="880" xr:uid="{00000000-0005-0000-0000-0000AC020000}"/>
    <cellStyle name="20% - Accent1 2 10 2 2 2 3" xfId="881" xr:uid="{00000000-0005-0000-0000-0000AD020000}"/>
    <cellStyle name="20% - Accent1 2 10 2 2 3" xfId="882" xr:uid="{00000000-0005-0000-0000-0000AE020000}"/>
    <cellStyle name="20% - Accent1 2 10 2 2 3 2" xfId="883" xr:uid="{00000000-0005-0000-0000-0000AF020000}"/>
    <cellStyle name="20% - Accent1 2 10 2 2 4" xfId="884" xr:uid="{00000000-0005-0000-0000-0000B0020000}"/>
    <cellStyle name="20% - Accent1 2 10 2 3" xfId="885" xr:uid="{00000000-0005-0000-0000-0000B1020000}"/>
    <cellStyle name="20% - Accent1 2 10 2 3 2" xfId="886" xr:uid="{00000000-0005-0000-0000-0000B2020000}"/>
    <cellStyle name="20% - Accent1 2 10 2 3 2 2" xfId="887" xr:uid="{00000000-0005-0000-0000-0000B3020000}"/>
    <cellStyle name="20% - Accent1 2 10 2 3 2 2 2" xfId="888" xr:uid="{00000000-0005-0000-0000-0000B4020000}"/>
    <cellStyle name="20% - Accent1 2 10 2 3 2 3" xfId="889" xr:uid="{00000000-0005-0000-0000-0000B5020000}"/>
    <cellStyle name="20% - Accent1 2 10 2 3 3" xfId="890" xr:uid="{00000000-0005-0000-0000-0000B6020000}"/>
    <cellStyle name="20% - Accent1 2 10 2 3 3 2" xfId="891" xr:uid="{00000000-0005-0000-0000-0000B7020000}"/>
    <cellStyle name="20% - Accent1 2 10 2 3 4" xfId="892" xr:uid="{00000000-0005-0000-0000-0000B8020000}"/>
    <cellStyle name="20% - Accent1 2 10 2 4" xfId="893" xr:uid="{00000000-0005-0000-0000-0000B9020000}"/>
    <cellStyle name="20% - Accent1 2 10 2 4 2" xfId="894" xr:uid="{00000000-0005-0000-0000-0000BA020000}"/>
    <cellStyle name="20% - Accent1 2 10 2 4 2 2" xfId="895" xr:uid="{00000000-0005-0000-0000-0000BB020000}"/>
    <cellStyle name="20% - Accent1 2 10 2 4 2 2 2" xfId="896" xr:uid="{00000000-0005-0000-0000-0000BC020000}"/>
    <cellStyle name="20% - Accent1 2 10 2 4 2 3" xfId="897" xr:uid="{00000000-0005-0000-0000-0000BD020000}"/>
    <cellStyle name="20% - Accent1 2 10 2 4 3" xfId="898" xr:uid="{00000000-0005-0000-0000-0000BE020000}"/>
    <cellStyle name="20% - Accent1 2 10 2 4 3 2" xfId="899" xr:uid="{00000000-0005-0000-0000-0000BF020000}"/>
    <cellStyle name="20% - Accent1 2 10 2 4 4" xfId="900" xr:uid="{00000000-0005-0000-0000-0000C0020000}"/>
    <cellStyle name="20% - Accent1 2 10 2 5" xfId="901" xr:uid="{00000000-0005-0000-0000-0000C1020000}"/>
    <cellStyle name="20% - Accent1 2 10 2 5 2" xfId="902" xr:uid="{00000000-0005-0000-0000-0000C2020000}"/>
    <cellStyle name="20% - Accent1 2 10 2 5 2 2" xfId="903" xr:uid="{00000000-0005-0000-0000-0000C3020000}"/>
    <cellStyle name="20% - Accent1 2 10 2 5 3" xfId="904" xr:uid="{00000000-0005-0000-0000-0000C4020000}"/>
    <cellStyle name="20% - Accent1 2 10 2 6" xfId="106" xr:uid="{00000000-0005-0000-0000-0000C5020000}"/>
    <cellStyle name="20% - Accent1 2 10 2 6 2" xfId="107" xr:uid="{00000000-0005-0000-0000-0000C6020000}"/>
    <cellStyle name="20% - Accent1 2 10 2 6 2 2" xfId="905" xr:uid="{00000000-0005-0000-0000-0000C7020000}"/>
    <cellStyle name="20% - Accent1 2 10 2 6 3" xfId="108" xr:uid="{00000000-0005-0000-0000-0000C8020000}"/>
    <cellStyle name="20% - Accent1 2 10 2 6 4" xfId="906" xr:uid="{00000000-0005-0000-0000-0000C9020000}"/>
    <cellStyle name="20% - Accent1 2 10 2 7" xfId="109" xr:uid="{00000000-0005-0000-0000-0000CA020000}"/>
    <cellStyle name="20% - Accent1 2 10 2 7 2" xfId="110" xr:uid="{00000000-0005-0000-0000-0000CB020000}"/>
    <cellStyle name="20% - Accent1 2 10 2 7 3" xfId="111" xr:uid="{00000000-0005-0000-0000-0000CC020000}"/>
    <cellStyle name="20% - Accent1 2 10 2 8" xfId="907" xr:uid="{00000000-0005-0000-0000-0000CD020000}"/>
    <cellStyle name="20% - Accent1 2 10 2 8 2" xfId="908" xr:uid="{00000000-0005-0000-0000-0000CE020000}"/>
    <cellStyle name="20% - Accent1 2 10 2 9" xfId="909" xr:uid="{00000000-0005-0000-0000-0000CF020000}"/>
    <cellStyle name="20% - Accent1 2 10 3" xfId="910" xr:uid="{00000000-0005-0000-0000-0000D0020000}"/>
    <cellStyle name="20% - Accent1 2 10 3 2" xfId="911" xr:uid="{00000000-0005-0000-0000-0000D1020000}"/>
    <cellStyle name="20% - Accent1 2 10 3 2 2" xfId="912" xr:uid="{00000000-0005-0000-0000-0000D2020000}"/>
    <cellStyle name="20% - Accent1 2 10 3 2 2 2" xfId="913" xr:uid="{00000000-0005-0000-0000-0000D3020000}"/>
    <cellStyle name="20% - Accent1 2 10 3 2 2 2 2" xfId="914" xr:uid="{00000000-0005-0000-0000-0000D4020000}"/>
    <cellStyle name="20% - Accent1 2 10 3 2 2 3" xfId="915" xr:uid="{00000000-0005-0000-0000-0000D5020000}"/>
    <cellStyle name="20% - Accent1 2 10 3 2 3" xfId="916" xr:uid="{00000000-0005-0000-0000-0000D6020000}"/>
    <cellStyle name="20% - Accent1 2 10 3 2 3 2" xfId="917" xr:uid="{00000000-0005-0000-0000-0000D7020000}"/>
    <cellStyle name="20% - Accent1 2 10 3 2 4" xfId="918" xr:uid="{00000000-0005-0000-0000-0000D8020000}"/>
    <cellStyle name="20% - Accent1 2 10 3 3" xfId="919" xr:uid="{00000000-0005-0000-0000-0000D9020000}"/>
    <cellStyle name="20% - Accent1 2 10 3 3 2" xfId="920" xr:uid="{00000000-0005-0000-0000-0000DA020000}"/>
    <cellStyle name="20% - Accent1 2 10 3 3 2 2" xfId="921" xr:uid="{00000000-0005-0000-0000-0000DB020000}"/>
    <cellStyle name="20% - Accent1 2 10 3 3 2 2 2" xfId="922" xr:uid="{00000000-0005-0000-0000-0000DC020000}"/>
    <cellStyle name="20% - Accent1 2 10 3 3 2 3" xfId="923" xr:uid="{00000000-0005-0000-0000-0000DD020000}"/>
    <cellStyle name="20% - Accent1 2 10 3 3 3" xfId="924" xr:uid="{00000000-0005-0000-0000-0000DE020000}"/>
    <cellStyle name="20% - Accent1 2 10 3 3 3 2" xfId="925" xr:uid="{00000000-0005-0000-0000-0000DF020000}"/>
    <cellStyle name="20% - Accent1 2 10 3 3 4" xfId="926" xr:uid="{00000000-0005-0000-0000-0000E0020000}"/>
    <cellStyle name="20% - Accent1 2 10 3 4" xfId="927" xr:uid="{00000000-0005-0000-0000-0000E1020000}"/>
    <cellStyle name="20% - Accent1 2 10 3 4 2" xfId="928" xr:uid="{00000000-0005-0000-0000-0000E2020000}"/>
    <cellStyle name="20% - Accent1 2 10 3 4 2 2" xfId="929" xr:uid="{00000000-0005-0000-0000-0000E3020000}"/>
    <cellStyle name="20% - Accent1 2 10 3 4 2 2 2" xfId="930" xr:uid="{00000000-0005-0000-0000-0000E4020000}"/>
    <cellStyle name="20% - Accent1 2 10 3 4 2 3" xfId="931" xr:uid="{00000000-0005-0000-0000-0000E5020000}"/>
    <cellStyle name="20% - Accent1 2 10 3 4 3" xfId="932" xr:uid="{00000000-0005-0000-0000-0000E6020000}"/>
    <cellStyle name="20% - Accent1 2 10 3 4 3 2" xfId="933" xr:uid="{00000000-0005-0000-0000-0000E7020000}"/>
    <cellStyle name="20% - Accent1 2 10 3 4 4" xfId="934" xr:uid="{00000000-0005-0000-0000-0000E8020000}"/>
    <cellStyle name="20% - Accent1 2 10 3 5" xfId="935" xr:uid="{00000000-0005-0000-0000-0000E9020000}"/>
    <cellStyle name="20% - Accent1 2 10 3 5 2" xfId="936" xr:uid="{00000000-0005-0000-0000-0000EA020000}"/>
    <cellStyle name="20% - Accent1 2 10 3 5 2 2" xfId="937" xr:uid="{00000000-0005-0000-0000-0000EB020000}"/>
    <cellStyle name="20% - Accent1 2 10 3 5 3" xfId="938" xr:uid="{00000000-0005-0000-0000-0000EC020000}"/>
    <cellStyle name="20% - Accent1 2 10 3 6" xfId="939" xr:uid="{00000000-0005-0000-0000-0000ED020000}"/>
    <cellStyle name="20% - Accent1 2 10 3 6 2" xfId="940" xr:uid="{00000000-0005-0000-0000-0000EE020000}"/>
    <cellStyle name="20% - Accent1 2 10 3 6 2 2" xfId="941" xr:uid="{00000000-0005-0000-0000-0000EF020000}"/>
    <cellStyle name="20% - Accent1 2 10 3 6 3" xfId="942" xr:uid="{00000000-0005-0000-0000-0000F0020000}"/>
    <cellStyle name="20% - Accent1 2 10 3 7" xfId="943" xr:uid="{00000000-0005-0000-0000-0000F1020000}"/>
    <cellStyle name="20% - Accent1 2 10 3 7 2" xfId="944" xr:uid="{00000000-0005-0000-0000-0000F2020000}"/>
    <cellStyle name="20% - Accent1 2 10 3 8" xfId="945" xr:uid="{00000000-0005-0000-0000-0000F3020000}"/>
    <cellStyle name="20% - Accent1 2 10 3 8 2" xfId="946" xr:uid="{00000000-0005-0000-0000-0000F4020000}"/>
    <cellStyle name="20% - Accent1 2 10 3 9" xfId="947" xr:uid="{00000000-0005-0000-0000-0000F5020000}"/>
    <cellStyle name="20% - Accent1 2 10 4" xfId="948" xr:uid="{00000000-0005-0000-0000-0000F6020000}"/>
    <cellStyle name="20% - Accent1 2 10 4 2" xfId="949" xr:uid="{00000000-0005-0000-0000-0000F7020000}"/>
    <cellStyle name="20% - Accent1 2 10 4 2 2" xfId="950" xr:uid="{00000000-0005-0000-0000-0000F8020000}"/>
    <cellStyle name="20% - Accent1 2 10 4 2 2 2" xfId="951" xr:uid="{00000000-0005-0000-0000-0000F9020000}"/>
    <cellStyle name="20% - Accent1 2 10 4 2 3" xfId="952" xr:uid="{00000000-0005-0000-0000-0000FA020000}"/>
    <cellStyle name="20% - Accent1 2 10 4 3" xfId="953" xr:uid="{00000000-0005-0000-0000-0000FB020000}"/>
    <cellStyle name="20% - Accent1 2 10 4 3 2" xfId="954" xr:uid="{00000000-0005-0000-0000-0000FC020000}"/>
    <cellStyle name="20% - Accent1 2 10 4 4" xfId="955" xr:uid="{00000000-0005-0000-0000-0000FD020000}"/>
    <cellStyle name="20% - Accent1 2 10 5" xfId="956" xr:uid="{00000000-0005-0000-0000-0000FE020000}"/>
    <cellStyle name="20% - Accent1 2 10 5 2" xfId="957" xr:uid="{00000000-0005-0000-0000-0000FF020000}"/>
    <cellStyle name="20% - Accent1 2 10 5 2 2" xfId="958" xr:uid="{00000000-0005-0000-0000-000000030000}"/>
    <cellStyle name="20% - Accent1 2 10 5 2 2 2" xfId="959" xr:uid="{00000000-0005-0000-0000-000001030000}"/>
    <cellStyle name="20% - Accent1 2 10 5 2 3" xfId="960" xr:uid="{00000000-0005-0000-0000-000002030000}"/>
    <cellStyle name="20% - Accent1 2 10 5 3" xfId="961" xr:uid="{00000000-0005-0000-0000-000003030000}"/>
    <cellStyle name="20% - Accent1 2 10 5 3 2" xfId="962" xr:uid="{00000000-0005-0000-0000-000004030000}"/>
    <cellStyle name="20% - Accent1 2 10 5 4" xfId="963" xr:uid="{00000000-0005-0000-0000-000005030000}"/>
    <cellStyle name="20% - Accent1 2 10 6" xfId="964" xr:uid="{00000000-0005-0000-0000-000006030000}"/>
    <cellStyle name="20% - Accent1 2 10 6 2" xfId="965" xr:uid="{00000000-0005-0000-0000-000007030000}"/>
    <cellStyle name="20% - Accent1 2 10 6 2 2" xfId="966" xr:uid="{00000000-0005-0000-0000-000008030000}"/>
    <cellStyle name="20% - Accent1 2 10 6 2 2 2" xfId="967" xr:uid="{00000000-0005-0000-0000-000009030000}"/>
    <cellStyle name="20% - Accent1 2 10 6 2 3" xfId="968" xr:uid="{00000000-0005-0000-0000-00000A030000}"/>
    <cellStyle name="20% - Accent1 2 10 6 3" xfId="969" xr:uid="{00000000-0005-0000-0000-00000B030000}"/>
    <cellStyle name="20% - Accent1 2 10 6 3 2" xfId="970" xr:uid="{00000000-0005-0000-0000-00000C030000}"/>
    <cellStyle name="20% - Accent1 2 10 6 4" xfId="971" xr:uid="{00000000-0005-0000-0000-00000D030000}"/>
    <cellStyle name="20% - Accent1 2 10 7" xfId="972" xr:uid="{00000000-0005-0000-0000-00000E030000}"/>
    <cellStyle name="20% - Accent1 2 10 7 2" xfId="973" xr:uid="{00000000-0005-0000-0000-00000F030000}"/>
    <cellStyle name="20% - Accent1 2 10 7 2 2" xfId="974" xr:uid="{00000000-0005-0000-0000-000010030000}"/>
    <cellStyle name="20% - Accent1 2 10 7 3" xfId="975" xr:uid="{00000000-0005-0000-0000-000011030000}"/>
    <cellStyle name="20% - Accent1 2 10 8" xfId="976" xr:uid="{00000000-0005-0000-0000-000012030000}"/>
    <cellStyle name="20% - Accent1 2 10 8 2" xfId="977" xr:uid="{00000000-0005-0000-0000-000013030000}"/>
    <cellStyle name="20% - Accent1 2 10 8 2 2" xfId="978" xr:uid="{00000000-0005-0000-0000-000014030000}"/>
    <cellStyle name="20% - Accent1 2 10 8 3" xfId="979" xr:uid="{00000000-0005-0000-0000-000015030000}"/>
    <cellStyle name="20% - Accent1 2 10 9" xfId="980" xr:uid="{00000000-0005-0000-0000-000016030000}"/>
    <cellStyle name="20% - Accent1 2 10 9 2" xfId="981" xr:uid="{00000000-0005-0000-0000-000017030000}"/>
    <cellStyle name="20% - Accent1 2 11" xfId="982" xr:uid="{00000000-0005-0000-0000-000018030000}"/>
    <cellStyle name="20% - Accent1 2 11 10" xfId="983" xr:uid="{00000000-0005-0000-0000-000019030000}"/>
    <cellStyle name="20% - Accent1 2 11 10 2" xfId="984" xr:uid="{00000000-0005-0000-0000-00001A030000}"/>
    <cellStyle name="20% - Accent1 2 11 11" xfId="985" xr:uid="{00000000-0005-0000-0000-00001B030000}"/>
    <cellStyle name="20% - Accent1 2 11 2" xfId="986" xr:uid="{00000000-0005-0000-0000-00001C030000}"/>
    <cellStyle name="20% - Accent1 2 11 2 2" xfId="987" xr:uid="{00000000-0005-0000-0000-00001D030000}"/>
    <cellStyle name="20% - Accent1 2 11 2 2 2" xfId="988" xr:uid="{00000000-0005-0000-0000-00001E030000}"/>
    <cellStyle name="20% - Accent1 2 11 2 2 2 2" xfId="989" xr:uid="{00000000-0005-0000-0000-00001F030000}"/>
    <cellStyle name="20% - Accent1 2 11 2 2 2 2 2" xfId="990" xr:uid="{00000000-0005-0000-0000-000020030000}"/>
    <cellStyle name="20% - Accent1 2 11 2 2 2 3" xfId="991" xr:uid="{00000000-0005-0000-0000-000021030000}"/>
    <cellStyle name="20% - Accent1 2 11 2 2 3" xfId="992" xr:uid="{00000000-0005-0000-0000-000022030000}"/>
    <cellStyle name="20% - Accent1 2 11 2 2 3 2" xfId="993" xr:uid="{00000000-0005-0000-0000-000023030000}"/>
    <cellStyle name="20% - Accent1 2 11 2 2 4" xfId="994" xr:uid="{00000000-0005-0000-0000-000024030000}"/>
    <cellStyle name="20% - Accent1 2 11 2 3" xfId="995" xr:uid="{00000000-0005-0000-0000-000025030000}"/>
    <cellStyle name="20% - Accent1 2 11 2 3 2" xfId="996" xr:uid="{00000000-0005-0000-0000-000026030000}"/>
    <cellStyle name="20% - Accent1 2 11 2 3 2 2" xfId="997" xr:uid="{00000000-0005-0000-0000-000027030000}"/>
    <cellStyle name="20% - Accent1 2 11 2 3 2 2 2" xfId="998" xr:uid="{00000000-0005-0000-0000-000028030000}"/>
    <cellStyle name="20% - Accent1 2 11 2 3 2 3" xfId="999" xr:uid="{00000000-0005-0000-0000-000029030000}"/>
    <cellStyle name="20% - Accent1 2 11 2 3 3" xfId="1000" xr:uid="{00000000-0005-0000-0000-00002A030000}"/>
    <cellStyle name="20% - Accent1 2 11 2 3 3 2" xfId="1001" xr:uid="{00000000-0005-0000-0000-00002B030000}"/>
    <cellStyle name="20% - Accent1 2 11 2 3 4" xfId="1002" xr:uid="{00000000-0005-0000-0000-00002C030000}"/>
    <cellStyle name="20% - Accent1 2 11 2 4" xfId="1003" xr:uid="{00000000-0005-0000-0000-00002D030000}"/>
    <cellStyle name="20% - Accent1 2 11 2 4 2" xfId="1004" xr:uid="{00000000-0005-0000-0000-00002E030000}"/>
    <cellStyle name="20% - Accent1 2 11 2 4 2 2" xfId="1005" xr:uid="{00000000-0005-0000-0000-00002F030000}"/>
    <cellStyle name="20% - Accent1 2 11 2 4 2 2 2" xfId="1006" xr:uid="{00000000-0005-0000-0000-000030030000}"/>
    <cellStyle name="20% - Accent1 2 11 2 4 2 3" xfId="1007" xr:uid="{00000000-0005-0000-0000-000031030000}"/>
    <cellStyle name="20% - Accent1 2 11 2 4 3" xfId="1008" xr:uid="{00000000-0005-0000-0000-000032030000}"/>
    <cellStyle name="20% - Accent1 2 11 2 4 3 2" xfId="1009" xr:uid="{00000000-0005-0000-0000-000033030000}"/>
    <cellStyle name="20% - Accent1 2 11 2 4 4" xfId="1010" xr:uid="{00000000-0005-0000-0000-000034030000}"/>
    <cellStyle name="20% - Accent1 2 11 2 5" xfId="1011" xr:uid="{00000000-0005-0000-0000-000035030000}"/>
    <cellStyle name="20% - Accent1 2 11 2 5 2" xfId="1012" xr:uid="{00000000-0005-0000-0000-000036030000}"/>
    <cellStyle name="20% - Accent1 2 11 2 5 2 2" xfId="1013" xr:uid="{00000000-0005-0000-0000-000037030000}"/>
    <cellStyle name="20% - Accent1 2 11 2 5 3" xfId="1014" xr:uid="{00000000-0005-0000-0000-000038030000}"/>
    <cellStyle name="20% - Accent1 2 11 2 6" xfId="1015" xr:uid="{00000000-0005-0000-0000-000039030000}"/>
    <cellStyle name="20% - Accent1 2 11 2 6 2" xfId="1016" xr:uid="{00000000-0005-0000-0000-00003A030000}"/>
    <cellStyle name="20% - Accent1 2 11 2 6 2 2" xfId="1017" xr:uid="{00000000-0005-0000-0000-00003B030000}"/>
    <cellStyle name="20% - Accent1 2 11 2 6 3" xfId="1018" xr:uid="{00000000-0005-0000-0000-00003C030000}"/>
    <cellStyle name="20% - Accent1 2 11 2 7" xfId="1019" xr:uid="{00000000-0005-0000-0000-00003D030000}"/>
    <cellStyle name="20% - Accent1 2 11 2 7 2" xfId="1020" xr:uid="{00000000-0005-0000-0000-00003E030000}"/>
    <cellStyle name="20% - Accent1 2 11 2 8" xfId="1021" xr:uid="{00000000-0005-0000-0000-00003F030000}"/>
    <cellStyle name="20% - Accent1 2 11 2 8 2" xfId="1022" xr:uid="{00000000-0005-0000-0000-000040030000}"/>
    <cellStyle name="20% - Accent1 2 11 2 9" xfId="1023" xr:uid="{00000000-0005-0000-0000-000041030000}"/>
    <cellStyle name="20% - Accent1 2 11 3" xfId="1024" xr:uid="{00000000-0005-0000-0000-000042030000}"/>
    <cellStyle name="20% - Accent1 2 11 3 2" xfId="1025" xr:uid="{00000000-0005-0000-0000-000043030000}"/>
    <cellStyle name="20% - Accent1 2 11 3 2 2" xfId="1026" xr:uid="{00000000-0005-0000-0000-000044030000}"/>
    <cellStyle name="20% - Accent1 2 11 3 2 2 2" xfId="1027" xr:uid="{00000000-0005-0000-0000-000045030000}"/>
    <cellStyle name="20% - Accent1 2 11 3 2 2 2 2" xfId="1028" xr:uid="{00000000-0005-0000-0000-000046030000}"/>
    <cellStyle name="20% - Accent1 2 11 3 2 2 3" xfId="1029" xr:uid="{00000000-0005-0000-0000-000047030000}"/>
    <cellStyle name="20% - Accent1 2 11 3 2 3" xfId="1030" xr:uid="{00000000-0005-0000-0000-000048030000}"/>
    <cellStyle name="20% - Accent1 2 11 3 2 3 2" xfId="1031" xr:uid="{00000000-0005-0000-0000-000049030000}"/>
    <cellStyle name="20% - Accent1 2 11 3 2 4" xfId="1032" xr:uid="{00000000-0005-0000-0000-00004A030000}"/>
    <cellStyle name="20% - Accent1 2 11 3 3" xfId="1033" xr:uid="{00000000-0005-0000-0000-00004B030000}"/>
    <cellStyle name="20% - Accent1 2 11 3 3 2" xfId="1034" xr:uid="{00000000-0005-0000-0000-00004C030000}"/>
    <cellStyle name="20% - Accent1 2 11 3 3 2 2" xfId="1035" xr:uid="{00000000-0005-0000-0000-00004D030000}"/>
    <cellStyle name="20% - Accent1 2 11 3 3 2 2 2" xfId="1036" xr:uid="{00000000-0005-0000-0000-00004E030000}"/>
    <cellStyle name="20% - Accent1 2 11 3 3 2 3" xfId="1037" xr:uid="{00000000-0005-0000-0000-00004F030000}"/>
    <cellStyle name="20% - Accent1 2 11 3 3 3" xfId="1038" xr:uid="{00000000-0005-0000-0000-000050030000}"/>
    <cellStyle name="20% - Accent1 2 11 3 3 3 2" xfId="1039" xr:uid="{00000000-0005-0000-0000-000051030000}"/>
    <cellStyle name="20% - Accent1 2 11 3 3 4" xfId="1040" xr:uid="{00000000-0005-0000-0000-000052030000}"/>
    <cellStyle name="20% - Accent1 2 11 3 4" xfId="1041" xr:uid="{00000000-0005-0000-0000-000053030000}"/>
    <cellStyle name="20% - Accent1 2 11 3 4 2" xfId="1042" xr:uid="{00000000-0005-0000-0000-000054030000}"/>
    <cellStyle name="20% - Accent1 2 11 3 4 2 2" xfId="1043" xr:uid="{00000000-0005-0000-0000-000055030000}"/>
    <cellStyle name="20% - Accent1 2 11 3 4 2 2 2" xfId="1044" xr:uid="{00000000-0005-0000-0000-000056030000}"/>
    <cellStyle name="20% - Accent1 2 11 3 4 2 3" xfId="1045" xr:uid="{00000000-0005-0000-0000-000057030000}"/>
    <cellStyle name="20% - Accent1 2 11 3 4 3" xfId="1046" xr:uid="{00000000-0005-0000-0000-000058030000}"/>
    <cellStyle name="20% - Accent1 2 11 3 4 3 2" xfId="1047" xr:uid="{00000000-0005-0000-0000-000059030000}"/>
    <cellStyle name="20% - Accent1 2 11 3 4 4" xfId="1048" xr:uid="{00000000-0005-0000-0000-00005A030000}"/>
    <cellStyle name="20% - Accent1 2 11 3 5" xfId="1049" xr:uid="{00000000-0005-0000-0000-00005B030000}"/>
    <cellStyle name="20% - Accent1 2 11 3 5 2" xfId="1050" xr:uid="{00000000-0005-0000-0000-00005C030000}"/>
    <cellStyle name="20% - Accent1 2 11 3 5 2 2" xfId="1051" xr:uid="{00000000-0005-0000-0000-00005D030000}"/>
    <cellStyle name="20% - Accent1 2 11 3 5 3" xfId="1052" xr:uid="{00000000-0005-0000-0000-00005E030000}"/>
    <cellStyle name="20% - Accent1 2 11 3 6" xfId="1053" xr:uid="{00000000-0005-0000-0000-00005F030000}"/>
    <cellStyle name="20% - Accent1 2 11 3 6 2" xfId="1054" xr:uid="{00000000-0005-0000-0000-000060030000}"/>
    <cellStyle name="20% - Accent1 2 11 3 6 2 2" xfId="1055" xr:uid="{00000000-0005-0000-0000-000061030000}"/>
    <cellStyle name="20% - Accent1 2 11 3 6 3" xfId="1056" xr:uid="{00000000-0005-0000-0000-000062030000}"/>
    <cellStyle name="20% - Accent1 2 11 3 7" xfId="1057" xr:uid="{00000000-0005-0000-0000-000063030000}"/>
    <cellStyle name="20% - Accent1 2 11 3 7 2" xfId="1058" xr:uid="{00000000-0005-0000-0000-000064030000}"/>
    <cellStyle name="20% - Accent1 2 11 3 8" xfId="1059" xr:uid="{00000000-0005-0000-0000-000065030000}"/>
    <cellStyle name="20% - Accent1 2 11 3 8 2" xfId="1060" xr:uid="{00000000-0005-0000-0000-000066030000}"/>
    <cellStyle name="20% - Accent1 2 11 3 9" xfId="1061" xr:uid="{00000000-0005-0000-0000-000067030000}"/>
    <cellStyle name="20% - Accent1 2 11 4" xfId="1062" xr:uid="{00000000-0005-0000-0000-000068030000}"/>
    <cellStyle name="20% - Accent1 2 11 4 2" xfId="1063" xr:uid="{00000000-0005-0000-0000-000069030000}"/>
    <cellStyle name="20% - Accent1 2 11 4 2 2" xfId="1064" xr:uid="{00000000-0005-0000-0000-00006A030000}"/>
    <cellStyle name="20% - Accent1 2 11 4 2 2 2" xfId="1065" xr:uid="{00000000-0005-0000-0000-00006B030000}"/>
    <cellStyle name="20% - Accent1 2 11 4 2 3" xfId="1066" xr:uid="{00000000-0005-0000-0000-00006C030000}"/>
    <cellStyle name="20% - Accent1 2 11 4 3" xfId="1067" xr:uid="{00000000-0005-0000-0000-00006D030000}"/>
    <cellStyle name="20% - Accent1 2 11 4 3 2" xfId="1068" xr:uid="{00000000-0005-0000-0000-00006E030000}"/>
    <cellStyle name="20% - Accent1 2 11 4 4" xfId="1069" xr:uid="{00000000-0005-0000-0000-00006F030000}"/>
    <cellStyle name="20% - Accent1 2 11 5" xfId="1070" xr:uid="{00000000-0005-0000-0000-000070030000}"/>
    <cellStyle name="20% - Accent1 2 11 5 2" xfId="1071" xr:uid="{00000000-0005-0000-0000-000071030000}"/>
    <cellStyle name="20% - Accent1 2 11 5 2 2" xfId="1072" xr:uid="{00000000-0005-0000-0000-000072030000}"/>
    <cellStyle name="20% - Accent1 2 11 5 2 2 2" xfId="1073" xr:uid="{00000000-0005-0000-0000-000073030000}"/>
    <cellStyle name="20% - Accent1 2 11 5 2 3" xfId="1074" xr:uid="{00000000-0005-0000-0000-000074030000}"/>
    <cellStyle name="20% - Accent1 2 11 5 3" xfId="1075" xr:uid="{00000000-0005-0000-0000-000075030000}"/>
    <cellStyle name="20% - Accent1 2 11 5 3 2" xfId="1076" xr:uid="{00000000-0005-0000-0000-000076030000}"/>
    <cellStyle name="20% - Accent1 2 11 5 4" xfId="1077" xr:uid="{00000000-0005-0000-0000-000077030000}"/>
    <cellStyle name="20% - Accent1 2 11 6" xfId="1078" xr:uid="{00000000-0005-0000-0000-000078030000}"/>
    <cellStyle name="20% - Accent1 2 11 6 2" xfId="1079" xr:uid="{00000000-0005-0000-0000-000079030000}"/>
    <cellStyle name="20% - Accent1 2 11 6 2 2" xfId="1080" xr:uid="{00000000-0005-0000-0000-00007A030000}"/>
    <cellStyle name="20% - Accent1 2 11 6 2 2 2" xfId="1081" xr:uid="{00000000-0005-0000-0000-00007B030000}"/>
    <cellStyle name="20% - Accent1 2 11 6 2 3" xfId="1082" xr:uid="{00000000-0005-0000-0000-00007C030000}"/>
    <cellStyle name="20% - Accent1 2 11 6 3" xfId="1083" xr:uid="{00000000-0005-0000-0000-00007D030000}"/>
    <cellStyle name="20% - Accent1 2 11 6 3 2" xfId="1084" xr:uid="{00000000-0005-0000-0000-00007E030000}"/>
    <cellStyle name="20% - Accent1 2 11 6 4" xfId="1085" xr:uid="{00000000-0005-0000-0000-00007F030000}"/>
    <cellStyle name="20% - Accent1 2 11 7" xfId="1086" xr:uid="{00000000-0005-0000-0000-000080030000}"/>
    <cellStyle name="20% - Accent1 2 11 7 2" xfId="1087" xr:uid="{00000000-0005-0000-0000-000081030000}"/>
    <cellStyle name="20% - Accent1 2 11 7 2 2" xfId="1088" xr:uid="{00000000-0005-0000-0000-000082030000}"/>
    <cellStyle name="20% - Accent1 2 11 7 3" xfId="1089" xr:uid="{00000000-0005-0000-0000-000083030000}"/>
    <cellStyle name="20% - Accent1 2 11 8" xfId="1090" xr:uid="{00000000-0005-0000-0000-000084030000}"/>
    <cellStyle name="20% - Accent1 2 11 8 2" xfId="1091" xr:uid="{00000000-0005-0000-0000-000085030000}"/>
    <cellStyle name="20% - Accent1 2 11 8 2 2" xfId="1092" xr:uid="{00000000-0005-0000-0000-000086030000}"/>
    <cellStyle name="20% - Accent1 2 11 8 3" xfId="1093" xr:uid="{00000000-0005-0000-0000-000087030000}"/>
    <cellStyle name="20% - Accent1 2 11 9" xfId="1094" xr:uid="{00000000-0005-0000-0000-000088030000}"/>
    <cellStyle name="20% - Accent1 2 11 9 2" xfId="1095" xr:uid="{00000000-0005-0000-0000-000089030000}"/>
    <cellStyle name="20% - Accent1 2 12" xfId="1096" xr:uid="{00000000-0005-0000-0000-00008A030000}"/>
    <cellStyle name="20% - Accent1 2 12 2" xfId="1097" xr:uid="{00000000-0005-0000-0000-00008B030000}"/>
    <cellStyle name="20% - Accent1 2 12 2 2" xfId="1098" xr:uid="{00000000-0005-0000-0000-00008C030000}"/>
    <cellStyle name="20% - Accent1 2 12 2 2 2" xfId="1099" xr:uid="{00000000-0005-0000-0000-00008D030000}"/>
    <cellStyle name="20% - Accent1 2 12 2 2 2 2" xfId="1100" xr:uid="{00000000-0005-0000-0000-00008E030000}"/>
    <cellStyle name="20% - Accent1 2 12 2 2 3" xfId="1101" xr:uid="{00000000-0005-0000-0000-00008F030000}"/>
    <cellStyle name="20% - Accent1 2 12 2 3" xfId="1102" xr:uid="{00000000-0005-0000-0000-000090030000}"/>
    <cellStyle name="20% - Accent1 2 12 2 3 2" xfId="1103" xr:uid="{00000000-0005-0000-0000-000091030000}"/>
    <cellStyle name="20% - Accent1 2 12 2 4" xfId="1104" xr:uid="{00000000-0005-0000-0000-000092030000}"/>
    <cellStyle name="20% - Accent1 2 12 3" xfId="1105" xr:uid="{00000000-0005-0000-0000-000093030000}"/>
    <cellStyle name="20% - Accent1 2 12 3 2" xfId="1106" xr:uid="{00000000-0005-0000-0000-000094030000}"/>
    <cellStyle name="20% - Accent1 2 12 3 2 2" xfId="1107" xr:uid="{00000000-0005-0000-0000-000095030000}"/>
    <cellStyle name="20% - Accent1 2 12 3 2 2 2" xfId="1108" xr:uid="{00000000-0005-0000-0000-000096030000}"/>
    <cellStyle name="20% - Accent1 2 12 3 2 3" xfId="1109" xr:uid="{00000000-0005-0000-0000-000097030000}"/>
    <cellStyle name="20% - Accent1 2 12 3 3" xfId="1110" xr:uid="{00000000-0005-0000-0000-000098030000}"/>
    <cellStyle name="20% - Accent1 2 12 3 3 2" xfId="1111" xr:uid="{00000000-0005-0000-0000-000099030000}"/>
    <cellStyle name="20% - Accent1 2 12 3 4" xfId="1112" xr:uid="{00000000-0005-0000-0000-00009A030000}"/>
    <cellStyle name="20% - Accent1 2 12 4" xfId="1113" xr:uid="{00000000-0005-0000-0000-00009B030000}"/>
    <cellStyle name="20% - Accent1 2 12 4 2" xfId="1114" xr:uid="{00000000-0005-0000-0000-00009C030000}"/>
    <cellStyle name="20% - Accent1 2 12 4 2 2" xfId="1115" xr:uid="{00000000-0005-0000-0000-00009D030000}"/>
    <cellStyle name="20% - Accent1 2 12 4 2 2 2" xfId="1116" xr:uid="{00000000-0005-0000-0000-00009E030000}"/>
    <cellStyle name="20% - Accent1 2 12 4 2 3" xfId="1117" xr:uid="{00000000-0005-0000-0000-00009F030000}"/>
    <cellStyle name="20% - Accent1 2 12 4 3" xfId="1118" xr:uid="{00000000-0005-0000-0000-0000A0030000}"/>
    <cellStyle name="20% - Accent1 2 12 4 3 2" xfId="1119" xr:uid="{00000000-0005-0000-0000-0000A1030000}"/>
    <cellStyle name="20% - Accent1 2 12 4 4" xfId="1120" xr:uid="{00000000-0005-0000-0000-0000A2030000}"/>
    <cellStyle name="20% - Accent1 2 12 5" xfId="1121" xr:uid="{00000000-0005-0000-0000-0000A3030000}"/>
    <cellStyle name="20% - Accent1 2 12 5 2" xfId="1122" xr:uid="{00000000-0005-0000-0000-0000A4030000}"/>
    <cellStyle name="20% - Accent1 2 12 5 2 2" xfId="1123" xr:uid="{00000000-0005-0000-0000-0000A5030000}"/>
    <cellStyle name="20% - Accent1 2 12 5 3" xfId="1124" xr:uid="{00000000-0005-0000-0000-0000A6030000}"/>
    <cellStyle name="20% - Accent1 2 12 6" xfId="1125" xr:uid="{00000000-0005-0000-0000-0000A7030000}"/>
    <cellStyle name="20% - Accent1 2 12 6 2" xfId="1126" xr:uid="{00000000-0005-0000-0000-0000A8030000}"/>
    <cellStyle name="20% - Accent1 2 12 6 2 2" xfId="1127" xr:uid="{00000000-0005-0000-0000-0000A9030000}"/>
    <cellStyle name="20% - Accent1 2 12 6 3" xfId="1128" xr:uid="{00000000-0005-0000-0000-0000AA030000}"/>
    <cellStyle name="20% - Accent1 2 12 7" xfId="1129" xr:uid="{00000000-0005-0000-0000-0000AB030000}"/>
    <cellStyle name="20% - Accent1 2 12 7 2" xfId="1130" xr:uid="{00000000-0005-0000-0000-0000AC030000}"/>
    <cellStyle name="20% - Accent1 2 12 8" xfId="1131" xr:uid="{00000000-0005-0000-0000-0000AD030000}"/>
    <cellStyle name="20% - Accent1 2 12 8 2" xfId="1132" xr:uid="{00000000-0005-0000-0000-0000AE030000}"/>
    <cellStyle name="20% - Accent1 2 12 9" xfId="1133" xr:uid="{00000000-0005-0000-0000-0000AF030000}"/>
    <cellStyle name="20% - Accent1 2 13" xfId="1134" xr:uid="{00000000-0005-0000-0000-0000B0030000}"/>
    <cellStyle name="20% - Accent1 2 13 2" xfId="1135" xr:uid="{00000000-0005-0000-0000-0000B1030000}"/>
    <cellStyle name="20% - Accent1 2 13 2 2" xfId="1136" xr:uid="{00000000-0005-0000-0000-0000B2030000}"/>
    <cellStyle name="20% - Accent1 2 13 2 2 2" xfId="1137" xr:uid="{00000000-0005-0000-0000-0000B3030000}"/>
    <cellStyle name="20% - Accent1 2 13 2 2 2 2" xfId="1138" xr:uid="{00000000-0005-0000-0000-0000B4030000}"/>
    <cellStyle name="20% - Accent1 2 13 2 2 3" xfId="1139" xr:uid="{00000000-0005-0000-0000-0000B5030000}"/>
    <cellStyle name="20% - Accent1 2 13 2 3" xfId="1140" xr:uid="{00000000-0005-0000-0000-0000B6030000}"/>
    <cellStyle name="20% - Accent1 2 13 2 3 2" xfId="1141" xr:uid="{00000000-0005-0000-0000-0000B7030000}"/>
    <cellStyle name="20% - Accent1 2 13 2 4" xfId="1142" xr:uid="{00000000-0005-0000-0000-0000B8030000}"/>
    <cellStyle name="20% - Accent1 2 13 3" xfId="1143" xr:uid="{00000000-0005-0000-0000-0000B9030000}"/>
    <cellStyle name="20% - Accent1 2 13 3 2" xfId="1144" xr:uid="{00000000-0005-0000-0000-0000BA030000}"/>
    <cellStyle name="20% - Accent1 2 13 3 2 2" xfId="1145" xr:uid="{00000000-0005-0000-0000-0000BB030000}"/>
    <cellStyle name="20% - Accent1 2 13 3 2 2 2" xfId="1146" xr:uid="{00000000-0005-0000-0000-0000BC030000}"/>
    <cellStyle name="20% - Accent1 2 13 3 2 3" xfId="1147" xr:uid="{00000000-0005-0000-0000-0000BD030000}"/>
    <cellStyle name="20% - Accent1 2 13 3 3" xfId="1148" xr:uid="{00000000-0005-0000-0000-0000BE030000}"/>
    <cellStyle name="20% - Accent1 2 13 3 3 2" xfId="1149" xr:uid="{00000000-0005-0000-0000-0000BF030000}"/>
    <cellStyle name="20% - Accent1 2 13 3 4" xfId="1150" xr:uid="{00000000-0005-0000-0000-0000C0030000}"/>
    <cellStyle name="20% - Accent1 2 13 4" xfId="1151" xr:uid="{00000000-0005-0000-0000-0000C1030000}"/>
    <cellStyle name="20% - Accent1 2 13 4 2" xfId="1152" xr:uid="{00000000-0005-0000-0000-0000C2030000}"/>
    <cellStyle name="20% - Accent1 2 13 4 2 2" xfId="1153" xr:uid="{00000000-0005-0000-0000-0000C3030000}"/>
    <cellStyle name="20% - Accent1 2 13 4 2 2 2" xfId="1154" xr:uid="{00000000-0005-0000-0000-0000C4030000}"/>
    <cellStyle name="20% - Accent1 2 13 4 2 3" xfId="1155" xr:uid="{00000000-0005-0000-0000-0000C5030000}"/>
    <cellStyle name="20% - Accent1 2 13 4 3" xfId="1156" xr:uid="{00000000-0005-0000-0000-0000C6030000}"/>
    <cellStyle name="20% - Accent1 2 13 4 3 2" xfId="1157" xr:uid="{00000000-0005-0000-0000-0000C7030000}"/>
    <cellStyle name="20% - Accent1 2 13 4 4" xfId="1158" xr:uid="{00000000-0005-0000-0000-0000C8030000}"/>
    <cellStyle name="20% - Accent1 2 13 5" xfId="1159" xr:uid="{00000000-0005-0000-0000-0000C9030000}"/>
    <cellStyle name="20% - Accent1 2 13 5 2" xfId="1160" xr:uid="{00000000-0005-0000-0000-0000CA030000}"/>
    <cellStyle name="20% - Accent1 2 13 5 2 2" xfId="1161" xr:uid="{00000000-0005-0000-0000-0000CB030000}"/>
    <cellStyle name="20% - Accent1 2 13 5 3" xfId="1162" xr:uid="{00000000-0005-0000-0000-0000CC030000}"/>
    <cellStyle name="20% - Accent1 2 13 6" xfId="1163" xr:uid="{00000000-0005-0000-0000-0000CD030000}"/>
    <cellStyle name="20% - Accent1 2 13 6 2" xfId="1164" xr:uid="{00000000-0005-0000-0000-0000CE030000}"/>
    <cellStyle name="20% - Accent1 2 13 6 2 2" xfId="1165" xr:uid="{00000000-0005-0000-0000-0000CF030000}"/>
    <cellStyle name="20% - Accent1 2 13 6 3" xfId="1166" xr:uid="{00000000-0005-0000-0000-0000D0030000}"/>
    <cellStyle name="20% - Accent1 2 13 7" xfId="1167" xr:uid="{00000000-0005-0000-0000-0000D1030000}"/>
    <cellStyle name="20% - Accent1 2 13 7 2" xfId="1168" xr:uid="{00000000-0005-0000-0000-0000D2030000}"/>
    <cellStyle name="20% - Accent1 2 13 8" xfId="1169" xr:uid="{00000000-0005-0000-0000-0000D3030000}"/>
    <cellStyle name="20% - Accent1 2 13 8 2" xfId="1170" xr:uid="{00000000-0005-0000-0000-0000D4030000}"/>
    <cellStyle name="20% - Accent1 2 13 9" xfId="1171" xr:uid="{00000000-0005-0000-0000-0000D5030000}"/>
    <cellStyle name="20% - Accent1 2 14" xfId="1172" xr:uid="{00000000-0005-0000-0000-0000D6030000}"/>
    <cellStyle name="20% - Accent1 2 14 2" xfId="1173" xr:uid="{00000000-0005-0000-0000-0000D7030000}"/>
    <cellStyle name="20% - Accent1 2 14 2 2" xfId="1174" xr:uid="{00000000-0005-0000-0000-0000D8030000}"/>
    <cellStyle name="20% - Accent1 2 14 2 2 2" xfId="1175" xr:uid="{00000000-0005-0000-0000-0000D9030000}"/>
    <cellStyle name="20% - Accent1 2 14 2 3" xfId="1176" xr:uid="{00000000-0005-0000-0000-0000DA030000}"/>
    <cellStyle name="20% - Accent1 2 14 3" xfId="1177" xr:uid="{00000000-0005-0000-0000-0000DB030000}"/>
    <cellStyle name="20% - Accent1 2 14 3 2" xfId="1178" xr:uid="{00000000-0005-0000-0000-0000DC030000}"/>
    <cellStyle name="20% - Accent1 2 14 4" xfId="1179" xr:uid="{00000000-0005-0000-0000-0000DD030000}"/>
    <cellStyle name="20% - Accent1 2 15" xfId="1180" xr:uid="{00000000-0005-0000-0000-0000DE030000}"/>
    <cellStyle name="20% - Accent1 2 15 2" xfId="1181" xr:uid="{00000000-0005-0000-0000-0000DF030000}"/>
    <cellStyle name="20% - Accent1 2 15 2 2" xfId="1182" xr:uid="{00000000-0005-0000-0000-0000E0030000}"/>
    <cellStyle name="20% - Accent1 2 15 2 2 2" xfId="1183" xr:uid="{00000000-0005-0000-0000-0000E1030000}"/>
    <cellStyle name="20% - Accent1 2 15 2 3" xfId="1184" xr:uid="{00000000-0005-0000-0000-0000E2030000}"/>
    <cellStyle name="20% - Accent1 2 15 3" xfId="1185" xr:uid="{00000000-0005-0000-0000-0000E3030000}"/>
    <cellStyle name="20% - Accent1 2 15 3 2" xfId="1186" xr:uid="{00000000-0005-0000-0000-0000E4030000}"/>
    <cellStyle name="20% - Accent1 2 15 4" xfId="1187" xr:uid="{00000000-0005-0000-0000-0000E5030000}"/>
    <cellStyle name="20% - Accent1 2 16" xfId="1188" xr:uid="{00000000-0005-0000-0000-0000E6030000}"/>
    <cellStyle name="20% - Accent1 2 16 2" xfId="1189" xr:uid="{00000000-0005-0000-0000-0000E7030000}"/>
    <cellStyle name="20% - Accent1 2 16 2 2" xfId="1190" xr:uid="{00000000-0005-0000-0000-0000E8030000}"/>
    <cellStyle name="20% - Accent1 2 16 2 2 2" xfId="1191" xr:uid="{00000000-0005-0000-0000-0000E9030000}"/>
    <cellStyle name="20% - Accent1 2 16 2 3" xfId="1192" xr:uid="{00000000-0005-0000-0000-0000EA030000}"/>
    <cellStyle name="20% - Accent1 2 16 3" xfId="1193" xr:uid="{00000000-0005-0000-0000-0000EB030000}"/>
    <cellStyle name="20% - Accent1 2 16 3 2" xfId="1194" xr:uid="{00000000-0005-0000-0000-0000EC030000}"/>
    <cellStyle name="20% - Accent1 2 16 4" xfId="1195" xr:uid="{00000000-0005-0000-0000-0000ED030000}"/>
    <cellStyle name="20% - Accent1 2 17" xfId="1196" xr:uid="{00000000-0005-0000-0000-0000EE030000}"/>
    <cellStyle name="20% - Accent1 2 17 2" xfId="1197" xr:uid="{00000000-0005-0000-0000-0000EF030000}"/>
    <cellStyle name="20% - Accent1 2 17 2 2" xfId="1198" xr:uid="{00000000-0005-0000-0000-0000F0030000}"/>
    <cellStyle name="20% - Accent1 2 17 3" xfId="1199" xr:uid="{00000000-0005-0000-0000-0000F1030000}"/>
    <cellStyle name="20% - Accent1 2 18" xfId="112" xr:uid="{00000000-0005-0000-0000-0000F2030000}"/>
    <cellStyle name="20% - Accent1 2 18 2" xfId="113" xr:uid="{00000000-0005-0000-0000-0000F3030000}"/>
    <cellStyle name="20% - Accent1 2 18 2 2" xfId="1200" xr:uid="{00000000-0005-0000-0000-0000F4030000}"/>
    <cellStyle name="20% - Accent1 2 18 3" xfId="114" xr:uid="{00000000-0005-0000-0000-0000F5030000}"/>
    <cellStyle name="20% - Accent1 2 18 4" xfId="1201" xr:uid="{00000000-0005-0000-0000-0000F6030000}"/>
    <cellStyle name="20% - Accent1 2 19" xfId="1202" xr:uid="{00000000-0005-0000-0000-0000F7030000}"/>
    <cellStyle name="20% - Accent1 2 19 2" xfId="1203" xr:uid="{00000000-0005-0000-0000-0000F8030000}"/>
    <cellStyle name="20% - Accent1 2 2" xfId="1204" xr:uid="{00000000-0005-0000-0000-0000F9030000}"/>
    <cellStyle name="20% - Accent1 2 2 10" xfId="1205" xr:uid="{00000000-0005-0000-0000-0000FA030000}"/>
    <cellStyle name="20% - Accent1 2 2 10 10" xfId="1206" xr:uid="{00000000-0005-0000-0000-0000FB030000}"/>
    <cellStyle name="20% - Accent1 2 2 10 10 2" xfId="1207" xr:uid="{00000000-0005-0000-0000-0000FC030000}"/>
    <cellStyle name="20% - Accent1 2 2 10 11" xfId="1208" xr:uid="{00000000-0005-0000-0000-0000FD030000}"/>
    <cellStyle name="20% - Accent1 2 2 10 2" xfId="1209" xr:uid="{00000000-0005-0000-0000-0000FE030000}"/>
    <cellStyle name="20% - Accent1 2 2 10 2 2" xfId="1210" xr:uid="{00000000-0005-0000-0000-0000FF030000}"/>
    <cellStyle name="20% - Accent1 2 2 10 2 2 2" xfId="1211" xr:uid="{00000000-0005-0000-0000-000000040000}"/>
    <cellStyle name="20% - Accent1 2 2 10 2 2 2 2" xfId="1212" xr:uid="{00000000-0005-0000-0000-000001040000}"/>
    <cellStyle name="20% - Accent1 2 2 10 2 2 2 2 2" xfId="1213" xr:uid="{00000000-0005-0000-0000-000002040000}"/>
    <cellStyle name="20% - Accent1 2 2 10 2 2 2 3" xfId="1214" xr:uid="{00000000-0005-0000-0000-000003040000}"/>
    <cellStyle name="20% - Accent1 2 2 10 2 2 3" xfId="1215" xr:uid="{00000000-0005-0000-0000-000004040000}"/>
    <cellStyle name="20% - Accent1 2 2 10 2 2 3 2" xfId="1216" xr:uid="{00000000-0005-0000-0000-000005040000}"/>
    <cellStyle name="20% - Accent1 2 2 10 2 2 4" xfId="1217" xr:uid="{00000000-0005-0000-0000-000006040000}"/>
    <cellStyle name="20% - Accent1 2 2 10 2 3" xfId="1218" xr:uid="{00000000-0005-0000-0000-000007040000}"/>
    <cellStyle name="20% - Accent1 2 2 10 2 3 2" xfId="1219" xr:uid="{00000000-0005-0000-0000-000008040000}"/>
    <cellStyle name="20% - Accent1 2 2 10 2 3 2 2" xfId="1220" xr:uid="{00000000-0005-0000-0000-000009040000}"/>
    <cellStyle name="20% - Accent1 2 2 10 2 3 2 2 2" xfId="1221" xr:uid="{00000000-0005-0000-0000-00000A040000}"/>
    <cellStyle name="20% - Accent1 2 2 10 2 3 2 3" xfId="1222" xr:uid="{00000000-0005-0000-0000-00000B040000}"/>
    <cellStyle name="20% - Accent1 2 2 10 2 3 3" xfId="1223" xr:uid="{00000000-0005-0000-0000-00000C040000}"/>
    <cellStyle name="20% - Accent1 2 2 10 2 3 3 2" xfId="1224" xr:uid="{00000000-0005-0000-0000-00000D040000}"/>
    <cellStyle name="20% - Accent1 2 2 10 2 3 4" xfId="1225" xr:uid="{00000000-0005-0000-0000-00000E040000}"/>
    <cellStyle name="20% - Accent1 2 2 10 2 4" xfId="1226" xr:uid="{00000000-0005-0000-0000-00000F040000}"/>
    <cellStyle name="20% - Accent1 2 2 10 2 4 2" xfId="1227" xr:uid="{00000000-0005-0000-0000-000010040000}"/>
    <cellStyle name="20% - Accent1 2 2 10 2 4 2 2" xfId="1228" xr:uid="{00000000-0005-0000-0000-000011040000}"/>
    <cellStyle name="20% - Accent1 2 2 10 2 4 2 2 2" xfId="1229" xr:uid="{00000000-0005-0000-0000-000012040000}"/>
    <cellStyle name="20% - Accent1 2 2 10 2 4 2 3" xfId="1230" xr:uid="{00000000-0005-0000-0000-000013040000}"/>
    <cellStyle name="20% - Accent1 2 2 10 2 4 3" xfId="1231" xr:uid="{00000000-0005-0000-0000-000014040000}"/>
    <cellStyle name="20% - Accent1 2 2 10 2 4 3 2" xfId="1232" xr:uid="{00000000-0005-0000-0000-000015040000}"/>
    <cellStyle name="20% - Accent1 2 2 10 2 4 4" xfId="1233" xr:uid="{00000000-0005-0000-0000-000016040000}"/>
    <cellStyle name="20% - Accent1 2 2 10 2 5" xfId="1234" xr:uid="{00000000-0005-0000-0000-000017040000}"/>
    <cellStyle name="20% - Accent1 2 2 10 2 5 2" xfId="1235" xr:uid="{00000000-0005-0000-0000-000018040000}"/>
    <cellStyle name="20% - Accent1 2 2 10 2 5 2 2" xfId="1236" xr:uid="{00000000-0005-0000-0000-000019040000}"/>
    <cellStyle name="20% - Accent1 2 2 10 2 5 3" xfId="1237" xr:uid="{00000000-0005-0000-0000-00001A040000}"/>
    <cellStyle name="20% - Accent1 2 2 10 2 6" xfId="1238" xr:uid="{00000000-0005-0000-0000-00001B040000}"/>
    <cellStyle name="20% - Accent1 2 2 10 2 6 2" xfId="1239" xr:uid="{00000000-0005-0000-0000-00001C040000}"/>
    <cellStyle name="20% - Accent1 2 2 10 2 6 2 2" xfId="1240" xr:uid="{00000000-0005-0000-0000-00001D040000}"/>
    <cellStyle name="20% - Accent1 2 2 10 2 6 3" xfId="1241" xr:uid="{00000000-0005-0000-0000-00001E040000}"/>
    <cellStyle name="20% - Accent1 2 2 10 2 7" xfId="1242" xr:uid="{00000000-0005-0000-0000-00001F040000}"/>
    <cellStyle name="20% - Accent1 2 2 10 2 7 2" xfId="1243" xr:uid="{00000000-0005-0000-0000-000020040000}"/>
    <cellStyle name="20% - Accent1 2 2 10 2 8" xfId="1244" xr:uid="{00000000-0005-0000-0000-000021040000}"/>
    <cellStyle name="20% - Accent1 2 2 10 2 8 2" xfId="1245" xr:uid="{00000000-0005-0000-0000-000022040000}"/>
    <cellStyle name="20% - Accent1 2 2 10 2 9" xfId="1246" xr:uid="{00000000-0005-0000-0000-000023040000}"/>
    <cellStyle name="20% - Accent1 2 2 10 3" xfId="1247" xr:uid="{00000000-0005-0000-0000-000024040000}"/>
    <cellStyle name="20% - Accent1 2 2 10 3 2" xfId="1248" xr:uid="{00000000-0005-0000-0000-000025040000}"/>
    <cellStyle name="20% - Accent1 2 2 10 3 2 2" xfId="1249" xr:uid="{00000000-0005-0000-0000-000026040000}"/>
    <cellStyle name="20% - Accent1 2 2 10 3 2 2 2" xfId="1250" xr:uid="{00000000-0005-0000-0000-000027040000}"/>
    <cellStyle name="20% - Accent1 2 2 10 3 2 2 2 2" xfId="1251" xr:uid="{00000000-0005-0000-0000-000028040000}"/>
    <cellStyle name="20% - Accent1 2 2 10 3 2 2 3" xfId="1252" xr:uid="{00000000-0005-0000-0000-000029040000}"/>
    <cellStyle name="20% - Accent1 2 2 10 3 2 3" xfId="1253" xr:uid="{00000000-0005-0000-0000-00002A040000}"/>
    <cellStyle name="20% - Accent1 2 2 10 3 2 3 2" xfId="1254" xr:uid="{00000000-0005-0000-0000-00002B040000}"/>
    <cellStyle name="20% - Accent1 2 2 10 3 2 4" xfId="1255" xr:uid="{00000000-0005-0000-0000-00002C040000}"/>
    <cellStyle name="20% - Accent1 2 2 10 3 3" xfId="1256" xr:uid="{00000000-0005-0000-0000-00002D040000}"/>
    <cellStyle name="20% - Accent1 2 2 10 3 3 2" xfId="1257" xr:uid="{00000000-0005-0000-0000-00002E040000}"/>
    <cellStyle name="20% - Accent1 2 2 10 3 3 2 2" xfId="1258" xr:uid="{00000000-0005-0000-0000-00002F040000}"/>
    <cellStyle name="20% - Accent1 2 2 10 3 3 2 2 2" xfId="1259" xr:uid="{00000000-0005-0000-0000-000030040000}"/>
    <cellStyle name="20% - Accent1 2 2 10 3 3 2 3" xfId="1260" xr:uid="{00000000-0005-0000-0000-000031040000}"/>
    <cellStyle name="20% - Accent1 2 2 10 3 3 3" xfId="1261" xr:uid="{00000000-0005-0000-0000-000032040000}"/>
    <cellStyle name="20% - Accent1 2 2 10 3 3 3 2" xfId="1262" xr:uid="{00000000-0005-0000-0000-000033040000}"/>
    <cellStyle name="20% - Accent1 2 2 10 3 3 4" xfId="1263" xr:uid="{00000000-0005-0000-0000-000034040000}"/>
    <cellStyle name="20% - Accent1 2 2 10 3 4" xfId="1264" xr:uid="{00000000-0005-0000-0000-000035040000}"/>
    <cellStyle name="20% - Accent1 2 2 10 3 4 2" xfId="1265" xr:uid="{00000000-0005-0000-0000-000036040000}"/>
    <cellStyle name="20% - Accent1 2 2 10 3 4 2 2" xfId="1266" xr:uid="{00000000-0005-0000-0000-000037040000}"/>
    <cellStyle name="20% - Accent1 2 2 10 3 4 2 2 2" xfId="1267" xr:uid="{00000000-0005-0000-0000-000038040000}"/>
    <cellStyle name="20% - Accent1 2 2 10 3 4 2 3" xfId="1268" xr:uid="{00000000-0005-0000-0000-000039040000}"/>
    <cellStyle name="20% - Accent1 2 2 10 3 4 3" xfId="1269" xr:uid="{00000000-0005-0000-0000-00003A040000}"/>
    <cellStyle name="20% - Accent1 2 2 10 3 4 3 2" xfId="1270" xr:uid="{00000000-0005-0000-0000-00003B040000}"/>
    <cellStyle name="20% - Accent1 2 2 10 3 4 4" xfId="1271" xr:uid="{00000000-0005-0000-0000-00003C040000}"/>
    <cellStyle name="20% - Accent1 2 2 10 3 5" xfId="1272" xr:uid="{00000000-0005-0000-0000-00003D040000}"/>
    <cellStyle name="20% - Accent1 2 2 10 3 5 2" xfId="1273" xr:uid="{00000000-0005-0000-0000-00003E040000}"/>
    <cellStyle name="20% - Accent1 2 2 10 3 5 2 2" xfId="1274" xr:uid="{00000000-0005-0000-0000-00003F040000}"/>
    <cellStyle name="20% - Accent1 2 2 10 3 5 3" xfId="1275" xr:uid="{00000000-0005-0000-0000-000040040000}"/>
    <cellStyle name="20% - Accent1 2 2 10 3 6" xfId="1276" xr:uid="{00000000-0005-0000-0000-000041040000}"/>
    <cellStyle name="20% - Accent1 2 2 10 3 6 2" xfId="1277" xr:uid="{00000000-0005-0000-0000-000042040000}"/>
    <cellStyle name="20% - Accent1 2 2 10 3 6 2 2" xfId="1278" xr:uid="{00000000-0005-0000-0000-000043040000}"/>
    <cellStyle name="20% - Accent1 2 2 10 3 6 3" xfId="1279" xr:uid="{00000000-0005-0000-0000-000044040000}"/>
    <cellStyle name="20% - Accent1 2 2 10 3 7" xfId="1280" xr:uid="{00000000-0005-0000-0000-000045040000}"/>
    <cellStyle name="20% - Accent1 2 2 10 3 7 2" xfId="1281" xr:uid="{00000000-0005-0000-0000-000046040000}"/>
    <cellStyle name="20% - Accent1 2 2 10 3 8" xfId="1282" xr:uid="{00000000-0005-0000-0000-000047040000}"/>
    <cellStyle name="20% - Accent1 2 2 10 3 8 2" xfId="1283" xr:uid="{00000000-0005-0000-0000-000048040000}"/>
    <cellStyle name="20% - Accent1 2 2 10 3 9" xfId="1284" xr:uid="{00000000-0005-0000-0000-000049040000}"/>
    <cellStyle name="20% - Accent1 2 2 10 4" xfId="1285" xr:uid="{00000000-0005-0000-0000-00004A040000}"/>
    <cellStyle name="20% - Accent1 2 2 10 4 2" xfId="1286" xr:uid="{00000000-0005-0000-0000-00004B040000}"/>
    <cellStyle name="20% - Accent1 2 2 10 4 2 2" xfId="1287" xr:uid="{00000000-0005-0000-0000-00004C040000}"/>
    <cellStyle name="20% - Accent1 2 2 10 4 2 2 2" xfId="1288" xr:uid="{00000000-0005-0000-0000-00004D040000}"/>
    <cellStyle name="20% - Accent1 2 2 10 4 2 3" xfId="1289" xr:uid="{00000000-0005-0000-0000-00004E040000}"/>
    <cellStyle name="20% - Accent1 2 2 10 4 3" xfId="1290" xr:uid="{00000000-0005-0000-0000-00004F040000}"/>
    <cellStyle name="20% - Accent1 2 2 10 4 3 2" xfId="1291" xr:uid="{00000000-0005-0000-0000-000050040000}"/>
    <cellStyle name="20% - Accent1 2 2 10 4 4" xfId="1292" xr:uid="{00000000-0005-0000-0000-000051040000}"/>
    <cellStyle name="20% - Accent1 2 2 10 5" xfId="1293" xr:uid="{00000000-0005-0000-0000-000052040000}"/>
    <cellStyle name="20% - Accent1 2 2 10 5 2" xfId="1294" xr:uid="{00000000-0005-0000-0000-000053040000}"/>
    <cellStyle name="20% - Accent1 2 2 10 5 2 2" xfId="1295" xr:uid="{00000000-0005-0000-0000-000054040000}"/>
    <cellStyle name="20% - Accent1 2 2 10 5 2 2 2" xfId="1296" xr:uid="{00000000-0005-0000-0000-000055040000}"/>
    <cellStyle name="20% - Accent1 2 2 10 5 2 3" xfId="1297" xr:uid="{00000000-0005-0000-0000-000056040000}"/>
    <cellStyle name="20% - Accent1 2 2 10 5 3" xfId="1298" xr:uid="{00000000-0005-0000-0000-000057040000}"/>
    <cellStyle name="20% - Accent1 2 2 10 5 3 2" xfId="1299" xr:uid="{00000000-0005-0000-0000-000058040000}"/>
    <cellStyle name="20% - Accent1 2 2 10 5 4" xfId="1300" xr:uid="{00000000-0005-0000-0000-000059040000}"/>
    <cellStyle name="20% - Accent1 2 2 10 6" xfId="1301" xr:uid="{00000000-0005-0000-0000-00005A040000}"/>
    <cellStyle name="20% - Accent1 2 2 10 6 2" xfId="1302" xr:uid="{00000000-0005-0000-0000-00005B040000}"/>
    <cellStyle name="20% - Accent1 2 2 10 6 2 2" xfId="1303" xr:uid="{00000000-0005-0000-0000-00005C040000}"/>
    <cellStyle name="20% - Accent1 2 2 10 6 2 2 2" xfId="1304" xr:uid="{00000000-0005-0000-0000-00005D040000}"/>
    <cellStyle name="20% - Accent1 2 2 10 6 2 3" xfId="1305" xr:uid="{00000000-0005-0000-0000-00005E040000}"/>
    <cellStyle name="20% - Accent1 2 2 10 6 3" xfId="1306" xr:uid="{00000000-0005-0000-0000-00005F040000}"/>
    <cellStyle name="20% - Accent1 2 2 10 6 3 2" xfId="1307" xr:uid="{00000000-0005-0000-0000-000060040000}"/>
    <cellStyle name="20% - Accent1 2 2 10 6 4" xfId="1308" xr:uid="{00000000-0005-0000-0000-000061040000}"/>
    <cellStyle name="20% - Accent1 2 2 10 7" xfId="1309" xr:uid="{00000000-0005-0000-0000-000062040000}"/>
    <cellStyle name="20% - Accent1 2 2 10 7 2" xfId="1310" xr:uid="{00000000-0005-0000-0000-000063040000}"/>
    <cellStyle name="20% - Accent1 2 2 10 7 2 2" xfId="1311" xr:uid="{00000000-0005-0000-0000-000064040000}"/>
    <cellStyle name="20% - Accent1 2 2 10 7 3" xfId="1312" xr:uid="{00000000-0005-0000-0000-000065040000}"/>
    <cellStyle name="20% - Accent1 2 2 10 8" xfId="1313" xr:uid="{00000000-0005-0000-0000-000066040000}"/>
    <cellStyle name="20% - Accent1 2 2 10 8 2" xfId="1314" xr:uid="{00000000-0005-0000-0000-000067040000}"/>
    <cellStyle name="20% - Accent1 2 2 10 8 2 2" xfId="1315" xr:uid="{00000000-0005-0000-0000-000068040000}"/>
    <cellStyle name="20% - Accent1 2 2 10 8 3" xfId="1316" xr:uid="{00000000-0005-0000-0000-000069040000}"/>
    <cellStyle name="20% - Accent1 2 2 10 9" xfId="1317" xr:uid="{00000000-0005-0000-0000-00006A040000}"/>
    <cellStyle name="20% - Accent1 2 2 10 9 2" xfId="1318" xr:uid="{00000000-0005-0000-0000-00006B040000}"/>
    <cellStyle name="20% - Accent1 2 2 11" xfId="1319" xr:uid="{00000000-0005-0000-0000-00006C040000}"/>
    <cellStyle name="20% - Accent1 2 2 11 2" xfId="1320" xr:uid="{00000000-0005-0000-0000-00006D040000}"/>
    <cellStyle name="20% - Accent1 2 2 11 2 2" xfId="1321" xr:uid="{00000000-0005-0000-0000-00006E040000}"/>
    <cellStyle name="20% - Accent1 2 2 11 2 2 2" xfId="1322" xr:uid="{00000000-0005-0000-0000-00006F040000}"/>
    <cellStyle name="20% - Accent1 2 2 11 2 2 2 2" xfId="1323" xr:uid="{00000000-0005-0000-0000-000070040000}"/>
    <cellStyle name="20% - Accent1 2 2 11 2 2 3" xfId="1324" xr:uid="{00000000-0005-0000-0000-000071040000}"/>
    <cellStyle name="20% - Accent1 2 2 11 2 3" xfId="1325" xr:uid="{00000000-0005-0000-0000-000072040000}"/>
    <cellStyle name="20% - Accent1 2 2 11 2 3 2" xfId="1326" xr:uid="{00000000-0005-0000-0000-000073040000}"/>
    <cellStyle name="20% - Accent1 2 2 11 2 4" xfId="1327" xr:uid="{00000000-0005-0000-0000-000074040000}"/>
    <cellStyle name="20% - Accent1 2 2 11 3" xfId="1328" xr:uid="{00000000-0005-0000-0000-000075040000}"/>
    <cellStyle name="20% - Accent1 2 2 11 3 2" xfId="1329" xr:uid="{00000000-0005-0000-0000-000076040000}"/>
    <cellStyle name="20% - Accent1 2 2 11 3 2 2" xfId="1330" xr:uid="{00000000-0005-0000-0000-000077040000}"/>
    <cellStyle name="20% - Accent1 2 2 11 3 2 2 2" xfId="1331" xr:uid="{00000000-0005-0000-0000-000078040000}"/>
    <cellStyle name="20% - Accent1 2 2 11 3 2 3" xfId="1332" xr:uid="{00000000-0005-0000-0000-000079040000}"/>
    <cellStyle name="20% - Accent1 2 2 11 3 3" xfId="1333" xr:uid="{00000000-0005-0000-0000-00007A040000}"/>
    <cellStyle name="20% - Accent1 2 2 11 3 3 2" xfId="1334" xr:uid="{00000000-0005-0000-0000-00007B040000}"/>
    <cellStyle name="20% - Accent1 2 2 11 3 4" xfId="1335" xr:uid="{00000000-0005-0000-0000-00007C040000}"/>
    <cellStyle name="20% - Accent1 2 2 11 4" xfId="1336" xr:uid="{00000000-0005-0000-0000-00007D040000}"/>
    <cellStyle name="20% - Accent1 2 2 11 4 2" xfId="1337" xr:uid="{00000000-0005-0000-0000-00007E040000}"/>
    <cellStyle name="20% - Accent1 2 2 11 4 2 2" xfId="1338" xr:uid="{00000000-0005-0000-0000-00007F040000}"/>
    <cellStyle name="20% - Accent1 2 2 11 4 2 2 2" xfId="1339" xr:uid="{00000000-0005-0000-0000-000080040000}"/>
    <cellStyle name="20% - Accent1 2 2 11 4 2 3" xfId="1340" xr:uid="{00000000-0005-0000-0000-000081040000}"/>
    <cellStyle name="20% - Accent1 2 2 11 4 3" xfId="1341" xr:uid="{00000000-0005-0000-0000-000082040000}"/>
    <cellStyle name="20% - Accent1 2 2 11 4 3 2" xfId="1342" xr:uid="{00000000-0005-0000-0000-000083040000}"/>
    <cellStyle name="20% - Accent1 2 2 11 4 4" xfId="1343" xr:uid="{00000000-0005-0000-0000-000084040000}"/>
    <cellStyle name="20% - Accent1 2 2 11 5" xfId="1344" xr:uid="{00000000-0005-0000-0000-000085040000}"/>
    <cellStyle name="20% - Accent1 2 2 11 5 2" xfId="1345" xr:uid="{00000000-0005-0000-0000-000086040000}"/>
    <cellStyle name="20% - Accent1 2 2 11 5 2 2" xfId="1346" xr:uid="{00000000-0005-0000-0000-000087040000}"/>
    <cellStyle name="20% - Accent1 2 2 11 5 3" xfId="1347" xr:uid="{00000000-0005-0000-0000-000088040000}"/>
    <cellStyle name="20% - Accent1 2 2 11 6" xfId="1348" xr:uid="{00000000-0005-0000-0000-000089040000}"/>
    <cellStyle name="20% - Accent1 2 2 11 6 2" xfId="1349" xr:uid="{00000000-0005-0000-0000-00008A040000}"/>
    <cellStyle name="20% - Accent1 2 2 11 6 2 2" xfId="1350" xr:uid="{00000000-0005-0000-0000-00008B040000}"/>
    <cellStyle name="20% - Accent1 2 2 11 6 3" xfId="1351" xr:uid="{00000000-0005-0000-0000-00008C040000}"/>
    <cellStyle name="20% - Accent1 2 2 11 7" xfId="1352" xr:uid="{00000000-0005-0000-0000-00008D040000}"/>
    <cellStyle name="20% - Accent1 2 2 11 7 2" xfId="1353" xr:uid="{00000000-0005-0000-0000-00008E040000}"/>
    <cellStyle name="20% - Accent1 2 2 11 8" xfId="1354" xr:uid="{00000000-0005-0000-0000-00008F040000}"/>
    <cellStyle name="20% - Accent1 2 2 11 8 2" xfId="1355" xr:uid="{00000000-0005-0000-0000-000090040000}"/>
    <cellStyle name="20% - Accent1 2 2 11 9" xfId="1356" xr:uid="{00000000-0005-0000-0000-000091040000}"/>
    <cellStyle name="20% - Accent1 2 2 12" xfId="1357" xr:uid="{00000000-0005-0000-0000-000092040000}"/>
    <cellStyle name="20% - Accent1 2 2 12 2" xfId="1358" xr:uid="{00000000-0005-0000-0000-000093040000}"/>
    <cellStyle name="20% - Accent1 2 2 12 2 2" xfId="1359" xr:uid="{00000000-0005-0000-0000-000094040000}"/>
    <cellStyle name="20% - Accent1 2 2 12 2 2 2" xfId="1360" xr:uid="{00000000-0005-0000-0000-000095040000}"/>
    <cellStyle name="20% - Accent1 2 2 12 2 2 2 2" xfId="1361" xr:uid="{00000000-0005-0000-0000-000096040000}"/>
    <cellStyle name="20% - Accent1 2 2 12 2 2 3" xfId="1362" xr:uid="{00000000-0005-0000-0000-000097040000}"/>
    <cellStyle name="20% - Accent1 2 2 12 2 3" xfId="1363" xr:uid="{00000000-0005-0000-0000-000098040000}"/>
    <cellStyle name="20% - Accent1 2 2 12 2 3 2" xfId="1364" xr:uid="{00000000-0005-0000-0000-000099040000}"/>
    <cellStyle name="20% - Accent1 2 2 12 2 4" xfId="1365" xr:uid="{00000000-0005-0000-0000-00009A040000}"/>
    <cellStyle name="20% - Accent1 2 2 12 3" xfId="1366" xr:uid="{00000000-0005-0000-0000-00009B040000}"/>
    <cellStyle name="20% - Accent1 2 2 12 3 2" xfId="1367" xr:uid="{00000000-0005-0000-0000-00009C040000}"/>
    <cellStyle name="20% - Accent1 2 2 12 3 2 2" xfId="1368" xr:uid="{00000000-0005-0000-0000-00009D040000}"/>
    <cellStyle name="20% - Accent1 2 2 12 3 2 2 2" xfId="1369" xr:uid="{00000000-0005-0000-0000-00009E040000}"/>
    <cellStyle name="20% - Accent1 2 2 12 3 2 3" xfId="1370" xr:uid="{00000000-0005-0000-0000-00009F040000}"/>
    <cellStyle name="20% - Accent1 2 2 12 3 3" xfId="1371" xr:uid="{00000000-0005-0000-0000-0000A0040000}"/>
    <cellStyle name="20% - Accent1 2 2 12 3 3 2" xfId="1372" xr:uid="{00000000-0005-0000-0000-0000A1040000}"/>
    <cellStyle name="20% - Accent1 2 2 12 3 4" xfId="1373" xr:uid="{00000000-0005-0000-0000-0000A2040000}"/>
    <cellStyle name="20% - Accent1 2 2 12 4" xfId="1374" xr:uid="{00000000-0005-0000-0000-0000A3040000}"/>
    <cellStyle name="20% - Accent1 2 2 12 4 2" xfId="1375" xr:uid="{00000000-0005-0000-0000-0000A4040000}"/>
    <cellStyle name="20% - Accent1 2 2 12 4 2 2" xfId="1376" xr:uid="{00000000-0005-0000-0000-0000A5040000}"/>
    <cellStyle name="20% - Accent1 2 2 12 4 2 2 2" xfId="1377" xr:uid="{00000000-0005-0000-0000-0000A6040000}"/>
    <cellStyle name="20% - Accent1 2 2 12 4 2 3" xfId="1378" xr:uid="{00000000-0005-0000-0000-0000A7040000}"/>
    <cellStyle name="20% - Accent1 2 2 12 4 3" xfId="1379" xr:uid="{00000000-0005-0000-0000-0000A8040000}"/>
    <cellStyle name="20% - Accent1 2 2 12 4 3 2" xfId="1380" xr:uid="{00000000-0005-0000-0000-0000A9040000}"/>
    <cellStyle name="20% - Accent1 2 2 12 4 4" xfId="1381" xr:uid="{00000000-0005-0000-0000-0000AA040000}"/>
    <cellStyle name="20% - Accent1 2 2 12 5" xfId="1382" xr:uid="{00000000-0005-0000-0000-0000AB040000}"/>
    <cellStyle name="20% - Accent1 2 2 12 5 2" xfId="1383" xr:uid="{00000000-0005-0000-0000-0000AC040000}"/>
    <cellStyle name="20% - Accent1 2 2 12 5 2 2" xfId="1384" xr:uid="{00000000-0005-0000-0000-0000AD040000}"/>
    <cellStyle name="20% - Accent1 2 2 12 5 3" xfId="1385" xr:uid="{00000000-0005-0000-0000-0000AE040000}"/>
    <cellStyle name="20% - Accent1 2 2 12 6" xfId="1386" xr:uid="{00000000-0005-0000-0000-0000AF040000}"/>
    <cellStyle name="20% - Accent1 2 2 12 6 2" xfId="1387" xr:uid="{00000000-0005-0000-0000-0000B0040000}"/>
    <cellStyle name="20% - Accent1 2 2 12 6 2 2" xfId="1388" xr:uid="{00000000-0005-0000-0000-0000B1040000}"/>
    <cellStyle name="20% - Accent1 2 2 12 6 3" xfId="1389" xr:uid="{00000000-0005-0000-0000-0000B2040000}"/>
    <cellStyle name="20% - Accent1 2 2 12 7" xfId="1390" xr:uid="{00000000-0005-0000-0000-0000B3040000}"/>
    <cellStyle name="20% - Accent1 2 2 12 7 2" xfId="1391" xr:uid="{00000000-0005-0000-0000-0000B4040000}"/>
    <cellStyle name="20% - Accent1 2 2 12 8" xfId="1392" xr:uid="{00000000-0005-0000-0000-0000B5040000}"/>
    <cellStyle name="20% - Accent1 2 2 12 8 2" xfId="1393" xr:uid="{00000000-0005-0000-0000-0000B6040000}"/>
    <cellStyle name="20% - Accent1 2 2 12 9" xfId="1394" xr:uid="{00000000-0005-0000-0000-0000B7040000}"/>
    <cellStyle name="20% - Accent1 2 2 13" xfId="1395" xr:uid="{00000000-0005-0000-0000-0000B8040000}"/>
    <cellStyle name="20% - Accent1 2 2 13 2" xfId="1396" xr:uid="{00000000-0005-0000-0000-0000B9040000}"/>
    <cellStyle name="20% - Accent1 2 2 13 2 2" xfId="1397" xr:uid="{00000000-0005-0000-0000-0000BA040000}"/>
    <cellStyle name="20% - Accent1 2 2 13 2 2 2" xfId="1398" xr:uid="{00000000-0005-0000-0000-0000BB040000}"/>
    <cellStyle name="20% - Accent1 2 2 13 2 3" xfId="1399" xr:uid="{00000000-0005-0000-0000-0000BC040000}"/>
    <cellStyle name="20% - Accent1 2 2 13 3" xfId="1400" xr:uid="{00000000-0005-0000-0000-0000BD040000}"/>
    <cellStyle name="20% - Accent1 2 2 13 3 2" xfId="1401" xr:uid="{00000000-0005-0000-0000-0000BE040000}"/>
    <cellStyle name="20% - Accent1 2 2 13 4" xfId="1402" xr:uid="{00000000-0005-0000-0000-0000BF040000}"/>
    <cellStyle name="20% - Accent1 2 2 14" xfId="1403" xr:uid="{00000000-0005-0000-0000-0000C0040000}"/>
    <cellStyle name="20% - Accent1 2 2 14 2" xfId="1404" xr:uid="{00000000-0005-0000-0000-0000C1040000}"/>
    <cellStyle name="20% - Accent1 2 2 14 2 2" xfId="1405" xr:uid="{00000000-0005-0000-0000-0000C2040000}"/>
    <cellStyle name="20% - Accent1 2 2 14 2 2 2" xfId="1406" xr:uid="{00000000-0005-0000-0000-0000C3040000}"/>
    <cellStyle name="20% - Accent1 2 2 14 2 3" xfId="1407" xr:uid="{00000000-0005-0000-0000-0000C4040000}"/>
    <cellStyle name="20% - Accent1 2 2 14 3" xfId="1408" xr:uid="{00000000-0005-0000-0000-0000C5040000}"/>
    <cellStyle name="20% - Accent1 2 2 14 3 2" xfId="1409" xr:uid="{00000000-0005-0000-0000-0000C6040000}"/>
    <cellStyle name="20% - Accent1 2 2 14 4" xfId="1410" xr:uid="{00000000-0005-0000-0000-0000C7040000}"/>
    <cellStyle name="20% - Accent1 2 2 15" xfId="1411" xr:uid="{00000000-0005-0000-0000-0000C8040000}"/>
    <cellStyle name="20% - Accent1 2 2 15 2" xfId="1412" xr:uid="{00000000-0005-0000-0000-0000C9040000}"/>
    <cellStyle name="20% - Accent1 2 2 15 2 2" xfId="1413" xr:uid="{00000000-0005-0000-0000-0000CA040000}"/>
    <cellStyle name="20% - Accent1 2 2 15 2 2 2" xfId="1414" xr:uid="{00000000-0005-0000-0000-0000CB040000}"/>
    <cellStyle name="20% - Accent1 2 2 15 2 3" xfId="1415" xr:uid="{00000000-0005-0000-0000-0000CC040000}"/>
    <cellStyle name="20% - Accent1 2 2 15 3" xfId="1416" xr:uid="{00000000-0005-0000-0000-0000CD040000}"/>
    <cellStyle name="20% - Accent1 2 2 15 3 2" xfId="1417" xr:uid="{00000000-0005-0000-0000-0000CE040000}"/>
    <cellStyle name="20% - Accent1 2 2 15 4" xfId="1418" xr:uid="{00000000-0005-0000-0000-0000CF040000}"/>
    <cellStyle name="20% - Accent1 2 2 16" xfId="1419" xr:uid="{00000000-0005-0000-0000-0000D0040000}"/>
    <cellStyle name="20% - Accent1 2 2 16 2" xfId="1420" xr:uid="{00000000-0005-0000-0000-0000D1040000}"/>
    <cellStyle name="20% - Accent1 2 2 16 2 2" xfId="1421" xr:uid="{00000000-0005-0000-0000-0000D2040000}"/>
    <cellStyle name="20% - Accent1 2 2 16 3" xfId="1422" xr:uid="{00000000-0005-0000-0000-0000D3040000}"/>
    <cellStyle name="20% - Accent1 2 2 17" xfId="1423" xr:uid="{00000000-0005-0000-0000-0000D4040000}"/>
    <cellStyle name="20% - Accent1 2 2 17 2" xfId="1424" xr:uid="{00000000-0005-0000-0000-0000D5040000}"/>
    <cellStyle name="20% - Accent1 2 2 17 2 2" xfId="1425" xr:uid="{00000000-0005-0000-0000-0000D6040000}"/>
    <cellStyle name="20% - Accent1 2 2 17 3" xfId="1426" xr:uid="{00000000-0005-0000-0000-0000D7040000}"/>
    <cellStyle name="20% - Accent1 2 2 18" xfId="1427" xr:uid="{00000000-0005-0000-0000-0000D8040000}"/>
    <cellStyle name="20% - Accent1 2 2 18 2" xfId="1428" xr:uid="{00000000-0005-0000-0000-0000D9040000}"/>
    <cellStyle name="20% - Accent1 2 2 19" xfId="1429" xr:uid="{00000000-0005-0000-0000-0000DA040000}"/>
    <cellStyle name="20% - Accent1 2 2 19 2" xfId="1430" xr:uid="{00000000-0005-0000-0000-0000DB040000}"/>
    <cellStyle name="20% - Accent1 2 2 2" xfId="1431" xr:uid="{00000000-0005-0000-0000-0000DC040000}"/>
    <cellStyle name="20% - Accent1 2 2 2 10" xfId="1432" xr:uid="{00000000-0005-0000-0000-0000DD040000}"/>
    <cellStyle name="20% - Accent1 2 2 2 10 2" xfId="1433" xr:uid="{00000000-0005-0000-0000-0000DE040000}"/>
    <cellStyle name="20% - Accent1 2 2 2 10 2 2" xfId="1434" xr:uid="{00000000-0005-0000-0000-0000DF040000}"/>
    <cellStyle name="20% - Accent1 2 2 2 10 2 2 2" xfId="1435" xr:uid="{00000000-0005-0000-0000-0000E0040000}"/>
    <cellStyle name="20% - Accent1 2 2 2 10 2 3" xfId="1436" xr:uid="{00000000-0005-0000-0000-0000E1040000}"/>
    <cellStyle name="20% - Accent1 2 2 2 10 3" xfId="1437" xr:uid="{00000000-0005-0000-0000-0000E2040000}"/>
    <cellStyle name="20% - Accent1 2 2 2 10 3 2" xfId="1438" xr:uid="{00000000-0005-0000-0000-0000E3040000}"/>
    <cellStyle name="20% - Accent1 2 2 2 10 4" xfId="1439" xr:uid="{00000000-0005-0000-0000-0000E4040000}"/>
    <cellStyle name="20% - Accent1 2 2 2 11" xfId="1440" xr:uid="{00000000-0005-0000-0000-0000E5040000}"/>
    <cellStyle name="20% - Accent1 2 2 2 11 2" xfId="1441" xr:uid="{00000000-0005-0000-0000-0000E6040000}"/>
    <cellStyle name="20% - Accent1 2 2 2 11 2 2" xfId="1442" xr:uid="{00000000-0005-0000-0000-0000E7040000}"/>
    <cellStyle name="20% - Accent1 2 2 2 11 2 2 2" xfId="1443" xr:uid="{00000000-0005-0000-0000-0000E8040000}"/>
    <cellStyle name="20% - Accent1 2 2 2 11 2 3" xfId="1444" xr:uid="{00000000-0005-0000-0000-0000E9040000}"/>
    <cellStyle name="20% - Accent1 2 2 2 11 3" xfId="1445" xr:uid="{00000000-0005-0000-0000-0000EA040000}"/>
    <cellStyle name="20% - Accent1 2 2 2 11 3 2" xfId="1446" xr:uid="{00000000-0005-0000-0000-0000EB040000}"/>
    <cellStyle name="20% - Accent1 2 2 2 11 4" xfId="1447" xr:uid="{00000000-0005-0000-0000-0000EC040000}"/>
    <cellStyle name="20% - Accent1 2 2 2 12" xfId="1448" xr:uid="{00000000-0005-0000-0000-0000ED040000}"/>
    <cellStyle name="20% - Accent1 2 2 2 12 2" xfId="1449" xr:uid="{00000000-0005-0000-0000-0000EE040000}"/>
    <cellStyle name="20% - Accent1 2 2 2 12 2 2" xfId="1450" xr:uid="{00000000-0005-0000-0000-0000EF040000}"/>
    <cellStyle name="20% - Accent1 2 2 2 12 3" xfId="1451" xr:uid="{00000000-0005-0000-0000-0000F0040000}"/>
    <cellStyle name="20% - Accent1 2 2 2 13" xfId="1452" xr:uid="{00000000-0005-0000-0000-0000F1040000}"/>
    <cellStyle name="20% - Accent1 2 2 2 13 2" xfId="1453" xr:uid="{00000000-0005-0000-0000-0000F2040000}"/>
    <cellStyle name="20% - Accent1 2 2 2 13 2 2" xfId="1454" xr:uid="{00000000-0005-0000-0000-0000F3040000}"/>
    <cellStyle name="20% - Accent1 2 2 2 13 3" xfId="1455" xr:uid="{00000000-0005-0000-0000-0000F4040000}"/>
    <cellStyle name="20% - Accent1 2 2 2 14" xfId="1456" xr:uid="{00000000-0005-0000-0000-0000F5040000}"/>
    <cellStyle name="20% - Accent1 2 2 2 14 2" xfId="1457" xr:uid="{00000000-0005-0000-0000-0000F6040000}"/>
    <cellStyle name="20% - Accent1 2 2 2 15" xfId="1458" xr:uid="{00000000-0005-0000-0000-0000F7040000}"/>
    <cellStyle name="20% - Accent1 2 2 2 15 2" xfId="1459" xr:uid="{00000000-0005-0000-0000-0000F8040000}"/>
    <cellStyle name="20% - Accent1 2 2 2 16" xfId="1460" xr:uid="{00000000-0005-0000-0000-0000F9040000}"/>
    <cellStyle name="20% - Accent1 2 2 2 2" xfId="1461" xr:uid="{00000000-0005-0000-0000-0000FA040000}"/>
    <cellStyle name="20% - Accent1 2 2 2 2 10" xfId="1462" xr:uid="{00000000-0005-0000-0000-0000FB040000}"/>
    <cellStyle name="20% - Accent1 2 2 2 2 10 2" xfId="1463" xr:uid="{00000000-0005-0000-0000-0000FC040000}"/>
    <cellStyle name="20% - Accent1 2 2 2 2 10 2 2" xfId="1464" xr:uid="{00000000-0005-0000-0000-0000FD040000}"/>
    <cellStyle name="20% - Accent1 2 2 2 2 10 2 2 2" xfId="1465" xr:uid="{00000000-0005-0000-0000-0000FE040000}"/>
    <cellStyle name="20% - Accent1 2 2 2 2 10 2 3" xfId="1466" xr:uid="{00000000-0005-0000-0000-0000FF040000}"/>
    <cellStyle name="20% - Accent1 2 2 2 2 10 3" xfId="1467" xr:uid="{00000000-0005-0000-0000-000000050000}"/>
    <cellStyle name="20% - Accent1 2 2 2 2 10 3 2" xfId="1468" xr:uid="{00000000-0005-0000-0000-000001050000}"/>
    <cellStyle name="20% - Accent1 2 2 2 2 10 4" xfId="1469" xr:uid="{00000000-0005-0000-0000-000002050000}"/>
    <cellStyle name="20% - Accent1 2 2 2 2 11" xfId="1470" xr:uid="{00000000-0005-0000-0000-000003050000}"/>
    <cellStyle name="20% - Accent1 2 2 2 2 11 2" xfId="1471" xr:uid="{00000000-0005-0000-0000-000004050000}"/>
    <cellStyle name="20% - Accent1 2 2 2 2 11 2 2" xfId="1472" xr:uid="{00000000-0005-0000-0000-000005050000}"/>
    <cellStyle name="20% - Accent1 2 2 2 2 11 3" xfId="1473" xr:uid="{00000000-0005-0000-0000-000006050000}"/>
    <cellStyle name="20% - Accent1 2 2 2 2 12" xfId="1474" xr:uid="{00000000-0005-0000-0000-000007050000}"/>
    <cellStyle name="20% - Accent1 2 2 2 2 12 2" xfId="1475" xr:uid="{00000000-0005-0000-0000-000008050000}"/>
    <cellStyle name="20% - Accent1 2 2 2 2 12 2 2" xfId="1476" xr:uid="{00000000-0005-0000-0000-000009050000}"/>
    <cellStyle name="20% - Accent1 2 2 2 2 12 3" xfId="1477" xr:uid="{00000000-0005-0000-0000-00000A050000}"/>
    <cellStyle name="20% - Accent1 2 2 2 2 13" xfId="1478" xr:uid="{00000000-0005-0000-0000-00000B050000}"/>
    <cellStyle name="20% - Accent1 2 2 2 2 13 2" xfId="1479" xr:uid="{00000000-0005-0000-0000-00000C050000}"/>
    <cellStyle name="20% - Accent1 2 2 2 2 14" xfId="1480" xr:uid="{00000000-0005-0000-0000-00000D050000}"/>
    <cellStyle name="20% - Accent1 2 2 2 2 14 2" xfId="1481" xr:uid="{00000000-0005-0000-0000-00000E050000}"/>
    <cellStyle name="20% - Accent1 2 2 2 2 15" xfId="1482" xr:uid="{00000000-0005-0000-0000-00000F050000}"/>
    <cellStyle name="20% - Accent1 2 2 2 2 2" xfId="1483" xr:uid="{00000000-0005-0000-0000-000010050000}"/>
    <cellStyle name="20% - Accent1 2 2 2 2 2 10" xfId="1484" xr:uid="{00000000-0005-0000-0000-000011050000}"/>
    <cellStyle name="20% - Accent1 2 2 2 2 2 10 2" xfId="1485" xr:uid="{00000000-0005-0000-0000-000012050000}"/>
    <cellStyle name="20% - Accent1 2 2 2 2 2 10 2 2" xfId="1486" xr:uid="{00000000-0005-0000-0000-000013050000}"/>
    <cellStyle name="20% - Accent1 2 2 2 2 2 10 3" xfId="1487" xr:uid="{00000000-0005-0000-0000-000014050000}"/>
    <cellStyle name="20% - Accent1 2 2 2 2 2 11" xfId="1488" xr:uid="{00000000-0005-0000-0000-000015050000}"/>
    <cellStyle name="20% - Accent1 2 2 2 2 2 11 2" xfId="1489" xr:uid="{00000000-0005-0000-0000-000016050000}"/>
    <cellStyle name="20% - Accent1 2 2 2 2 2 11 2 2" xfId="1490" xr:uid="{00000000-0005-0000-0000-000017050000}"/>
    <cellStyle name="20% - Accent1 2 2 2 2 2 11 3" xfId="1491" xr:uid="{00000000-0005-0000-0000-000018050000}"/>
    <cellStyle name="20% - Accent1 2 2 2 2 2 12" xfId="1492" xr:uid="{00000000-0005-0000-0000-000019050000}"/>
    <cellStyle name="20% - Accent1 2 2 2 2 2 12 2" xfId="1493" xr:uid="{00000000-0005-0000-0000-00001A050000}"/>
    <cellStyle name="20% - Accent1 2 2 2 2 2 13" xfId="1494" xr:uid="{00000000-0005-0000-0000-00001B050000}"/>
    <cellStyle name="20% - Accent1 2 2 2 2 2 13 2" xfId="1495" xr:uid="{00000000-0005-0000-0000-00001C050000}"/>
    <cellStyle name="20% - Accent1 2 2 2 2 2 14" xfId="1496" xr:uid="{00000000-0005-0000-0000-00001D050000}"/>
    <cellStyle name="20% - Accent1 2 2 2 2 2 2" xfId="1497" xr:uid="{00000000-0005-0000-0000-00001E050000}"/>
    <cellStyle name="20% - Accent1 2 2 2 2 2 2 10" xfId="1498" xr:uid="{00000000-0005-0000-0000-00001F050000}"/>
    <cellStyle name="20% - Accent1 2 2 2 2 2 2 10 2" xfId="1499" xr:uid="{00000000-0005-0000-0000-000020050000}"/>
    <cellStyle name="20% - Accent1 2 2 2 2 2 2 11" xfId="1500" xr:uid="{00000000-0005-0000-0000-000021050000}"/>
    <cellStyle name="20% - Accent1 2 2 2 2 2 2 2" xfId="1501" xr:uid="{00000000-0005-0000-0000-000022050000}"/>
    <cellStyle name="20% - Accent1 2 2 2 2 2 2 2 2" xfId="1502" xr:uid="{00000000-0005-0000-0000-000023050000}"/>
    <cellStyle name="20% - Accent1 2 2 2 2 2 2 2 2 2" xfId="1503" xr:uid="{00000000-0005-0000-0000-000024050000}"/>
    <cellStyle name="20% - Accent1 2 2 2 2 2 2 2 2 2 2" xfId="1504" xr:uid="{00000000-0005-0000-0000-000025050000}"/>
    <cellStyle name="20% - Accent1 2 2 2 2 2 2 2 2 2 2 2" xfId="1505" xr:uid="{00000000-0005-0000-0000-000026050000}"/>
    <cellStyle name="20% - Accent1 2 2 2 2 2 2 2 2 2 3" xfId="1506" xr:uid="{00000000-0005-0000-0000-000027050000}"/>
    <cellStyle name="20% - Accent1 2 2 2 2 2 2 2 2 3" xfId="1507" xr:uid="{00000000-0005-0000-0000-000028050000}"/>
    <cellStyle name="20% - Accent1 2 2 2 2 2 2 2 2 3 2" xfId="1508" xr:uid="{00000000-0005-0000-0000-000029050000}"/>
    <cellStyle name="20% - Accent1 2 2 2 2 2 2 2 2 4" xfId="1509" xr:uid="{00000000-0005-0000-0000-00002A050000}"/>
    <cellStyle name="20% - Accent1 2 2 2 2 2 2 2 3" xfId="1510" xr:uid="{00000000-0005-0000-0000-00002B050000}"/>
    <cellStyle name="20% - Accent1 2 2 2 2 2 2 2 3 2" xfId="1511" xr:uid="{00000000-0005-0000-0000-00002C050000}"/>
    <cellStyle name="20% - Accent1 2 2 2 2 2 2 2 3 2 2" xfId="1512" xr:uid="{00000000-0005-0000-0000-00002D050000}"/>
    <cellStyle name="20% - Accent1 2 2 2 2 2 2 2 3 2 2 2" xfId="1513" xr:uid="{00000000-0005-0000-0000-00002E050000}"/>
    <cellStyle name="20% - Accent1 2 2 2 2 2 2 2 3 2 3" xfId="1514" xr:uid="{00000000-0005-0000-0000-00002F050000}"/>
    <cellStyle name="20% - Accent1 2 2 2 2 2 2 2 3 3" xfId="1515" xr:uid="{00000000-0005-0000-0000-000030050000}"/>
    <cellStyle name="20% - Accent1 2 2 2 2 2 2 2 3 3 2" xfId="1516" xr:uid="{00000000-0005-0000-0000-000031050000}"/>
    <cellStyle name="20% - Accent1 2 2 2 2 2 2 2 3 4" xfId="1517" xr:uid="{00000000-0005-0000-0000-000032050000}"/>
    <cellStyle name="20% - Accent1 2 2 2 2 2 2 2 4" xfId="1518" xr:uid="{00000000-0005-0000-0000-000033050000}"/>
    <cellStyle name="20% - Accent1 2 2 2 2 2 2 2 4 2" xfId="1519" xr:uid="{00000000-0005-0000-0000-000034050000}"/>
    <cellStyle name="20% - Accent1 2 2 2 2 2 2 2 4 2 2" xfId="1520" xr:uid="{00000000-0005-0000-0000-000035050000}"/>
    <cellStyle name="20% - Accent1 2 2 2 2 2 2 2 4 2 2 2" xfId="1521" xr:uid="{00000000-0005-0000-0000-000036050000}"/>
    <cellStyle name="20% - Accent1 2 2 2 2 2 2 2 4 2 3" xfId="1522" xr:uid="{00000000-0005-0000-0000-000037050000}"/>
    <cellStyle name="20% - Accent1 2 2 2 2 2 2 2 4 3" xfId="1523" xr:uid="{00000000-0005-0000-0000-000038050000}"/>
    <cellStyle name="20% - Accent1 2 2 2 2 2 2 2 4 3 2" xfId="1524" xr:uid="{00000000-0005-0000-0000-000039050000}"/>
    <cellStyle name="20% - Accent1 2 2 2 2 2 2 2 4 4" xfId="1525" xr:uid="{00000000-0005-0000-0000-00003A050000}"/>
    <cellStyle name="20% - Accent1 2 2 2 2 2 2 2 5" xfId="1526" xr:uid="{00000000-0005-0000-0000-00003B050000}"/>
    <cellStyle name="20% - Accent1 2 2 2 2 2 2 2 5 2" xfId="1527" xr:uid="{00000000-0005-0000-0000-00003C050000}"/>
    <cellStyle name="20% - Accent1 2 2 2 2 2 2 2 5 2 2" xfId="1528" xr:uid="{00000000-0005-0000-0000-00003D050000}"/>
    <cellStyle name="20% - Accent1 2 2 2 2 2 2 2 5 3" xfId="1529" xr:uid="{00000000-0005-0000-0000-00003E050000}"/>
    <cellStyle name="20% - Accent1 2 2 2 2 2 2 2 6" xfId="1530" xr:uid="{00000000-0005-0000-0000-00003F050000}"/>
    <cellStyle name="20% - Accent1 2 2 2 2 2 2 2 6 2" xfId="1531" xr:uid="{00000000-0005-0000-0000-000040050000}"/>
    <cellStyle name="20% - Accent1 2 2 2 2 2 2 2 6 2 2" xfId="1532" xr:uid="{00000000-0005-0000-0000-000041050000}"/>
    <cellStyle name="20% - Accent1 2 2 2 2 2 2 2 6 3" xfId="1533" xr:uid="{00000000-0005-0000-0000-000042050000}"/>
    <cellStyle name="20% - Accent1 2 2 2 2 2 2 2 7" xfId="1534" xr:uid="{00000000-0005-0000-0000-000043050000}"/>
    <cellStyle name="20% - Accent1 2 2 2 2 2 2 2 7 2" xfId="1535" xr:uid="{00000000-0005-0000-0000-000044050000}"/>
    <cellStyle name="20% - Accent1 2 2 2 2 2 2 2 8" xfId="1536" xr:uid="{00000000-0005-0000-0000-000045050000}"/>
    <cellStyle name="20% - Accent1 2 2 2 2 2 2 2 8 2" xfId="1537" xr:uid="{00000000-0005-0000-0000-000046050000}"/>
    <cellStyle name="20% - Accent1 2 2 2 2 2 2 2 9" xfId="1538" xr:uid="{00000000-0005-0000-0000-000047050000}"/>
    <cellStyle name="20% - Accent1 2 2 2 2 2 2 3" xfId="1539" xr:uid="{00000000-0005-0000-0000-000048050000}"/>
    <cellStyle name="20% - Accent1 2 2 2 2 2 2 3 2" xfId="1540" xr:uid="{00000000-0005-0000-0000-000049050000}"/>
    <cellStyle name="20% - Accent1 2 2 2 2 2 2 3 2 2" xfId="1541" xr:uid="{00000000-0005-0000-0000-00004A050000}"/>
    <cellStyle name="20% - Accent1 2 2 2 2 2 2 3 2 2 2" xfId="1542" xr:uid="{00000000-0005-0000-0000-00004B050000}"/>
    <cellStyle name="20% - Accent1 2 2 2 2 2 2 3 2 2 2 2" xfId="1543" xr:uid="{00000000-0005-0000-0000-00004C050000}"/>
    <cellStyle name="20% - Accent1 2 2 2 2 2 2 3 2 2 3" xfId="1544" xr:uid="{00000000-0005-0000-0000-00004D050000}"/>
    <cellStyle name="20% - Accent1 2 2 2 2 2 2 3 2 3" xfId="1545" xr:uid="{00000000-0005-0000-0000-00004E050000}"/>
    <cellStyle name="20% - Accent1 2 2 2 2 2 2 3 2 3 2" xfId="1546" xr:uid="{00000000-0005-0000-0000-00004F050000}"/>
    <cellStyle name="20% - Accent1 2 2 2 2 2 2 3 2 4" xfId="1547" xr:uid="{00000000-0005-0000-0000-000050050000}"/>
    <cellStyle name="20% - Accent1 2 2 2 2 2 2 3 3" xfId="1548" xr:uid="{00000000-0005-0000-0000-000051050000}"/>
    <cellStyle name="20% - Accent1 2 2 2 2 2 2 3 3 2" xfId="1549" xr:uid="{00000000-0005-0000-0000-000052050000}"/>
    <cellStyle name="20% - Accent1 2 2 2 2 2 2 3 3 2 2" xfId="1550" xr:uid="{00000000-0005-0000-0000-000053050000}"/>
    <cellStyle name="20% - Accent1 2 2 2 2 2 2 3 3 2 2 2" xfId="1551" xr:uid="{00000000-0005-0000-0000-000054050000}"/>
    <cellStyle name="20% - Accent1 2 2 2 2 2 2 3 3 2 3" xfId="1552" xr:uid="{00000000-0005-0000-0000-000055050000}"/>
    <cellStyle name="20% - Accent1 2 2 2 2 2 2 3 3 3" xfId="1553" xr:uid="{00000000-0005-0000-0000-000056050000}"/>
    <cellStyle name="20% - Accent1 2 2 2 2 2 2 3 3 3 2" xfId="1554" xr:uid="{00000000-0005-0000-0000-000057050000}"/>
    <cellStyle name="20% - Accent1 2 2 2 2 2 2 3 3 4" xfId="1555" xr:uid="{00000000-0005-0000-0000-000058050000}"/>
    <cellStyle name="20% - Accent1 2 2 2 2 2 2 3 4" xfId="1556" xr:uid="{00000000-0005-0000-0000-000059050000}"/>
    <cellStyle name="20% - Accent1 2 2 2 2 2 2 3 4 2" xfId="1557" xr:uid="{00000000-0005-0000-0000-00005A050000}"/>
    <cellStyle name="20% - Accent1 2 2 2 2 2 2 3 4 2 2" xfId="1558" xr:uid="{00000000-0005-0000-0000-00005B050000}"/>
    <cellStyle name="20% - Accent1 2 2 2 2 2 2 3 4 2 2 2" xfId="1559" xr:uid="{00000000-0005-0000-0000-00005C050000}"/>
    <cellStyle name="20% - Accent1 2 2 2 2 2 2 3 4 2 3" xfId="1560" xr:uid="{00000000-0005-0000-0000-00005D050000}"/>
    <cellStyle name="20% - Accent1 2 2 2 2 2 2 3 4 3" xfId="1561" xr:uid="{00000000-0005-0000-0000-00005E050000}"/>
    <cellStyle name="20% - Accent1 2 2 2 2 2 2 3 4 3 2" xfId="1562" xr:uid="{00000000-0005-0000-0000-00005F050000}"/>
    <cellStyle name="20% - Accent1 2 2 2 2 2 2 3 4 4" xfId="1563" xr:uid="{00000000-0005-0000-0000-000060050000}"/>
    <cellStyle name="20% - Accent1 2 2 2 2 2 2 3 5" xfId="1564" xr:uid="{00000000-0005-0000-0000-000061050000}"/>
    <cellStyle name="20% - Accent1 2 2 2 2 2 2 3 5 2" xfId="1565" xr:uid="{00000000-0005-0000-0000-000062050000}"/>
    <cellStyle name="20% - Accent1 2 2 2 2 2 2 3 5 2 2" xfId="1566" xr:uid="{00000000-0005-0000-0000-000063050000}"/>
    <cellStyle name="20% - Accent1 2 2 2 2 2 2 3 5 3" xfId="1567" xr:uid="{00000000-0005-0000-0000-000064050000}"/>
    <cellStyle name="20% - Accent1 2 2 2 2 2 2 3 6" xfId="1568" xr:uid="{00000000-0005-0000-0000-000065050000}"/>
    <cellStyle name="20% - Accent1 2 2 2 2 2 2 3 6 2" xfId="1569" xr:uid="{00000000-0005-0000-0000-000066050000}"/>
    <cellStyle name="20% - Accent1 2 2 2 2 2 2 3 6 2 2" xfId="1570" xr:uid="{00000000-0005-0000-0000-000067050000}"/>
    <cellStyle name="20% - Accent1 2 2 2 2 2 2 3 6 3" xfId="1571" xr:uid="{00000000-0005-0000-0000-000068050000}"/>
    <cellStyle name="20% - Accent1 2 2 2 2 2 2 3 7" xfId="1572" xr:uid="{00000000-0005-0000-0000-000069050000}"/>
    <cellStyle name="20% - Accent1 2 2 2 2 2 2 3 7 2" xfId="1573" xr:uid="{00000000-0005-0000-0000-00006A050000}"/>
    <cellStyle name="20% - Accent1 2 2 2 2 2 2 3 8" xfId="1574" xr:uid="{00000000-0005-0000-0000-00006B050000}"/>
    <cellStyle name="20% - Accent1 2 2 2 2 2 2 3 8 2" xfId="1575" xr:uid="{00000000-0005-0000-0000-00006C050000}"/>
    <cellStyle name="20% - Accent1 2 2 2 2 2 2 3 9" xfId="1576" xr:uid="{00000000-0005-0000-0000-00006D050000}"/>
    <cellStyle name="20% - Accent1 2 2 2 2 2 2 4" xfId="1577" xr:uid="{00000000-0005-0000-0000-00006E050000}"/>
    <cellStyle name="20% - Accent1 2 2 2 2 2 2 4 2" xfId="1578" xr:uid="{00000000-0005-0000-0000-00006F050000}"/>
    <cellStyle name="20% - Accent1 2 2 2 2 2 2 4 2 2" xfId="1579" xr:uid="{00000000-0005-0000-0000-000070050000}"/>
    <cellStyle name="20% - Accent1 2 2 2 2 2 2 4 2 2 2" xfId="1580" xr:uid="{00000000-0005-0000-0000-000071050000}"/>
    <cellStyle name="20% - Accent1 2 2 2 2 2 2 4 2 3" xfId="1581" xr:uid="{00000000-0005-0000-0000-000072050000}"/>
    <cellStyle name="20% - Accent1 2 2 2 2 2 2 4 3" xfId="1582" xr:uid="{00000000-0005-0000-0000-000073050000}"/>
    <cellStyle name="20% - Accent1 2 2 2 2 2 2 4 3 2" xfId="1583" xr:uid="{00000000-0005-0000-0000-000074050000}"/>
    <cellStyle name="20% - Accent1 2 2 2 2 2 2 4 4" xfId="1584" xr:uid="{00000000-0005-0000-0000-000075050000}"/>
    <cellStyle name="20% - Accent1 2 2 2 2 2 2 5" xfId="1585" xr:uid="{00000000-0005-0000-0000-000076050000}"/>
    <cellStyle name="20% - Accent1 2 2 2 2 2 2 5 2" xfId="1586" xr:uid="{00000000-0005-0000-0000-000077050000}"/>
    <cellStyle name="20% - Accent1 2 2 2 2 2 2 5 2 2" xfId="1587" xr:uid="{00000000-0005-0000-0000-000078050000}"/>
    <cellStyle name="20% - Accent1 2 2 2 2 2 2 5 2 2 2" xfId="1588" xr:uid="{00000000-0005-0000-0000-000079050000}"/>
    <cellStyle name="20% - Accent1 2 2 2 2 2 2 5 2 3" xfId="1589" xr:uid="{00000000-0005-0000-0000-00007A050000}"/>
    <cellStyle name="20% - Accent1 2 2 2 2 2 2 5 3" xfId="1590" xr:uid="{00000000-0005-0000-0000-00007B050000}"/>
    <cellStyle name="20% - Accent1 2 2 2 2 2 2 5 3 2" xfId="1591" xr:uid="{00000000-0005-0000-0000-00007C050000}"/>
    <cellStyle name="20% - Accent1 2 2 2 2 2 2 5 4" xfId="1592" xr:uid="{00000000-0005-0000-0000-00007D050000}"/>
    <cellStyle name="20% - Accent1 2 2 2 2 2 2 6" xfId="1593" xr:uid="{00000000-0005-0000-0000-00007E050000}"/>
    <cellStyle name="20% - Accent1 2 2 2 2 2 2 6 2" xfId="1594" xr:uid="{00000000-0005-0000-0000-00007F050000}"/>
    <cellStyle name="20% - Accent1 2 2 2 2 2 2 6 2 2" xfId="1595" xr:uid="{00000000-0005-0000-0000-000080050000}"/>
    <cellStyle name="20% - Accent1 2 2 2 2 2 2 6 2 2 2" xfId="1596" xr:uid="{00000000-0005-0000-0000-000081050000}"/>
    <cellStyle name="20% - Accent1 2 2 2 2 2 2 6 2 3" xfId="1597" xr:uid="{00000000-0005-0000-0000-000082050000}"/>
    <cellStyle name="20% - Accent1 2 2 2 2 2 2 6 3" xfId="1598" xr:uid="{00000000-0005-0000-0000-000083050000}"/>
    <cellStyle name="20% - Accent1 2 2 2 2 2 2 6 3 2" xfId="1599" xr:uid="{00000000-0005-0000-0000-000084050000}"/>
    <cellStyle name="20% - Accent1 2 2 2 2 2 2 6 4" xfId="1600" xr:uid="{00000000-0005-0000-0000-000085050000}"/>
    <cellStyle name="20% - Accent1 2 2 2 2 2 2 7" xfId="1601" xr:uid="{00000000-0005-0000-0000-000086050000}"/>
    <cellStyle name="20% - Accent1 2 2 2 2 2 2 7 2" xfId="1602" xr:uid="{00000000-0005-0000-0000-000087050000}"/>
    <cellStyle name="20% - Accent1 2 2 2 2 2 2 7 2 2" xfId="1603" xr:uid="{00000000-0005-0000-0000-000088050000}"/>
    <cellStyle name="20% - Accent1 2 2 2 2 2 2 7 3" xfId="1604" xr:uid="{00000000-0005-0000-0000-000089050000}"/>
    <cellStyle name="20% - Accent1 2 2 2 2 2 2 8" xfId="1605" xr:uid="{00000000-0005-0000-0000-00008A050000}"/>
    <cellStyle name="20% - Accent1 2 2 2 2 2 2 8 2" xfId="1606" xr:uid="{00000000-0005-0000-0000-00008B050000}"/>
    <cellStyle name="20% - Accent1 2 2 2 2 2 2 8 2 2" xfId="1607" xr:uid="{00000000-0005-0000-0000-00008C050000}"/>
    <cellStyle name="20% - Accent1 2 2 2 2 2 2 8 3" xfId="1608" xr:uid="{00000000-0005-0000-0000-00008D050000}"/>
    <cellStyle name="20% - Accent1 2 2 2 2 2 2 9" xfId="1609" xr:uid="{00000000-0005-0000-0000-00008E050000}"/>
    <cellStyle name="20% - Accent1 2 2 2 2 2 2 9 2" xfId="1610" xr:uid="{00000000-0005-0000-0000-00008F050000}"/>
    <cellStyle name="20% - Accent1 2 2 2 2 2 3" xfId="1611" xr:uid="{00000000-0005-0000-0000-000090050000}"/>
    <cellStyle name="20% - Accent1 2 2 2 2 2 3 10" xfId="1612" xr:uid="{00000000-0005-0000-0000-000091050000}"/>
    <cellStyle name="20% - Accent1 2 2 2 2 2 3 10 2" xfId="1613" xr:uid="{00000000-0005-0000-0000-000092050000}"/>
    <cellStyle name="20% - Accent1 2 2 2 2 2 3 11" xfId="1614" xr:uid="{00000000-0005-0000-0000-000093050000}"/>
    <cellStyle name="20% - Accent1 2 2 2 2 2 3 2" xfId="1615" xr:uid="{00000000-0005-0000-0000-000094050000}"/>
    <cellStyle name="20% - Accent1 2 2 2 2 2 3 2 2" xfId="1616" xr:uid="{00000000-0005-0000-0000-000095050000}"/>
    <cellStyle name="20% - Accent1 2 2 2 2 2 3 2 2 2" xfId="1617" xr:uid="{00000000-0005-0000-0000-000096050000}"/>
    <cellStyle name="20% - Accent1 2 2 2 2 2 3 2 2 2 2" xfId="1618" xr:uid="{00000000-0005-0000-0000-000097050000}"/>
    <cellStyle name="20% - Accent1 2 2 2 2 2 3 2 2 2 2 2" xfId="1619" xr:uid="{00000000-0005-0000-0000-000098050000}"/>
    <cellStyle name="20% - Accent1 2 2 2 2 2 3 2 2 2 3" xfId="1620" xr:uid="{00000000-0005-0000-0000-000099050000}"/>
    <cellStyle name="20% - Accent1 2 2 2 2 2 3 2 2 3" xfId="1621" xr:uid="{00000000-0005-0000-0000-00009A050000}"/>
    <cellStyle name="20% - Accent1 2 2 2 2 2 3 2 2 3 2" xfId="1622" xr:uid="{00000000-0005-0000-0000-00009B050000}"/>
    <cellStyle name="20% - Accent1 2 2 2 2 2 3 2 2 4" xfId="1623" xr:uid="{00000000-0005-0000-0000-00009C050000}"/>
    <cellStyle name="20% - Accent1 2 2 2 2 2 3 2 3" xfId="1624" xr:uid="{00000000-0005-0000-0000-00009D050000}"/>
    <cellStyle name="20% - Accent1 2 2 2 2 2 3 2 3 2" xfId="1625" xr:uid="{00000000-0005-0000-0000-00009E050000}"/>
    <cellStyle name="20% - Accent1 2 2 2 2 2 3 2 3 2 2" xfId="1626" xr:uid="{00000000-0005-0000-0000-00009F050000}"/>
    <cellStyle name="20% - Accent1 2 2 2 2 2 3 2 3 2 2 2" xfId="1627" xr:uid="{00000000-0005-0000-0000-0000A0050000}"/>
    <cellStyle name="20% - Accent1 2 2 2 2 2 3 2 3 2 3" xfId="1628" xr:uid="{00000000-0005-0000-0000-0000A1050000}"/>
    <cellStyle name="20% - Accent1 2 2 2 2 2 3 2 3 3" xfId="1629" xr:uid="{00000000-0005-0000-0000-0000A2050000}"/>
    <cellStyle name="20% - Accent1 2 2 2 2 2 3 2 3 3 2" xfId="1630" xr:uid="{00000000-0005-0000-0000-0000A3050000}"/>
    <cellStyle name="20% - Accent1 2 2 2 2 2 3 2 3 4" xfId="1631" xr:uid="{00000000-0005-0000-0000-0000A4050000}"/>
    <cellStyle name="20% - Accent1 2 2 2 2 2 3 2 4" xfId="1632" xr:uid="{00000000-0005-0000-0000-0000A5050000}"/>
    <cellStyle name="20% - Accent1 2 2 2 2 2 3 2 4 2" xfId="1633" xr:uid="{00000000-0005-0000-0000-0000A6050000}"/>
    <cellStyle name="20% - Accent1 2 2 2 2 2 3 2 4 2 2" xfId="1634" xr:uid="{00000000-0005-0000-0000-0000A7050000}"/>
    <cellStyle name="20% - Accent1 2 2 2 2 2 3 2 4 2 2 2" xfId="1635" xr:uid="{00000000-0005-0000-0000-0000A8050000}"/>
    <cellStyle name="20% - Accent1 2 2 2 2 2 3 2 4 2 3" xfId="1636" xr:uid="{00000000-0005-0000-0000-0000A9050000}"/>
    <cellStyle name="20% - Accent1 2 2 2 2 2 3 2 4 3" xfId="1637" xr:uid="{00000000-0005-0000-0000-0000AA050000}"/>
    <cellStyle name="20% - Accent1 2 2 2 2 2 3 2 4 3 2" xfId="1638" xr:uid="{00000000-0005-0000-0000-0000AB050000}"/>
    <cellStyle name="20% - Accent1 2 2 2 2 2 3 2 4 4" xfId="1639" xr:uid="{00000000-0005-0000-0000-0000AC050000}"/>
    <cellStyle name="20% - Accent1 2 2 2 2 2 3 2 5" xfId="1640" xr:uid="{00000000-0005-0000-0000-0000AD050000}"/>
    <cellStyle name="20% - Accent1 2 2 2 2 2 3 2 5 2" xfId="1641" xr:uid="{00000000-0005-0000-0000-0000AE050000}"/>
    <cellStyle name="20% - Accent1 2 2 2 2 2 3 2 5 2 2" xfId="1642" xr:uid="{00000000-0005-0000-0000-0000AF050000}"/>
    <cellStyle name="20% - Accent1 2 2 2 2 2 3 2 5 3" xfId="1643" xr:uid="{00000000-0005-0000-0000-0000B0050000}"/>
    <cellStyle name="20% - Accent1 2 2 2 2 2 3 2 6" xfId="1644" xr:uid="{00000000-0005-0000-0000-0000B1050000}"/>
    <cellStyle name="20% - Accent1 2 2 2 2 2 3 2 6 2" xfId="1645" xr:uid="{00000000-0005-0000-0000-0000B2050000}"/>
    <cellStyle name="20% - Accent1 2 2 2 2 2 3 2 6 2 2" xfId="1646" xr:uid="{00000000-0005-0000-0000-0000B3050000}"/>
    <cellStyle name="20% - Accent1 2 2 2 2 2 3 2 6 3" xfId="1647" xr:uid="{00000000-0005-0000-0000-0000B4050000}"/>
    <cellStyle name="20% - Accent1 2 2 2 2 2 3 2 7" xfId="1648" xr:uid="{00000000-0005-0000-0000-0000B5050000}"/>
    <cellStyle name="20% - Accent1 2 2 2 2 2 3 2 7 2" xfId="1649" xr:uid="{00000000-0005-0000-0000-0000B6050000}"/>
    <cellStyle name="20% - Accent1 2 2 2 2 2 3 2 8" xfId="1650" xr:uid="{00000000-0005-0000-0000-0000B7050000}"/>
    <cellStyle name="20% - Accent1 2 2 2 2 2 3 2 8 2" xfId="1651" xr:uid="{00000000-0005-0000-0000-0000B8050000}"/>
    <cellStyle name="20% - Accent1 2 2 2 2 2 3 2 9" xfId="1652" xr:uid="{00000000-0005-0000-0000-0000B9050000}"/>
    <cellStyle name="20% - Accent1 2 2 2 2 2 3 3" xfId="1653" xr:uid="{00000000-0005-0000-0000-0000BA050000}"/>
    <cellStyle name="20% - Accent1 2 2 2 2 2 3 3 2" xfId="1654" xr:uid="{00000000-0005-0000-0000-0000BB050000}"/>
    <cellStyle name="20% - Accent1 2 2 2 2 2 3 3 2 2" xfId="1655" xr:uid="{00000000-0005-0000-0000-0000BC050000}"/>
    <cellStyle name="20% - Accent1 2 2 2 2 2 3 3 2 2 2" xfId="1656" xr:uid="{00000000-0005-0000-0000-0000BD050000}"/>
    <cellStyle name="20% - Accent1 2 2 2 2 2 3 3 2 2 2 2" xfId="1657" xr:uid="{00000000-0005-0000-0000-0000BE050000}"/>
    <cellStyle name="20% - Accent1 2 2 2 2 2 3 3 2 2 3" xfId="1658" xr:uid="{00000000-0005-0000-0000-0000BF050000}"/>
    <cellStyle name="20% - Accent1 2 2 2 2 2 3 3 2 3" xfId="1659" xr:uid="{00000000-0005-0000-0000-0000C0050000}"/>
    <cellStyle name="20% - Accent1 2 2 2 2 2 3 3 2 3 2" xfId="1660" xr:uid="{00000000-0005-0000-0000-0000C1050000}"/>
    <cellStyle name="20% - Accent1 2 2 2 2 2 3 3 2 4" xfId="1661" xr:uid="{00000000-0005-0000-0000-0000C2050000}"/>
    <cellStyle name="20% - Accent1 2 2 2 2 2 3 3 3" xfId="1662" xr:uid="{00000000-0005-0000-0000-0000C3050000}"/>
    <cellStyle name="20% - Accent1 2 2 2 2 2 3 3 3 2" xfId="1663" xr:uid="{00000000-0005-0000-0000-0000C4050000}"/>
    <cellStyle name="20% - Accent1 2 2 2 2 2 3 3 3 2 2" xfId="1664" xr:uid="{00000000-0005-0000-0000-0000C5050000}"/>
    <cellStyle name="20% - Accent1 2 2 2 2 2 3 3 3 2 2 2" xfId="1665" xr:uid="{00000000-0005-0000-0000-0000C6050000}"/>
    <cellStyle name="20% - Accent1 2 2 2 2 2 3 3 3 2 3" xfId="1666" xr:uid="{00000000-0005-0000-0000-0000C7050000}"/>
    <cellStyle name="20% - Accent1 2 2 2 2 2 3 3 3 3" xfId="1667" xr:uid="{00000000-0005-0000-0000-0000C8050000}"/>
    <cellStyle name="20% - Accent1 2 2 2 2 2 3 3 3 3 2" xfId="1668" xr:uid="{00000000-0005-0000-0000-0000C9050000}"/>
    <cellStyle name="20% - Accent1 2 2 2 2 2 3 3 3 4" xfId="1669" xr:uid="{00000000-0005-0000-0000-0000CA050000}"/>
    <cellStyle name="20% - Accent1 2 2 2 2 2 3 3 4" xfId="1670" xr:uid="{00000000-0005-0000-0000-0000CB050000}"/>
    <cellStyle name="20% - Accent1 2 2 2 2 2 3 3 4 2" xfId="1671" xr:uid="{00000000-0005-0000-0000-0000CC050000}"/>
    <cellStyle name="20% - Accent1 2 2 2 2 2 3 3 4 2 2" xfId="1672" xr:uid="{00000000-0005-0000-0000-0000CD050000}"/>
    <cellStyle name="20% - Accent1 2 2 2 2 2 3 3 4 2 2 2" xfId="1673" xr:uid="{00000000-0005-0000-0000-0000CE050000}"/>
    <cellStyle name="20% - Accent1 2 2 2 2 2 3 3 4 2 3" xfId="1674" xr:uid="{00000000-0005-0000-0000-0000CF050000}"/>
    <cellStyle name="20% - Accent1 2 2 2 2 2 3 3 4 3" xfId="1675" xr:uid="{00000000-0005-0000-0000-0000D0050000}"/>
    <cellStyle name="20% - Accent1 2 2 2 2 2 3 3 4 3 2" xfId="1676" xr:uid="{00000000-0005-0000-0000-0000D1050000}"/>
    <cellStyle name="20% - Accent1 2 2 2 2 2 3 3 4 4" xfId="1677" xr:uid="{00000000-0005-0000-0000-0000D2050000}"/>
    <cellStyle name="20% - Accent1 2 2 2 2 2 3 3 5" xfId="1678" xr:uid="{00000000-0005-0000-0000-0000D3050000}"/>
    <cellStyle name="20% - Accent1 2 2 2 2 2 3 3 5 2" xfId="1679" xr:uid="{00000000-0005-0000-0000-0000D4050000}"/>
    <cellStyle name="20% - Accent1 2 2 2 2 2 3 3 5 2 2" xfId="1680" xr:uid="{00000000-0005-0000-0000-0000D5050000}"/>
    <cellStyle name="20% - Accent1 2 2 2 2 2 3 3 5 3" xfId="1681" xr:uid="{00000000-0005-0000-0000-0000D6050000}"/>
    <cellStyle name="20% - Accent1 2 2 2 2 2 3 3 6" xfId="1682" xr:uid="{00000000-0005-0000-0000-0000D7050000}"/>
    <cellStyle name="20% - Accent1 2 2 2 2 2 3 3 6 2" xfId="1683" xr:uid="{00000000-0005-0000-0000-0000D8050000}"/>
    <cellStyle name="20% - Accent1 2 2 2 2 2 3 3 6 2 2" xfId="1684" xr:uid="{00000000-0005-0000-0000-0000D9050000}"/>
    <cellStyle name="20% - Accent1 2 2 2 2 2 3 3 6 3" xfId="1685" xr:uid="{00000000-0005-0000-0000-0000DA050000}"/>
    <cellStyle name="20% - Accent1 2 2 2 2 2 3 3 7" xfId="1686" xr:uid="{00000000-0005-0000-0000-0000DB050000}"/>
    <cellStyle name="20% - Accent1 2 2 2 2 2 3 3 7 2" xfId="1687" xr:uid="{00000000-0005-0000-0000-0000DC050000}"/>
    <cellStyle name="20% - Accent1 2 2 2 2 2 3 3 8" xfId="1688" xr:uid="{00000000-0005-0000-0000-0000DD050000}"/>
    <cellStyle name="20% - Accent1 2 2 2 2 2 3 3 8 2" xfId="1689" xr:uid="{00000000-0005-0000-0000-0000DE050000}"/>
    <cellStyle name="20% - Accent1 2 2 2 2 2 3 3 9" xfId="1690" xr:uid="{00000000-0005-0000-0000-0000DF050000}"/>
    <cellStyle name="20% - Accent1 2 2 2 2 2 3 4" xfId="1691" xr:uid="{00000000-0005-0000-0000-0000E0050000}"/>
    <cellStyle name="20% - Accent1 2 2 2 2 2 3 4 2" xfId="1692" xr:uid="{00000000-0005-0000-0000-0000E1050000}"/>
    <cellStyle name="20% - Accent1 2 2 2 2 2 3 4 2 2" xfId="1693" xr:uid="{00000000-0005-0000-0000-0000E2050000}"/>
    <cellStyle name="20% - Accent1 2 2 2 2 2 3 4 2 2 2" xfId="1694" xr:uid="{00000000-0005-0000-0000-0000E3050000}"/>
    <cellStyle name="20% - Accent1 2 2 2 2 2 3 4 2 3" xfId="1695" xr:uid="{00000000-0005-0000-0000-0000E4050000}"/>
    <cellStyle name="20% - Accent1 2 2 2 2 2 3 4 3" xfId="1696" xr:uid="{00000000-0005-0000-0000-0000E5050000}"/>
    <cellStyle name="20% - Accent1 2 2 2 2 2 3 4 3 2" xfId="1697" xr:uid="{00000000-0005-0000-0000-0000E6050000}"/>
    <cellStyle name="20% - Accent1 2 2 2 2 2 3 4 4" xfId="1698" xr:uid="{00000000-0005-0000-0000-0000E7050000}"/>
    <cellStyle name="20% - Accent1 2 2 2 2 2 3 5" xfId="1699" xr:uid="{00000000-0005-0000-0000-0000E8050000}"/>
    <cellStyle name="20% - Accent1 2 2 2 2 2 3 5 2" xfId="1700" xr:uid="{00000000-0005-0000-0000-0000E9050000}"/>
    <cellStyle name="20% - Accent1 2 2 2 2 2 3 5 2 2" xfId="1701" xr:uid="{00000000-0005-0000-0000-0000EA050000}"/>
    <cellStyle name="20% - Accent1 2 2 2 2 2 3 5 2 2 2" xfId="1702" xr:uid="{00000000-0005-0000-0000-0000EB050000}"/>
    <cellStyle name="20% - Accent1 2 2 2 2 2 3 5 2 3" xfId="1703" xr:uid="{00000000-0005-0000-0000-0000EC050000}"/>
    <cellStyle name="20% - Accent1 2 2 2 2 2 3 5 3" xfId="1704" xr:uid="{00000000-0005-0000-0000-0000ED050000}"/>
    <cellStyle name="20% - Accent1 2 2 2 2 2 3 5 3 2" xfId="1705" xr:uid="{00000000-0005-0000-0000-0000EE050000}"/>
    <cellStyle name="20% - Accent1 2 2 2 2 2 3 5 4" xfId="1706" xr:uid="{00000000-0005-0000-0000-0000EF050000}"/>
    <cellStyle name="20% - Accent1 2 2 2 2 2 3 6" xfId="1707" xr:uid="{00000000-0005-0000-0000-0000F0050000}"/>
    <cellStyle name="20% - Accent1 2 2 2 2 2 3 6 2" xfId="1708" xr:uid="{00000000-0005-0000-0000-0000F1050000}"/>
    <cellStyle name="20% - Accent1 2 2 2 2 2 3 6 2 2" xfId="1709" xr:uid="{00000000-0005-0000-0000-0000F2050000}"/>
    <cellStyle name="20% - Accent1 2 2 2 2 2 3 6 2 2 2" xfId="1710" xr:uid="{00000000-0005-0000-0000-0000F3050000}"/>
    <cellStyle name="20% - Accent1 2 2 2 2 2 3 6 2 3" xfId="1711" xr:uid="{00000000-0005-0000-0000-0000F4050000}"/>
    <cellStyle name="20% - Accent1 2 2 2 2 2 3 6 3" xfId="1712" xr:uid="{00000000-0005-0000-0000-0000F5050000}"/>
    <cellStyle name="20% - Accent1 2 2 2 2 2 3 6 3 2" xfId="1713" xr:uid="{00000000-0005-0000-0000-0000F6050000}"/>
    <cellStyle name="20% - Accent1 2 2 2 2 2 3 6 4" xfId="1714" xr:uid="{00000000-0005-0000-0000-0000F7050000}"/>
    <cellStyle name="20% - Accent1 2 2 2 2 2 3 7" xfId="1715" xr:uid="{00000000-0005-0000-0000-0000F8050000}"/>
    <cellStyle name="20% - Accent1 2 2 2 2 2 3 7 2" xfId="1716" xr:uid="{00000000-0005-0000-0000-0000F9050000}"/>
    <cellStyle name="20% - Accent1 2 2 2 2 2 3 7 2 2" xfId="1717" xr:uid="{00000000-0005-0000-0000-0000FA050000}"/>
    <cellStyle name="20% - Accent1 2 2 2 2 2 3 7 3" xfId="1718" xr:uid="{00000000-0005-0000-0000-0000FB050000}"/>
    <cellStyle name="20% - Accent1 2 2 2 2 2 3 8" xfId="1719" xr:uid="{00000000-0005-0000-0000-0000FC050000}"/>
    <cellStyle name="20% - Accent1 2 2 2 2 2 3 8 2" xfId="1720" xr:uid="{00000000-0005-0000-0000-0000FD050000}"/>
    <cellStyle name="20% - Accent1 2 2 2 2 2 3 8 2 2" xfId="1721" xr:uid="{00000000-0005-0000-0000-0000FE050000}"/>
    <cellStyle name="20% - Accent1 2 2 2 2 2 3 8 3" xfId="1722" xr:uid="{00000000-0005-0000-0000-0000FF050000}"/>
    <cellStyle name="20% - Accent1 2 2 2 2 2 3 9" xfId="1723" xr:uid="{00000000-0005-0000-0000-000000060000}"/>
    <cellStyle name="20% - Accent1 2 2 2 2 2 3 9 2" xfId="1724" xr:uid="{00000000-0005-0000-0000-000001060000}"/>
    <cellStyle name="20% - Accent1 2 2 2 2 2 4" xfId="1725" xr:uid="{00000000-0005-0000-0000-000002060000}"/>
    <cellStyle name="20% - Accent1 2 2 2 2 2 4 10" xfId="1726" xr:uid="{00000000-0005-0000-0000-000003060000}"/>
    <cellStyle name="20% - Accent1 2 2 2 2 2 4 10 2" xfId="1727" xr:uid="{00000000-0005-0000-0000-000004060000}"/>
    <cellStyle name="20% - Accent1 2 2 2 2 2 4 11" xfId="1728" xr:uid="{00000000-0005-0000-0000-000005060000}"/>
    <cellStyle name="20% - Accent1 2 2 2 2 2 4 2" xfId="1729" xr:uid="{00000000-0005-0000-0000-000006060000}"/>
    <cellStyle name="20% - Accent1 2 2 2 2 2 4 2 2" xfId="1730" xr:uid="{00000000-0005-0000-0000-000007060000}"/>
    <cellStyle name="20% - Accent1 2 2 2 2 2 4 2 2 2" xfId="1731" xr:uid="{00000000-0005-0000-0000-000008060000}"/>
    <cellStyle name="20% - Accent1 2 2 2 2 2 4 2 2 2 2" xfId="1732" xr:uid="{00000000-0005-0000-0000-000009060000}"/>
    <cellStyle name="20% - Accent1 2 2 2 2 2 4 2 2 2 2 2" xfId="1733" xr:uid="{00000000-0005-0000-0000-00000A060000}"/>
    <cellStyle name="20% - Accent1 2 2 2 2 2 4 2 2 2 3" xfId="1734" xr:uid="{00000000-0005-0000-0000-00000B060000}"/>
    <cellStyle name="20% - Accent1 2 2 2 2 2 4 2 2 3" xfId="1735" xr:uid="{00000000-0005-0000-0000-00000C060000}"/>
    <cellStyle name="20% - Accent1 2 2 2 2 2 4 2 2 3 2" xfId="1736" xr:uid="{00000000-0005-0000-0000-00000D060000}"/>
    <cellStyle name="20% - Accent1 2 2 2 2 2 4 2 2 4" xfId="1737" xr:uid="{00000000-0005-0000-0000-00000E060000}"/>
    <cellStyle name="20% - Accent1 2 2 2 2 2 4 2 3" xfId="1738" xr:uid="{00000000-0005-0000-0000-00000F060000}"/>
    <cellStyle name="20% - Accent1 2 2 2 2 2 4 2 3 2" xfId="1739" xr:uid="{00000000-0005-0000-0000-000010060000}"/>
    <cellStyle name="20% - Accent1 2 2 2 2 2 4 2 3 2 2" xfId="1740" xr:uid="{00000000-0005-0000-0000-000011060000}"/>
    <cellStyle name="20% - Accent1 2 2 2 2 2 4 2 3 2 2 2" xfId="1741" xr:uid="{00000000-0005-0000-0000-000012060000}"/>
    <cellStyle name="20% - Accent1 2 2 2 2 2 4 2 3 2 3" xfId="1742" xr:uid="{00000000-0005-0000-0000-000013060000}"/>
    <cellStyle name="20% - Accent1 2 2 2 2 2 4 2 3 3" xfId="1743" xr:uid="{00000000-0005-0000-0000-000014060000}"/>
    <cellStyle name="20% - Accent1 2 2 2 2 2 4 2 3 3 2" xfId="1744" xr:uid="{00000000-0005-0000-0000-000015060000}"/>
    <cellStyle name="20% - Accent1 2 2 2 2 2 4 2 3 4" xfId="1745" xr:uid="{00000000-0005-0000-0000-000016060000}"/>
    <cellStyle name="20% - Accent1 2 2 2 2 2 4 2 4" xfId="1746" xr:uid="{00000000-0005-0000-0000-000017060000}"/>
    <cellStyle name="20% - Accent1 2 2 2 2 2 4 2 4 2" xfId="1747" xr:uid="{00000000-0005-0000-0000-000018060000}"/>
    <cellStyle name="20% - Accent1 2 2 2 2 2 4 2 4 2 2" xfId="1748" xr:uid="{00000000-0005-0000-0000-000019060000}"/>
    <cellStyle name="20% - Accent1 2 2 2 2 2 4 2 4 2 2 2" xfId="1749" xr:uid="{00000000-0005-0000-0000-00001A060000}"/>
    <cellStyle name="20% - Accent1 2 2 2 2 2 4 2 4 2 3" xfId="1750" xr:uid="{00000000-0005-0000-0000-00001B060000}"/>
    <cellStyle name="20% - Accent1 2 2 2 2 2 4 2 4 3" xfId="1751" xr:uid="{00000000-0005-0000-0000-00001C060000}"/>
    <cellStyle name="20% - Accent1 2 2 2 2 2 4 2 4 3 2" xfId="1752" xr:uid="{00000000-0005-0000-0000-00001D060000}"/>
    <cellStyle name="20% - Accent1 2 2 2 2 2 4 2 4 4" xfId="1753" xr:uid="{00000000-0005-0000-0000-00001E060000}"/>
    <cellStyle name="20% - Accent1 2 2 2 2 2 4 2 5" xfId="1754" xr:uid="{00000000-0005-0000-0000-00001F060000}"/>
    <cellStyle name="20% - Accent1 2 2 2 2 2 4 2 5 2" xfId="1755" xr:uid="{00000000-0005-0000-0000-000020060000}"/>
    <cellStyle name="20% - Accent1 2 2 2 2 2 4 2 5 2 2" xfId="1756" xr:uid="{00000000-0005-0000-0000-000021060000}"/>
    <cellStyle name="20% - Accent1 2 2 2 2 2 4 2 5 3" xfId="1757" xr:uid="{00000000-0005-0000-0000-000022060000}"/>
    <cellStyle name="20% - Accent1 2 2 2 2 2 4 2 6" xfId="1758" xr:uid="{00000000-0005-0000-0000-000023060000}"/>
    <cellStyle name="20% - Accent1 2 2 2 2 2 4 2 6 2" xfId="1759" xr:uid="{00000000-0005-0000-0000-000024060000}"/>
    <cellStyle name="20% - Accent1 2 2 2 2 2 4 2 6 2 2" xfId="1760" xr:uid="{00000000-0005-0000-0000-000025060000}"/>
    <cellStyle name="20% - Accent1 2 2 2 2 2 4 2 6 3" xfId="1761" xr:uid="{00000000-0005-0000-0000-000026060000}"/>
    <cellStyle name="20% - Accent1 2 2 2 2 2 4 2 7" xfId="1762" xr:uid="{00000000-0005-0000-0000-000027060000}"/>
    <cellStyle name="20% - Accent1 2 2 2 2 2 4 2 7 2" xfId="1763" xr:uid="{00000000-0005-0000-0000-000028060000}"/>
    <cellStyle name="20% - Accent1 2 2 2 2 2 4 2 8" xfId="1764" xr:uid="{00000000-0005-0000-0000-000029060000}"/>
    <cellStyle name="20% - Accent1 2 2 2 2 2 4 2 8 2" xfId="1765" xr:uid="{00000000-0005-0000-0000-00002A060000}"/>
    <cellStyle name="20% - Accent1 2 2 2 2 2 4 2 9" xfId="1766" xr:uid="{00000000-0005-0000-0000-00002B060000}"/>
    <cellStyle name="20% - Accent1 2 2 2 2 2 4 3" xfId="1767" xr:uid="{00000000-0005-0000-0000-00002C060000}"/>
    <cellStyle name="20% - Accent1 2 2 2 2 2 4 3 2" xfId="1768" xr:uid="{00000000-0005-0000-0000-00002D060000}"/>
    <cellStyle name="20% - Accent1 2 2 2 2 2 4 3 2 2" xfId="1769" xr:uid="{00000000-0005-0000-0000-00002E060000}"/>
    <cellStyle name="20% - Accent1 2 2 2 2 2 4 3 2 2 2" xfId="1770" xr:uid="{00000000-0005-0000-0000-00002F060000}"/>
    <cellStyle name="20% - Accent1 2 2 2 2 2 4 3 2 2 2 2" xfId="1771" xr:uid="{00000000-0005-0000-0000-000030060000}"/>
    <cellStyle name="20% - Accent1 2 2 2 2 2 4 3 2 2 3" xfId="1772" xr:uid="{00000000-0005-0000-0000-000031060000}"/>
    <cellStyle name="20% - Accent1 2 2 2 2 2 4 3 2 3" xfId="1773" xr:uid="{00000000-0005-0000-0000-000032060000}"/>
    <cellStyle name="20% - Accent1 2 2 2 2 2 4 3 2 3 2" xfId="1774" xr:uid="{00000000-0005-0000-0000-000033060000}"/>
    <cellStyle name="20% - Accent1 2 2 2 2 2 4 3 2 4" xfId="1775" xr:uid="{00000000-0005-0000-0000-000034060000}"/>
    <cellStyle name="20% - Accent1 2 2 2 2 2 4 3 3" xfId="1776" xr:uid="{00000000-0005-0000-0000-000035060000}"/>
    <cellStyle name="20% - Accent1 2 2 2 2 2 4 3 3 2" xfId="1777" xr:uid="{00000000-0005-0000-0000-000036060000}"/>
    <cellStyle name="20% - Accent1 2 2 2 2 2 4 3 3 2 2" xfId="1778" xr:uid="{00000000-0005-0000-0000-000037060000}"/>
    <cellStyle name="20% - Accent1 2 2 2 2 2 4 3 3 2 2 2" xfId="1779" xr:uid="{00000000-0005-0000-0000-000038060000}"/>
    <cellStyle name="20% - Accent1 2 2 2 2 2 4 3 3 2 3" xfId="1780" xr:uid="{00000000-0005-0000-0000-000039060000}"/>
    <cellStyle name="20% - Accent1 2 2 2 2 2 4 3 3 3" xfId="1781" xr:uid="{00000000-0005-0000-0000-00003A060000}"/>
    <cellStyle name="20% - Accent1 2 2 2 2 2 4 3 3 3 2" xfId="1782" xr:uid="{00000000-0005-0000-0000-00003B060000}"/>
    <cellStyle name="20% - Accent1 2 2 2 2 2 4 3 3 4" xfId="1783" xr:uid="{00000000-0005-0000-0000-00003C060000}"/>
    <cellStyle name="20% - Accent1 2 2 2 2 2 4 3 4" xfId="1784" xr:uid="{00000000-0005-0000-0000-00003D060000}"/>
    <cellStyle name="20% - Accent1 2 2 2 2 2 4 3 4 2" xfId="1785" xr:uid="{00000000-0005-0000-0000-00003E060000}"/>
    <cellStyle name="20% - Accent1 2 2 2 2 2 4 3 4 2 2" xfId="1786" xr:uid="{00000000-0005-0000-0000-00003F060000}"/>
    <cellStyle name="20% - Accent1 2 2 2 2 2 4 3 4 2 2 2" xfId="1787" xr:uid="{00000000-0005-0000-0000-000040060000}"/>
    <cellStyle name="20% - Accent1 2 2 2 2 2 4 3 4 2 3" xfId="1788" xr:uid="{00000000-0005-0000-0000-000041060000}"/>
    <cellStyle name="20% - Accent1 2 2 2 2 2 4 3 4 3" xfId="1789" xr:uid="{00000000-0005-0000-0000-000042060000}"/>
    <cellStyle name="20% - Accent1 2 2 2 2 2 4 3 4 3 2" xfId="1790" xr:uid="{00000000-0005-0000-0000-000043060000}"/>
    <cellStyle name="20% - Accent1 2 2 2 2 2 4 3 4 4" xfId="1791" xr:uid="{00000000-0005-0000-0000-000044060000}"/>
    <cellStyle name="20% - Accent1 2 2 2 2 2 4 3 5" xfId="1792" xr:uid="{00000000-0005-0000-0000-000045060000}"/>
    <cellStyle name="20% - Accent1 2 2 2 2 2 4 3 5 2" xfId="1793" xr:uid="{00000000-0005-0000-0000-000046060000}"/>
    <cellStyle name="20% - Accent1 2 2 2 2 2 4 3 5 2 2" xfId="1794" xr:uid="{00000000-0005-0000-0000-000047060000}"/>
    <cellStyle name="20% - Accent1 2 2 2 2 2 4 3 5 3" xfId="1795" xr:uid="{00000000-0005-0000-0000-000048060000}"/>
    <cellStyle name="20% - Accent1 2 2 2 2 2 4 3 6" xfId="1796" xr:uid="{00000000-0005-0000-0000-000049060000}"/>
    <cellStyle name="20% - Accent1 2 2 2 2 2 4 3 6 2" xfId="1797" xr:uid="{00000000-0005-0000-0000-00004A060000}"/>
    <cellStyle name="20% - Accent1 2 2 2 2 2 4 3 6 2 2" xfId="1798" xr:uid="{00000000-0005-0000-0000-00004B060000}"/>
    <cellStyle name="20% - Accent1 2 2 2 2 2 4 3 6 3" xfId="1799" xr:uid="{00000000-0005-0000-0000-00004C060000}"/>
    <cellStyle name="20% - Accent1 2 2 2 2 2 4 3 7" xfId="1800" xr:uid="{00000000-0005-0000-0000-00004D060000}"/>
    <cellStyle name="20% - Accent1 2 2 2 2 2 4 3 7 2" xfId="1801" xr:uid="{00000000-0005-0000-0000-00004E060000}"/>
    <cellStyle name="20% - Accent1 2 2 2 2 2 4 3 8" xfId="1802" xr:uid="{00000000-0005-0000-0000-00004F060000}"/>
    <cellStyle name="20% - Accent1 2 2 2 2 2 4 3 8 2" xfId="1803" xr:uid="{00000000-0005-0000-0000-000050060000}"/>
    <cellStyle name="20% - Accent1 2 2 2 2 2 4 3 9" xfId="1804" xr:uid="{00000000-0005-0000-0000-000051060000}"/>
    <cellStyle name="20% - Accent1 2 2 2 2 2 4 4" xfId="1805" xr:uid="{00000000-0005-0000-0000-000052060000}"/>
    <cellStyle name="20% - Accent1 2 2 2 2 2 4 4 2" xfId="1806" xr:uid="{00000000-0005-0000-0000-000053060000}"/>
    <cellStyle name="20% - Accent1 2 2 2 2 2 4 4 2 2" xfId="1807" xr:uid="{00000000-0005-0000-0000-000054060000}"/>
    <cellStyle name="20% - Accent1 2 2 2 2 2 4 4 2 2 2" xfId="1808" xr:uid="{00000000-0005-0000-0000-000055060000}"/>
    <cellStyle name="20% - Accent1 2 2 2 2 2 4 4 2 3" xfId="1809" xr:uid="{00000000-0005-0000-0000-000056060000}"/>
    <cellStyle name="20% - Accent1 2 2 2 2 2 4 4 3" xfId="1810" xr:uid="{00000000-0005-0000-0000-000057060000}"/>
    <cellStyle name="20% - Accent1 2 2 2 2 2 4 4 3 2" xfId="1811" xr:uid="{00000000-0005-0000-0000-000058060000}"/>
    <cellStyle name="20% - Accent1 2 2 2 2 2 4 4 4" xfId="1812" xr:uid="{00000000-0005-0000-0000-000059060000}"/>
    <cellStyle name="20% - Accent1 2 2 2 2 2 4 5" xfId="1813" xr:uid="{00000000-0005-0000-0000-00005A060000}"/>
    <cellStyle name="20% - Accent1 2 2 2 2 2 4 5 2" xfId="1814" xr:uid="{00000000-0005-0000-0000-00005B060000}"/>
    <cellStyle name="20% - Accent1 2 2 2 2 2 4 5 2 2" xfId="1815" xr:uid="{00000000-0005-0000-0000-00005C060000}"/>
    <cellStyle name="20% - Accent1 2 2 2 2 2 4 5 2 2 2" xfId="1816" xr:uid="{00000000-0005-0000-0000-00005D060000}"/>
    <cellStyle name="20% - Accent1 2 2 2 2 2 4 5 2 3" xfId="1817" xr:uid="{00000000-0005-0000-0000-00005E060000}"/>
    <cellStyle name="20% - Accent1 2 2 2 2 2 4 5 3" xfId="1818" xr:uid="{00000000-0005-0000-0000-00005F060000}"/>
    <cellStyle name="20% - Accent1 2 2 2 2 2 4 5 3 2" xfId="1819" xr:uid="{00000000-0005-0000-0000-000060060000}"/>
    <cellStyle name="20% - Accent1 2 2 2 2 2 4 5 4" xfId="1820" xr:uid="{00000000-0005-0000-0000-000061060000}"/>
    <cellStyle name="20% - Accent1 2 2 2 2 2 4 6" xfId="1821" xr:uid="{00000000-0005-0000-0000-000062060000}"/>
    <cellStyle name="20% - Accent1 2 2 2 2 2 4 6 2" xfId="1822" xr:uid="{00000000-0005-0000-0000-000063060000}"/>
    <cellStyle name="20% - Accent1 2 2 2 2 2 4 6 2 2" xfId="1823" xr:uid="{00000000-0005-0000-0000-000064060000}"/>
    <cellStyle name="20% - Accent1 2 2 2 2 2 4 6 2 2 2" xfId="1824" xr:uid="{00000000-0005-0000-0000-000065060000}"/>
    <cellStyle name="20% - Accent1 2 2 2 2 2 4 6 2 3" xfId="1825" xr:uid="{00000000-0005-0000-0000-000066060000}"/>
    <cellStyle name="20% - Accent1 2 2 2 2 2 4 6 3" xfId="1826" xr:uid="{00000000-0005-0000-0000-000067060000}"/>
    <cellStyle name="20% - Accent1 2 2 2 2 2 4 6 3 2" xfId="1827" xr:uid="{00000000-0005-0000-0000-000068060000}"/>
    <cellStyle name="20% - Accent1 2 2 2 2 2 4 6 4" xfId="1828" xr:uid="{00000000-0005-0000-0000-000069060000}"/>
    <cellStyle name="20% - Accent1 2 2 2 2 2 4 7" xfId="1829" xr:uid="{00000000-0005-0000-0000-00006A060000}"/>
    <cellStyle name="20% - Accent1 2 2 2 2 2 4 7 2" xfId="1830" xr:uid="{00000000-0005-0000-0000-00006B060000}"/>
    <cellStyle name="20% - Accent1 2 2 2 2 2 4 7 2 2" xfId="1831" xr:uid="{00000000-0005-0000-0000-00006C060000}"/>
    <cellStyle name="20% - Accent1 2 2 2 2 2 4 7 3" xfId="1832" xr:uid="{00000000-0005-0000-0000-00006D060000}"/>
    <cellStyle name="20% - Accent1 2 2 2 2 2 4 8" xfId="1833" xr:uid="{00000000-0005-0000-0000-00006E060000}"/>
    <cellStyle name="20% - Accent1 2 2 2 2 2 4 8 2" xfId="1834" xr:uid="{00000000-0005-0000-0000-00006F060000}"/>
    <cellStyle name="20% - Accent1 2 2 2 2 2 4 8 2 2" xfId="1835" xr:uid="{00000000-0005-0000-0000-000070060000}"/>
    <cellStyle name="20% - Accent1 2 2 2 2 2 4 8 3" xfId="1836" xr:uid="{00000000-0005-0000-0000-000071060000}"/>
    <cellStyle name="20% - Accent1 2 2 2 2 2 4 9" xfId="1837" xr:uid="{00000000-0005-0000-0000-000072060000}"/>
    <cellStyle name="20% - Accent1 2 2 2 2 2 4 9 2" xfId="1838" xr:uid="{00000000-0005-0000-0000-000073060000}"/>
    <cellStyle name="20% - Accent1 2 2 2 2 2 5" xfId="1839" xr:uid="{00000000-0005-0000-0000-000074060000}"/>
    <cellStyle name="20% - Accent1 2 2 2 2 2 5 2" xfId="1840" xr:uid="{00000000-0005-0000-0000-000075060000}"/>
    <cellStyle name="20% - Accent1 2 2 2 2 2 5 2 2" xfId="1841" xr:uid="{00000000-0005-0000-0000-000076060000}"/>
    <cellStyle name="20% - Accent1 2 2 2 2 2 5 2 2 2" xfId="1842" xr:uid="{00000000-0005-0000-0000-000077060000}"/>
    <cellStyle name="20% - Accent1 2 2 2 2 2 5 2 2 2 2" xfId="1843" xr:uid="{00000000-0005-0000-0000-000078060000}"/>
    <cellStyle name="20% - Accent1 2 2 2 2 2 5 2 2 3" xfId="1844" xr:uid="{00000000-0005-0000-0000-000079060000}"/>
    <cellStyle name="20% - Accent1 2 2 2 2 2 5 2 3" xfId="1845" xr:uid="{00000000-0005-0000-0000-00007A060000}"/>
    <cellStyle name="20% - Accent1 2 2 2 2 2 5 2 3 2" xfId="1846" xr:uid="{00000000-0005-0000-0000-00007B060000}"/>
    <cellStyle name="20% - Accent1 2 2 2 2 2 5 2 4" xfId="1847" xr:uid="{00000000-0005-0000-0000-00007C060000}"/>
    <cellStyle name="20% - Accent1 2 2 2 2 2 5 3" xfId="1848" xr:uid="{00000000-0005-0000-0000-00007D060000}"/>
    <cellStyle name="20% - Accent1 2 2 2 2 2 5 3 2" xfId="1849" xr:uid="{00000000-0005-0000-0000-00007E060000}"/>
    <cellStyle name="20% - Accent1 2 2 2 2 2 5 3 2 2" xfId="1850" xr:uid="{00000000-0005-0000-0000-00007F060000}"/>
    <cellStyle name="20% - Accent1 2 2 2 2 2 5 3 2 2 2" xfId="1851" xr:uid="{00000000-0005-0000-0000-000080060000}"/>
    <cellStyle name="20% - Accent1 2 2 2 2 2 5 3 2 3" xfId="1852" xr:uid="{00000000-0005-0000-0000-000081060000}"/>
    <cellStyle name="20% - Accent1 2 2 2 2 2 5 3 3" xfId="1853" xr:uid="{00000000-0005-0000-0000-000082060000}"/>
    <cellStyle name="20% - Accent1 2 2 2 2 2 5 3 3 2" xfId="1854" xr:uid="{00000000-0005-0000-0000-000083060000}"/>
    <cellStyle name="20% - Accent1 2 2 2 2 2 5 3 4" xfId="1855" xr:uid="{00000000-0005-0000-0000-000084060000}"/>
    <cellStyle name="20% - Accent1 2 2 2 2 2 5 4" xfId="1856" xr:uid="{00000000-0005-0000-0000-000085060000}"/>
    <cellStyle name="20% - Accent1 2 2 2 2 2 5 4 2" xfId="1857" xr:uid="{00000000-0005-0000-0000-000086060000}"/>
    <cellStyle name="20% - Accent1 2 2 2 2 2 5 4 2 2" xfId="1858" xr:uid="{00000000-0005-0000-0000-000087060000}"/>
    <cellStyle name="20% - Accent1 2 2 2 2 2 5 4 2 2 2" xfId="1859" xr:uid="{00000000-0005-0000-0000-000088060000}"/>
    <cellStyle name="20% - Accent1 2 2 2 2 2 5 4 2 3" xfId="1860" xr:uid="{00000000-0005-0000-0000-000089060000}"/>
    <cellStyle name="20% - Accent1 2 2 2 2 2 5 4 3" xfId="1861" xr:uid="{00000000-0005-0000-0000-00008A060000}"/>
    <cellStyle name="20% - Accent1 2 2 2 2 2 5 4 3 2" xfId="1862" xr:uid="{00000000-0005-0000-0000-00008B060000}"/>
    <cellStyle name="20% - Accent1 2 2 2 2 2 5 4 4" xfId="1863" xr:uid="{00000000-0005-0000-0000-00008C060000}"/>
    <cellStyle name="20% - Accent1 2 2 2 2 2 5 5" xfId="1864" xr:uid="{00000000-0005-0000-0000-00008D060000}"/>
    <cellStyle name="20% - Accent1 2 2 2 2 2 5 5 2" xfId="1865" xr:uid="{00000000-0005-0000-0000-00008E060000}"/>
    <cellStyle name="20% - Accent1 2 2 2 2 2 5 5 2 2" xfId="1866" xr:uid="{00000000-0005-0000-0000-00008F060000}"/>
    <cellStyle name="20% - Accent1 2 2 2 2 2 5 5 3" xfId="1867" xr:uid="{00000000-0005-0000-0000-000090060000}"/>
    <cellStyle name="20% - Accent1 2 2 2 2 2 5 6" xfId="1868" xr:uid="{00000000-0005-0000-0000-000091060000}"/>
    <cellStyle name="20% - Accent1 2 2 2 2 2 5 6 2" xfId="1869" xr:uid="{00000000-0005-0000-0000-000092060000}"/>
    <cellStyle name="20% - Accent1 2 2 2 2 2 5 6 2 2" xfId="1870" xr:uid="{00000000-0005-0000-0000-000093060000}"/>
    <cellStyle name="20% - Accent1 2 2 2 2 2 5 6 3" xfId="1871" xr:uid="{00000000-0005-0000-0000-000094060000}"/>
    <cellStyle name="20% - Accent1 2 2 2 2 2 5 7" xfId="1872" xr:uid="{00000000-0005-0000-0000-000095060000}"/>
    <cellStyle name="20% - Accent1 2 2 2 2 2 5 7 2" xfId="1873" xr:uid="{00000000-0005-0000-0000-000096060000}"/>
    <cellStyle name="20% - Accent1 2 2 2 2 2 5 8" xfId="1874" xr:uid="{00000000-0005-0000-0000-000097060000}"/>
    <cellStyle name="20% - Accent1 2 2 2 2 2 5 8 2" xfId="1875" xr:uid="{00000000-0005-0000-0000-000098060000}"/>
    <cellStyle name="20% - Accent1 2 2 2 2 2 5 9" xfId="1876" xr:uid="{00000000-0005-0000-0000-000099060000}"/>
    <cellStyle name="20% - Accent1 2 2 2 2 2 6" xfId="1877" xr:uid="{00000000-0005-0000-0000-00009A060000}"/>
    <cellStyle name="20% - Accent1 2 2 2 2 2 6 2" xfId="1878" xr:uid="{00000000-0005-0000-0000-00009B060000}"/>
    <cellStyle name="20% - Accent1 2 2 2 2 2 6 2 2" xfId="1879" xr:uid="{00000000-0005-0000-0000-00009C060000}"/>
    <cellStyle name="20% - Accent1 2 2 2 2 2 6 2 2 2" xfId="1880" xr:uid="{00000000-0005-0000-0000-00009D060000}"/>
    <cellStyle name="20% - Accent1 2 2 2 2 2 6 2 2 2 2" xfId="1881" xr:uid="{00000000-0005-0000-0000-00009E060000}"/>
    <cellStyle name="20% - Accent1 2 2 2 2 2 6 2 2 3" xfId="1882" xr:uid="{00000000-0005-0000-0000-00009F060000}"/>
    <cellStyle name="20% - Accent1 2 2 2 2 2 6 2 3" xfId="1883" xr:uid="{00000000-0005-0000-0000-0000A0060000}"/>
    <cellStyle name="20% - Accent1 2 2 2 2 2 6 2 3 2" xfId="1884" xr:uid="{00000000-0005-0000-0000-0000A1060000}"/>
    <cellStyle name="20% - Accent1 2 2 2 2 2 6 2 4" xfId="1885" xr:uid="{00000000-0005-0000-0000-0000A2060000}"/>
    <cellStyle name="20% - Accent1 2 2 2 2 2 6 3" xfId="1886" xr:uid="{00000000-0005-0000-0000-0000A3060000}"/>
    <cellStyle name="20% - Accent1 2 2 2 2 2 6 3 2" xfId="1887" xr:uid="{00000000-0005-0000-0000-0000A4060000}"/>
    <cellStyle name="20% - Accent1 2 2 2 2 2 6 3 2 2" xfId="1888" xr:uid="{00000000-0005-0000-0000-0000A5060000}"/>
    <cellStyle name="20% - Accent1 2 2 2 2 2 6 3 2 2 2" xfId="1889" xr:uid="{00000000-0005-0000-0000-0000A6060000}"/>
    <cellStyle name="20% - Accent1 2 2 2 2 2 6 3 2 3" xfId="1890" xr:uid="{00000000-0005-0000-0000-0000A7060000}"/>
    <cellStyle name="20% - Accent1 2 2 2 2 2 6 3 3" xfId="1891" xr:uid="{00000000-0005-0000-0000-0000A8060000}"/>
    <cellStyle name="20% - Accent1 2 2 2 2 2 6 3 3 2" xfId="1892" xr:uid="{00000000-0005-0000-0000-0000A9060000}"/>
    <cellStyle name="20% - Accent1 2 2 2 2 2 6 3 4" xfId="1893" xr:uid="{00000000-0005-0000-0000-0000AA060000}"/>
    <cellStyle name="20% - Accent1 2 2 2 2 2 6 4" xfId="1894" xr:uid="{00000000-0005-0000-0000-0000AB060000}"/>
    <cellStyle name="20% - Accent1 2 2 2 2 2 6 4 2" xfId="1895" xr:uid="{00000000-0005-0000-0000-0000AC060000}"/>
    <cellStyle name="20% - Accent1 2 2 2 2 2 6 4 2 2" xfId="1896" xr:uid="{00000000-0005-0000-0000-0000AD060000}"/>
    <cellStyle name="20% - Accent1 2 2 2 2 2 6 4 2 2 2" xfId="1897" xr:uid="{00000000-0005-0000-0000-0000AE060000}"/>
    <cellStyle name="20% - Accent1 2 2 2 2 2 6 4 2 3" xfId="1898" xr:uid="{00000000-0005-0000-0000-0000AF060000}"/>
    <cellStyle name="20% - Accent1 2 2 2 2 2 6 4 3" xfId="1899" xr:uid="{00000000-0005-0000-0000-0000B0060000}"/>
    <cellStyle name="20% - Accent1 2 2 2 2 2 6 4 3 2" xfId="1900" xr:uid="{00000000-0005-0000-0000-0000B1060000}"/>
    <cellStyle name="20% - Accent1 2 2 2 2 2 6 4 4" xfId="1901" xr:uid="{00000000-0005-0000-0000-0000B2060000}"/>
    <cellStyle name="20% - Accent1 2 2 2 2 2 6 5" xfId="1902" xr:uid="{00000000-0005-0000-0000-0000B3060000}"/>
    <cellStyle name="20% - Accent1 2 2 2 2 2 6 5 2" xfId="1903" xr:uid="{00000000-0005-0000-0000-0000B4060000}"/>
    <cellStyle name="20% - Accent1 2 2 2 2 2 6 5 2 2" xfId="1904" xr:uid="{00000000-0005-0000-0000-0000B5060000}"/>
    <cellStyle name="20% - Accent1 2 2 2 2 2 6 5 3" xfId="1905" xr:uid="{00000000-0005-0000-0000-0000B6060000}"/>
    <cellStyle name="20% - Accent1 2 2 2 2 2 6 6" xfId="1906" xr:uid="{00000000-0005-0000-0000-0000B7060000}"/>
    <cellStyle name="20% - Accent1 2 2 2 2 2 6 6 2" xfId="1907" xr:uid="{00000000-0005-0000-0000-0000B8060000}"/>
    <cellStyle name="20% - Accent1 2 2 2 2 2 6 6 2 2" xfId="1908" xr:uid="{00000000-0005-0000-0000-0000B9060000}"/>
    <cellStyle name="20% - Accent1 2 2 2 2 2 6 6 3" xfId="1909" xr:uid="{00000000-0005-0000-0000-0000BA060000}"/>
    <cellStyle name="20% - Accent1 2 2 2 2 2 6 7" xfId="1910" xr:uid="{00000000-0005-0000-0000-0000BB060000}"/>
    <cellStyle name="20% - Accent1 2 2 2 2 2 6 7 2" xfId="1911" xr:uid="{00000000-0005-0000-0000-0000BC060000}"/>
    <cellStyle name="20% - Accent1 2 2 2 2 2 6 8" xfId="1912" xr:uid="{00000000-0005-0000-0000-0000BD060000}"/>
    <cellStyle name="20% - Accent1 2 2 2 2 2 6 8 2" xfId="1913" xr:uid="{00000000-0005-0000-0000-0000BE060000}"/>
    <cellStyle name="20% - Accent1 2 2 2 2 2 6 9" xfId="1914" xr:uid="{00000000-0005-0000-0000-0000BF060000}"/>
    <cellStyle name="20% - Accent1 2 2 2 2 2 7" xfId="1915" xr:uid="{00000000-0005-0000-0000-0000C0060000}"/>
    <cellStyle name="20% - Accent1 2 2 2 2 2 7 2" xfId="1916" xr:uid="{00000000-0005-0000-0000-0000C1060000}"/>
    <cellStyle name="20% - Accent1 2 2 2 2 2 7 2 2" xfId="1917" xr:uid="{00000000-0005-0000-0000-0000C2060000}"/>
    <cellStyle name="20% - Accent1 2 2 2 2 2 7 2 2 2" xfId="1918" xr:uid="{00000000-0005-0000-0000-0000C3060000}"/>
    <cellStyle name="20% - Accent1 2 2 2 2 2 7 2 3" xfId="1919" xr:uid="{00000000-0005-0000-0000-0000C4060000}"/>
    <cellStyle name="20% - Accent1 2 2 2 2 2 7 3" xfId="1920" xr:uid="{00000000-0005-0000-0000-0000C5060000}"/>
    <cellStyle name="20% - Accent1 2 2 2 2 2 7 3 2" xfId="1921" xr:uid="{00000000-0005-0000-0000-0000C6060000}"/>
    <cellStyle name="20% - Accent1 2 2 2 2 2 7 4" xfId="1922" xr:uid="{00000000-0005-0000-0000-0000C7060000}"/>
    <cellStyle name="20% - Accent1 2 2 2 2 2 8" xfId="1923" xr:uid="{00000000-0005-0000-0000-0000C8060000}"/>
    <cellStyle name="20% - Accent1 2 2 2 2 2 8 2" xfId="1924" xr:uid="{00000000-0005-0000-0000-0000C9060000}"/>
    <cellStyle name="20% - Accent1 2 2 2 2 2 8 2 2" xfId="1925" xr:uid="{00000000-0005-0000-0000-0000CA060000}"/>
    <cellStyle name="20% - Accent1 2 2 2 2 2 8 2 2 2" xfId="1926" xr:uid="{00000000-0005-0000-0000-0000CB060000}"/>
    <cellStyle name="20% - Accent1 2 2 2 2 2 8 2 3" xfId="1927" xr:uid="{00000000-0005-0000-0000-0000CC060000}"/>
    <cellStyle name="20% - Accent1 2 2 2 2 2 8 3" xfId="1928" xr:uid="{00000000-0005-0000-0000-0000CD060000}"/>
    <cellStyle name="20% - Accent1 2 2 2 2 2 8 3 2" xfId="1929" xr:uid="{00000000-0005-0000-0000-0000CE060000}"/>
    <cellStyle name="20% - Accent1 2 2 2 2 2 8 4" xfId="1930" xr:uid="{00000000-0005-0000-0000-0000CF060000}"/>
    <cellStyle name="20% - Accent1 2 2 2 2 2 9" xfId="1931" xr:uid="{00000000-0005-0000-0000-0000D0060000}"/>
    <cellStyle name="20% - Accent1 2 2 2 2 2 9 2" xfId="1932" xr:uid="{00000000-0005-0000-0000-0000D1060000}"/>
    <cellStyle name="20% - Accent1 2 2 2 2 2 9 2 2" xfId="1933" xr:uid="{00000000-0005-0000-0000-0000D2060000}"/>
    <cellStyle name="20% - Accent1 2 2 2 2 2 9 2 2 2" xfId="1934" xr:uid="{00000000-0005-0000-0000-0000D3060000}"/>
    <cellStyle name="20% - Accent1 2 2 2 2 2 9 2 3" xfId="1935" xr:uid="{00000000-0005-0000-0000-0000D4060000}"/>
    <cellStyle name="20% - Accent1 2 2 2 2 2 9 3" xfId="1936" xr:uid="{00000000-0005-0000-0000-0000D5060000}"/>
    <cellStyle name="20% - Accent1 2 2 2 2 2 9 3 2" xfId="1937" xr:uid="{00000000-0005-0000-0000-0000D6060000}"/>
    <cellStyle name="20% - Accent1 2 2 2 2 2 9 4" xfId="1938" xr:uid="{00000000-0005-0000-0000-0000D7060000}"/>
    <cellStyle name="20% - Accent1 2 2 2 2 3" xfId="1939" xr:uid="{00000000-0005-0000-0000-0000D8060000}"/>
    <cellStyle name="20% - Accent1 2 2 2 2 3 10" xfId="1940" xr:uid="{00000000-0005-0000-0000-0000D9060000}"/>
    <cellStyle name="20% - Accent1 2 2 2 2 3 10 2" xfId="1941" xr:uid="{00000000-0005-0000-0000-0000DA060000}"/>
    <cellStyle name="20% - Accent1 2 2 2 2 3 11" xfId="1942" xr:uid="{00000000-0005-0000-0000-0000DB060000}"/>
    <cellStyle name="20% - Accent1 2 2 2 2 3 2" xfId="1943" xr:uid="{00000000-0005-0000-0000-0000DC060000}"/>
    <cellStyle name="20% - Accent1 2 2 2 2 3 2 2" xfId="1944" xr:uid="{00000000-0005-0000-0000-0000DD060000}"/>
    <cellStyle name="20% - Accent1 2 2 2 2 3 2 2 2" xfId="1945" xr:uid="{00000000-0005-0000-0000-0000DE060000}"/>
    <cellStyle name="20% - Accent1 2 2 2 2 3 2 2 2 2" xfId="1946" xr:uid="{00000000-0005-0000-0000-0000DF060000}"/>
    <cellStyle name="20% - Accent1 2 2 2 2 3 2 2 2 2 2" xfId="1947" xr:uid="{00000000-0005-0000-0000-0000E0060000}"/>
    <cellStyle name="20% - Accent1 2 2 2 2 3 2 2 2 3" xfId="1948" xr:uid="{00000000-0005-0000-0000-0000E1060000}"/>
    <cellStyle name="20% - Accent1 2 2 2 2 3 2 2 3" xfId="1949" xr:uid="{00000000-0005-0000-0000-0000E2060000}"/>
    <cellStyle name="20% - Accent1 2 2 2 2 3 2 2 3 2" xfId="1950" xr:uid="{00000000-0005-0000-0000-0000E3060000}"/>
    <cellStyle name="20% - Accent1 2 2 2 2 3 2 2 4" xfId="1951" xr:uid="{00000000-0005-0000-0000-0000E4060000}"/>
    <cellStyle name="20% - Accent1 2 2 2 2 3 2 3" xfId="1952" xr:uid="{00000000-0005-0000-0000-0000E5060000}"/>
    <cellStyle name="20% - Accent1 2 2 2 2 3 2 3 2" xfId="1953" xr:uid="{00000000-0005-0000-0000-0000E6060000}"/>
    <cellStyle name="20% - Accent1 2 2 2 2 3 2 3 2 2" xfId="1954" xr:uid="{00000000-0005-0000-0000-0000E7060000}"/>
    <cellStyle name="20% - Accent1 2 2 2 2 3 2 3 2 2 2" xfId="1955" xr:uid="{00000000-0005-0000-0000-0000E8060000}"/>
    <cellStyle name="20% - Accent1 2 2 2 2 3 2 3 2 3" xfId="1956" xr:uid="{00000000-0005-0000-0000-0000E9060000}"/>
    <cellStyle name="20% - Accent1 2 2 2 2 3 2 3 3" xfId="1957" xr:uid="{00000000-0005-0000-0000-0000EA060000}"/>
    <cellStyle name="20% - Accent1 2 2 2 2 3 2 3 3 2" xfId="1958" xr:uid="{00000000-0005-0000-0000-0000EB060000}"/>
    <cellStyle name="20% - Accent1 2 2 2 2 3 2 3 4" xfId="1959" xr:uid="{00000000-0005-0000-0000-0000EC060000}"/>
    <cellStyle name="20% - Accent1 2 2 2 2 3 2 4" xfId="1960" xr:uid="{00000000-0005-0000-0000-0000ED060000}"/>
    <cellStyle name="20% - Accent1 2 2 2 2 3 2 4 2" xfId="1961" xr:uid="{00000000-0005-0000-0000-0000EE060000}"/>
    <cellStyle name="20% - Accent1 2 2 2 2 3 2 4 2 2" xfId="1962" xr:uid="{00000000-0005-0000-0000-0000EF060000}"/>
    <cellStyle name="20% - Accent1 2 2 2 2 3 2 4 2 2 2" xfId="1963" xr:uid="{00000000-0005-0000-0000-0000F0060000}"/>
    <cellStyle name="20% - Accent1 2 2 2 2 3 2 4 2 3" xfId="1964" xr:uid="{00000000-0005-0000-0000-0000F1060000}"/>
    <cellStyle name="20% - Accent1 2 2 2 2 3 2 4 3" xfId="1965" xr:uid="{00000000-0005-0000-0000-0000F2060000}"/>
    <cellStyle name="20% - Accent1 2 2 2 2 3 2 4 3 2" xfId="1966" xr:uid="{00000000-0005-0000-0000-0000F3060000}"/>
    <cellStyle name="20% - Accent1 2 2 2 2 3 2 4 4" xfId="1967" xr:uid="{00000000-0005-0000-0000-0000F4060000}"/>
    <cellStyle name="20% - Accent1 2 2 2 2 3 2 5" xfId="1968" xr:uid="{00000000-0005-0000-0000-0000F5060000}"/>
    <cellStyle name="20% - Accent1 2 2 2 2 3 2 5 2" xfId="1969" xr:uid="{00000000-0005-0000-0000-0000F6060000}"/>
    <cellStyle name="20% - Accent1 2 2 2 2 3 2 5 2 2" xfId="1970" xr:uid="{00000000-0005-0000-0000-0000F7060000}"/>
    <cellStyle name="20% - Accent1 2 2 2 2 3 2 5 3" xfId="1971" xr:uid="{00000000-0005-0000-0000-0000F8060000}"/>
    <cellStyle name="20% - Accent1 2 2 2 2 3 2 6" xfId="1972" xr:uid="{00000000-0005-0000-0000-0000F9060000}"/>
    <cellStyle name="20% - Accent1 2 2 2 2 3 2 6 2" xfId="1973" xr:uid="{00000000-0005-0000-0000-0000FA060000}"/>
    <cellStyle name="20% - Accent1 2 2 2 2 3 2 6 2 2" xfId="1974" xr:uid="{00000000-0005-0000-0000-0000FB060000}"/>
    <cellStyle name="20% - Accent1 2 2 2 2 3 2 6 3" xfId="1975" xr:uid="{00000000-0005-0000-0000-0000FC060000}"/>
    <cellStyle name="20% - Accent1 2 2 2 2 3 2 7" xfId="1976" xr:uid="{00000000-0005-0000-0000-0000FD060000}"/>
    <cellStyle name="20% - Accent1 2 2 2 2 3 2 7 2" xfId="1977" xr:uid="{00000000-0005-0000-0000-0000FE060000}"/>
    <cellStyle name="20% - Accent1 2 2 2 2 3 2 8" xfId="1978" xr:uid="{00000000-0005-0000-0000-0000FF060000}"/>
    <cellStyle name="20% - Accent1 2 2 2 2 3 2 8 2" xfId="1979" xr:uid="{00000000-0005-0000-0000-000000070000}"/>
    <cellStyle name="20% - Accent1 2 2 2 2 3 2 9" xfId="1980" xr:uid="{00000000-0005-0000-0000-000001070000}"/>
    <cellStyle name="20% - Accent1 2 2 2 2 3 3" xfId="1981" xr:uid="{00000000-0005-0000-0000-000002070000}"/>
    <cellStyle name="20% - Accent1 2 2 2 2 3 3 2" xfId="1982" xr:uid="{00000000-0005-0000-0000-000003070000}"/>
    <cellStyle name="20% - Accent1 2 2 2 2 3 3 2 2" xfId="1983" xr:uid="{00000000-0005-0000-0000-000004070000}"/>
    <cellStyle name="20% - Accent1 2 2 2 2 3 3 2 2 2" xfId="1984" xr:uid="{00000000-0005-0000-0000-000005070000}"/>
    <cellStyle name="20% - Accent1 2 2 2 2 3 3 2 2 2 2" xfId="1985" xr:uid="{00000000-0005-0000-0000-000006070000}"/>
    <cellStyle name="20% - Accent1 2 2 2 2 3 3 2 2 3" xfId="1986" xr:uid="{00000000-0005-0000-0000-000007070000}"/>
    <cellStyle name="20% - Accent1 2 2 2 2 3 3 2 3" xfId="1987" xr:uid="{00000000-0005-0000-0000-000008070000}"/>
    <cellStyle name="20% - Accent1 2 2 2 2 3 3 2 3 2" xfId="1988" xr:uid="{00000000-0005-0000-0000-000009070000}"/>
    <cellStyle name="20% - Accent1 2 2 2 2 3 3 2 4" xfId="1989" xr:uid="{00000000-0005-0000-0000-00000A070000}"/>
    <cellStyle name="20% - Accent1 2 2 2 2 3 3 3" xfId="1990" xr:uid="{00000000-0005-0000-0000-00000B070000}"/>
    <cellStyle name="20% - Accent1 2 2 2 2 3 3 3 2" xfId="1991" xr:uid="{00000000-0005-0000-0000-00000C070000}"/>
    <cellStyle name="20% - Accent1 2 2 2 2 3 3 3 2 2" xfId="1992" xr:uid="{00000000-0005-0000-0000-00000D070000}"/>
    <cellStyle name="20% - Accent1 2 2 2 2 3 3 3 2 2 2" xfId="1993" xr:uid="{00000000-0005-0000-0000-00000E070000}"/>
    <cellStyle name="20% - Accent1 2 2 2 2 3 3 3 2 3" xfId="1994" xr:uid="{00000000-0005-0000-0000-00000F070000}"/>
    <cellStyle name="20% - Accent1 2 2 2 2 3 3 3 3" xfId="1995" xr:uid="{00000000-0005-0000-0000-000010070000}"/>
    <cellStyle name="20% - Accent1 2 2 2 2 3 3 3 3 2" xfId="1996" xr:uid="{00000000-0005-0000-0000-000011070000}"/>
    <cellStyle name="20% - Accent1 2 2 2 2 3 3 3 4" xfId="1997" xr:uid="{00000000-0005-0000-0000-000012070000}"/>
    <cellStyle name="20% - Accent1 2 2 2 2 3 3 4" xfId="1998" xr:uid="{00000000-0005-0000-0000-000013070000}"/>
    <cellStyle name="20% - Accent1 2 2 2 2 3 3 4 2" xfId="1999" xr:uid="{00000000-0005-0000-0000-000014070000}"/>
    <cellStyle name="20% - Accent1 2 2 2 2 3 3 4 2 2" xfId="2000" xr:uid="{00000000-0005-0000-0000-000015070000}"/>
    <cellStyle name="20% - Accent1 2 2 2 2 3 3 4 2 2 2" xfId="2001" xr:uid="{00000000-0005-0000-0000-000016070000}"/>
    <cellStyle name="20% - Accent1 2 2 2 2 3 3 4 2 3" xfId="2002" xr:uid="{00000000-0005-0000-0000-000017070000}"/>
    <cellStyle name="20% - Accent1 2 2 2 2 3 3 4 3" xfId="2003" xr:uid="{00000000-0005-0000-0000-000018070000}"/>
    <cellStyle name="20% - Accent1 2 2 2 2 3 3 4 3 2" xfId="2004" xr:uid="{00000000-0005-0000-0000-000019070000}"/>
    <cellStyle name="20% - Accent1 2 2 2 2 3 3 4 4" xfId="2005" xr:uid="{00000000-0005-0000-0000-00001A070000}"/>
    <cellStyle name="20% - Accent1 2 2 2 2 3 3 5" xfId="2006" xr:uid="{00000000-0005-0000-0000-00001B070000}"/>
    <cellStyle name="20% - Accent1 2 2 2 2 3 3 5 2" xfId="2007" xr:uid="{00000000-0005-0000-0000-00001C070000}"/>
    <cellStyle name="20% - Accent1 2 2 2 2 3 3 5 2 2" xfId="2008" xr:uid="{00000000-0005-0000-0000-00001D070000}"/>
    <cellStyle name="20% - Accent1 2 2 2 2 3 3 5 3" xfId="2009" xr:uid="{00000000-0005-0000-0000-00001E070000}"/>
    <cellStyle name="20% - Accent1 2 2 2 2 3 3 6" xfId="2010" xr:uid="{00000000-0005-0000-0000-00001F070000}"/>
    <cellStyle name="20% - Accent1 2 2 2 2 3 3 6 2" xfId="2011" xr:uid="{00000000-0005-0000-0000-000020070000}"/>
    <cellStyle name="20% - Accent1 2 2 2 2 3 3 6 2 2" xfId="2012" xr:uid="{00000000-0005-0000-0000-000021070000}"/>
    <cellStyle name="20% - Accent1 2 2 2 2 3 3 6 3" xfId="2013" xr:uid="{00000000-0005-0000-0000-000022070000}"/>
    <cellStyle name="20% - Accent1 2 2 2 2 3 3 7" xfId="2014" xr:uid="{00000000-0005-0000-0000-000023070000}"/>
    <cellStyle name="20% - Accent1 2 2 2 2 3 3 7 2" xfId="2015" xr:uid="{00000000-0005-0000-0000-000024070000}"/>
    <cellStyle name="20% - Accent1 2 2 2 2 3 3 8" xfId="2016" xr:uid="{00000000-0005-0000-0000-000025070000}"/>
    <cellStyle name="20% - Accent1 2 2 2 2 3 3 8 2" xfId="2017" xr:uid="{00000000-0005-0000-0000-000026070000}"/>
    <cellStyle name="20% - Accent1 2 2 2 2 3 3 9" xfId="2018" xr:uid="{00000000-0005-0000-0000-000027070000}"/>
    <cellStyle name="20% - Accent1 2 2 2 2 3 4" xfId="2019" xr:uid="{00000000-0005-0000-0000-000028070000}"/>
    <cellStyle name="20% - Accent1 2 2 2 2 3 4 2" xfId="2020" xr:uid="{00000000-0005-0000-0000-000029070000}"/>
    <cellStyle name="20% - Accent1 2 2 2 2 3 4 2 2" xfId="2021" xr:uid="{00000000-0005-0000-0000-00002A070000}"/>
    <cellStyle name="20% - Accent1 2 2 2 2 3 4 2 2 2" xfId="2022" xr:uid="{00000000-0005-0000-0000-00002B070000}"/>
    <cellStyle name="20% - Accent1 2 2 2 2 3 4 2 3" xfId="2023" xr:uid="{00000000-0005-0000-0000-00002C070000}"/>
    <cellStyle name="20% - Accent1 2 2 2 2 3 4 3" xfId="2024" xr:uid="{00000000-0005-0000-0000-00002D070000}"/>
    <cellStyle name="20% - Accent1 2 2 2 2 3 4 3 2" xfId="2025" xr:uid="{00000000-0005-0000-0000-00002E070000}"/>
    <cellStyle name="20% - Accent1 2 2 2 2 3 4 4" xfId="2026" xr:uid="{00000000-0005-0000-0000-00002F070000}"/>
    <cellStyle name="20% - Accent1 2 2 2 2 3 5" xfId="2027" xr:uid="{00000000-0005-0000-0000-000030070000}"/>
    <cellStyle name="20% - Accent1 2 2 2 2 3 5 2" xfId="2028" xr:uid="{00000000-0005-0000-0000-000031070000}"/>
    <cellStyle name="20% - Accent1 2 2 2 2 3 5 2 2" xfId="2029" xr:uid="{00000000-0005-0000-0000-000032070000}"/>
    <cellStyle name="20% - Accent1 2 2 2 2 3 5 2 2 2" xfId="2030" xr:uid="{00000000-0005-0000-0000-000033070000}"/>
    <cellStyle name="20% - Accent1 2 2 2 2 3 5 2 3" xfId="2031" xr:uid="{00000000-0005-0000-0000-000034070000}"/>
    <cellStyle name="20% - Accent1 2 2 2 2 3 5 3" xfId="2032" xr:uid="{00000000-0005-0000-0000-000035070000}"/>
    <cellStyle name="20% - Accent1 2 2 2 2 3 5 3 2" xfId="2033" xr:uid="{00000000-0005-0000-0000-000036070000}"/>
    <cellStyle name="20% - Accent1 2 2 2 2 3 5 4" xfId="2034" xr:uid="{00000000-0005-0000-0000-000037070000}"/>
    <cellStyle name="20% - Accent1 2 2 2 2 3 6" xfId="2035" xr:uid="{00000000-0005-0000-0000-000038070000}"/>
    <cellStyle name="20% - Accent1 2 2 2 2 3 6 2" xfId="2036" xr:uid="{00000000-0005-0000-0000-000039070000}"/>
    <cellStyle name="20% - Accent1 2 2 2 2 3 6 2 2" xfId="2037" xr:uid="{00000000-0005-0000-0000-00003A070000}"/>
    <cellStyle name="20% - Accent1 2 2 2 2 3 6 2 2 2" xfId="2038" xr:uid="{00000000-0005-0000-0000-00003B070000}"/>
    <cellStyle name="20% - Accent1 2 2 2 2 3 6 2 3" xfId="2039" xr:uid="{00000000-0005-0000-0000-00003C070000}"/>
    <cellStyle name="20% - Accent1 2 2 2 2 3 6 3" xfId="2040" xr:uid="{00000000-0005-0000-0000-00003D070000}"/>
    <cellStyle name="20% - Accent1 2 2 2 2 3 6 3 2" xfId="2041" xr:uid="{00000000-0005-0000-0000-00003E070000}"/>
    <cellStyle name="20% - Accent1 2 2 2 2 3 6 4" xfId="2042" xr:uid="{00000000-0005-0000-0000-00003F070000}"/>
    <cellStyle name="20% - Accent1 2 2 2 2 3 7" xfId="2043" xr:uid="{00000000-0005-0000-0000-000040070000}"/>
    <cellStyle name="20% - Accent1 2 2 2 2 3 7 2" xfId="2044" xr:uid="{00000000-0005-0000-0000-000041070000}"/>
    <cellStyle name="20% - Accent1 2 2 2 2 3 7 2 2" xfId="2045" xr:uid="{00000000-0005-0000-0000-000042070000}"/>
    <cellStyle name="20% - Accent1 2 2 2 2 3 7 3" xfId="2046" xr:uid="{00000000-0005-0000-0000-000043070000}"/>
    <cellStyle name="20% - Accent1 2 2 2 2 3 8" xfId="2047" xr:uid="{00000000-0005-0000-0000-000044070000}"/>
    <cellStyle name="20% - Accent1 2 2 2 2 3 8 2" xfId="2048" xr:uid="{00000000-0005-0000-0000-000045070000}"/>
    <cellStyle name="20% - Accent1 2 2 2 2 3 8 2 2" xfId="2049" xr:uid="{00000000-0005-0000-0000-000046070000}"/>
    <cellStyle name="20% - Accent1 2 2 2 2 3 8 3" xfId="2050" xr:uid="{00000000-0005-0000-0000-000047070000}"/>
    <cellStyle name="20% - Accent1 2 2 2 2 3 9" xfId="2051" xr:uid="{00000000-0005-0000-0000-000048070000}"/>
    <cellStyle name="20% - Accent1 2 2 2 2 3 9 2" xfId="2052" xr:uid="{00000000-0005-0000-0000-000049070000}"/>
    <cellStyle name="20% - Accent1 2 2 2 2 4" xfId="2053" xr:uid="{00000000-0005-0000-0000-00004A070000}"/>
    <cellStyle name="20% - Accent1 2 2 2 2 4 10" xfId="2054" xr:uid="{00000000-0005-0000-0000-00004B070000}"/>
    <cellStyle name="20% - Accent1 2 2 2 2 4 10 2" xfId="2055" xr:uid="{00000000-0005-0000-0000-00004C070000}"/>
    <cellStyle name="20% - Accent1 2 2 2 2 4 11" xfId="2056" xr:uid="{00000000-0005-0000-0000-00004D070000}"/>
    <cellStyle name="20% - Accent1 2 2 2 2 4 2" xfId="2057" xr:uid="{00000000-0005-0000-0000-00004E070000}"/>
    <cellStyle name="20% - Accent1 2 2 2 2 4 2 2" xfId="2058" xr:uid="{00000000-0005-0000-0000-00004F070000}"/>
    <cellStyle name="20% - Accent1 2 2 2 2 4 2 2 2" xfId="2059" xr:uid="{00000000-0005-0000-0000-000050070000}"/>
    <cellStyle name="20% - Accent1 2 2 2 2 4 2 2 2 2" xfId="2060" xr:uid="{00000000-0005-0000-0000-000051070000}"/>
    <cellStyle name="20% - Accent1 2 2 2 2 4 2 2 2 2 2" xfId="2061" xr:uid="{00000000-0005-0000-0000-000052070000}"/>
    <cellStyle name="20% - Accent1 2 2 2 2 4 2 2 2 3" xfId="2062" xr:uid="{00000000-0005-0000-0000-000053070000}"/>
    <cellStyle name="20% - Accent1 2 2 2 2 4 2 2 3" xfId="2063" xr:uid="{00000000-0005-0000-0000-000054070000}"/>
    <cellStyle name="20% - Accent1 2 2 2 2 4 2 2 3 2" xfId="2064" xr:uid="{00000000-0005-0000-0000-000055070000}"/>
    <cellStyle name="20% - Accent1 2 2 2 2 4 2 2 4" xfId="2065" xr:uid="{00000000-0005-0000-0000-000056070000}"/>
    <cellStyle name="20% - Accent1 2 2 2 2 4 2 3" xfId="2066" xr:uid="{00000000-0005-0000-0000-000057070000}"/>
    <cellStyle name="20% - Accent1 2 2 2 2 4 2 3 2" xfId="2067" xr:uid="{00000000-0005-0000-0000-000058070000}"/>
    <cellStyle name="20% - Accent1 2 2 2 2 4 2 3 2 2" xfId="2068" xr:uid="{00000000-0005-0000-0000-000059070000}"/>
    <cellStyle name="20% - Accent1 2 2 2 2 4 2 3 2 2 2" xfId="2069" xr:uid="{00000000-0005-0000-0000-00005A070000}"/>
    <cellStyle name="20% - Accent1 2 2 2 2 4 2 3 2 3" xfId="2070" xr:uid="{00000000-0005-0000-0000-00005B070000}"/>
    <cellStyle name="20% - Accent1 2 2 2 2 4 2 3 3" xfId="2071" xr:uid="{00000000-0005-0000-0000-00005C070000}"/>
    <cellStyle name="20% - Accent1 2 2 2 2 4 2 3 3 2" xfId="2072" xr:uid="{00000000-0005-0000-0000-00005D070000}"/>
    <cellStyle name="20% - Accent1 2 2 2 2 4 2 3 4" xfId="2073" xr:uid="{00000000-0005-0000-0000-00005E070000}"/>
    <cellStyle name="20% - Accent1 2 2 2 2 4 2 4" xfId="2074" xr:uid="{00000000-0005-0000-0000-00005F070000}"/>
    <cellStyle name="20% - Accent1 2 2 2 2 4 2 4 2" xfId="2075" xr:uid="{00000000-0005-0000-0000-000060070000}"/>
    <cellStyle name="20% - Accent1 2 2 2 2 4 2 4 2 2" xfId="2076" xr:uid="{00000000-0005-0000-0000-000061070000}"/>
    <cellStyle name="20% - Accent1 2 2 2 2 4 2 4 2 2 2" xfId="2077" xr:uid="{00000000-0005-0000-0000-000062070000}"/>
    <cellStyle name="20% - Accent1 2 2 2 2 4 2 4 2 3" xfId="2078" xr:uid="{00000000-0005-0000-0000-000063070000}"/>
    <cellStyle name="20% - Accent1 2 2 2 2 4 2 4 3" xfId="2079" xr:uid="{00000000-0005-0000-0000-000064070000}"/>
    <cellStyle name="20% - Accent1 2 2 2 2 4 2 4 3 2" xfId="2080" xr:uid="{00000000-0005-0000-0000-000065070000}"/>
    <cellStyle name="20% - Accent1 2 2 2 2 4 2 4 4" xfId="2081" xr:uid="{00000000-0005-0000-0000-000066070000}"/>
    <cellStyle name="20% - Accent1 2 2 2 2 4 2 5" xfId="2082" xr:uid="{00000000-0005-0000-0000-000067070000}"/>
    <cellStyle name="20% - Accent1 2 2 2 2 4 2 5 2" xfId="2083" xr:uid="{00000000-0005-0000-0000-000068070000}"/>
    <cellStyle name="20% - Accent1 2 2 2 2 4 2 5 2 2" xfId="2084" xr:uid="{00000000-0005-0000-0000-000069070000}"/>
    <cellStyle name="20% - Accent1 2 2 2 2 4 2 5 3" xfId="2085" xr:uid="{00000000-0005-0000-0000-00006A070000}"/>
    <cellStyle name="20% - Accent1 2 2 2 2 4 2 6" xfId="2086" xr:uid="{00000000-0005-0000-0000-00006B070000}"/>
    <cellStyle name="20% - Accent1 2 2 2 2 4 2 6 2" xfId="2087" xr:uid="{00000000-0005-0000-0000-00006C070000}"/>
    <cellStyle name="20% - Accent1 2 2 2 2 4 2 6 2 2" xfId="2088" xr:uid="{00000000-0005-0000-0000-00006D070000}"/>
    <cellStyle name="20% - Accent1 2 2 2 2 4 2 6 3" xfId="2089" xr:uid="{00000000-0005-0000-0000-00006E070000}"/>
    <cellStyle name="20% - Accent1 2 2 2 2 4 2 7" xfId="2090" xr:uid="{00000000-0005-0000-0000-00006F070000}"/>
    <cellStyle name="20% - Accent1 2 2 2 2 4 2 7 2" xfId="2091" xr:uid="{00000000-0005-0000-0000-000070070000}"/>
    <cellStyle name="20% - Accent1 2 2 2 2 4 2 8" xfId="2092" xr:uid="{00000000-0005-0000-0000-000071070000}"/>
    <cellStyle name="20% - Accent1 2 2 2 2 4 2 8 2" xfId="2093" xr:uid="{00000000-0005-0000-0000-000072070000}"/>
    <cellStyle name="20% - Accent1 2 2 2 2 4 2 9" xfId="2094" xr:uid="{00000000-0005-0000-0000-000073070000}"/>
    <cellStyle name="20% - Accent1 2 2 2 2 4 3" xfId="2095" xr:uid="{00000000-0005-0000-0000-000074070000}"/>
    <cellStyle name="20% - Accent1 2 2 2 2 4 3 2" xfId="2096" xr:uid="{00000000-0005-0000-0000-000075070000}"/>
    <cellStyle name="20% - Accent1 2 2 2 2 4 3 2 2" xfId="2097" xr:uid="{00000000-0005-0000-0000-000076070000}"/>
    <cellStyle name="20% - Accent1 2 2 2 2 4 3 2 2 2" xfId="2098" xr:uid="{00000000-0005-0000-0000-000077070000}"/>
    <cellStyle name="20% - Accent1 2 2 2 2 4 3 2 2 2 2" xfId="2099" xr:uid="{00000000-0005-0000-0000-000078070000}"/>
    <cellStyle name="20% - Accent1 2 2 2 2 4 3 2 2 3" xfId="2100" xr:uid="{00000000-0005-0000-0000-000079070000}"/>
    <cellStyle name="20% - Accent1 2 2 2 2 4 3 2 3" xfId="2101" xr:uid="{00000000-0005-0000-0000-00007A070000}"/>
    <cellStyle name="20% - Accent1 2 2 2 2 4 3 2 3 2" xfId="2102" xr:uid="{00000000-0005-0000-0000-00007B070000}"/>
    <cellStyle name="20% - Accent1 2 2 2 2 4 3 2 4" xfId="2103" xr:uid="{00000000-0005-0000-0000-00007C070000}"/>
    <cellStyle name="20% - Accent1 2 2 2 2 4 3 3" xfId="2104" xr:uid="{00000000-0005-0000-0000-00007D070000}"/>
    <cellStyle name="20% - Accent1 2 2 2 2 4 3 3 2" xfId="2105" xr:uid="{00000000-0005-0000-0000-00007E070000}"/>
    <cellStyle name="20% - Accent1 2 2 2 2 4 3 3 2 2" xfId="2106" xr:uid="{00000000-0005-0000-0000-00007F070000}"/>
    <cellStyle name="20% - Accent1 2 2 2 2 4 3 3 2 2 2" xfId="2107" xr:uid="{00000000-0005-0000-0000-000080070000}"/>
    <cellStyle name="20% - Accent1 2 2 2 2 4 3 3 2 3" xfId="2108" xr:uid="{00000000-0005-0000-0000-000081070000}"/>
    <cellStyle name="20% - Accent1 2 2 2 2 4 3 3 3" xfId="2109" xr:uid="{00000000-0005-0000-0000-000082070000}"/>
    <cellStyle name="20% - Accent1 2 2 2 2 4 3 3 3 2" xfId="2110" xr:uid="{00000000-0005-0000-0000-000083070000}"/>
    <cellStyle name="20% - Accent1 2 2 2 2 4 3 3 4" xfId="2111" xr:uid="{00000000-0005-0000-0000-000084070000}"/>
    <cellStyle name="20% - Accent1 2 2 2 2 4 3 4" xfId="2112" xr:uid="{00000000-0005-0000-0000-000085070000}"/>
    <cellStyle name="20% - Accent1 2 2 2 2 4 3 4 2" xfId="2113" xr:uid="{00000000-0005-0000-0000-000086070000}"/>
    <cellStyle name="20% - Accent1 2 2 2 2 4 3 4 2 2" xfId="2114" xr:uid="{00000000-0005-0000-0000-000087070000}"/>
    <cellStyle name="20% - Accent1 2 2 2 2 4 3 4 2 2 2" xfId="2115" xr:uid="{00000000-0005-0000-0000-000088070000}"/>
    <cellStyle name="20% - Accent1 2 2 2 2 4 3 4 2 3" xfId="2116" xr:uid="{00000000-0005-0000-0000-000089070000}"/>
    <cellStyle name="20% - Accent1 2 2 2 2 4 3 4 3" xfId="2117" xr:uid="{00000000-0005-0000-0000-00008A070000}"/>
    <cellStyle name="20% - Accent1 2 2 2 2 4 3 4 3 2" xfId="2118" xr:uid="{00000000-0005-0000-0000-00008B070000}"/>
    <cellStyle name="20% - Accent1 2 2 2 2 4 3 4 4" xfId="2119" xr:uid="{00000000-0005-0000-0000-00008C070000}"/>
    <cellStyle name="20% - Accent1 2 2 2 2 4 3 5" xfId="2120" xr:uid="{00000000-0005-0000-0000-00008D070000}"/>
    <cellStyle name="20% - Accent1 2 2 2 2 4 3 5 2" xfId="2121" xr:uid="{00000000-0005-0000-0000-00008E070000}"/>
    <cellStyle name="20% - Accent1 2 2 2 2 4 3 5 2 2" xfId="2122" xr:uid="{00000000-0005-0000-0000-00008F070000}"/>
    <cellStyle name="20% - Accent1 2 2 2 2 4 3 5 3" xfId="2123" xr:uid="{00000000-0005-0000-0000-000090070000}"/>
    <cellStyle name="20% - Accent1 2 2 2 2 4 3 6" xfId="2124" xr:uid="{00000000-0005-0000-0000-000091070000}"/>
    <cellStyle name="20% - Accent1 2 2 2 2 4 3 6 2" xfId="2125" xr:uid="{00000000-0005-0000-0000-000092070000}"/>
    <cellStyle name="20% - Accent1 2 2 2 2 4 3 6 2 2" xfId="2126" xr:uid="{00000000-0005-0000-0000-000093070000}"/>
    <cellStyle name="20% - Accent1 2 2 2 2 4 3 6 3" xfId="2127" xr:uid="{00000000-0005-0000-0000-000094070000}"/>
    <cellStyle name="20% - Accent1 2 2 2 2 4 3 7" xfId="2128" xr:uid="{00000000-0005-0000-0000-000095070000}"/>
    <cellStyle name="20% - Accent1 2 2 2 2 4 3 7 2" xfId="2129" xr:uid="{00000000-0005-0000-0000-000096070000}"/>
    <cellStyle name="20% - Accent1 2 2 2 2 4 3 8" xfId="2130" xr:uid="{00000000-0005-0000-0000-000097070000}"/>
    <cellStyle name="20% - Accent1 2 2 2 2 4 3 8 2" xfId="2131" xr:uid="{00000000-0005-0000-0000-000098070000}"/>
    <cellStyle name="20% - Accent1 2 2 2 2 4 3 9" xfId="2132" xr:uid="{00000000-0005-0000-0000-000099070000}"/>
    <cellStyle name="20% - Accent1 2 2 2 2 4 4" xfId="2133" xr:uid="{00000000-0005-0000-0000-00009A070000}"/>
    <cellStyle name="20% - Accent1 2 2 2 2 4 4 2" xfId="2134" xr:uid="{00000000-0005-0000-0000-00009B070000}"/>
    <cellStyle name="20% - Accent1 2 2 2 2 4 4 2 2" xfId="2135" xr:uid="{00000000-0005-0000-0000-00009C070000}"/>
    <cellStyle name="20% - Accent1 2 2 2 2 4 4 2 2 2" xfId="2136" xr:uid="{00000000-0005-0000-0000-00009D070000}"/>
    <cellStyle name="20% - Accent1 2 2 2 2 4 4 2 3" xfId="2137" xr:uid="{00000000-0005-0000-0000-00009E070000}"/>
    <cellStyle name="20% - Accent1 2 2 2 2 4 4 3" xfId="2138" xr:uid="{00000000-0005-0000-0000-00009F070000}"/>
    <cellStyle name="20% - Accent1 2 2 2 2 4 4 3 2" xfId="2139" xr:uid="{00000000-0005-0000-0000-0000A0070000}"/>
    <cellStyle name="20% - Accent1 2 2 2 2 4 4 4" xfId="2140" xr:uid="{00000000-0005-0000-0000-0000A1070000}"/>
    <cellStyle name="20% - Accent1 2 2 2 2 4 5" xfId="2141" xr:uid="{00000000-0005-0000-0000-0000A2070000}"/>
    <cellStyle name="20% - Accent1 2 2 2 2 4 5 2" xfId="2142" xr:uid="{00000000-0005-0000-0000-0000A3070000}"/>
    <cellStyle name="20% - Accent1 2 2 2 2 4 5 2 2" xfId="2143" xr:uid="{00000000-0005-0000-0000-0000A4070000}"/>
    <cellStyle name="20% - Accent1 2 2 2 2 4 5 2 2 2" xfId="2144" xr:uid="{00000000-0005-0000-0000-0000A5070000}"/>
    <cellStyle name="20% - Accent1 2 2 2 2 4 5 2 3" xfId="2145" xr:uid="{00000000-0005-0000-0000-0000A6070000}"/>
    <cellStyle name="20% - Accent1 2 2 2 2 4 5 3" xfId="2146" xr:uid="{00000000-0005-0000-0000-0000A7070000}"/>
    <cellStyle name="20% - Accent1 2 2 2 2 4 5 3 2" xfId="2147" xr:uid="{00000000-0005-0000-0000-0000A8070000}"/>
    <cellStyle name="20% - Accent1 2 2 2 2 4 5 4" xfId="2148" xr:uid="{00000000-0005-0000-0000-0000A9070000}"/>
    <cellStyle name="20% - Accent1 2 2 2 2 4 6" xfId="2149" xr:uid="{00000000-0005-0000-0000-0000AA070000}"/>
    <cellStyle name="20% - Accent1 2 2 2 2 4 6 2" xfId="2150" xr:uid="{00000000-0005-0000-0000-0000AB070000}"/>
    <cellStyle name="20% - Accent1 2 2 2 2 4 6 2 2" xfId="2151" xr:uid="{00000000-0005-0000-0000-0000AC070000}"/>
    <cellStyle name="20% - Accent1 2 2 2 2 4 6 2 2 2" xfId="2152" xr:uid="{00000000-0005-0000-0000-0000AD070000}"/>
    <cellStyle name="20% - Accent1 2 2 2 2 4 6 2 3" xfId="2153" xr:uid="{00000000-0005-0000-0000-0000AE070000}"/>
    <cellStyle name="20% - Accent1 2 2 2 2 4 6 3" xfId="2154" xr:uid="{00000000-0005-0000-0000-0000AF070000}"/>
    <cellStyle name="20% - Accent1 2 2 2 2 4 6 3 2" xfId="2155" xr:uid="{00000000-0005-0000-0000-0000B0070000}"/>
    <cellStyle name="20% - Accent1 2 2 2 2 4 6 4" xfId="2156" xr:uid="{00000000-0005-0000-0000-0000B1070000}"/>
    <cellStyle name="20% - Accent1 2 2 2 2 4 7" xfId="2157" xr:uid="{00000000-0005-0000-0000-0000B2070000}"/>
    <cellStyle name="20% - Accent1 2 2 2 2 4 7 2" xfId="2158" xr:uid="{00000000-0005-0000-0000-0000B3070000}"/>
    <cellStyle name="20% - Accent1 2 2 2 2 4 7 2 2" xfId="2159" xr:uid="{00000000-0005-0000-0000-0000B4070000}"/>
    <cellStyle name="20% - Accent1 2 2 2 2 4 7 3" xfId="2160" xr:uid="{00000000-0005-0000-0000-0000B5070000}"/>
    <cellStyle name="20% - Accent1 2 2 2 2 4 8" xfId="2161" xr:uid="{00000000-0005-0000-0000-0000B6070000}"/>
    <cellStyle name="20% - Accent1 2 2 2 2 4 8 2" xfId="2162" xr:uid="{00000000-0005-0000-0000-0000B7070000}"/>
    <cellStyle name="20% - Accent1 2 2 2 2 4 8 2 2" xfId="2163" xr:uid="{00000000-0005-0000-0000-0000B8070000}"/>
    <cellStyle name="20% - Accent1 2 2 2 2 4 8 3" xfId="2164" xr:uid="{00000000-0005-0000-0000-0000B9070000}"/>
    <cellStyle name="20% - Accent1 2 2 2 2 4 9" xfId="2165" xr:uid="{00000000-0005-0000-0000-0000BA070000}"/>
    <cellStyle name="20% - Accent1 2 2 2 2 4 9 2" xfId="2166" xr:uid="{00000000-0005-0000-0000-0000BB070000}"/>
    <cellStyle name="20% - Accent1 2 2 2 2 5" xfId="2167" xr:uid="{00000000-0005-0000-0000-0000BC070000}"/>
    <cellStyle name="20% - Accent1 2 2 2 2 5 10" xfId="2168" xr:uid="{00000000-0005-0000-0000-0000BD070000}"/>
    <cellStyle name="20% - Accent1 2 2 2 2 5 10 2" xfId="2169" xr:uid="{00000000-0005-0000-0000-0000BE070000}"/>
    <cellStyle name="20% - Accent1 2 2 2 2 5 11" xfId="2170" xr:uid="{00000000-0005-0000-0000-0000BF070000}"/>
    <cellStyle name="20% - Accent1 2 2 2 2 5 2" xfId="2171" xr:uid="{00000000-0005-0000-0000-0000C0070000}"/>
    <cellStyle name="20% - Accent1 2 2 2 2 5 2 2" xfId="2172" xr:uid="{00000000-0005-0000-0000-0000C1070000}"/>
    <cellStyle name="20% - Accent1 2 2 2 2 5 2 2 2" xfId="2173" xr:uid="{00000000-0005-0000-0000-0000C2070000}"/>
    <cellStyle name="20% - Accent1 2 2 2 2 5 2 2 2 2" xfId="2174" xr:uid="{00000000-0005-0000-0000-0000C3070000}"/>
    <cellStyle name="20% - Accent1 2 2 2 2 5 2 2 2 2 2" xfId="2175" xr:uid="{00000000-0005-0000-0000-0000C4070000}"/>
    <cellStyle name="20% - Accent1 2 2 2 2 5 2 2 2 3" xfId="2176" xr:uid="{00000000-0005-0000-0000-0000C5070000}"/>
    <cellStyle name="20% - Accent1 2 2 2 2 5 2 2 3" xfId="2177" xr:uid="{00000000-0005-0000-0000-0000C6070000}"/>
    <cellStyle name="20% - Accent1 2 2 2 2 5 2 2 3 2" xfId="2178" xr:uid="{00000000-0005-0000-0000-0000C7070000}"/>
    <cellStyle name="20% - Accent1 2 2 2 2 5 2 2 4" xfId="2179" xr:uid="{00000000-0005-0000-0000-0000C8070000}"/>
    <cellStyle name="20% - Accent1 2 2 2 2 5 2 3" xfId="2180" xr:uid="{00000000-0005-0000-0000-0000C9070000}"/>
    <cellStyle name="20% - Accent1 2 2 2 2 5 2 3 2" xfId="2181" xr:uid="{00000000-0005-0000-0000-0000CA070000}"/>
    <cellStyle name="20% - Accent1 2 2 2 2 5 2 3 2 2" xfId="2182" xr:uid="{00000000-0005-0000-0000-0000CB070000}"/>
    <cellStyle name="20% - Accent1 2 2 2 2 5 2 3 2 2 2" xfId="2183" xr:uid="{00000000-0005-0000-0000-0000CC070000}"/>
    <cellStyle name="20% - Accent1 2 2 2 2 5 2 3 2 3" xfId="2184" xr:uid="{00000000-0005-0000-0000-0000CD070000}"/>
    <cellStyle name="20% - Accent1 2 2 2 2 5 2 3 3" xfId="2185" xr:uid="{00000000-0005-0000-0000-0000CE070000}"/>
    <cellStyle name="20% - Accent1 2 2 2 2 5 2 3 3 2" xfId="2186" xr:uid="{00000000-0005-0000-0000-0000CF070000}"/>
    <cellStyle name="20% - Accent1 2 2 2 2 5 2 3 4" xfId="2187" xr:uid="{00000000-0005-0000-0000-0000D0070000}"/>
    <cellStyle name="20% - Accent1 2 2 2 2 5 2 4" xfId="2188" xr:uid="{00000000-0005-0000-0000-0000D1070000}"/>
    <cellStyle name="20% - Accent1 2 2 2 2 5 2 4 2" xfId="2189" xr:uid="{00000000-0005-0000-0000-0000D2070000}"/>
    <cellStyle name="20% - Accent1 2 2 2 2 5 2 4 2 2" xfId="2190" xr:uid="{00000000-0005-0000-0000-0000D3070000}"/>
    <cellStyle name="20% - Accent1 2 2 2 2 5 2 4 2 2 2" xfId="2191" xr:uid="{00000000-0005-0000-0000-0000D4070000}"/>
    <cellStyle name="20% - Accent1 2 2 2 2 5 2 4 2 3" xfId="2192" xr:uid="{00000000-0005-0000-0000-0000D5070000}"/>
    <cellStyle name="20% - Accent1 2 2 2 2 5 2 4 3" xfId="2193" xr:uid="{00000000-0005-0000-0000-0000D6070000}"/>
    <cellStyle name="20% - Accent1 2 2 2 2 5 2 4 3 2" xfId="2194" xr:uid="{00000000-0005-0000-0000-0000D7070000}"/>
    <cellStyle name="20% - Accent1 2 2 2 2 5 2 4 4" xfId="2195" xr:uid="{00000000-0005-0000-0000-0000D8070000}"/>
    <cellStyle name="20% - Accent1 2 2 2 2 5 2 5" xfId="2196" xr:uid="{00000000-0005-0000-0000-0000D9070000}"/>
    <cellStyle name="20% - Accent1 2 2 2 2 5 2 5 2" xfId="2197" xr:uid="{00000000-0005-0000-0000-0000DA070000}"/>
    <cellStyle name="20% - Accent1 2 2 2 2 5 2 5 2 2" xfId="2198" xr:uid="{00000000-0005-0000-0000-0000DB070000}"/>
    <cellStyle name="20% - Accent1 2 2 2 2 5 2 5 3" xfId="2199" xr:uid="{00000000-0005-0000-0000-0000DC070000}"/>
    <cellStyle name="20% - Accent1 2 2 2 2 5 2 6" xfId="2200" xr:uid="{00000000-0005-0000-0000-0000DD070000}"/>
    <cellStyle name="20% - Accent1 2 2 2 2 5 2 6 2" xfId="2201" xr:uid="{00000000-0005-0000-0000-0000DE070000}"/>
    <cellStyle name="20% - Accent1 2 2 2 2 5 2 6 2 2" xfId="2202" xr:uid="{00000000-0005-0000-0000-0000DF070000}"/>
    <cellStyle name="20% - Accent1 2 2 2 2 5 2 6 3" xfId="2203" xr:uid="{00000000-0005-0000-0000-0000E0070000}"/>
    <cellStyle name="20% - Accent1 2 2 2 2 5 2 7" xfId="2204" xr:uid="{00000000-0005-0000-0000-0000E1070000}"/>
    <cellStyle name="20% - Accent1 2 2 2 2 5 2 7 2" xfId="2205" xr:uid="{00000000-0005-0000-0000-0000E2070000}"/>
    <cellStyle name="20% - Accent1 2 2 2 2 5 2 8" xfId="2206" xr:uid="{00000000-0005-0000-0000-0000E3070000}"/>
    <cellStyle name="20% - Accent1 2 2 2 2 5 2 8 2" xfId="2207" xr:uid="{00000000-0005-0000-0000-0000E4070000}"/>
    <cellStyle name="20% - Accent1 2 2 2 2 5 2 9" xfId="2208" xr:uid="{00000000-0005-0000-0000-0000E5070000}"/>
    <cellStyle name="20% - Accent1 2 2 2 2 5 3" xfId="2209" xr:uid="{00000000-0005-0000-0000-0000E6070000}"/>
    <cellStyle name="20% - Accent1 2 2 2 2 5 3 2" xfId="2210" xr:uid="{00000000-0005-0000-0000-0000E7070000}"/>
    <cellStyle name="20% - Accent1 2 2 2 2 5 3 2 2" xfId="2211" xr:uid="{00000000-0005-0000-0000-0000E8070000}"/>
    <cellStyle name="20% - Accent1 2 2 2 2 5 3 2 2 2" xfId="2212" xr:uid="{00000000-0005-0000-0000-0000E9070000}"/>
    <cellStyle name="20% - Accent1 2 2 2 2 5 3 2 2 2 2" xfId="2213" xr:uid="{00000000-0005-0000-0000-0000EA070000}"/>
    <cellStyle name="20% - Accent1 2 2 2 2 5 3 2 2 3" xfId="2214" xr:uid="{00000000-0005-0000-0000-0000EB070000}"/>
    <cellStyle name="20% - Accent1 2 2 2 2 5 3 2 3" xfId="2215" xr:uid="{00000000-0005-0000-0000-0000EC070000}"/>
    <cellStyle name="20% - Accent1 2 2 2 2 5 3 2 3 2" xfId="2216" xr:uid="{00000000-0005-0000-0000-0000ED070000}"/>
    <cellStyle name="20% - Accent1 2 2 2 2 5 3 2 4" xfId="2217" xr:uid="{00000000-0005-0000-0000-0000EE070000}"/>
    <cellStyle name="20% - Accent1 2 2 2 2 5 3 3" xfId="2218" xr:uid="{00000000-0005-0000-0000-0000EF070000}"/>
    <cellStyle name="20% - Accent1 2 2 2 2 5 3 3 2" xfId="2219" xr:uid="{00000000-0005-0000-0000-0000F0070000}"/>
    <cellStyle name="20% - Accent1 2 2 2 2 5 3 3 2 2" xfId="2220" xr:uid="{00000000-0005-0000-0000-0000F1070000}"/>
    <cellStyle name="20% - Accent1 2 2 2 2 5 3 3 2 2 2" xfId="2221" xr:uid="{00000000-0005-0000-0000-0000F2070000}"/>
    <cellStyle name="20% - Accent1 2 2 2 2 5 3 3 2 3" xfId="2222" xr:uid="{00000000-0005-0000-0000-0000F3070000}"/>
    <cellStyle name="20% - Accent1 2 2 2 2 5 3 3 3" xfId="2223" xr:uid="{00000000-0005-0000-0000-0000F4070000}"/>
    <cellStyle name="20% - Accent1 2 2 2 2 5 3 3 3 2" xfId="2224" xr:uid="{00000000-0005-0000-0000-0000F5070000}"/>
    <cellStyle name="20% - Accent1 2 2 2 2 5 3 3 4" xfId="2225" xr:uid="{00000000-0005-0000-0000-0000F6070000}"/>
    <cellStyle name="20% - Accent1 2 2 2 2 5 3 4" xfId="2226" xr:uid="{00000000-0005-0000-0000-0000F7070000}"/>
    <cellStyle name="20% - Accent1 2 2 2 2 5 3 4 2" xfId="2227" xr:uid="{00000000-0005-0000-0000-0000F8070000}"/>
    <cellStyle name="20% - Accent1 2 2 2 2 5 3 4 2 2" xfId="2228" xr:uid="{00000000-0005-0000-0000-0000F9070000}"/>
    <cellStyle name="20% - Accent1 2 2 2 2 5 3 4 2 2 2" xfId="2229" xr:uid="{00000000-0005-0000-0000-0000FA070000}"/>
    <cellStyle name="20% - Accent1 2 2 2 2 5 3 4 2 3" xfId="2230" xr:uid="{00000000-0005-0000-0000-0000FB070000}"/>
    <cellStyle name="20% - Accent1 2 2 2 2 5 3 4 3" xfId="2231" xr:uid="{00000000-0005-0000-0000-0000FC070000}"/>
    <cellStyle name="20% - Accent1 2 2 2 2 5 3 4 3 2" xfId="2232" xr:uid="{00000000-0005-0000-0000-0000FD070000}"/>
    <cellStyle name="20% - Accent1 2 2 2 2 5 3 4 4" xfId="2233" xr:uid="{00000000-0005-0000-0000-0000FE070000}"/>
    <cellStyle name="20% - Accent1 2 2 2 2 5 3 5" xfId="2234" xr:uid="{00000000-0005-0000-0000-0000FF070000}"/>
    <cellStyle name="20% - Accent1 2 2 2 2 5 3 5 2" xfId="2235" xr:uid="{00000000-0005-0000-0000-000000080000}"/>
    <cellStyle name="20% - Accent1 2 2 2 2 5 3 5 2 2" xfId="2236" xr:uid="{00000000-0005-0000-0000-000001080000}"/>
    <cellStyle name="20% - Accent1 2 2 2 2 5 3 5 3" xfId="2237" xr:uid="{00000000-0005-0000-0000-000002080000}"/>
    <cellStyle name="20% - Accent1 2 2 2 2 5 3 6" xfId="2238" xr:uid="{00000000-0005-0000-0000-000003080000}"/>
    <cellStyle name="20% - Accent1 2 2 2 2 5 3 6 2" xfId="2239" xr:uid="{00000000-0005-0000-0000-000004080000}"/>
    <cellStyle name="20% - Accent1 2 2 2 2 5 3 6 2 2" xfId="2240" xr:uid="{00000000-0005-0000-0000-000005080000}"/>
    <cellStyle name="20% - Accent1 2 2 2 2 5 3 6 3" xfId="2241" xr:uid="{00000000-0005-0000-0000-000006080000}"/>
    <cellStyle name="20% - Accent1 2 2 2 2 5 3 7" xfId="2242" xr:uid="{00000000-0005-0000-0000-000007080000}"/>
    <cellStyle name="20% - Accent1 2 2 2 2 5 3 7 2" xfId="2243" xr:uid="{00000000-0005-0000-0000-000008080000}"/>
    <cellStyle name="20% - Accent1 2 2 2 2 5 3 8" xfId="2244" xr:uid="{00000000-0005-0000-0000-000009080000}"/>
    <cellStyle name="20% - Accent1 2 2 2 2 5 3 8 2" xfId="2245" xr:uid="{00000000-0005-0000-0000-00000A080000}"/>
    <cellStyle name="20% - Accent1 2 2 2 2 5 3 9" xfId="2246" xr:uid="{00000000-0005-0000-0000-00000B080000}"/>
    <cellStyle name="20% - Accent1 2 2 2 2 5 4" xfId="2247" xr:uid="{00000000-0005-0000-0000-00000C080000}"/>
    <cellStyle name="20% - Accent1 2 2 2 2 5 4 2" xfId="2248" xr:uid="{00000000-0005-0000-0000-00000D080000}"/>
    <cellStyle name="20% - Accent1 2 2 2 2 5 4 2 2" xfId="2249" xr:uid="{00000000-0005-0000-0000-00000E080000}"/>
    <cellStyle name="20% - Accent1 2 2 2 2 5 4 2 2 2" xfId="2250" xr:uid="{00000000-0005-0000-0000-00000F080000}"/>
    <cellStyle name="20% - Accent1 2 2 2 2 5 4 2 3" xfId="2251" xr:uid="{00000000-0005-0000-0000-000010080000}"/>
    <cellStyle name="20% - Accent1 2 2 2 2 5 4 3" xfId="2252" xr:uid="{00000000-0005-0000-0000-000011080000}"/>
    <cellStyle name="20% - Accent1 2 2 2 2 5 4 3 2" xfId="2253" xr:uid="{00000000-0005-0000-0000-000012080000}"/>
    <cellStyle name="20% - Accent1 2 2 2 2 5 4 4" xfId="2254" xr:uid="{00000000-0005-0000-0000-000013080000}"/>
    <cellStyle name="20% - Accent1 2 2 2 2 5 5" xfId="2255" xr:uid="{00000000-0005-0000-0000-000014080000}"/>
    <cellStyle name="20% - Accent1 2 2 2 2 5 5 2" xfId="2256" xr:uid="{00000000-0005-0000-0000-000015080000}"/>
    <cellStyle name="20% - Accent1 2 2 2 2 5 5 2 2" xfId="2257" xr:uid="{00000000-0005-0000-0000-000016080000}"/>
    <cellStyle name="20% - Accent1 2 2 2 2 5 5 2 2 2" xfId="2258" xr:uid="{00000000-0005-0000-0000-000017080000}"/>
    <cellStyle name="20% - Accent1 2 2 2 2 5 5 2 3" xfId="2259" xr:uid="{00000000-0005-0000-0000-000018080000}"/>
    <cellStyle name="20% - Accent1 2 2 2 2 5 5 3" xfId="2260" xr:uid="{00000000-0005-0000-0000-000019080000}"/>
    <cellStyle name="20% - Accent1 2 2 2 2 5 5 3 2" xfId="2261" xr:uid="{00000000-0005-0000-0000-00001A080000}"/>
    <cellStyle name="20% - Accent1 2 2 2 2 5 5 4" xfId="2262" xr:uid="{00000000-0005-0000-0000-00001B080000}"/>
    <cellStyle name="20% - Accent1 2 2 2 2 5 6" xfId="2263" xr:uid="{00000000-0005-0000-0000-00001C080000}"/>
    <cellStyle name="20% - Accent1 2 2 2 2 5 6 2" xfId="2264" xr:uid="{00000000-0005-0000-0000-00001D080000}"/>
    <cellStyle name="20% - Accent1 2 2 2 2 5 6 2 2" xfId="2265" xr:uid="{00000000-0005-0000-0000-00001E080000}"/>
    <cellStyle name="20% - Accent1 2 2 2 2 5 6 2 2 2" xfId="2266" xr:uid="{00000000-0005-0000-0000-00001F080000}"/>
    <cellStyle name="20% - Accent1 2 2 2 2 5 6 2 3" xfId="2267" xr:uid="{00000000-0005-0000-0000-000020080000}"/>
    <cellStyle name="20% - Accent1 2 2 2 2 5 6 3" xfId="2268" xr:uid="{00000000-0005-0000-0000-000021080000}"/>
    <cellStyle name="20% - Accent1 2 2 2 2 5 6 3 2" xfId="2269" xr:uid="{00000000-0005-0000-0000-000022080000}"/>
    <cellStyle name="20% - Accent1 2 2 2 2 5 6 4" xfId="2270" xr:uid="{00000000-0005-0000-0000-000023080000}"/>
    <cellStyle name="20% - Accent1 2 2 2 2 5 7" xfId="2271" xr:uid="{00000000-0005-0000-0000-000024080000}"/>
    <cellStyle name="20% - Accent1 2 2 2 2 5 7 2" xfId="2272" xr:uid="{00000000-0005-0000-0000-000025080000}"/>
    <cellStyle name="20% - Accent1 2 2 2 2 5 7 2 2" xfId="2273" xr:uid="{00000000-0005-0000-0000-000026080000}"/>
    <cellStyle name="20% - Accent1 2 2 2 2 5 7 3" xfId="2274" xr:uid="{00000000-0005-0000-0000-000027080000}"/>
    <cellStyle name="20% - Accent1 2 2 2 2 5 8" xfId="2275" xr:uid="{00000000-0005-0000-0000-000028080000}"/>
    <cellStyle name="20% - Accent1 2 2 2 2 5 8 2" xfId="2276" xr:uid="{00000000-0005-0000-0000-000029080000}"/>
    <cellStyle name="20% - Accent1 2 2 2 2 5 8 2 2" xfId="2277" xr:uid="{00000000-0005-0000-0000-00002A080000}"/>
    <cellStyle name="20% - Accent1 2 2 2 2 5 8 3" xfId="2278" xr:uid="{00000000-0005-0000-0000-00002B080000}"/>
    <cellStyle name="20% - Accent1 2 2 2 2 5 9" xfId="2279" xr:uid="{00000000-0005-0000-0000-00002C080000}"/>
    <cellStyle name="20% - Accent1 2 2 2 2 5 9 2" xfId="2280" xr:uid="{00000000-0005-0000-0000-00002D080000}"/>
    <cellStyle name="20% - Accent1 2 2 2 2 6" xfId="2281" xr:uid="{00000000-0005-0000-0000-00002E080000}"/>
    <cellStyle name="20% - Accent1 2 2 2 2 6 2" xfId="2282" xr:uid="{00000000-0005-0000-0000-00002F080000}"/>
    <cellStyle name="20% - Accent1 2 2 2 2 6 2 2" xfId="2283" xr:uid="{00000000-0005-0000-0000-000030080000}"/>
    <cellStyle name="20% - Accent1 2 2 2 2 6 2 2 2" xfId="2284" xr:uid="{00000000-0005-0000-0000-000031080000}"/>
    <cellStyle name="20% - Accent1 2 2 2 2 6 2 2 2 2" xfId="2285" xr:uid="{00000000-0005-0000-0000-000032080000}"/>
    <cellStyle name="20% - Accent1 2 2 2 2 6 2 2 3" xfId="2286" xr:uid="{00000000-0005-0000-0000-000033080000}"/>
    <cellStyle name="20% - Accent1 2 2 2 2 6 2 3" xfId="2287" xr:uid="{00000000-0005-0000-0000-000034080000}"/>
    <cellStyle name="20% - Accent1 2 2 2 2 6 2 3 2" xfId="2288" xr:uid="{00000000-0005-0000-0000-000035080000}"/>
    <cellStyle name="20% - Accent1 2 2 2 2 6 2 4" xfId="2289" xr:uid="{00000000-0005-0000-0000-000036080000}"/>
    <cellStyle name="20% - Accent1 2 2 2 2 6 3" xfId="2290" xr:uid="{00000000-0005-0000-0000-000037080000}"/>
    <cellStyle name="20% - Accent1 2 2 2 2 6 3 2" xfId="2291" xr:uid="{00000000-0005-0000-0000-000038080000}"/>
    <cellStyle name="20% - Accent1 2 2 2 2 6 3 2 2" xfId="2292" xr:uid="{00000000-0005-0000-0000-000039080000}"/>
    <cellStyle name="20% - Accent1 2 2 2 2 6 3 2 2 2" xfId="2293" xr:uid="{00000000-0005-0000-0000-00003A080000}"/>
    <cellStyle name="20% - Accent1 2 2 2 2 6 3 2 3" xfId="2294" xr:uid="{00000000-0005-0000-0000-00003B080000}"/>
    <cellStyle name="20% - Accent1 2 2 2 2 6 3 3" xfId="2295" xr:uid="{00000000-0005-0000-0000-00003C080000}"/>
    <cellStyle name="20% - Accent1 2 2 2 2 6 3 3 2" xfId="2296" xr:uid="{00000000-0005-0000-0000-00003D080000}"/>
    <cellStyle name="20% - Accent1 2 2 2 2 6 3 4" xfId="2297" xr:uid="{00000000-0005-0000-0000-00003E080000}"/>
    <cellStyle name="20% - Accent1 2 2 2 2 6 4" xfId="2298" xr:uid="{00000000-0005-0000-0000-00003F080000}"/>
    <cellStyle name="20% - Accent1 2 2 2 2 6 4 2" xfId="2299" xr:uid="{00000000-0005-0000-0000-000040080000}"/>
    <cellStyle name="20% - Accent1 2 2 2 2 6 4 2 2" xfId="2300" xr:uid="{00000000-0005-0000-0000-000041080000}"/>
    <cellStyle name="20% - Accent1 2 2 2 2 6 4 2 2 2" xfId="2301" xr:uid="{00000000-0005-0000-0000-000042080000}"/>
    <cellStyle name="20% - Accent1 2 2 2 2 6 4 2 3" xfId="2302" xr:uid="{00000000-0005-0000-0000-000043080000}"/>
    <cellStyle name="20% - Accent1 2 2 2 2 6 4 3" xfId="2303" xr:uid="{00000000-0005-0000-0000-000044080000}"/>
    <cellStyle name="20% - Accent1 2 2 2 2 6 4 3 2" xfId="2304" xr:uid="{00000000-0005-0000-0000-000045080000}"/>
    <cellStyle name="20% - Accent1 2 2 2 2 6 4 4" xfId="2305" xr:uid="{00000000-0005-0000-0000-000046080000}"/>
    <cellStyle name="20% - Accent1 2 2 2 2 6 5" xfId="2306" xr:uid="{00000000-0005-0000-0000-000047080000}"/>
    <cellStyle name="20% - Accent1 2 2 2 2 6 5 2" xfId="2307" xr:uid="{00000000-0005-0000-0000-000048080000}"/>
    <cellStyle name="20% - Accent1 2 2 2 2 6 5 2 2" xfId="2308" xr:uid="{00000000-0005-0000-0000-000049080000}"/>
    <cellStyle name="20% - Accent1 2 2 2 2 6 5 3" xfId="2309" xr:uid="{00000000-0005-0000-0000-00004A080000}"/>
    <cellStyle name="20% - Accent1 2 2 2 2 6 6" xfId="2310" xr:uid="{00000000-0005-0000-0000-00004B080000}"/>
    <cellStyle name="20% - Accent1 2 2 2 2 6 6 2" xfId="2311" xr:uid="{00000000-0005-0000-0000-00004C080000}"/>
    <cellStyle name="20% - Accent1 2 2 2 2 6 6 2 2" xfId="2312" xr:uid="{00000000-0005-0000-0000-00004D080000}"/>
    <cellStyle name="20% - Accent1 2 2 2 2 6 6 3" xfId="2313" xr:uid="{00000000-0005-0000-0000-00004E080000}"/>
    <cellStyle name="20% - Accent1 2 2 2 2 6 7" xfId="2314" xr:uid="{00000000-0005-0000-0000-00004F080000}"/>
    <cellStyle name="20% - Accent1 2 2 2 2 6 7 2" xfId="2315" xr:uid="{00000000-0005-0000-0000-000050080000}"/>
    <cellStyle name="20% - Accent1 2 2 2 2 6 8" xfId="2316" xr:uid="{00000000-0005-0000-0000-000051080000}"/>
    <cellStyle name="20% - Accent1 2 2 2 2 6 8 2" xfId="2317" xr:uid="{00000000-0005-0000-0000-000052080000}"/>
    <cellStyle name="20% - Accent1 2 2 2 2 6 9" xfId="2318" xr:uid="{00000000-0005-0000-0000-000053080000}"/>
    <cellStyle name="20% - Accent1 2 2 2 2 7" xfId="2319" xr:uid="{00000000-0005-0000-0000-000054080000}"/>
    <cellStyle name="20% - Accent1 2 2 2 2 7 2" xfId="2320" xr:uid="{00000000-0005-0000-0000-000055080000}"/>
    <cellStyle name="20% - Accent1 2 2 2 2 7 2 2" xfId="2321" xr:uid="{00000000-0005-0000-0000-000056080000}"/>
    <cellStyle name="20% - Accent1 2 2 2 2 7 2 2 2" xfId="2322" xr:uid="{00000000-0005-0000-0000-000057080000}"/>
    <cellStyle name="20% - Accent1 2 2 2 2 7 2 2 2 2" xfId="2323" xr:uid="{00000000-0005-0000-0000-000058080000}"/>
    <cellStyle name="20% - Accent1 2 2 2 2 7 2 2 3" xfId="2324" xr:uid="{00000000-0005-0000-0000-000059080000}"/>
    <cellStyle name="20% - Accent1 2 2 2 2 7 2 3" xfId="2325" xr:uid="{00000000-0005-0000-0000-00005A080000}"/>
    <cellStyle name="20% - Accent1 2 2 2 2 7 2 3 2" xfId="2326" xr:uid="{00000000-0005-0000-0000-00005B080000}"/>
    <cellStyle name="20% - Accent1 2 2 2 2 7 2 4" xfId="2327" xr:uid="{00000000-0005-0000-0000-00005C080000}"/>
    <cellStyle name="20% - Accent1 2 2 2 2 7 3" xfId="2328" xr:uid="{00000000-0005-0000-0000-00005D080000}"/>
    <cellStyle name="20% - Accent1 2 2 2 2 7 3 2" xfId="2329" xr:uid="{00000000-0005-0000-0000-00005E080000}"/>
    <cellStyle name="20% - Accent1 2 2 2 2 7 3 2 2" xfId="2330" xr:uid="{00000000-0005-0000-0000-00005F080000}"/>
    <cellStyle name="20% - Accent1 2 2 2 2 7 3 2 2 2" xfId="2331" xr:uid="{00000000-0005-0000-0000-000060080000}"/>
    <cellStyle name="20% - Accent1 2 2 2 2 7 3 2 3" xfId="2332" xr:uid="{00000000-0005-0000-0000-000061080000}"/>
    <cellStyle name="20% - Accent1 2 2 2 2 7 3 3" xfId="2333" xr:uid="{00000000-0005-0000-0000-000062080000}"/>
    <cellStyle name="20% - Accent1 2 2 2 2 7 3 3 2" xfId="2334" xr:uid="{00000000-0005-0000-0000-000063080000}"/>
    <cellStyle name="20% - Accent1 2 2 2 2 7 3 4" xfId="2335" xr:uid="{00000000-0005-0000-0000-000064080000}"/>
    <cellStyle name="20% - Accent1 2 2 2 2 7 4" xfId="2336" xr:uid="{00000000-0005-0000-0000-000065080000}"/>
    <cellStyle name="20% - Accent1 2 2 2 2 7 4 2" xfId="2337" xr:uid="{00000000-0005-0000-0000-000066080000}"/>
    <cellStyle name="20% - Accent1 2 2 2 2 7 4 2 2" xfId="2338" xr:uid="{00000000-0005-0000-0000-000067080000}"/>
    <cellStyle name="20% - Accent1 2 2 2 2 7 4 2 2 2" xfId="2339" xr:uid="{00000000-0005-0000-0000-000068080000}"/>
    <cellStyle name="20% - Accent1 2 2 2 2 7 4 2 3" xfId="2340" xr:uid="{00000000-0005-0000-0000-000069080000}"/>
    <cellStyle name="20% - Accent1 2 2 2 2 7 4 3" xfId="2341" xr:uid="{00000000-0005-0000-0000-00006A080000}"/>
    <cellStyle name="20% - Accent1 2 2 2 2 7 4 3 2" xfId="2342" xr:uid="{00000000-0005-0000-0000-00006B080000}"/>
    <cellStyle name="20% - Accent1 2 2 2 2 7 4 4" xfId="2343" xr:uid="{00000000-0005-0000-0000-00006C080000}"/>
    <cellStyle name="20% - Accent1 2 2 2 2 7 5" xfId="2344" xr:uid="{00000000-0005-0000-0000-00006D080000}"/>
    <cellStyle name="20% - Accent1 2 2 2 2 7 5 2" xfId="2345" xr:uid="{00000000-0005-0000-0000-00006E080000}"/>
    <cellStyle name="20% - Accent1 2 2 2 2 7 5 2 2" xfId="2346" xr:uid="{00000000-0005-0000-0000-00006F080000}"/>
    <cellStyle name="20% - Accent1 2 2 2 2 7 5 3" xfId="2347" xr:uid="{00000000-0005-0000-0000-000070080000}"/>
    <cellStyle name="20% - Accent1 2 2 2 2 7 6" xfId="2348" xr:uid="{00000000-0005-0000-0000-000071080000}"/>
    <cellStyle name="20% - Accent1 2 2 2 2 7 6 2" xfId="2349" xr:uid="{00000000-0005-0000-0000-000072080000}"/>
    <cellStyle name="20% - Accent1 2 2 2 2 7 6 2 2" xfId="2350" xr:uid="{00000000-0005-0000-0000-000073080000}"/>
    <cellStyle name="20% - Accent1 2 2 2 2 7 6 3" xfId="2351" xr:uid="{00000000-0005-0000-0000-000074080000}"/>
    <cellStyle name="20% - Accent1 2 2 2 2 7 7" xfId="2352" xr:uid="{00000000-0005-0000-0000-000075080000}"/>
    <cellStyle name="20% - Accent1 2 2 2 2 7 7 2" xfId="2353" xr:uid="{00000000-0005-0000-0000-000076080000}"/>
    <cellStyle name="20% - Accent1 2 2 2 2 7 8" xfId="2354" xr:uid="{00000000-0005-0000-0000-000077080000}"/>
    <cellStyle name="20% - Accent1 2 2 2 2 7 8 2" xfId="2355" xr:uid="{00000000-0005-0000-0000-000078080000}"/>
    <cellStyle name="20% - Accent1 2 2 2 2 7 9" xfId="2356" xr:uid="{00000000-0005-0000-0000-000079080000}"/>
    <cellStyle name="20% - Accent1 2 2 2 2 8" xfId="2357" xr:uid="{00000000-0005-0000-0000-00007A080000}"/>
    <cellStyle name="20% - Accent1 2 2 2 2 8 2" xfId="2358" xr:uid="{00000000-0005-0000-0000-00007B080000}"/>
    <cellStyle name="20% - Accent1 2 2 2 2 8 2 2" xfId="2359" xr:uid="{00000000-0005-0000-0000-00007C080000}"/>
    <cellStyle name="20% - Accent1 2 2 2 2 8 2 2 2" xfId="2360" xr:uid="{00000000-0005-0000-0000-00007D080000}"/>
    <cellStyle name="20% - Accent1 2 2 2 2 8 2 3" xfId="2361" xr:uid="{00000000-0005-0000-0000-00007E080000}"/>
    <cellStyle name="20% - Accent1 2 2 2 2 8 3" xfId="2362" xr:uid="{00000000-0005-0000-0000-00007F080000}"/>
    <cellStyle name="20% - Accent1 2 2 2 2 8 3 2" xfId="2363" xr:uid="{00000000-0005-0000-0000-000080080000}"/>
    <cellStyle name="20% - Accent1 2 2 2 2 8 4" xfId="2364" xr:uid="{00000000-0005-0000-0000-000081080000}"/>
    <cellStyle name="20% - Accent1 2 2 2 2 9" xfId="2365" xr:uid="{00000000-0005-0000-0000-000082080000}"/>
    <cellStyle name="20% - Accent1 2 2 2 2 9 2" xfId="2366" xr:uid="{00000000-0005-0000-0000-000083080000}"/>
    <cellStyle name="20% - Accent1 2 2 2 2 9 2 2" xfId="2367" xr:uid="{00000000-0005-0000-0000-000084080000}"/>
    <cellStyle name="20% - Accent1 2 2 2 2 9 2 2 2" xfId="2368" xr:uid="{00000000-0005-0000-0000-000085080000}"/>
    <cellStyle name="20% - Accent1 2 2 2 2 9 2 3" xfId="2369" xr:uid="{00000000-0005-0000-0000-000086080000}"/>
    <cellStyle name="20% - Accent1 2 2 2 2 9 3" xfId="2370" xr:uid="{00000000-0005-0000-0000-000087080000}"/>
    <cellStyle name="20% - Accent1 2 2 2 2 9 3 2" xfId="2371" xr:uid="{00000000-0005-0000-0000-000088080000}"/>
    <cellStyle name="20% - Accent1 2 2 2 2 9 4" xfId="2372" xr:uid="{00000000-0005-0000-0000-000089080000}"/>
    <cellStyle name="20% - Accent1 2 2 2 3" xfId="2373" xr:uid="{00000000-0005-0000-0000-00008A080000}"/>
    <cellStyle name="20% - Accent1 2 2 2 3 10" xfId="2374" xr:uid="{00000000-0005-0000-0000-00008B080000}"/>
    <cellStyle name="20% - Accent1 2 2 2 3 10 2" xfId="2375" xr:uid="{00000000-0005-0000-0000-00008C080000}"/>
    <cellStyle name="20% - Accent1 2 2 2 3 10 2 2" xfId="2376" xr:uid="{00000000-0005-0000-0000-00008D080000}"/>
    <cellStyle name="20% - Accent1 2 2 2 3 10 3" xfId="2377" xr:uid="{00000000-0005-0000-0000-00008E080000}"/>
    <cellStyle name="20% - Accent1 2 2 2 3 11" xfId="2378" xr:uid="{00000000-0005-0000-0000-00008F080000}"/>
    <cellStyle name="20% - Accent1 2 2 2 3 11 2" xfId="2379" xr:uid="{00000000-0005-0000-0000-000090080000}"/>
    <cellStyle name="20% - Accent1 2 2 2 3 11 2 2" xfId="2380" xr:uid="{00000000-0005-0000-0000-000091080000}"/>
    <cellStyle name="20% - Accent1 2 2 2 3 11 3" xfId="2381" xr:uid="{00000000-0005-0000-0000-000092080000}"/>
    <cellStyle name="20% - Accent1 2 2 2 3 12" xfId="2382" xr:uid="{00000000-0005-0000-0000-000093080000}"/>
    <cellStyle name="20% - Accent1 2 2 2 3 12 2" xfId="2383" xr:uid="{00000000-0005-0000-0000-000094080000}"/>
    <cellStyle name="20% - Accent1 2 2 2 3 13" xfId="2384" xr:uid="{00000000-0005-0000-0000-000095080000}"/>
    <cellStyle name="20% - Accent1 2 2 2 3 13 2" xfId="2385" xr:uid="{00000000-0005-0000-0000-000096080000}"/>
    <cellStyle name="20% - Accent1 2 2 2 3 14" xfId="2386" xr:uid="{00000000-0005-0000-0000-000097080000}"/>
    <cellStyle name="20% - Accent1 2 2 2 3 2" xfId="2387" xr:uid="{00000000-0005-0000-0000-000098080000}"/>
    <cellStyle name="20% - Accent1 2 2 2 3 2 10" xfId="2388" xr:uid="{00000000-0005-0000-0000-000099080000}"/>
    <cellStyle name="20% - Accent1 2 2 2 3 2 10 2" xfId="2389" xr:uid="{00000000-0005-0000-0000-00009A080000}"/>
    <cellStyle name="20% - Accent1 2 2 2 3 2 11" xfId="2390" xr:uid="{00000000-0005-0000-0000-00009B080000}"/>
    <cellStyle name="20% - Accent1 2 2 2 3 2 2" xfId="2391" xr:uid="{00000000-0005-0000-0000-00009C080000}"/>
    <cellStyle name="20% - Accent1 2 2 2 3 2 2 2" xfId="2392" xr:uid="{00000000-0005-0000-0000-00009D080000}"/>
    <cellStyle name="20% - Accent1 2 2 2 3 2 2 2 2" xfId="2393" xr:uid="{00000000-0005-0000-0000-00009E080000}"/>
    <cellStyle name="20% - Accent1 2 2 2 3 2 2 2 2 2" xfId="2394" xr:uid="{00000000-0005-0000-0000-00009F080000}"/>
    <cellStyle name="20% - Accent1 2 2 2 3 2 2 2 2 2 2" xfId="2395" xr:uid="{00000000-0005-0000-0000-0000A0080000}"/>
    <cellStyle name="20% - Accent1 2 2 2 3 2 2 2 2 3" xfId="2396" xr:uid="{00000000-0005-0000-0000-0000A1080000}"/>
    <cellStyle name="20% - Accent1 2 2 2 3 2 2 2 3" xfId="2397" xr:uid="{00000000-0005-0000-0000-0000A2080000}"/>
    <cellStyle name="20% - Accent1 2 2 2 3 2 2 2 3 2" xfId="2398" xr:uid="{00000000-0005-0000-0000-0000A3080000}"/>
    <cellStyle name="20% - Accent1 2 2 2 3 2 2 2 4" xfId="2399" xr:uid="{00000000-0005-0000-0000-0000A4080000}"/>
    <cellStyle name="20% - Accent1 2 2 2 3 2 2 3" xfId="2400" xr:uid="{00000000-0005-0000-0000-0000A5080000}"/>
    <cellStyle name="20% - Accent1 2 2 2 3 2 2 3 2" xfId="2401" xr:uid="{00000000-0005-0000-0000-0000A6080000}"/>
    <cellStyle name="20% - Accent1 2 2 2 3 2 2 3 2 2" xfId="2402" xr:uid="{00000000-0005-0000-0000-0000A7080000}"/>
    <cellStyle name="20% - Accent1 2 2 2 3 2 2 3 2 2 2" xfId="2403" xr:uid="{00000000-0005-0000-0000-0000A8080000}"/>
    <cellStyle name="20% - Accent1 2 2 2 3 2 2 3 2 3" xfId="2404" xr:uid="{00000000-0005-0000-0000-0000A9080000}"/>
    <cellStyle name="20% - Accent1 2 2 2 3 2 2 3 3" xfId="2405" xr:uid="{00000000-0005-0000-0000-0000AA080000}"/>
    <cellStyle name="20% - Accent1 2 2 2 3 2 2 3 3 2" xfId="2406" xr:uid="{00000000-0005-0000-0000-0000AB080000}"/>
    <cellStyle name="20% - Accent1 2 2 2 3 2 2 3 4" xfId="2407" xr:uid="{00000000-0005-0000-0000-0000AC080000}"/>
    <cellStyle name="20% - Accent1 2 2 2 3 2 2 4" xfId="2408" xr:uid="{00000000-0005-0000-0000-0000AD080000}"/>
    <cellStyle name="20% - Accent1 2 2 2 3 2 2 4 2" xfId="2409" xr:uid="{00000000-0005-0000-0000-0000AE080000}"/>
    <cellStyle name="20% - Accent1 2 2 2 3 2 2 4 2 2" xfId="2410" xr:uid="{00000000-0005-0000-0000-0000AF080000}"/>
    <cellStyle name="20% - Accent1 2 2 2 3 2 2 4 2 2 2" xfId="2411" xr:uid="{00000000-0005-0000-0000-0000B0080000}"/>
    <cellStyle name="20% - Accent1 2 2 2 3 2 2 4 2 3" xfId="2412" xr:uid="{00000000-0005-0000-0000-0000B1080000}"/>
    <cellStyle name="20% - Accent1 2 2 2 3 2 2 4 3" xfId="2413" xr:uid="{00000000-0005-0000-0000-0000B2080000}"/>
    <cellStyle name="20% - Accent1 2 2 2 3 2 2 4 3 2" xfId="2414" xr:uid="{00000000-0005-0000-0000-0000B3080000}"/>
    <cellStyle name="20% - Accent1 2 2 2 3 2 2 4 4" xfId="2415" xr:uid="{00000000-0005-0000-0000-0000B4080000}"/>
    <cellStyle name="20% - Accent1 2 2 2 3 2 2 5" xfId="2416" xr:uid="{00000000-0005-0000-0000-0000B5080000}"/>
    <cellStyle name="20% - Accent1 2 2 2 3 2 2 5 2" xfId="2417" xr:uid="{00000000-0005-0000-0000-0000B6080000}"/>
    <cellStyle name="20% - Accent1 2 2 2 3 2 2 5 2 2" xfId="2418" xr:uid="{00000000-0005-0000-0000-0000B7080000}"/>
    <cellStyle name="20% - Accent1 2 2 2 3 2 2 5 3" xfId="2419" xr:uid="{00000000-0005-0000-0000-0000B8080000}"/>
    <cellStyle name="20% - Accent1 2 2 2 3 2 2 6" xfId="2420" xr:uid="{00000000-0005-0000-0000-0000B9080000}"/>
    <cellStyle name="20% - Accent1 2 2 2 3 2 2 6 2" xfId="2421" xr:uid="{00000000-0005-0000-0000-0000BA080000}"/>
    <cellStyle name="20% - Accent1 2 2 2 3 2 2 6 2 2" xfId="2422" xr:uid="{00000000-0005-0000-0000-0000BB080000}"/>
    <cellStyle name="20% - Accent1 2 2 2 3 2 2 6 3" xfId="2423" xr:uid="{00000000-0005-0000-0000-0000BC080000}"/>
    <cellStyle name="20% - Accent1 2 2 2 3 2 2 7" xfId="2424" xr:uid="{00000000-0005-0000-0000-0000BD080000}"/>
    <cellStyle name="20% - Accent1 2 2 2 3 2 2 7 2" xfId="2425" xr:uid="{00000000-0005-0000-0000-0000BE080000}"/>
    <cellStyle name="20% - Accent1 2 2 2 3 2 2 8" xfId="2426" xr:uid="{00000000-0005-0000-0000-0000BF080000}"/>
    <cellStyle name="20% - Accent1 2 2 2 3 2 2 8 2" xfId="2427" xr:uid="{00000000-0005-0000-0000-0000C0080000}"/>
    <cellStyle name="20% - Accent1 2 2 2 3 2 2 9" xfId="2428" xr:uid="{00000000-0005-0000-0000-0000C1080000}"/>
    <cellStyle name="20% - Accent1 2 2 2 3 2 3" xfId="2429" xr:uid="{00000000-0005-0000-0000-0000C2080000}"/>
    <cellStyle name="20% - Accent1 2 2 2 3 2 3 2" xfId="2430" xr:uid="{00000000-0005-0000-0000-0000C3080000}"/>
    <cellStyle name="20% - Accent1 2 2 2 3 2 3 2 2" xfId="2431" xr:uid="{00000000-0005-0000-0000-0000C4080000}"/>
    <cellStyle name="20% - Accent1 2 2 2 3 2 3 2 2 2" xfId="2432" xr:uid="{00000000-0005-0000-0000-0000C5080000}"/>
    <cellStyle name="20% - Accent1 2 2 2 3 2 3 2 2 2 2" xfId="2433" xr:uid="{00000000-0005-0000-0000-0000C6080000}"/>
    <cellStyle name="20% - Accent1 2 2 2 3 2 3 2 2 3" xfId="2434" xr:uid="{00000000-0005-0000-0000-0000C7080000}"/>
    <cellStyle name="20% - Accent1 2 2 2 3 2 3 2 3" xfId="2435" xr:uid="{00000000-0005-0000-0000-0000C8080000}"/>
    <cellStyle name="20% - Accent1 2 2 2 3 2 3 2 3 2" xfId="2436" xr:uid="{00000000-0005-0000-0000-0000C9080000}"/>
    <cellStyle name="20% - Accent1 2 2 2 3 2 3 2 4" xfId="2437" xr:uid="{00000000-0005-0000-0000-0000CA080000}"/>
    <cellStyle name="20% - Accent1 2 2 2 3 2 3 3" xfId="2438" xr:uid="{00000000-0005-0000-0000-0000CB080000}"/>
    <cellStyle name="20% - Accent1 2 2 2 3 2 3 3 2" xfId="2439" xr:uid="{00000000-0005-0000-0000-0000CC080000}"/>
    <cellStyle name="20% - Accent1 2 2 2 3 2 3 3 2 2" xfId="2440" xr:uid="{00000000-0005-0000-0000-0000CD080000}"/>
    <cellStyle name="20% - Accent1 2 2 2 3 2 3 3 2 2 2" xfId="2441" xr:uid="{00000000-0005-0000-0000-0000CE080000}"/>
    <cellStyle name="20% - Accent1 2 2 2 3 2 3 3 2 3" xfId="2442" xr:uid="{00000000-0005-0000-0000-0000CF080000}"/>
    <cellStyle name="20% - Accent1 2 2 2 3 2 3 3 3" xfId="2443" xr:uid="{00000000-0005-0000-0000-0000D0080000}"/>
    <cellStyle name="20% - Accent1 2 2 2 3 2 3 3 3 2" xfId="2444" xr:uid="{00000000-0005-0000-0000-0000D1080000}"/>
    <cellStyle name="20% - Accent1 2 2 2 3 2 3 3 4" xfId="2445" xr:uid="{00000000-0005-0000-0000-0000D2080000}"/>
    <cellStyle name="20% - Accent1 2 2 2 3 2 3 4" xfId="2446" xr:uid="{00000000-0005-0000-0000-0000D3080000}"/>
    <cellStyle name="20% - Accent1 2 2 2 3 2 3 4 2" xfId="2447" xr:uid="{00000000-0005-0000-0000-0000D4080000}"/>
    <cellStyle name="20% - Accent1 2 2 2 3 2 3 4 2 2" xfId="2448" xr:uid="{00000000-0005-0000-0000-0000D5080000}"/>
    <cellStyle name="20% - Accent1 2 2 2 3 2 3 4 2 2 2" xfId="2449" xr:uid="{00000000-0005-0000-0000-0000D6080000}"/>
    <cellStyle name="20% - Accent1 2 2 2 3 2 3 4 2 3" xfId="2450" xr:uid="{00000000-0005-0000-0000-0000D7080000}"/>
    <cellStyle name="20% - Accent1 2 2 2 3 2 3 4 3" xfId="2451" xr:uid="{00000000-0005-0000-0000-0000D8080000}"/>
    <cellStyle name="20% - Accent1 2 2 2 3 2 3 4 3 2" xfId="2452" xr:uid="{00000000-0005-0000-0000-0000D9080000}"/>
    <cellStyle name="20% - Accent1 2 2 2 3 2 3 4 4" xfId="2453" xr:uid="{00000000-0005-0000-0000-0000DA080000}"/>
    <cellStyle name="20% - Accent1 2 2 2 3 2 3 5" xfId="2454" xr:uid="{00000000-0005-0000-0000-0000DB080000}"/>
    <cellStyle name="20% - Accent1 2 2 2 3 2 3 5 2" xfId="2455" xr:uid="{00000000-0005-0000-0000-0000DC080000}"/>
    <cellStyle name="20% - Accent1 2 2 2 3 2 3 5 2 2" xfId="2456" xr:uid="{00000000-0005-0000-0000-0000DD080000}"/>
    <cellStyle name="20% - Accent1 2 2 2 3 2 3 5 3" xfId="2457" xr:uid="{00000000-0005-0000-0000-0000DE080000}"/>
    <cellStyle name="20% - Accent1 2 2 2 3 2 3 6" xfId="2458" xr:uid="{00000000-0005-0000-0000-0000DF080000}"/>
    <cellStyle name="20% - Accent1 2 2 2 3 2 3 6 2" xfId="2459" xr:uid="{00000000-0005-0000-0000-0000E0080000}"/>
    <cellStyle name="20% - Accent1 2 2 2 3 2 3 6 2 2" xfId="2460" xr:uid="{00000000-0005-0000-0000-0000E1080000}"/>
    <cellStyle name="20% - Accent1 2 2 2 3 2 3 6 3" xfId="2461" xr:uid="{00000000-0005-0000-0000-0000E2080000}"/>
    <cellStyle name="20% - Accent1 2 2 2 3 2 3 7" xfId="2462" xr:uid="{00000000-0005-0000-0000-0000E3080000}"/>
    <cellStyle name="20% - Accent1 2 2 2 3 2 3 7 2" xfId="2463" xr:uid="{00000000-0005-0000-0000-0000E4080000}"/>
    <cellStyle name="20% - Accent1 2 2 2 3 2 3 8" xfId="2464" xr:uid="{00000000-0005-0000-0000-0000E5080000}"/>
    <cellStyle name="20% - Accent1 2 2 2 3 2 3 8 2" xfId="2465" xr:uid="{00000000-0005-0000-0000-0000E6080000}"/>
    <cellStyle name="20% - Accent1 2 2 2 3 2 3 9" xfId="2466" xr:uid="{00000000-0005-0000-0000-0000E7080000}"/>
    <cellStyle name="20% - Accent1 2 2 2 3 2 4" xfId="2467" xr:uid="{00000000-0005-0000-0000-0000E8080000}"/>
    <cellStyle name="20% - Accent1 2 2 2 3 2 4 2" xfId="2468" xr:uid="{00000000-0005-0000-0000-0000E9080000}"/>
    <cellStyle name="20% - Accent1 2 2 2 3 2 4 2 2" xfId="2469" xr:uid="{00000000-0005-0000-0000-0000EA080000}"/>
    <cellStyle name="20% - Accent1 2 2 2 3 2 4 2 2 2" xfId="2470" xr:uid="{00000000-0005-0000-0000-0000EB080000}"/>
    <cellStyle name="20% - Accent1 2 2 2 3 2 4 2 3" xfId="2471" xr:uid="{00000000-0005-0000-0000-0000EC080000}"/>
    <cellStyle name="20% - Accent1 2 2 2 3 2 4 3" xfId="2472" xr:uid="{00000000-0005-0000-0000-0000ED080000}"/>
    <cellStyle name="20% - Accent1 2 2 2 3 2 4 3 2" xfId="2473" xr:uid="{00000000-0005-0000-0000-0000EE080000}"/>
    <cellStyle name="20% - Accent1 2 2 2 3 2 4 4" xfId="2474" xr:uid="{00000000-0005-0000-0000-0000EF080000}"/>
    <cellStyle name="20% - Accent1 2 2 2 3 2 5" xfId="2475" xr:uid="{00000000-0005-0000-0000-0000F0080000}"/>
    <cellStyle name="20% - Accent1 2 2 2 3 2 5 2" xfId="2476" xr:uid="{00000000-0005-0000-0000-0000F1080000}"/>
    <cellStyle name="20% - Accent1 2 2 2 3 2 5 2 2" xfId="2477" xr:uid="{00000000-0005-0000-0000-0000F2080000}"/>
    <cellStyle name="20% - Accent1 2 2 2 3 2 5 2 2 2" xfId="2478" xr:uid="{00000000-0005-0000-0000-0000F3080000}"/>
    <cellStyle name="20% - Accent1 2 2 2 3 2 5 2 3" xfId="2479" xr:uid="{00000000-0005-0000-0000-0000F4080000}"/>
    <cellStyle name="20% - Accent1 2 2 2 3 2 5 3" xfId="2480" xr:uid="{00000000-0005-0000-0000-0000F5080000}"/>
    <cellStyle name="20% - Accent1 2 2 2 3 2 5 3 2" xfId="2481" xr:uid="{00000000-0005-0000-0000-0000F6080000}"/>
    <cellStyle name="20% - Accent1 2 2 2 3 2 5 4" xfId="2482" xr:uid="{00000000-0005-0000-0000-0000F7080000}"/>
    <cellStyle name="20% - Accent1 2 2 2 3 2 6" xfId="2483" xr:uid="{00000000-0005-0000-0000-0000F8080000}"/>
    <cellStyle name="20% - Accent1 2 2 2 3 2 6 2" xfId="2484" xr:uid="{00000000-0005-0000-0000-0000F9080000}"/>
    <cellStyle name="20% - Accent1 2 2 2 3 2 6 2 2" xfId="2485" xr:uid="{00000000-0005-0000-0000-0000FA080000}"/>
    <cellStyle name="20% - Accent1 2 2 2 3 2 6 2 2 2" xfId="2486" xr:uid="{00000000-0005-0000-0000-0000FB080000}"/>
    <cellStyle name="20% - Accent1 2 2 2 3 2 6 2 3" xfId="2487" xr:uid="{00000000-0005-0000-0000-0000FC080000}"/>
    <cellStyle name="20% - Accent1 2 2 2 3 2 6 3" xfId="2488" xr:uid="{00000000-0005-0000-0000-0000FD080000}"/>
    <cellStyle name="20% - Accent1 2 2 2 3 2 6 3 2" xfId="2489" xr:uid="{00000000-0005-0000-0000-0000FE080000}"/>
    <cellStyle name="20% - Accent1 2 2 2 3 2 6 4" xfId="2490" xr:uid="{00000000-0005-0000-0000-0000FF080000}"/>
    <cellStyle name="20% - Accent1 2 2 2 3 2 7" xfId="2491" xr:uid="{00000000-0005-0000-0000-000000090000}"/>
    <cellStyle name="20% - Accent1 2 2 2 3 2 7 2" xfId="2492" xr:uid="{00000000-0005-0000-0000-000001090000}"/>
    <cellStyle name="20% - Accent1 2 2 2 3 2 7 2 2" xfId="2493" xr:uid="{00000000-0005-0000-0000-000002090000}"/>
    <cellStyle name="20% - Accent1 2 2 2 3 2 7 3" xfId="2494" xr:uid="{00000000-0005-0000-0000-000003090000}"/>
    <cellStyle name="20% - Accent1 2 2 2 3 2 8" xfId="2495" xr:uid="{00000000-0005-0000-0000-000004090000}"/>
    <cellStyle name="20% - Accent1 2 2 2 3 2 8 2" xfId="2496" xr:uid="{00000000-0005-0000-0000-000005090000}"/>
    <cellStyle name="20% - Accent1 2 2 2 3 2 8 2 2" xfId="2497" xr:uid="{00000000-0005-0000-0000-000006090000}"/>
    <cellStyle name="20% - Accent1 2 2 2 3 2 8 3" xfId="2498" xr:uid="{00000000-0005-0000-0000-000007090000}"/>
    <cellStyle name="20% - Accent1 2 2 2 3 2 9" xfId="2499" xr:uid="{00000000-0005-0000-0000-000008090000}"/>
    <cellStyle name="20% - Accent1 2 2 2 3 2 9 2" xfId="2500" xr:uid="{00000000-0005-0000-0000-000009090000}"/>
    <cellStyle name="20% - Accent1 2 2 2 3 3" xfId="2501" xr:uid="{00000000-0005-0000-0000-00000A090000}"/>
    <cellStyle name="20% - Accent1 2 2 2 3 3 10" xfId="2502" xr:uid="{00000000-0005-0000-0000-00000B090000}"/>
    <cellStyle name="20% - Accent1 2 2 2 3 3 10 2" xfId="2503" xr:uid="{00000000-0005-0000-0000-00000C090000}"/>
    <cellStyle name="20% - Accent1 2 2 2 3 3 11" xfId="2504" xr:uid="{00000000-0005-0000-0000-00000D090000}"/>
    <cellStyle name="20% - Accent1 2 2 2 3 3 2" xfId="2505" xr:uid="{00000000-0005-0000-0000-00000E090000}"/>
    <cellStyle name="20% - Accent1 2 2 2 3 3 2 2" xfId="2506" xr:uid="{00000000-0005-0000-0000-00000F090000}"/>
    <cellStyle name="20% - Accent1 2 2 2 3 3 2 2 2" xfId="2507" xr:uid="{00000000-0005-0000-0000-000010090000}"/>
    <cellStyle name="20% - Accent1 2 2 2 3 3 2 2 2 2" xfId="2508" xr:uid="{00000000-0005-0000-0000-000011090000}"/>
    <cellStyle name="20% - Accent1 2 2 2 3 3 2 2 2 2 2" xfId="2509" xr:uid="{00000000-0005-0000-0000-000012090000}"/>
    <cellStyle name="20% - Accent1 2 2 2 3 3 2 2 2 3" xfId="2510" xr:uid="{00000000-0005-0000-0000-000013090000}"/>
    <cellStyle name="20% - Accent1 2 2 2 3 3 2 2 3" xfId="2511" xr:uid="{00000000-0005-0000-0000-000014090000}"/>
    <cellStyle name="20% - Accent1 2 2 2 3 3 2 2 3 2" xfId="2512" xr:uid="{00000000-0005-0000-0000-000015090000}"/>
    <cellStyle name="20% - Accent1 2 2 2 3 3 2 2 4" xfId="2513" xr:uid="{00000000-0005-0000-0000-000016090000}"/>
    <cellStyle name="20% - Accent1 2 2 2 3 3 2 3" xfId="2514" xr:uid="{00000000-0005-0000-0000-000017090000}"/>
    <cellStyle name="20% - Accent1 2 2 2 3 3 2 3 2" xfId="2515" xr:uid="{00000000-0005-0000-0000-000018090000}"/>
    <cellStyle name="20% - Accent1 2 2 2 3 3 2 3 2 2" xfId="2516" xr:uid="{00000000-0005-0000-0000-000019090000}"/>
    <cellStyle name="20% - Accent1 2 2 2 3 3 2 3 2 2 2" xfId="2517" xr:uid="{00000000-0005-0000-0000-00001A090000}"/>
    <cellStyle name="20% - Accent1 2 2 2 3 3 2 3 2 3" xfId="2518" xr:uid="{00000000-0005-0000-0000-00001B090000}"/>
    <cellStyle name="20% - Accent1 2 2 2 3 3 2 3 3" xfId="2519" xr:uid="{00000000-0005-0000-0000-00001C090000}"/>
    <cellStyle name="20% - Accent1 2 2 2 3 3 2 3 3 2" xfId="2520" xr:uid="{00000000-0005-0000-0000-00001D090000}"/>
    <cellStyle name="20% - Accent1 2 2 2 3 3 2 3 4" xfId="2521" xr:uid="{00000000-0005-0000-0000-00001E090000}"/>
    <cellStyle name="20% - Accent1 2 2 2 3 3 2 4" xfId="2522" xr:uid="{00000000-0005-0000-0000-00001F090000}"/>
    <cellStyle name="20% - Accent1 2 2 2 3 3 2 4 2" xfId="2523" xr:uid="{00000000-0005-0000-0000-000020090000}"/>
    <cellStyle name="20% - Accent1 2 2 2 3 3 2 4 2 2" xfId="2524" xr:uid="{00000000-0005-0000-0000-000021090000}"/>
    <cellStyle name="20% - Accent1 2 2 2 3 3 2 4 2 2 2" xfId="2525" xr:uid="{00000000-0005-0000-0000-000022090000}"/>
    <cellStyle name="20% - Accent1 2 2 2 3 3 2 4 2 3" xfId="2526" xr:uid="{00000000-0005-0000-0000-000023090000}"/>
    <cellStyle name="20% - Accent1 2 2 2 3 3 2 4 3" xfId="2527" xr:uid="{00000000-0005-0000-0000-000024090000}"/>
    <cellStyle name="20% - Accent1 2 2 2 3 3 2 4 3 2" xfId="2528" xr:uid="{00000000-0005-0000-0000-000025090000}"/>
    <cellStyle name="20% - Accent1 2 2 2 3 3 2 4 4" xfId="2529" xr:uid="{00000000-0005-0000-0000-000026090000}"/>
    <cellStyle name="20% - Accent1 2 2 2 3 3 2 5" xfId="2530" xr:uid="{00000000-0005-0000-0000-000027090000}"/>
    <cellStyle name="20% - Accent1 2 2 2 3 3 2 5 2" xfId="2531" xr:uid="{00000000-0005-0000-0000-000028090000}"/>
    <cellStyle name="20% - Accent1 2 2 2 3 3 2 5 2 2" xfId="2532" xr:uid="{00000000-0005-0000-0000-000029090000}"/>
    <cellStyle name="20% - Accent1 2 2 2 3 3 2 5 3" xfId="2533" xr:uid="{00000000-0005-0000-0000-00002A090000}"/>
    <cellStyle name="20% - Accent1 2 2 2 3 3 2 6" xfId="2534" xr:uid="{00000000-0005-0000-0000-00002B090000}"/>
    <cellStyle name="20% - Accent1 2 2 2 3 3 2 6 2" xfId="2535" xr:uid="{00000000-0005-0000-0000-00002C090000}"/>
    <cellStyle name="20% - Accent1 2 2 2 3 3 2 6 2 2" xfId="2536" xr:uid="{00000000-0005-0000-0000-00002D090000}"/>
    <cellStyle name="20% - Accent1 2 2 2 3 3 2 6 3" xfId="2537" xr:uid="{00000000-0005-0000-0000-00002E090000}"/>
    <cellStyle name="20% - Accent1 2 2 2 3 3 2 7" xfId="2538" xr:uid="{00000000-0005-0000-0000-00002F090000}"/>
    <cellStyle name="20% - Accent1 2 2 2 3 3 2 7 2" xfId="2539" xr:uid="{00000000-0005-0000-0000-000030090000}"/>
    <cellStyle name="20% - Accent1 2 2 2 3 3 2 8" xfId="2540" xr:uid="{00000000-0005-0000-0000-000031090000}"/>
    <cellStyle name="20% - Accent1 2 2 2 3 3 2 8 2" xfId="2541" xr:uid="{00000000-0005-0000-0000-000032090000}"/>
    <cellStyle name="20% - Accent1 2 2 2 3 3 2 9" xfId="2542" xr:uid="{00000000-0005-0000-0000-000033090000}"/>
    <cellStyle name="20% - Accent1 2 2 2 3 3 3" xfId="2543" xr:uid="{00000000-0005-0000-0000-000034090000}"/>
    <cellStyle name="20% - Accent1 2 2 2 3 3 3 2" xfId="2544" xr:uid="{00000000-0005-0000-0000-000035090000}"/>
    <cellStyle name="20% - Accent1 2 2 2 3 3 3 2 2" xfId="2545" xr:uid="{00000000-0005-0000-0000-000036090000}"/>
    <cellStyle name="20% - Accent1 2 2 2 3 3 3 2 2 2" xfId="2546" xr:uid="{00000000-0005-0000-0000-000037090000}"/>
    <cellStyle name="20% - Accent1 2 2 2 3 3 3 2 2 2 2" xfId="2547" xr:uid="{00000000-0005-0000-0000-000038090000}"/>
    <cellStyle name="20% - Accent1 2 2 2 3 3 3 2 2 3" xfId="2548" xr:uid="{00000000-0005-0000-0000-000039090000}"/>
    <cellStyle name="20% - Accent1 2 2 2 3 3 3 2 3" xfId="2549" xr:uid="{00000000-0005-0000-0000-00003A090000}"/>
    <cellStyle name="20% - Accent1 2 2 2 3 3 3 2 3 2" xfId="2550" xr:uid="{00000000-0005-0000-0000-00003B090000}"/>
    <cellStyle name="20% - Accent1 2 2 2 3 3 3 2 4" xfId="2551" xr:uid="{00000000-0005-0000-0000-00003C090000}"/>
    <cellStyle name="20% - Accent1 2 2 2 3 3 3 3" xfId="2552" xr:uid="{00000000-0005-0000-0000-00003D090000}"/>
    <cellStyle name="20% - Accent1 2 2 2 3 3 3 3 2" xfId="2553" xr:uid="{00000000-0005-0000-0000-00003E090000}"/>
    <cellStyle name="20% - Accent1 2 2 2 3 3 3 3 2 2" xfId="2554" xr:uid="{00000000-0005-0000-0000-00003F090000}"/>
    <cellStyle name="20% - Accent1 2 2 2 3 3 3 3 2 2 2" xfId="2555" xr:uid="{00000000-0005-0000-0000-000040090000}"/>
    <cellStyle name="20% - Accent1 2 2 2 3 3 3 3 2 3" xfId="2556" xr:uid="{00000000-0005-0000-0000-000041090000}"/>
    <cellStyle name="20% - Accent1 2 2 2 3 3 3 3 3" xfId="2557" xr:uid="{00000000-0005-0000-0000-000042090000}"/>
    <cellStyle name="20% - Accent1 2 2 2 3 3 3 3 3 2" xfId="2558" xr:uid="{00000000-0005-0000-0000-000043090000}"/>
    <cellStyle name="20% - Accent1 2 2 2 3 3 3 3 4" xfId="2559" xr:uid="{00000000-0005-0000-0000-000044090000}"/>
    <cellStyle name="20% - Accent1 2 2 2 3 3 3 4" xfId="2560" xr:uid="{00000000-0005-0000-0000-000045090000}"/>
    <cellStyle name="20% - Accent1 2 2 2 3 3 3 4 2" xfId="2561" xr:uid="{00000000-0005-0000-0000-000046090000}"/>
    <cellStyle name="20% - Accent1 2 2 2 3 3 3 4 2 2" xfId="2562" xr:uid="{00000000-0005-0000-0000-000047090000}"/>
    <cellStyle name="20% - Accent1 2 2 2 3 3 3 4 2 2 2" xfId="2563" xr:uid="{00000000-0005-0000-0000-000048090000}"/>
    <cellStyle name="20% - Accent1 2 2 2 3 3 3 4 2 3" xfId="2564" xr:uid="{00000000-0005-0000-0000-000049090000}"/>
    <cellStyle name="20% - Accent1 2 2 2 3 3 3 4 3" xfId="2565" xr:uid="{00000000-0005-0000-0000-00004A090000}"/>
    <cellStyle name="20% - Accent1 2 2 2 3 3 3 4 3 2" xfId="2566" xr:uid="{00000000-0005-0000-0000-00004B090000}"/>
    <cellStyle name="20% - Accent1 2 2 2 3 3 3 4 4" xfId="2567" xr:uid="{00000000-0005-0000-0000-00004C090000}"/>
    <cellStyle name="20% - Accent1 2 2 2 3 3 3 5" xfId="2568" xr:uid="{00000000-0005-0000-0000-00004D090000}"/>
    <cellStyle name="20% - Accent1 2 2 2 3 3 3 5 2" xfId="2569" xr:uid="{00000000-0005-0000-0000-00004E090000}"/>
    <cellStyle name="20% - Accent1 2 2 2 3 3 3 5 2 2" xfId="2570" xr:uid="{00000000-0005-0000-0000-00004F090000}"/>
    <cellStyle name="20% - Accent1 2 2 2 3 3 3 5 3" xfId="2571" xr:uid="{00000000-0005-0000-0000-000050090000}"/>
    <cellStyle name="20% - Accent1 2 2 2 3 3 3 6" xfId="2572" xr:uid="{00000000-0005-0000-0000-000051090000}"/>
    <cellStyle name="20% - Accent1 2 2 2 3 3 3 6 2" xfId="2573" xr:uid="{00000000-0005-0000-0000-000052090000}"/>
    <cellStyle name="20% - Accent1 2 2 2 3 3 3 6 2 2" xfId="2574" xr:uid="{00000000-0005-0000-0000-000053090000}"/>
    <cellStyle name="20% - Accent1 2 2 2 3 3 3 6 3" xfId="2575" xr:uid="{00000000-0005-0000-0000-000054090000}"/>
    <cellStyle name="20% - Accent1 2 2 2 3 3 3 7" xfId="2576" xr:uid="{00000000-0005-0000-0000-000055090000}"/>
    <cellStyle name="20% - Accent1 2 2 2 3 3 3 7 2" xfId="2577" xr:uid="{00000000-0005-0000-0000-000056090000}"/>
    <cellStyle name="20% - Accent1 2 2 2 3 3 3 8" xfId="2578" xr:uid="{00000000-0005-0000-0000-000057090000}"/>
    <cellStyle name="20% - Accent1 2 2 2 3 3 3 8 2" xfId="2579" xr:uid="{00000000-0005-0000-0000-000058090000}"/>
    <cellStyle name="20% - Accent1 2 2 2 3 3 3 9" xfId="2580" xr:uid="{00000000-0005-0000-0000-000059090000}"/>
    <cellStyle name="20% - Accent1 2 2 2 3 3 4" xfId="2581" xr:uid="{00000000-0005-0000-0000-00005A090000}"/>
    <cellStyle name="20% - Accent1 2 2 2 3 3 4 2" xfId="2582" xr:uid="{00000000-0005-0000-0000-00005B090000}"/>
    <cellStyle name="20% - Accent1 2 2 2 3 3 4 2 2" xfId="2583" xr:uid="{00000000-0005-0000-0000-00005C090000}"/>
    <cellStyle name="20% - Accent1 2 2 2 3 3 4 2 2 2" xfId="2584" xr:uid="{00000000-0005-0000-0000-00005D090000}"/>
    <cellStyle name="20% - Accent1 2 2 2 3 3 4 2 3" xfId="2585" xr:uid="{00000000-0005-0000-0000-00005E090000}"/>
    <cellStyle name="20% - Accent1 2 2 2 3 3 4 3" xfId="2586" xr:uid="{00000000-0005-0000-0000-00005F090000}"/>
    <cellStyle name="20% - Accent1 2 2 2 3 3 4 3 2" xfId="2587" xr:uid="{00000000-0005-0000-0000-000060090000}"/>
    <cellStyle name="20% - Accent1 2 2 2 3 3 4 4" xfId="2588" xr:uid="{00000000-0005-0000-0000-000061090000}"/>
    <cellStyle name="20% - Accent1 2 2 2 3 3 5" xfId="2589" xr:uid="{00000000-0005-0000-0000-000062090000}"/>
    <cellStyle name="20% - Accent1 2 2 2 3 3 5 2" xfId="2590" xr:uid="{00000000-0005-0000-0000-000063090000}"/>
    <cellStyle name="20% - Accent1 2 2 2 3 3 5 2 2" xfId="2591" xr:uid="{00000000-0005-0000-0000-000064090000}"/>
    <cellStyle name="20% - Accent1 2 2 2 3 3 5 2 2 2" xfId="2592" xr:uid="{00000000-0005-0000-0000-000065090000}"/>
    <cellStyle name="20% - Accent1 2 2 2 3 3 5 2 3" xfId="2593" xr:uid="{00000000-0005-0000-0000-000066090000}"/>
    <cellStyle name="20% - Accent1 2 2 2 3 3 5 3" xfId="2594" xr:uid="{00000000-0005-0000-0000-000067090000}"/>
    <cellStyle name="20% - Accent1 2 2 2 3 3 5 3 2" xfId="2595" xr:uid="{00000000-0005-0000-0000-000068090000}"/>
    <cellStyle name="20% - Accent1 2 2 2 3 3 5 4" xfId="2596" xr:uid="{00000000-0005-0000-0000-000069090000}"/>
    <cellStyle name="20% - Accent1 2 2 2 3 3 6" xfId="2597" xr:uid="{00000000-0005-0000-0000-00006A090000}"/>
    <cellStyle name="20% - Accent1 2 2 2 3 3 6 2" xfId="2598" xr:uid="{00000000-0005-0000-0000-00006B090000}"/>
    <cellStyle name="20% - Accent1 2 2 2 3 3 6 2 2" xfId="2599" xr:uid="{00000000-0005-0000-0000-00006C090000}"/>
    <cellStyle name="20% - Accent1 2 2 2 3 3 6 2 2 2" xfId="2600" xr:uid="{00000000-0005-0000-0000-00006D090000}"/>
    <cellStyle name="20% - Accent1 2 2 2 3 3 6 2 3" xfId="2601" xr:uid="{00000000-0005-0000-0000-00006E090000}"/>
    <cellStyle name="20% - Accent1 2 2 2 3 3 6 3" xfId="2602" xr:uid="{00000000-0005-0000-0000-00006F090000}"/>
    <cellStyle name="20% - Accent1 2 2 2 3 3 6 3 2" xfId="2603" xr:uid="{00000000-0005-0000-0000-000070090000}"/>
    <cellStyle name="20% - Accent1 2 2 2 3 3 6 4" xfId="2604" xr:uid="{00000000-0005-0000-0000-000071090000}"/>
    <cellStyle name="20% - Accent1 2 2 2 3 3 7" xfId="2605" xr:uid="{00000000-0005-0000-0000-000072090000}"/>
    <cellStyle name="20% - Accent1 2 2 2 3 3 7 2" xfId="2606" xr:uid="{00000000-0005-0000-0000-000073090000}"/>
    <cellStyle name="20% - Accent1 2 2 2 3 3 7 2 2" xfId="2607" xr:uid="{00000000-0005-0000-0000-000074090000}"/>
    <cellStyle name="20% - Accent1 2 2 2 3 3 7 3" xfId="2608" xr:uid="{00000000-0005-0000-0000-000075090000}"/>
    <cellStyle name="20% - Accent1 2 2 2 3 3 8" xfId="2609" xr:uid="{00000000-0005-0000-0000-000076090000}"/>
    <cellStyle name="20% - Accent1 2 2 2 3 3 8 2" xfId="2610" xr:uid="{00000000-0005-0000-0000-000077090000}"/>
    <cellStyle name="20% - Accent1 2 2 2 3 3 8 2 2" xfId="2611" xr:uid="{00000000-0005-0000-0000-000078090000}"/>
    <cellStyle name="20% - Accent1 2 2 2 3 3 8 3" xfId="2612" xr:uid="{00000000-0005-0000-0000-000079090000}"/>
    <cellStyle name="20% - Accent1 2 2 2 3 3 9" xfId="2613" xr:uid="{00000000-0005-0000-0000-00007A090000}"/>
    <cellStyle name="20% - Accent1 2 2 2 3 3 9 2" xfId="2614" xr:uid="{00000000-0005-0000-0000-00007B090000}"/>
    <cellStyle name="20% - Accent1 2 2 2 3 4" xfId="2615" xr:uid="{00000000-0005-0000-0000-00007C090000}"/>
    <cellStyle name="20% - Accent1 2 2 2 3 4 10" xfId="2616" xr:uid="{00000000-0005-0000-0000-00007D090000}"/>
    <cellStyle name="20% - Accent1 2 2 2 3 4 10 2" xfId="2617" xr:uid="{00000000-0005-0000-0000-00007E090000}"/>
    <cellStyle name="20% - Accent1 2 2 2 3 4 11" xfId="2618" xr:uid="{00000000-0005-0000-0000-00007F090000}"/>
    <cellStyle name="20% - Accent1 2 2 2 3 4 2" xfId="2619" xr:uid="{00000000-0005-0000-0000-000080090000}"/>
    <cellStyle name="20% - Accent1 2 2 2 3 4 2 2" xfId="2620" xr:uid="{00000000-0005-0000-0000-000081090000}"/>
    <cellStyle name="20% - Accent1 2 2 2 3 4 2 2 2" xfId="2621" xr:uid="{00000000-0005-0000-0000-000082090000}"/>
    <cellStyle name="20% - Accent1 2 2 2 3 4 2 2 2 2" xfId="2622" xr:uid="{00000000-0005-0000-0000-000083090000}"/>
    <cellStyle name="20% - Accent1 2 2 2 3 4 2 2 2 2 2" xfId="2623" xr:uid="{00000000-0005-0000-0000-000084090000}"/>
    <cellStyle name="20% - Accent1 2 2 2 3 4 2 2 2 3" xfId="2624" xr:uid="{00000000-0005-0000-0000-000085090000}"/>
    <cellStyle name="20% - Accent1 2 2 2 3 4 2 2 3" xfId="2625" xr:uid="{00000000-0005-0000-0000-000086090000}"/>
    <cellStyle name="20% - Accent1 2 2 2 3 4 2 2 3 2" xfId="2626" xr:uid="{00000000-0005-0000-0000-000087090000}"/>
    <cellStyle name="20% - Accent1 2 2 2 3 4 2 2 4" xfId="2627" xr:uid="{00000000-0005-0000-0000-000088090000}"/>
    <cellStyle name="20% - Accent1 2 2 2 3 4 2 3" xfId="2628" xr:uid="{00000000-0005-0000-0000-000089090000}"/>
    <cellStyle name="20% - Accent1 2 2 2 3 4 2 3 2" xfId="2629" xr:uid="{00000000-0005-0000-0000-00008A090000}"/>
    <cellStyle name="20% - Accent1 2 2 2 3 4 2 3 2 2" xfId="2630" xr:uid="{00000000-0005-0000-0000-00008B090000}"/>
    <cellStyle name="20% - Accent1 2 2 2 3 4 2 3 2 2 2" xfId="2631" xr:uid="{00000000-0005-0000-0000-00008C090000}"/>
    <cellStyle name="20% - Accent1 2 2 2 3 4 2 3 2 3" xfId="2632" xr:uid="{00000000-0005-0000-0000-00008D090000}"/>
    <cellStyle name="20% - Accent1 2 2 2 3 4 2 3 3" xfId="2633" xr:uid="{00000000-0005-0000-0000-00008E090000}"/>
    <cellStyle name="20% - Accent1 2 2 2 3 4 2 3 3 2" xfId="2634" xr:uid="{00000000-0005-0000-0000-00008F090000}"/>
    <cellStyle name="20% - Accent1 2 2 2 3 4 2 3 4" xfId="2635" xr:uid="{00000000-0005-0000-0000-000090090000}"/>
    <cellStyle name="20% - Accent1 2 2 2 3 4 2 4" xfId="2636" xr:uid="{00000000-0005-0000-0000-000091090000}"/>
    <cellStyle name="20% - Accent1 2 2 2 3 4 2 4 2" xfId="2637" xr:uid="{00000000-0005-0000-0000-000092090000}"/>
    <cellStyle name="20% - Accent1 2 2 2 3 4 2 4 2 2" xfId="2638" xr:uid="{00000000-0005-0000-0000-000093090000}"/>
    <cellStyle name="20% - Accent1 2 2 2 3 4 2 4 2 2 2" xfId="2639" xr:uid="{00000000-0005-0000-0000-000094090000}"/>
    <cellStyle name="20% - Accent1 2 2 2 3 4 2 4 2 3" xfId="2640" xr:uid="{00000000-0005-0000-0000-000095090000}"/>
    <cellStyle name="20% - Accent1 2 2 2 3 4 2 4 3" xfId="2641" xr:uid="{00000000-0005-0000-0000-000096090000}"/>
    <cellStyle name="20% - Accent1 2 2 2 3 4 2 4 3 2" xfId="2642" xr:uid="{00000000-0005-0000-0000-000097090000}"/>
    <cellStyle name="20% - Accent1 2 2 2 3 4 2 4 4" xfId="2643" xr:uid="{00000000-0005-0000-0000-000098090000}"/>
    <cellStyle name="20% - Accent1 2 2 2 3 4 2 5" xfId="2644" xr:uid="{00000000-0005-0000-0000-000099090000}"/>
    <cellStyle name="20% - Accent1 2 2 2 3 4 2 5 2" xfId="2645" xr:uid="{00000000-0005-0000-0000-00009A090000}"/>
    <cellStyle name="20% - Accent1 2 2 2 3 4 2 5 2 2" xfId="2646" xr:uid="{00000000-0005-0000-0000-00009B090000}"/>
    <cellStyle name="20% - Accent1 2 2 2 3 4 2 5 3" xfId="2647" xr:uid="{00000000-0005-0000-0000-00009C090000}"/>
    <cellStyle name="20% - Accent1 2 2 2 3 4 2 6" xfId="2648" xr:uid="{00000000-0005-0000-0000-00009D090000}"/>
    <cellStyle name="20% - Accent1 2 2 2 3 4 2 6 2" xfId="2649" xr:uid="{00000000-0005-0000-0000-00009E090000}"/>
    <cellStyle name="20% - Accent1 2 2 2 3 4 2 6 2 2" xfId="2650" xr:uid="{00000000-0005-0000-0000-00009F090000}"/>
    <cellStyle name="20% - Accent1 2 2 2 3 4 2 6 3" xfId="2651" xr:uid="{00000000-0005-0000-0000-0000A0090000}"/>
    <cellStyle name="20% - Accent1 2 2 2 3 4 2 7" xfId="2652" xr:uid="{00000000-0005-0000-0000-0000A1090000}"/>
    <cellStyle name="20% - Accent1 2 2 2 3 4 2 7 2" xfId="2653" xr:uid="{00000000-0005-0000-0000-0000A2090000}"/>
    <cellStyle name="20% - Accent1 2 2 2 3 4 2 8" xfId="2654" xr:uid="{00000000-0005-0000-0000-0000A3090000}"/>
    <cellStyle name="20% - Accent1 2 2 2 3 4 2 8 2" xfId="2655" xr:uid="{00000000-0005-0000-0000-0000A4090000}"/>
    <cellStyle name="20% - Accent1 2 2 2 3 4 2 9" xfId="2656" xr:uid="{00000000-0005-0000-0000-0000A5090000}"/>
    <cellStyle name="20% - Accent1 2 2 2 3 4 3" xfId="2657" xr:uid="{00000000-0005-0000-0000-0000A6090000}"/>
    <cellStyle name="20% - Accent1 2 2 2 3 4 3 2" xfId="2658" xr:uid="{00000000-0005-0000-0000-0000A7090000}"/>
    <cellStyle name="20% - Accent1 2 2 2 3 4 3 2 2" xfId="2659" xr:uid="{00000000-0005-0000-0000-0000A8090000}"/>
    <cellStyle name="20% - Accent1 2 2 2 3 4 3 2 2 2" xfId="2660" xr:uid="{00000000-0005-0000-0000-0000A9090000}"/>
    <cellStyle name="20% - Accent1 2 2 2 3 4 3 2 2 2 2" xfId="2661" xr:uid="{00000000-0005-0000-0000-0000AA090000}"/>
    <cellStyle name="20% - Accent1 2 2 2 3 4 3 2 2 3" xfId="2662" xr:uid="{00000000-0005-0000-0000-0000AB090000}"/>
    <cellStyle name="20% - Accent1 2 2 2 3 4 3 2 3" xfId="2663" xr:uid="{00000000-0005-0000-0000-0000AC090000}"/>
    <cellStyle name="20% - Accent1 2 2 2 3 4 3 2 3 2" xfId="2664" xr:uid="{00000000-0005-0000-0000-0000AD090000}"/>
    <cellStyle name="20% - Accent1 2 2 2 3 4 3 2 4" xfId="2665" xr:uid="{00000000-0005-0000-0000-0000AE090000}"/>
    <cellStyle name="20% - Accent1 2 2 2 3 4 3 3" xfId="2666" xr:uid="{00000000-0005-0000-0000-0000AF090000}"/>
    <cellStyle name="20% - Accent1 2 2 2 3 4 3 3 2" xfId="2667" xr:uid="{00000000-0005-0000-0000-0000B0090000}"/>
    <cellStyle name="20% - Accent1 2 2 2 3 4 3 3 2 2" xfId="2668" xr:uid="{00000000-0005-0000-0000-0000B1090000}"/>
    <cellStyle name="20% - Accent1 2 2 2 3 4 3 3 2 2 2" xfId="2669" xr:uid="{00000000-0005-0000-0000-0000B2090000}"/>
    <cellStyle name="20% - Accent1 2 2 2 3 4 3 3 2 3" xfId="2670" xr:uid="{00000000-0005-0000-0000-0000B3090000}"/>
    <cellStyle name="20% - Accent1 2 2 2 3 4 3 3 3" xfId="2671" xr:uid="{00000000-0005-0000-0000-0000B4090000}"/>
    <cellStyle name="20% - Accent1 2 2 2 3 4 3 3 3 2" xfId="2672" xr:uid="{00000000-0005-0000-0000-0000B5090000}"/>
    <cellStyle name="20% - Accent1 2 2 2 3 4 3 3 4" xfId="2673" xr:uid="{00000000-0005-0000-0000-0000B6090000}"/>
    <cellStyle name="20% - Accent1 2 2 2 3 4 3 4" xfId="2674" xr:uid="{00000000-0005-0000-0000-0000B7090000}"/>
    <cellStyle name="20% - Accent1 2 2 2 3 4 3 4 2" xfId="2675" xr:uid="{00000000-0005-0000-0000-0000B8090000}"/>
    <cellStyle name="20% - Accent1 2 2 2 3 4 3 4 2 2" xfId="2676" xr:uid="{00000000-0005-0000-0000-0000B9090000}"/>
    <cellStyle name="20% - Accent1 2 2 2 3 4 3 4 2 2 2" xfId="2677" xr:uid="{00000000-0005-0000-0000-0000BA090000}"/>
    <cellStyle name="20% - Accent1 2 2 2 3 4 3 4 2 3" xfId="2678" xr:uid="{00000000-0005-0000-0000-0000BB090000}"/>
    <cellStyle name="20% - Accent1 2 2 2 3 4 3 4 3" xfId="2679" xr:uid="{00000000-0005-0000-0000-0000BC090000}"/>
    <cellStyle name="20% - Accent1 2 2 2 3 4 3 4 3 2" xfId="2680" xr:uid="{00000000-0005-0000-0000-0000BD090000}"/>
    <cellStyle name="20% - Accent1 2 2 2 3 4 3 4 4" xfId="2681" xr:uid="{00000000-0005-0000-0000-0000BE090000}"/>
    <cellStyle name="20% - Accent1 2 2 2 3 4 3 5" xfId="2682" xr:uid="{00000000-0005-0000-0000-0000BF090000}"/>
    <cellStyle name="20% - Accent1 2 2 2 3 4 3 5 2" xfId="2683" xr:uid="{00000000-0005-0000-0000-0000C0090000}"/>
    <cellStyle name="20% - Accent1 2 2 2 3 4 3 5 2 2" xfId="2684" xr:uid="{00000000-0005-0000-0000-0000C1090000}"/>
    <cellStyle name="20% - Accent1 2 2 2 3 4 3 5 3" xfId="2685" xr:uid="{00000000-0005-0000-0000-0000C2090000}"/>
    <cellStyle name="20% - Accent1 2 2 2 3 4 3 6" xfId="2686" xr:uid="{00000000-0005-0000-0000-0000C3090000}"/>
    <cellStyle name="20% - Accent1 2 2 2 3 4 3 6 2" xfId="2687" xr:uid="{00000000-0005-0000-0000-0000C4090000}"/>
    <cellStyle name="20% - Accent1 2 2 2 3 4 3 6 2 2" xfId="2688" xr:uid="{00000000-0005-0000-0000-0000C5090000}"/>
    <cellStyle name="20% - Accent1 2 2 2 3 4 3 6 3" xfId="2689" xr:uid="{00000000-0005-0000-0000-0000C6090000}"/>
    <cellStyle name="20% - Accent1 2 2 2 3 4 3 7" xfId="2690" xr:uid="{00000000-0005-0000-0000-0000C7090000}"/>
    <cellStyle name="20% - Accent1 2 2 2 3 4 3 7 2" xfId="2691" xr:uid="{00000000-0005-0000-0000-0000C8090000}"/>
    <cellStyle name="20% - Accent1 2 2 2 3 4 3 8" xfId="2692" xr:uid="{00000000-0005-0000-0000-0000C9090000}"/>
    <cellStyle name="20% - Accent1 2 2 2 3 4 3 8 2" xfId="2693" xr:uid="{00000000-0005-0000-0000-0000CA090000}"/>
    <cellStyle name="20% - Accent1 2 2 2 3 4 3 9" xfId="2694" xr:uid="{00000000-0005-0000-0000-0000CB090000}"/>
    <cellStyle name="20% - Accent1 2 2 2 3 4 4" xfId="2695" xr:uid="{00000000-0005-0000-0000-0000CC090000}"/>
    <cellStyle name="20% - Accent1 2 2 2 3 4 4 2" xfId="2696" xr:uid="{00000000-0005-0000-0000-0000CD090000}"/>
    <cellStyle name="20% - Accent1 2 2 2 3 4 4 2 2" xfId="2697" xr:uid="{00000000-0005-0000-0000-0000CE090000}"/>
    <cellStyle name="20% - Accent1 2 2 2 3 4 4 2 2 2" xfId="2698" xr:uid="{00000000-0005-0000-0000-0000CF090000}"/>
    <cellStyle name="20% - Accent1 2 2 2 3 4 4 2 3" xfId="2699" xr:uid="{00000000-0005-0000-0000-0000D0090000}"/>
    <cellStyle name="20% - Accent1 2 2 2 3 4 4 3" xfId="2700" xr:uid="{00000000-0005-0000-0000-0000D1090000}"/>
    <cellStyle name="20% - Accent1 2 2 2 3 4 4 3 2" xfId="2701" xr:uid="{00000000-0005-0000-0000-0000D2090000}"/>
    <cellStyle name="20% - Accent1 2 2 2 3 4 4 4" xfId="2702" xr:uid="{00000000-0005-0000-0000-0000D3090000}"/>
    <cellStyle name="20% - Accent1 2 2 2 3 4 5" xfId="2703" xr:uid="{00000000-0005-0000-0000-0000D4090000}"/>
    <cellStyle name="20% - Accent1 2 2 2 3 4 5 2" xfId="2704" xr:uid="{00000000-0005-0000-0000-0000D5090000}"/>
    <cellStyle name="20% - Accent1 2 2 2 3 4 5 2 2" xfId="2705" xr:uid="{00000000-0005-0000-0000-0000D6090000}"/>
    <cellStyle name="20% - Accent1 2 2 2 3 4 5 2 2 2" xfId="2706" xr:uid="{00000000-0005-0000-0000-0000D7090000}"/>
    <cellStyle name="20% - Accent1 2 2 2 3 4 5 2 3" xfId="2707" xr:uid="{00000000-0005-0000-0000-0000D8090000}"/>
    <cellStyle name="20% - Accent1 2 2 2 3 4 5 3" xfId="2708" xr:uid="{00000000-0005-0000-0000-0000D9090000}"/>
    <cellStyle name="20% - Accent1 2 2 2 3 4 5 3 2" xfId="2709" xr:uid="{00000000-0005-0000-0000-0000DA090000}"/>
    <cellStyle name="20% - Accent1 2 2 2 3 4 5 4" xfId="2710" xr:uid="{00000000-0005-0000-0000-0000DB090000}"/>
    <cellStyle name="20% - Accent1 2 2 2 3 4 6" xfId="2711" xr:uid="{00000000-0005-0000-0000-0000DC090000}"/>
    <cellStyle name="20% - Accent1 2 2 2 3 4 6 2" xfId="2712" xr:uid="{00000000-0005-0000-0000-0000DD090000}"/>
    <cellStyle name="20% - Accent1 2 2 2 3 4 6 2 2" xfId="2713" xr:uid="{00000000-0005-0000-0000-0000DE090000}"/>
    <cellStyle name="20% - Accent1 2 2 2 3 4 6 2 2 2" xfId="2714" xr:uid="{00000000-0005-0000-0000-0000DF090000}"/>
    <cellStyle name="20% - Accent1 2 2 2 3 4 6 2 3" xfId="2715" xr:uid="{00000000-0005-0000-0000-0000E0090000}"/>
    <cellStyle name="20% - Accent1 2 2 2 3 4 6 3" xfId="2716" xr:uid="{00000000-0005-0000-0000-0000E1090000}"/>
    <cellStyle name="20% - Accent1 2 2 2 3 4 6 3 2" xfId="2717" xr:uid="{00000000-0005-0000-0000-0000E2090000}"/>
    <cellStyle name="20% - Accent1 2 2 2 3 4 6 4" xfId="2718" xr:uid="{00000000-0005-0000-0000-0000E3090000}"/>
    <cellStyle name="20% - Accent1 2 2 2 3 4 7" xfId="2719" xr:uid="{00000000-0005-0000-0000-0000E4090000}"/>
    <cellStyle name="20% - Accent1 2 2 2 3 4 7 2" xfId="2720" xr:uid="{00000000-0005-0000-0000-0000E5090000}"/>
    <cellStyle name="20% - Accent1 2 2 2 3 4 7 2 2" xfId="2721" xr:uid="{00000000-0005-0000-0000-0000E6090000}"/>
    <cellStyle name="20% - Accent1 2 2 2 3 4 7 3" xfId="2722" xr:uid="{00000000-0005-0000-0000-0000E7090000}"/>
    <cellStyle name="20% - Accent1 2 2 2 3 4 8" xfId="2723" xr:uid="{00000000-0005-0000-0000-0000E8090000}"/>
    <cellStyle name="20% - Accent1 2 2 2 3 4 8 2" xfId="2724" xr:uid="{00000000-0005-0000-0000-0000E9090000}"/>
    <cellStyle name="20% - Accent1 2 2 2 3 4 8 2 2" xfId="2725" xr:uid="{00000000-0005-0000-0000-0000EA090000}"/>
    <cellStyle name="20% - Accent1 2 2 2 3 4 8 3" xfId="2726" xr:uid="{00000000-0005-0000-0000-0000EB090000}"/>
    <cellStyle name="20% - Accent1 2 2 2 3 4 9" xfId="2727" xr:uid="{00000000-0005-0000-0000-0000EC090000}"/>
    <cellStyle name="20% - Accent1 2 2 2 3 4 9 2" xfId="2728" xr:uid="{00000000-0005-0000-0000-0000ED090000}"/>
    <cellStyle name="20% - Accent1 2 2 2 3 5" xfId="2729" xr:uid="{00000000-0005-0000-0000-0000EE090000}"/>
    <cellStyle name="20% - Accent1 2 2 2 3 5 2" xfId="2730" xr:uid="{00000000-0005-0000-0000-0000EF090000}"/>
    <cellStyle name="20% - Accent1 2 2 2 3 5 2 2" xfId="2731" xr:uid="{00000000-0005-0000-0000-0000F0090000}"/>
    <cellStyle name="20% - Accent1 2 2 2 3 5 2 2 2" xfId="2732" xr:uid="{00000000-0005-0000-0000-0000F1090000}"/>
    <cellStyle name="20% - Accent1 2 2 2 3 5 2 2 2 2" xfId="2733" xr:uid="{00000000-0005-0000-0000-0000F2090000}"/>
    <cellStyle name="20% - Accent1 2 2 2 3 5 2 2 3" xfId="2734" xr:uid="{00000000-0005-0000-0000-0000F3090000}"/>
    <cellStyle name="20% - Accent1 2 2 2 3 5 2 3" xfId="2735" xr:uid="{00000000-0005-0000-0000-0000F4090000}"/>
    <cellStyle name="20% - Accent1 2 2 2 3 5 2 3 2" xfId="2736" xr:uid="{00000000-0005-0000-0000-0000F5090000}"/>
    <cellStyle name="20% - Accent1 2 2 2 3 5 2 4" xfId="2737" xr:uid="{00000000-0005-0000-0000-0000F6090000}"/>
    <cellStyle name="20% - Accent1 2 2 2 3 5 3" xfId="2738" xr:uid="{00000000-0005-0000-0000-0000F7090000}"/>
    <cellStyle name="20% - Accent1 2 2 2 3 5 3 2" xfId="2739" xr:uid="{00000000-0005-0000-0000-0000F8090000}"/>
    <cellStyle name="20% - Accent1 2 2 2 3 5 3 2 2" xfId="2740" xr:uid="{00000000-0005-0000-0000-0000F9090000}"/>
    <cellStyle name="20% - Accent1 2 2 2 3 5 3 2 2 2" xfId="2741" xr:uid="{00000000-0005-0000-0000-0000FA090000}"/>
    <cellStyle name="20% - Accent1 2 2 2 3 5 3 2 3" xfId="2742" xr:uid="{00000000-0005-0000-0000-0000FB090000}"/>
    <cellStyle name="20% - Accent1 2 2 2 3 5 3 3" xfId="2743" xr:uid="{00000000-0005-0000-0000-0000FC090000}"/>
    <cellStyle name="20% - Accent1 2 2 2 3 5 3 3 2" xfId="2744" xr:uid="{00000000-0005-0000-0000-0000FD090000}"/>
    <cellStyle name="20% - Accent1 2 2 2 3 5 3 4" xfId="2745" xr:uid="{00000000-0005-0000-0000-0000FE090000}"/>
    <cellStyle name="20% - Accent1 2 2 2 3 5 4" xfId="2746" xr:uid="{00000000-0005-0000-0000-0000FF090000}"/>
    <cellStyle name="20% - Accent1 2 2 2 3 5 4 2" xfId="2747" xr:uid="{00000000-0005-0000-0000-0000000A0000}"/>
    <cellStyle name="20% - Accent1 2 2 2 3 5 4 2 2" xfId="2748" xr:uid="{00000000-0005-0000-0000-0000010A0000}"/>
    <cellStyle name="20% - Accent1 2 2 2 3 5 4 2 2 2" xfId="2749" xr:uid="{00000000-0005-0000-0000-0000020A0000}"/>
    <cellStyle name="20% - Accent1 2 2 2 3 5 4 2 3" xfId="2750" xr:uid="{00000000-0005-0000-0000-0000030A0000}"/>
    <cellStyle name="20% - Accent1 2 2 2 3 5 4 3" xfId="2751" xr:uid="{00000000-0005-0000-0000-0000040A0000}"/>
    <cellStyle name="20% - Accent1 2 2 2 3 5 4 3 2" xfId="2752" xr:uid="{00000000-0005-0000-0000-0000050A0000}"/>
    <cellStyle name="20% - Accent1 2 2 2 3 5 4 4" xfId="2753" xr:uid="{00000000-0005-0000-0000-0000060A0000}"/>
    <cellStyle name="20% - Accent1 2 2 2 3 5 5" xfId="2754" xr:uid="{00000000-0005-0000-0000-0000070A0000}"/>
    <cellStyle name="20% - Accent1 2 2 2 3 5 5 2" xfId="2755" xr:uid="{00000000-0005-0000-0000-0000080A0000}"/>
    <cellStyle name="20% - Accent1 2 2 2 3 5 5 2 2" xfId="2756" xr:uid="{00000000-0005-0000-0000-0000090A0000}"/>
    <cellStyle name="20% - Accent1 2 2 2 3 5 5 3" xfId="2757" xr:uid="{00000000-0005-0000-0000-00000A0A0000}"/>
    <cellStyle name="20% - Accent1 2 2 2 3 5 6" xfId="2758" xr:uid="{00000000-0005-0000-0000-00000B0A0000}"/>
    <cellStyle name="20% - Accent1 2 2 2 3 5 6 2" xfId="2759" xr:uid="{00000000-0005-0000-0000-00000C0A0000}"/>
    <cellStyle name="20% - Accent1 2 2 2 3 5 6 2 2" xfId="2760" xr:uid="{00000000-0005-0000-0000-00000D0A0000}"/>
    <cellStyle name="20% - Accent1 2 2 2 3 5 6 3" xfId="2761" xr:uid="{00000000-0005-0000-0000-00000E0A0000}"/>
    <cellStyle name="20% - Accent1 2 2 2 3 5 7" xfId="2762" xr:uid="{00000000-0005-0000-0000-00000F0A0000}"/>
    <cellStyle name="20% - Accent1 2 2 2 3 5 7 2" xfId="2763" xr:uid="{00000000-0005-0000-0000-0000100A0000}"/>
    <cellStyle name="20% - Accent1 2 2 2 3 5 8" xfId="2764" xr:uid="{00000000-0005-0000-0000-0000110A0000}"/>
    <cellStyle name="20% - Accent1 2 2 2 3 5 8 2" xfId="2765" xr:uid="{00000000-0005-0000-0000-0000120A0000}"/>
    <cellStyle name="20% - Accent1 2 2 2 3 5 9" xfId="2766" xr:uid="{00000000-0005-0000-0000-0000130A0000}"/>
    <cellStyle name="20% - Accent1 2 2 2 3 6" xfId="2767" xr:uid="{00000000-0005-0000-0000-0000140A0000}"/>
    <cellStyle name="20% - Accent1 2 2 2 3 6 2" xfId="2768" xr:uid="{00000000-0005-0000-0000-0000150A0000}"/>
    <cellStyle name="20% - Accent1 2 2 2 3 6 2 2" xfId="2769" xr:uid="{00000000-0005-0000-0000-0000160A0000}"/>
    <cellStyle name="20% - Accent1 2 2 2 3 6 2 2 2" xfId="2770" xr:uid="{00000000-0005-0000-0000-0000170A0000}"/>
    <cellStyle name="20% - Accent1 2 2 2 3 6 2 2 2 2" xfId="2771" xr:uid="{00000000-0005-0000-0000-0000180A0000}"/>
    <cellStyle name="20% - Accent1 2 2 2 3 6 2 2 3" xfId="2772" xr:uid="{00000000-0005-0000-0000-0000190A0000}"/>
    <cellStyle name="20% - Accent1 2 2 2 3 6 2 3" xfId="2773" xr:uid="{00000000-0005-0000-0000-00001A0A0000}"/>
    <cellStyle name="20% - Accent1 2 2 2 3 6 2 3 2" xfId="2774" xr:uid="{00000000-0005-0000-0000-00001B0A0000}"/>
    <cellStyle name="20% - Accent1 2 2 2 3 6 2 4" xfId="2775" xr:uid="{00000000-0005-0000-0000-00001C0A0000}"/>
    <cellStyle name="20% - Accent1 2 2 2 3 6 3" xfId="2776" xr:uid="{00000000-0005-0000-0000-00001D0A0000}"/>
    <cellStyle name="20% - Accent1 2 2 2 3 6 3 2" xfId="2777" xr:uid="{00000000-0005-0000-0000-00001E0A0000}"/>
    <cellStyle name="20% - Accent1 2 2 2 3 6 3 2 2" xfId="2778" xr:uid="{00000000-0005-0000-0000-00001F0A0000}"/>
    <cellStyle name="20% - Accent1 2 2 2 3 6 3 2 2 2" xfId="2779" xr:uid="{00000000-0005-0000-0000-0000200A0000}"/>
    <cellStyle name="20% - Accent1 2 2 2 3 6 3 2 3" xfId="2780" xr:uid="{00000000-0005-0000-0000-0000210A0000}"/>
    <cellStyle name="20% - Accent1 2 2 2 3 6 3 3" xfId="2781" xr:uid="{00000000-0005-0000-0000-0000220A0000}"/>
    <cellStyle name="20% - Accent1 2 2 2 3 6 3 3 2" xfId="2782" xr:uid="{00000000-0005-0000-0000-0000230A0000}"/>
    <cellStyle name="20% - Accent1 2 2 2 3 6 3 4" xfId="2783" xr:uid="{00000000-0005-0000-0000-0000240A0000}"/>
    <cellStyle name="20% - Accent1 2 2 2 3 6 4" xfId="2784" xr:uid="{00000000-0005-0000-0000-0000250A0000}"/>
    <cellStyle name="20% - Accent1 2 2 2 3 6 4 2" xfId="2785" xr:uid="{00000000-0005-0000-0000-0000260A0000}"/>
    <cellStyle name="20% - Accent1 2 2 2 3 6 4 2 2" xfId="2786" xr:uid="{00000000-0005-0000-0000-0000270A0000}"/>
    <cellStyle name="20% - Accent1 2 2 2 3 6 4 2 2 2" xfId="2787" xr:uid="{00000000-0005-0000-0000-0000280A0000}"/>
    <cellStyle name="20% - Accent1 2 2 2 3 6 4 2 3" xfId="2788" xr:uid="{00000000-0005-0000-0000-0000290A0000}"/>
    <cellStyle name="20% - Accent1 2 2 2 3 6 4 3" xfId="2789" xr:uid="{00000000-0005-0000-0000-00002A0A0000}"/>
    <cellStyle name="20% - Accent1 2 2 2 3 6 4 3 2" xfId="2790" xr:uid="{00000000-0005-0000-0000-00002B0A0000}"/>
    <cellStyle name="20% - Accent1 2 2 2 3 6 4 4" xfId="2791" xr:uid="{00000000-0005-0000-0000-00002C0A0000}"/>
    <cellStyle name="20% - Accent1 2 2 2 3 6 5" xfId="2792" xr:uid="{00000000-0005-0000-0000-00002D0A0000}"/>
    <cellStyle name="20% - Accent1 2 2 2 3 6 5 2" xfId="2793" xr:uid="{00000000-0005-0000-0000-00002E0A0000}"/>
    <cellStyle name="20% - Accent1 2 2 2 3 6 5 2 2" xfId="2794" xr:uid="{00000000-0005-0000-0000-00002F0A0000}"/>
    <cellStyle name="20% - Accent1 2 2 2 3 6 5 3" xfId="2795" xr:uid="{00000000-0005-0000-0000-0000300A0000}"/>
    <cellStyle name="20% - Accent1 2 2 2 3 6 6" xfId="2796" xr:uid="{00000000-0005-0000-0000-0000310A0000}"/>
    <cellStyle name="20% - Accent1 2 2 2 3 6 6 2" xfId="2797" xr:uid="{00000000-0005-0000-0000-0000320A0000}"/>
    <cellStyle name="20% - Accent1 2 2 2 3 6 6 2 2" xfId="2798" xr:uid="{00000000-0005-0000-0000-0000330A0000}"/>
    <cellStyle name="20% - Accent1 2 2 2 3 6 6 3" xfId="2799" xr:uid="{00000000-0005-0000-0000-0000340A0000}"/>
    <cellStyle name="20% - Accent1 2 2 2 3 6 7" xfId="2800" xr:uid="{00000000-0005-0000-0000-0000350A0000}"/>
    <cellStyle name="20% - Accent1 2 2 2 3 6 7 2" xfId="2801" xr:uid="{00000000-0005-0000-0000-0000360A0000}"/>
    <cellStyle name="20% - Accent1 2 2 2 3 6 8" xfId="2802" xr:uid="{00000000-0005-0000-0000-0000370A0000}"/>
    <cellStyle name="20% - Accent1 2 2 2 3 6 8 2" xfId="2803" xr:uid="{00000000-0005-0000-0000-0000380A0000}"/>
    <cellStyle name="20% - Accent1 2 2 2 3 6 9" xfId="2804" xr:uid="{00000000-0005-0000-0000-0000390A0000}"/>
    <cellStyle name="20% - Accent1 2 2 2 3 7" xfId="2805" xr:uid="{00000000-0005-0000-0000-00003A0A0000}"/>
    <cellStyle name="20% - Accent1 2 2 2 3 7 2" xfId="2806" xr:uid="{00000000-0005-0000-0000-00003B0A0000}"/>
    <cellStyle name="20% - Accent1 2 2 2 3 7 2 2" xfId="2807" xr:uid="{00000000-0005-0000-0000-00003C0A0000}"/>
    <cellStyle name="20% - Accent1 2 2 2 3 7 2 2 2" xfId="2808" xr:uid="{00000000-0005-0000-0000-00003D0A0000}"/>
    <cellStyle name="20% - Accent1 2 2 2 3 7 2 3" xfId="2809" xr:uid="{00000000-0005-0000-0000-00003E0A0000}"/>
    <cellStyle name="20% - Accent1 2 2 2 3 7 3" xfId="2810" xr:uid="{00000000-0005-0000-0000-00003F0A0000}"/>
    <cellStyle name="20% - Accent1 2 2 2 3 7 3 2" xfId="2811" xr:uid="{00000000-0005-0000-0000-0000400A0000}"/>
    <cellStyle name="20% - Accent1 2 2 2 3 7 4" xfId="2812" xr:uid="{00000000-0005-0000-0000-0000410A0000}"/>
    <cellStyle name="20% - Accent1 2 2 2 3 8" xfId="2813" xr:uid="{00000000-0005-0000-0000-0000420A0000}"/>
    <cellStyle name="20% - Accent1 2 2 2 3 8 2" xfId="2814" xr:uid="{00000000-0005-0000-0000-0000430A0000}"/>
    <cellStyle name="20% - Accent1 2 2 2 3 8 2 2" xfId="2815" xr:uid="{00000000-0005-0000-0000-0000440A0000}"/>
    <cellStyle name="20% - Accent1 2 2 2 3 8 2 2 2" xfId="2816" xr:uid="{00000000-0005-0000-0000-0000450A0000}"/>
    <cellStyle name="20% - Accent1 2 2 2 3 8 2 3" xfId="2817" xr:uid="{00000000-0005-0000-0000-0000460A0000}"/>
    <cellStyle name="20% - Accent1 2 2 2 3 8 3" xfId="2818" xr:uid="{00000000-0005-0000-0000-0000470A0000}"/>
    <cellStyle name="20% - Accent1 2 2 2 3 8 3 2" xfId="2819" xr:uid="{00000000-0005-0000-0000-0000480A0000}"/>
    <cellStyle name="20% - Accent1 2 2 2 3 8 4" xfId="2820" xr:uid="{00000000-0005-0000-0000-0000490A0000}"/>
    <cellStyle name="20% - Accent1 2 2 2 3 9" xfId="2821" xr:uid="{00000000-0005-0000-0000-00004A0A0000}"/>
    <cellStyle name="20% - Accent1 2 2 2 3 9 2" xfId="2822" xr:uid="{00000000-0005-0000-0000-00004B0A0000}"/>
    <cellStyle name="20% - Accent1 2 2 2 3 9 2 2" xfId="2823" xr:uid="{00000000-0005-0000-0000-00004C0A0000}"/>
    <cellStyle name="20% - Accent1 2 2 2 3 9 2 2 2" xfId="2824" xr:uid="{00000000-0005-0000-0000-00004D0A0000}"/>
    <cellStyle name="20% - Accent1 2 2 2 3 9 2 3" xfId="2825" xr:uid="{00000000-0005-0000-0000-00004E0A0000}"/>
    <cellStyle name="20% - Accent1 2 2 2 3 9 3" xfId="2826" xr:uid="{00000000-0005-0000-0000-00004F0A0000}"/>
    <cellStyle name="20% - Accent1 2 2 2 3 9 3 2" xfId="2827" xr:uid="{00000000-0005-0000-0000-0000500A0000}"/>
    <cellStyle name="20% - Accent1 2 2 2 3 9 4" xfId="2828" xr:uid="{00000000-0005-0000-0000-0000510A0000}"/>
    <cellStyle name="20% - Accent1 2 2 2 4" xfId="2829" xr:uid="{00000000-0005-0000-0000-0000520A0000}"/>
    <cellStyle name="20% - Accent1 2 2 2 4 10" xfId="2830" xr:uid="{00000000-0005-0000-0000-0000530A0000}"/>
    <cellStyle name="20% - Accent1 2 2 2 4 10 2" xfId="2831" xr:uid="{00000000-0005-0000-0000-0000540A0000}"/>
    <cellStyle name="20% - Accent1 2 2 2 4 11" xfId="2832" xr:uid="{00000000-0005-0000-0000-0000550A0000}"/>
    <cellStyle name="20% - Accent1 2 2 2 4 2" xfId="2833" xr:uid="{00000000-0005-0000-0000-0000560A0000}"/>
    <cellStyle name="20% - Accent1 2 2 2 4 2 2" xfId="2834" xr:uid="{00000000-0005-0000-0000-0000570A0000}"/>
    <cellStyle name="20% - Accent1 2 2 2 4 2 2 2" xfId="2835" xr:uid="{00000000-0005-0000-0000-0000580A0000}"/>
    <cellStyle name="20% - Accent1 2 2 2 4 2 2 2 2" xfId="2836" xr:uid="{00000000-0005-0000-0000-0000590A0000}"/>
    <cellStyle name="20% - Accent1 2 2 2 4 2 2 2 2 2" xfId="2837" xr:uid="{00000000-0005-0000-0000-00005A0A0000}"/>
    <cellStyle name="20% - Accent1 2 2 2 4 2 2 2 3" xfId="2838" xr:uid="{00000000-0005-0000-0000-00005B0A0000}"/>
    <cellStyle name="20% - Accent1 2 2 2 4 2 2 3" xfId="2839" xr:uid="{00000000-0005-0000-0000-00005C0A0000}"/>
    <cellStyle name="20% - Accent1 2 2 2 4 2 2 3 2" xfId="2840" xr:uid="{00000000-0005-0000-0000-00005D0A0000}"/>
    <cellStyle name="20% - Accent1 2 2 2 4 2 2 4" xfId="2841" xr:uid="{00000000-0005-0000-0000-00005E0A0000}"/>
    <cellStyle name="20% - Accent1 2 2 2 4 2 3" xfId="2842" xr:uid="{00000000-0005-0000-0000-00005F0A0000}"/>
    <cellStyle name="20% - Accent1 2 2 2 4 2 3 2" xfId="2843" xr:uid="{00000000-0005-0000-0000-0000600A0000}"/>
    <cellStyle name="20% - Accent1 2 2 2 4 2 3 2 2" xfId="2844" xr:uid="{00000000-0005-0000-0000-0000610A0000}"/>
    <cellStyle name="20% - Accent1 2 2 2 4 2 3 2 2 2" xfId="2845" xr:uid="{00000000-0005-0000-0000-0000620A0000}"/>
    <cellStyle name="20% - Accent1 2 2 2 4 2 3 2 3" xfId="2846" xr:uid="{00000000-0005-0000-0000-0000630A0000}"/>
    <cellStyle name="20% - Accent1 2 2 2 4 2 3 3" xfId="2847" xr:uid="{00000000-0005-0000-0000-0000640A0000}"/>
    <cellStyle name="20% - Accent1 2 2 2 4 2 3 3 2" xfId="2848" xr:uid="{00000000-0005-0000-0000-0000650A0000}"/>
    <cellStyle name="20% - Accent1 2 2 2 4 2 3 4" xfId="2849" xr:uid="{00000000-0005-0000-0000-0000660A0000}"/>
    <cellStyle name="20% - Accent1 2 2 2 4 2 4" xfId="2850" xr:uid="{00000000-0005-0000-0000-0000670A0000}"/>
    <cellStyle name="20% - Accent1 2 2 2 4 2 4 2" xfId="2851" xr:uid="{00000000-0005-0000-0000-0000680A0000}"/>
    <cellStyle name="20% - Accent1 2 2 2 4 2 4 2 2" xfId="2852" xr:uid="{00000000-0005-0000-0000-0000690A0000}"/>
    <cellStyle name="20% - Accent1 2 2 2 4 2 4 2 2 2" xfId="2853" xr:uid="{00000000-0005-0000-0000-00006A0A0000}"/>
    <cellStyle name="20% - Accent1 2 2 2 4 2 4 2 3" xfId="2854" xr:uid="{00000000-0005-0000-0000-00006B0A0000}"/>
    <cellStyle name="20% - Accent1 2 2 2 4 2 4 3" xfId="2855" xr:uid="{00000000-0005-0000-0000-00006C0A0000}"/>
    <cellStyle name="20% - Accent1 2 2 2 4 2 4 3 2" xfId="2856" xr:uid="{00000000-0005-0000-0000-00006D0A0000}"/>
    <cellStyle name="20% - Accent1 2 2 2 4 2 4 4" xfId="2857" xr:uid="{00000000-0005-0000-0000-00006E0A0000}"/>
    <cellStyle name="20% - Accent1 2 2 2 4 2 5" xfId="2858" xr:uid="{00000000-0005-0000-0000-00006F0A0000}"/>
    <cellStyle name="20% - Accent1 2 2 2 4 2 5 2" xfId="2859" xr:uid="{00000000-0005-0000-0000-0000700A0000}"/>
    <cellStyle name="20% - Accent1 2 2 2 4 2 5 2 2" xfId="2860" xr:uid="{00000000-0005-0000-0000-0000710A0000}"/>
    <cellStyle name="20% - Accent1 2 2 2 4 2 5 3" xfId="2861" xr:uid="{00000000-0005-0000-0000-0000720A0000}"/>
    <cellStyle name="20% - Accent1 2 2 2 4 2 6" xfId="2862" xr:uid="{00000000-0005-0000-0000-0000730A0000}"/>
    <cellStyle name="20% - Accent1 2 2 2 4 2 6 2" xfId="2863" xr:uid="{00000000-0005-0000-0000-0000740A0000}"/>
    <cellStyle name="20% - Accent1 2 2 2 4 2 6 2 2" xfId="2864" xr:uid="{00000000-0005-0000-0000-0000750A0000}"/>
    <cellStyle name="20% - Accent1 2 2 2 4 2 6 3" xfId="2865" xr:uid="{00000000-0005-0000-0000-0000760A0000}"/>
    <cellStyle name="20% - Accent1 2 2 2 4 2 7" xfId="2866" xr:uid="{00000000-0005-0000-0000-0000770A0000}"/>
    <cellStyle name="20% - Accent1 2 2 2 4 2 7 2" xfId="2867" xr:uid="{00000000-0005-0000-0000-0000780A0000}"/>
    <cellStyle name="20% - Accent1 2 2 2 4 2 8" xfId="2868" xr:uid="{00000000-0005-0000-0000-0000790A0000}"/>
    <cellStyle name="20% - Accent1 2 2 2 4 2 8 2" xfId="2869" xr:uid="{00000000-0005-0000-0000-00007A0A0000}"/>
    <cellStyle name="20% - Accent1 2 2 2 4 2 9" xfId="2870" xr:uid="{00000000-0005-0000-0000-00007B0A0000}"/>
    <cellStyle name="20% - Accent1 2 2 2 4 3" xfId="2871" xr:uid="{00000000-0005-0000-0000-00007C0A0000}"/>
    <cellStyle name="20% - Accent1 2 2 2 4 3 2" xfId="2872" xr:uid="{00000000-0005-0000-0000-00007D0A0000}"/>
    <cellStyle name="20% - Accent1 2 2 2 4 3 2 2" xfId="2873" xr:uid="{00000000-0005-0000-0000-00007E0A0000}"/>
    <cellStyle name="20% - Accent1 2 2 2 4 3 2 2 2" xfId="2874" xr:uid="{00000000-0005-0000-0000-00007F0A0000}"/>
    <cellStyle name="20% - Accent1 2 2 2 4 3 2 2 2 2" xfId="2875" xr:uid="{00000000-0005-0000-0000-0000800A0000}"/>
    <cellStyle name="20% - Accent1 2 2 2 4 3 2 2 3" xfId="2876" xr:uid="{00000000-0005-0000-0000-0000810A0000}"/>
    <cellStyle name="20% - Accent1 2 2 2 4 3 2 3" xfId="2877" xr:uid="{00000000-0005-0000-0000-0000820A0000}"/>
    <cellStyle name="20% - Accent1 2 2 2 4 3 2 3 2" xfId="2878" xr:uid="{00000000-0005-0000-0000-0000830A0000}"/>
    <cellStyle name="20% - Accent1 2 2 2 4 3 2 4" xfId="2879" xr:uid="{00000000-0005-0000-0000-0000840A0000}"/>
    <cellStyle name="20% - Accent1 2 2 2 4 3 3" xfId="2880" xr:uid="{00000000-0005-0000-0000-0000850A0000}"/>
    <cellStyle name="20% - Accent1 2 2 2 4 3 3 2" xfId="2881" xr:uid="{00000000-0005-0000-0000-0000860A0000}"/>
    <cellStyle name="20% - Accent1 2 2 2 4 3 3 2 2" xfId="2882" xr:uid="{00000000-0005-0000-0000-0000870A0000}"/>
    <cellStyle name="20% - Accent1 2 2 2 4 3 3 2 2 2" xfId="2883" xr:uid="{00000000-0005-0000-0000-0000880A0000}"/>
    <cellStyle name="20% - Accent1 2 2 2 4 3 3 2 3" xfId="2884" xr:uid="{00000000-0005-0000-0000-0000890A0000}"/>
    <cellStyle name="20% - Accent1 2 2 2 4 3 3 3" xfId="2885" xr:uid="{00000000-0005-0000-0000-00008A0A0000}"/>
    <cellStyle name="20% - Accent1 2 2 2 4 3 3 3 2" xfId="2886" xr:uid="{00000000-0005-0000-0000-00008B0A0000}"/>
    <cellStyle name="20% - Accent1 2 2 2 4 3 3 4" xfId="2887" xr:uid="{00000000-0005-0000-0000-00008C0A0000}"/>
    <cellStyle name="20% - Accent1 2 2 2 4 3 4" xfId="2888" xr:uid="{00000000-0005-0000-0000-00008D0A0000}"/>
    <cellStyle name="20% - Accent1 2 2 2 4 3 4 2" xfId="2889" xr:uid="{00000000-0005-0000-0000-00008E0A0000}"/>
    <cellStyle name="20% - Accent1 2 2 2 4 3 4 2 2" xfId="2890" xr:uid="{00000000-0005-0000-0000-00008F0A0000}"/>
    <cellStyle name="20% - Accent1 2 2 2 4 3 4 2 2 2" xfId="2891" xr:uid="{00000000-0005-0000-0000-0000900A0000}"/>
    <cellStyle name="20% - Accent1 2 2 2 4 3 4 2 3" xfId="2892" xr:uid="{00000000-0005-0000-0000-0000910A0000}"/>
    <cellStyle name="20% - Accent1 2 2 2 4 3 4 3" xfId="2893" xr:uid="{00000000-0005-0000-0000-0000920A0000}"/>
    <cellStyle name="20% - Accent1 2 2 2 4 3 4 3 2" xfId="2894" xr:uid="{00000000-0005-0000-0000-0000930A0000}"/>
    <cellStyle name="20% - Accent1 2 2 2 4 3 4 4" xfId="2895" xr:uid="{00000000-0005-0000-0000-0000940A0000}"/>
    <cellStyle name="20% - Accent1 2 2 2 4 3 5" xfId="2896" xr:uid="{00000000-0005-0000-0000-0000950A0000}"/>
    <cellStyle name="20% - Accent1 2 2 2 4 3 5 2" xfId="2897" xr:uid="{00000000-0005-0000-0000-0000960A0000}"/>
    <cellStyle name="20% - Accent1 2 2 2 4 3 5 2 2" xfId="2898" xr:uid="{00000000-0005-0000-0000-0000970A0000}"/>
    <cellStyle name="20% - Accent1 2 2 2 4 3 5 3" xfId="2899" xr:uid="{00000000-0005-0000-0000-0000980A0000}"/>
    <cellStyle name="20% - Accent1 2 2 2 4 3 6" xfId="2900" xr:uid="{00000000-0005-0000-0000-0000990A0000}"/>
    <cellStyle name="20% - Accent1 2 2 2 4 3 6 2" xfId="2901" xr:uid="{00000000-0005-0000-0000-00009A0A0000}"/>
    <cellStyle name="20% - Accent1 2 2 2 4 3 6 2 2" xfId="2902" xr:uid="{00000000-0005-0000-0000-00009B0A0000}"/>
    <cellStyle name="20% - Accent1 2 2 2 4 3 6 3" xfId="2903" xr:uid="{00000000-0005-0000-0000-00009C0A0000}"/>
    <cellStyle name="20% - Accent1 2 2 2 4 3 7" xfId="2904" xr:uid="{00000000-0005-0000-0000-00009D0A0000}"/>
    <cellStyle name="20% - Accent1 2 2 2 4 3 7 2" xfId="2905" xr:uid="{00000000-0005-0000-0000-00009E0A0000}"/>
    <cellStyle name="20% - Accent1 2 2 2 4 3 8" xfId="2906" xr:uid="{00000000-0005-0000-0000-00009F0A0000}"/>
    <cellStyle name="20% - Accent1 2 2 2 4 3 8 2" xfId="2907" xr:uid="{00000000-0005-0000-0000-0000A00A0000}"/>
    <cellStyle name="20% - Accent1 2 2 2 4 3 9" xfId="2908" xr:uid="{00000000-0005-0000-0000-0000A10A0000}"/>
    <cellStyle name="20% - Accent1 2 2 2 4 4" xfId="2909" xr:uid="{00000000-0005-0000-0000-0000A20A0000}"/>
    <cellStyle name="20% - Accent1 2 2 2 4 4 2" xfId="2910" xr:uid="{00000000-0005-0000-0000-0000A30A0000}"/>
    <cellStyle name="20% - Accent1 2 2 2 4 4 2 2" xfId="2911" xr:uid="{00000000-0005-0000-0000-0000A40A0000}"/>
    <cellStyle name="20% - Accent1 2 2 2 4 4 2 2 2" xfId="2912" xr:uid="{00000000-0005-0000-0000-0000A50A0000}"/>
    <cellStyle name="20% - Accent1 2 2 2 4 4 2 3" xfId="2913" xr:uid="{00000000-0005-0000-0000-0000A60A0000}"/>
    <cellStyle name="20% - Accent1 2 2 2 4 4 3" xfId="2914" xr:uid="{00000000-0005-0000-0000-0000A70A0000}"/>
    <cellStyle name="20% - Accent1 2 2 2 4 4 3 2" xfId="2915" xr:uid="{00000000-0005-0000-0000-0000A80A0000}"/>
    <cellStyle name="20% - Accent1 2 2 2 4 4 4" xfId="2916" xr:uid="{00000000-0005-0000-0000-0000A90A0000}"/>
    <cellStyle name="20% - Accent1 2 2 2 4 5" xfId="2917" xr:uid="{00000000-0005-0000-0000-0000AA0A0000}"/>
    <cellStyle name="20% - Accent1 2 2 2 4 5 2" xfId="2918" xr:uid="{00000000-0005-0000-0000-0000AB0A0000}"/>
    <cellStyle name="20% - Accent1 2 2 2 4 5 2 2" xfId="2919" xr:uid="{00000000-0005-0000-0000-0000AC0A0000}"/>
    <cellStyle name="20% - Accent1 2 2 2 4 5 2 2 2" xfId="2920" xr:uid="{00000000-0005-0000-0000-0000AD0A0000}"/>
    <cellStyle name="20% - Accent1 2 2 2 4 5 2 3" xfId="2921" xr:uid="{00000000-0005-0000-0000-0000AE0A0000}"/>
    <cellStyle name="20% - Accent1 2 2 2 4 5 3" xfId="2922" xr:uid="{00000000-0005-0000-0000-0000AF0A0000}"/>
    <cellStyle name="20% - Accent1 2 2 2 4 5 3 2" xfId="2923" xr:uid="{00000000-0005-0000-0000-0000B00A0000}"/>
    <cellStyle name="20% - Accent1 2 2 2 4 5 4" xfId="2924" xr:uid="{00000000-0005-0000-0000-0000B10A0000}"/>
    <cellStyle name="20% - Accent1 2 2 2 4 6" xfId="2925" xr:uid="{00000000-0005-0000-0000-0000B20A0000}"/>
    <cellStyle name="20% - Accent1 2 2 2 4 6 2" xfId="2926" xr:uid="{00000000-0005-0000-0000-0000B30A0000}"/>
    <cellStyle name="20% - Accent1 2 2 2 4 6 2 2" xfId="2927" xr:uid="{00000000-0005-0000-0000-0000B40A0000}"/>
    <cellStyle name="20% - Accent1 2 2 2 4 6 2 2 2" xfId="2928" xr:uid="{00000000-0005-0000-0000-0000B50A0000}"/>
    <cellStyle name="20% - Accent1 2 2 2 4 6 2 3" xfId="2929" xr:uid="{00000000-0005-0000-0000-0000B60A0000}"/>
    <cellStyle name="20% - Accent1 2 2 2 4 6 3" xfId="2930" xr:uid="{00000000-0005-0000-0000-0000B70A0000}"/>
    <cellStyle name="20% - Accent1 2 2 2 4 6 3 2" xfId="2931" xr:uid="{00000000-0005-0000-0000-0000B80A0000}"/>
    <cellStyle name="20% - Accent1 2 2 2 4 6 4" xfId="2932" xr:uid="{00000000-0005-0000-0000-0000B90A0000}"/>
    <cellStyle name="20% - Accent1 2 2 2 4 7" xfId="2933" xr:uid="{00000000-0005-0000-0000-0000BA0A0000}"/>
    <cellStyle name="20% - Accent1 2 2 2 4 7 2" xfId="2934" xr:uid="{00000000-0005-0000-0000-0000BB0A0000}"/>
    <cellStyle name="20% - Accent1 2 2 2 4 7 2 2" xfId="2935" xr:uid="{00000000-0005-0000-0000-0000BC0A0000}"/>
    <cellStyle name="20% - Accent1 2 2 2 4 7 3" xfId="2936" xr:uid="{00000000-0005-0000-0000-0000BD0A0000}"/>
    <cellStyle name="20% - Accent1 2 2 2 4 8" xfId="2937" xr:uid="{00000000-0005-0000-0000-0000BE0A0000}"/>
    <cellStyle name="20% - Accent1 2 2 2 4 8 2" xfId="2938" xr:uid="{00000000-0005-0000-0000-0000BF0A0000}"/>
    <cellStyle name="20% - Accent1 2 2 2 4 8 2 2" xfId="2939" xr:uid="{00000000-0005-0000-0000-0000C00A0000}"/>
    <cellStyle name="20% - Accent1 2 2 2 4 8 3" xfId="2940" xr:uid="{00000000-0005-0000-0000-0000C10A0000}"/>
    <cellStyle name="20% - Accent1 2 2 2 4 9" xfId="2941" xr:uid="{00000000-0005-0000-0000-0000C20A0000}"/>
    <cellStyle name="20% - Accent1 2 2 2 4 9 2" xfId="2942" xr:uid="{00000000-0005-0000-0000-0000C30A0000}"/>
    <cellStyle name="20% - Accent1 2 2 2 5" xfId="2943" xr:uid="{00000000-0005-0000-0000-0000C40A0000}"/>
    <cellStyle name="20% - Accent1 2 2 2 5 10" xfId="2944" xr:uid="{00000000-0005-0000-0000-0000C50A0000}"/>
    <cellStyle name="20% - Accent1 2 2 2 5 10 2" xfId="2945" xr:uid="{00000000-0005-0000-0000-0000C60A0000}"/>
    <cellStyle name="20% - Accent1 2 2 2 5 11" xfId="2946" xr:uid="{00000000-0005-0000-0000-0000C70A0000}"/>
    <cellStyle name="20% - Accent1 2 2 2 5 2" xfId="2947" xr:uid="{00000000-0005-0000-0000-0000C80A0000}"/>
    <cellStyle name="20% - Accent1 2 2 2 5 2 2" xfId="2948" xr:uid="{00000000-0005-0000-0000-0000C90A0000}"/>
    <cellStyle name="20% - Accent1 2 2 2 5 2 2 2" xfId="2949" xr:uid="{00000000-0005-0000-0000-0000CA0A0000}"/>
    <cellStyle name="20% - Accent1 2 2 2 5 2 2 2 2" xfId="2950" xr:uid="{00000000-0005-0000-0000-0000CB0A0000}"/>
    <cellStyle name="20% - Accent1 2 2 2 5 2 2 2 2 2" xfId="2951" xr:uid="{00000000-0005-0000-0000-0000CC0A0000}"/>
    <cellStyle name="20% - Accent1 2 2 2 5 2 2 2 3" xfId="2952" xr:uid="{00000000-0005-0000-0000-0000CD0A0000}"/>
    <cellStyle name="20% - Accent1 2 2 2 5 2 2 3" xfId="2953" xr:uid="{00000000-0005-0000-0000-0000CE0A0000}"/>
    <cellStyle name="20% - Accent1 2 2 2 5 2 2 3 2" xfId="2954" xr:uid="{00000000-0005-0000-0000-0000CF0A0000}"/>
    <cellStyle name="20% - Accent1 2 2 2 5 2 2 4" xfId="2955" xr:uid="{00000000-0005-0000-0000-0000D00A0000}"/>
    <cellStyle name="20% - Accent1 2 2 2 5 2 3" xfId="2956" xr:uid="{00000000-0005-0000-0000-0000D10A0000}"/>
    <cellStyle name="20% - Accent1 2 2 2 5 2 3 2" xfId="2957" xr:uid="{00000000-0005-0000-0000-0000D20A0000}"/>
    <cellStyle name="20% - Accent1 2 2 2 5 2 3 2 2" xfId="2958" xr:uid="{00000000-0005-0000-0000-0000D30A0000}"/>
    <cellStyle name="20% - Accent1 2 2 2 5 2 3 2 2 2" xfId="2959" xr:uid="{00000000-0005-0000-0000-0000D40A0000}"/>
    <cellStyle name="20% - Accent1 2 2 2 5 2 3 2 3" xfId="2960" xr:uid="{00000000-0005-0000-0000-0000D50A0000}"/>
    <cellStyle name="20% - Accent1 2 2 2 5 2 3 3" xfId="2961" xr:uid="{00000000-0005-0000-0000-0000D60A0000}"/>
    <cellStyle name="20% - Accent1 2 2 2 5 2 3 3 2" xfId="2962" xr:uid="{00000000-0005-0000-0000-0000D70A0000}"/>
    <cellStyle name="20% - Accent1 2 2 2 5 2 3 4" xfId="2963" xr:uid="{00000000-0005-0000-0000-0000D80A0000}"/>
    <cellStyle name="20% - Accent1 2 2 2 5 2 4" xfId="2964" xr:uid="{00000000-0005-0000-0000-0000D90A0000}"/>
    <cellStyle name="20% - Accent1 2 2 2 5 2 4 2" xfId="2965" xr:uid="{00000000-0005-0000-0000-0000DA0A0000}"/>
    <cellStyle name="20% - Accent1 2 2 2 5 2 4 2 2" xfId="2966" xr:uid="{00000000-0005-0000-0000-0000DB0A0000}"/>
    <cellStyle name="20% - Accent1 2 2 2 5 2 4 2 2 2" xfId="2967" xr:uid="{00000000-0005-0000-0000-0000DC0A0000}"/>
    <cellStyle name="20% - Accent1 2 2 2 5 2 4 2 3" xfId="2968" xr:uid="{00000000-0005-0000-0000-0000DD0A0000}"/>
    <cellStyle name="20% - Accent1 2 2 2 5 2 4 3" xfId="2969" xr:uid="{00000000-0005-0000-0000-0000DE0A0000}"/>
    <cellStyle name="20% - Accent1 2 2 2 5 2 4 3 2" xfId="2970" xr:uid="{00000000-0005-0000-0000-0000DF0A0000}"/>
    <cellStyle name="20% - Accent1 2 2 2 5 2 4 4" xfId="2971" xr:uid="{00000000-0005-0000-0000-0000E00A0000}"/>
    <cellStyle name="20% - Accent1 2 2 2 5 2 5" xfId="2972" xr:uid="{00000000-0005-0000-0000-0000E10A0000}"/>
    <cellStyle name="20% - Accent1 2 2 2 5 2 5 2" xfId="2973" xr:uid="{00000000-0005-0000-0000-0000E20A0000}"/>
    <cellStyle name="20% - Accent1 2 2 2 5 2 5 2 2" xfId="2974" xr:uid="{00000000-0005-0000-0000-0000E30A0000}"/>
    <cellStyle name="20% - Accent1 2 2 2 5 2 5 3" xfId="2975" xr:uid="{00000000-0005-0000-0000-0000E40A0000}"/>
    <cellStyle name="20% - Accent1 2 2 2 5 2 6" xfId="2976" xr:uid="{00000000-0005-0000-0000-0000E50A0000}"/>
    <cellStyle name="20% - Accent1 2 2 2 5 2 6 2" xfId="2977" xr:uid="{00000000-0005-0000-0000-0000E60A0000}"/>
    <cellStyle name="20% - Accent1 2 2 2 5 2 6 2 2" xfId="2978" xr:uid="{00000000-0005-0000-0000-0000E70A0000}"/>
    <cellStyle name="20% - Accent1 2 2 2 5 2 6 3" xfId="2979" xr:uid="{00000000-0005-0000-0000-0000E80A0000}"/>
    <cellStyle name="20% - Accent1 2 2 2 5 2 7" xfId="2980" xr:uid="{00000000-0005-0000-0000-0000E90A0000}"/>
    <cellStyle name="20% - Accent1 2 2 2 5 2 7 2" xfId="2981" xr:uid="{00000000-0005-0000-0000-0000EA0A0000}"/>
    <cellStyle name="20% - Accent1 2 2 2 5 2 8" xfId="2982" xr:uid="{00000000-0005-0000-0000-0000EB0A0000}"/>
    <cellStyle name="20% - Accent1 2 2 2 5 2 8 2" xfId="2983" xr:uid="{00000000-0005-0000-0000-0000EC0A0000}"/>
    <cellStyle name="20% - Accent1 2 2 2 5 2 9" xfId="2984" xr:uid="{00000000-0005-0000-0000-0000ED0A0000}"/>
    <cellStyle name="20% - Accent1 2 2 2 5 3" xfId="2985" xr:uid="{00000000-0005-0000-0000-0000EE0A0000}"/>
    <cellStyle name="20% - Accent1 2 2 2 5 3 2" xfId="2986" xr:uid="{00000000-0005-0000-0000-0000EF0A0000}"/>
    <cellStyle name="20% - Accent1 2 2 2 5 3 2 2" xfId="2987" xr:uid="{00000000-0005-0000-0000-0000F00A0000}"/>
    <cellStyle name="20% - Accent1 2 2 2 5 3 2 2 2" xfId="2988" xr:uid="{00000000-0005-0000-0000-0000F10A0000}"/>
    <cellStyle name="20% - Accent1 2 2 2 5 3 2 2 2 2" xfId="2989" xr:uid="{00000000-0005-0000-0000-0000F20A0000}"/>
    <cellStyle name="20% - Accent1 2 2 2 5 3 2 2 3" xfId="2990" xr:uid="{00000000-0005-0000-0000-0000F30A0000}"/>
    <cellStyle name="20% - Accent1 2 2 2 5 3 2 3" xfId="2991" xr:uid="{00000000-0005-0000-0000-0000F40A0000}"/>
    <cellStyle name="20% - Accent1 2 2 2 5 3 2 3 2" xfId="2992" xr:uid="{00000000-0005-0000-0000-0000F50A0000}"/>
    <cellStyle name="20% - Accent1 2 2 2 5 3 2 4" xfId="2993" xr:uid="{00000000-0005-0000-0000-0000F60A0000}"/>
    <cellStyle name="20% - Accent1 2 2 2 5 3 3" xfId="2994" xr:uid="{00000000-0005-0000-0000-0000F70A0000}"/>
    <cellStyle name="20% - Accent1 2 2 2 5 3 3 2" xfId="2995" xr:uid="{00000000-0005-0000-0000-0000F80A0000}"/>
    <cellStyle name="20% - Accent1 2 2 2 5 3 3 2 2" xfId="2996" xr:uid="{00000000-0005-0000-0000-0000F90A0000}"/>
    <cellStyle name="20% - Accent1 2 2 2 5 3 3 2 2 2" xfId="2997" xr:uid="{00000000-0005-0000-0000-0000FA0A0000}"/>
    <cellStyle name="20% - Accent1 2 2 2 5 3 3 2 3" xfId="2998" xr:uid="{00000000-0005-0000-0000-0000FB0A0000}"/>
    <cellStyle name="20% - Accent1 2 2 2 5 3 3 3" xfId="2999" xr:uid="{00000000-0005-0000-0000-0000FC0A0000}"/>
    <cellStyle name="20% - Accent1 2 2 2 5 3 3 3 2" xfId="3000" xr:uid="{00000000-0005-0000-0000-0000FD0A0000}"/>
    <cellStyle name="20% - Accent1 2 2 2 5 3 3 4" xfId="3001" xr:uid="{00000000-0005-0000-0000-0000FE0A0000}"/>
    <cellStyle name="20% - Accent1 2 2 2 5 3 4" xfId="3002" xr:uid="{00000000-0005-0000-0000-0000FF0A0000}"/>
    <cellStyle name="20% - Accent1 2 2 2 5 3 4 2" xfId="3003" xr:uid="{00000000-0005-0000-0000-0000000B0000}"/>
    <cellStyle name="20% - Accent1 2 2 2 5 3 4 2 2" xfId="3004" xr:uid="{00000000-0005-0000-0000-0000010B0000}"/>
    <cellStyle name="20% - Accent1 2 2 2 5 3 4 2 2 2" xfId="3005" xr:uid="{00000000-0005-0000-0000-0000020B0000}"/>
    <cellStyle name="20% - Accent1 2 2 2 5 3 4 2 3" xfId="3006" xr:uid="{00000000-0005-0000-0000-0000030B0000}"/>
    <cellStyle name="20% - Accent1 2 2 2 5 3 4 3" xfId="3007" xr:uid="{00000000-0005-0000-0000-0000040B0000}"/>
    <cellStyle name="20% - Accent1 2 2 2 5 3 4 3 2" xfId="3008" xr:uid="{00000000-0005-0000-0000-0000050B0000}"/>
    <cellStyle name="20% - Accent1 2 2 2 5 3 4 4" xfId="3009" xr:uid="{00000000-0005-0000-0000-0000060B0000}"/>
    <cellStyle name="20% - Accent1 2 2 2 5 3 5" xfId="3010" xr:uid="{00000000-0005-0000-0000-0000070B0000}"/>
    <cellStyle name="20% - Accent1 2 2 2 5 3 5 2" xfId="3011" xr:uid="{00000000-0005-0000-0000-0000080B0000}"/>
    <cellStyle name="20% - Accent1 2 2 2 5 3 5 2 2" xfId="3012" xr:uid="{00000000-0005-0000-0000-0000090B0000}"/>
    <cellStyle name="20% - Accent1 2 2 2 5 3 5 3" xfId="3013" xr:uid="{00000000-0005-0000-0000-00000A0B0000}"/>
    <cellStyle name="20% - Accent1 2 2 2 5 3 6" xfId="3014" xr:uid="{00000000-0005-0000-0000-00000B0B0000}"/>
    <cellStyle name="20% - Accent1 2 2 2 5 3 6 2" xfId="3015" xr:uid="{00000000-0005-0000-0000-00000C0B0000}"/>
    <cellStyle name="20% - Accent1 2 2 2 5 3 6 2 2" xfId="3016" xr:uid="{00000000-0005-0000-0000-00000D0B0000}"/>
    <cellStyle name="20% - Accent1 2 2 2 5 3 6 3" xfId="3017" xr:uid="{00000000-0005-0000-0000-00000E0B0000}"/>
    <cellStyle name="20% - Accent1 2 2 2 5 3 7" xfId="3018" xr:uid="{00000000-0005-0000-0000-00000F0B0000}"/>
    <cellStyle name="20% - Accent1 2 2 2 5 3 7 2" xfId="3019" xr:uid="{00000000-0005-0000-0000-0000100B0000}"/>
    <cellStyle name="20% - Accent1 2 2 2 5 3 8" xfId="3020" xr:uid="{00000000-0005-0000-0000-0000110B0000}"/>
    <cellStyle name="20% - Accent1 2 2 2 5 3 8 2" xfId="3021" xr:uid="{00000000-0005-0000-0000-0000120B0000}"/>
    <cellStyle name="20% - Accent1 2 2 2 5 3 9" xfId="3022" xr:uid="{00000000-0005-0000-0000-0000130B0000}"/>
    <cellStyle name="20% - Accent1 2 2 2 5 4" xfId="3023" xr:uid="{00000000-0005-0000-0000-0000140B0000}"/>
    <cellStyle name="20% - Accent1 2 2 2 5 4 2" xfId="3024" xr:uid="{00000000-0005-0000-0000-0000150B0000}"/>
    <cellStyle name="20% - Accent1 2 2 2 5 4 2 2" xfId="3025" xr:uid="{00000000-0005-0000-0000-0000160B0000}"/>
    <cellStyle name="20% - Accent1 2 2 2 5 4 2 2 2" xfId="3026" xr:uid="{00000000-0005-0000-0000-0000170B0000}"/>
    <cellStyle name="20% - Accent1 2 2 2 5 4 2 3" xfId="3027" xr:uid="{00000000-0005-0000-0000-0000180B0000}"/>
    <cellStyle name="20% - Accent1 2 2 2 5 4 3" xfId="3028" xr:uid="{00000000-0005-0000-0000-0000190B0000}"/>
    <cellStyle name="20% - Accent1 2 2 2 5 4 3 2" xfId="3029" xr:uid="{00000000-0005-0000-0000-00001A0B0000}"/>
    <cellStyle name="20% - Accent1 2 2 2 5 4 4" xfId="3030" xr:uid="{00000000-0005-0000-0000-00001B0B0000}"/>
    <cellStyle name="20% - Accent1 2 2 2 5 5" xfId="3031" xr:uid="{00000000-0005-0000-0000-00001C0B0000}"/>
    <cellStyle name="20% - Accent1 2 2 2 5 5 2" xfId="3032" xr:uid="{00000000-0005-0000-0000-00001D0B0000}"/>
    <cellStyle name="20% - Accent1 2 2 2 5 5 2 2" xfId="3033" xr:uid="{00000000-0005-0000-0000-00001E0B0000}"/>
    <cellStyle name="20% - Accent1 2 2 2 5 5 2 2 2" xfId="3034" xr:uid="{00000000-0005-0000-0000-00001F0B0000}"/>
    <cellStyle name="20% - Accent1 2 2 2 5 5 2 3" xfId="3035" xr:uid="{00000000-0005-0000-0000-0000200B0000}"/>
    <cellStyle name="20% - Accent1 2 2 2 5 5 3" xfId="3036" xr:uid="{00000000-0005-0000-0000-0000210B0000}"/>
    <cellStyle name="20% - Accent1 2 2 2 5 5 3 2" xfId="3037" xr:uid="{00000000-0005-0000-0000-0000220B0000}"/>
    <cellStyle name="20% - Accent1 2 2 2 5 5 4" xfId="3038" xr:uid="{00000000-0005-0000-0000-0000230B0000}"/>
    <cellStyle name="20% - Accent1 2 2 2 5 6" xfId="3039" xr:uid="{00000000-0005-0000-0000-0000240B0000}"/>
    <cellStyle name="20% - Accent1 2 2 2 5 6 2" xfId="3040" xr:uid="{00000000-0005-0000-0000-0000250B0000}"/>
    <cellStyle name="20% - Accent1 2 2 2 5 6 2 2" xfId="3041" xr:uid="{00000000-0005-0000-0000-0000260B0000}"/>
    <cellStyle name="20% - Accent1 2 2 2 5 6 2 2 2" xfId="3042" xr:uid="{00000000-0005-0000-0000-0000270B0000}"/>
    <cellStyle name="20% - Accent1 2 2 2 5 6 2 3" xfId="3043" xr:uid="{00000000-0005-0000-0000-0000280B0000}"/>
    <cellStyle name="20% - Accent1 2 2 2 5 6 3" xfId="3044" xr:uid="{00000000-0005-0000-0000-0000290B0000}"/>
    <cellStyle name="20% - Accent1 2 2 2 5 6 3 2" xfId="3045" xr:uid="{00000000-0005-0000-0000-00002A0B0000}"/>
    <cellStyle name="20% - Accent1 2 2 2 5 6 4" xfId="3046" xr:uid="{00000000-0005-0000-0000-00002B0B0000}"/>
    <cellStyle name="20% - Accent1 2 2 2 5 7" xfId="3047" xr:uid="{00000000-0005-0000-0000-00002C0B0000}"/>
    <cellStyle name="20% - Accent1 2 2 2 5 7 2" xfId="3048" xr:uid="{00000000-0005-0000-0000-00002D0B0000}"/>
    <cellStyle name="20% - Accent1 2 2 2 5 7 2 2" xfId="3049" xr:uid="{00000000-0005-0000-0000-00002E0B0000}"/>
    <cellStyle name="20% - Accent1 2 2 2 5 7 3" xfId="3050" xr:uid="{00000000-0005-0000-0000-00002F0B0000}"/>
    <cellStyle name="20% - Accent1 2 2 2 5 8" xfId="3051" xr:uid="{00000000-0005-0000-0000-0000300B0000}"/>
    <cellStyle name="20% - Accent1 2 2 2 5 8 2" xfId="3052" xr:uid="{00000000-0005-0000-0000-0000310B0000}"/>
    <cellStyle name="20% - Accent1 2 2 2 5 8 2 2" xfId="3053" xr:uid="{00000000-0005-0000-0000-0000320B0000}"/>
    <cellStyle name="20% - Accent1 2 2 2 5 8 3" xfId="3054" xr:uid="{00000000-0005-0000-0000-0000330B0000}"/>
    <cellStyle name="20% - Accent1 2 2 2 5 9" xfId="3055" xr:uid="{00000000-0005-0000-0000-0000340B0000}"/>
    <cellStyle name="20% - Accent1 2 2 2 5 9 2" xfId="3056" xr:uid="{00000000-0005-0000-0000-0000350B0000}"/>
    <cellStyle name="20% - Accent1 2 2 2 6" xfId="3057" xr:uid="{00000000-0005-0000-0000-0000360B0000}"/>
    <cellStyle name="20% - Accent1 2 2 2 6 10" xfId="3058" xr:uid="{00000000-0005-0000-0000-0000370B0000}"/>
    <cellStyle name="20% - Accent1 2 2 2 6 10 2" xfId="3059" xr:uid="{00000000-0005-0000-0000-0000380B0000}"/>
    <cellStyle name="20% - Accent1 2 2 2 6 11" xfId="3060" xr:uid="{00000000-0005-0000-0000-0000390B0000}"/>
    <cellStyle name="20% - Accent1 2 2 2 6 2" xfId="3061" xr:uid="{00000000-0005-0000-0000-00003A0B0000}"/>
    <cellStyle name="20% - Accent1 2 2 2 6 2 2" xfId="3062" xr:uid="{00000000-0005-0000-0000-00003B0B0000}"/>
    <cellStyle name="20% - Accent1 2 2 2 6 2 2 2" xfId="3063" xr:uid="{00000000-0005-0000-0000-00003C0B0000}"/>
    <cellStyle name="20% - Accent1 2 2 2 6 2 2 2 2" xfId="3064" xr:uid="{00000000-0005-0000-0000-00003D0B0000}"/>
    <cellStyle name="20% - Accent1 2 2 2 6 2 2 2 2 2" xfId="3065" xr:uid="{00000000-0005-0000-0000-00003E0B0000}"/>
    <cellStyle name="20% - Accent1 2 2 2 6 2 2 2 3" xfId="3066" xr:uid="{00000000-0005-0000-0000-00003F0B0000}"/>
    <cellStyle name="20% - Accent1 2 2 2 6 2 2 3" xfId="3067" xr:uid="{00000000-0005-0000-0000-0000400B0000}"/>
    <cellStyle name="20% - Accent1 2 2 2 6 2 2 3 2" xfId="3068" xr:uid="{00000000-0005-0000-0000-0000410B0000}"/>
    <cellStyle name="20% - Accent1 2 2 2 6 2 2 4" xfId="3069" xr:uid="{00000000-0005-0000-0000-0000420B0000}"/>
    <cellStyle name="20% - Accent1 2 2 2 6 2 3" xfId="3070" xr:uid="{00000000-0005-0000-0000-0000430B0000}"/>
    <cellStyle name="20% - Accent1 2 2 2 6 2 3 2" xfId="3071" xr:uid="{00000000-0005-0000-0000-0000440B0000}"/>
    <cellStyle name="20% - Accent1 2 2 2 6 2 3 2 2" xfId="3072" xr:uid="{00000000-0005-0000-0000-0000450B0000}"/>
    <cellStyle name="20% - Accent1 2 2 2 6 2 3 2 2 2" xfId="3073" xr:uid="{00000000-0005-0000-0000-0000460B0000}"/>
    <cellStyle name="20% - Accent1 2 2 2 6 2 3 2 3" xfId="3074" xr:uid="{00000000-0005-0000-0000-0000470B0000}"/>
    <cellStyle name="20% - Accent1 2 2 2 6 2 3 3" xfId="3075" xr:uid="{00000000-0005-0000-0000-0000480B0000}"/>
    <cellStyle name="20% - Accent1 2 2 2 6 2 3 3 2" xfId="3076" xr:uid="{00000000-0005-0000-0000-0000490B0000}"/>
    <cellStyle name="20% - Accent1 2 2 2 6 2 3 4" xfId="3077" xr:uid="{00000000-0005-0000-0000-00004A0B0000}"/>
    <cellStyle name="20% - Accent1 2 2 2 6 2 4" xfId="3078" xr:uid="{00000000-0005-0000-0000-00004B0B0000}"/>
    <cellStyle name="20% - Accent1 2 2 2 6 2 4 2" xfId="3079" xr:uid="{00000000-0005-0000-0000-00004C0B0000}"/>
    <cellStyle name="20% - Accent1 2 2 2 6 2 4 2 2" xfId="3080" xr:uid="{00000000-0005-0000-0000-00004D0B0000}"/>
    <cellStyle name="20% - Accent1 2 2 2 6 2 4 2 2 2" xfId="3081" xr:uid="{00000000-0005-0000-0000-00004E0B0000}"/>
    <cellStyle name="20% - Accent1 2 2 2 6 2 4 2 3" xfId="3082" xr:uid="{00000000-0005-0000-0000-00004F0B0000}"/>
    <cellStyle name="20% - Accent1 2 2 2 6 2 4 3" xfId="3083" xr:uid="{00000000-0005-0000-0000-0000500B0000}"/>
    <cellStyle name="20% - Accent1 2 2 2 6 2 4 3 2" xfId="3084" xr:uid="{00000000-0005-0000-0000-0000510B0000}"/>
    <cellStyle name="20% - Accent1 2 2 2 6 2 4 4" xfId="3085" xr:uid="{00000000-0005-0000-0000-0000520B0000}"/>
    <cellStyle name="20% - Accent1 2 2 2 6 2 5" xfId="3086" xr:uid="{00000000-0005-0000-0000-0000530B0000}"/>
    <cellStyle name="20% - Accent1 2 2 2 6 2 5 2" xfId="3087" xr:uid="{00000000-0005-0000-0000-0000540B0000}"/>
    <cellStyle name="20% - Accent1 2 2 2 6 2 5 2 2" xfId="3088" xr:uid="{00000000-0005-0000-0000-0000550B0000}"/>
    <cellStyle name="20% - Accent1 2 2 2 6 2 5 3" xfId="3089" xr:uid="{00000000-0005-0000-0000-0000560B0000}"/>
    <cellStyle name="20% - Accent1 2 2 2 6 2 6" xfId="3090" xr:uid="{00000000-0005-0000-0000-0000570B0000}"/>
    <cellStyle name="20% - Accent1 2 2 2 6 2 6 2" xfId="3091" xr:uid="{00000000-0005-0000-0000-0000580B0000}"/>
    <cellStyle name="20% - Accent1 2 2 2 6 2 6 2 2" xfId="3092" xr:uid="{00000000-0005-0000-0000-0000590B0000}"/>
    <cellStyle name="20% - Accent1 2 2 2 6 2 6 3" xfId="3093" xr:uid="{00000000-0005-0000-0000-00005A0B0000}"/>
    <cellStyle name="20% - Accent1 2 2 2 6 2 7" xfId="3094" xr:uid="{00000000-0005-0000-0000-00005B0B0000}"/>
    <cellStyle name="20% - Accent1 2 2 2 6 2 7 2" xfId="3095" xr:uid="{00000000-0005-0000-0000-00005C0B0000}"/>
    <cellStyle name="20% - Accent1 2 2 2 6 2 8" xfId="3096" xr:uid="{00000000-0005-0000-0000-00005D0B0000}"/>
    <cellStyle name="20% - Accent1 2 2 2 6 2 8 2" xfId="3097" xr:uid="{00000000-0005-0000-0000-00005E0B0000}"/>
    <cellStyle name="20% - Accent1 2 2 2 6 2 9" xfId="3098" xr:uid="{00000000-0005-0000-0000-00005F0B0000}"/>
    <cellStyle name="20% - Accent1 2 2 2 6 3" xfId="3099" xr:uid="{00000000-0005-0000-0000-0000600B0000}"/>
    <cellStyle name="20% - Accent1 2 2 2 6 3 2" xfId="3100" xr:uid="{00000000-0005-0000-0000-0000610B0000}"/>
    <cellStyle name="20% - Accent1 2 2 2 6 3 2 2" xfId="3101" xr:uid="{00000000-0005-0000-0000-0000620B0000}"/>
    <cellStyle name="20% - Accent1 2 2 2 6 3 2 2 2" xfId="3102" xr:uid="{00000000-0005-0000-0000-0000630B0000}"/>
    <cellStyle name="20% - Accent1 2 2 2 6 3 2 2 2 2" xfId="3103" xr:uid="{00000000-0005-0000-0000-0000640B0000}"/>
    <cellStyle name="20% - Accent1 2 2 2 6 3 2 2 3" xfId="3104" xr:uid="{00000000-0005-0000-0000-0000650B0000}"/>
    <cellStyle name="20% - Accent1 2 2 2 6 3 2 3" xfId="3105" xr:uid="{00000000-0005-0000-0000-0000660B0000}"/>
    <cellStyle name="20% - Accent1 2 2 2 6 3 2 3 2" xfId="3106" xr:uid="{00000000-0005-0000-0000-0000670B0000}"/>
    <cellStyle name="20% - Accent1 2 2 2 6 3 2 4" xfId="3107" xr:uid="{00000000-0005-0000-0000-0000680B0000}"/>
    <cellStyle name="20% - Accent1 2 2 2 6 3 3" xfId="3108" xr:uid="{00000000-0005-0000-0000-0000690B0000}"/>
    <cellStyle name="20% - Accent1 2 2 2 6 3 3 2" xfId="3109" xr:uid="{00000000-0005-0000-0000-00006A0B0000}"/>
    <cellStyle name="20% - Accent1 2 2 2 6 3 3 2 2" xfId="3110" xr:uid="{00000000-0005-0000-0000-00006B0B0000}"/>
    <cellStyle name="20% - Accent1 2 2 2 6 3 3 2 2 2" xfId="3111" xr:uid="{00000000-0005-0000-0000-00006C0B0000}"/>
    <cellStyle name="20% - Accent1 2 2 2 6 3 3 2 3" xfId="3112" xr:uid="{00000000-0005-0000-0000-00006D0B0000}"/>
    <cellStyle name="20% - Accent1 2 2 2 6 3 3 3" xfId="3113" xr:uid="{00000000-0005-0000-0000-00006E0B0000}"/>
    <cellStyle name="20% - Accent1 2 2 2 6 3 3 3 2" xfId="3114" xr:uid="{00000000-0005-0000-0000-00006F0B0000}"/>
    <cellStyle name="20% - Accent1 2 2 2 6 3 3 4" xfId="3115" xr:uid="{00000000-0005-0000-0000-0000700B0000}"/>
    <cellStyle name="20% - Accent1 2 2 2 6 3 4" xfId="3116" xr:uid="{00000000-0005-0000-0000-0000710B0000}"/>
    <cellStyle name="20% - Accent1 2 2 2 6 3 4 2" xfId="3117" xr:uid="{00000000-0005-0000-0000-0000720B0000}"/>
    <cellStyle name="20% - Accent1 2 2 2 6 3 4 2 2" xfId="3118" xr:uid="{00000000-0005-0000-0000-0000730B0000}"/>
    <cellStyle name="20% - Accent1 2 2 2 6 3 4 2 2 2" xfId="3119" xr:uid="{00000000-0005-0000-0000-0000740B0000}"/>
    <cellStyle name="20% - Accent1 2 2 2 6 3 4 2 3" xfId="3120" xr:uid="{00000000-0005-0000-0000-0000750B0000}"/>
    <cellStyle name="20% - Accent1 2 2 2 6 3 4 3" xfId="3121" xr:uid="{00000000-0005-0000-0000-0000760B0000}"/>
    <cellStyle name="20% - Accent1 2 2 2 6 3 4 3 2" xfId="3122" xr:uid="{00000000-0005-0000-0000-0000770B0000}"/>
    <cellStyle name="20% - Accent1 2 2 2 6 3 4 4" xfId="3123" xr:uid="{00000000-0005-0000-0000-0000780B0000}"/>
    <cellStyle name="20% - Accent1 2 2 2 6 3 5" xfId="3124" xr:uid="{00000000-0005-0000-0000-0000790B0000}"/>
    <cellStyle name="20% - Accent1 2 2 2 6 3 5 2" xfId="3125" xr:uid="{00000000-0005-0000-0000-00007A0B0000}"/>
    <cellStyle name="20% - Accent1 2 2 2 6 3 5 2 2" xfId="3126" xr:uid="{00000000-0005-0000-0000-00007B0B0000}"/>
    <cellStyle name="20% - Accent1 2 2 2 6 3 5 3" xfId="3127" xr:uid="{00000000-0005-0000-0000-00007C0B0000}"/>
    <cellStyle name="20% - Accent1 2 2 2 6 3 6" xfId="3128" xr:uid="{00000000-0005-0000-0000-00007D0B0000}"/>
    <cellStyle name="20% - Accent1 2 2 2 6 3 6 2" xfId="3129" xr:uid="{00000000-0005-0000-0000-00007E0B0000}"/>
    <cellStyle name="20% - Accent1 2 2 2 6 3 6 2 2" xfId="3130" xr:uid="{00000000-0005-0000-0000-00007F0B0000}"/>
    <cellStyle name="20% - Accent1 2 2 2 6 3 6 3" xfId="3131" xr:uid="{00000000-0005-0000-0000-0000800B0000}"/>
    <cellStyle name="20% - Accent1 2 2 2 6 3 7" xfId="3132" xr:uid="{00000000-0005-0000-0000-0000810B0000}"/>
    <cellStyle name="20% - Accent1 2 2 2 6 3 7 2" xfId="3133" xr:uid="{00000000-0005-0000-0000-0000820B0000}"/>
    <cellStyle name="20% - Accent1 2 2 2 6 3 8" xfId="3134" xr:uid="{00000000-0005-0000-0000-0000830B0000}"/>
    <cellStyle name="20% - Accent1 2 2 2 6 3 8 2" xfId="3135" xr:uid="{00000000-0005-0000-0000-0000840B0000}"/>
    <cellStyle name="20% - Accent1 2 2 2 6 3 9" xfId="3136" xr:uid="{00000000-0005-0000-0000-0000850B0000}"/>
    <cellStyle name="20% - Accent1 2 2 2 6 4" xfId="3137" xr:uid="{00000000-0005-0000-0000-0000860B0000}"/>
    <cellStyle name="20% - Accent1 2 2 2 6 4 2" xfId="3138" xr:uid="{00000000-0005-0000-0000-0000870B0000}"/>
    <cellStyle name="20% - Accent1 2 2 2 6 4 2 2" xfId="3139" xr:uid="{00000000-0005-0000-0000-0000880B0000}"/>
    <cellStyle name="20% - Accent1 2 2 2 6 4 2 2 2" xfId="3140" xr:uid="{00000000-0005-0000-0000-0000890B0000}"/>
    <cellStyle name="20% - Accent1 2 2 2 6 4 2 3" xfId="3141" xr:uid="{00000000-0005-0000-0000-00008A0B0000}"/>
    <cellStyle name="20% - Accent1 2 2 2 6 4 3" xfId="3142" xr:uid="{00000000-0005-0000-0000-00008B0B0000}"/>
    <cellStyle name="20% - Accent1 2 2 2 6 4 3 2" xfId="3143" xr:uid="{00000000-0005-0000-0000-00008C0B0000}"/>
    <cellStyle name="20% - Accent1 2 2 2 6 4 4" xfId="3144" xr:uid="{00000000-0005-0000-0000-00008D0B0000}"/>
    <cellStyle name="20% - Accent1 2 2 2 6 5" xfId="3145" xr:uid="{00000000-0005-0000-0000-00008E0B0000}"/>
    <cellStyle name="20% - Accent1 2 2 2 6 5 2" xfId="3146" xr:uid="{00000000-0005-0000-0000-00008F0B0000}"/>
    <cellStyle name="20% - Accent1 2 2 2 6 5 2 2" xfId="3147" xr:uid="{00000000-0005-0000-0000-0000900B0000}"/>
    <cellStyle name="20% - Accent1 2 2 2 6 5 2 2 2" xfId="3148" xr:uid="{00000000-0005-0000-0000-0000910B0000}"/>
    <cellStyle name="20% - Accent1 2 2 2 6 5 2 3" xfId="3149" xr:uid="{00000000-0005-0000-0000-0000920B0000}"/>
    <cellStyle name="20% - Accent1 2 2 2 6 5 3" xfId="3150" xr:uid="{00000000-0005-0000-0000-0000930B0000}"/>
    <cellStyle name="20% - Accent1 2 2 2 6 5 3 2" xfId="3151" xr:uid="{00000000-0005-0000-0000-0000940B0000}"/>
    <cellStyle name="20% - Accent1 2 2 2 6 5 4" xfId="3152" xr:uid="{00000000-0005-0000-0000-0000950B0000}"/>
    <cellStyle name="20% - Accent1 2 2 2 6 6" xfId="3153" xr:uid="{00000000-0005-0000-0000-0000960B0000}"/>
    <cellStyle name="20% - Accent1 2 2 2 6 6 2" xfId="3154" xr:uid="{00000000-0005-0000-0000-0000970B0000}"/>
    <cellStyle name="20% - Accent1 2 2 2 6 6 2 2" xfId="3155" xr:uid="{00000000-0005-0000-0000-0000980B0000}"/>
    <cellStyle name="20% - Accent1 2 2 2 6 6 2 2 2" xfId="3156" xr:uid="{00000000-0005-0000-0000-0000990B0000}"/>
    <cellStyle name="20% - Accent1 2 2 2 6 6 2 3" xfId="3157" xr:uid="{00000000-0005-0000-0000-00009A0B0000}"/>
    <cellStyle name="20% - Accent1 2 2 2 6 6 3" xfId="3158" xr:uid="{00000000-0005-0000-0000-00009B0B0000}"/>
    <cellStyle name="20% - Accent1 2 2 2 6 6 3 2" xfId="3159" xr:uid="{00000000-0005-0000-0000-00009C0B0000}"/>
    <cellStyle name="20% - Accent1 2 2 2 6 6 4" xfId="3160" xr:uid="{00000000-0005-0000-0000-00009D0B0000}"/>
    <cellStyle name="20% - Accent1 2 2 2 6 7" xfId="3161" xr:uid="{00000000-0005-0000-0000-00009E0B0000}"/>
    <cellStyle name="20% - Accent1 2 2 2 6 7 2" xfId="3162" xr:uid="{00000000-0005-0000-0000-00009F0B0000}"/>
    <cellStyle name="20% - Accent1 2 2 2 6 7 2 2" xfId="3163" xr:uid="{00000000-0005-0000-0000-0000A00B0000}"/>
    <cellStyle name="20% - Accent1 2 2 2 6 7 3" xfId="3164" xr:uid="{00000000-0005-0000-0000-0000A10B0000}"/>
    <cellStyle name="20% - Accent1 2 2 2 6 8" xfId="3165" xr:uid="{00000000-0005-0000-0000-0000A20B0000}"/>
    <cellStyle name="20% - Accent1 2 2 2 6 8 2" xfId="3166" xr:uid="{00000000-0005-0000-0000-0000A30B0000}"/>
    <cellStyle name="20% - Accent1 2 2 2 6 8 2 2" xfId="3167" xr:uid="{00000000-0005-0000-0000-0000A40B0000}"/>
    <cellStyle name="20% - Accent1 2 2 2 6 8 3" xfId="3168" xr:uid="{00000000-0005-0000-0000-0000A50B0000}"/>
    <cellStyle name="20% - Accent1 2 2 2 6 9" xfId="3169" xr:uid="{00000000-0005-0000-0000-0000A60B0000}"/>
    <cellStyle name="20% - Accent1 2 2 2 6 9 2" xfId="3170" xr:uid="{00000000-0005-0000-0000-0000A70B0000}"/>
    <cellStyle name="20% - Accent1 2 2 2 7" xfId="3171" xr:uid="{00000000-0005-0000-0000-0000A80B0000}"/>
    <cellStyle name="20% - Accent1 2 2 2 7 2" xfId="3172" xr:uid="{00000000-0005-0000-0000-0000A90B0000}"/>
    <cellStyle name="20% - Accent1 2 2 2 7 2 2" xfId="3173" xr:uid="{00000000-0005-0000-0000-0000AA0B0000}"/>
    <cellStyle name="20% - Accent1 2 2 2 7 2 2 2" xfId="3174" xr:uid="{00000000-0005-0000-0000-0000AB0B0000}"/>
    <cellStyle name="20% - Accent1 2 2 2 7 2 2 2 2" xfId="3175" xr:uid="{00000000-0005-0000-0000-0000AC0B0000}"/>
    <cellStyle name="20% - Accent1 2 2 2 7 2 2 3" xfId="3176" xr:uid="{00000000-0005-0000-0000-0000AD0B0000}"/>
    <cellStyle name="20% - Accent1 2 2 2 7 2 3" xfId="3177" xr:uid="{00000000-0005-0000-0000-0000AE0B0000}"/>
    <cellStyle name="20% - Accent1 2 2 2 7 2 3 2" xfId="3178" xr:uid="{00000000-0005-0000-0000-0000AF0B0000}"/>
    <cellStyle name="20% - Accent1 2 2 2 7 2 4" xfId="3179" xr:uid="{00000000-0005-0000-0000-0000B00B0000}"/>
    <cellStyle name="20% - Accent1 2 2 2 7 3" xfId="3180" xr:uid="{00000000-0005-0000-0000-0000B10B0000}"/>
    <cellStyle name="20% - Accent1 2 2 2 7 3 2" xfId="3181" xr:uid="{00000000-0005-0000-0000-0000B20B0000}"/>
    <cellStyle name="20% - Accent1 2 2 2 7 3 2 2" xfId="3182" xr:uid="{00000000-0005-0000-0000-0000B30B0000}"/>
    <cellStyle name="20% - Accent1 2 2 2 7 3 2 2 2" xfId="3183" xr:uid="{00000000-0005-0000-0000-0000B40B0000}"/>
    <cellStyle name="20% - Accent1 2 2 2 7 3 2 3" xfId="3184" xr:uid="{00000000-0005-0000-0000-0000B50B0000}"/>
    <cellStyle name="20% - Accent1 2 2 2 7 3 3" xfId="3185" xr:uid="{00000000-0005-0000-0000-0000B60B0000}"/>
    <cellStyle name="20% - Accent1 2 2 2 7 3 3 2" xfId="3186" xr:uid="{00000000-0005-0000-0000-0000B70B0000}"/>
    <cellStyle name="20% - Accent1 2 2 2 7 3 4" xfId="3187" xr:uid="{00000000-0005-0000-0000-0000B80B0000}"/>
    <cellStyle name="20% - Accent1 2 2 2 7 4" xfId="3188" xr:uid="{00000000-0005-0000-0000-0000B90B0000}"/>
    <cellStyle name="20% - Accent1 2 2 2 7 4 2" xfId="3189" xr:uid="{00000000-0005-0000-0000-0000BA0B0000}"/>
    <cellStyle name="20% - Accent1 2 2 2 7 4 2 2" xfId="3190" xr:uid="{00000000-0005-0000-0000-0000BB0B0000}"/>
    <cellStyle name="20% - Accent1 2 2 2 7 4 2 2 2" xfId="3191" xr:uid="{00000000-0005-0000-0000-0000BC0B0000}"/>
    <cellStyle name="20% - Accent1 2 2 2 7 4 2 3" xfId="3192" xr:uid="{00000000-0005-0000-0000-0000BD0B0000}"/>
    <cellStyle name="20% - Accent1 2 2 2 7 4 3" xfId="3193" xr:uid="{00000000-0005-0000-0000-0000BE0B0000}"/>
    <cellStyle name="20% - Accent1 2 2 2 7 4 3 2" xfId="3194" xr:uid="{00000000-0005-0000-0000-0000BF0B0000}"/>
    <cellStyle name="20% - Accent1 2 2 2 7 4 4" xfId="3195" xr:uid="{00000000-0005-0000-0000-0000C00B0000}"/>
    <cellStyle name="20% - Accent1 2 2 2 7 5" xfId="3196" xr:uid="{00000000-0005-0000-0000-0000C10B0000}"/>
    <cellStyle name="20% - Accent1 2 2 2 7 5 2" xfId="3197" xr:uid="{00000000-0005-0000-0000-0000C20B0000}"/>
    <cellStyle name="20% - Accent1 2 2 2 7 5 2 2" xfId="3198" xr:uid="{00000000-0005-0000-0000-0000C30B0000}"/>
    <cellStyle name="20% - Accent1 2 2 2 7 5 3" xfId="3199" xr:uid="{00000000-0005-0000-0000-0000C40B0000}"/>
    <cellStyle name="20% - Accent1 2 2 2 7 6" xfId="3200" xr:uid="{00000000-0005-0000-0000-0000C50B0000}"/>
    <cellStyle name="20% - Accent1 2 2 2 7 6 2" xfId="3201" xr:uid="{00000000-0005-0000-0000-0000C60B0000}"/>
    <cellStyle name="20% - Accent1 2 2 2 7 6 2 2" xfId="3202" xr:uid="{00000000-0005-0000-0000-0000C70B0000}"/>
    <cellStyle name="20% - Accent1 2 2 2 7 6 3" xfId="3203" xr:uid="{00000000-0005-0000-0000-0000C80B0000}"/>
    <cellStyle name="20% - Accent1 2 2 2 7 7" xfId="3204" xr:uid="{00000000-0005-0000-0000-0000C90B0000}"/>
    <cellStyle name="20% - Accent1 2 2 2 7 7 2" xfId="3205" xr:uid="{00000000-0005-0000-0000-0000CA0B0000}"/>
    <cellStyle name="20% - Accent1 2 2 2 7 8" xfId="3206" xr:uid="{00000000-0005-0000-0000-0000CB0B0000}"/>
    <cellStyle name="20% - Accent1 2 2 2 7 8 2" xfId="3207" xr:uid="{00000000-0005-0000-0000-0000CC0B0000}"/>
    <cellStyle name="20% - Accent1 2 2 2 7 9" xfId="3208" xr:uid="{00000000-0005-0000-0000-0000CD0B0000}"/>
    <cellStyle name="20% - Accent1 2 2 2 8" xfId="3209" xr:uid="{00000000-0005-0000-0000-0000CE0B0000}"/>
    <cellStyle name="20% - Accent1 2 2 2 8 2" xfId="3210" xr:uid="{00000000-0005-0000-0000-0000CF0B0000}"/>
    <cellStyle name="20% - Accent1 2 2 2 8 2 2" xfId="3211" xr:uid="{00000000-0005-0000-0000-0000D00B0000}"/>
    <cellStyle name="20% - Accent1 2 2 2 8 2 2 2" xfId="3212" xr:uid="{00000000-0005-0000-0000-0000D10B0000}"/>
    <cellStyle name="20% - Accent1 2 2 2 8 2 2 2 2" xfId="3213" xr:uid="{00000000-0005-0000-0000-0000D20B0000}"/>
    <cellStyle name="20% - Accent1 2 2 2 8 2 2 3" xfId="3214" xr:uid="{00000000-0005-0000-0000-0000D30B0000}"/>
    <cellStyle name="20% - Accent1 2 2 2 8 2 3" xfId="3215" xr:uid="{00000000-0005-0000-0000-0000D40B0000}"/>
    <cellStyle name="20% - Accent1 2 2 2 8 2 3 2" xfId="3216" xr:uid="{00000000-0005-0000-0000-0000D50B0000}"/>
    <cellStyle name="20% - Accent1 2 2 2 8 2 4" xfId="3217" xr:uid="{00000000-0005-0000-0000-0000D60B0000}"/>
    <cellStyle name="20% - Accent1 2 2 2 8 3" xfId="3218" xr:uid="{00000000-0005-0000-0000-0000D70B0000}"/>
    <cellStyle name="20% - Accent1 2 2 2 8 3 2" xfId="3219" xr:uid="{00000000-0005-0000-0000-0000D80B0000}"/>
    <cellStyle name="20% - Accent1 2 2 2 8 3 2 2" xfId="3220" xr:uid="{00000000-0005-0000-0000-0000D90B0000}"/>
    <cellStyle name="20% - Accent1 2 2 2 8 3 2 2 2" xfId="3221" xr:uid="{00000000-0005-0000-0000-0000DA0B0000}"/>
    <cellStyle name="20% - Accent1 2 2 2 8 3 2 3" xfId="3222" xr:uid="{00000000-0005-0000-0000-0000DB0B0000}"/>
    <cellStyle name="20% - Accent1 2 2 2 8 3 3" xfId="3223" xr:uid="{00000000-0005-0000-0000-0000DC0B0000}"/>
    <cellStyle name="20% - Accent1 2 2 2 8 3 3 2" xfId="3224" xr:uid="{00000000-0005-0000-0000-0000DD0B0000}"/>
    <cellStyle name="20% - Accent1 2 2 2 8 3 4" xfId="3225" xr:uid="{00000000-0005-0000-0000-0000DE0B0000}"/>
    <cellStyle name="20% - Accent1 2 2 2 8 4" xfId="3226" xr:uid="{00000000-0005-0000-0000-0000DF0B0000}"/>
    <cellStyle name="20% - Accent1 2 2 2 8 4 2" xfId="3227" xr:uid="{00000000-0005-0000-0000-0000E00B0000}"/>
    <cellStyle name="20% - Accent1 2 2 2 8 4 2 2" xfId="3228" xr:uid="{00000000-0005-0000-0000-0000E10B0000}"/>
    <cellStyle name="20% - Accent1 2 2 2 8 4 2 2 2" xfId="3229" xr:uid="{00000000-0005-0000-0000-0000E20B0000}"/>
    <cellStyle name="20% - Accent1 2 2 2 8 4 2 3" xfId="3230" xr:uid="{00000000-0005-0000-0000-0000E30B0000}"/>
    <cellStyle name="20% - Accent1 2 2 2 8 4 3" xfId="3231" xr:uid="{00000000-0005-0000-0000-0000E40B0000}"/>
    <cellStyle name="20% - Accent1 2 2 2 8 4 3 2" xfId="3232" xr:uid="{00000000-0005-0000-0000-0000E50B0000}"/>
    <cellStyle name="20% - Accent1 2 2 2 8 4 4" xfId="3233" xr:uid="{00000000-0005-0000-0000-0000E60B0000}"/>
    <cellStyle name="20% - Accent1 2 2 2 8 5" xfId="3234" xr:uid="{00000000-0005-0000-0000-0000E70B0000}"/>
    <cellStyle name="20% - Accent1 2 2 2 8 5 2" xfId="3235" xr:uid="{00000000-0005-0000-0000-0000E80B0000}"/>
    <cellStyle name="20% - Accent1 2 2 2 8 5 2 2" xfId="3236" xr:uid="{00000000-0005-0000-0000-0000E90B0000}"/>
    <cellStyle name="20% - Accent1 2 2 2 8 5 3" xfId="3237" xr:uid="{00000000-0005-0000-0000-0000EA0B0000}"/>
    <cellStyle name="20% - Accent1 2 2 2 8 6" xfId="3238" xr:uid="{00000000-0005-0000-0000-0000EB0B0000}"/>
    <cellStyle name="20% - Accent1 2 2 2 8 6 2" xfId="3239" xr:uid="{00000000-0005-0000-0000-0000EC0B0000}"/>
    <cellStyle name="20% - Accent1 2 2 2 8 6 2 2" xfId="3240" xr:uid="{00000000-0005-0000-0000-0000ED0B0000}"/>
    <cellStyle name="20% - Accent1 2 2 2 8 6 3" xfId="3241" xr:uid="{00000000-0005-0000-0000-0000EE0B0000}"/>
    <cellStyle name="20% - Accent1 2 2 2 8 7" xfId="3242" xr:uid="{00000000-0005-0000-0000-0000EF0B0000}"/>
    <cellStyle name="20% - Accent1 2 2 2 8 7 2" xfId="3243" xr:uid="{00000000-0005-0000-0000-0000F00B0000}"/>
    <cellStyle name="20% - Accent1 2 2 2 8 8" xfId="3244" xr:uid="{00000000-0005-0000-0000-0000F10B0000}"/>
    <cellStyle name="20% - Accent1 2 2 2 8 8 2" xfId="3245" xr:uid="{00000000-0005-0000-0000-0000F20B0000}"/>
    <cellStyle name="20% - Accent1 2 2 2 8 9" xfId="3246" xr:uid="{00000000-0005-0000-0000-0000F30B0000}"/>
    <cellStyle name="20% - Accent1 2 2 2 9" xfId="3247" xr:uid="{00000000-0005-0000-0000-0000F40B0000}"/>
    <cellStyle name="20% - Accent1 2 2 2 9 2" xfId="3248" xr:uid="{00000000-0005-0000-0000-0000F50B0000}"/>
    <cellStyle name="20% - Accent1 2 2 2 9 2 2" xfId="3249" xr:uid="{00000000-0005-0000-0000-0000F60B0000}"/>
    <cellStyle name="20% - Accent1 2 2 2 9 2 2 2" xfId="3250" xr:uid="{00000000-0005-0000-0000-0000F70B0000}"/>
    <cellStyle name="20% - Accent1 2 2 2 9 2 3" xfId="3251" xr:uid="{00000000-0005-0000-0000-0000F80B0000}"/>
    <cellStyle name="20% - Accent1 2 2 2 9 3" xfId="3252" xr:uid="{00000000-0005-0000-0000-0000F90B0000}"/>
    <cellStyle name="20% - Accent1 2 2 2 9 3 2" xfId="3253" xr:uid="{00000000-0005-0000-0000-0000FA0B0000}"/>
    <cellStyle name="20% - Accent1 2 2 2 9 4" xfId="3254" xr:uid="{00000000-0005-0000-0000-0000FB0B0000}"/>
    <cellStyle name="20% - Accent1 2 2 20" xfId="3255" xr:uid="{00000000-0005-0000-0000-0000FC0B0000}"/>
    <cellStyle name="20% - Accent1 2 2 3" xfId="3256" xr:uid="{00000000-0005-0000-0000-0000FD0B0000}"/>
    <cellStyle name="20% - Accent1 2 2 3 10" xfId="3257" xr:uid="{00000000-0005-0000-0000-0000FE0B0000}"/>
    <cellStyle name="20% - Accent1 2 2 3 10 2" xfId="3258" xr:uid="{00000000-0005-0000-0000-0000FF0B0000}"/>
    <cellStyle name="20% - Accent1 2 2 3 10 2 2" xfId="3259" xr:uid="{00000000-0005-0000-0000-0000000C0000}"/>
    <cellStyle name="20% - Accent1 2 2 3 10 2 2 2" xfId="3260" xr:uid="{00000000-0005-0000-0000-0000010C0000}"/>
    <cellStyle name="20% - Accent1 2 2 3 10 2 3" xfId="3261" xr:uid="{00000000-0005-0000-0000-0000020C0000}"/>
    <cellStyle name="20% - Accent1 2 2 3 10 3" xfId="3262" xr:uid="{00000000-0005-0000-0000-0000030C0000}"/>
    <cellStyle name="20% - Accent1 2 2 3 10 3 2" xfId="3263" xr:uid="{00000000-0005-0000-0000-0000040C0000}"/>
    <cellStyle name="20% - Accent1 2 2 3 10 4" xfId="3264" xr:uid="{00000000-0005-0000-0000-0000050C0000}"/>
    <cellStyle name="20% - Accent1 2 2 3 11" xfId="3265" xr:uid="{00000000-0005-0000-0000-0000060C0000}"/>
    <cellStyle name="20% - Accent1 2 2 3 11 2" xfId="3266" xr:uid="{00000000-0005-0000-0000-0000070C0000}"/>
    <cellStyle name="20% - Accent1 2 2 3 11 2 2" xfId="3267" xr:uid="{00000000-0005-0000-0000-0000080C0000}"/>
    <cellStyle name="20% - Accent1 2 2 3 11 2 2 2" xfId="3268" xr:uid="{00000000-0005-0000-0000-0000090C0000}"/>
    <cellStyle name="20% - Accent1 2 2 3 11 2 3" xfId="3269" xr:uid="{00000000-0005-0000-0000-00000A0C0000}"/>
    <cellStyle name="20% - Accent1 2 2 3 11 3" xfId="3270" xr:uid="{00000000-0005-0000-0000-00000B0C0000}"/>
    <cellStyle name="20% - Accent1 2 2 3 11 3 2" xfId="3271" xr:uid="{00000000-0005-0000-0000-00000C0C0000}"/>
    <cellStyle name="20% - Accent1 2 2 3 11 4" xfId="3272" xr:uid="{00000000-0005-0000-0000-00000D0C0000}"/>
    <cellStyle name="20% - Accent1 2 2 3 12" xfId="3273" xr:uid="{00000000-0005-0000-0000-00000E0C0000}"/>
    <cellStyle name="20% - Accent1 2 2 3 12 2" xfId="3274" xr:uid="{00000000-0005-0000-0000-00000F0C0000}"/>
    <cellStyle name="20% - Accent1 2 2 3 12 2 2" xfId="3275" xr:uid="{00000000-0005-0000-0000-0000100C0000}"/>
    <cellStyle name="20% - Accent1 2 2 3 12 3" xfId="3276" xr:uid="{00000000-0005-0000-0000-0000110C0000}"/>
    <cellStyle name="20% - Accent1 2 2 3 13" xfId="3277" xr:uid="{00000000-0005-0000-0000-0000120C0000}"/>
    <cellStyle name="20% - Accent1 2 2 3 13 2" xfId="3278" xr:uid="{00000000-0005-0000-0000-0000130C0000}"/>
    <cellStyle name="20% - Accent1 2 2 3 13 2 2" xfId="3279" xr:uid="{00000000-0005-0000-0000-0000140C0000}"/>
    <cellStyle name="20% - Accent1 2 2 3 13 3" xfId="3280" xr:uid="{00000000-0005-0000-0000-0000150C0000}"/>
    <cellStyle name="20% - Accent1 2 2 3 14" xfId="3281" xr:uid="{00000000-0005-0000-0000-0000160C0000}"/>
    <cellStyle name="20% - Accent1 2 2 3 14 2" xfId="3282" xr:uid="{00000000-0005-0000-0000-0000170C0000}"/>
    <cellStyle name="20% - Accent1 2 2 3 15" xfId="3283" xr:uid="{00000000-0005-0000-0000-0000180C0000}"/>
    <cellStyle name="20% - Accent1 2 2 3 15 2" xfId="3284" xr:uid="{00000000-0005-0000-0000-0000190C0000}"/>
    <cellStyle name="20% - Accent1 2 2 3 16" xfId="3285" xr:uid="{00000000-0005-0000-0000-00001A0C0000}"/>
    <cellStyle name="20% - Accent1 2 2 3 2" xfId="3286" xr:uid="{00000000-0005-0000-0000-00001B0C0000}"/>
    <cellStyle name="20% - Accent1 2 2 3 2 10" xfId="3287" xr:uid="{00000000-0005-0000-0000-00001C0C0000}"/>
    <cellStyle name="20% - Accent1 2 2 3 2 10 2" xfId="3288" xr:uid="{00000000-0005-0000-0000-00001D0C0000}"/>
    <cellStyle name="20% - Accent1 2 2 3 2 10 2 2" xfId="3289" xr:uid="{00000000-0005-0000-0000-00001E0C0000}"/>
    <cellStyle name="20% - Accent1 2 2 3 2 10 2 2 2" xfId="3290" xr:uid="{00000000-0005-0000-0000-00001F0C0000}"/>
    <cellStyle name="20% - Accent1 2 2 3 2 10 2 3" xfId="3291" xr:uid="{00000000-0005-0000-0000-0000200C0000}"/>
    <cellStyle name="20% - Accent1 2 2 3 2 10 3" xfId="3292" xr:uid="{00000000-0005-0000-0000-0000210C0000}"/>
    <cellStyle name="20% - Accent1 2 2 3 2 10 3 2" xfId="3293" xr:uid="{00000000-0005-0000-0000-0000220C0000}"/>
    <cellStyle name="20% - Accent1 2 2 3 2 10 4" xfId="3294" xr:uid="{00000000-0005-0000-0000-0000230C0000}"/>
    <cellStyle name="20% - Accent1 2 2 3 2 11" xfId="3295" xr:uid="{00000000-0005-0000-0000-0000240C0000}"/>
    <cellStyle name="20% - Accent1 2 2 3 2 11 2" xfId="3296" xr:uid="{00000000-0005-0000-0000-0000250C0000}"/>
    <cellStyle name="20% - Accent1 2 2 3 2 11 2 2" xfId="3297" xr:uid="{00000000-0005-0000-0000-0000260C0000}"/>
    <cellStyle name="20% - Accent1 2 2 3 2 11 3" xfId="3298" xr:uid="{00000000-0005-0000-0000-0000270C0000}"/>
    <cellStyle name="20% - Accent1 2 2 3 2 12" xfId="3299" xr:uid="{00000000-0005-0000-0000-0000280C0000}"/>
    <cellStyle name="20% - Accent1 2 2 3 2 12 2" xfId="3300" xr:uid="{00000000-0005-0000-0000-0000290C0000}"/>
    <cellStyle name="20% - Accent1 2 2 3 2 12 2 2" xfId="3301" xr:uid="{00000000-0005-0000-0000-00002A0C0000}"/>
    <cellStyle name="20% - Accent1 2 2 3 2 12 3" xfId="3302" xr:uid="{00000000-0005-0000-0000-00002B0C0000}"/>
    <cellStyle name="20% - Accent1 2 2 3 2 13" xfId="3303" xr:uid="{00000000-0005-0000-0000-00002C0C0000}"/>
    <cellStyle name="20% - Accent1 2 2 3 2 13 2" xfId="3304" xr:uid="{00000000-0005-0000-0000-00002D0C0000}"/>
    <cellStyle name="20% - Accent1 2 2 3 2 14" xfId="3305" xr:uid="{00000000-0005-0000-0000-00002E0C0000}"/>
    <cellStyle name="20% - Accent1 2 2 3 2 14 2" xfId="3306" xr:uid="{00000000-0005-0000-0000-00002F0C0000}"/>
    <cellStyle name="20% - Accent1 2 2 3 2 15" xfId="3307" xr:uid="{00000000-0005-0000-0000-0000300C0000}"/>
    <cellStyle name="20% - Accent1 2 2 3 2 2" xfId="3308" xr:uid="{00000000-0005-0000-0000-0000310C0000}"/>
    <cellStyle name="20% - Accent1 2 2 3 2 2 10" xfId="3309" xr:uid="{00000000-0005-0000-0000-0000320C0000}"/>
    <cellStyle name="20% - Accent1 2 2 3 2 2 10 2" xfId="3310" xr:uid="{00000000-0005-0000-0000-0000330C0000}"/>
    <cellStyle name="20% - Accent1 2 2 3 2 2 10 2 2" xfId="3311" xr:uid="{00000000-0005-0000-0000-0000340C0000}"/>
    <cellStyle name="20% - Accent1 2 2 3 2 2 10 3" xfId="3312" xr:uid="{00000000-0005-0000-0000-0000350C0000}"/>
    <cellStyle name="20% - Accent1 2 2 3 2 2 11" xfId="3313" xr:uid="{00000000-0005-0000-0000-0000360C0000}"/>
    <cellStyle name="20% - Accent1 2 2 3 2 2 11 2" xfId="3314" xr:uid="{00000000-0005-0000-0000-0000370C0000}"/>
    <cellStyle name="20% - Accent1 2 2 3 2 2 11 2 2" xfId="3315" xr:uid="{00000000-0005-0000-0000-0000380C0000}"/>
    <cellStyle name="20% - Accent1 2 2 3 2 2 11 3" xfId="3316" xr:uid="{00000000-0005-0000-0000-0000390C0000}"/>
    <cellStyle name="20% - Accent1 2 2 3 2 2 12" xfId="3317" xr:uid="{00000000-0005-0000-0000-00003A0C0000}"/>
    <cellStyle name="20% - Accent1 2 2 3 2 2 12 2" xfId="3318" xr:uid="{00000000-0005-0000-0000-00003B0C0000}"/>
    <cellStyle name="20% - Accent1 2 2 3 2 2 13" xfId="3319" xr:uid="{00000000-0005-0000-0000-00003C0C0000}"/>
    <cellStyle name="20% - Accent1 2 2 3 2 2 13 2" xfId="3320" xr:uid="{00000000-0005-0000-0000-00003D0C0000}"/>
    <cellStyle name="20% - Accent1 2 2 3 2 2 14" xfId="3321" xr:uid="{00000000-0005-0000-0000-00003E0C0000}"/>
    <cellStyle name="20% - Accent1 2 2 3 2 2 2" xfId="3322" xr:uid="{00000000-0005-0000-0000-00003F0C0000}"/>
    <cellStyle name="20% - Accent1 2 2 3 2 2 2 10" xfId="3323" xr:uid="{00000000-0005-0000-0000-0000400C0000}"/>
    <cellStyle name="20% - Accent1 2 2 3 2 2 2 10 2" xfId="3324" xr:uid="{00000000-0005-0000-0000-0000410C0000}"/>
    <cellStyle name="20% - Accent1 2 2 3 2 2 2 11" xfId="3325" xr:uid="{00000000-0005-0000-0000-0000420C0000}"/>
    <cellStyle name="20% - Accent1 2 2 3 2 2 2 2" xfId="3326" xr:uid="{00000000-0005-0000-0000-0000430C0000}"/>
    <cellStyle name="20% - Accent1 2 2 3 2 2 2 2 2" xfId="3327" xr:uid="{00000000-0005-0000-0000-0000440C0000}"/>
    <cellStyle name="20% - Accent1 2 2 3 2 2 2 2 2 2" xfId="3328" xr:uid="{00000000-0005-0000-0000-0000450C0000}"/>
    <cellStyle name="20% - Accent1 2 2 3 2 2 2 2 2 2 2" xfId="3329" xr:uid="{00000000-0005-0000-0000-0000460C0000}"/>
    <cellStyle name="20% - Accent1 2 2 3 2 2 2 2 2 2 2 2" xfId="3330" xr:uid="{00000000-0005-0000-0000-0000470C0000}"/>
    <cellStyle name="20% - Accent1 2 2 3 2 2 2 2 2 2 3" xfId="3331" xr:uid="{00000000-0005-0000-0000-0000480C0000}"/>
    <cellStyle name="20% - Accent1 2 2 3 2 2 2 2 2 3" xfId="3332" xr:uid="{00000000-0005-0000-0000-0000490C0000}"/>
    <cellStyle name="20% - Accent1 2 2 3 2 2 2 2 2 3 2" xfId="3333" xr:uid="{00000000-0005-0000-0000-00004A0C0000}"/>
    <cellStyle name="20% - Accent1 2 2 3 2 2 2 2 2 4" xfId="3334" xr:uid="{00000000-0005-0000-0000-00004B0C0000}"/>
    <cellStyle name="20% - Accent1 2 2 3 2 2 2 2 3" xfId="3335" xr:uid="{00000000-0005-0000-0000-00004C0C0000}"/>
    <cellStyle name="20% - Accent1 2 2 3 2 2 2 2 3 2" xfId="3336" xr:uid="{00000000-0005-0000-0000-00004D0C0000}"/>
    <cellStyle name="20% - Accent1 2 2 3 2 2 2 2 3 2 2" xfId="3337" xr:uid="{00000000-0005-0000-0000-00004E0C0000}"/>
    <cellStyle name="20% - Accent1 2 2 3 2 2 2 2 3 2 2 2" xfId="3338" xr:uid="{00000000-0005-0000-0000-00004F0C0000}"/>
    <cellStyle name="20% - Accent1 2 2 3 2 2 2 2 3 2 3" xfId="3339" xr:uid="{00000000-0005-0000-0000-0000500C0000}"/>
    <cellStyle name="20% - Accent1 2 2 3 2 2 2 2 3 3" xfId="3340" xr:uid="{00000000-0005-0000-0000-0000510C0000}"/>
    <cellStyle name="20% - Accent1 2 2 3 2 2 2 2 3 3 2" xfId="3341" xr:uid="{00000000-0005-0000-0000-0000520C0000}"/>
    <cellStyle name="20% - Accent1 2 2 3 2 2 2 2 3 4" xfId="3342" xr:uid="{00000000-0005-0000-0000-0000530C0000}"/>
    <cellStyle name="20% - Accent1 2 2 3 2 2 2 2 4" xfId="3343" xr:uid="{00000000-0005-0000-0000-0000540C0000}"/>
    <cellStyle name="20% - Accent1 2 2 3 2 2 2 2 4 2" xfId="3344" xr:uid="{00000000-0005-0000-0000-0000550C0000}"/>
    <cellStyle name="20% - Accent1 2 2 3 2 2 2 2 4 2 2" xfId="3345" xr:uid="{00000000-0005-0000-0000-0000560C0000}"/>
    <cellStyle name="20% - Accent1 2 2 3 2 2 2 2 4 2 2 2" xfId="3346" xr:uid="{00000000-0005-0000-0000-0000570C0000}"/>
    <cellStyle name="20% - Accent1 2 2 3 2 2 2 2 4 2 3" xfId="3347" xr:uid="{00000000-0005-0000-0000-0000580C0000}"/>
    <cellStyle name="20% - Accent1 2 2 3 2 2 2 2 4 3" xfId="3348" xr:uid="{00000000-0005-0000-0000-0000590C0000}"/>
    <cellStyle name="20% - Accent1 2 2 3 2 2 2 2 4 3 2" xfId="3349" xr:uid="{00000000-0005-0000-0000-00005A0C0000}"/>
    <cellStyle name="20% - Accent1 2 2 3 2 2 2 2 4 4" xfId="3350" xr:uid="{00000000-0005-0000-0000-00005B0C0000}"/>
    <cellStyle name="20% - Accent1 2 2 3 2 2 2 2 5" xfId="3351" xr:uid="{00000000-0005-0000-0000-00005C0C0000}"/>
    <cellStyle name="20% - Accent1 2 2 3 2 2 2 2 5 2" xfId="3352" xr:uid="{00000000-0005-0000-0000-00005D0C0000}"/>
    <cellStyle name="20% - Accent1 2 2 3 2 2 2 2 5 2 2" xfId="3353" xr:uid="{00000000-0005-0000-0000-00005E0C0000}"/>
    <cellStyle name="20% - Accent1 2 2 3 2 2 2 2 5 3" xfId="3354" xr:uid="{00000000-0005-0000-0000-00005F0C0000}"/>
    <cellStyle name="20% - Accent1 2 2 3 2 2 2 2 6" xfId="3355" xr:uid="{00000000-0005-0000-0000-0000600C0000}"/>
    <cellStyle name="20% - Accent1 2 2 3 2 2 2 2 6 2" xfId="3356" xr:uid="{00000000-0005-0000-0000-0000610C0000}"/>
    <cellStyle name="20% - Accent1 2 2 3 2 2 2 2 6 2 2" xfId="3357" xr:uid="{00000000-0005-0000-0000-0000620C0000}"/>
    <cellStyle name="20% - Accent1 2 2 3 2 2 2 2 6 3" xfId="3358" xr:uid="{00000000-0005-0000-0000-0000630C0000}"/>
    <cellStyle name="20% - Accent1 2 2 3 2 2 2 2 7" xfId="3359" xr:uid="{00000000-0005-0000-0000-0000640C0000}"/>
    <cellStyle name="20% - Accent1 2 2 3 2 2 2 2 7 2" xfId="3360" xr:uid="{00000000-0005-0000-0000-0000650C0000}"/>
    <cellStyle name="20% - Accent1 2 2 3 2 2 2 2 8" xfId="3361" xr:uid="{00000000-0005-0000-0000-0000660C0000}"/>
    <cellStyle name="20% - Accent1 2 2 3 2 2 2 2 8 2" xfId="3362" xr:uid="{00000000-0005-0000-0000-0000670C0000}"/>
    <cellStyle name="20% - Accent1 2 2 3 2 2 2 2 9" xfId="3363" xr:uid="{00000000-0005-0000-0000-0000680C0000}"/>
    <cellStyle name="20% - Accent1 2 2 3 2 2 2 3" xfId="3364" xr:uid="{00000000-0005-0000-0000-0000690C0000}"/>
    <cellStyle name="20% - Accent1 2 2 3 2 2 2 3 2" xfId="3365" xr:uid="{00000000-0005-0000-0000-00006A0C0000}"/>
    <cellStyle name="20% - Accent1 2 2 3 2 2 2 3 2 2" xfId="3366" xr:uid="{00000000-0005-0000-0000-00006B0C0000}"/>
    <cellStyle name="20% - Accent1 2 2 3 2 2 2 3 2 2 2" xfId="3367" xr:uid="{00000000-0005-0000-0000-00006C0C0000}"/>
    <cellStyle name="20% - Accent1 2 2 3 2 2 2 3 2 2 2 2" xfId="3368" xr:uid="{00000000-0005-0000-0000-00006D0C0000}"/>
    <cellStyle name="20% - Accent1 2 2 3 2 2 2 3 2 2 3" xfId="3369" xr:uid="{00000000-0005-0000-0000-00006E0C0000}"/>
    <cellStyle name="20% - Accent1 2 2 3 2 2 2 3 2 3" xfId="3370" xr:uid="{00000000-0005-0000-0000-00006F0C0000}"/>
    <cellStyle name="20% - Accent1 2 2 3 2 2 2 3 2 3 2" xfId="3371" xr:uid="{00000000-0005-0000-0000-0000700C0000}"/>
    <cellStyle name="20% - Accent1 2 2 3 2 2 2 3 2 4" xfId="3372" xr:uid="{00000000-0005-0000-0000-0000710C0000}"/>
    <cellStyle name="20% - Accent1 2 2 3 2 2 2 3 3" xfId="3373" xr:uid="{00000000-0005-0000-0000-0000720C0000}"/>
    <cellStyle name="20% - Accent1 2 2 3 2 2 2 3 3 2" xfId="3374" xr:uid="{00000000-0005-0000-0000-0000730C0000}"/>
    <cellStyle name="20% - Accent1 2 2 3 2 2 2 3 3 2 2" xfId="3375" xr:uid="{00000000-0005-0000-0000-0000740C0000}"/>
    <cellStyle name="20% - Accent1 2 2 3 2 2 2 3 3 2 2 2" xfId="3376" xr:uid="{00000000-0005-0000-0000-0000750C0000}"/>
    <cellStyle name="20% - Accent1 2 2 3 2 2 2 3 3 2 3" xfId="3377" xr:uid="{00000000-0005-0000-0000-0000760C0000}"/>
    <cellStyle name="20% - Accent1 2 2 3 2 2 2 3 3 3" xfId="3378" xr:uid="{00000000-0005-0000-0000-0000770C0000}"/>
    <cellStyle name="20% - Accent1 2 2 3 2 2 2 3 3 3 2" xfId="3379" xr:uid="{00000000-0005-0000-0000-0000780C0000}"/>
    <cellStyle name="20% - Accent1 2 2 3 2 2 2 3 3 4" xfId="3380" xr:uid="{00000000-0005-0000-0000-0000790C0000}"/>
    <cellStyle name="20% - Accent1 2 2 3 2 2 2 3 4" xfId="3381" xr:uid="{00000000-0005-0000-0000-00007A0C0000}"/>
    <cellStyle name="20% - Accent1 2 2 3 2 2 2 3 4 2" xfId="3382" xr:uid="{00000000-0005-0000-0000-00007B0C0000}"/>
    <cellStyle name="20% - Accent1 2 2 3 2 2 2 3 4 2 2" xfId="3383" xr:uid="{00000000-0005-0000-0000-00007C0C0000}"/>
    <cellStyle name="20% - Accent1 2 2 3 2 2 2 3 4 2 2 2" xfId="3384" xr:uid="{00000000-0005-0000-0000-00007D0C0000}"/>
    <cellStyle name="20% - Accent1 2 2 3 2 2 2 3 4 2 3" xfId="3385" xr:uid="{00000000-0005-0000-0000-00007E0C0000}"/>
    <cellStyle name="20% - Accent1 2 2 3 2 2 2 3 4 3" xfId="3386" xr:uid="{00000000-0005-0000-0000-00007F0C0000}"/>
    <cellStyle name="20% - Accent1 2 2 3 2 2 2 3 4 3 2" xfId="3387" xr:uid="{00000000-0005-0000-0000-0000800C0000}"/>
    <cellStyle name="20% - Accent1 2 2 3 2 2 2 3 4 4" xfId="3388" xr:uid="{00000000-0005-0000-0000-0000810C0000}"/>
    <cellStyle name="20% - Accent1 2 2 3 2 2 2 3 5" xfId="3389" xr:uid="{00000000-0005-0000-0000-0000820C0000}"/>
    <cellStyle name="20% - Accent1 2 2 3 2 2 2 3 5 2" xfId="3390" xr:uid="{00000000-0005-0000-0000-0000830C0000}"/>
    <cellStyle name="20% - Accent1 2 2 3 2 2 2 3 5 2 2" xfId="3391" xr:uid="{00000000-0005-0000-0000-0000840C0000}"/>
    <cellStyle name="20% - Accent1 2 2 3 2 2 2 3 5 3" xfId="3392" xr:uid="{00000000-0005-0000-0000-0000850C0000}"/>
    <cellStyle name="20% - Accent1 2 2 3 2 2 2 3 6" xfId="3393" xr:uid="{00000000-0005-0000-0000-0000860C0000}"/>
    <cellStyle name="20% - Accent1 2 2 3 2 2 2 3 6 2" xfId="3394" xr:uid="{00000000-0005-0000-0000-0000870C0000}"/>
    <cellStyle name="20% - Accent1 2 2 3 2 2 2 3 6 2 2" xfId="3395" xr:uid="{00000000-0005-0000-0000-0000880C0000}"/>
    <cellStyle name="20% - Accent1 2 2 3 2 2 2 3 6 3" xfId="3396" xr:uid="{00000000-0005-0000-0000-0000890C0000}"/>
    <cellStyle name="20% - Accent1 2 2 3 2 2 2 3 7" xfId="3397" xr:uid="{00000000-0005-0000-0000-00008A0C0000}"/>
    <cellStyle name="20% - Accent1 2 2 3 2 2 2 3 7 2" xfId="3398" xr:uid="{00000000-0005-0000-0000-00008B0C0000}"/>
    <cellStyle name="20% - Accent1 2 2 3 2 2 2 3 8" xfId="3399" xr:uid="{00000000-0005-0000-0000-00008C0C0000}"/>
    <cellStyle name="20% - Accent1 2 2 3 2 2 2 3 8 2" xfId="3400" xr:uid="{00000000-0005-0000-0000-00008D0C0000}"/>
    <cellStyle name="20% - Accent1 2 2 3 2 2 2 3 9" xfId="3401" xr:uid="{00000000-0005-0000-0000-00008E0C0000}"/>
    <cellStyle name="20% - Accent1 2 2 3 2 2 2 4" xfId="3402" xr:uid="{00000000-0005-0000-0000-00008F0C0000}"/>
    <cellStyle name="20% - Accent1 2 2 3 2 2 2 4 2" xfId="3403" xr:uid="{00000000-0005-0000-0000-0000900C0000}"/>
    <cellStyle name="20% - Accent1 2 2 3 2 2 2 4 2 2" xfId="3404" xr:uid="{00000000-0005-0000-0000-0000910C0000}"/>
    <cellStyle name="20% - Accent1 2 2 3 2 2 2 4 2 2 2" xfId="3405" xr:uid="{00000000-0005-0000-0000-0000920C0000}"/>
    <cellStyle name="20% - Accent1 2 2 3 2 2 2 4 2 3" xfId="3406" xr:uid="{00000000-0005-0000-0000-0000930C0000}"/>
    <cellStyle name="20% - Accent1 2 2 3 2 2 2 4 3" xfId="3407" xr:uid="{00000000-0005-0000-0000-0000940C0000}"/>
    <cellStyle name="20% - Accent1 2 2 3 2 2 2 4 3 2" xfId="3408" xr:uid="{00000000-0005-0000-0000-0000950C0000}"/>
    <cellStyle name="20% - Accent1 2 2 3 2 2 2 4 4" xfId="3409" xr:uid="{00000000-0005-0000-0000-0000960C0000}"/>
    <cellStyle name="20% - Accent1 2 2 3 2 2 2 5" xfId="3410" xr:uid="{00000000-0005-0000-0000-0000970C0000}"/>
    <cellStyle name="20% - Accent1 2 2 3 2 2 2 5 2" xfId="3411" xr:uid="{00000000-0005-0000-0000-0000980C0000}"/>
    <cellStyle name="20% - Accent1 2 2 3 2 2 2 5 2 2" xfId="3412" xr:uid="{00000000-0005-0000-0000-0000990C0000}"/>
    <cellStyle name="20% - Accent1 2 2 3 2 2 2 5 2 2 2" xfId="3413" xr:uid="{00000000-0005-0000-0000-00009A0C0000}"/>
    <cellStyle name="20% - Accent1 2 2 3 2 2 2 5 2 3" xfId="3414" xr:uid="{00000000-0005-0000-0000-00009B0C0000}"/>
    <cellStyle name="20% - Accent1 2 2 3 2 2 2 5 3" xfId="3415" xr:uid="{00000000-0005-0000-0000-00009C0C0000}"/>
    <cellStyle name="20% - Accent1 2 2 3 2 2 2 5 3 2" xfId="3416" xr:uid="{00000000-0005-0000-0000-00009D0C0000}"/>
    <cellStyle name="20% - Accent1 2 2 3 2 2 2 5 4" xfId="3417" xr:uid="{00000000-0005-0000-0000-00009E0C0000}"/>
    <cellStyle name="20% - Accent1 2 2 3 2 2 2 6" xfId="3418" xr:uid="{00000000-0005-0000-0000-00009F0C0000}"/>
    <cellStyle name="20% - Accent1 2 2 3 2 2 2 6 2" xfId="3419" xr:uid="{00000000-0005-0000-0000-0000A00C0000}"/>
    <cellStyle name="20% - Accent1 2 2 3 2 2 2 6 2 2" xfId="3420" xr:uid="{00000000-0005-0000-0000-0000A10C0000}"/>
    <cellStyle name="20% - Accent1 2 2 3 2 2 2 6 2 2 2" xfId="3421" xr:uid="{00000000-0005-0000-0000-0000A20C0000}"/>
    <cellStyle name="20% - Accent1 2 2 3 2 2 2 6 2 3" xfId="3422" xr:uid="{00000000-0005-0000-0000-0000A30C0000}"/>
    <cellStyle name="20% - Accent1 2 2 3 2 2 2 6 3" xfId="3423" xr:uid="{00000000-0005-0000-0000-0000A40C0000}"/>
    <cellStyle name="20% - Accent1 2 2 3 2 2 2 6 3 2" xfId="3424" xr:uid="{00000000-0005-0000-0000-0000A50C0000}"/>
    <cellStyle name="20% - Accent1 2 2 3 2 2 2 6 4" xfId="3425" xr:uid="{00000000-0005-0000-0000-0000A60C0000}"/>
    <cellStyle name="20% - Accent1 2 2 3 2 2 2 7" xfId="3426" xr:uid="{00000000-0005-0000-0000-0000A70C0000}"/>
    <cellStyle name="20% - Accent1 2 2 3 2 2 2 7 2" xfId="3427" xr:uid="{00000000-0005-0000-0000-0000A80C0000}"/>
    <cellStyle name="20% - Accent1 2 2 3 2 2 2 7 2 2" xfId="3428" xr:uid="{00000000-0005-0000-0000-0000A90C0000}"/>
    <cellStyle name="20% - Accent1 2 2 3 2 2 2 7 3" xfId="3429" xr:uid="{00000000-0005-0000-0000-0000AA0C0000}"/>
    <cellStyle name="20% - Accent1 2 2 3 2 2 2 8" xfId="3430" xr:uid="{00000000-0005-0000-0000-0000AB0C0000}"/>
    <cellStyle name="20% - Accent1 2 2 3 2 2 2 8 2" xfId="3431" xr:uid="{00000000-0005-0000-0000-0000AC0C0000}"/>
    <cellStyle name="20% - Accent1 2 2 3 2 2 2 8 2 2" xfId="3432" xr:uid="{00000000-0005-0000-0000-0000AD0C0000}"/>
    <cellStyle name="20% - Accent1 2 2 3 2 2 2 8 3" xfId="3433" xr:uid="{00000000-0005-0000-0000-0000AE0C0000}"/>
    <cellStyle name="20% - Accent1 2 2 3 2 2 2 9" xfId="3434" xr:uid="{00000000-0005-0000-0000-0000AF0C0000}"/>
    <cellStyle name="20% - Accent1 2 2 3 2 2 2 9 2" xfId="3435" xr:uid="{00000000-0005-0000-0000-0000B00C0000}"/>
    <cellStyle name="20% - Accent1 2 2 3 2 2 3" xfId="3436" xr:uid="{00000000-0005-0000-0000-0000B10C0000}"/>
    <cellStyle name="20% - Accent1 2 2 3 2 2 3 10" xfId="3437" xr:uid="{00000000-0005-0000-0000-0000B20C0000}"/>
    <cellStyle name="20% - Accent1 2 2 3 2 2 3 10 2" xfId="3438" xr:uid="{00000000-0005-0000-0000-0000B30C0000}"/>
    <cellStyle name="20% - Accent1 2 2 3 2 2 3 11" xfId="3439" xr:uid="{00000000-0005-0000-0000-0000B40C0000}"/>
    <cellStyle name="20% - Accent1 2 2 3 2 2 3 2" xfId="3440" xr:uid="{00000000-0005-0000-0000-0000B50C0000}"/>
    <cellStyle name="20% - Accent1 2 2 3 2 2 3 2 2" xfId="3441" xr:uid="{00000000-0005-0000-0000-0000B60C0000}"/>
    <cellStyle name="20% - Accent1 2 2 3 2 2 3 2 2 2" xfId="3442" xr:uid="{00000000-0005-0000-0000-0000B70C0000}"/>
    <cellStyle name="20% - Accent1 2 2 3 2 2 3 2 2 2 2" xfId="3443" xr:uid="{00000000-0005-0000-0000-0000B80C0000}"/>
    <cellStyle name="20% - Accent1 2 2 3 2 2 3 2 2 2 2 2" xfId="3444" xr:uid="{00000000-0005-0000-0000-0000B90C0000}"/>
    <cellStyle name="20% - Accent1 2 2 3 2 2 3 2 2 2 3" xfId="3445" xr:uid="{00000000-0005-0000-0000-0000BA0C0000}"/>
    <cellStyle name="20% - Accent1 2 2 3 2 2 3 2 2 3" xfId="3446" xr:uid="{00000000-0005-0000-0000-0000BB0C0000}"/>
    <cellStyle name="20% - Accent1 2 2 3 2 2 3 2 2 3 2" xfId="3447" xr:uid="{00000000-0005-0000-0000-0000BC0C0000}"/>
    <cellStyle name="20% - Accent1 2 2 3 2 2 3 2 2 4" xfId="3448" xr:uid="{00000000-0005-0000-0000-0000BD0C0000}"/>
    <cellStyle name="20% - Accent1 2 2 3 2 2 3 2 3" xfId="3449" xr:uid="{00000000-0005-0000-0000-0000BE0C0000}"/>
    <cellStyle name="20% - Accent1 2 2 3 2 2 3 2 3 2" xfId="3450" xr:uid="{00000000-0005-0000-0000-0000BF0C0000}"/>
    <cellStyle name="20% - Accent1 2 2 3 2 2 3 2 3 2 2" xfId="3451" xr:uid="{00000000-0005-0000-0000-0000C00C0000}"/>
    <cellStyle name="20% - Accent1 2 2 3 2 2 3 2 3 2 2 2" xfId="3452" xr:uid="{00000000-0005-0000-0000-0000C10C0000}"/>
    <cellStyle name="20% - Accent1 2 2 3 2 2 3 2 3 2 3" xfId="3453" xr:uid="{00000000-0005-0000-0000-0000C20C0000}"/>
    <cellStyle name="20% - Accent1 2 2 3 2 2 3 2 3 3" xfId="3454" xr:uid="{00000000-0005-0000-0000-0000C30C0000}"/>
    <cellStyle name="20% - Accent1 2 2 3 2 2 3 2 3 3 2" xfId="3455" xr:uid="{00000000-0005-0000-0000-0000C40C0000}"/>
    <cellStyle name="20% - Accent1 2 2 3 2 2 3 2 3 4" xfId="3456" xr:uid="{00000000-0005-0000-0000-0000C50C0000}"/>
    <cellStyle name="20% - Accent1 2 2 3 2 2 3 2 4" xfId="3457" xr:uid="{00000000-0005-0000-0000-0000C60C0000}"/>
    <cellStyle name="20% - Accent1 2 2 3 2 2 3 2 4 2" xfId="3458" xr:uid="{00000000-0005-0000-0000-0000C70C0000}"/>
    <cellStyle name="20% - Accent1 2 2 3 2 2 3 2 4 2 2" xfId="3459" xr:uid="{00000000-0005-0000-0000-0000C80C0000}"/>
    <cellStyle name="20% - Accent1 2 2 3 2 2 3 2 4 2 2 2" xfId="3460" xr:uid="{00000000-0005-0000-0000-0000C90C0000}"/>
    <cellStyle name="20% - Accent1 2 2 3 2 2 3 2 4 2 3" xfId="3461" xr:uid="{00000000-0005-0000-0000-0000CA0C0000}"/>
    <cellStyle name="20% - Accent1 2 2 3 2 2 3 2 4 3" xfId="3462" xr:uid="{00000000-0005-0000-0000-0000CB0C0000}"/>
    <cellStyle name="20% - Accent1 2 2 3 2 2 3 2 4 3 2" xfId="3463" xr:uid="{00000000-0005-0000-0000-0000CC0C0000}"/>
    <cellStyle name="20% - Accent1 2 2 3 2 2 3 2 4 4" xfId="3464" xr:uid="{00000000-0005-0000-0000-0000CD0C0000}"/>
    <cellStyle name="20% - Accent1 2 2 3 2 2 3 2 5" xfId="3465" xr:uid="{00000000-0005-0000-0000-0000CE0C0000}"/>
    <cellStyle name="20% - Accent1 2 2 3 2 2 3 2 5 2" xfId="3466" xr:uid="{00000000-0005-0000-0000-0000CF0C0000}"/>
    <cellStyle name="20% - Accent1 2 2 3 2 2 3 2 5 2 2" xfId="3467" xr:uid="{00000000-0005-0000-0000-0000D00C0000}"/>
    <cellStyle name="20% - Accent1 2 2 3 2 2 3 2 5 3" xfId="3468" xr:uid="{00000000-0005-0000-0000-0000D10C0000}"/>
    <cellStyle name="20% - Accent1 2 2 3 2 2 3 2 6" xfId="3469" xr:uid="{00000000-0005-0000-0000-0000D20C0000}"/>
    <cellStyle name="20% - Accent1 2 2 3 2 2 3 2 6 2" xfId="3470" xr:uid="{00000000-0005-0000-0000-0000D30C0000}"/>
    <cellStyle name="20% - Accent1 2 2 3 2 2 3 2 6 2 2" xfId="3471" xr:uid="{00000000-0005-0000-0000-0000D40C0000}"/>
    <cellStyle name="20% - Accent1 2 2 3 2 2 3 2 6 3" xfId="3472" xr:uid="{00000000-0005-0000-0000-0000D50C0000}"/>
    <cellStyle name="20% - Accent1 2 2 3 2 2 3 2 7" xfId="3473" xr:uid="{00000000-0005-0000-0000-0000D60C0000}"/>
    <cellStyle name="20% - Accent1 2 2 3 2 2 3 2 7 2" xfId="3474" xr:uid="{00000000-0005-0000-0000-0000D70C0000}"/>
    <cellStyle name="20% - Accent1 2 2 3 2 2 3 2 8" xfId="3475" xr:uid="{00000000-0005-0000-0000-0000D80C0000}"/>
    <cellStyle name="20% - Accent1 2 2 3 2 2 3 2 8 2" xfId="3476" xr:uid="{00000000-0005-0000-0000-0000D90C0000}"/>
    <cellStyle name="20% - Accent1 2 2 3 2 2 3 2 9" xfId="3477" xr:uid="{00000000-0005-0000-0000-0000DA0C0000}"/>
    <cellStyle name="20% - Accent1 2 2 3 2 2 3 3" xfId="3478" xr:uid="{00000000-0005-0000-0000-0000DB0C0000}"/>
    <cellStyle name="20% - Accent1 2 2 3 2 2 3 3 2" xfId="3479" xr:uid="{00000000-0005-0000-0000-0000DC0C0000}"/>
    <cellStyle name="20% - Accent1 2 2 3 2 2 3 3 2 2" xfId="3480" xr:uid="{00000000-0005-0000-0000-0000DD0C0000}"/>
    <cellStyle name="20% - Accent1 2 2 3 2 2 3 3 2 2 2" xfId="3481" xr:uid="{00000000-0005-0000-0000-0000DE0C0000}"/>
    <cellStyle name="20% - Accent1 2 2 3 2 2 3 3 2 2 2 2" xfId="3482" xr:uid="{00000000-0005-0000-0000-0000DF0C0000}"/>
    <cellStyle name="20% - Accent1 2 2 3 2 2 3 3 2 2 3" xfId="3483" xr:uid="{00000000-0005-0000-0000-0000E00C0000}"/>
    <cellStyle name="20% - Accent1 2 2 3 2 2 3 3 2 3" xfId="3484" xr:uid="{00000000-0005-0000-0000-0000E10C0000}"/>
    <cellStyle name="20% - Accent1 2 2 3 2 2 3 3 2 3 2" xfId="3485" xr:uid="{00000000-0005-0000-0000-0000E20C0000}"/>
    <cellStyle name="20% - Accent1 2 2 3 2 2 3 3 2 4" xfId="3486" xr:uid="{00000000-0005-0000-0000-0000E30C0000}"/>
    <cellStyle name="20% - Accent1 2 2 3 2 2 3 3 3" xfId="3487" xr:uid="{00000000-0005-0000-0000-0000E40C0000}"/>
    <cellStyle name="20% - Accent1 2 2 3 2 2 3 3 3 2" xfId="3488" xr:uid="{00000000-0005-0000-0000-0000E50C0000}"/>
    <cellStyle name="20% - Accent1 2 2 3 2 2 3 3 3 2 2" xfId="3489" xr:uid="{00000000-0005-0000-0000-0000E60C0000}"/>
    <cellStyle name="20% - Accent1 2 2 3 2 2 3 3 3 2 2 2" xfId="3490" xr:uid="{00000000-0005-0000-0000-0000E70C0000}"/>
    <cellStyle name="20% - Accent1 2 2 3 2 2 3 3 3 2 3" xfId="3491" xr:uid="{00000000-0005-0000-0000-0000E80C0000}"/>
    <cellStyle name="20% - Accent1 2 2 3 2 2 3 3 3 3" xfId="3492" xr:uid="{00000000-0005-0000-0000-0000E90C0000}"/>
    <cellStyle name="20% - Accent1 2 2 3 2 2 3 3 3 3 2" xfId="3493" xr:uid="{00000000-0005-0000-0000-0000EA0C0000}"/>
    <cellStyle name="20% - Accent1 2 2 3 2 2 3 3 3 4" xfId="3494" xr:uid="{00000000-0005-0000-0000-0000EB0C0000}"/>
    <cellStyle name="20% - Accent1 2 2 3 2 2 3 3 4" xfId="3495" xr:uid="{00000000-0005-0000-0000-0000EC0C0000}"/>
    <cellStyle name="20% - Accent1 2 2 3 2 2 3 3 4 2" xfId="3496" xr:uid="{00000000-0005-0000-0000-0000ED0C0000}"/>
    <cellStyle name="20% - Accent1 2 2 3 2 2 3 3 4 2 2" xfId="3497" xr:uid="{00000000-0005-0000-0000-0000EE0C0000}"/>
    <cellStyle name="20% - Accent1 2 2 3 2 2 3 3 4 2 2 2" xfId="3498" xr:uid="{00000000-0005-0000-0000-0000EF0C0000}"/>
    <cellStyle name="20% - Accent1 2 2 3 2 2 3 3 4 2 3" xfId="3499" xr:uid="{00000000-0005-0000-0000-0000F00C0000}"/>
    <cellStyle name="20% - Accent1 2 2 3 2 2 3 3 4 3" xfId="3500" xr:uid="{00000000-0005-0000-0000-0000F10C0000}"/>
    <cellStyle name="20% - Accent1 2 2 3 2 2 3 3 4 3 2" xfId="3501" xr:uid="{00000000-0005-0000-0000-0000F20C0000}"/>
    <cellStyle name="20% - Accent1 2 2 3 2 2 3 3 4 4" xfId="3502" xr:uid="{00000000-0005-0000-0000-0000F30C0000}"/>
    <cellStyle name="20% - Accent1 2 2 3 2 2 3 3 5" xfId="3503" xr:uid="{00000000-0005-0000-0000-0000F40C0000}"/>
    <cellStyle name="20% - Accent1 2 2 3 2 2 3 3 5 2" xfId="3504" xr:uid="{00000000-0005-0000-0000-0000F50C0000}"/>
    <cellStyle name="20% - Accent1 2 2 3 2 2 3 3 5 2 2" xfId="3505" xr:uid="{00000000-0005-0000-0000-0000F60C0000}"/>
    <cellStyle name="20% - Accent1 2 2 3 2 2 3 3 5 3" xfId="3506" xr:uid="{00000000-0005-0000-0000-0000F70C0000}"/>
    <cellStyle name="20% - Accent1 2 2 3 2 2 3 3 6" xfId="3507" xr:uid="{00000000-0005-0000-0000-0000F80C0000}"/>
    <cellStyle name="20% - Accent1 2 2 3 2 2 3 3 6 2" xfId="3508" xr:uid="{00000000-0005-0000-0000-0000F90C0000}"/>
    <cellStyle name="20% - Accent1 2 2 3 2 2 3 3 6 2 2" xfId="3509" xr:uid="{00000000-0005-0000-0000-0000FA0C0000}"/>
    <cellStyle name="20% - Accent1 2 2 3 2 2 3 3 6 3" xfId="3510" xr:uid="{00000000-0005-0000-0000-0000FB0C0000}"/>
    <cellStyle name="20% - Accent1 2 2 3 2 2 3 3 7" xfId="3511" xr:uid="{00000000-0005-0000-0000-0000FC0C0000}"/>
    <cellStyle name="20% - Accent1 2 2 3 2 2 3 3 7 2" xfId="3512" xr:uid="{00000000-0005-0000-0000-0000FD0C0000}"/>
    <cellStyle name="20% - Accent1 2 2 3 2 2 3 3 8" xfId="3513" xr:uid="{00000000-0005-0000-0000-0000FE0C0000}"/>
    <cellStyle name="20% - Accent1 2 2 3 2 2 3 3 8 2" xfId="3514" xr:uid="{00000000-0005-0000-0000-0000FF0C0000}"/>
    <cellStyle name="20% - Accent1 2 2 3 2 2 3 3 9" xfId="3515" xr:uid="{00000000-0005-0000-0000-0000000D0000}"/>
    <cellStyle name="20% - Accent1 2 2 3 2 2 3 4" xfId="3516" xr:uid="{00000000-0005-0000-0000-0000010D0000}"/>
    <cellStyle name="20% - Accent1 2 2 3 2 2 3 4 2" xfId="3517" xr:uid="{00000000-0005-0000-0000-0000020D0000}"/>
    <cellStyle name="20% - Accent1 2 2 3 2 2 3 4 2 2" xfId="3518" xr:uid="{00000000-0005-0000-0000-0000030D0000}"/>
    <cellStyle name="20% - Accent1 2 2 3 2 2 3 4 2 2 2" xfId="3519" xr:uid="{00000000-0005-0000-0000-0000040D0000}"/>
    <cellStyle name="20% - Accent1 2 2 3 2 2 3 4 2 3" xfId="3520" xr:uid="{00000000-0005-0000-0000-0000050D0000}"/>
    <cellStyle name="20% - Accent1 2 2 3 2 2 3 4 3" xfId="3521" xr:uid="{00000000-0005-0000-0000-0000060D0000}"/>
    <cellStyle name="20% - Accent1 2 2 3 2 2 3 4 3 2" xfId="3522" xr:uid="{00000000-0005-0000-0000-0000070D0000}"/>
    <cellStyle name="20% - Accent1 2 2 3 2 2 3 4 4" xfId="3523" xr:uid="{00000000-0005-0000-0000-0000080D0000}"/>
    <cellStyle name="20% - Accent1 2 2 3 2 2 3 5" xfId="3524" xr:uid="{00000000-0005-0000-0000-0000090D0000}"/>
    <cellStyle name="20% - Accent1 2 2 3 2 2 3 5 2" xfId="3525" xr:uid="{00000000-0005-0000-0000-00000A0D0000}"/>
    <cellStyle name="20% - Accent1 2 2 3 2 2 3 5 2 2" xfId="3526" xr:uid="{00000000-0005-0000-0000-00000B0D0000}"/>
    <cellStyle name="20% - Accent1 2 2 3 2 2 3 5 2 2 2" xfId="3527" xr:uid="{00000000-0005-0000-0000-00000C0D0000}"/>
    <cellStyle name="20% - Accent1 2 2 3 2 2 3 5 2 3" xfId="3528" xr:uid="{00000000-0005-0000-0000-00000D0D0000}"/>
    <cellStyle name="20% - Accent1 2 2 3 2 2 3 5 3" xfId="3529" xr:uid="{00000000-0005-0000-0000-00000E0D0000}"/>
    <cellStyle name="20% - Accent1 2 2 3 2 2 3 5 3 2" xfId="3530" xr:uid="{00000000-0005-0000-0000-00000F0D0000}"/>
    <cellStyle name="20% - Accent1 2 2 3 2 2 3 5 4" xfId="3531" xr:uid="{00000000-0005-0000-0000-0000100D0000}"/>
    <cellStyle name="20% - Accent1 2 2 3 2 2 3 6" xfId="3532" xr:uid="{00000000-0005-0000-0000-0000110D0000}"/>
    <cellStyle name="20% - Accent1 2 2 3 2 2 3 6 2" xfId="3533" xr:uid="{00000000-0005-0000-0000-0000120D0000}"/>
    <cellStyle name="20% - Accent1 2 2 3 2 2 3 6 2 2" xfId="3534" xr:uid="{00000000-0005-0000-0000-0000130D0000}"/>
    <cellStyle name="20% - Accent1 2 2 3 2 2 3 6 2 2 2" xfId="3535" xr:uid="{00000000-0005-0000-0000-0000140D0000}"/>
    <cellStyle name="20% - Accent1 2 2 3 2 2 3 6 2 3" xfId="3536" xr:uid="{00000000-0005-0000-0000-0000150D0000}"/>
    <cellStyle name="20% - Accent1 2 2 3 2 2 3 6 3" xfId="3537" xr:uid="{00000000-0005-0000-0000-0000160D0000}"/>
    <cellStyle name="20% - Accent1 2 2 3 2 2 3 6 3 2" xfId="3538" xr:uid="{00000000-0005-0000-0000-0000170D0000}"/>
    <cellStyle name="20% - Accent1 2 2 3 2 2 3 6 4" xfId="3539" xr:uid="{00000000-0005-0000-0000-0000180D0000}"/>
    <cellStyle name="20% - Accent1 2 2 3 2 2 3 7" xfId="3540" xr:uid="{00000000-0005-0000-0000-0000190D0000}"/>
    <cellStyle name="20% - Accent1 2 2 3 2 2 3 7 2" xfId="3541" xr:uid="{00000000-0005-0000-0000-00001A0D0000}"/>
    <cellStyle name="20% - Accent1 2 2 3 2 2 3 7 2 2" xfId="3542" xr:uid="{00000000-0005-0000-0000-00001B0D0000}"/>
    <cellStyle name="20% - Accent1 2 2 3 2 2 3 7 3" xfId="3543" xr:uid="{00000000-0005-0000-0000-00001C0D0000}"/>
    <cellStyle name="20% - Accent1 2 2 3 2 2 3 8" xfId="3544" xr:uid="{00000000-0005-0000-0000-00001D0D0000}"/>
    <cellStyle name="20% - Accent1 2 2 3 2 2 3 8 2" xfId="3545" xr:uid="{00000000-0005-0000-0000-00001E0D0000}"/>
    <cellStyle name="20% - Accent1 2 2 3 2 2 3 8 2 2" xfId="3546" xr:uid="{00000000-0005-0000-0000-00001F0D0000}"/>
    <cellStyle name="20% - Accent1 2 2 3 2 2 3 8 3" xfId="3547" xr:uid="{00000000-0005-0000-0000-0000200D0000}"/>
    <cellStyle name="20% - Accent1 2 2 3 2 2 3 9" xfId="3548" xr:uid="{00000000-0005-0000-0000-0000210D0000}"/>
    <cellStyle name="20% - Accent1 2 2 3 2 2 3 9 2" xfId="3549" xr:uid="{00000000-0005-0000-0000-0000220D0000}"/>
    <cellStyle name="20% - Accent1 2 2 3 2 2 4" xfId="3550" xr:uid="{00000000-0005-0000-0000-0000230D0000}"/>
    <cellStyle name="20% - Accent1 2 2 3 2 2 4 10" xfId="3551" xr:uid="{00000000-0005-0000-0000-0000240D0000}"/>
    <cellStyle name="20% - Accent1 2 2 3 2 2 4 10 2" xfId="3552" xr:uid="{00000000-0005-0000-0000-0000250D0000}"/>
    <cellStyle name="20% - Accent1 2 2 3 2 2 4 11" xfId="3553" xr:uid="{00000000-0005-0000-0000-0000260D0000}"/>
    <cellStyle name="20% - Accent1 2 2 3 2 2 4 2" xfId="3554" xr:uid="{00000000-0005-0000-0000-0000270D0000}"/>
    <cellStyle name="20% - Accent1 2 2 3 2 2 4 2 2" xfId="3555" xr:uid="{00000000-0005-0000-0000-0000280D0000}"/>
    <cellStyle name="20% - Accent1 2 2 3 2 2 4 2 2 2" xfId="3556" xr:uid="{00000000-0005-0000-0000-0000290D0000}"/>
    <cellStyle name="20% - Accent1 2 2 3 2 2 4 2 2 2 2" xfId="3557" xr:uid="{00000000-0005-0000-0000-00002A0D0000}"/>
    <cellStyle name="20% - Accent1 2 2 3 2 2 4 2 2 2 2 2" xfId="3558" xr:uid="{00000000-0005-0000-0000-00002B0D0000}"/>
    <cellStyle name="20% - Accent1 2 2 3 2 2 4 2 2 2 3" xfId="3559" xr:uid="{00000000-0005-0000-0000-00002C0D0000}"/>
    <cellStyle name="20% - Accent1 2 2 3 2 2 4 2 2 3" xfId="3560" xr:uid="{00000000-0005-0000-0000-00002D0D0000}"/>
    <cellStyle name="20% - Accent1 2 2 3 2 2 4 2 2 3 2" xfId="3561" xr:uid="{00000000-0005-0000-0000-00002E0D0000}"/>
    <cellStyle name="20% - Accent1 2 2 3 2 2 4 2 2 4" xfId="3562" xr:uid="{00000000-0005-0000-0000-00002F0D0000}"/>
    <cellStyle name="20% - Accent1 2 2 3 2 2 4 2 3" xfId="3563" xr:uid="{00000000-0005-0000-0000-0000300D0000}"/>
    <cellStyle name="20% - Accent1 2 2 3 2 2 4 2 3 2" xfId="3564" xr:uid="{00000000-0005-0000-0000-0000310D0000}"/>
    <cellStyle name="20% - Accent1 2 2 3 2 2 4 2 3 2 2" xfId="3565" xr:uid="{00000000-0005-0000-0000-0000320D0000}"/>
    <cellStyle name="20% - Accent1 2 2 3 2 2 4 2 3 2 2 2" xfId="3566" xr:uid="{00000000-0005-0000-0000-0000330D0000}"/>
    <cellStyle name="20% - Accent1 2 2 3 2 2 4 2 3 2 3" xfId="3567" xr:uid="{00000000-0005-0000-0000-0000340D0000}"/>
    <cellStyle name="20% - Accent1 2 2 3 2 2 4 2 3 3" xfId="3568" xr:uid="{00000000-0005-0000-0000-0000350D0000}"/>
    <cellStyle name="20% - Accent1 2 2 3 2 2 4 2 3 3 2" xfId="3569" xr:uid="{00000000-0005-0000-0000-0000360D0000}"/>
    <cellStyle name="20% - Accent1 2 2 3 2 2 4 2 3 4" xfId="3570" xr:uid="{00000000-0005-0000-0000-0000370D0000}"/>
    <cellStyle name="20% - Accent1 2 2 3 2 2 4 2 4" xfId="3571" xr:uid="{00000000-0005-0000-0000-0000380D0000}"/>
    <cellStyle name="20% - Accent1 2 2 3 2 2 4 2 4 2" xfId="3572" xr:uid="{00000000-0005-0000-0000-0000390D0000}"/>
    <cellStyle name="20% - Accent1 2 2 3 2 2 4 2 4 2 2" xfId="3573" xr:uid="{00000000-0005-0000-0000-00003A0D0000}"/>
    <cellStyle name="20% - Accent1 2 2 3 2 2 4 2 4 2 2 2" xfId="3574" xr:uid="{00000000-0005-0000-0000-00003B0D0000}"/>
    <cellStyle name="20% - Accent1 2 2 3 2 2 4 2 4 2 3" xfId="3575" xr:uid="{00000000-0005-0000-0000-00003C0D0000}"/>
    <cellStyle name="20% - Accent1 2 2 3 2 2 4 2 4 3" xfId="3576" xr:uid="{00000000-0005-0000-0000-00003D0D0000}"/>
    <cellStyle name="20% - Accent1 2 2 3 2 2 4 2 4 3 2" xfId="3577" xr:uid="{00000000-0005-0000-0000-00003E0D0000}"/>
    <cellStyle name="20% - Accent1 2 2 3 2 2 4 2 4 4" xfId="3578" xr:uid="{00000000-0005-0000-0000-00003F0D0000}"/>
    <cellStyle name="20% - Accent1 2 2 3 2 2 4 2 5" xfId="3579" xr:uid="{00000000-0005-0000-0000-0000400D0000}"/>
    <cellStyle name="20% - Accent1 2 2 3 2 2 4 2 5 2" xfId="3580" xr:uid="{00000000-0005-0000-0000-0000410D0000}"/>
    <cellStyle name="20% - Accent1 2 2 3 2 2 4 2 5 2 2" xfId="3581" xr:uid="{00000000-0005-0000-0000-0000420D0000}"/>
    <cellStyle name="20% - Accent1 2 2 3 2 2 4 2 5 3" xfId="3582" xr:uid="{00000000-0005-0000-0000-0000430D0000}"/>
    <cellStyle name="20% - Accent1 2 2 3 2 2 4 2 6" xfId="3583" xr:uid="{00000000-0005-0000-0000-0000440D0000}"/>
    <cellStyle name="20% - Accent1 2 2 3 2 2 4 2 6 2" xfId="3584" xr:uid="{00000000-0005-0000-0000-0000450D0000}"/>
    <cellStyle name="20% - Accent1 2 2 3 2 2 4 2 6 2 2" xfId="3585" xr:uid="{00000000-0005-0000-0000-0000460D0000}"/>
    <cellStyle name="20% - Accent1 2 2 3 2 2 4 2 6 3" xfId="3586" xr:uid="{00000000-0005-0000-0000-0000470D0000}"/>
    <cellStyle name="20% - Accent1 2 2 3 2 2 4 2 7" xfId="3587" xr:uid="{00000000-0005-0000-0000-0000480D0000}"/>
    <cellStyle name="20% - Accent1 2 2 3 2 2 4 2 7 2" xfId="3588" xr:uid="{00000000-0005-0000-0000-0000490D0000}"/>
    <cellStyle name="20% - Accent1 2 2 3 2 2 4 2 8" xfId="3589" xr:uid="{00000000-0005-0000-0000-00004A0D0000}"/>
    <cellStyle name="20% - Accent1 2 2 3 2 2 4 2 8 2" xfId="3590" xr:uid="{00000000-0005-0000-0000-00004B0D0000}"/>
    <cellStyle name="20% - Accent1 2 2 3 2 2 4 2 9" xfId="3591" xr:uid="{00000000-0005-0000-0000-00004C0D0000}"/>
    <cellStyle name="20% - Accent1 2 2 3 2 2 4 3" xfId="3592" xr:uid="{00000000-0005-0000-0000-00004D0D0000}"/>
    <cellStyle name="20% - Accent1 2 2 3 2 2 4 3 2" xfId="3593" xr:uid="{00000000-0005-0000-0000-00004E0D0000}"/>
    <cellStyle name="20% - Accent1 2 2 3 2 2 4 3 2 2" xfId="3594" xr:uid="{00000000-0005-0000-0000-00004F0D0000}"/>
    <cellStyle name="20% - Accent1 2 2 3 2 2 4 3 2 2 2" xfId="3595" xr:uid="{00000000-0005-0000-0000-0000500D0000}"/>
    <cellStyle name="20% - Accent1 2 2 3 2 2 4 3 2 2 2 2" xfId="3596" xr:uid="{00000000-0005-0000-0000-0000510D0000}"/>
    <cellStyle name="20% - Accent1 2 2 3 2 2 4 3 2 2 3" xfId="3597" xr:uid="{00000000-0005-0000-0000-0000520D0000}"/>
    <cellStyle name="20% - Accent1 2 2 3 2 2 4 3 2 3" xfId="3598" xr:uid="{00000000-0005-0000-0000-0000530D0000}"/>
    <cellStyle name="20% - Accent1 2 2 3 2 2 4 3 2 3 2" xfId="3599" xr:uid="{00000000-0005-0000-0000-0000540D0000}"/>
    <cellStyle name="20% - Accent1 2 2 3 2 2 4 3 2 4" xfId="3600" xr:uid="{00000000-0005-0000-0000-0000550D0000}"/>
    <cellStyle name="20% - Accent1 2 2 3 2 2 4 3 3" xfId="3601" xr:uid="{00000000-0005-0000-0000-0000560D0000}"/>
    <cellStyle name="20% - Accent1 2 2 3 2 2 4 3 3 2" xfId="3602" xr:uid="{00000000-0005-0000-0000-0000570D0000}"/>
    <cellStyle name="20% - Accent1 2 2 3 2 2 4 3 3 2 2" xfId="3603" xr:uid="{00000000-0005-0000-0000-0000580D0000}"/>
    <cellStyle name="20% - Accent1 2 2 3 2 2 4 3 3 2 2 2" xfId="3604" xr:uid="{00000000-0005-0000-0000-0000590D0000}"/>
    <cellStyle name="20% - Accent1 2 2 3 2 2 4 3 3 2 3" xfId="3605" xr:uid="{00000000-0005-0000-0000-00005A0D0000}"/>
    <cellStyle name="20% - Accent1 2 2 3 2 2 4 3 3 3" xfId="3606" xr:uid="{00000000-0005-0000-0000-00005B0D0000}"/>
    <cellStyle name="20% - Accent1 2 2 3 2 2 4 3 3 3 2" xfId="3607" xr:uid="{00000000-0005-0000-0000-00005C0D0000}"/>
    <cellStyle name="20% - Accent1 2 2 3 2 2 4 3 3 4" xfId="3608" xr:uid="{00000000-0005-0000-0000-00005D0D0000}"/>
    <cellStyle name="20% - Accent1 2 2 3 2 2 4 3 4" xfId="3609" xr:uid="{00000000-0005-0000-0000-00005E0D0000}"/>
    <cellStyle name="20% - Accent1 2 2 3 2 2 4 3 4 2" xfId="3610" xr:uid="{00000000-0005-0000-0000-00005F0D0000}"/>
    <cellStyle name="20% - Accent1 2 2 3 2 2 4 3 4 2 2" xfId="3611" xr:uid="{00000000-0005-0000-0000-0000600D0000}"/>
    <cellStyle name="20% - Accent1 2 2 3 2 2 4 3 4 2 2 2" xfId="3612" xr:uid="{00000000-0005-0000-0000-0000610D0000}"/>
    <cellStyle name="20% - Accent1 2 2 3 2 2 4 3 4 2 3" xfId="3613" xr:uid="{00000000-0005-0000-0000-0000620D0000}"/>
    <cellStyle name="20% - Accent1 2 2 3 2 2 4 3 4 3" xfId="3614" xr:uid="{00000000-0005-0000-0000-0000630D0000}"/>
    <cellStyle name="20% - Accent1 2 2 3 2 2 4 3 4 3 2" xfId="3615" xr:uid="{00000000-0005-0000-0000-0000640D0000}"/>
    <cellStyle name="20% - Accent1 2 2 3 2 2 4 3 4 4" xfId="3616" xr:uid="{00000000-0005-0000-0000-0000650D0000}"/>
    <cellStyle name="20% - Accent1 2 2 3 2 2 4 3 5" xfId="3617" xr:uid="{00000000-0005-0000-0000-0000660D0000}"/>
    <cellStyle name="20% - Accent1 2 2 3 2 2 4 3 5 2" xfId="3618" xr:uid="{00000000-0005-0000-0000-0000670D0000}"/>
    <cellStyle name="20% - Accent1 2 2 3 2 2 4 3 5 2 2" xfId="3619" xr:uid="{00000000-0005-0000-0000-0000680D0000}"/>
    <cellStyle name="20% - Accent1 2 2 3 2 2 4 3 5 3" xfId="3620" xr:uid="{00000000-0005-0000-0000-0000690D0000}"/>
    <cellStyle name="20% - Accent1 2 2 3 2 2 4 3 6" xfId="3621" xr:uid="{00000000-0005-0000-0000-00006A0D0000}"/>
    <cellStyle name="20% - Accent1 2 2 3 2 2 4 3 6 2" xfId="3622" xr:uid="{00000000-0005-0000-0000-00006B0D0000}"/>
    <cellStyle name="20% - Accent1 2 2 3 2 2 4 3 6 2 2" xfId="3623" xr:uid="{00000000-0005-0000-0000-00006C0D0000}"/>
    <cellStyle name="20% - Accent1 2 2 3 2 2 4 3 6 3" xfId="3624" xr:uid="{00000000-0005-0000-0000-00006D0D0000}"/>
    <cellStyle name="20% - Accent1 2 2 3 2 2 4 3 7" xfId="3625" xr:uid="{00000000-0005-0000-0000-00006E0D0000}"/>
    <cellStyle name="20% - Accent1 2 2 3 2 2 4 3 7 2" xfId="3626" xr:uid="{00000000-0005-0000-0000-00006F0D0000}"/>
    <cellStyle name="20% - Accent1 2 2 3 2 2 4 3 8" xfId="3627" xr:uid="{00000000-0005-0000-0000-0000700D0000}"/>
    <cellStyle name="20% - Accent1 2 2 3 2 2 4 3 8 2" xfId="3628" xr:uid="{00000000-0005-0000-0000-0000710D0000}"/>
    <cellStyle name="20% - Accent1 2 2 3 2 2 4 3 9" xfId="3629" xr:uid="{00000000-0005-0000-0000-0000720D0000}"/>
    <cellStyle name="20% - Accent1 2 2 3 2 2 4 4" xfId="3630" xr:uid="{00000000-0005-0000-0000-0000730D0000}"/>
    <cellStyle name="20% - Accent1 2 2 3 2 2 4 4 2" xfId="3631" xr:uid="{00000000-0005-0000-0000-0000740D0000}"/>
    <cellStyle name="20% - Accent1 2 2 3 2 2 4 4 2 2" xfId="3632" xr:uid="{00000000-0005-0000-0000-0000750D0000}"/>
    <cellStyle name="20% - Accent1 2 2 3 2 2 4 4 2 2 2" xfId="3633" xr:uid="{00000000-0005-0000-0000-0000760D0000}"/>
    <cellStyle name="20% - Accent1 2 2 3 2 2 4 4 2 3" xfId="3634" xr:uid="{00000000-0005-0000-0000-0000770D0000}"/>
    <cellStyle name="20% - Accent1 2 2 3 2 2 4 4 3" xfId="3635" xr:uid="{00000000-0005-0000-0000-0000780D0000}"/>
    <cellStyle name="20% - Accent1 2 2 3 2 2 4 4 3 2" xfId="3636" xr:uid="{00000000-0005-0000-0000-0000790D0000}"/>
    <cellStyle name="20% - Accent1 2 2 3 2 2 4 4 4" xfId="3637" xr:uid="{00000000-0005-0000-0000-00007A0D0000}"/>
    <cellStyle name="20% - Accent1 2 2 3 2 2 4 5" xfId="3638" xr:uid="{00000000-0005-0000-0000-00007B0D0000}"/>
    <cellStyle name="20% - Accent1 2 2 3 2 2 4 5 2" xfId="3639" xr:uid="{00000000-0005-0000-0000-00007C0D0000}"/>
    <cellStyle name="20% - Accent1 2 2 3 2 2 4 5 2 2" xfId="3640" xr:uid="{00000000-0005-0000-0000-00007D0D0000}"/>
    <cellStyle name="20% - Accent1 2 2 3 2 2 4 5 2 2 2" xfId="3641" xr:uid="{00000000-0005-0000-0000-00007E0D0000}"/>
    <cellStyle name="20% - Accent1 2 2 3 2 2 4 5 2 3" xfId="3642" xr:uid="{00000000-0005-0000-0000-00007F0D0000}"/>
    <cellStyle name="20% - Accent1 2 2 3 2 2 4 5 3" xfId="3643" xr:uid="{00000000-0005-0000-0000-0000800D0000}"/>
    <cellStyle name="20% - Accent1 2 2 3 2 2 4 5 3 2" xfId="3644" xr:uid="{00000000-0005-0000-0000-0000810D0000}"/>
    <cellStyle name="20% - Accent1 2 2 3 2 2 4 5 4" xfId="3645" xr:uid="{00000000-0005-0000-0000-0000820D0000}"/>
    <cellStyle name="20% - Accent1 2 2 3 2 2 4 6" xfId="3646" xr:uid="{00000000-0005-0000-0000-0000830D0000}"/>
    <cellStyle name="20% - Accent1 2 2 3 2 2 4 6 2" xfId="3647" xr:uid="{00000000-0005-0000-0000-0000840D0000}"/>
    <cellStyle name="20% - Accent1 2 2 3 2 2 4 6 2 2" xfId="3648" xr:uid="{00000000-0005-0000-0000-0000850D0000}"/>
    <cellStyle name="20% - Accent1 2 2 3 2 2 4 6 2 2 2" xfId="3649" xr:uid="{00000000-0005-0000-0000-0000860D0000}"/>
    <cellStyle name="20% - Accent1 2 2 3 2 2 4 6 2 3" xfId="3650" xr:uid="{00000000-0005-0000-0000-0000870D0000}"/>
    <cellStyle name="20% - Accent1 2 2 3 2 2 4 6 3" xfId="3651" xr:uid="{00000000-0005-0000-0000-0000880D0000}"/>
    <cellStyle name="20% - Accent1 2 2 3 2 2 4 6 3 2" xfId="3652" xr:uid="{00000000-0005-0000-0000-0000890D0000}"/>
    <cellStyle name="20% - Accent1 2 2 3 2 2 4 6 4" xfId="3653" xr:uid="{00000000-0005-0000-0000-00008A0D0000}"/>
    <cellStyle name="20% - Accent1 2 2 3 2 2 4 7" xfId="3654" xr:uid="{00000000-0005-0000-0000-00008B0D0000}"/>
    <cellStyle name="20% - Accent1 2 2 3 2 2 4 7 2" xfId="3655" xr:uid="{00000000-0005-0000-0000-00008C0D0000}"/>
    <cellStyle name="20% - Accent1 2 2 3 2 2 4 7 2 2" xfId="3656" xr:uid="{00000000-0005-0000-0000-00008D0D0000}"/>
    <cellStyle name="20% - Accent1 2 2 3 2 2 4 7 3" xfId="3657" xr:uid="{00000000-0005-0000-0000-00008E0D0000}"/>
    <cellStyle name="20% - Accent1 2 2 3 2 2 4 8" xfId="3658" xr:uid="{00000000-0005-0000-0000-00008F0D0000}"/>
    <cellStyle name="20% - Accent1 2 2 3 2 2 4 8 2" xfId="3659" xr:uid="{00000000-0005-0000-0000-0000900D0000}"/>
    <cellStyle name="20% - Accent1 2 2 3 2 2 4 8 2 2" xfId="3660" xr:uid="{00000000-0005-0000-0000-0000910D0000}"/>
    <cellStyle name="20% - Accent1 2 2 3 2 2 4 8 3" xfId="3661" xr:uid="{00000000-0005-0000-0000-0000920D0000}"/>
    <cellStyle name="20% - Accent1 2 2 3 2 2 4 9" xfId="3662" xr:uid="{00000000-0005-0000-0000-0000930D0000}"/>
    <cellStyle name="20% - Accent1 2 2 3 2 2 4 9 2" xfId="3663" xr:uid="{00000000-0005-0000-0000-0000940D0000}"/>
    <cellStyle name="20% - Accent1 2 2 3 2 2 5" xfId="3664" xr:uid="{00000000-0005-0000-0000-0000950D0000}"/>
    <cellStyle name="20% - Accent1 2 2 3 2 2 5 2" xfId="3665" xr:uid="{00000000-0005-0000-0000-0000960D0000}"/>
    <cellStyle name="20% - Accent1 2 2 3 2 2 5 2 2" xfId="3666" xr:uid="{00000000-0005-0000-0000-0000970D0000}"/>
    <cellStyle name="20% - Accent1 2 2 3 2 2 5 2 2 2" xfId="3667" xr:uid="{00000000-0005-0000-0000-0000980D0000}"/>
    <cellStyle name="20% - Accent1 2 2 3 2 2 5 2 2 2 2" xfId="3668" xr:uid="{00000000-0005-0000-0000-0000990D0000}"/>
    <cellStyle name="20% - Accent1 2 2 3 2 2 5 2 2 3" xfId="3669" xr:uid="{00000000-0005-0000-0000-00009A0D0000}"/>
    <cellStyle name="20% - Accent1 2 2 3 2 2 5 2 3" xfId="3670" xr:uid="{00000000-0005-0000-0000-00009B0D0000}"/>
    <cellStyle name="20% - Accent1 2 2 3 2 2 5 2 3 2" xfId="3671" xr:uid="{00000000-0005-0000-0000-00009C0D0000}"/>
    <cellStyle name="20% - Accent1 2 2 3 2 2 5 2 4" xfId="3672" xr:uid="{00000000-0005-0000-0000-00009D0D0000}"/>
    <cellStyle name="20% - Accent1 2 2 3 2 2 5 3" xfId="3673" xr:uid="{00000000-0005-0000-0000-00009E0D0000}"/>
    <cellStyle name="20% - Accent1 2 2 3 2 2 5 3 2" xfId="3674" xr:uid="{00000000-0005-0000-0000-00009F0D0000}"/>
    <cellStyle name="20% - Accent1 2 2 3 2 2 5 3 2 2" xfId="3675" xr:uid="{00000000-0005-0000-0000-0000A00D0000}"/>
    <cellStyle name="20% - Accent1 2 2 3 2 2 5 3 2 2 2" xfId="3676" xr:uid="{00000000-0005-0000-0000-0000A10D0000}"/>
    <cellStyle name="20% - Accent1 2 2 3 2 2 5 3 2 3" xfId="3677" xr:uid="{00000000-0005-0000-0000-0000A20D0000}"/>
    <cellStyle name="20% - Accent1 2 2 3 2 2 5 3 3" xfId="3678" xr:uid="{00000000-0005-0000-0000-0000A30D0000}"/>
    <cellStyle name="20% - Accent1 2 2 3 2 2 5 3 3 2" xfId="3679" xr:uid="{00000000-0005-0000-0000-0000A40D0000}"/>
    <cellStyle name="20% - Accent1 2 2 3 2 2 5 3 4" xfId="3680" xr:uid="{00000000-0005-0000-0000-0000A50D0000}"/>
    <cellStyle name="20% - Accent1 2 2 3 2 2 5 4" xfId="3681" xr:uid="{00000000-0005-0000-0000-0000A60D0000}"/>
    <cellStyle name="20% - Accent1 2 2 3 2 2 5 4 2" xfId="3682" xr:uid="{00000000-0005-0000-0000-0000A70D0000}"/>
    <cellStyle name="20% - Accent1 2 2 3 2 2 5 4 2 2" xfId="3683" xr:uid="{00000000-0005-0000-0000-0000A80D0000}"/>
    <cellStyle name="20% - Accent1 2 2 3 2 2 5 4 2 2 2" xfId="3684" xr:uid="{00000000-0005-0000-0000-0000A90D0000}"/>
    <cellStyle name="20% - Accent1 2 2 3 2 2 5 4 2 3" xfId="3685" xr:uid="{00000000-0005-0000-0000-0000AA0D0000}"/>
    <cellStyle name="20% - Accent1 2 2 3 2 2 5 4 3" xfId="3686" xr:uid="{00000000-0005-0000-0000-0000AB0D0000}"/>
    <cellStyle name="20% - Accent1 2 2 3 2 2 5 4 3 2" xfId="3687" xr:uid="{00000000-0005-0000-0000-0000AC0D0000}"/>
    <cellStyle name="20% - Accent1 2 2 3 2 2 5 4 4" xfId="3688" xr:uid="{00000000-0005-0000-0000-0000AD0D0000}"/>
    <cellStyle name="20% - Accent1 2 2 3 2 2 5 5" xfId="3689" xr:uid="{00000000-0005-0000-0000-0000AE0D0000}"/>
    <cellStyle name="20% - Accent1 2 2 3 2 2 5 5 2" xfId="3690" xr:uid="{00000000-0005-0000-0000-0000AF0D0000}"/>
    <cellStyle name="20% - Accent1 2 2 3 2 2 5 5 2 2" xfId="3691" xr:uid="{00000000-0005-0000-0000-0000B00D0000}"/>
    <cellStyle name="20% - Accent1 2 2 3 2 2 5 5 3" xfId="3692" xr:uid="{00000000-0005-0000-0000-0000B10D0000}"/>
    <cellStyle name="20% - Accent1 2 2 3 2 2 5 6" xfId="3693" xr:uid="{00000000-0005-0000-0000-0000B20D0000}"/>
    <cellStyle name="20% - Accent1 2 2 3 2 2 5 6 2" xfId="3694" xr:uid="{00000000-0005-0000-0000-0000B30D0000}"/>
    <cellStyle name="20% - Accent1 2 2 3 2 2 5 6 2 2" xfId="3695" xr:uid="{00000000-0005-0000-0000-0000B40D0000}"/>
    <cellStyle name="20% - Accent1 2 2 3 2 2 5 6 3" xfId="3696" xr:uid="{00000000-0005-0000-0000-0000B50D0000}"/>
    <cellStyle name="20% - Accent1 2 2 3 2 2 5 7" xfId="3697" xr:uid="{00000000-0005-0000-0000-0000B60D0000}"/>
    <cellStyle name="20% - Accent1 2 2 3 2 2 5 7 2" xfId="3698" xr:uid="{00000000-0005-0000-0000-0000B70D0000}"/>
    <cellStyle name="20% - Accent1 2 2 3 2 2 5 8" xfId="3699" xr:uid="{00000000-0005-0000-0000-0000B80D0000}"/>
    <cellStyle name="20% - Accent1 2 2 3 2 2 5 8 2" xfId="3700" xr:uid="{00000000-0005-0000-0000-0000B90D0000}"/>
    <cellStyle name="20% - Accent1 2 2 3 2 2 5 9" xfId="3701" xr:uid="{00000000-0005-0000-0000-0000BA0D0000}"/>
    <cellStyle name="20% - Accent1 2 2 3 2 2 6" xfId="3702" xr:uid="{00000000-0005-0000-0000-0000BB0D0000}"/>
    <cellStyle name="20% - Accent1 2 2 3 2 2 6 2" xfId="3703" xr:uid="{00000000-0005-0000-0000-0000BC0D0000}"/>
    <cellStyle name="20% - Accent1 2 2 3 2 2 6 2 2" xfId="3704" xr:uid="{00000000-0005-0000-0000-0000BD0D0000}"/>
    <cellStyle name="20% - Accent1 2 2 3 2 2 6 2 2 2" xfId="3705" xr:uid="{00000000-0005-0000-0000-0000BE0D0000}"/>
    <cellStyle name="20% - Accent1 2 2 3 2 2 6 2 2 2 2" xfId="3706" xr:uid="{00000000-0005-0000-0000-0000BF0D0000}"/>
    <cellStyle name="20% - Accent1 2 2 3 2 2 6 2 2 3" xfId="3707" xr:uid="{00000000-0005-0000-0000-0000C00D0000}"/>
    <cellStyle name="20% - Accent1 2 2 3 2 2 6 2 3" xfId="3708" xr:uid="{00000000-0005-0000-0000-0000C10D0000}"/>
    <cellStyle name="20% - Accent1 2 2 3 2 2 6 2 3 2" xfId="3709" xr:uid="{00000000-0005-0000-0000-0000C20D0000}"/>
    <cellStyle name="20% - Accent1 2 2 3 2 2 6 2 4" xfId="3710" xr:uid="{00000000-0005-0000-0000-0000C30D0000}"/>
    <cellStyle name="20% - Accent1 2 2 3 2 2 6 3" xfId="3711" xr:uid="{00000000-0005-0000-0000-0000C40D0000}"/>
    <cellStyle name="20% - Accent1 2 2 3 2 2 6 3 2" xfId="3712" xr:uid="{00000000-0005-0000-0000-0000C50D0000}"/>
    <cellStyle name="20% - Accent1 2 2 3 2 2 6 3 2 2" xfId="3713" xr:uid="{00000000-0005-0000-0000-0000C60D0000}"/>
    <cellStyle name="20% - Accent1 2 2 3 2 2 6 3 2 2 2" xfId="3714" xr:uid="{00000000-0005-0000-0000-0000C70D0000}"/>
    <cellStyle name="20% - Accent1 2 2 3 2 2 6 3 2 3" xfId="3715" xr:uid="{00000000-0005-0000-0000-0000C80D0000}"/>
    <cellStyle name="20% - Accent1 2 2 3 2 2 6 3 3" xfId="3716" xr:uid="{00000000-0005-0000-0000-0000C90D0000}"/>
    <cellStyle name="20% - Accent1 2 2 3 2 2 6 3 3 2" xfId="3717" xr:uid="{00000000-0005-0000-0000-0000CA0D0000}"/>
    <cellStyle name="20% - Accent1 2 2 3 2 2 6 3 4" xfId="3718" xr:uid="{00000000-0005-0000-0000-0000CB0D0000}"/>
    <cellStyle name="20% - Accent1 2 2 3 2 2 6 4" xfId="3719" xr:uid="{00000000-0005-0000-0000-0000CC0D0000}"/>
    <cellStyle name="20% - Accent1 2 2 3 2 2 6 4 2" xfId="3720" xr:uid="{00000000-0005-0000-0000-0000CD0D0000}"/>
    <cellStyle name="20% - Accent1 2 2 3 2 2 6 4 2 2" xfId="3721" xr:uid="{00000000-0005-0000-0000-0000CE0D0000}"/>
    <cellStyle name="20% - Accent1 2 2 3 2 2 6 4 2 2 2" xfId="3722" xr:uid="{00000000-0005-0000-0000-0000CF0D0000}"/>
    <cellStyle name="20% - Accent1 2 2 3 2 2 6 4 2 3" xfId="3723" xr:uid="{00000000-0005-0000-0000-0000D00D0000}"/>
    <cellStyle name="20% - Accent1 2 2 3 2 2 6 4 3" xfId="3724" xr:uid="{00000000-0005-0000-0000-0000D10D0000}"/>
    <cellStyle name="20% - Accent1 2 2 3 2 2 6 4 3 2" xfId="3725" xr:uid="{00000000-0005-0000-0000-0000D20D0000}"/>
    <cellStyle name="20% - Accent1 2 2 3 2 2 6 4 4" xfId="3726" xr:uid="{00000000-0005-0000-0000-0000D30D0000}"/>
    <cellStyle name="20% - Accent1 2 2 3 2 2 6 5" xfId="3727" xr:uid="{00000000-0005-0000-0000-0000D40D0000}"/>
    <cellStyle name="20% - Accent1 2 2 3 2 2 6 5 2" xfId="3728" xr:uid="{00000000-0005-0000-0000-0000D50D0000}"/>
    <cellStyle name="20% - Accent1 2 2 3 2 2 6 5 2 2" xfId="3729" xr:uid="{00000000-0005-0000-0000-0000D60D0000}"/>
    <cellStyle name="20% - Accent1 2 2 3 2 2 6 5 3" xfId="3730" xr:uid="{00000000-0005-0000-0000-0000D70D0000}"/>
    <cellStyle name="20% - Accent1 2 2 3 2 2 6 6" xfId="3731" xr:uid="{00000000-0005-0000-0000-0000D80D0000}"/>
    <cellStyle name="20% - Accent1 2 2 3 2 2 6 6 2" xfId="3732" xr:uid="{00000000-0005-0000-0000-0000D90D0000}"/>
    <cellStyle name="20% - Accent1 2 2 3 2 2 6 6 2 2" xfId="3733" xr:uid="{00000000-0005-0000-0000-0000DA0D0000}"/>
    <cellStyle name="20% - Accent1 2 2 3 2 2 6 6 3" xfId="3734" xr:uid="{00000000-0005-0000-0000-0000DB0D0000}"/>
    <cellStyle name="20% - Accent1 2 2 3 2 2 6 7" xfId="3735" xr:uid="{00000000-0005-0000-0000-0000DC0D0000}"/>
    <cellStyle name="20% - Accent1 2 2 3 2 2 6 7 2" xfId="3736" xr:uid="{00000000-0005-0000-0000-0000DD0D0000}"/>
    <cellStyle name="20% - Accent1 2 2 3 2 2 6 8" xfId="3737" xr:uid="{00000000-0005-0000-0000-0000DE0D0000}"/>
    <cellStyle name="20% - Accent1 2 2 3 2 2 6 8 2" xfId="3738" xr:uid="{00000000-0005-0000-0000-0000DF0D0000}"/>
    <cellStyle name="20% - Accent1 2 2 3 2 2 6 9" xfId="3739" xr:uid="{00000000-0005-0000-0000-0000E00D0000}"/>
    <cellStyle name="20% - Accent1 2 2 3 2 2 7" xfId="3740" xr:uid="{00000000-0005-0000-0000-0000E10D0000}"/>
    <cellStyle name="20% - Accent1 2 2 3 2 2 7 2" xfId="3741" xr:uid="{00000000-0005-0000-0000-0000E20D0000}"/>
    <cellStyle name="20% - Accent1 2 2 3 2 2 7 2 2" xfId="3742" xr:uid="{00000000-0005-0000-0000-0000E30D0000}"/>
    <cellStyle name="20% - Accent1 2 2 3 2 2 7 2 2 2" xfId="3743" xr:uid="{00000000-0005-0000-0000-0000E40D0000}"/>
    <cellStyle name="20% - Accent1 2 2 3 2 2 7 2 3" xfId="3744" xr:uid="{00000000-0005-0000-0000-0000E50D0000}"/>
    <cellStyle name="20% - Accent1 2 2 3 2 2 7 3" xfId="3745" xr:uid="{00000000-0005-0000-0000-0000E60D0000}"/>
    <cellStyle name="20% - Accent1 2 2 3 2 2 7 3 2" xfId="3746" xr:uid="{00000000-0005-0000-0000-0000E70D0000}"/>
    <cellStyle name="20% - Accent1 2 2 3 2 2 7 4" xfId="3747" xr:uid="{00000000-0005-0000-0000-0000E80D0000}"/>
    <cellStyle name="20% - Accent1 2 2 3 2 2 8" xfId="3748" xr:uid="{00000000-0005-0000-0000-0000E90D0000}"/>
    <cellStyle name="20% - Accent1 2 2 3 2 2 8 2" xfId="3749" xr:uid="{00000000-0005-0000-0000-0000EA0D0000}"/>
    <cellStyle name="20% - Accent1 2 2 3 2 2 8 2 2" xfId="3750" xr:uid="{00000000-0005-0000-0000-0000EB0D0000}"/>
    <cellStyle name="20% - Accent1 2 2 3 2 2 8 2 2 2" xfId="3751" xr:uid="{00000000-0005-0000-0000-0000EC0D0000}"/>
    <cellStyle name="20% - Accent1 2 2 3 2 2 8 2 3" xfId="3752" xr:uid="{00000000-0005-0000-0000-0000ED0D0000}"/>
    <cellStyle name="20% - Accent1 2 2 3 2 2 8 3" xfId="3753" xr:uid="{00000000-0005-0000-0000-0000EE0D0000}"/>
    <cellStyle name="20% - Accent1 2 2 3 2 2 8 3 2" xfId="3754" xr:uid="{00000000-0005-0000-0000-0000EF0D0000}"/>
    <cellStyle name="20% - Accent1 2 2 3 2 2 8 4" xfId="3755" xr:uid="{00000000-0005-0000-0000-0000F00D0000}"/>
    <cellStyle name="20% - Accent1 2 2 3 2 2 9" xfId="3756" xr:uid="{00000000-0005-0000-0000-0000F10D0000}"/>
    <cellStyle name="20% - Accent1 2 2 3 2 2 9 2" xfId="3757" xr:uid="{00000000-0005-0000-0000-0000F20D0000}"/>
    <cellStyle name="20% - Accent1 2 2 3 2 2 9 2 2" xfId="3758" xr:uid="{00000000-0005-0000-0000-0000F30D0000}"/>
    <cellStyle name="20% - Accent1 2 2 3 2 2 9 2 2 2" xfId="3759" xr:uid="{00000000-0005-0000-0000-0000F40D0000}"/>
    <cellStyle name="20% - Accent1 2 2 3 2 2 9 2 3" xfId="3760" xr:uid="{00000000-0005-0000-0000-0000F50D0000}"/>
    <cellStyle name="20% - Accent1 2 2 3 2 2 9 3" xfId="3761" xr:uid="{00000000-0005-0000-0000-0000F60D0000}"/>
    <cellStyle name="20% - Accent1 2 2 3 2 2 9 3 2" xfId="3762" xr:uid="{00000000-0005-0000-0000-0000F70D0000}"/>
    <cellStyle name="20% - Accent1 2 2 3 2 2 9 4" xfId="3763" xr:uid="{00000000-0005-0000-0000-0000F80D0000}"/>
    <cellStyle name="20% - Accent1 2 2 3 2 3" xfId="3764" xr:uid="{00000000-0005-0000-0000-0000F90D0000}"/>
    <cellStyle name="20% - Accent1 2 2 3 2 3 10" xfId="3765" xr:uid="{00000000-0005-0000-0000-0000FA0D0000}"/>
    <cellStyle name="20% - Accent1 2 2 3 2 3 10 2" xfId="3766" xr:uid="{00000000-0005-0000-0000-0000FB0D0000}"/>
    <cellStyle name="20% - Accent1 2 2 3 2 3 11" xfId="3767" xr:uid="{00000000-0005-0000-0000-0000FC0D0000}"/>
    <cellStyle name="20% - Accent1 2 2 3 2 3 2" xfId="3768" xr:uid="{00000000-0005-0000-0000-0000FD0D0000}"/>
    <cellStyle name="20% - Accent1 2 2 3 2 3 2 2" xfId="3769" xr:uid="{00000000-0005-0000-0000-0000FE0D0000}"/>
    <cellStyle name="20% - Accent1 2 2 3 2 3 2 2 2" xfId="3770" xr:uid="{00000000-0005-0000-0000-0000FF0D0000}"/>
    <cellStyle name="20% - Accent1 2 2 3 2 3 2 2 2 2" xfId="3771" xr:uid="{00000000-0005-0000-0000-0000000E0000}"/>
    <cellStyle name="20% - Accent1 2 2 3 2 3 2 2 2 2 2" xfId="3772" xr:uid="{00000000-0005-0000-0000-0000010E0000}"/>
    <cellStyle name="20% - Accent1 2 2 3 2 3 2 2 2 3" xfId="3773" xr:uid="{00000000-0005-0000-0000-0000020E0000}"/>
    <cellStyle name="20% - Accent1 2 2 3 2 3 2 2 3" xfId="3774" xr:uid="{00000000-0005-0000-0000-0000030E0000}"/>
    <cellStyle name="20% - Accent1 2 2 3 2 3 2 2 3 2" xfId="3775" xr:uid="{00000000-0005-0000-0000-0000040E0000}"/>
    <cellStyle name="20% - Accent1 2 2 3 2 3 2 2 4" xfId="3776" xr:uid="{00000000-0005-0000-0000-0000050E0000}"/>
    <cellStyle name="20% - Accent1 2 2 3 2 3 2 3" xfId="3777" xr:uid="{00000000-0005-0000-0000-0000060E0000}"/>
    <cellStyle name="20% - Accent1 2 2 3 2 3 2 3 2" xfId="3778" xr:uid="{00000000-0005-0000-0000-0000070E0000}"/>
    <cellStyle name="20% - Accent1 2 2 3 2 3 2 3 2 2" xfId="3779" xr:uid="{00000000-0005-0000-0000-0000080E0000}"/>
    <cellStyle name="20% - Accent1 2 2 3 2 3 2 3 2 2 2" xfId="3780" xr:uid="{00000000-0005-0000-0000-0000090E0000}"/>
    <cellStyle name="20% - Accent1 2 2 3 2 3 2 3 2 3" xfId="3781" xr:uid="{00000000-0005-0000-0000-00000A0E0000}"/>
    <cellStyle name="20% - Accent1 2 2 3 2 3 2 3 3" xfId="3782" xr:uid="{00000000-0005-0000-0000-00000B0E0000}"/>
    <cellStyle name="20% - Accent1 2 2 3 2 3 2 3 3 2" xfId="3783" xr:uid="{00000000-0005-0000-0000-00000C0E0000}"/>
    <cellStyle name="20% - Accent1 2 2 3 2 3 2 3 4" xfId="3784" xr:uid="{00000000-0005-0000-0000-00000D0E0000}"/>
    <cellStyle name="20% - Accent1 2 2 3 2 3 2 4" xfId="3785" xr:uid="{00000000-0005-0000-0000-00000E0E0000}"/>
    <cellStyle name="20% - Accent1 2 2 3 2 3 2 4 2" xfId="3786" xr:uid="{00000000-0005-0000-0000-00000F0E0000}"/>
    <cellStyle name="20% - Accent1 2 2 3 2 3 2 4 2 2" xfId="3787" xr:uid="{00000000-0005-0000-0000-0000100E0000}"/>
    <cellStyle name="20% - Accent1 2 2 3 2 3 2 4 2 2 2" xfId="3788" xr:uid="{00000000-0005-0000-0000-0000110E0000}"/>
    <cellStyle name="20% - Accent1 2 2 3 2 3 2 4 2 3" xfId="3789" xr:uid="{00000000-0005-0000-0000-0000120E0000}"/>
    <cellStyle name="20% - Accent1 2 2 3 2 3 2 4 3" xfId="3790" xr:uid="{00000000-0005-0000-0000-0000130E0000}"/>
    <cellStyle name="20% - Accent1 2 2 3 2 3 2 4 3 2" xfId="3791" xr:uid="{00000000-0005-0000-0000-0000140E0000}"/>
    <cellStyle name="20% - Accent1 2 2 3 2 3 2 4 4" xfId="3792" xr:uid="{00000000-0005-0000-0000-0000150E0000}"/>
    <cellStyle name="20% - Accent1 2 2 3 2 3 2 5" xfId="3793" xr:uid="{00000000-0005-0000-0000-0000160E0000}"/>
    <cellStyle name="20% - Accent1 2 2 3 2 3 2 5 2" xfId="3794" xr:uid="{00000000-0005-0000-0000-0000170E0000}"/>
    <cellStyle name="20% - Accent1 2 2 3 2 3 2 5 2 2" xfId="3795" xr:uid="{00000000-0005-0000-0000-0000180E0000}"/>
    <cellStyle name="20% - Accent1 2 2 3 2 3 2 5 3" xfId="3796" xr:uid="{00000000-0005-0000-0000-0000190E0000}"/>
    <cellStyle name="20% - Accent1 2 2 3 2 3 2 6" xfId="3797" xr:uid="{00000000-0005-0000-0000-00001A0E0000}"/>
    <cellStyle name="20% - Accent1 2 2 3 2 3 2 6 2" xfId="3798" xr:uid="{00000000-0005-0000-0000-00001B0E0000}"/>
    <cellStyle name="20% - Accent1 2 2 3 2 3 2 6 2 2" xfId="3799" xr:uid="{00000000-0005-0000-0000-00001C0E0000}"/>
    <cellStyle name="20% - Accent1 2 2 3 2 3 2 6 3" xfId="3800" xr:uid="{00000000-0005-0000-0000-00001D0E0000}"/>
    <cellStyle name="20% - Accent1 2 2 3 2 3 2 7" xfId="3801" xr:uid="{00000000-0005-0000-0000-00001E0E0000}"/>
    <cellStyle name="20% - Accent1 2 2 3 2 3 2 7 2" xfId="3802" xr:uid="{00000000-0005-0000-0000-00001F0E0000}"/>
    <cellStyle name="20% - Accent1 2 2 3 2 3 2 8" xfId="3803" xr:uid="{00000000-0005-0000-0000-0000200E0000}"/>
    <cellStyle name="20% - Accent1 2 2 3 2 3 2 8 2" xfId="3804" xr:uid="{00000000-0005-0000-0000-0000210E0000}"/>
    <cellStyle name="20% - Accent1 2 2 3 2 3 2 9" xfId="3805" xr:uid="{00000000-0005-0000-0000-0000220E0000}"/>
    <cellStyle name="20% - Accent1 2 2 3 2 3 3" xfId="3806" xr:uid="{00000000-0005-0000-0000-0000230E0000}"/>
    <cellStyle name="20% - Accent1 2 2 3 2 3 3 2" xfId="3807" xr:uid="{00000000-0005-0000-0000-0000240E0000}"/>
    <cellStyle name="20% - Accent1 2 2 3 2 3 3 2 2" xfId="3808" xr:uid="{00000000-0005-0000-0000-0000250E0000}"/>
    <cellStyle name="20% - Accent1 2 2 3 2 3 3 2 2 2" xfId="3809" xr:uid="{00000000-0005-0000-0000-0000260E0000}"/>
    <cellStyle name="20% - Accent1 2 2 3 2 3 3 2 2 2 2" xfId="3810" xr:uid="{00000000-0005-0000-0000-0000270E0000}"/>
    <cellStyle name="20% - Accent1 2 2 3 2 3 3 2 2 3" xfId="3811" xr:uid="{00000000-0005-0000-0000-0000280E0000}"/>
    <cellStyle name="20% - Accent1 2 2 3 2 3 3 2 3" xfId="3812" xr:uid="{00000000-0005-0000-0000-0000290E0000}"/>
    <cellStyle name="20% - Accent1 2 2 3 2 3 3 2 3 2" xfId="3813" xr:uid="{00000000-0005-0000-0000-00002A0E0000}"/>
    <cellStyle name="20% - Accent1 2 2 3 2 3 3 2 4" xfId="3814" xr:uid="{00000000-0005-0000-0000-00002B0E0000}"/>
    <cellStyle name="20% - Accent1 2 2 3 2 3 3 3" xfId="3815" xr:uid="{00000000-0005-0000-0000-00002C0E0000}"/>
    <cellStyle name="20% - Accent1 2 2 3 2 3 3 3 2" xfId="3816" xr:uid="{00000000-0005-0000-0000-00002D0E0000}"/>
    <cellStyle name="20% - Accent1 2 2 3 2 3 3 3 2 2" xfId="3817" xr:uid="{00000000-0005-0000-0000-00002E0E0000}"/>
    <cellStyle name="20% - Accent1 2 2 3 2 3 3 3 2 2 2" xfId="3818" xr:uid="{00000000-0005-0000-0000-00002F0E0000}"/>
    <cellStyle name="20% - Accent1 2 2 3 2 3 3 3 2 3" xfId="3819" xr:uid="{00000000-0005-0000-0000-0000300E0000}"/>
    <cellStyle name="20% - Accent1 2 2 3 2 3 3 3 3" xfId="3820" xr:uid="{00000000-0005-0000-0000-0000310E0000}"/>
    <cellStyle name="20% - Accent1 2 2 3 2 3 3 3 3 2" xfId="3821" xr:uid="{00000000-0005-0000-0000-0000320E0000}"/>
    <cellStyle name="20% - Accent1 2 2 3 2 3 3 3 4" xfId="3822" xr:uid="{00000000-0005-0000-0000-0000330E0000}"/>
    <cellStyle name="20% - Accent1 2 2 3 2 3 3 4" xfId="3823" xr:uid="{00000000-0005-0000-0000-0000340E0000}"/>
    <cellStyle name="20% - Accent1 2 2 3 2 3 3 4 2" xfId="3824" xr:uid="{00000000-0005-0000-0000-0000350E0000}"/>
    <cellStyle name="20% - Accent1 2 2 3 2 3 3 4 2 2" xfId="3825" xr:uid="{00000000-0005-0000-0000-0000360E0000}"/>
    <cellStyle name="20% - Accent1 2 2 3 2 3 3 4 2 2 2" xfId="3826" xr:uid="{00000000-0005-0000-0000-0000370E0000}"/>
    <cellStyle name="20% - Accent1 2 2 3 2 3 3 4 2 3" xfId="3827" xr:uid="{00000000-0005-0000-0000-0000380E0000}"/>
    <cellStyle name="20% - Accent1 2 2 3 2 3 3 4 3" xfId="3828" xr:uid="{00000000-0005-0000-0000-0000390E0000}"/>
    <cellStyle name="20% - Accent1 2 2 3 2 3 3 4 3 2" xfId="3829" xr:uid="{00000000-0005-0000-0000-00003A0E0000}"/>
    <cellStyle name="20% - Accent1 2 2 3 2 3 3 4 4" xfId="3830" xr:uid="{00000000-0005-0000-0000-00003B0E0000}"/>
    <cellStyle name="20% - Accent1 2 2 3 2 3 3 5" xfId="3831" xr:uid="{00000000-0005-0000-0000-00003C0E0000}"/>
    <cellStyle name="20% - Accent1 2 2 3 2 3 3 5 2" xfId="3832" xr:uid="{00000000-0005-0000-0000-00003D0E0000}"/>
    <cellStyle name="20% - Accent1 2 2 3 2 3 3 5 2 2" xfId="3833" xr:uid="{00000000-0005-0000-0000-00003E0E0000}"/>
    <cellStyle name="20% - Accent1 2 2 3 2 3 3 5 3" xfId="3834" xr:uid="{00000000-0005-0000-0000-00003F0E0000}"/>
    <cellStyle name="20% - Accent1 2 2 3 2 3 3 6" xfId="3835" xr:uid="{00000000-0005-0000-0000-0000400E0000}"/>
    <cellStyle name="20% - Accent1 2 2 3 2 3 3 6 2" xfId="3836" xr:uid="{00000000-0005-0000-0000-0000410E0000}"/>
    <cellStyle name="20% - Accent1 2 2 3 2 3 3 6 2 2" xfId="3837" xr:uid="{00000000-0005-0000-0000-0000420E0000}"/>
    <cellStyle name="20% - Accent1 2 2 3 2 3 3 6 3" xfId="3838" xr:uid="{00000000-0005-0000-0000-0000430E0000}"/>
    <cellStyle name="20% - Accent1 2 2 3 2 3 3 7" xfId="3839" xr:uid="{00000000-0005-0000-0000-0000440E0000}"/>
    <cellStyle name="20% - Accent1 2 2 3 2 3 3 7 2" xfId="3840" xr:uid="{00000000-0005-0000-0000-0000450E0000}"/>
    <cellStyle name="20% - Accent1 2 2 3 2 3 3 8" xfId="3841" xr:uid="{00000000-0005-0000-0000-0000460E0000}"/>
    <cellStyle name="20% - Accent1 2 2 3 2 3 3 8 2" xfId="3842" xr:uid="{00000000-0005-0000-0000-0000470E0000}"/>
    <cellStyle name="20% - Accent1 2 2 3 2 3 3 9" xfId="3843" xr:uid="{00000000-0005-0000-0000-0000480E0000}"/>
    <cellStyle name="20% - Accent1 2 2 3 2 3 4" xfId="3844" xr:uid="{00000000-0005-0000-0000-0000490E0000}"/>
    <cellStyle name="20% - Accent1 2 2 3 2 3 4 2" xfId="3845" xr:uid="{00000000-0005-0000-0000-00004A0E0000}"/>
    <cellStyle name="20% - Accent1 2 2 3 2 3 4 2 2" xfId="3846" xr:uid="{00000000-0005-0000-0000-00004B0E0000}"/>
    <cellStyle name="20% - Accent1 2 2 3 2 3 4 2 2 2" xfId="3847" xr:uid="{00000000-0005-0000-0000-00004C0E0000}"/>
    <cellStyle name="20% - Accent1 2 2 3 2 3 4 2 3" xfId="3848" xr:uid="{00000000-0005-0000-0000-00004D0E0000}"/>
    <cellStyle name="20% - Accent1 2 2 3 2 3 4 3" xfId="3849" xr:uid="{00000000-0005-0000-0000-00004E0E0000}"/>
    <cellStyle name="20% - Accent1 2 2 3 2 3 4 3 2" xfId="3850" xr:uid="{00000000-0005-0000-0000-00004F0E0000}"/>
    <cellStyle name="20% - Accent1 2 2 3 2 3 4 4" xfId="3851" xr:uid="{00000000-0005-0000-0000-0000500E0000}"/>
    <cellStyle name="20% - Accent1 2 2 3 2 3 5" xfId="3852" xr:uid="{00000000-0005-0000-0000-0000510E0000}"/>
    <cellStyle name="20% - Accent1 2 2 3 2 3 5 2" xfId="3853" xr:uid="{00000000-0005-0000-0000-0000520E0000}"/>
    <cellStyle name="20% - Accent1 2 2 3 2 3 5 2 2" xfId="3854" xr:uid="{00000000-0005-0000-0000-0000530E0000}"/>
    <cellStyle name="20% - Accent1 2 2 3 2 3 5 2 2 2" xfId="3855" xr:uid="{00000000-0005-0000-0000-0000540E0000}"/>
    <cellStyle name="20% - Accent1 2 2 3 2 3 5 2 3" xfId="3856" xr:uid="{00000000-0005-0000-0000-0000550E0000}"/>
    <cellStyle name="20% - Accent1 2 2 3 2 3 5 3" xfId="3857" xr:uid="{00000000-0005-0000-0000-0000560E0000}"/>
    <cellStyle name="20% - Accent1 2 2 3 2 3 5 3 2" xfId="3858" xr:uid="{00000000-0005-0000-0000-0000570E0000}"/>
    <cellStyle name="20% - Accent1 2 2 3 2 3 5 4" xfId="3859" xr:uid="{00000000-0005-0000-0000-0000580E0000}"/>
    <cellStyle name="20% - Accent1 2 2 3 2 3 6" xfId="3860" xr:uid="{00000000-0005-0000-0000-0000590E0000}"/>
    <cellStyle name="20% - Accent1 2 2 3 2 3 6 2" xfId="3861" xr:uid="{00000000-0005-0000-0000-00005A0E0000}"/>
    <cellStyle name="20% - Accent1 2 2 3 2 3 6 2 2" xfId="3862" xr:uid="{00000000-0005-0000-0000-00005B0E0000}"/>
    <cellStyle name="20% - Accent1 2 2 3 2 3 6 2 2 2" xfId="3863" xr:uid="{00000000-0005-0000-0000-00005C0E0000}"/>
    <cellStyle name="20% - Accent1 2 2 3 2 3 6 2 3" xfId="3864" xr:uid="{00000000-0005-0000-0000-00005D0E0000}"/>
    <cellStyle name="20% - Accent1 2 2 3 2 3 6 3" xfId="3865" xr:uid="{00000000-0005-0000-0000-00005E0E0000}"/>
    <cellStyle name="20% - Accent1 2 2 3 2 3 6 3 2" xfId="3866" xr:uid="{00000000-0005-0000-0000-00005F0E0000}"/>
    <cellStyle name="20% - Accent1 2 2 3 2 3 6 4" xfId="3867" xr:uid="{00000000-0005-0000-0000-0000600E0000}"/>
    <cellStyle name="20% - Accent1 2 2 3 2 3 7" xfId="3868" xr:uid="{00000000-0005-0000-0000-0000610E0000}"/>
    <cellStyle name="20% - Accent1 2 2 3 2 3 7 2" xfId="3869" xr:uid="{00000000-0005-0000-0000-0000620E0000}"/>
    <cellStyle name="20% - Accent1 2 2 3 2 3 7 2 2" xfId="3870" xr:uid="{00000000-0005-0000-0000-0000630E0000}"/>
    <cellStyle name="20% - Accent1 2 2 3 2 3 7 3" xfId="3871" xr:uid="{00000000-0005-0000-0000-0000640E0000}"/>
    <cellStyle name="20% - Accent1 2 2 3 2 3 8" xfId="3872" xr:uid="{00000000-0005-0000-0000-0000650E0000}"/>
    <cellStyle name="20% - Accent1 2 2 3 2 3 8 2" xfId="3873" xr:uid="{00000000-0005-0000-0000-0000660E0000}"/>
    <cellStyle name="20% - Accent1 2 2 3 2 3 8 2 2" xfId="3874" xr:uid="{00000000-0005-0000-0000-0000670E0000}"/>
    <cellStyle name="20% - Accent1 2 2 3 2 3 8 3" xfId="3875" xr:uid="{00000000-0005-0000-0000-0000680E0000}"/>
    <cellStyle name="20% - Accent1 2 2 3 2 3 9" xfId="3876" xr:uid="{00000000-0005-0000-0000-0000690E0000}"/>
    <cellStyle name="20% - Accent1 2 2 3 2 3 9 2" xfId="3877" xr:uid="{00000000-0005-0000-0000-00006A0E0000}"/>
    <cellStyle name="20% - Accent1 2 2 3 2 4" xfId="3878" xr:uid="{00000000-0005-0000-0000-00006B0E0000}"/>
    <cellStyle name="20% - Accent1 2 2 3 2 4 10" xfId="3879" xr:uid="{00000000-0005-0000-0000-00006C0E0000}"/>
    <cellStyle name="20% - Accent1 2 2 3 2 4 10 2" xfId="3880" xr:uid="{00000000-0005-0000-0000-00006D0E0000}"/>
    <cellStyle name="20% - Accent1 2 2 3 2 4 11" xfId="3881" xr:uid="{00000000-0005-0000-0000-00006E0E0000}"/>
    <cellStyle name="20% - Accent1 2 2 3 2 4 2" xfId="3882" xr:uid="{00000000-0005-0000-0000-00006F0E0000}"/>
    <cellStyle name="20% - Accent1 2 2 3 2 4 2 2" xfId="3883" xr:uid="{00000000-0005-0000-0000-0000700E0000}"/>
    <cellStyle name="20% - Accent1 2 2 3 2 4 2 2 2" xfId="3884" xr:uid="{00000000-0005-0000-0000-0000710E0000}"/>
    <cellStyle name="20% - Accent1 2 2 3 2 4 2 2 2 2" xfId="3885" xr:uid="{00000000-0005-0000-0000-0000720E0000}"/>
    <cellStyle name="20% - Accent1 2 2 3 2 4 2 2 2 2 2" xfId="3886" xr:uid="{00000000-0005-0000-0000-0000730E0000}"/>
    <cellStyle name="20% - Accent1 2 2 3 2 4 2 2 2 3" xfId="3887" xr:uid="{00000000-0005-0000-0000-0000740E0000}"/>
    <cellStyle name="20% - Accent1 2 2 3 2 4 2 2 3" xfId="3888" xr:uid="{00000000-0005-0000-0000-0000750E0000}"/>
    <cellStyle name="20% - Accent1 2 2 3 2 4 2 2 3 2" xfId="3889" xr:uid="{00000000-0005-0000-0000-0000760E0000}"/>
    <cellStyle name="20% - Accent1 2 2 3 2 4 2 2 4" xfId="3890" xr:uid="{00000000-0005-0000-0000-0000770E0000}"/>
    <cellStyle name="20% - Accent1 2 2 3 2 4 2 3" xfId="3891" xr:uid="{00000000-0005-0000-0000-0000780E0000}"/>
    <cellStyle name="20% - Accent1 2 2 3 2 4 2 3 2" xfId="3892" xr:uid="{00000000-0005-0000-0000-0000790E0000}"/>
    <cellStyle name="20% - Accent1 2 2 3 2 4 2 3 2 2" xfId="3893" xr:uid="{00000000-0005-0000-0000-00007A0E0000}"/>
    <cellStyle name="20% - Accent1 2 2 3 2 4 2 3 2 2 2" xfId="3894" xr:uid="{00000000-0005-0000-0000-00007B0E0000}"/>
    <cellStyle name="20% - Accent1 2 2 3 2 4 2 3 2 3" xfId="3895" xr:uid="{00000000-0005-0000-0000-00007C0E0000}"/>
    <cellStyle name="20% - Accent1 2 2 3 2 4 2 3 3" xfId="3896" xr:uid="{00000000-0005-0000-0000-00007D0E0000}"/>
    <cellStyle name="20% - Accent1 2 2 3 2 4 2 3 3 2" xfId="3897" xr:uid="{00000000-0005-0000-0000-00007E0E0000}"/>
    <cellStyle name="20% - Accent1 2 2 3 2 4 2 3 4" xfId="3898" xr:uid="{00000000-0005-0000-0000-00007F0E0000}"/>
    <cellStyle name="20% - Accent1 2 2 3 2 4 2 4" xfId="3899" xr:uid="{00000000-0005-0000-0000-0000800E0000}"/>
    <cellStyle name="20% - Accent1 2 2 3 2 4 2 4 2" xfId="3900" xr:uid="{00000000-0005-0000-0000-0000810E0000}"/>
    <cellStyle name="20% - Accent1 2 2 3 2 4 2 4 2 2" xfId="3901" xr:uid="{00000000-0005-0000-0000-0000820E0000}"/>
    <cellStyle name="20% - Accent1 2 2 3 2 4 2 4 2 2 2" xfId="3902" xr:uid="{00000000-0005-0000-0000-0000830E0000}"/>
    <cellStyle name="20% - Accent1 2 2 3 2 4 2 4 2 3" xfId="3903" xr:uid="{00000000-0005-0000-0000-0000840E0000}"/>
    <cellStyle name="20% - Accent1 2 2 3 2 4 2 4 3" xfId="3904" xr:uid="{00000000-0005-0000-0000-0000850E0000}"/>
    <cellStyle name="20% - Accent1 2 2 3 2 4 2 4 3 2" xfId="3905" xr:uid="{00000000-0005-0000-0000-0000860E0000}"/>
    <cellStyle name="20% - Accent1 2 2 3 2 4 2 4 4" xfId="3906" xr:uid="{00000000-0005-0000-0000-0000870E0000}"/>
    <cellStyle name="20% - Accent1 2 2 3 2 4 2 5" xfId="3907" xr:uid="{00000000-0005-0000-0000-0000880E0000}"/>
    <cellStyle name="20% - Accent1 2 2 3 2 4 2 5 2" xfId="3908" xr:uid="{00000000-0005-0000-0000-0000890E0000}"/>
    <cellStyle name="20% - Accent1 2 2 3 2 4 2 5 2 2" xfId="3909" xr:uid="{00000000-0005-0000-0000-00008A0E0000}"/>
    <cellStyle name="20% - Accent1 2 2 3 2 4 2 5 3" xfId="3910" xr:uid="{00000000-0005-0000-0000-00008B0E0000}"/>
    <cellStyle name="20% - Accent1 2 2 3 2 4 2 6" xfId="3911" xr:uid="{00000000-0005-0000-0000-00008C0E0000}"/>
    <cellStyle name="20% - Accent1 2 2 3 2 4 2 6 2" xfId="3912" xr:uid="{00000000-0005-0000-0000-00008D0E0000}"/>
    <cellStyle name="20% - Accent1 2 2 3 2 4 2 6 2 2" xfId="3913" xr:uid="{00000000-0005-0000-0000-00008E0E0000}"/>
    <cellStyle name="20% - Accent1 2 2 3 2 4 2 6 3" xfId="3914" xr:uid="{00000000-0005-0000-0000-00008F0E0000}"/>
    <cellStyle name="20% - Accent1 2 2 3 2 4 2 7" xfId="3915" xr:uid="{00000000-0005-0000-0000-0000900E0000}"/>
    <cellStyle name="20% - Accent1 2 2 3 2 4 2 7 2" xfId="3916" xr:uid="{00000000-0005-0000-0000-0000910E0000}"/>
    <cellStyle name="20% - Accent1 2 2 3 2 4 2 8" xfId="3917" xr:uid="{00000000-0005-0000-0000-0000920E0000}"/>
    <cellStyle name="20% - Accent1 2 2 3 2 4 2 8 2" xfId="3918" xr:uid="{00000000-0005-0000-0000-0000930E0000}"/>
    <cellStyle name="20% - Accent1 2 2 3 2 4 2 9" xfId="3919" xr:uid="{00000000-0005-0000-0000-0000940E0000}"/>
    <cellStyle name="20% - Accent1 2 2 3 2 4 3" xfId="3920" xr:uid="{00000000-0005-0000-0000-0000950E0000}"/>
    <cellStyle name="20% - Accent1 2 2 3 2 4 3 2" xfId="3921" xr:uid="{00000000-0005-0000-0000-0000960E0000}"/>
    <cellStyle name="20% - Accent1 2 2 3 2 4 3 2 2" xfId="3922" xr:uid="{00000000-0005-0000-0000-0000970E0000}"/>
    <cellStyle name="20% - Accent1 2 2 3 2 4 3 2 2 2" xfId="3923" xr:uid="{00000000-0005-0000-0000-0000980E0000}"/>
    <cellStyle name="20% - Accent1 2 2 3 2 4 3 2 2 2 2" xfId="3924" xr:uid="{00000000-0005-0000-0000-0000990E0000}"/>
    <cellStyle name="20% - Accent1 2 2 3 2 4 3 2 2 3" xfId="3925" xr:uid="{00000000-0005-0000-0000-00009A0E0000}"/>
    <cellStyle name="20% - Accent1 2 2 3 2 4 3 2 3" xfId="3926" xr:uid="{00000000-0005-0000-0000-00009B0E0000}"/>
    <cellStyle name="20% - Accent1 2 2 3 2 4 3 2 3 2" xfId="3927" xr:uid="{00000000-0005-0000-0000-00009C0E0000}"/>
    <cellStyle name="20% - Accent1 2 2 3 2 4 3 2 4" xfId="3928" xr:uid="{00000000-0005-0000-0000-00009D0E0000}"/>
    <cellStyle name="20% - Accent1 2 2 3 2 4 3 3" xfId="3929" xr:uid="{00000000-0005-0000-0000-00009E0E0000}"/>
    <cellStyle name="20% - Accent1 2 2 3 2 4 3 3 2" xfId="3930" xr:uid="{00000000-0005-0000-0000-00009F0E0000}"/>
    <cellStyle name="20% - Accent1 2 2 3 2 4 3 3 2 2" xfId="3931" xr:uid="{00000000-0005-0000-0000-0000A00E0000}"/>
    <cellStyle name="20% - Accent1 2 2 3 2 4 3 3 2 2 2" xfId="3932" xr:uid="{00000000-0005-0000-0000-0000A10E0000}"/>
    <cellStyle name="20% - Accent1 2 2 3 2 4 3 3 2 3" xfId="3933" xr:uid="{00000000-0005-0000-0000-0000A20E0000}"/>
    <cellStyle name="20% - Accent1 2 2 3 2 4 3 3 3" xfId="3934" xr:uid="{00000000-0005-0000-0000-0000A30E0000}"/>
    <cellStyle name="20% - Accent1 2 2 3 2 4 3 3 3 2" xfId="3935" xr:uid="{00000000-0005-0000-0000-0000A40E0000}"/>
    <cellStyle name="20% - Accent1 2 2 3 2 4 3 3 4" xfId="3936" xr:uid="{00000000-0005-0000-0000-0000A50E0000}"/>
    <cellStyle name="20% - Accent1 2 2 3 2 4 3 4" xfId="3937" xr:uid="{00000000-0005-0000-0000-0000A60E0000}"/>
    <cellStyle name="20% - Accent1 2 2 3 2 4 3 4 2" xfId="3938" xr:uid="{00000000-0005-0000-0000-0000A70E0000}"/>
    <cellStyle name="20% - Accent1 2 2 3 2 4 3 4 2 2" xfId="3939" xr:uid="{00000000-0005-0000-0000-0000A80E0000}"/>
    <cellStyle name="20% - Accent1 2 2 3 2 4 3 4 2 2 2" xfId="3940" xr:uid="{00000000-0005-0000-0000-0000A90E0000}"/>
    <cellStyle name="20% - Accent1 2 2 3 2 4 3 4 2 3" xfId="3941" xr:uid="{00000000-0005-0000-0000-0000AA0E0000}"/>
    <cellStyle name="20% - Accent1 2 2 3 2 4 3 4 3" xfId="3942" xr:uid="{00000000-0005-0000-0000-0000AB0E0000}"/>
    <cellStyle name="20% - Accent1 2 2 3 2 4 3 4 3 2" xfId="3943" xr:uid="{00000000-0005-0000-0000-0000AC0E0000}"/>
    <cellStyle name="20% - Accent1 2 2 3 2 4 3 4 4" xfId="3944" xr:uid="{00000000-0005-0000-0000-0000AD0E0000}"/>
    <cellStyle name="20% - Accent1 2 2 3 2 4 3 5" xfId="3945" xr:uid="{00000000-0005-0000-0000-0000AE0E0000}"/>
    <cellStyle name="20% - Accent1 2 2 3 2 4 3 5 2" xfId="3946" xr:uid="{00000000-0005-0000-0000-0000AF0E0000}"/>
    <cellStyle name="20% - Accent1 2 2 3 2 4 3 5 2 2" xfId="3947" xr:uid="{00000000-0005-0000-0000-0000B00E0000}"/>
    <cellStyle name="20% - Accent1 2 2 3 2 4 3 5 3" xfId="3948" xr:uid="{00000000-0005-0000-0000-0000B10E0000}"/>
    <cellStyle name="20% - Accent1 2 2 3 2 4 3 6" xfId="3949" xr:uid="{00000000-0005-0000-0000-0000B20E0000}"/>
    <cellStyle name="20% - Accent1 2 2 3 2 4 3 6 2" xfId="3950" xr:uid="{00000000-0005-0000-0000-0000B30E0000}"/>
    <cellStyle name="20% - Accent1 2 2 3 2 4 3 6 2 2" xfId="3951" xr:uid="{00000000-0005-0000-0000-0000B40E0000}"/>
    <cellStyle name="20% - Accent1 2 2 3 2 4 3 6 3" xfId="3952" xr:uid="{00000000-0005-0000-0000-0000B50E0000}"/>
    <cellStyle name="20% - Accent1 2 2 3 2 4 3 7" xfId="3953" xr:uid="{00000000-0005-0000-0000-0000B60E0000}"/>
    <cellStyle name="20% - Accent1 2 2 3 2 4 3 7 2" xfId="3954" xr:uid="{00000000-0005-0000-0000-0000B70E0000}"/>
    <cellStyle name="20% - Accent1 2 2 3 2 4 3 8" xfId="3955" xr:uid="{00000000-0005-0000-0000-0000B80E0000}"/>
    <cellStyle name="20% - Accent1 2 2 3 2 4 3 8 2" xfId="3956" xr:uid="{00000000-0005-0000-0000-0000B90E0000}"/>
    <cellStyle name="20% - Accent1 2 2 3 2 4 3 9" xfId="3957" xr:uid="{00000000-0005-0000-0000-0000BA0E0000}"/>
    <cellStyle name="20% - Accent1 2 2 3 2 4 4" xfId="3958" xr:uid="{00000000-0005-0000-0000-0000BB0E0000}"/>
    <cellStyle name="20% - Accent1 2 2 3 2 4 4 2" xfId="3959" xr:uid="{00000000-0005-0000-0000-0000BC0E0000}"/>
    <cellStyle name="20% - Accent1 2 2 3 2 4 4 2 2" xfId="3960" xr:uid="{00000000-0005-0000-0000-0000BD0E0000}"/>
    <cellStyle name="20% - Accent1 2 2 3 2 4 4 2 2 2" xfId="3961" xr:uid="{00000000-0005-0000-0000-0000BE0E0000}"/>
    <cellStyle name="20% - Accent1 2 2 3 2 4 4 2 3" xfId="3962" xr:uid="{00000000-0005-0000-0000-0000BF0E0000}"/>
    <cellStyle name="20% - Accent1 2 2 3 2 4 4 3" xfId="3963" xr:uid="{00000000-0005-0000-0000-0000C00E0000}"/>
    <cellStyle name="20% - Accent1 2 2 3 2 4 4 3 2" xfId="3964" xr:uid="{00000000-0005-0000-0000-0000C10E0000}"/>
    <cellStyle name="20% - Accent1 2 2 3 2 4 4 4" xfId="3965" xr:uid="{00000000-0005-0000-0000-0000C20E0000}"/>
    <cellStyle name="20% - Accent1 2 2 3 2 4 5" xfId="3966" xr:uid="{00000000-0005-0000-0000-0000C30E0000}"/>
    <cellStyle name="20% - Accent1 2 2 3 2 4 5 2" xfId="3967" xr:uid="{00000000-0005-0000-0000-0000C40E0000}"/>
    <cellStyle name="20% - Accent1 2 2 3 2 4 5 2 2" xfId="3968" xr:uid="{00000000-0005-0000-0000-0000C50E0000}"/>
    <cellStyle name="20% - Accent1 2 2 3 2 4 5 2 2 2" xfId="3969" xr:uid="{00000000-0005-0000-0000-0000C60E0000}"/>
    <cellStyle name="20% - Accent1 2 2 3 2 4 5 2 3" xfId="3970" xr:uid="{00000000-0005-0000-0000-0000C70E0000}"/>
    <cellStyle name="20% - Accent1 2 2 3 2 4 5 3" xfId="3971" xr:uid="{00000000-0005-0000-0000-0000C80E0000}"/>
    <cellStyle name="20% - Accent1 2 2 3 2 4 5 3 2" xfId="3972" xr:uid="{00000000-0005-0000-0000-0000C90E0000}"/>
    <cellStyle name="20% - Accent1 2 2 3 2 4 5 4" xfId="3973" xr:uid="{00000000-0005-0000-0000-0000CA0E0000}"/>
    <cellStyle name="20% - Accent1 2 2 3 2 4 6" xfId="3974" xr:uid="{00000000-0005-0000-0000-0000CB0E0000}"/>
    <cellStyle name="20% - Accent1 2 2 3 2 4 6 2" xfId="3975" xr:uid="{00000000-0005-0000-0000-0000CC0E0000}"/>
    <cellStyle name="20% - Accent1 2 2 3 2 4 6 2 2" xfId="3976" xr:uid="{00000000-0005-0000-0000-0000CD0E0000}"/>
    <cellStyle name="20% - Accent1 2 2 3 2 4 6 2 2 2" xfId="3977" xr:uid="{00000000-0005-0000-0000-0000CE0E0000}"/>
    <cellStyle name="20% - Accent1 2 2 3 2 4 6 2 3" xfId="3978" xr:uid="{00000000-0005-0000-0000-0000CF0E0000}"/>
    <cellStyle name="20% - Accent1 2 2 3 2 4 6 3" xfId="3979" xr:uid="{00000000-0005-0000-0000-0000D00E0000}"/>
    <cellStyle name="20% - Accent1 2 2 3 2 4 6 3 2" xfId="3980" xr:uid="{00000000-0005-0000-0000-0000D10E0000}"/>
    <cellStyle name="20% - Accent1 2 2 3 2 4 6 4" xfId="3981" xr:uid="{00000000-0005-0000-0000-0000D20E0000}"/>
    <cellStyle name="20% - Accent1 2 2 3 2 4 7" xfId="3982" xr:uid="{00000000-0005-0000-0000-0000D30E0000}"/>
    <cellStyle name="20% - Accent1 2 2 3 2 4 7 2" xfId="3983" xr:uid="{00000000-0005-0000-0000-0000D40E0000}"/>
    <cellStyle name="20% - Accent1 2 2 3 2 4 7 2 2" xfId="3984" xr:uid="{00000000-0005-0000-0000-0000D50E0000}"/>
    <cellStyle name="20% - Accent1 2 2 3 2 4 7 3" xfId="3985" xr:uid="{00000000-0005-0000-0000-0000D60E0000}"/>
    <cellStyle name="20% - Accent1 2 2 3 2 4 8" xfId="3986" xr:uid="{00000000-0005-0000-0000-0000D70E0000}"/>
    <cellStyle name="20% - Accent1 2 2 3 2 4 8 2" xfId="3987" xr:uid="{00000000-0005-0000-0000-0000D80E0000}"/>
    <cellStyle name="20% - Accent1 2 2 3 2 4 8 2 2" xfId="3988" xr:uid="{00000000-0005-0000-0000-0000D90E0000}"/>
    <cellStyle name="20% - Accent1 2 2 3 2 4 8 3" xfId="3989" xr:uid="{00000000-0005-0000-0000-0000DA0E0000}"/>
    <cellStyle name="20% - Accent1 2 2 3 2 4 9" xfId="3990" xr:uid="{00000000-0005-0000-0000-0000DB0E0000}"/>
    <cellStyle name="20% - Accent1 2 2 3 2 4 9 2" xfId="3991" xr:uid="{00000000-0005-0000-0000-0000DC0E0000}"/>
    <cellStyle name="20% - Accent1 2 2 3 2 5" xfId="3992" xr:uid="{00000000-0005-0000-0000-0000DD0E0000}"/>
    <cellStyle name="20% - Accent1 2 2 3 2 5 10" xfId="3993" xr:uid="{00000000-0005-0000-0000-0000DE0E0000}"/>
    <cellStyle name="20% - Accent1 2 2 3 2 5 10 2" xfId="3994" xr:uid="{00000000-0005-0000-0000-0000DF0E0000}"/>
    <cellStyle name="20% - Accent1 2 2 3 2 5 11" xfId="3995" xr:uid="{00000000-0005-0000-0000-0000E00E0000}"/>
    <cellStyle name="20% - Accent1 2 2 3 2 5 2" xfId="3996" xr:uid="{00000000-0005-0000-0000-0000E10E0000}"/>
    <cellStyle name="20% - Accent1 2 2 3 2 5 2 2" xfId="3997" xr:uid="{00000000-0005-0000-0000-0000E20E0000}"/>
    <cellStyle name="20% - Accent1 2 2 3 2 5 2 2 2" xfId="3998" xr:uid="{00000000-0005-0000-0000-0000E30E0000}"/>
    <cellStyle name="20% - Accent1 2 2 3 2 5 2 2 2 2" xfId="3999" xr:uid="{00000000-0005-0000-0000-0000E40E0000}"/>
    <cellStyle name="20% - Accent1 2 2 3 2 5 2 2 2 2 2" xfId="4000" xr:uid="{00000000-0005-0000-0000-0000E50E0000}"/>
    <cellStyle name="20% - Accent1 2 2 3 2 5 2 2 2 3" xfId="4001" xr:uid="{00000000-0005-0000-0000-0000E60E0000}"/>
    <cellStyle name="20% - Accent1 2 2 3 2 5 2 2 3" xfId="4002" xr:uid="{00000000-0005-0000-0000-0000E70E0000}"/>
    <cellStyle name="20% - Accent1 2 2 3 2 5 2 2 3 2" xfId="4003" xr:uid="{00000000-0005-0000-0000-0000E80E0000}"/>
    <cellStyle name="20% - Accent1 2 2 3 2 5 2 2 4" xfId="4004" xr:uid="{00000000-0005-0000-0000-0000E90E0000}"/>
    <cellStyle name="20% - Accent1 2 2 3 2 5 2 3" xfId="4005" xr:uid="{00000000-0005-0000-0000-0000EA0E0000}"/>
    <cellStyle name="20% - Accent1 2 2 3 2 5 2 3 2" xfId="4006" xr:uid="{00000000-0005-0000-0000-0000EB0E0000}"/>
    <cellStyle name="20% - Accent1 2 2 3 2 5 2 3 2 2" xfId="4007" xr:uid="{00000000-0005-0000-0000-0000EC0E0000}"/>
    <cellStyle name="20% - Accent1 2 2 3 2 5 2 3 2 2 2" xfId="4008" xr:uid="{00000000-0005-0000-0000-0000ED0E0000}"/>
    <cellStyle name="20% - Accent1 2 2 3 2 5 2 3 2 3" xfId="4009" xr:uid="{00000000-0005-0000-0000-0000EE0E0000}"/>
    <cellStyle name="20% - Accent1 2 2 3 2 5 2 3 3" xfId="4010" xr:uid="{00000000-0005-0000-0000-0000EF0E0000}"/>
    <cellStyle name="20% - Accent1 2 2 3 2 5 2 3 3 2" xfId="4011" xr:uid="{00000000-0005-0000-0000-0000F00E0000}"/>
    <cellStyle name="20% - Accent1 2 2 3 2 5 2 3 4" xfId="4012" xr:uid="{00000000-0005-0000-0000-0000F10E0000}"/>
    <cellStyle name="20% - Accent1 2 2 3 2 5 2 4" xfId="4013" xr:uid="{00000000-0005-0000-0000-0000F20E0000}"/>
    <cellStyle name="20% - Accent1 2 2 3 2 5 2 4 2" xfId="4014" xr:uid="{00000000-0005-0000-0000-0000F30E0000}"/>
    <cellStyle name="20% - Accent1 2 2 3 2 5 2 4 2 2" xfId="4015" xr:uid="{00000000-0005-0000-0000-0000F40E0000}"/>
    <cellStyle name="20% - Accent1 2 2 3 2 5 2 4 2 2 2" xfId="4016" xr:uid="{00000000-0005-0000-0000-0000F50E0000}"/>
    <cellStyle name="20% - Accent1 2 2 3 2 5 2 4 2 3" xfId="4017" xr:uid="{00000000-0005-0000-0000-0000F60E0000}"/>
    <cellStyle name="20% - Accent1 2 2 3 2 5 2 4 3" xfId="4018" xr:uid="{00000000-0005-0000-0000-0000F70E0000}"/>
    <cellStyle name="20% - Accent1 2 2 3 2 5 2 4 3 2" xfId="4019" xr:uid="{00000000-0005-0000-0000-0000F80E0000}"/>
    <cellStyle name="20% - Accent1 2 2 3 2 5 2 4 4" xfId="4020" xr:uid="{00000000-0005-0000-0000-0000F90E0000}"/>
    <cellStyle name="20% - Accent1 2 2 3 2 5 2 5" xfId="4021" xr:uid="{00000000-0005-0000-0000-0000FA0E0000}"/>
    <cellStyle name="20% - Accent1 2 2 3 2 5 2 5 2" xfId="4022" xr:uid="{00000000-0005-0000-0000-0000FB0E0000}"/>
    <cellStyle name="20% - Accent1 2 2 3 2 5 2 5 2 2" xfId="4023" xr:uid="{00000000-0005-0000-0000-0000FC0E0000}"/>
    <cellStyle name="20% - Accent1 2 2 3 2 5 2 5 3" xfId="4024" xr:uid="{00000000-0005-0000-0000-0000FD0E0000}"/>
    <cellStyle name="20% - Accent1 2 2 3 2 5 2 6" xfId="4025" xr:uid="{00000000-0005-0000-0000-0000FE0E0000}"/>
    <cellStyle name="20% - Accent1 2 2 3 2 5 2 6 2" xfId="4026" xr:uid="{00000000-0005-0000-0000-0000FF0E0000}"/>
    <cellStyle name="20% - Accent1 2 2 3 2 5 2 6 2 2" xfId="4027" xr:uid="{00000000-0005-0000-0000-0000000F0000}"/>
    <cellStyle name="20% - Accent1 2 2 3 2 5 2 6 3" xfId="4028" xr:uid="{00000000-0005-0000-0000-0000010F0000}"/>
    <cellStyle name="20% - Accent1 2 2 3 2 5 2 7" xfId="4029" xr:uid="{00000000-0005-0000-0000-0000020F0000}"/>
    <cellStyle name="20% - Accent1 2 2 3 2 5 2 7 2" xfId="4030" xr:uid="{00000000-0005-0000-0000-0000030F0000}"/>
    <cellStyle name="20% - Accent1 2 2 3 2 5 2 8" xfId="4031" xr:uid="{00000000-0005-0000-0000-0000040F0000}"/>
    <cellStyle name="20% - Accent1 2 2 3 2 5 2 8 2" xfId="4032" xr:uid="{00000000-0005-0000-0000-0000050F0000}"/>
    <cellStyle name="20% - Accent1 2 2 3 2 5 2 9" xfId="4033" xr:uid="{00000000-0005-0000-0000-0000060F0000}"/>
    <cellStyle name="20% - Accent1 2 2 3 2 5 3" xfId="4034" xr:uid="{00000000-0005-0000-0000-0000070F0000}"/>
    <cellStyle name="20% - Accent1 2 2 3 2 5 3 2" xfId="4035" xr:uid="{00000000-0005-0000-0000-0000080F0000}"/>
    <cellStyle name="20% - Accent1 2 2 3 2 5 3 2 2" xfId="4036" xr:uid="{00000000-0005-0000-0000-0000090F0000}"/>
    <cellStyle name="20% - Accent1 2 2 3 2 5 3 2 2 2" xfId="4037" xr:uid="{00000000-0005-0000-0000-00000A0F0000}"/>
    <cellStyle name="20% - Accent1 2 2 3 2 5 3 2 2 2 2" xfId="4038" xr:uid="{00000000-0005-0000-0000-00000B0F0000}"/>
    <cellStyle name="20% - Accent1 2 2 3 2 5 3 2 2 3" xfId="4039" xr:uid="{00000000-0005-0000-0000-00000C0F0000}"/>
    <cellStyle name="20% - Accent1 2 2 3 2 5 3 2 3" xfId="4040" xr:uid="{00000000-0005-0000-0000-00000D0F0000}"/>
    <cellStyle name="20% - Accent1 2 2 3 2 5 3 2 3 2" xfId="4041" xr:uid="{00000000-0005-0000-0000-00000E0F0000}"/>
    <cellStyle name="20% - Accent1 2 2 3 2 5 3 2 4" xfId="4042" xr:uid="{00000000-0005-0000-0000-00000F0F0000}"/>
    <cellStyle name="20% - Accent1 2 2 3 2 5 3 3" xfId="4043" xr:uid="{00000000-0005-0000-0000-0000100F0000}"/>
    <cellStyle name="20% - Accent1 2 2 3 2 5 3 3 2" xfId="4044" xr:uid="{00000000-0005-0000-0000-0000110F0000}"/>
    <cellStyle name="20% - Accent1 2 2 3 2 5 3 3 2 2" xfId="4045" xr:uid="{00000000-0005-0000-0000-0000120F0000}"/>
    <cellStyle name="20% - Accent1 2 2 3 2 5 3 3 2 2 2" xfId="4046" xr:uid="{00000000-0005-0000-0000-0000130F0000}"/>
    <cellStyle name="20% - Accent1 2 2 3 2 5 3 3 2 3" xfId="4047" xr:uid="{00000000-0005-0000-0000-0000140F0000}"/>
    <cellStyle name="20% - Accent1 2 2 3 2 5 3 3 3" xfId="4048" xr:uid="{00000000-0005-0000-0000-0000150F0000}"/>
    <cellStyle name="20% - Accent1 2 2 3 2 5 3 3 3 2" xfId="4049" xr:uid="{00000000-0005-0000-0000-0000160F0000}"/>
    <cellStyle name="20% - Accent1 2 2 3 2 5 3 3 4" xfId="4050" xr:uid="{00000000-0005-0000-0000-0000170F0000}"/>
    <cellStyle name="20% - Accent1 2 2 3 2 5 3 4" xfId="4051" xr:uid="{00000000-0005-0000-0000-0000180F0000}"/>
    <cellStyle name="20% - Accent1 2 2 3 2 5 3 4 2" xfId="4052" xr:uid="{00000000-0005-0000-0000-0000190F0000}"/>
    <cellStyle name="20% - Accent1 2 2 3 2 5 3 4 2 2" xfId="4053" xr:uid="{00000000-0005-0000-0000-00001A0F0000}"/>
    <cellStyle name="20% - Accent1 2 2 3 2 5 3 4 2 2 2" xfId="4054" xr:uid="{00000000-0005-0000-0000-00001B0F0000}"/>
    <cellStyle name="20% - Accent1 2 2 3 2 5 3 4 2 3" xfId="4055" xr:uid="{00000000-0005-0000-0000-00001C0F0000}"/>
    <cellStyle name="20% - Accent1 2 2 3 2 5 3 4 3" xfId="4056" xr:uid="{00000000-0005-0000-0000-00001D0F0000}"/>
    <cellStyle name="20% - Accent1 2 2 3 2 5 3 4 3 2" xfId="4057" xr:uid="{00000000-0005-0000-0000-00001E0F0000}"/>
    <cellStyle name="20% - Accent1 2 2 3 2 5 3 4 4" xfId="4058" xr:uid="{00000000-0005-0000-0000-00001F0F0000}"/>
    <cellStyle name="20% - Accent1 2 2 3 2 5 3 5" xfId="4059" xr:uid="{00000000-0005-0000-0000-0000200F0000}"/>
    <cellStyle name="20% - Accent1 2 2 3 2 5 3 5 2" xfId="4060" xr:uid="{00000000-0005-0000-0000-0000210F0000}"/>
    <cellStyle name="20% - Accent1 2 2 3 2 5 3 5 2 2" xfId="4061" xr:uid="{00000000-0005-0000-0000-0000220F0000}"/>
    <cellStyle name="20% - Accent1 2 2 3 2 5 3 5 3" xfId="4062" xr:uid="{00000000-0005-0000-0000-0000230F0000}"/>
    <cellStyle name="20% - Accent1 2 2 3 2 5 3 6" xfId="4063" xr:uid="{00000000-0005-0000-0000-0000240F0000}"/>
    <cellStyle name="20% - Accent1 2 2 3 2 5 3 6 2" xfId="4064" xr:uid="{00000000-0005-0000-0000-0000250F0000}"/>
    <cellStyle name="20% - Accent1 2 2 3 2 5 3 6 2 2" xfId="4065" xr:uid="{00000000-0005-0000-0000-0000260F0000}"/>
    <cellStyle name="20% - Accent1 2 2 3 2 5 3 6 3" xfId="4066" xr:uid="{00000000-0005-0000-0000-0000270F0000}"/>
    <cellStyle name="20% - Accent1 2 2 3 2 5 3 7" xfId="4067" xr:uid="{00000000-0005-0000-0000-0000280F0000}"/>
    <cellStyle name="20% - Accent1 2 2 3 2 5 3 7 2" xfId="4068" xr:uid="{00000000-0005-0000-0000-0000290F0000}"/>
    <cellStyle name="20% - Accent1 2 2 3 2 5 3 8" xfId="4069" xr:uid="{00000000-0005-0000-0000-00002A0F0000}"/>
    <cellStyle name="20% - Accent1 2 2 3 2 5 3 8 2" xfId="4070" xr:uid="{00000000-0005-0000-0000-00002B0F0000}"/>
    <cellStyle name="20% - Accent1 2 2 3 2 5 3 9" xfId="4071" xr:uid="{00000000-0005-0000-0000-00002C0F0000}"/>
    <cellStyle name="20% - Accent1 2 2 3 2 5 4" xfId="4072" xr:uid="{00000000-0005-0000-0000-00002D0F0000}"/>
    <cellStyle name="20% - Accent1 2 2 3 2 5 4 2" xfId="4073" xr:uid="{00000000-0005-0000-0000-00002E0F0000}"/>
    <cellStyle name="20% - Accent1 2 2 3 2 5 4 2 2" xfId="4074" xr:uid="{00000000-0005-0000-0000-00002F0F0000}"/>
    <cellStyle name="20% - Accent1 2 2 3 2 5 4 2 2 2" xfId="4075" xr:uid="{00000000-0005-0000-0000-0000300F0000}"/>
    <cellStyle name="20% - Accent1 2 2 3 2 5 4 2 3" xfId="4076" xr:uid="{00000000-0005-0000-0000-0000310F0000}"/>
    <cellStyle name="20% - Accent1 2 2 3 2 5 4 3" xfId="4077" xr:uid="{00000000-0005-0000-0000-0000320F0000}"/>
    <cellStyle name="20% - Accent1 2 2 3 2 5 4 3 2" xfId="4078" xr:uid="{00000000-0005-0000-0000-0000330F0000}"/>
    <cellStyle name="20% - Accent1 2 2 3 2 5 4 4" xfId="4079" xr:uid="{00000000-0005-0000-0000-0000340F0000}"/>
    <cellStyle name="20% - Accent1 2 2 3 2 5 5" xfId="4080" xr:uid="{00000000-0005-0000-0000-0000350F0000}"/>
    <cellStyle name="20% - Accent1 2 2 3 2 5 5 2" xfId="4081" xr:uid="{00000000-0005-0000-0000-0000360F0000}"/>
    <cellStyle name="20% - Accent1 2 2 3 2 5 5 2 2" xfId="4082" xr:uid="{00000000-0005-0000-0000-0000370F0000}"/>
    <cellStyle name="20% - Accent1 2 2 3 2 5 5 2 2 2" xfId="4083" xr:uid="{00000000-0005-0000-0000-0000380F0000}"/>
    <cellStyle name="20% - Accent1 2 2 3 2 5 5 2 3" xfId="4084" xr:uid="{00000000-0005-0000-0000-0000390F0000}"/>
    <cellStyle name="20% - Accent1 2 2 3 2 5 5 3" xfId="4085" xr:uid="{00000000-0005-0000-0000-00003A0F0000}"/>
    <cellStyle name="20% - Accent1 2 2 3 2 5 5 3 2" xfId="4086" xr:uid="{00000000-0005-0000-0000-00003B0F0000}"/>
    <cellStyle name="20% - Accent1 2 2 3 2 5 5 4" xfId="4087" xr:uid="{00000000-0005-0000-0000-00003C0F0000}"/>
    <cellStyle name="20% - Accent1 2 2 3 2 5 6" xfId="4088" xr:uid="{00000000-0005-0000-0000-00003D0F0000}"/>
    <cellStyle name="20% - Accent1 2 2 3 2 5 6 2" xfId="4089" xr:uid="{00000000-0005-0000-0000-00003E0F0000}"/>
    <cellStyle name="20% - Accent1 2 2 3 2 5 6 2 2" xfId="4090" xr:uid="{00000000-0005-0000-0000-00003F0F0000}"/>
    <cellStyle name="20% - Accent1 2 2 3 2 5 6 2 2 2" xfId="4091" xr:uid="{00000000-0005-0000-0000-0000400F0000}"/>
    <cellStyle name="20% - Accent1 2 2 3 2 5 6 2 3" xfId="4092" xr:uid="{00000000-0005-0000-0000-0000410F0000}"/>
    <cellStyle name="20% - Accent1 2 2 3 2 5 6 3" xfId="4093" xr:uid="{00000000-0005-0000-0000-0000420F0000}"/>
    <cellStyle name="20% - Accent1 2 2 3 2 5 6 3 2" xfId="4094" xr:uid="{00000000-0005-0000-0000-0000430F0000}"/>
    <cellStyle name="20% - Accent1 2 2 3 2 5 6 4" xfId="4095" xr:uid="{00000000-0005-0000-0000-0000440F0000}"/>
    <cellStyle name="20% - Accent1 2 2 3 2 5 7" xfId="4096" xr:uid="{00000000-0005-0000-0000-0000450F0000}"/>
    <cellStyle name="20% - Accent1 2 2 3 2 5 7 2" xfId="4097" xr:uid="{00000000-0005-0000-0000-0000460F0000}"/>
    <cellStyle name="20% - Accent1 2 2 3 2 5 7 2 2" xfId="4098" xr:uid="{00000000-0005-0000-0000-0000470F0000}"/>
    <cellStyle name="20% - Accent1 2 2 3 2 5 7 3" xfId="4099" xr:uid="{00000000-0005-0000-0000-0000480F0000}"/>
    <cellStyle name="20% - Accent1 2 2 3 2 5 8" xfId="4100" xr:uid="{00000000-0005-0000-0000-0000490F0000}"/>
    <cellStyle name="20% - Accent1 2 2 3 2 5 8 2" xfId="4101" xr:uid="{00000000-0005-0000-0000-00004A0F0000}"/>
    <cellStyle name="20% - Accent1 2 2 3 2 5 8 2 2" xfId="4102" xr:uid="{00000000-0005-0000-0000-00004B0F0000}"/>
    <cellStyle name="20% - Accent1 2 2 3 2 5 8 3" xfId="4103" xr:uid="{00000000-0005-0000-0000-00004C0F0000}"/>
    <cellStyle name="20% - Accent1 2 2 3 2 5 9" xfId="4104" xr:uid="{00000000-0005-0000-0000-00004D0F0000}"/>
    <cellStyle name="20% - Accent1 2 2 3 2 5 9 2" xfId="4105" xr:uid="{00000000-0005-0000-0000-00004E0F0000}"/>
    <cellStyle name="20% - Accent1 2 2 3 2 6" xfId="4106" xr:uid="{00000000-0005-0000-0000-00004F0F0000}"/>
    <cellStyle name="20% - Accent1 2 2 3 2 6 2" xfId="4107" xr:uid="{00000000-0005-0000-0000-0000500F0000}"/>
    <cellStyle name="20% - Accent1 2 2 3 2 6 2 2" xfId="4108" xr:uid="{00000000-0005-0000-0000-0000510F0000}"/>
    <cellStyle name="20% - Accent1 2 2 3 2 6 2 2 2" xfId="4109" xr:uid="{00000000-0005-0000-0000-0000520F0000}"/>
    <cellStyle name="20% - Accent1 2 2 3 2 6 2 2 2 2" xfId="4110" xr:uid="{00000000-0005-0000-0000-0000530F0000}"/>
    <cellStyle name="20% - Accent1 2 2 3 2 6 2 2 3" xfId="4111" xr:uid="{00000000-0005-0000-0000-0000540F0000}"/>
    <cellStyle name="20% - Accent1 2 2 3 2 6 2 3" xfId="4112" xr:uid="{00000000-0005-0000-0000-0000550F0000}"/>
    <cellStyle name="20% - Accent1 2 2 3 2 6 2 3 2" xfId="4113" xr:uid="{00000000-0005-0000-0000-0000560F0000}"/>
    <cellStyle name="20% - Accent1 2 2 3 2 6 2 4" xfId="4114" xr:uid="{00000000-0005-0000-0000-0000570F0000}"/>
    <cellStyle name="20% - Accent1 2 2 3 2 6 3" xfId="4115" xr:uid="{00000000-0005-0000-0000-0000580F0000}"/>
    <cellStyle name="20% - Accent1 2 2 3 2 6 3 2" xfId="4116" xr:uid="{00000000-0005-0000-0000-0000590F0000}"/>
    <cellStyle name="20% - Accent1 2 2 3 2 6 3 2 2" xfId="4117" xr:uid="{00000000-0005-0000-0000-00005A0F0000}"/>
    <cellStyle name="20% - Accent1 2 2 3 2 6 3 2 2 2" xfId="4118" xr:uid="{00000000-0005-0000-0000-00005B0F0000}"/>
    <cellStyle name="20% - Accent1 2 2 3 2 6 3 2 3" xfId="4119" xr:uid="{00000000-0005-0000-0000-00005C0F0000}"/>
    <cellStyle name="20% - Accent1 2 2 3 2 6 3 3" xfId="4120" xr:uid="{00000000-0005-0000-0000-00005D0F0000}"/>
    <cellStyle name="20% - Accent1 2 2 3 2 6 3 3 2" xfId="4121" xr:uid="{00000000-0005-0000-0000-00005E0F0000}"/>
    <cellStyle name="20% - Accent1 2 2 3 2 6 3 4" xfId="4122" xr:uid="{00000000-0005-0000-0000-00005F0F0000}"/>
    <cellStyle name="20% - Accent1 2 2 3 2 6 4" xfId="4123" xr:uid="{00000000-0005-0000-0000-0000600F0000}"/>
    <cellStyle name="20% - Accent1 2 2 3 2 6 4 2" xfId="4124" xr:uid="{00000000-0005-0000-0000-0000610F0000}"/>
    <cellStyle name="20% - Accent1 2 2 3 2 6 4 2 2" xfId="4125" xr:uid="{00000000-0005-0000-0000-0000620F0000}"/>
    <cellStyle name="20% - Accent1 2 2 3 2 6 4 2 2 2" xfId="4126" xr:uid="{00000000-0005-0000-0000-0000630F0000}"/>
    <cellStyle name="20% - Accent1 2 2 3 2 6 4 2 3" xfId="4127" xr:uid="{00000000-0005-0000-0000-0000640F0000}"/>
    <cellStyle name="20% - Accent1 2 2 3 2 6 4 3" xfId="4128" xr:uid="{00000000-0005-0000-0000-0000650F0000}"/>
    <cellStyle name="20% - Accent1 2 2 3 2 6 4 3 2" xfId="4129" xr:uid="{00000000-0005-0000-0000-0000660F0000}"/>
    <cellStyle name="20% - Accent1 2 2 3 2 6 4 4" xfId="4130" xr:uid="{00000000-0005-0000-0000-0000670F0000}"/>
    <cellStyle name="20% - Accent1 2 2 3 2 6 5" xfId="4131" xr:uid="{00000000-0005-0000-0000-0000680F0000}"/>
    <cellStyle name="20% - Accent1 2 2 3 2 6 5 2" xfId="4132" xr:uid="{00000000-0005-0000-0000-0000690F0000}"/>
    <cellStyle name="20% - Accent1 2 2 3 2 6 5 2 2" xfId="4133" xr:uid="{00000000-0005-0000-0000-00006A0F0000}"/>
    <cellStyle name="20% - Accent1 2 2 3 2 6 5 3" xfId="4134" xr:uid="{00000000-0005-0000-0000-00006B0F0000}"/>
    <cellStyle name="20% - Accent1 2 2 3 2 6 6" xfId="4135" xr:uid="{00000000-0005-0000-0000-00006C0F0000}"/>
    <cellStyle name="20% - Accent1 2 2 3 2 6 6 2" xfId="4136" xr:uid="{00000000-0005-0000-0000-00006D0F0000}"/>
    <cellStyle name="20% - Accent1 2 2 3 2 6 6 2 2" xfId="4137" xr:uid="{00000000-0005-0000-0000-00006E0F0000}"/>
    <cellStyle name="20% - Accent1 2 2 3 2 6 6 3" xfId="4138" xr:uid="{00000000-0005-0000-0000-00006F0F0000}"/>
    <cellStyle name="20% - Accent1 2 2 3 2 6 7" xfId="4139" xr:uid="{00000000-0005-0000-0000-0000700F0000}"/>
    <cellStyle name="20% - Accent1 2 2 3 2 6 7 2" xfId="4140" xr:uid="{00000000-0005-0000-0000-0000710F0000}"/>
    <cellStyle name="20% - Accent1 2 2 3 2 6 8" xfId="4141" xr:uid="{00000000-0005-0000-0000-0000720F0000}"/>
    <cellStyle name="20% - Accent1 2 2 3 2 6 8 2" xfId="4142" xr:uid="{00000000-0005-0000-0000-0000730F0000}"/>
    <cellStyle name="20% - Accent1 2 2 3 2 6 9" xfId="4143" xr:uid="{00000000-0005-0000-0000-0000740F0000}"/>
    <cellStyle name="20% - Accent1 2 2 3 2 7" xfId="4144" xr:uid="{00000000-0005-0000-0000-0000750F0000}"/>
    <cellStyle name="20% - Accent1 2 2 3 2 7 2" xfId="4145" xr:uid="{00000000-0005-0000-0000-0000760F0000}"/>
    <cellStyle name="20% - Accent1 2 2 3 2 7 2 2" xfId="4146" xr:uid="{00000000-0005-0000-0000-0000770F0000}"/>
    <cellStyle name="20% - Accent1 2 2 3 2 7 2 2 2" xfId="4147" xr:uid="{00000000-0005-0000-0000-0000780F0000}"/>
    <cellStyle name="20% - Accent1 2 2 3 2 7 2 2 2 2" xfId="4148" xr:uid="{00000000-0005-0000-0000-0000790F0000}"/>
    <cellStyle name="20% - Accent1 2 2 3 2 7 2 2 3" xfId="4149" xr:uid="{00000000-0005-0000-0000-00007A0F0000}"/>
    <cellStyle name="20% - Accent1 2 2 3 2 7 2 3" xfId="4150" xr:uid="{00000000-0005-0000-0000-00007B0F0000}"/>
    <cellStyle name="20% - Accent1 2 2 3 2 7 2 3 2" xfId="4151" xr:uid="{00000000-0005-0000-0000-00007C0F0000}"/>
    <cellStyle name="20% - Accent1 2 2 3 2 7 2 4" xfId="4152" xr:uid="{00000000-0005-0000-0000-00007D0F0000}"/>
    <cellStyle name="20% - Accent1 2 2 3 2 7 3" xfId="4153" xr:uid="{00000000-0005-0000-0000-00007E0F0000}"/>
    <cellStyle name="20% - Accent1 2 2 3 2 7 3 2" xfId="4154" xr:uid="{00000000-0005-0000-0000-00007F0F0000}"/>
    <cellStyle name="20% - Accent1 2 2 3 2 7 3 2 2" xfId="4155" xr:uid="{00000000-0005-0000-0000-0000800F0000}"/>
    <cellStyle name="20% - Accent1 2 2 3 2 7 3 2 2 2" xfId="4156" xr:uid="{00000000-0005-0000-0000-0000810F0000}"/>
    <cellStyle name="20% - Accent1 2 2 3 2 7 3 2 3" xfId="4157" xr:uid="{00000000-0005-0000-0000-0000820F0000}"/>
    <cellStyle name="20% - Accent1 2 2 3 2 7 3 3" xfId="4158" xr:uid="{00000000-0005-0000-0000-0000830F0000}"/>
    <cellStyle name="20% - Accent1 2 2 3 2 7 3 3 2" xfId="4159" xr:uid="{00000000-0005-0000-0000-0000840F0000}"/>
    <cellStyle name="20% - Accent1 2 2 3 2 7 3 4" xfId="4160" xr:uid="{00000000-0005-0000-0000-0000850F0000}"/>
    <cellStyle name="20% - Accent1 2 2 3 2 7 4" xfId="4161" xr:uid="{00000000-0005-0000-0000-0000860F0000}"/>
    <cellStyle name="20% - Accent1 2 2 3 2 7 4 2" xfId="4162" xr:uid="{00000000-0005-0000-0000-0000870F0000}"/>
    <cellStyle name="20% - Accent1 2 2 3 2 7 4 2 2" xfId="4163" xr:uid="{00000000-0005-0000-0000-0000880F0000}"/>
    <cellStyle name="20% - Accent1 2 2 3 2 7 4 2 2 2" xfId="4164" xr:uid="{00000000-0005-0000-0000-0000890F0000}"/>
    <cellStyle name="20% - Accent1 2 2 3 2 7 4 2 3" xfId="4165" xr:uid="{00000000-0005-0000-0000-00008A0F0000}"/>
    <cellStyle name="20% - Accent1 2 2 3 2 7 4 3" xfId="4166" xr:uid="{00000000-0005-0000-0000-00008B0F0000}"/>
    <cellStyle name="20% - Accent1 2 2 3 2 7 4 3 2" xfId="4167" xr:uid="{00000000-0005-0000-0000-00008C0F0000}"/>
    <cellStyle name="20% - Accent1 2 2 3 2 7 4 4" xfId="4168" xr:uid="{00000000-0005-0000-0000-00008D0F0000}"/>
    <cellStyle name="20% - Accent1 2 2 3 2 7 5" xfId="4169" xr:uid="{00000000-0005-0000-0000-00008E0F0000}"/>
    <cellStyle name="20% - Accent1 2 2 3 2 7 5 2" xfId="4170" xr:uid="{00000000-0005-0000-0000-00008F0F0000}"/>
    <cellStyle name="20% - Accent1 2 2 3 2 7 5 2 2" xfId="4171" xr:uid="{00000000-0005-0000-0000-0000900F0000}"/>
    <cellStyle name="20% - Accent1 2 2 3 2 7 5 3" xfId="4172" xr:uid="{00000000-0005-0000-0000-0000910F0000}"/>
    <cellStyle name="20% - Accent1 2 2 3 2 7 6" xfId="4173" xr:uid="{00000000-0005-0000-0000-0000920F0000}"/>
    <cellStyle name="20% - Accent1 2 2 3 2 7 6 2" xfId="4174" xr:uid="{00000000-0005-0000-0000-0000930F0000}"/>
    <cellStyle name="20% - Accent1 2 2 3 2 7 6 2 2" xfId="4175" xr:uid="{00000000-0005-0000-0000-0000940F0000}"/>
    <cellStyle name="20% - Accent1 2 2 3 2 7 6 3" xfId="4176" xr:uid="{00000000-0005-0000-0000-0000950F0000}"/>
    <cellStyle name="20% - Accent1 2 2 3 2 7 7" xfId="4177" xr:uid="{00000000-0005-0000-0000-0000960F0000}"/>
    <cellStyle name="20% - Accent1 2 2 3 2 7 7 2" xfId="4178" xr:uid="{00000000-0005-0000-0000-0000970F0000}"/>
    <cellStyle name="20% - Accent1 2 2 3 2 7 8" xfId="4179" xr:uid="{00000000-0005-0000-0000-0000980F0000}"/>
    <cellStyle name="20% - Accent1 2 2 3 2 7 8 2" xfId="4180" xr:uid="{00000000-0005-0000-0000-0000990F0000}"/>
    <cellStyle name="20% - Accent1 2 2 3 2 7 9" xfId="4181" xr:uid="{00000000-0005-0000-0000-00009A0F0000}"/>
    <cellStyle name="20% - Accent1 2 2 3 2 8" xfId="4182" xr:uid="{00000000-0005-0000-0000-00009B0F0000}"/>
    <cellStyle name="20% - Accent1 2 2 3 2 8 2" xfId="4183" xr:uid="{00000000-0005-0000-0000-00009C0F0000}"/>
    <cellStyle name="20% - Accent1 2 2 3 2 8 2 2" xfId="4184" xr:uid="{00000000-0005-0000-0000-00009D0F0000}"/>
    <cellStyle name="20% - Accent1 2 2 3 2 8 2 2 2" xfId="4185" xr:uid="{00000000-0005-0000-0000-00009E0F0000}"/>
    <cellStyle name="20% - Accent1 2 2 3 2 8 2 3" xfId="4186" xr:uid="{00000000-0005-0000-0000-00009F0F0000}"/>
    <cellStyle name="20% - Accent1 2 2 3 2 8 3" xfId="4187" xr:uid="{00000000-0005-0000-0000-0000A00F0000}"/>
    <cellStyle name="20% - Accent1 2 2 3 2 8 3 2" xfId="4188" xr:uid="{00000000-0005-0000-0000-0000A10F0000}"/>
    <cellStyle name="20% - Accent1 2 2 3 2 8 4" xfId="4189" xr:uid="{00000000-0005-0000-0000-0000A20F0000}"/>
    <cellStyle name="20% - Accent1 2 2 3 2 9" xfId="4190" xr:uid="{00000000-0005-0000-0000-0000A30F0000}"/>
    <cellStyle name="20% - Accent1 2 2 3 2 9 2" xfId="4191" xr:uid="{00000000-0005-0000-0000-0000A40F0000}"/>
    <cellStyle name="20% - Accent1 2 2 3 2 9 2 2" xfId="4192" xr:uid="{00000000-0005-0000-0000-0000A50F0000}"/>
    <cellStyle name="20% - Accent1 2 2 3 2 9 2 2 2" xfId="4193" xr:uid="{00000000-0005-0000-0000-0000A60F0000}"/>
    <cellStyle name="20% - Accent1 2 2 3 2 9 2 3" xfId="4194" xr:uid="{00000000-0005-0000-0000-0000A70F0000}"/>
    <cellStyle name="20% - Accent1 2 2 3 2 9 3" xfId="4195" xr:uid="{00000000-0005-0000-0000-0000A80F0000}"/>
    <cellStyle name="20% - Accent1 2 2 3 2 9 3 2" xfId="4196" xr:uid="{00000000-0005-0000-0000-0000A90F0000}"/>
    <cellStyle name="20% - Accent1 2 2 3 2 9 4" xfId="4197" xr:uid="{00000000-0005-0000-0000-0000AA0F0000}"/>
    <cellStyle name="20% - Accent1 2 2 3 3" xfId="4198" xr:uid="{00000000-0005-0000-0000-0000AB0F0000}"/>
    <cellStyle name="20% - Accent1 2 2 3 3 10" xfId="4199" xr:uid="{00000000-0005-0000-0000-0000AC0F0000}"/>
    <cellStyle name="20% - Accent1 2 2 3 3 10 2" xfId="4200" xr:uid="{00000000-0005-0000-0000-0000AD0F0000}"/>
    <cellStyle name="20% - Accent1 2 2 3 3 10 2 2" xfId="4201" xr:uid="{00000000-0005-0000-0000-0000AE0F0000}"/>
    <cellStyle name="20% - Accent1 2 2 3 3 10 3" xfId="4202" xr:uid="{00000000-0005-0000-0000-0000AF0F0000}"/>
    <cellStyle name="20% - Accent1 2 2 3 3 11" xfId="4203" xr:uid="{00000000-0005-0000-0000-0000B00F0000}"/>
    <cellStyle name="20% - Accent1 2 2 3 3 11 2" xfId="4204" xr:uid="{00000000-0005-0000-0000-0000B10F0000}"/>
    <cellStyle name="20% - Accent1 2 2 3 3 11 2 2" xfId="4205" xr:uid="{00000000-0005-0000-0000-0000B20F0000}"/>
    <cellStyle name="20% - Accent1 2 2 3 3 11 3" xfId="4206" xr:uid="{00000000-0005-0000-0000-0000B30F0000}"/>
    <cellStyle name="20% - Accent1 2 2 3 3 12" xfId="4207" xr:uid="{00000000-0005-0000-0000-0000B40F0000}"/>
    <cellStyle name="20% - Accent1 2 2 3 3 12 2" xfId="4208" xr:uid="{00000000-0005-0000-0000-0000B50F0000}"/>
    <cellStyle name="20% - Accent1 2 2 3 3 13" xfId="4209" xr:uid="{00000000-0005-0000-0000-0000B60F0000}"/>
    <cellStyle name="20% - Accent1 2 2 3 3 13 2" xfId="4210" xr:uid="{00000000-0005-0000-0000-0000B70F0000}"/>
    <cellStyle name="20% - Accent1 2 2 3 3 14" xfId="4211" xr:uid="{00000000-0005-0000-0000-0000B80F0000}"/>
    <cellStyle name="20% - Accent1 2 2 3 3 2" xfId="4212" xr:uid="{00000000-0005-0000-0000-0000B90F0000}"/>
    <cellStyle name="20% - Accent1 2 2 3 3 2 10" xfId="4213" xr:uid="{00000000-0005-0000-0000-0000BA0F0000}"/>
    <cellStyle name="20% - Accent1 2 2 3 3 2 10 2" xfId="4214" xr:uid="{00000000-0005-0000-0000-0000BB0F0000}"/>
    <cellStyle name="20% - Accent1 2 2 3 3 2 11" xfId="4215" xr:uid="{00000000-0005-0000-0000-0000BC0F0000}"/>
    <cellStyle name="20% - Accent1 2 2 3 3 2 2" xfId="4216" xr:uid="{00000000-0005-0000-0000-0000BD0F0000}"/>
    <cellStyle name="20% - Accent1 2 2 3 3 2 2 2" xfId="4217" xr:uid="{00000000-0005-0000-0000-0000BE0F0000}"/>
    <cellStyle name="20% - Accent1 2 2 3 3 2 2 2 2" xfId="4218" xr:uid="{00000000-0005-0000-0000-0000BF0F0000}"/>
    <cellStyle name="20% - Accent1 2 2 3 3 2 2 2 2 2" xfId="4219" xr:uid="{00000000-0005-0000-0000-0000C00F0000}"/>
    <cellStyle name="20% - Accent1 2 2 3 3 2 2 2 2 2 2" xfId="4220" xr:uid="{00000000-0005-0000-0000-0000C10F0000}"/>
    <cellStyle name="20% - Accent1 2 2 3 3 2 2 2 2 3" xfId="4221" xr:uid="{00000000-0005-0000-0000-0000C20F0000}"/>
    <cellStyle name="20% - Accent1 2 2 3 3 2 2 2 3" xfId="4222" xr:uid="{00000000-0005-0000-0000-0000C30F0000}"/>
    <cellStyle name="20% - Accent1 2 2 3 3 2 2 2 3 2" xfId="4223" xr:uid="{00000000-0005-0000-0000-0000C40F0000}"/>
    <cellStyle name="20% - Accent1 2 2 3 3 2 2 2 4" xfId="4224" xr:uid="{00000000-0005-0000-0000-0000C50F0000}"/>
    <cellStyle name="20% - Accent1 2 2 3 3 2 2 3" xfId="4225" xr:uid="{00000000-0005-0000-0000-0000C60F0000}"/>
    <cellStyle name="20% - Accent1 2 2 3 3 2 2 3 2" xfId="4226" xr:uid="{00000000-0005-0000-0000-0000C70F0000}"/>
    <cellStyle name="20% - Accent1 2 2 3 3 2 2 3 2 2" xfId="4227" xr:uid="{00000000-0005-0000-0000-0000C80F0000}"/>
    <cellStyle name="20% - Accent1 2 2 3 3 2 2 3 2 2 2" xfId="4228" xr:uid="{00000000-0005-0000-0000-0000C90F0000}"/>
    <cellStyle name="20% - Accent1 2 2 3 3 2 2 3 2 3" xfId="4229" xr:uid="{00000000-0005-0000-0000-0000CA0F0000}"/>
    <cellStyle name="20% - Accent1 2 2 3 3 2 2 3 3" xfId="4230" xr:uid="{00000000-0005-0000-0000-0000CB0F0000}"/>
    <cellStyle name="20% - Accent1 2 2 3 3 2 2 3 3 2" xfId="4231" xr:uid="{00000000-0005-0000-0000-0000CC0F0000}"/>
    <cellStyle name="20% - Accent1 2 2 3 3 2 2 3 4" xfId="4232" xr:uid="{00000000-0005-0000-0000-0000CD0F0000}"/>
    <cellStyle name="20% - Accent1 2 2 3 3 2 2 4" xfId="4233" xr:uid="{00000000-0005-0000-0000-0000CE0F0000}"/>
    <cellStyle name="20% - Accent1 2 2 3 3 2 2 4 2" xfId="4234" xr:uid="{00000000-0005-0000-0000-0000CF0F0000}"/>
    <cellStyle name="20% - Accent1 2 2 3 3 2 2 4 2 2" xfId="4235" xr:uid="{00000000-0005-0000-0000-0000D00F0000}"/>
    <cellStyle name="20% - Accent1 2 2 3 3 2 2 4 2 2 2" xfId="4236" xr:uid="{00000000-0005-0000-0000-0000D10F0000}"/>
    <cellStyle name="20% - Accent1 2 2 3 3 2 2 4 2 3" xfId="4237" xr:uid="{00000000-0005-0000-0000-0000D20F0000}"/>
    <cellStyle name="20% - Accent1 2 2 3 3 2 2 4 3" xfId="4238" xr:uid="{00000000-0005-0000-0000-0000D30F0000}"/>
    <cellStyle name="20% - Accent1 2 2 3 3 2 2 4 3 2" xfId="4239" xr:uid="{00000000-0005-0000-0000-0000D40F0000}"/>
    <cellStyle name="20% - Accent1 2 2 3 3 2 2 4 4" xfId="4240" xr:uid="{00000000-0005-0000-0000-0000D50F0000}"/>
    <cellStyle name="20% - Accent1 2 2 3 3 2 2 5" xfId="4241" xr:uid="{00000000-0005-0000-0000-0000D60F0000}"/>
    <cellStyle name="20% - Accent1 2 2 3 3 2 2 5 2" xfId="4242" xr:uid="{00000000-0005-0000-0000-0000D70F0000}"/>
    <cellStyle name="20% - Accent1 2 2 3 3 2 2 5 2 2" xfId="4243" xr:uid="{00000000-0005-0000-0000-0000D80F0000}"/>
    <cellStyle name="20% - Accent1 2 2 3 3 2 2 5 3" xfId="4244" xr:uid="{00000000-0005-0000-0000-0000D90F0000}"/>
    <cellStyle name="20% - Accent1 2 2 3 3 2 2 6" xfId="4245" xr:uid="{00000000-0005-0000-0000-0000DA0F0000}"/>
    <cellStyle name="20% - Accent1 2 2 3 3 2 2 6 2" xfId="4246" xr:uid="{00000000-0005-0000-0000-0000DB0F0000}"/>
    <cellStyle name="20% - Accent1 2 2 3 3 2 2 6 2 2" xfId="4247" xr:uid="{00000000-0005-0000-0000-0000DC0F0000}"/>
    <cellStyle name="20% - Accent1 2 2 3 3 2 2 6 3" xfId="4248" xr:uid="{00000000-0005-0000-0000-0000DD0F0000}"/>
    <cellStyle name="20% - Accent1 2 2 3 3 2 2 7" xfId="4249" xr:uid="{00000000-0005-0000-0000-0000DE0F0000}"/>
    <cellStyle name="20% - Accent1 2 2 3 3 2 2 7 2" xfId="4250" xr:uid="{00000000-0005-0000-0000-0000DF0F0000}"/>
    <cellStyle name="20% - Accent1 2 2 3 3 2 2 8" xfId="4251" xr:uid="{00000000-0005-0000-0000-0000E00F0000}"/>
    <cellStyle name="20% - Accent1 2 2 3 3 2 2 8 2" xfId="4252" xr:uid="{00000000-0005-0000-0000-0000E10F0000}"/>
    <cellStyle name="20% - Accent1 2 2 3 3 2 2 9" xfId="4253" xr:uid="{00000000-0005-0000-0000-0000E20F0000}"/>
    <cellStyle name="20% - Accent1 2 2 3 3 2 3" xfId="4254" xr:uid="{00000000-0005-0000-0000-0000E30F0000}"/>
    <cellStyle name="20% - Accent1 2 2 3 3 2 3 2" xfId="4255" xr:uid="{00000000-0005-0000-0000-0000E40F0000}"/>
    <cellStyle name="20% - Accent1 2 2 3 3 2 3 2 2" xfId="4256" xr:uid="{00000000-0005-0000-0000-0000E50F0000}"/>
    <cellStyle name="20% - Accent1 2 2 3 3 2 3 2 2 2" xfId="4257" xr:uid="{00000000-0005-0000-0000-0000E60F0000}"/>
    <cellStyle name="20% - Accent1 2 2 3 3 2 3 2 2 2 2" xfId="4258" xr:uid="{00000000-0005-0000-0000-0000E70F0000}"/>
    <cellStyle name="20% - Accent1 2 2 3 3 2 3 2 2 3" xfId="4259" xr:uid="{00000000-0005-0000-0000-0000E80F0000}"/>
    <cellStyle name="20% - Accent1 2 2 3 3 2 3 2 3" xfId="4260" xr:uid="{00000000-0005-0000-0000-0000E90F0000}"/>
    <cellStyle name="20% - Accent1 2 2 3 3 2 3 2 3 2" xfId="4261" xr:uid="{00000000-0005-0000-0000-0000EA0F0000}"/>
    <cellStyle name="20% - Accent1 2 2 3 3 2 3 2 4" xfId="4262" xr:uid="{00000000-0005-0000-0000-0000EB0F0000}"/>
    <cellStyle name="20% - Accent1 2 2 3 3 2 3 3" xfId="4263" xr:uid="{00000000-0005-0000-0000-0000EC0F0000}"/>
    <cellStyle name="20% - Accent1 2 2 3 3 2 3 3 2" xfId="4264" xr:uid="{00000000-0005-0000-0000-0000ED0F0000}"/>
    <cellStyle name="20% - Accent1 2 2 3 3 2 3 3 2 2" xfId="4265" xr:uid="{00000000-0005-0000-0000-0000EE0F0000}"/>
    <cellStyle name="20% - Accent1 2 2 3 3 2 3 3 2 2 2" xfId="4266" xr:uid="{00000000-0005-0000-0000-0000EF0F0000}"/>
    <cellStyle name="20% - Accent1 2 2 3 3 2 3 3 2 3" xfId="4267" xr:uid="{00000000-0005-0000-0000-0000F00F0000}"/>
    <cellStyle name="20% - Accent1 2 2 3 3 2 3 3 3" xfId="4268" xr:uid="{00000000-0005-0000-0000-0000F10F0000}"/>
    <cellStyle name="20% - Accent1 2 2 3 3 2 3 3 3 2" xfId="4269" xr:uid="{00000000-0005-0000-0000-0000F20F0000}"/>
    <cellStyle name="20% - Accent1 2 2 3 3 2 3 3 4" xfId="4270" xr:uid="{00000000-0005-0000-0000-0000F30F0000}"/>
    <cellStyle name="20% - Accent1 2 2 3 3 2 3 4" xfId="4271" xr:uid="{00000000-0005-0000-0000-0000F40F0000}"/>
    <cellStyle name="20% - Accent1 2 2 3 3 2 3 4 2" xfId="4272" xr:uid="{00000000-0005-0000-0000-0000F50F0000}"/>
    <cellStyle name="20% - Accent1 2 2 3 3 2 3 4 2 2" xfId="4273" xr:uid="{00000000-0005-0000-0000-0000F60F0000}"/>
    <cellStyle name="20% - Accent1 2 2 3 3 2 3 4 2 2 2" xfId="4274" xr:uid="{00000000-0005-0000-0000-0000F70F0000}"/>
    <cellStyle name="20% - Accent1 2 2 3 3 2 3 4 2 3" xfId="4275" xr:uid="{00000000-0005-0000-0000-0000F80F0000}"/>
    <cellStyle name="20% - Accent1 2 2 3 3 2 3 4 3" xfId="4276" xr:uid="{00000000-0005-0000-0000-0000F90F0000}"/>
    <cellStyle name="20% - Accent1 2 2 3 3 2 3 4 3 2" xfId="4277" xr:uid="{00000000-0005-0000-0000-0000FA0F0000}"/>
    <cellStyle name="20% - Accent1 2 2 3 3 2 3 4 4" xfId="4278" xr:uid="{00000000-0005-0000-0000-0000FB0F0000}"/>
    <cellStyle name="20% - Accent1 2 2 3 3 2 3 5" xfId="4279" xr:uid="{00000000-0005-0000-0000-0000FC0F0000}"/>
    <cellStyle name="20% - Accent1 2 2 3 3 2 3 5 2" xfId="4280" xr:uid="{00000000-0005-0000-0000-0000FD0F0000}"/>
    <cellStyle name="20% - Accent1 2 2 3 3 2 3 5 2 2" xfId="4281" xr:uid="{00000000-0005-0000-0000-0000FE0F0000}"/>
    <cellStyle name="20% - Accent1 2 2 3 3 2 3 5 3" xfId="4282" xr:uid="{00000000-0005-0000-0000-0000FF0F0000}"/>
    <cellStyle name="20% - Accent1 2 2 3 3 2 3 6" xfId="4283" xr:uid="{00000000-0005-0000-0000-000000100000}"/>
    <cellStyle name="20% - Accent1 2 2 3 3 2 3 6 2" xfId="4284" xr:uid="{00000000-0005-0000-0000-000001100000}"/>
    <cellStyle name="20% - Accent1 2 2 3 3 2 3 6 2 2" xfId="4285" xr:uid="{00000000-0005-0000-0000-000002100000}"/>
    <cellStyle name="20% - Accent1 2 2 3 3 2 3 6 3" xfId="4286" xr:uid="{00000000-0005-0000-0000-000003100000}"/>
    <cellStyle name="20% - Accent1 2 2 3 3 2 3 7" xfId="4287" xr:uid="{00000000-0005-0000-0000-000004100000}"/>
    <cellStyle name="20% - Accent1 2 2 3 3 2 3 7 2" xfId="4288" xr:uid="{00000000-0005-0000-0000-000005100000}"/>
    <cellStyle name="20% - Accent1 2 2 3 3 2 3 8" xfId="4289" xr:uid="{00000000-0005-0000-0000-000006100000}"/>
    <cellStyle name="20% - Accent1 2 2 3 3 2 3 8 2" xfId="4290" xr:uid="{00000000-0005-0000-0000-000007100000}"/>
    <cellStyle name="20% - Accent1 2 2 3 3 2 3 9" xfId="4291" xr:uid="{00000000-0005-0000-0000-000008100000}"/>
    <cellStyle name="20% - Accent1 2 2 3 3 2 4" xfId="4292" xr:uid="{00000000-0005-0000-0000-000009100000}"/>
    <cellStyle name="20% - Accent1 2 2 3 3 2 4 2" xfId="4293" xr:uid="{00000000-0005-0000-0000-00000A100000}"/>
    <cellStyle name="20% - Accent1 2 2 3 3 2 4 2 2" xfId="4294" xr:uid="{00000000-0005-0000-0000-00000B100000}"/>
    <cellStyle name="20% - Accent1 2 2 3 3 2 4 2 2 2" xfId="4295" xr:uid="{00000000-0005-0000-0000-00000C100000}"/>
    <cellStyle name="20% - Accent1 2 2 3 3 2 4 2 3" xfId="4296" xr:uid="{00000000-0005-0000-0000-00000D100000}"/>
    <cellStyle name="20% - Accent1 2 2 3 3 2 4 3" xfId="4297" xr:uid="{00000000-0005-0000-0000-00000E100000}"/>
    <cellStyle name="20% - Accent1 2 2 3 3 2 4 3 2" xfId="4298" xr:uid="{00000000-0005-0000-0000-00000F100000}"/>
    <cellStyle name="20% - Accent1 2 2 3 3 2 4 4" xfId="4299" xr:uid="{00000000-0005-0000-0000-000010100000}"/>
    <cellStyle name="20% - Accent1 2 2 3 3 2 5" xfId="4300" xr:uid="{00000000-0005-0000-0000-000011100000}"/>
    <cellStyle name="20% - Accent1 2 2 3 3 2 5 2" xfId="4301" xr:uid="{00000000-0005-0000-0000-000012100000}"/>
    <cellStyle name="20% - Accent1 2 2 3 3 2 5 2 2" xfId="4302" xr:uid="{00000000-0005-0000-0000-000013100000}"/>
    <cellStyle name="20% - Accent1 2 2 3 3 2 5 2 2 2" xfId="4303" xr:uid="{00000000-0005-0000-0000-000014100000}"/>
    <cellStyle name="20% - Accent1 2 2 3 3 2 5 2 3" xfId="4304" xr:uid="{00000000-0005-0000-0000-000015100000}"/>
    <cellStyle name="20% - Accent1 2 2 3 3 2 5 3" xfId="4305" xr:uid="{00000000-0005-0000-0000-000016100000}"/>
    <cellStyle name="20% - Accent1 2 2 3 3 2 5 3 2" xfId="4306" xr:uid="{00000000-0005-0000-0000-000017100000}"/>
    <cellStyle name="20% - Accent1 2 2 3 3 2 5 4" xfId="4307" xr:uid="{00000000-0005-0000-0000-000018100000}"/>
    <cellStyle name="20% - Accent1 2 2 3 3 2 6" xfId="4308" xr:uid="{00000000-0005-0000-0000-000019100000}"/>
    <cellStyle name="20% - Accent1 2 2 3 3 2 6 2" xfId="4309" xr:uid="{00000000-0005-0000-0000-00001A100000}"/>
    <cellStyle name="20% - Accent1 2 2 3 3 2 6 2 2" xfId="4310" xr:uid="{00000000-0005-0000-0000-00001B100000}"/>
    <cellStyle name="20% - Accent1 2 2 3 3 2 6 2 2 2" xfId="4311" xr:uid="{00000000-0005-0000-0000-00001C100000}"/>
    <cellStyle name="20% - Accent1 2 2 3 3 2 6 2 3" xfId="4312" xr:uid="{00000000-0005-0000-0000-00001D100000}"/>
    <cellStyle name="20% - Accent1 2 2 3 3 2 6 3" xfId="4313" xr:uid="{00000000-0005-0000-0000-00001E100000}"/>
    <cellStyle name="20% - Accent1 2 2 3 3 2 6 3 2" xfId="4314" xr:uid="{00000000-0005-0000-0000-00001F100000}"/>
    <cellStyle name="20% - Accent1 2 2 3 3 2 6 4" xfId="4315" xr:uid="{00000000-0005-0000-0000-000020100000}"/>
    <cellStyle name="20% - Accent1 2 2 3 3 2 7" xfId="4316" xr:uid="{00000000-0005-0000-0000-000021100000}"/>
    <cellStyle name="20% - Accent1 2 2 3 3 2 7 2" xfId="4317" xr:uid="{00000000-0005-0000-0000-000022100000}"/>
    <cellStyle name="20% - Accent1 2 2 3 3 2 7 2 2" xfId="4318" xr:uid="{00000000-0005-0000-0000-000023100000}"/>
    <cellStyle name="20% - Accent1 2 2 3 3 2 7 3" xfId="4319" xr:uid="{00000000-0005-0000-0000-000024100000}"/>
    <cellStyle name="20% - Accent1 2 2 3 3 2 8" xfId="4320" xr:uid="{00000000-0005-0000-0000-000025100000}"/>
    <cellStyle name="20% - Accent1 2 2 3 3 2 8 2" xfId="4321" xr:uid="{00000000-0005-0000-0000-000026100000}"/>
    <cellStyle name="20% - Accent1 2 2 3 3 2 8 2 2" xfId="4322" xr:uid="{00000000-0005-0000-0000-000027100000}"/>
    <cellStyle name="20% - Accent1 2 2 3 3 2 8 3" xfId="4323" xr:uid="{00000000-0005-0000-0000-000028100000}"/>
    <cellStyle name="20% - Accent1 2 2 3 3 2 9" xfId="4324" xr:uid="{00000000-0005-0000-0000-000029100000}"/>
    <cellStyle name="20% - Accent1 2 2 3 3 2 9 2" xfId="4325" xr:uid="{00000000-0005-0000-0000-00002A100000}"/>
    <cellStyle name="20% - Accent1 2 2 3 3 3" xfId="4326" xr:uid="{00000000-0005-0000-0000-00002B100000}"/>
    <cellStyle name="20% - Accent1 2 2 3 3 3 10" xfId="4327" xr:uid="{00000000-0005-0000-0000-00002C100000}"/>
    <cellStyle name="20% - Accent1 2 2 3 3 3 10 2" xfId="4328" xr:uid="{00000000-0005-0000-0000-00002D100000}"/>
    <cellStyle name="20% - Accent1 2 2 3 3 3 11" xfId="4329" xr:uid="{00000000-0005-0000-0000-00002E100000}"/>
    <cellStyle name="20% - Accent1 2 2 3 3 3 2" xfId="4330" xr:uid="{00000000-0005-0000-0000-00002F100000}"/>
    <cellStyle name="20% - Accent1 2 2 3 3 3 2 2" xfId="4331" xr:uid="{00000000-0005-0000-0000-000030100000}"/>
    <cellStyle name="20% - Accent1 2 2 3 3 3 2 2 2" xfId="4332" xr:uid="{00000000-0005-0000-0000-000031100000}"/>
    <cellStyle name="20% - Accent1 2 2 3 3 3 2 2 2 2" xfId="4333" xr:uid="{00000000-0005-0000-0000-000032100000}"/>
    <cellStyle name="20% - Accent1 2 2 3 3 3 2 2 2 2 2" xfId="4334" xr:uid="{00000000-0005-0000-0000-000033100000}"/>
    <cellStyle name="20% - Accent1 2 2 3 3 3 2 2 2 3" xfId="4335" xr:uid="{00000000-0005-0000-0000-000034100000}"/>
    <cellStyle name="20% - Accent1 2 2 3 3 3 2 2 3" xfId="4336" xr:uid="{00000000-0005-0000-0000-000035100000}"/>
    <cellStyle name="20% - Accent1 2 2 3 3 3 2 2 3 2" xfId="4337" xr:uid="{00000000-0005-0000-0000-000036100000}"/>
    <cellStyle name="20% - Accent1 2 2 3 3 3 2 2 4" xfId="4338" xr:uid="{00000000-0005-0000-0000-000037100000}"/>
    <cellStyle name="20% - Accent1 2 2 3 3 3 2 3" xfId="4339" xr:uid="{00000000-0005-0000-0000-000038100000}"/>
    <cellStyle name="20% - Accent1 2 2 3 3 3 2 3 2" xfId="4340" xr:uid="{00000000-0005-0000-0000-000039100000}"/>
    <cellStyle name="20% - Accent1 2 2 3 3 3 2 3 2 2" xfId="4341" xr:uid="{00000000-0005-0000-0000-00003A100000}"/>
    <cellStyle name="20% - Accent1 2 2 3 3 3 2 3 2 2 2" xfId="4342" xr:uid="{00000000-0005-0000-0000-00003B100000}"/>
    <cellStyle name="20% - Accent1 2 2 3 3 3 2 3 2 3" xfId="4343" xr:uid="{00000000-0005-0000-0000-00003C100000}"/>
    <cellStyle name="20% - Accent1 2 2 3 3 3 2 3 3" xfId="4344" xr:uid="{00000000-0005-0000-0000-00003D100000}"/>
    <cellStyle name="20% - Accent1 2 2 3 3 3 2 3 3 2" xfId="4345" xr:uid="{00000000-0005-0000-0000-00003E100000}"/>
    <cellStyle name="20% - Accent1 2 2 3 3 3 2 3 4" xfId="4346" xr:uid="{00000000-0005-0000-0000-00003F100000}"/>
    <cellStyle name="20% - Accent1 2 2 3 3 3 2 4" xfId="4347" xr:uid="{00000000-0005-0000-0000-000040100000}"/>
    <cellStyle name="20% - Accent1 2 2 3 3 3 2 4 2" xfId="4348" xr:uid="{00000000-0005-0000-0000-000041100000}"/>
    <cellStyle name="20% - Accent1 2 2 3 3 3 2 4 2 2" xfId="4349" xr:uid="{00000000-0005-0000-0000-000042100000}"/>
    <cellStyle name="20% - Accent1 2 2 3 3 3 2 4 2 2 2" xfId="4350" xr:uid="{00000000-0005-0000-0000-000043100000}"/>
    <cellStyle name="20% - Accent1 2 2 3 3 3 2 4 2 3" xfId="4351" xr:uid="{00000000-0005-0000-0000-000044100000}"/>
    <cellStyle name="20% - Accent1 2 2 3 3 3 2 4 3" xfId="4352" xr:uid="{00000000-0005-0000-0000-000045100000}"/>
    <cellStyle name="20% - Accent1 2 2 3 3 3 2 4 3 2" xfId="4353" xr:uid="{00000000-0005-0000-0000-000046100000}"/>
    <cellStyle name="20% - Accent1 2 2 3 3 3 2 4 4" xfId="4354" xr:uid="{00000000-0005-0000-0000-000047100000}"/>
    <cellStyle name="20% - Accent1 2 2 3 3 3 2 5" xfId="4355" xr:uid="{00000000-0005-0000-0000-000048100000}"/>
    <cellStyle name="20% - Accent1 2 2 3 3 3 2 5 2" xfId="4356" xr:uid="{00000000-0005-0000-0000-000049100000}"/>
    <cellStyle name="20% - Accent1 2 2 3 3 3 2 5 2 2" xfId="4357" xr:uid="{00000000-0005-0000-0000-00004A100000}"/>
    <cellStyle name="20% - Accent1 2 2 3 3 3 2 5 3" xfId="4358" xr:uid="{00000000-0005-0000-0000-00004B100000}"/>
    <cellStyle name="20% - Accent1 2 2 3 3 3 2 6" xfId="4359" xr:uid="{00000000-0005-0000-0000-00004C100000}"/>
    <cellStyle name="20% - Accent1 2 2 3 3 3 2 6 2" xfId="4360" xr:uid="{00000000-0005-0000-0000-00004D100000}"/>
    <cellStyle name="20% - Accent1 2 2 3 3 3 2 6 2 2" xfId="4361" xr:uid="{00000000-0005-0000-0000-00004E100000}"/>
    <cellStyle name="20% - Accent1 2 2 3 3 3 2 6 3" xfId="4362" xr:uid="{00000000-0005-0000-0000-00004F100000}"/>
    <cellStyle name="20% - Accent1 2 2 3 3 3 2 7" xfId="4363" xr:uid="{00000000-0005-0000-0000-000050100000}"/>
    <cellStyle name="20% - Accent1 2 2 3 3 3 2 7 2" xfId="4364" xr:uid="{00000000-0005-0000-0000-000051100000}"/>
    <cellStyle name="20% - Accent1 2 2 3 3 3 2 8" xfId="4365" xr:uid="{00000000-0005-0000-0000-000052100000}"/>
    <cellStyle name="20% - Accent1 2 2 3 3 3 2 8 2" xfId="4366" xr:uid="{00000000-0005-0000-0000-000053100000}"/>
    <cellStyle name="20% - Accent1 2 2 3 3 3 2 9" xfId="4367" xr:uid="{00000000-0005-0000-0000-000054100000}"/>
    <cellStyle name="20% - Accent1 2 2 3 3 3 3" xfId="4368" xr:uid="{00000000-0005-0000-0000-000055100000}"/>
    <cellStyle name="20% - Accent1 2 2 3 3 3 3 2" xfId="4369" xr:uid="{00000000-0005-0000-0000-000056100000}"/>
    <cellStyle name="20% - Accent1 2 2 3 3 3 3 2 2" xfId="4370" xr:uid="{00000000-0005-0000-0000-000057100000}"/>
    <cellStyle name="20% - Accent1 2 2 3 3 3 3 2 2 2" xfId="4371" xr:uid="{00000000-0005-0000-0000-000058100000}"/>
    <cellStyle name="20% - Accent1 2 2 3 3 3 3 2 2 2 2" xfId="4372" xr:uid="{00000000-0005-0000-0000-000059100000}"/>
    <cellStyle name="20% - Accent1 2 2 3 3 3 3 2 2 3" xfId="4373" xr:uid="{00000000-0005-0000-0000-00005A100000}"/>
    <cellStyle name="20% - Accent1 2 2 3 3 3 3 2 3" xfId="4374" xr:uid="{00000000-0005-0000-0000-00005B100000}"/>
    <cellStyle name="20% - Accent1 2 2 3 3 3 3 2 3 2" xfId="4375" xr:uid="{00000000-0005-0000-0000-00005C100000}"/>
    <cellStyle name="20% - Accent1 2 2 3 3 3 3 2 4" xfId="4376" xr:uid="{00000000-0005-0000-0000-00005D100000}"/>
    <cellStyle name="20% - Accent1 2 2 3 3 3 3 3" xfId="4377" xr:uid="{00000000-0005-0000-0000-00005E100000}"/>
    <cellStyle name="20% - Accent1 2 2 3 3 3 3 3 2" xfId="4378" xr:uid="{00000000-0005-0000-0000-00005F100000}"/>
    <cellStyle name="20% - Accent1 2 2 3 3 3 3 3 2 2" xfId="4379" xr:uid="{00000000-0005-0000-0000-000060100000}"/>
    <cellStyle name="20% - Accent1 2 2 3 3 3 3 3 2 2 2" xfId="4380" xr:uid="{00000000-0005-0000-0000-000061100000}"/>
    <cellStyle name="20% - Accent1 2 2 3 3 3 3 3 2 3" xfId="4381" xr:uid="{00000000-0005-0000-0000-000062100000}"/>
    <cellStyle name="20% - Accent1 2 2 3 3 3 3 3 3" xfId="4382" xr:uid="{00000000-0005-0000-0000-000063100000}"/>
    <cellStyle name="20% - Accent1 2 2 3 3 3 3 3 3 2" xfId="4383" xr:uid="{00000000-0005-0000-0000-000064100000}"/>
    <cellStyle name="20% - Accent1 2 2 3 3 3 3 3 4" xfId="4384" xr:uid="{00000000-0005-0000-0000-000065100000}"/>
    <cellStyle name="20% - Accent1 2 2 3 3 3 3 4" xfId="4385" xr:uid="{00000000-0005-0000-0000-000066100000}"/>
    <cellStyle name="20% - Accent1 2 2 3 3 3 3 4 2" xfId="4386" xr:uid="{00000000-0005-0000-0000-000067100000}"/>
    <cellStyle name="20% - Accent1 2 2 3 3 3 3 4 2 2" xfId="4387" xr:uid="{00000000-0005-0000-0000-000068100000}"/>
    <cellStyle name="20% - Accent1 2 2 3 3 3 3 4 2 2 2" xfId="4388" xr:uid="{00000000-0005-0000-0000-000069100000}"/>
    <cellStyle name="20% - Accent1 2 2 3 3 3 3 4 2 3" xfId="4389" xr:uid="{00000000-0005-0000-0000-00006A100000}"/>
    <cellStyle name="20% - Accent1 2 2 3 3 3 3 4 3" xfId="4390" xr:uid="{00000000-0005-0000-0000-00006B100000}"/>
    <cellStyle name="20% - Accent1 2 2 3 3 3 3 4 3 2" xfId="4391" xr:uid="{00000000-0005-0000-0000-00006C100000}"/>
    <cellStyle name="20% - Accent1 2 2 3 3 3 3 4 4" xfId="4392" xr:uid="{00000000-0005-0000-0000-00006D100000}"/>
    <cellStyle name="20% - Accent1 2 2 3 3 3 3 5" xfId="4393" xr:uid="{00000000-0005-0000-0000-00006E100000}"/>
    <cellStyle name="20% - Accent1 2 2 3 3 3 3 5 2" xfId="4394" xr:uid="{00000000-0005-0000-0000-00006F100000}"/>
    <cellStyle name="20% - Accent1 2 2 3 3 3 3 5 2 2" xfId="4395" xr:uid="{00000000-0005-0000-0000-000070100000}"/>
    <cellStyle name="20% - Accent1 2 2 3 3 3 3 5 3" xfId="4396" xr:uid="{00000000-0005-0000-0000-000071100000}"/>
    <cellStyle name="20% - Accent1 2 2 3 3 3 3 6" xfId="4397" xr:uid="{00000000-0005-0000-0000-000072100000}"/>
    <cellStyle name="20% - Accent1 2 2 3 3 3 3 6 2" xfId="4398" xr:uid="{00000000-0005-0000-0000-000073100000}"/>
    <cellStyle name="20% - Accent1 2 2 3 3 3 3 6 2 2" xfId="4399" xr:uid="{00000000-0005-0000-0000-000074100000}"/>
    <cellStyle name="20% - Accent1 2 2 3 3 3 3 6 3" xfId="4400" xr:uid="{00000000-0005-0000-0000-000075100000}"/>
    <cellStyle name="20% - Accent1 2 2 3 3 3 3 7" xfId="4401" xr:uid="{00000000-0005-0000-0000-000076100000}"/>
    <cellStyle name="20% - Accent1 2 2 3 3 3 3 7 2" xfId="4402" xr:uid="{00000000-0005-0000-0000-000077100000}"/>
    <cellStyle name="20% - Accent1 2 2 3 3 3 3 8" xfId="4403" xr:uid="{00000000-0005-0000-0000-000078100000}"/>
    <cellStyle name="20% - Accent1 2 2 3 3 3 3 8 2" xfId="4404" xr:uid="{00000000-0005-0000-0000-000079100000}"/>
    <cellStyle name="20% - Accent1 2 2 3 3 3 3 9" xfId="4405" xr:uid="{00000000-0005-0000-0000-00007A100000}"/>
    <cellStyle name="20% - Accent1 2 2 3 3 3 4" xfId="4406" xr:uid="{00000000-0005-0000-0000-00007B100000}"/>
    <cellStyle name="20% - Accent1 2 2 3 3 3 4 2" xfId="4407" xr:uid="{00000000-0005-0000-0000-00007C100000}"/>
    <cellStyle name="20% - Accent1 2 2 3 3 3 4 2 2" xfId="4408" xr:uid="{00000000-0005-0000-0000-00007D100000}"/>
    <cellStyle name="20% - Accent1 2 2 3 3 3 4 2 2 2" xfId="4409" xr:uid="{00000000-0005-0000-0000-00007E100000}"/>
    <cellStyle name="20% - Accent1 2 2 3 3 3 4 2 3" xfId="4410" xr:uid="{00000000-0005-0000-0000-00007F100000}"/>
    <cellStyle name="20% - Accent1 2 2 3 3 3 4 3" xfId="4411" xr:uid="{00000000-0005-0000-0000-000080100000}"/>
    <cellStyle name="20% - Accent1 2 2 3 3 3 4 3 2" xfId="4412" xr:uid="{00000000-0005-0000-0000-000081100000}"/>
    <cellStyle name="20% - Accent1 2 2 3 3 3 4 4" xfId="4413" xr:uid="{00000000-0005-0000-0000-000082100000}"/>
    <cellStyle name="20% - Accent1 2 2 3 3 3 5" xfId="4414" xr:uid="{00000000-0005-0000-0000-000083100000}"/>
    <cellStyle name="20% - Accent1 2 2 3 3 3 5 2" xfId="4415" xr:uid="{00000000-0005-0000-0000-000084100000}"/>
    <cellStyle name="20% - Accent1 2 2 3 3 3 5 2 2" xfId="4416" xr:uid="{00000000-0005-0000-0000-000085100000}"/>
    <cellStyle name="20% - Accent1 2 2 3 3 3 5 2 2 2" xfId="4417" xr:uid="{00000000-0005-0000-0000-000086100000}"/>
    <cellStyle name="20% - Accent1 2 2 3 3 3 5 2 3" xfId="4418" xr:uid="{00000000-0005-0000-0000-000087100000}"/>
    <cellStyle name="20% - Accent1 2 2 3 3 3 5 3" xfId="4419" xr:uid="{00000000-0005-0000-0000-000088100000}"/>
    <cellStyle name="20% - Accent1 2 2 3 3 3 5 3 2" xfId="4420" xr:uid="{00000000-0005-0000-0000-000089100000}"/>
    <cellStyle name="20% - Accent1 2 2 3 3 3 5 4" xfId="4421" xr:uid="{00000000-0005-0000-0000-00008A100000}"/>
    <cellStyle name="20% - Accent1 2 2 3 3 3 6" xfId="4422" xr:uid="{00000000-0005-0000-0000-00008B100000}"/>
    <cellStyle name="20% - Accent1 2 2 3 3 3 6 2" xfId="4423" xr:uid="{00000000-0005-0000-0000-00008C100000}"/>
    <cellStyle name="20% - Accent1 2 2 3 3 3 6 2 2" xfId="4424" xr:uid="{00000000-0005-0000-0000-00008D100000}"/>
    <cellStyle name="20% - Accent1 2 2 3 3 3 6 2 2 2" xfId="4425" xr:uid="{00000000-0005-0000-0000-00008E100000}"/>
    <cellStyle name="20% - Accent1 2 2 3 3 3 6 2 3" xfId="4426" xr:uid="{00000000-0005-0000-0000-00008F100000}"/>
    <cellStyle name="20% - Accent1 2 2 3 3 3 6 3" xfId="4427" xr:uid="{00000000-0005-0000-0000-000090100000}"/>
    <cellStyle name="20% - Accent1 2 2 3 3 3 6 3 2" xfId="4428" xr:uid="{00000000-0005-0000-0000-000091100000}"/>
    <cellStyle name="20% - Accent1 2 2 3 3 3 6 4" xfId="4429" xr:uid="{00000000-0005-0000-0000-000092100000}"/>
    <cellStyle name="20% - Accent1 2 2 3 3 3 7" xfId="4430" xr:uid="{00000000-0005-0000-0000-000093100000}"/>
    <cellStyle name="20% - Accent1 2 2 3 3 3 7 2" xfId="4431" xr:uid="{00000000-0005-0000-0000-000094100000}"/>
    <cellStyle name="20% - Accent1 2 2 3 3 3 7 2 2" xfId="4432" xr:uid="{00000000-0005-0000-0000-000095100000}"/>
    <cellStyle name="20% - Accent1 2 2 3 3 3 7 3" xfId="4433" xr:uid="{00000000-0005-0000-0000-000096100000}"/>
    <cellStyle name="20% - Accent1 2 2 3 3 3 8" xfId="4434" xr:uid="{00000000-0005-0000-0000-000097100000}"/>
    <cellStyle name="20% - Accent1 2 2 3 3 3 8 2" xfId="4435" xr:uid="{00000000-0005-0000-0000-000098100000}"/>
    <cellStyle name="20% - Accent1 2 2 3 3 3 8 2 2" xfId="4436" xr:uid="{00000000-0005-0000-0000-000099100000}"/>
    <cellStyle name="20% - Accent1 2 2 3 3 3 8 3" xfId="4437" xr:uid="{00000000-0005-0000-0000-00009A100000}"/>
    <cellStyle name="20% - Accent1 2 2 3 3 3 9" xfId="4438" xr:uid="{00000000-0005-0000-0000-00009B100000}"/>
    <cellStyle name="20% - Accent1 2 2 3 3 3 9 2" xfId="4439" xr:uid="{00000000-0005-0000-0000-00009C100000}"/>
    <cellStyle name="20% - Accent1 2 2 3 3 4" xfId="4440" xr:uid="{00000000-0005-0000-0000-00009D100000}"/>
    <cellStyle name="20% - Accent1 2 2 3 3 4 10" xfId="4441" xr:uid="{00000000-0005-0000-0000-00009E100000}"/>
    <cellStyle name="20% - Accent1 2 2 3 3 4 10 2" xfId="4442" xr:uid="{00000000-0005-0000-0000-00009F100000}"/>
    <cellStyle name="20% - Accent1 2 2 3 3 4 11" xfId="4443" xr:uid="{00000000-0005-0000-0000-0000A0100000}"/>
    <cellStyle name="20% - Accent1 2 2 3 3 4 2" xfId="4444" xr:uid="{00000000-0005-0000-0000-0000A1100000}"/>
    <cellStyle name="20% - Accent1 2 2 3 3 4 2 2" xfId="4445" xr:uid="{00000000-0005-0000-0000-0000A2100000}"/>
    <cellStyle name="20% - Accent1 2 2 3 3 4 2 2 2" xfId="4446" xr:uid="{00000000-0005-0000-0000-0000A3100000}"/>
    <cellStyle name="20% - Accent1 2 2 3 3 4 2 2 2 2" xfId="4447" xr:uid="{00000000-0005-0000-0000-0000A4100000}"/>
    <cellStyle name="20% - Accent1 2 2 3 3 4 2 2 2 2 2" xfId="4448" xr:uid="{00000000-0005-0000-0000-0000A5100000}"/>
    <cellStyle name="20% - Accent1 2 2 3 3 4 2 2 2 3" xfId="4449" xr:uid="{00000000-0005-0000-0000-0000A6100000}"/>
    <cellStyle name="20% - Accent1 2 2 3 3 4 2 2 3" xfId="4450" xr:uid="{00000000-0005-0000-0000-0000A7100000}"/>
    <cellStyle name="20% - Accent1 2 2 3 3 4 2 2 3 2" xfId="4451" xr:uid="{00000000-0005-0000-0000-0000A8100000}"/>
    <cellStyle name="20% - Accent1 2 2 3 3 4 2 2 4" xfId="4452" xr:uid="{00000000-0005-0000-0000-0000A9100000}"/>
    <cellStyle name="20% - Accent1 2 2 3 3 4 2 3" xfId="4453" xr:uid="{00000000-0005-0000-0000-0000AA100000}"/>
    <cellStyle name="20% - Accent1 2 2 3 3 4 2 3 2" xfId="4454" xr:uid="{00000000-0005-0000-0000-0000AB100000}"/>
    <cellStyle name="20% - Accent1 2 2 3 3 4 2 3 2 2" xfId="4455" xr:uid="{00000000-0005-0000-0000-0000AC100000}"/>
    <cellStyle name="20% - Accent1 2 2 3 3 4 2 3 2 2 2" xfId="4456" xr:uid="{00000000-0005-0000-0000-0000AD100000}"/>
    <cellStyle name="20% - Accent1 2 2 3 3 4 2 3 2 3" xfId="4457" xr:uid="{00000000-0005-0000-0000-0000AE100000}"/>
    <cellStyle name="20% - Accent1 2 2 3 3 4 2 3 3" xfId="4458" xr:uid="{00000000-0005-0000-0000-0000AF100000}"/>
    <cellStyle name="20% - Accent1 2 2 3 3 4 2 3 3 2" xfId="4459" xr:uid="{00000000-0005-0000-0000-0000B0100000}"/>
    <cellStyle name="20% - Accent1 2 2 3 3 4 2 3 4" xfId="4460" xr:uid="{00000000-0005-0000-0000-0000B1100000}"/>
    <cellStyle name="20% - Accent1 2 2 3 3 4 2 4" xfId="4461" xr:uid="{00000000-0005-0000-0000-0000B2100000}"/>
    <cellStyle name="20% - Accent1 2 2 3 3 4 2 4 2" xfId="4462" xr:uid="{00000000-0005-0000-0000-0000B3100000}"/>
    <cellStyle name="20% - Accent1 2 2 3 3 4 2 4 2 2" xfId="4463" xr:uid="{00000000-0005-0000-0000-0000B4100000}"/>
    <cellStyle name="20% - Accent1 2 2 3 3 4 2 4 2 2 2" xfId="4464" xr:uid="{00000000-0005-0000-0000-0000B5100000}"/>
    <cellStyle name="20% - Accent1 2 2 3 3 4 2 4 2 3" xfId="4465" xr:uid="{00000000-0005-0000-0000-0000B6100000}"/>
    <cellStyle name="20% - Accent1 2 2 3 3 4 2 4 3" xfId="4466" xr:uid="{00000000-0005-0000-0000-0000B7100000}"/>
    <cellStyle name="20% - Accent1 2 2 3 3 4 2 4 3 2" xfId="4467" xr:uid="{00000000-0005-0000-0000-0000B8100000}"/>
    <cellStyle name="20% - Accent1 2 2 3 3 4 2 4 4" xfId="4468" xr:uid="{00000000-0005-0000-0000-0000B9100000}"/>
    <cellStyle name="20% - Accent1 2 2 3 3 4 2 5" xfId="4469" xr:uid="{00000000-0005-0000-0000-0000BA100000}"/>
    <cellStyle name="20% - Accent1 2 2 3 3 4 2 5 2" xfId="4470" xr:uid="{00000000-0005-0000-0000-0000BB100000}"/>
    <cellStyle name="20% - Accent1 2 2 3 3 4 2 5 2 2" xfId="4471" xr:uid="{00000000-0005-0000-0000-0000BC100000}"/>
    <cellStyle name="20% - Accent1 2 2 3 3 4 2 5 3" xfId="4472" xr:uid="{00000000-0005-0000-0000-0000BD100000}"/>
    <cellStyle name="20% - Accent1 2 2 3 3 4 2 6" xfId="4473" xr:uid="{00000000-0005-0000-0000-0000BE100000}"/>
    <cellStyle name="20% - Accent1 2 2 3 3 4 2 6 2" xfId="4474" xr:uid="{00000000-0005-0000-0000-0000BF100000}"/>
    <cellStyle name="20% - Accent1 2 2 3 3 4 2 6 2 2" xfId="4475" xr:uid="{00000000-0005-0000-0000-0000C0100000}"/>
    <cellStyle name="20% - Accent1 2 2 3 3 4 2 6 3" xfId="4476" xr:uid="{00000000-0005-0000-0000-0000C1100000}"/>
    <cellStyle name="20% - Accent1 2 2 3 3 4 2 7" xfId="4477" xr:uid="{00000000-0005-0000-0000-0000C2100000}"/>
    <cellStyle name="20% - Accent1 2 2 3 3 4 2 7 2" xfId="4478" xr:uid="{00000000-0005-0000-0000-0000C3100000}"/>
    <cellStyle name="20% - Accent1 2 2 3 3 4 2 8" xfId="4479" xr:uid="{00000000-0005-0000-0000-0000C4100000}"/>
    <cellStyle name="20% - Accent1 2 2 3 3 4 2 8 2" xfId="4480" xr:uid="{00000000-0005-0000-0000-0000C5100000}"/>
    <cellStyle name="20% - Accent1 2 2 3 3 4 2 9" xfId="4481" xr:uid="{00000000-0005-0000-0000-0000C6100000}"/>
    <cellStyle name="20% - Accent1 2 2 3 3 4 3" xfId="4482" xr:uid="{00000000-0005-0000-0000-0000C7100000}"/>
    <cellStyle name="20% - Accent1 2 2 3 3 4 3 2" xfId="4483" xr:uid="{00000000-0005-0000-0000-0000C8100000}"/>
    <cellStyle name="20% - Accent1 2 2 3 3 4 3 2 2" xfId="4484" xr:uid="{00000000-0005-0000-0000-0000C9100000}"/>
    <cellStyle name="20% - Accent1 2 2 3 3 4 3 2 2 2" xfId="4485" xr:uid="{00000000-0005-0000-0000-0000CA100000}"/>
    <cellStyle name="20% - Accent1 2 2 3 3 4 3 2 2 2 2" xfId="4486" xr:uid="{00000000-0005-0000-0000-0000CB100000}"/>
    <cellStyle name="20% - Accent1 2 2 3 3 4 3 2 2 3" xfId="4487" xr:uid="{00000000-0005-0000-0000-0000CC100000}"/>
    <cellStyle name="20% - Accent1 2 2 3 3 4 3 2 3" xfId="4488" xr:uid="{00000000-0005-0000-0000-0000CD100000}"/>
    <cellStyle name="20% - Accent1 2 2 3 3 4 3 2 3 2" xfId="4489" xr:uid="{00000000-0005-0000-0000-0000CE100000}"/>
    <cellStyle name="20% - Accent1 2 2 3 3 4 3 2 4" xfId="4490" xr:uid="{00000000-0005-0000-0000-0000CF100000}"/>
    <cellStyle name="20% - Accent1 2 2 3 3 4 3 3" xfId="4491" xr:uid="{00000000-0005-0000-0000-0000D0100000}"/>
    <cellStyle name="20% - Accent1 2 2 3 3 4 3 3 2" xfId="4492" xr:uid="{00000000-0005-0000-0000-0000D1100000}"/>
    <cellStyle name="20% - Accent1 2 2 3 3 4 3 3 2 2" xfId="4493" xr:uid="{00000000-0005-0000-0000-0000D2100000}"/>
    <cellStyle name="20% - Accent1 2 2 3 3 4 3 3 2 2 2" xfId="4494" xr:uid="{00000000-0005-0000-0000-0000D3100000}"/>
    <cellStyle name="20% - Accent1 2 2 3 3 4 3 3 2 3" xfId="4495" xr:uid="{00000000-0005-0000-0000-0000D4100000}"/>
    <cellStyle name="20% - Accent1 2 2 3 3 4 3 3 3" xfId="4496" xr:uid="{00000000-0005-0000-0000-0000D5100000}"/>
    <cellStyle name="20% - Accent1 2 2 3 3 4 3 3 3 2" xfId="4497" xr:uid="{00000000-0005-0000-0000-0000D6100000}"/>
    <cellStyle name="20% - Accent1 2 2 3 3 4 3 3 4" xfId="4498" xr:uid="{00000000-0005-0000-0000-0000D7100000}"/>
    <cellStyle name="20% - Accent1 2 2 3 3 4 3 4" xfId="4499" xr:uid="{00000000-0005-0000-0000-0000D8100000}"/>
    <cellStyle name="20% - Accent1 2 2 3 3 4 3 4 2" xfId="4500" xr:uid="{00000000-0005-0000-0000-0000D9100000}"/>
    <cellStyle name="20% - Accent1 2 2 3 3 4 3 4 2 2" xfId="4501" xr:uid="{00000000-0005-0000-0000-0000DA100000}"/>
    <cellStyle name="20% - Accent1 2 2 3 3 4 3 4 2 2 2" xfId="4502" xr:uid="{00000000-0005-0000-0000-0000DB100000}"/>
    <cellStyle name="20% - Accent1 2 2 3 3 4 3 4 2 3" xfId="4503" xr:uid="{00000000-0005-0000-0000-0000DC100000}"/>
    <cellStyle name="20% - Accent1 2 2 3 3 4 3 4 3" xfId="4504" xr:uid="{00000000-0005-0000-0000-0000DD100000}"/>
    <cellStyle name="20% - Accent1 2 2 3 3 4 3 4 3 2" xfId="4505" xr:uid="{00000000-0005-0000-0000-0000DE100000}"/>
    <cellStyle name="20% - Accent1 2 2 3 3 4 3 4 4" xfId="4506" xr:uid="{00000000-0005-0000-0000-0000DF100000}"/>
    <cellStyle name="20% - Accent1 2 2 3 3 4 3 5" xfId="4507" xr:uid="{00000000-0005-0000-0000-0000E0100000}"/>
    <cellStyle name="20% - Accent1 2 2 3 3 4 3 5 2" xfId="4508" xr:uid="{00000000-0005-0000-0000-0000E1100000}"/>
    <cellStyle name="20% - Accent1 2 2 3 3 4 3 5 2 2" xfId="4509" xr:uid="{00000000-0005-0000-0000-0000E2100000}"/>
    <cellStyle name="20% - Accent1 2 2 3 3 4 3 5 3" xfId="4510" xr:uid="{00000000-0005-0000-0000-0000E3100000}"/>
    <cellStyle name="20% - Accent1 2 2 3 3 4 3 6" xfId="4511" xr:uid="{00000000-0005-0000-0000-0000E4100000}"/>
    <cellStyle name="20% - Accent1 2 2 3 3 4 3 6 2" xfId="4512" xr:uid="{00000000-0005-0000-0000-0000E5100000}"/>
    <cellStyle name="20% - Accent1 2 2 3 3 4 3 6 2 2" xfId="4513" xr:uid="{00000000-0005-0000-0000-0000E6100000}"/>
    <cellStyle name="20% - Accent1 2 2 3 3 4 3 6 3" xfId="4514" xr:uid="{00000000-0005-0000-0000-0000E7100000}"/>
    <cellStyle name="20% - Accent1 2 2 3 3 4 3 7" xfId="4515" xr:uid="{00000000-0005-0000-0000-0000E8100000}"/>
    <cellStyle name="20% - Accent1 2 2 3 3 4 3 7 2" xfId="4516" xr:uid="{00000000-0005-0000-0000-0000E9100000}"/>
    <cellStyle name="20% - Accent1 2 2 3 3 4 3 8" xfId="4517" xr:uid="{00000000-0005-0000-0000-0000EA100000}"/>
    <cellStyle name="20% - Accent1 2 2 3 3 4 3 8 2" xfId="4518" xr:uid="{00000000-0005-0000-0000-0000EB100000}"/>
    <cellStyle name="20% - Accent1 2 2 3 3 4 3 9" xfId="4519" xr:uid="{00000000-0005-0000-0000-0000EC100000}"/>
    <cellStyle name="20% - Accent1 2 2 3 3 4 4" xfId="4520" xr:uid="{00000000-0005-0000-0000-0000ED100000}"/>
    <cellStyle name="20% - Accent1 2 2 3 3 4 4 2" xfId="4521" xr:uid="{00000000-0005-0000-0000-0000EE100000}"/>
    <cellStyle name="20% - Accent1 2 2 3 3 4 4 2 2" xfId="4522" xr:uid="{00000000-0005-0000-0000-0000EF100000}"/>
    <cellStyle name="20% - Accent1 2 2 3 3 4 4 2 2 2" xfId="4523" xr:uid="{00000000-0005-0000-0000-0000F0100000}"/>
    <cellStyle name="20% - Accent1 2 2 3 3 4 4 2 3" xfId="4524" xr:uid="{00000000-0005-0000-0000-0000F1100000}"/>
    <cellStyle name="20% - Accent1 2 2 3 3 4 4 3" xfId="4525" xr:uid="{00000000-0005-0000-0000-0000F2100000}"/>
    <cellStyle name="20% - Accent1 2 2 3 3 4 4 3 2" xfId="4526" xr:uid="{00000000-0005-0000-0000-0000F3100000}"/>
    <cellStyle name="20% - Accent1 2 2 3 3 4 4 4" xfId="4527" xr:uid="{00000000-0005-0000-0000-0000F4100000}"/>
    <cellStyle name="20% - Accent1 2 2 3 3 4 5" xfId="4528" xr:uid="{00000000-0005-0000-0000-0000F5100000}"/>
    <cellStyle name="20% - Accent1 2 2 3 3 4 5 2" xfId="4529" xr:uid="{00000000-0005-0000-0000-0000F6100000}"/>
    <cellStyle name="20% - Accent1 2 2 3 3 4 5 2 2" xfId="4530" xr:uid="{00000000-0005-0000-0000-0000F7100000}"/>
    <cellStyle name="20% - Accent1 2 2 3 3 4 5 2 2 2" xfId="4531" xr:uid="{00000000-0005-0000-0000-0000F8100000}"/>
    <cellStyle name="20% - Accent1 2 2 3 3 4 5 2 3" xfId="4532" xr:uid="{00000000-0005-0000-0000-0000F9100000}"/>
    <cellStyle name="20% - Accent1 2 2 3 3 4 5 3" xfId="4533" xr:uid="{00000000-0005-0000-0000-0000FA100000}"/>
    <cellStyle name="20% - Accent1 2 2 3 3 4 5 3 2" xfId="4534" xr:uid="{00000000-0005-0000-0000-0000FB100000}"/>
    <cellStyle name="20% - Accent1 2 2 3 3 4 5 4" xfId="4535" xr:uid="{00000000-0005-0000-0000-0000FC100000}"/>
    <cellStyle name="20% - Accent1 2 2 3 3 4 6" xfId="4536" xr:uid="{00000000-0005-0000-0000-0000FD100000}"/>
    <cellStyle name="20% - Accent1 2 2 3 3 4 6 2" xfId="4537" xr:uid="{00000000-0005-0000-0000-0000FE100000}"/>
    <cellStyle name="20% - Accent1 2 2 3 3 4 6 2 2" xfId="4538" xr:uid="{00000000-0005-0000-0000-0000FF100000}"/>
    <cellStyle name="20% - Accent1 2 2 3 3 4 6 2 2 2" xfId="4539" xr:uid="{00000000-0005-0000-0000-000000110000}"/>
    <cellStyle name="20% - Accent1 2 2 3 3 4 6 2 3" xfId="4540" xr:uid="{00000000-0005-0000-0000-000001110000}"/>
    <cellStyle name="20% - Accent1 2 2 3 3 4 6 3" xfId="4541" xr:uid="{00000000-0005-0000-0000-000002110000}"/>
    <cellStyle name="20% - Accent1 2 2 3 3 4 6 3 2" xfId="4542" xr:uid="{00000000-0005-0000-0000-000003110000}"/>
    <cellStyle name="20% - Accent1 2 2 3 3 4 6 4" xfId="4543" xr:uid="{00000000-0005-0000-0000-000004110000}"/>
    <cellStyle name="20% - Accent1 2 2 3 3 4 7" xfId="4544" xr:uid="{00000000-0005-0000-0000-000005110000}"/>
    <cellStyle name="20% - Accent1 2 2 3 3 4 7 2" xfId="4545" xr:uid="{00000000-0005-0000-0000-000006110000}"/>
    <cellStyle name="20% - Accent1 2 2 3 3 4 7 2 2" xfId="4546" xr:uid="{00000000-0005-0000-0000-000007110000}"/>
    <cellStyle name="20% - Accent1 2 2 3 3 4 7 3" xfId="4547" xr:uid="{00000000-0005-0000-0000-000008110000}"/>
    <cellStyle name="20% - Accent1 2 2 3 3 4 8" xfId="4548" xr:uid="{00000000-0005-0000-0000-000009110000}"/>
    <cellStyle name="20% - Accent1 2 2 3 3 4 8 2" xfId="4549" xr:uid="{00000000-0005-0000-0000-00000A110000}"/>
    <cellStyle name="20% - Accent1 2 2 3 3 4 8 2 2" xfId="4550" xr:uid="{00000000-0005-0000-0000-00000B110000}"/>
    <cellStyle name="20% - Accent1 2 2 3 3 4 8 3" xfId="4551" xr:uid="{00000000-0005-0000-0000-00000C110000}"/>
    <cellStyle name="20% - Accent1 2 2 3 3 4 9" xfId="4552" xr:uid="{00000000-0005-0000-0000-00000D110000}"/>
    <cellStyle name="20% - Accent1 2 2 3 3 4 9 2" xfId="4553" xr:uid="{00000000-0005-0000-0000-00000E110000}"/>
    <cellStyle name="20% - Accent1 2 2 3 3 5" xfId="4554" xr:uid="{00000000-0005-0000-0000-00000F110000}"/>
    <cellStyle name="20% - Accent1 2 2 3 3 5 2" xfId="4555" xr:uid="{00000000-0005-0000-0000-000010110000}"/>
    <cellStyle name="20% - Accent1 2 2 3 3 5 2 2" xfId="4556" xr:uid="{00000000-0005-0000-0000-000011110000}"/>
    <cellStyle name="20% - Accent1 2 2 3 3 5 2 2 2" xfId="4557" xr:uid="{00000000-0005-0000-0000-000012110000}"/>
    <cellStyle name="20% - Accent1 2 2 3 3 5 2 2 2 2" xfId="4558" xr:uid="{00000000-0005-0000-0000-000013110000}"/>
    <cellStyle name="20% - Accent1 2 2 3 3 5 2 2 3" xfId="4559" xr:uid="{00000000-0005-0000-0000-000014110000}"/>
    <cellStyle name="20% - Accent1 2 2 3 3 5 2 3" xfId="4560" xr:uid="{00000000-0005-0000-0000-000015110000}"/>
    <cellStyle name="20% - Accent1 2 2 3 3 5 2 3 2" xfId="4561" xr:uid="{00000000-0005-0000-0000-000016110000}"/>
    <cellStyle name="20% - Accent1 2 2 3 3 5 2 4" xfId="4562" xr:uid="{00000000-0005-0000-0000-000017110000}"/>
    <cellStyle name="20% - Accent1 2 2 3 3 5 3" xfId="4563" xr:uid="{00000000-0005-0000-0000-000018110000}"/>
    <cellStyle name="20% - Accent1 2 2 3 3 5 3 2" xfId="4564" xr:uid="{00000000-0005-0000-0000-000019110000}"/>
    <cellStyle name="20% - Accent1 2 2 3 3 5 3 2 2" xfId="4565" xr:uid="{00000000-0005-0000-0000-00001A110000}"/>
    <cellStyle name="20% - Accent1 2 2 3 3 5 3 2 2 2" xfId="4566" xr:uid="{00000000-0005-0000-0000-00001B110000}"/>
    <cellStyle name="20% - Accent1 2 2 3 3 5 3 2 3" xfId="4567" xr:uid="{00000000-0005-0000-0000-00001C110000}"/>
    <cellStyle name="20% - Accent1 2 2 3 3 5 3 3" xfId="4568" xr:uid="{00000000-0005-0000-0000-00001D110000}"/>
    <cellStyle name="20% - Accent1 2 2 3 3 5 3 3 2" xfId="4569" xr:uid="{00000000-0005-0000-0000-00001E110000}"/>
    <cellStyle name="20% - Accent1 2 2 3 3 5 3 4" xfId="4570" xr:uid="{00000000-0005-0000-0000-00001F110000}"/>
    <cellStyle name="20% - Accent1 2 2 3 3 5 4" xfId="4571" xr:uid="{00000000-0005-0000-0000-000020110000}"/>
    <cellStyle name="20% - Accent1 2 2 3 3 5 4 2" xfId="4572" xr:uid="{00000000-0005-0000-0000-000021110000}"/>
    <cellStyle name="20% - Accent1 2 2 3 3 5 4 2 2" xfId="4573" xr:uid="{00000000-0005-0000-0000-000022110000}"/>
    <cellStyle name="20% - Accent1 2 2 3 3 5 4 2 2 2" xfId="4574" xr:uid="{00000000-0005-0000-0000-000023110000}"/>
    <cellStyle name="20% - Accent1 2 2 3 3 5 4 2 3" xfId="4575" xr:uid="{00000000-0005-0000-0000-000024110000}"/>
    <cellStyle name="20% - Accent1 2 2 3 3 5 4 3" xfId="4576" xr:uid="{00000000-0005-0000-0000-000025110000}"/>
    <cellStyle name="20% - Accent1 2 2 3 3 5 4 3 2" xfId="4577" xr:uid="{00000000-0005-0000-0000-000026110000}"/>
    <cellStyle name="20% - Accent1 2 2 3 3 5 4 4" xfId="4578" xr:uid="{00000000-0005-0000-0000-000027110000}"/>
    <cellStyle name="20% - Accent1 2 2 3 3 5 5" xfId="4579" xr:uid="{00000000-0005-0000-0000-000028110000}"/>
    <cellStyle name="20% - Accent1 2 2 3 3 5 5 2" xfId="4580" xr:uid="{00000000-0005-0000-0000-000029110000}"/>
    <cellStyle name="20% - Accent1 2 2 3 3 5 5 2 2" xfId="4581" xr:uid="{00000000-0005-0000-0000-00002A110000}"/>
    <cellStyle name="20% - Accent1 2 2 3 3 5 5 3" xfId="4582" xr:uid="{00000000-0005-0000-0000-00002B110000}"/>
    <cellStyle name="20% - Accent1 2 2 3 3 5 6" xfId="4583" xr:uid="{00000000-0005-0000-0000-00002C110000}"/>
    <cellStyle name="20% - Accent1 2 2 3 3 5 6 2" xfId="4584" xr:uid="{00000000-0005-0000-0000-00002D110000}"/>
    <cellStyle name="20% - Accent1 2 2 3 3 5 6 2 2" xfId="4585" xr:uid="{00000000-0005-0000-0000-00002E110000}"/>
    <cellStyle name="20% - Accent1 2 2 3 3 5 6 3" xfId="4586" xr:uid="{00000000-0005-0000-0000-00002F110000}"/>
    <cellStyle name="20% - Accent1 2 2 3 3 5 7" xfId="4587" xr:uid="{00000000-0005-0000-0000-000030110000}"/>
    <cellStyle name="20% - Accent1 2 2 3 3 5 7 2" xfId="4588" xr:uid="{00000000-0005-0000-0000-000031110000}"/>
    <cellStyle name="20% - Accent1 2 2 3 3 5 8" xfId="4589" xr:uid="{00000000-0005-0000-0000-000032110000}"/>
    <cellStyle name="20% - Accent1 2 2 3 3 5 8 2" xfId="4590" xr:uid="{00000000-0005-0000-0000-000033110000}"/>
    <cellStyle name="20% - Accent1 2 2 3 3 5 9" xfId="4591" xr:uid="{00000000-0005-0000-0000-000034110000}"/>
    <cellStyle name="20% - Accent1 2 2 3 3 6" xfId="4592" xr:uid="{00000000-0005-0000-0000-000035110000}"/>
    <cellStyle name="20% - Accent1 2 2 3 3 6 2" xfId="4593" xr:uid="{00000000-0005-0000-0000-000036110000}"/>
    <cellStyle name="20% - Accent1 2 2 3 3 6 2 2" xfId="4594" xr:uid="{00000000-0005-0000-0000-000037110000}"/>
    <cellStyle name="20% - Accent1 2 2 3 3 6 2 2 2" xfId="4595" xr:uid="{00000000-0005-0000-0000-000038110000}"/>
    <cellStyle name="20% - Accent1 2 2 3 3 6 2 2 2 2" xfId="4596" xr:uid="{00000000-0005-0000-0000-000039110000}"/>
    <cellStyle name="20% - Accent1 2 2 3 3 6 2 2 3" xfId="4597" xr:uid="{00000000-0005-0000-0000-00003A110000}"/>
    <cellStyle name="20% - Accent1 2 2 3 3 6 2 3" xfId="4598" xr:uid="{00000000-0005-0000-0000-00003B110000}"/>
    <cellStyle name="20% - Accent1 2 2 3 3 6 2 3 2" xfId="4599" xr:uid="{00000000-0005-0000-0000-00003C110000}"/>
    <cellStyle name="20% - Accent1 2 2 3 3 6 2 4" xfId="4600" xr:uid="{00000000-0005-0000-0000-00003D110000}"/>
    <cellStyle name="20% - Accent1 2 2 3 3 6 3" xfId="4601" xr:uid="{00000000-0005-0000-0000-00003E110000}"/>
    <cellStyle name="20% - Accent1 2 2 3 3 6 3 2" xfId="4602" xr:uid="{00000000-0005-0000-0000-00003F110000}"/>
    <cellStyle name="20% - Accent1 2 2 3 3 6 3 2 2" xfId="4603" xr:uid="{00000000-0005-0000-0000-000040110000}"/>
    <cellStyle name="20% - Accent1 2 2 3 3 6 3 2 2 2" xfId="4604" xr:uid="{00000000-0005-0000-0000-000041110000}"/>
    <cellStyle name="20% - Accent1 2 2 3 3 6 3 2 3" xfId="4605" xr:uid="{00000000-0005-0000-0000-000042110000}"/>
    <cellStyle name="20% - Accent1 2 2 3 3 6 3 3" xfId="4606" xr:uid="{00000000-0005-0000-0000-000043110000}"/>
    <cellStyle name="20% - Accent1 2 2 3 3 6 3 3 2" xfId="4607" xr:uid="{00000000-0005-0000-0000-000044110000}"/>
    <cellStyle name="20% - Accent1 2 2 3 3 6 3 4" xfId="4608" xr:uid="{00000000-0005-0000-0000-000045110000}"/>
    <cellStyle name="20% - Accent1 2 2 3 3 6 4" xfId="4609" xr:uid="{00000000-0005-0000-0000-000046110000}"/>
    <cellStyle name="20% - Accent1 2 2 3 3 6 4 2" xfId="4610" xr:uid="{00000000-0005-0000-0000-000047110000}"/>
    <cellStyle name="20% - Accent1 2 2 3 3 6 4 2 2" xfId="4611" xr:uid="{00000000-0005-0000-0000-000048110000}"/>
    <cellStyle name="20% - Accent1 2 2 3 3 6 4 2 2 2" xfId="4612" xr:uid="{00000000-0005-0000-0000-000049110000}"/>
    <cellStyle name="20% - Accent1 2 2 3 3 6 4 2 3" xfId="4613" xr:uid="{00000000-0005-0000-0000-00004A110000}"/>
    <cellStyle name="20% - Accent1 2 2 3 3 6 4 3" xfId="4614" xr:uid="{00000000-0005-0000-0000-00004B110000}"/>
    <cellStyle name="20% - Accent1 2 2 3 3 6 4 3 2" xfId="4615" xr:uid="{00000000-0005-0000-0000-00004C110000}"/>
    <cellStyle name="20% - Accent1 2 2 3 3 6 4 4" xfId="4616" xr:uid="{00000000-0005-0000-0000-00004D110000}"/>
    <cellStyle name="20% - Accent1 2 2 3 3 6 5" xfId="4617" xr:uid="{00000000-0005-0000-0000-00004E110000}"/>
    <cellStyle name="20% - Accent1 2 2 3 3 6 5 2" xfId="4618" xr:uid="{00000000-0005-0000-0000-00004F110000}"/>
    <cellStyle name="20% - Accent1 2 2 3 3 6 5 2 2" xfId="4619" xr:uid="{00000000-0005-0000-0000-000050110000}"/>
    <cellStyle name="20% - Accent1 2 2 3 3 6 5 3" xfId="4620" xr:uid="{00000000-0005-0000-0000-000051110000}"/>
    <cellStyle name="20% - Accent1 2 2 3 3 6 6" xfId="4621" xr:uid="{00000000-0005-0000-0000-000052110000}"/>
    <cellStyle name="20% - Accent1 2 2 3 3 6 6 2" xfId="4622" xr:uid="{00000000-0005-0000-0000-000053110000}"/>
    <cellStyle name="20% - Accent1 2 2 3 3 6 6 2 2" xfId="4623" xr:uid="{00000000-0005-0000-0000-000054110000}"/>
    <cellStyle name="20% - Accent1 2 2 3 3 6 6 3" xfId="4624" xr:uid="{00000000-0005-0000-0000-000055110000}"/>
    <cellStyle name="20% - Accent1 2 2 3 3 6 7" xfId="4625" xr:uid="{00000000-0005-0000-0000-000056110000}"/>
    <cellStyle name="20% - Accent1 2 2 3 3 6 7 2" xfId="4626" xr:uid="{00000000-0005-0000-0000-000057110000}"/>
    <cellStyle name="20% - Accent1 2 2 3 3 6 8" xfId="4627" xr:uid="{00000000-0005-0000-0000-000058110000}"/>
    <cellStyle name="20% - Accent1 2 2 3 3 6 8 2" xfId="4628" xr:uid="{00000000-0005-0000-0000-000059110000}"/>
    <cellStyle name="20% - Accent1 2 2 3 3 6 9" xfId="4629" xr:uid="{00000000-0005-0000-0000-00005A110000}"/>
    <cellStyle name="20% - Accent1 2 2 3 3 7" xfId="4630" xr:uid="{00000000-0005-0000-0000-00005B110000}"/>
    <cellStyle name="20% - Accent1 2 2 3 3 7 2" xfId="4631" xr:uid="{00000000-0005-0000-0000-00005C110000}"/>
    <cellStyle name="20% - Accent1 2 2 3 3 7 2 2" xfId="4632" xr:uid="{00000000-0005-0000-0000-00005D110000}"/>
    <cellStyle name="20% - Accent1 2 2 3 3 7 2 2 2" xfId="4633" xr:uid="{00000000-0005-0000-0000-00005E110000}"/>
    <cellStyle name="20% - Accent1 2 2 3 3 7 2 3" xfId="4634" xr:uid="{00000000-0005-0000-0000-00005F110000}"/>
    <cellStyle name="20% - Accent1 2 2 3 3 7 3" xfId="4635" xr:uid="{00000000-0005-0000-0000-000060110000}"/>
    <cellStyle name="20% - Accent1 2 2 3 3 7 3 2" xfId="4636" xr:uid="{00000000-0005-0000-0000-000061110000}"/>
    <cellStyle name="20% - Accent1 2 2 3 3 7 4" xfId="4637" xr:uid="{00000000-0005-0000-0000-000062110000}"/>
    <cellStyle name="20% - Accent1 2 2 3 3 8" xfId="4638" xr:uid="{00000000-0005-0000-0000-000063110000}"/>
    <cellStyle name="20% - Accent1 2 2 3 3 8 2" xfId="4639" xr:uid="{00000000-0005-0000-0000-000064110000}"/>
    <cellStyle name="20% - Accent1 2 2 3 3 8 2 2" xfId="4640" xr:uid="{00000000-0005-0000-0000-000065110000}"/>
    <cellStyle name="20% - Accent1 2 2 3 3 8 2 2 2" xfId="4641" xr:uid="{00000000-0005-0000-0000-000066110000}"/>
    <cellStyle name="20% - Accent1 2 2 3 3 8 2 3" xfId="4642" xr:uid="{00000000-0005-0000-0000-000067110000}"/>
    <cellStyle name="20% - Accent1 2 2 3 3 8 3" xfId="4643" xr:uid="{00000000-0005-0000-0000-000068110000}"/>
    <cellStyle name="20% - Accent1 2 2 3 3 8 3 2" xfId="4644" xr:uid="{00000000-0005-0000-0000-000069110000}"/>
    <cellStyle name="20% - Accent1 2 2 3 3 8 4" xfId="4645" xr:uid="{00000000-0005-0000-0000-00006A110000}"/>
    <cellStyle name="20% - Accent1 2 2 3 3 9" xfId="4646" xr:uid="{00000000-0005-0000-0000-00006B110000}"/>
    <cellStyle name="20% - Accent1 2 2 3 3 9 2" xfId="4647" xr:uid="{00000000-0005-0000-0000-00006C110000}"/>
    <cellStyle name="20% - Accent1 2 2 3 3 9 2 2" xfId="4648" xr:uid="{00000000-0005-0000-0000-00006D110000}"/>
    <cellStyle name="20% - Accent1 2 2 3 3 9 2 2 2" xfId="4649" xr:uid="{00000000-0005-0000-0000-00006E110000}"/>
    <cellStyle name="20% - Accent1 2 2 3 3 9 2 3" xfId="4650" xr:uid="{00000000-0005-0000-0000-00006F110000}"/>
    <cellStyle name="20% - Accent1 2 2 3 3 9 3" xfId="4651" xr:uid="{00000000-0005-0000-0000-000070110000}"/>
    <cellStyle name="20% - Accent1 2 2 3 3 9 3 2" xfId="4652" xr:uid="{00000000-0005-0000-0000-000071110000}"/>
    <cellStyle name="20% - Accent1 2 2 3 3 9 4" xfId="4653" xr:uid="{00000000-0005-0000-0000-000072110000}"/>
    <cellStyle name="20% - Accent1 2 2 3 4" xfId="4654" xr:uid="{00000000-0005-0000-0000-000073110000}"/>
    <cellStyle name="20% - Accent1 2 2 3 4 10" xfId="4655" xr:uid="{00000000-0005-0000-0000-000074110000}"/>
    <cellStyle name="20% - Accent1 2 2 3 4 10 2" xfId="4656" xr:uid="{00000000-0005-0000-0000-000075110000}"/>
    <cellStyle name="20% - Accent1 2 2 3 4 11" xfId="4657" xr:uid="{00000000-0005-0000-0000-000076110000}"/>
    <cellStyle name="20% - Accent1 2 2 3 4 2" xfId="4658" xr:uid="{00000000-0005-0000-0000-000077110000}"/>
    <cellStyle name="20% - Accent1 2 2 3 4 2 2" xfId="4659" xr:uid="{00000000-0005-0000-0000-000078110000}"/>
    <cellStyle name="20% - Accent1 2 2 3 4 2 2 2" xfId="4660" xr:uid="{00000000-0005-0000-0000-000079110000}"/>
    <cellStyle name="20% - Accent1 2 2 3 4 2 2 2 2" xfId="4661" xr:uid="{00000000-0005-0000-0000-00007A110000}"/>
    <cellStyle name="20% - Accent1 2 2 3 4 2 2 2 2 2" xfId="4662" xr:uid="{00000000-0005-0000-0000-00007B110000}"/>
    <cellStyle name="20% - Accent1 2 2 3 4 2 2 2 3" xfId="4663" xr:uid="{00000000-0005-0000-0000-00007C110000}"/>
    <cellStyle name="20% - Accent1 2 2 3 4 2 2 3" xfId="4664" xr:uid="{00000000-0005-0000-0000-00007D110000}"/>
    <cellStyle name="20% - Accent1 2 2 3 4 2 2 3 2" xfId="4665" xr:uid="{00000000-0005-0000-0000-00007E110000}"/>
    <cellStyle name="20% - Accent1 2 2 3 4 2 2 4" xfId="4666" xr:uid="{00000000-0005-0000-0000-00007F110000}"/>
    <cellStyle name="20% - Accent1 2 2 3 4 2 3" xfId="4667" xr:uid="{00000000-0005-0000-0000-000080110000}"/>
    <cellStyle name="20% - Accent1 2 2 3 4 2 3 2" xfId="4668" xr:uid="{00000000-0005-0000-0000-000081110000}"/>
    <cellStyle name="20% - Accent1 2 2 3 4 2 3 2 2" xfId="4669" xr:uid="{00000000-0005-0000-0000-000082110000}"/>
    <cellStyle name="20% - Accent1 2 2 3 4 2 3 2 2 2" xfId="4670" xr:uid="{00000000-0005-0000-0000-000083110000}"/>
    <cellStyle name="20% - Accent1 2 2 3 4 2 3 2 3" xfId="4671" xr:uid="{00000000-0005-0000-0000-000084110000}"/>
    <cellStyle name="20% - Accent1 2 2 3 4 2 3 3" xfId="4672" xr:uid="{00000000-0005-0000-0000-000085110000}"/>
    <cellStyle name="20% - Accent1 2 2 3 4 2 3 3 2" xfId="4673" xr:uid="{00000000-0005-0000-0000-000086110000}"/>
    <cellStyle name="20% - Accent1 2 2 3 4 2 3 4" xfId="4674" xr:uid="{00000000-0005-0000-0000-000087110000}"/>
    <cellStyle name="20% - Accent1 2 2 3 4 2 4" xfId="4675" xr:uid="{00000000-0005-0000-0000-000088110000}"/>
    <cellStyle name="20% - Accent1 2 2 3 4 2 4 2" xfId="4676" xr:uid="{00000000-0005-0000-0000-000089110000}"/>
    <cellStyle name="20% - Accent1 2 2 3 4 2 4 2 2" xfId="4677" xr:uid="{00000000-0005-0000-0000-00008A110000}"/>
    <cellStyle name="20% - Accent1 2 2 3 4 2 4 2 2 2" xfId="4678" xr:uid="{00000000-0005-0000-0000-00008B110000}"/>
    <cellStyle name="20% - Accent1 2 2 3 4 2 4 2 3" xfId="4679" xr:uid="{00000000-0005-0000-0000-00008C110000}"/>
    <cellStyle name="20% - Accent1 2 2 3 4 2 4 3" xfId="4680" xr:uid="{00000000-0005-0000-0000-00008D110000}"/>
    <cellStyle name="20% - Accent1 2 2 3 4 2 4 3 2" xfId="4681" xr:uid="{00000000-0005-0000-0000-00008E110000}"/>
    <cellStyle name="20% - Accent1 2 2 3 4 2 4 4" xfId="4682" xr:uid="{00000000-0005-0000-0000-00008F110000}"/>
    <cellStyle name="20% - Accent1 2 2 3 4 2 5" xfId="4683" xr:uid="{00000000-0005-0000-0000-000090110000}"/>
    <cellStyle name="20% - Accent1 2 2 3 4 2 5 2" xfId="4684" xr:uid="{00000000-0005-0000-0000-000091110000}"/>
    <cellStyle name="20% - Accent1 2 2 3 4 2 5 2 2" xfId="4685" xr:uid="{00000000-0005-0000-0000-000092110000}"/>
    <cellStyle name="20% - Accent1 2 2 3 4 2 5 3" xfId="4686" xr:uid="{00000000-0005-0000-0000-000093110000}"/>
    <cellStyle name="20% - Accent1 2 2 3 4 2 6" xfId="4687" xr:uid="{00000000-0005-0000-0000-000094110000}"/>
    <cellStyle name="20% - Accent1 2 2 3 4 2 6 2" xfId="4688" xr:uid="{00000000-0005-0000-0000-000095110000}"/>
    <cellStyle name="20% - Accent1 2 2 3 4 2 6 2 2" xfId="4689" xr:uid="{00000000-0005-0000-0000-000096110000}"/>
    <cellStyle name="20% - Accent1 2 2 3 4 2 6 3" xfId="4690" xr:uid="{00000000-0005-0000-0000-000097110000}"/>
    <cellStyle name="20% - Accent1 2 2 3 4 2 7" xfId="4691" xr:uid="{00000000-0005-0000-0000-000098110000}"/>
    <cellStyle name="20% - Accent1 2 2 3 4 2 7 2" xfId="4692" xr:uid="{00000000-0005-0000-0000-000099110000}"/>
    <cellStyle name="20% - Accent1 2 2 3 4 2 8" xfId="4693" xr:uid="{00000000-0005-0000-0000-00009A110000}"/>
    <cellStyle name="20% - Accent1 2 2 3 4 2 8 2" xfId="4694" xr:uid="{00000000-0005-0000-0000-00009B110000}"/>
    <cellStyle name="20% - Accent1 2 2 3 4 2 9" xfId="4695" xr:uid="{00000000-0005-0000-0000-00009C110000}"/>
    <cellStyle name="20% - Accent1 2 2 3 4 3" xfId="4696" xr:uid="{00000000-0005-0000-0000-00009D110000}"/>
    <cellStyle name="20% - Accent1 2 2 3 4 3 2" xfId="4697" xr:uid="{00000000-0005-0000-0000-00009E110000}"/>
    <cellStyle name="20% - Accent1 2 2 3 4 3 2 2" xfId="4698" xr:uid="{00000000-0005-0000-0000-00009F110000}"/>
    <cellStyle name="20% - Accent1 2 2 3 4 3 2 2 2" xfId="4699" xr:uid="{00000000-0005-0000-0000-0000A0110000}"/>
    <cellStyle name="20% - Accent1 2 2 3 4 3 2 2 2 2" xfId="4700" xr:uid="{00000000-0005-0000-0000-0000A1110000}"/>
    <cellStyle name="20% - Accent1 2 2 3 4 3 2 2 3" xfId="4701" xr:uid="{00000000-0005-0000-0000-0000A2110000}"/>
    <cellStyle name="20% - Accent1 2 2 3 4 3 2 3" xfId="4702" xr:uid="{00000000-0005-0000-0000-0000A3110000}"/>
    <cellStyle name="20% - Accent1 2 2 3 4 3 2 3 2" xfId="4703" xr:uid="{00000000-0005-0000-0000-0000A4110000}"/>
    <cellStyle name="20% - Accent1 2 2 3 4 3 2 4" xfId="4704" xr:uid="{00000000-0005-0000-0000-0000A5110000}"/>
    <cellStyle name="20% - Accent1 2 2 3 4 3 3" xfId="4705" xr:uid="{00000000-0005-0000-0000-0000A6110000}"/>
    <cellStyle name="20% - Accent1 2 2 3 4 3 3 2" xfId="4706" xr:uid="{00000000-0005-0000-0000-0000A7110000}"/>
    <cellStyle name="20% - Accent1 2 2 3 4 3 3 2 2" xfId="4707" xr:uid="{00000000-0005-0000-0000-0000A8110000}"/>
    <cellStyle name="20% - Accent1 2 2 3 4 3 3 2 2 2" xfId="4708" xr:uid="{00000000-0005-0000-0000-0000A9110000}"/>
    <cellStyle name="20% - Accent1 2 2 3 4 3 3 2 3" xfId="4709" xr:uid="{00000000-0005-0000-0000-0000AA110000}"/>
    <cellStyle name="20% - Accent1 2 2 3 4 3 3 3" xfId="4710" xr:uid="{00000000-0005-0000-0000-0000AB110000}"/>
    <cellStyle name="20% - Accent1 2 2 3 4 3 3 3 2" xfId="4711" xr:uid="{00000000-0005-0000-0000-0000AC110000}"/>
    <cellStyle name="20% - Accent1 2 2 3 4 3 3 4" xfId="4712" xr:uid="{00000000-0005-0000-0000-0000AD110000}"/>
    <cellStyle name="20% - Accent1 2 2 3 4 3 4" xfId="4713" xr:uid="{00000000-0005-0000-0000-0000AE110000}"/>
    <cellStyle name="20% - Accent1 2 2 3 4 3 4 2" xfId="4714" xr:uid="{00000000-0005-0000-0000-0000AF110000}"/>
    <cellStyle name="20% - Accent1 2 2 3 4 3 4 2 2" xfId="4715" xr:uid="{00000000-0005-0000-0000-0000B0110000}"/>
    <cellStyle name="20% - Accent1 2 2 3 4 3 4 2 2 2" xfId="4716" xr:uid="{00000000-0005-0000-0000-0000B1110000}"/>
    <cellStyle name="20% - Accent1 2 2 3 4 3 4 2 3" xfId="4717" xr:uid="{00000000-0005-0000-0000-0000B2110000}"/>
    <cellStyle name="20% - Accent1 2 2 3 4 3 4 3" xfId="4718" xr:uid="{00000000-0005-0000-0000-0000B3110000}"/>
    <cellStyle name="20% - Accent1 2 2 3 4 3 4 3 2" xfId="4719" xr:uid="{00000000-0005-0000-0000-0000B4110000}"/>
    <cellStyle name="20% - Accent1 2 2 3 4 3 4 4" xfId="4720" xr:uid="{00000000-0005-0000-0000-0000B5110000}"/>
    <cellStyle name="20% - Accent1 2 2 3 4 3 5" xfId="4721" xr:uid="{00000000-0005-0000-0000-0000B6110000}"/>
    <cellStyle name="20% - Accent1 2 2 3 4 3 5 2" xfId="4722" xr:uid="{00000000-0005-0000-0000-0000B7110000}"/>
    <cellStyle name="20% - Accent1 2 2 3 4 3 5 2 2" xfId="4723" xr:uid="{00000000-0005-0000-0000-0000B8110000}"/>
    <cellStyle name="20% - Accent1 2 2 3 4 3 5 3" xfId="4724" xr:uid="{00000000-0005-0000-0000-0000B9110000}"/>
    <cellStyle name="20% - Accent1 2 2 3 4 3 6" xfId="4725" xr:uid="{00000000-0005-0000-0000-0000BA110000}"/>
    <cellStyle name="20% - Accent1 2 2 3 4 3 6 2" xfId="4726" xr:uid="{00000000-0005-0000-0000-0000BB110000}"/>
    <cellStyle name="20% - Accent1 2 2 3 4 3 6 2 2" xfId="4727" xr:uid="{00000000-0005-0000-0000-0000BC110000}"/>
    <cellStyle name="20% - Accent1 2 2 3 4 3 6 3" xfId="4728" xr:uid="{00000000-0005-0000-0000-0000BD110000}"/>
    <cellStyle name="20% - Accent1 2 2 3 4 3 7" xfId="4729" xr:uid="{00000000-0005-0000-0000-0000BE110000}"/>
    <cellStyle name="20% - Accent1 2 2 3 4 3 7 2" xfId="4730" xr:uid="{00000000-0005-0000-0000-0000BF110000}"/>
    <cellStyle name="20% - Accent1 2 2 3 4 3 8" xfId="4731" xr:uid="{00000000-0005-0000-0000-0000C0110000}"/>
    <cellStyle name="20% - Accent1 2 2 3 4 3 8 2" xfId="4732" xr:uid="{00000000-0005-0000-0000-0000C1110000}"/>
    <cellStyle name="20% - Accent1 2 2 3 4 3 9" xfId="4733" xr:uid="{00000000-0005-0000-0000-0000C2110000}"/>
    <cellStyle name="20% - Accent1 2 2 3 4 4" xfId="4734" xr:uid="{00000000-0005-0000-0000-0000C3110000}"/>
    <cellStyle name="20% - Accent1 2 2 3 4 4 2" xfId="4735" xr:uid="{00000000-0005-0000-0000-0000C4110000}"/>
    <cellStyle name="20% - Accent1 2 2 3 4 4 2 2" xfId="4736" xr:uid="{00000000-0005-0000-0000-0000C5110000}"/>
    <cellStyle name="20% - Accent1 2 2 3 4 4 2 2 2" xfId="4737" xr:uid="{00000000-0005-0000-0000-0000C6110000}"/>
    <cellStyle name="20% - Accent1 2 2 3 4 4 2 3" xfId="4738" xr:uid="{00000000-0005-0000-0000-0000C7110000}"/>
    <cellStyle name="20% - Accent1 2 2 3 4 4 3" xfId="4739" xr:uid="{00000000-0005-0000-0000-0000C8110000}"/>
    <cellStyle name="20% - Accent1 2 2 3 4 4 3 2" xfId="4740" xr:uid="{00000000-0005-0000-0000-0000C9110000}"/>
    <cellStyle name="20% - Accent1 2 2 3 4 4 4" xfId="4741" xr:uid="{00000000-0005-0000-0000-0000CA110000}"/>
    <cellStyle name="20% - Accent1 2 2 3 4 5" xfId="4742" xr:uid="{00000000-0005-0000-0000-0000CB110000}"/>
    <cellStyle name="20% - Accent1 2 2 3 4 5 2" xfId="4743" xr:uid="{00000000-0005-0000-0000-0000CC110000}"/>
    <cellStyle name="20% - Accent1 2 2 3 4 5 2 2" xfId="4744" xr:uid="{00000000-0005-0000-0000-0000CD110000}"/>
    <cellStyle name="20% - Accent1 2 2 3 4 5 2 2 2" xfId="4745" xr:uid="{00000000-0005-0000-0000-0000CE110000}"/>
    <cellStyle name="20% - Accent1 2 2 3 4 5 2 3" xfId="4746" xr:uid="{00000000-0005-0000-0000-0000CF110000}"/>
    <cellStyle name="20% - Accent1 2 2 3 4 5 3" xfId="4747" xr:uid="{00000000-0005-0000-0000-0000D0110000}"/>
    <cellStyle name="20% - Accent1 2 2 3 4 5 3 2" xfId="4748" xr:uid="{00000000-0005-0000-0000-0000D1110000}"/>
    <cellStyle name="20% - Accent1 2 2 3 4 5 4" xfId="4749" xr:uid="{00000000-0005-0000-0000-0000D2110000}"/>
    <cellStyle name="20% - Accent1 2 2 3 4 6" xfId="4750" xr:uid="{00000000-0005-0000-0000-0000D3110000}"/>
    <cellStyle name="20% - Accent1 2 2 3 4 6 2" xfId="4751" xr:uid="{00000000-0005-0000-0000-0000D4110000}"/>
    <cellStyle name="20% - Accent1 2 2 3 4 6 2 2" xfId="4752" xr:uid="{00000000-0005-0000-0000-0000D5110000}"/>
    <cellStyle name="20% - Accent1 2 2 3 4 6 2 2 2" xfId="4753" xr:uid="{00000000-0005-0000-0000-0000D6110000}"/>
    <cellStyle name="20% - Accent1 2 2 3 4 6 2 3" xfId="4754" xr:uid="{00000000-0005-0000-0000-0000D7110000}"/>
    <cellStyle name="20% - Accent1 2 2 3 4 6 3" xfId="4755" xr:uid="{00000000-0005-0000-0000-0000D8110000}"/>
    <cellStyle name="20% - Accent1 2 2 3 4 6 3 2" xfId="4756" xr:uid="{00000000-0005-0000-0000-0000D9110000}"/>
    <cellStyle name="20% - Accent1 2 2 3 4 6 4" xfId="4757" xr:uid="{00000000-0005-0000-0000-0000DA110000}"/>
    <cellStyle name="20% - Accent1 2 2 3 4 7" xfId="4758" xr:uid="{00000000-0005-0000-0000-0000DB110000}"/>
    <cellStyle name="20% - Accent1 2 2 3 4 7 2" xfId="4759" xr:uid="{00000000-0005-0000-0000-0000DC110000}"/>
    <cellStyle name="20% - Accent1 2 2 3 4 7 2 2" xfId="4760" xr:uid="{00000000-0005-0000-0000-0000DD110000}"/>
    <cellStyle name="20% - Accent1 2 2 3 4 7 3" xfId="4761" xr:uid="{00000000-0005-0000-0000-0000DE110000}"/>
    <cellStyle name="20% - Accent1 2 2 3 4 8" xfId="4762" xr:uid="{00000000-0005-0000-0000-0000DF110000}"/>
    <cellStyle name="20% - Accent1 2 2 3 4 8 2" xfId="4763" xr:uid="{00000000-0005-0000-0000-0000E0110000}"/>
    <cellStyle name="20% - Accent1 2 2 3 4 8 2 2" xfId="4764" xr:uid="{00000000-0005-0000-0000-0000E1110000}"/>
    <cellStyle name="20% - Accent1 2 2 3 4 8 3" xfId="4765" xr:uid="{00000000-0005-0000-0000-0000E2110000}"/>
    <cellStyle name="20% - Accent1 2 2 3 4 9" xfId="4766" xr:uid="{00000000-0005-0000-0000-0000E3110000}"/>
    <cellStyle name="20% - Accent1 2 2 3 4 9 2" xfId="4767" xr:uid="{00000000-0005-0000-0000-0000E4110000}"/>
    <cellStyle name="20% - Accent1 2 2 3 5" xfId="4768" xr:uid="{00000000-0005-0000-0000-0000E5110000}"/>
    <cellStyle name="20% - Accent1 2 2 3 5 10" xfId="4769" xr:uid="{00000000-0005-0000-0000-0000E6110000}"/>
    <cellStyle name="20% - Accent1 2 2 3 5 10 2" xfId="4770" xr:uid="{00000000-0005-0000-0000-0000E7110000}"/>
    <cellStyle name="20% - Accent1 2 2 3 5 11" xfId="4771" xr:uid="{00000000-0005-0000-0000-0000E8110000}"/>
    <cellStyle name="20% - Accent1 2 2 3 5 2" xfId="4772" xr:uid="{00000000-0005-0000-0000-0000E9110000}"/>
    <cellStyle name="20% - Accent1 2 2 3 5 2 2" xfId="4773" xr:uid="{00000000-0005-0000-0000-0000EA110000}"/>
    <cellStyle name="20% - Accent1 2 2 3 5 2 2 2" xfId="4774" xr:uid="{00000000-0005-0000-0000-0000EB110000}"/>
    <cellStyle name="20% - Accent1 2 2 3 5 2 2 2 2" xfId="4775" xr:uid="{00000000-0005-0000-0000-0000EC110000}"/>
    <cellStyle name="20% - Accent1 2 2 3 5 2 2 2 2 2" xfId="4776" xr:uid="{00000000-0005-0000-0000-0000ED110000}"/>
    <cellStyle name="20% - Accent1 2 2 3 5 2 2 2 3" xfId="4777" xr:uid="{00000000-0005-0000-0000-0000EE110000}"/>
    <cellStyle name="20% - Accent1 2 2 3 5 2 2 3" xfId="4778" xr:uid="{00000000-0005-0000-0000-0000EF110000}"/>
    <cellStyle name="20% - Accent1 2 2 3 5 2 2 3 2" xfId="4779" xr:uid="{00000000-0005-0000-0000-0000F0110000}"/>
    <cellStyle name="20% - Accent1 2 2 3 5 2 2 4" xfId="4780" xr:uid="{00000000-0005-0000-0000-0000F1110000}"/>
    <cellStyle name="20% - Accent1 2 2 3 5 2 3" xfId="4781" xr:uid="{00000000-0005-0000-0000-0000F2110000}"/>
    <cellStyle name="20% - Accent1 2 2 3 5 2 3 2" xfId="4782" xr:uid="{00000000-0005-0000-0000-0000F3110000}"/>
    <cellStyle name="20% - Accent1 2 2 3 5 2 3 2 2" xfId="4783" xr:uid="{00000000-0005-0000-0000-0000F4110000}"/>
    <cellStyle name="20% - Accent1 2 2 3 5 2 3 2 2 2" xfId="4784" xr:uid="{00000000-0005-0000-0000-0000F5110000}"/>
    <cellStyle name="20% - Accent1 2 2 3 5 2 3 2 3" xfId="4785" xr:uid="{00000000-0005-0000-0000-0000F6110000}"/>
    <cellStyle name="20% - Accent1 2 2 3 5 2 3 3" xfId="4786" xr:uid="{00000000-0005-0000-0000-0000F7110000}"/>
    <cellStyle name="20% - Accent1 2 2 3 5 2 3 3 2" xfId="4787" xr:uid="{00000000-0005-0000-0000-0000F8110000}"/>
    <cellStyle name="20% - Accent1 2 2 3 5 2 3 4" xfId="4788" xr:uid="{00000000-0005-0000-0000-0000F9110000}"/>
    <cellStyle name="20% - Accent1 2 2 3 5 2 4" xfId="4789" xr:uid="{00000000-0005-0000-0000-0000FA110000}"/>
    <cellStyle name="20% - Accent1 2 2 3 5 2 4 2" xfId="4790" xr:uid="{00000000-0005-0000-0000-0000FB110000}"/>
    <cellStyle name="20% - Accent1 2 2 3 5 2 4 2 2" xfId="4791" xr:uid="{00000000-0005-0000-0000-0000FC110000}"/>
    <cellStyle name="20% - Accent1 2 2 3 5 2 4 2 2 2" xfId="4792" xr:uid="{00000000-0005-0000-0000-0000FD110000}"/>
    <cellStyle name="20% - Accent1 2 2 3 5 2 4 2 3" xfId="4793" xr:uid="{00000000-0005-0000-0000-0000FE110000}"/>
    <cellStyle name="20% - Accent1 2 2 3 5 2 4 3" xfId="4794" xr:uid="{00000000-0005-0000-0000-0000FF110000}"/>
    <cellStyle name="20% - Accent1 2 2 3 5 2 4 3 2" xfId="4795" xr:uid="{00000000-0005-0000-0000-000000120000}"/>
    <cellStyle name="20% - Accent1 2 2 3 5 2 4 4" xfId="4796" xr:uid="{00000000-0005-0000-0000-000001120000}"/>
    <cellStyle name="20% - Accent1 2 2 3 5 2 5" xfId="4797" xr:uid="{00000000-0005-0000-0000-000002120000}"/>
    <cellStyle name="20% - Accent1 2 2 3 5 2 5 2" xfId="4798" xr:uid="{00000000-0005-0000-0000-000003120000}"/>
    <cellStyle name="20% - Accent1 2 2 3 5 2 5 2 2" xfId="4799" xr:uid="{00000000-0005-0000-0000-000004120000}"/>
    <cellStyle name="20% - Accent1 2 2 3 5 2 5 3" xfId="4800" xr:uid="{00000000-0005-0000-0000-000005120000}"/>
    <cellStyle name="20% - Accent1 2 2 3 5 2 6" xfId="4801" xr:uid="{00000000-0005-0000-0000-000006120000}"/>
    <cellStyle name="20% - Accent1 2 2 3 5 2 6 2" xfId="4802" xr:uid="{00000000-0005-0000-0000-000007120000}"/>
    <cellStyle name="20% - Accent1 2 2 3 5 2 6 2 2" xfId="4803" xr:uid="{00000000-0005-0000-0000-000008120000}"/>
    <cellStyle name="20% - Accent1 2 2 3 5 2 6 3" xfId="4804" xr:uid="{00000000-0005-0000-0000-000009120000}"/>
    <cellStyle name="20% - Accent1 2 2 3 5 2 7" xfId="4805" xr:uid="{00000000-0005-0000-0000-00000A120000}"/>
    <cellStyle name="20% - Accent1 2 2 3 5 2 7 2" xfId="4806" xr:uid="{00000000-0005-0000-0000-00000B120000}"/>
    <cellStyle name="20% - Accent1 2 2 3 5 2 8" xfId="4807" xr:uid="{00000000-0005-0000-0000-00000C120000}"/>
    <cellStyle name="20% - Accent1 2 2 3 5 2 8 2" xfId="4808" xr:uid="{00000000-0005-0000-0000-00000D120000}"/>
    <cellStyle name="20% - Accent1 2 2 3 5 2 9" xfId="4809" xr:uid="{00000000-0005-0000-0000-00000E120000}"/>
    <cellStyle name="20% - Accent1 2 2 3 5 3" xfId="4810" xr:uid="{00000000-0005-0000-0000-00000F120000}"/>
    <cellStyle name="20% - Accent1 2 2 3 5 3 2" xfId="4811" xr:uid="{00000000-0005-0000-0000-000010120000}"/>
    <cellStyle name="20% - Accent1 2 2 3 5 3 2 2" xfId="4812" xr:uid="{00000000-0005-0000-0000-000011120000}"/>
    <cellStyle name="20% - Accent1 2 2 3 5 3 2 2 2" xfId="4813" xr:uid="{00000000-0005-0000-0000-000012120000}"/>
    <cellStyle name="20% - Accent1 2 2 3 5 3 2 2 2 2" xfId="4814" xr:uid="{00000000-0005-0000-0000-000013120000}"/>
    <cellStyle name="20% - Accent1 2 2 3 5 3 2 2 3" xfId="4815" xr:uid="{00000000-0005-0000-0000-000014120000}"/>
    <cellStyle name="20% - Accent1 2 2 3 5 3 2 3" xfId="4816" xr:uid="{00000000-0005-0000-0000-000015120000}"/>
    <cellStyle name="20% - Accent1 2 2 3 5 3 2 3 2" xfId="4817" xr:uid="{00000000-0005-0000-0000-000016120000}"/>
    <cellStyle name="20% - Accent1 2 2 3 5 3 2 4" xfId="4818" xr:uid="{00000000-0005-0000-0000-000017120000}"/>
    <cellStyle name="20% - Accent1 2 2 3 5 3 3" xfId="4819" xr:uid="{00000000-0005-0000-0000-000018120000}"/>
    <cellStyle name="20% - Accent1 2 2 3 5 3 3 2" xfId="4820" xr:uid="{00000000-0005-0000-0000-000019120000}"/>
    <cellStyle name="20% - Accent1 2 2 3 5 3 3 2 2" xfId="4821" xr:uid="{00000000-0005-0000-0000-00001A120000}"/>
    <cellStyle name="20% - Accent1 2 2 3 5 3 3 2 2 2" xfId="4822" xr:uid="{00000000-0005-0000-0000-00001B120000}"/>
    <cellStyle name="20% - Accent1 2 2 3 5 3 3 2 3" xfId="4823" xr:uid="{00000000-0005-0000-0000-00001C120000}"/>
    <cellStyle name="20% - Accent1 2 2 3 5 3 3 3" xfId="4824" xr:uid="{00000000-0005-0000-0000-00001D120000}"/>
    <cellStyle name="20% - Accent1 2 2 3 5 3 3 3 2" xfId="4825" xr:uid="{00000000-0005-0000-0000-00001E120000}"/>
    <cellStyle name="20% - Accent1 2 2 3 5 3 3 4" xfId="4826" xr:uid="{00000000-0005-0000-0000-00001F120000}"/>
    <cellStyle name="20% - Accent1 2 2 3 5 3 4" xfId="4827" xr:uid="{00000000-0005-0000-0000-000020120000}"/>
    <cellStyle name="20% - Accent1 2 2 3 5 3 4 2" xfId="4828" xr:uid="{00000000-0005-0000-0000-000021120000}"/>
    <cellStyle name="20% - Accent1 2 2 3 5 3 4 2 2" xfId="4829" xr:uid="{00000000-0005-0000-0000-000022120000}"/>
    <cellStyle name="20% - Accent1 2 2 3 5 3 4 2 2 2" xfId="4830" xr:uid="{00000000-0005-0000-0000-000023120000}"/>
    <cellStyle name="20% - Accent1 2 2 3 5 3 4 2 3" xfId="4831" xr:uid="{00000000-0005-0000-0000-000024120000}"/>
    <cellStyle name="20% - Accent1 2 2 3 5 3 4 3" xfId="4832" xr:uid="{00000000-0005-0000-0000-000025120000}"/>
    <cellStyle name="20% - Accent1 2 2 3 5 3 4 3 2" xfId="4833" xr:uid="{00000000-0005-0000-0000-000026120000}"/>
    <cellStyle name="20% - Accent1 2 2 3 5 3 4 4" xfId="4834" xr:uid="{00000000-0005-0000-0000-000027120000}"/>
    <cellStyle name="20% - Accent1 2 2 3 5 3 5" xfId="4835" xr:uid="{00000000-0005-0000-0000-000028120000}"/>
    <cellStyle name="20% - Accent1 2 2 3 5 3 5 2" xfId="4836" xr:uid="{00000000-0005-0000-0000-000029120000}"/>
    <cellStyle name="20% - Accent1 2 2 3 5 3 5 2 2" xfId="4837" xr:uid="{00000000-0005-0000-0000-00002A120000}"/>
    <cellStyle name="20% - Accent1 2 2 3 5 3 5 3" xfId="4838" xr:uid="{00000000-0005-0000-0000-00002B120000}"/>
    <cellStyle name="20% - Accent1 2 2 3 5 3 6" xfId="4839" xr:uid="{00000000-0005-0000-0000-00002C120000}"/>
    <cellStyle name="20% - Accent1 2 2 3 5 3 6 2" xfId="4840" xr:uid="{00000000-0005-0000-0000-00002D120000}"/>
    <cellStyle name="20% - Accent1 2 2 3 5 3 6 2 2" xfId="4841" xr:uid="{00000000-0005-0000-0000-00002E120000}"/>
    <cellStyle name="20% - Accent1 2 2 3 5 3 6 3" xfId="4842" xr:uid="{00000000-0005-0000-0000-00002F120000}"/>
    <cellStyle name="20% - Accent1 2 2 3 5 3 7" xfId="4843" xr:uid="{00000000-0005-0000-0000-000030120000}"/>
    <cellStyle name="20% - Accent1 2 2 3 5 3 7 2" xfId="4844" xr:uid="{00000000-0005-0000-0000-000031120000}"/>
    <cellStyle name="20% - Accent1 2 2 3 5 3 8" xfId="4845" xr:uid="{00000000-0005-0000-0000-000032120000}"/>
    <cellStyle name="20% - Accent1 2 2 3 5 3 8 2" xfId="4846" xr:uid="{00000000-0005-0000-0000-000033120000}"/>
    <cellStyle name="20% - Accent1 2 2 3 5 3 9" xfId="4847" xr:uid="{00000000-0005-0000-0000-000034120000}"/>
    <cellStyle name="20% - Accent1 2 2 3 5 4" xfId="4848" xr:uid="{00000000-0005-0000-0000-000035120000}"/>
    <cellStyle name="20% - Accent1 2 2 3 5 4 2" xfId="4849" xr:uid="{00000000-0005-0000-0000-000036120000}"/>
    <cellStyle name="20% - Accent1 2 2 3 5 4 2 2" xfId="4850" xr:uid="{00000000-0005-0000-0000-000037120000}"/>
    <cellStyle name="20% - Accent1 2 2 3 5 4 2 2 2" xfId="4851" xr:uid="{00000000-0005-0000-0000-000038120000}"/>
    <cellStyle name="20% - Accent1 2 2 3 5 4 2 3" xfId="4852" xr:uid="{00000000-0005-0000-0000-000039120000}"/>
    <cellStyle name="20% - Accent1 2 2 3 5 4 3" xfId="4853" xr:uid="{00000000-0005-0000-0000-00003A120000}"/>
    <cellStyle name="20% - Accent1 2 2 3 5 4 3 2" xfId="4854" xr:uid="{00000000-0005-0000-0000-00003B120000}"/>
    <cellStyle name="20% - Accent1 2 2 3 5 4 4" xfId="4855" xr:uid="{00000000-0005-0000-0000-00003C120000}"/>
    <cellStyle name="20% - Accent1 2 2 3 5 5" xfId="4856" xr:uid="{00000000-0005-0000-0000-00003D120000}"/>
    <cellStyle name="20% - Accent1 2 2 3 5 5 2" xfId="4857" xr:uid="{00000000-0005-0000-0000-00003E120000}"/>
    <cellStyle name="20% - Accent1 2 2 3 5 5 2 2" xfId="4858" xr:uid="{00000000-0005-0000-0000-00003F120000}"/>
    <cellStyle name="20% - Accent1 2 2 3 5 5 2 2 2" xfId="4859" xr:uid="{00000000-0005-0000-0000-000040120000}"/>
    <cellStyle name="20% - Accent1 2 2 3 5 5 2 3" xfId="4860" xr:uid="{00000000-0005-0000-0000-000041120000}"/>
    <cellStyle name="20% - Accent1 2 2 3 5 5 3" xfId="4861" xr:uid="{00000000-0005-0000-0000-000042120000}"/>
    <cellStyle name="20% - Accent1 2 2 3 5 5 3 2" xfId="4862" xr:uid="{00000000-0005-0000-0000-000043120000}"/>
    <cellStyle name="20% - Accent1 2 2 3 5 5 4" xfId="4863" xr:uid="{00000000-0005-0000-0000-000044120000}"/>
    <cellStyle name="20% - Accent1 2 2 3 5 6" xfId="4864" xr:uid="{00000000-0005-0000-0000-000045120000}"/>
    <cellStyle name="20% - Accent1 2 2 3 5 6 2" xfId="4865" xr:uid="{00000000-0005-0000-0000-000046120000}"/>
    <cellStyle name="20% - Accent1 2 2 3 5 6 2 2" xfId="4866" xr:uid="{00000000-0005-0000-0000-000047120000}"/>
    <cellStyle name="20% - Accent1 2 2 3 5 6 2 2 2" xfId="4867" xr:uid="{00000000-0005-0000-0000-000048120000}"/>
    <cellStyle name="20% - Accent1 2 2 3 5 6 2 3" xfId="4868" xr:uid="{00000000-0005-0000-0000-000049120000}"/>
    <cellStyle name="20% - Accent1 2 2 3 5 6 3" xfId="4869" xr:uid="{00000000-0005-0000-0000-00004A120000}"/>
    <cellStyle name="20% - Accent1 2 2 3 5 6 3 2" xfId="4870" xr:uid="{00000000-0005-0000-0000-00004B120000}"/>
    <cellStyle name="20% - Accent1 2 2 3 5 6 4" xfId="4871" xr:uid="{00000000-0005-0000-0000-00004C120000}"/>
    <cellStyle name="20% - Accent1 2 2 3 5 7" xfId="4872" xr:uid="{00000000-0005-0000-0000-00004D120000}"/>
    <cellStyle name="20% - Accent1 2 2 3 5 7 2" xfId="4873" xr:uid="{00000000-0005-0000-0000-00004E120000}"/>
    <cellStyle name="20% - Accent1 2 2 3 5 7 2 2" xfId="4874" xr:uid="{00000000-0005-0000-0000-00004F120000}"/>
    <cellStyle name="20% - Accent1 2 2 3 5 7 3" xfId="4875" xr:uid="{00000000-0005-0000-0000-000050120000}"/>
    <cellStyle name="20% - Accent1 2 2 3 5 8" xfId="4876" xr:uid="{00000000-0005-0000-0000-000051120000}"/>
    <cellStyle name="20% - Accent1 2 2 3 5 8 2" xfId="4877" xr:uid="{00000000-0005-0000-0000-000052120000}"/>
    <cellStyle name="20% - Accent1 2 2 3 5 8 2 2" xfId="4878" xr:uid="{00000000-0005-0000-0000-000053120000}"/>
    <cellStyle name="20% - Accent1 2 2 3 5 8 3" xfId="4879" xr:uid="{00000000-0005-0000-0000-000054120000}"/>
    <cellStyle name="20% - Accent1 2 2 3 5 9" xfId="4880" xr:uid="{00000000-0005-0000-0000-000055120000}"/>
    <cellStyle name="20% - Accent1 2 2 3 5 9 2" xfId="4881" xr:uid="{00000000-0005-0000-0000-000056120000}"/>
    <cellStyle name="20% - Accent1 2 2 3 6" xfId="4882" xr:uid="{00000000-0005-0000-0000-000057120000}"/>
    <cellStyle name="20% - Accent1 2 2 3 6 10" xfId="4883" xr:uid="{00000000-0005-0000-0000-000058120000}"/>
    <cellStyle name="20% - Accent1 2 2 3 6 10 2" xfId="4884" xr:uid="{00000000-0005-0000-0000-000059120000}"/>
    <cellStyle name="20% - Accent1 2 2 3 6 11" xfId="4885" xr:uid="{00000000-0005-0000-0000-00005A120000}"/>
    <cellStyle name="20% - Accent1 2 2 3 6 2" xfId="4886" xr:uid="{00000000-0005-0000-0000-00005B120000}"/>
    <cellStyle name="20% - Accent1 2 2 3 6 2 2" xfId="4887" xr:uid="{00000000-0005-0000-0000-00005C120000}"/>
    <cellStyle name="20% - Accent1 2 2 3 6 2 2 2" xfId="4888" xr:uid="{00000000-0005-0000-0000-00005D120000}"/>
    <cellStyle name="20% - Accent1 2 2 3 6 2 2 2 2" xfId="4889" xr:uid="{00000000-0005-0000-0000-00005E120000}"/>
    <cellStyle name="20% - Accent1 2 2 3 6 2 2 2 2 2" xfId="4890" xr:uid="{00000000-0005-0000-0000-00005F120000}"/>
    <cellStyle name="20% - Accent1 2 2 3 6 2 2 2 3" xfId="4891" xr:uid="{00000000-0005-0000-0000-000060120000}"/>
    <cellStyle name="20% - Accent1 2 2 3 6 2 2 3" xfId="4892" xr:uid="{00000000-0005-0000-0000-000061120000}"/>
    <cellStyle name="20% - Accent1 2 2 3 6 2 2 3 2" xfId="4893" xr:uid="{00000000-0005-0000-0000-000062120000}"/>
    <cellStyle name="20% - Accent1 2 2 3 6 2 2 4" xfId="4894" xr:uid="{00000000-0005-0000-0000-000063120000}"/>
    <cellStyle name="20% - Accent1 2 2 3 6 2 3" xfId="4895" xr:uid="{00000000-0005-0000-0000-000064120000}"/>
    <cellStyle name="20% - Accent1 2 2 3 6 2 3 2" xfId="4896" xr:uid="{00000000-0005-0000-0000-000065120000}"/>
    <cellStyle name="20% - Accent1 2 2 3 6 2 3 2 2" xfId="4897" xr:uid="{00000000-0005-0000-0000-000066120000}"/>
    <cellStyle name="20% - Accent1 2 2 3 6 2 3 2 2 2" xfId="4898" xr:uid="{00000000-0005-0000-0000-000067120000}"/>
    <cellStyle name="20% - Accent1 2 2 3 6 2 3 2 3" xfId="4899" xr:uid="{00000000-0005-0000-0000-000068120000}"/>
    <cellStyle name="20% - Accent1 2 2 3 6 2 3 3" xfId="4900" xr:uid="{00000000-0005-0000-0000-000069120000}"/>
    <cellStyle name="20% - Accent1 2 2 3 6 2 3 3 2" xfId="4901" xr:uid="{00000000-0005-0000-0000-00006A120000}"/>
    <cellStyle name="20% - Accent1 2 2 3 6 2 3 4" xfId="4902" xr:uid="{00000000-0005-0000-0000-00006B120000}"/>
    <cellStyle name="20% - Accent1 2 2 3 6 2 4" xfId="4903" xr:uid="{00000000-0005-0000-0000-00006C120000}"/>
    <cellStyle name="20% - Accent1 2 2 3 6 2 4 2" xfId="4904" xr:uid="{00000000-0005-0000-0000-00006D120000}"/>
    <cellStyle name="20% - Accent1 2 2 3 6 2 4 2 2" xfId="4905" xr:uid="{00000000-0005-0000-0000-00006E120000}"/>
    <cellStyle name="20% - Accent1 2 2 3 6 2 4 2 2 2" xfId="4906" xr:uid="{00000000-0005-0000-0000-00006F120000}"/>
    <cellStyle name="20% - Accent1 2 2 3 6 2 4 2 3" xfId="4907" xr:uid="{00000000-0005-0000-0000-000070120000}"/>
    <cellStyle name="20% - Accent1 2 2 3 6 2 4 3" xfId="4908" xr:uid="{00000000-0005-0000-0000-000071120000}"/>
    <cellStyle name="20% - Accent1 2 2 3 6 2 4 3 2" xfId="4909" xr:uid="{00000000-0005-0000-0000-000072120000}"/>
    <cellStyle name="20% - Accent1 2 2 3 6 2 4 4" xfId="4910" xr:uid="{00000000-0005-0000-0000-000073120000}"/>
    <cellStyle name="20% - Accent1 2 2 3 6 2 5" xfId="4911" xr:uid="{00000000-0005-0000-0000-000074120000}"/>
    <cellStyle name="20% - Accent1 2 2 3 6 2 5 2" xfId="4912" xr:uid="{00000000-0005-0000-0000-000075120000}"/>
    <cellStyle name="20% - Accent1 2 2 3 6 2 5 2 2" xfId="4913" xr:uid="{00000000-0005-0000-0000-000076120000}"/>
    <cellStyle name="20% - Accent1 2 2 3 6 2 5 3" xfId="4914" xr:uid="{00000000-0005-0000-0000-000077120000}"/>
    <cellStyle name="20% - Accent1 2 2 3 6 2 6" xfId="4915" xr:uid="{00000000-0005-0000-0000-000078120000}"/>
    <cellStyle name="20% - Accent1 2 2 3 6 2 6 2" xfId="4916" xr:uid="{00000000-0005-0000-0000-000079120000}"/>
    <cellStyle name="20% - Accent1 2 2 3 6 2 6 2 2" xfId="4917" xr:uid="{00000000-0005-0000-0000-00007A120000}"/>
    <cellStyle name="20% - Accent1 2 2 3 6 2 6 3" xfId="4918" xr:uid="{00000000-0005-0000-0000-00007B120000}"/>
    <cellStyle name="20% - Accent1 2 2 3 6 2 7" xfId="4919" xr:uid="{00000000-0005-0000-0000-00007C120000}"/>
    <cellStyle name="20% - Accent1 2 2 3 6 2 7 2" xfId="4920" xr:uid="{00000000-0005-0000-0000-00007D120000}"/>
    <cellStyle name="20% - Accent1 2 2 3 6 2 8" xfId="4921" xr:uid="{00000000-0005-0000-0000-00007E120000}"/>
    <cellStyle name="20% - Accent1 2 2 3 6 2 8 2" xfId="4922" xr:uid="{00000000-0005-0000-0000-00007F120000}"/>
    <cellStyle name="20% - Accent1 2 2 3 6 2 9" xfId="4923" xr:uid="{00000000-0005-0000-0000-000080120000}"/>
    <cellStyle name="20% - Accent1 2 2 3 6 3" xfId="4924" xr:uid="{00000000-0005-0000-0000-000081120000}"/>
    <cellStyle name="20% - Accent1 2 2 3 6 3 2" xfId="4925" xr:uid="{00000000-0005-0000-0000-000082120000}"/>
    <cellStyle name="20% - Accent1 2 2 3 6 3 2 2" xfId="4926" xr:uid="{00000000-0005-0000-0000-000083120000}"/>
    <cellStyle name="20% - Accent1 2 2 3 6 3 2 2 2" xfId="4927" xr:uid="{00000000-0005-0000-0000-000084120000}"/>
    <cellStyle name="20% - Accent1 2 2 3 6 3 2 2 2 2" xfId="4928" xr:uid="{00000000-0005-0000-0000-000085120000}"/>
    <cellStyle name="20% - Accent1 2 2 3 6 3 2 2 3" xfId="4929" xr:uid="{00000000-0005-0000-0000-000086120000}"/>
    <cellStyle name="20% - Accent1 2 2 3 6 3 2 3" xfId="4930" xr:uid="{00000000-0005-0000-0000-000087120000}"/>
    <cellStyle name="20% - Accent1 2 2 3 6 3 2 3 2" xfId="4931" xr:uid="{00000000-0005-0000-0000-000088120000}"/>
    <cellStyle name="20% - Accent1 2 2 3 6 3 2 4" xfId="4932" xr:uid="{00000000-0005-0000-0000-000089120000}"/>
    <cellStyle name="20% - Accent1 2 2 3 6 3 3" xfId="4933" xr:uid="{00000000-0005-0000-0000-00008A120000}"/>
    <cellStyle name="20% - Accent1 2 2 3 6 3 3 2" xfId="4934" xr:uid="{00000000-0005-0000-0000-00008B120000}"/>
    <cellStyle name="20% - Accent1 2 2 3 6 3 3 2 2" xfId="4935" xr:uid="{00000000-0005-0000-0000-00008C120000}"/>
    <cellStyle name="20% - Accent1 2 2 3 6 3 3 2 2 2" xfId="4936" xr:uid="{00000000-0005-0000-0000-00008D120000}"/>
    <cellStyle name="20% - Accent1 2 2 3 6 3 3 2 3" xfId="4937" xr:uid="{00000000-0005-0000-0000-00008E120000}"/>
    <cellStyle name="20% - Accent1 2 2 3 6 3 3 3" xfId="4938" xr:uid="{00000000-0005-0000-0000-00008F120000}"/>
    <cellStyle name="20% - Accent1 2 2 3 6 3 3 3 2" xfId="4939" xr:uid="{00000000-0005-0000-0000-000090120000}"/>
    <cellStyle name="20% - Accent1 2 2 3 6 3 3 4" xfId="4940" xr:uid="{00000000-0005-0000-0000-000091120000}"/>
    <cellStyle name="20% - Accent1 2 2 3 6 3 4" xfId="4941" xr:uid="{00000000-0005-0000-0000-000092120000}"/>
    <cellStyle name="20% - Accent1 2 2 3 6 3 4 2" xfId="4942" xr:uid="{00000000-0005-0000-0000-000093120000}"/>
    <cellStyle name="20% - Accent1 2 2 3 6 3 4 2 2" xfId="4943" xr:uid="{00000000-0005-0000-0000-000094120000}"/>
    <cellStyle name="20% - Accent1 2 2 3 6 3 4 2 2 2" xfId="4944" xr:uid="{00000000-0005-0000-0000-000095120000}"/>
    <cellStyle name="20% - Accent1 2 2 3 6 3 4 2 3" xfId="4945" xr:uid="{00000000-0005-0000-0000-000096120000}"/>
    <cellStyle name="20% - Accent1 2 2 3 6 3 4 3" xfId="4946" xr:uid="{00000000-0005-0000-0000-000097120000}"/>
    <cellStyle name="20% - Accent1 2 2 3 6 3 4 3 2" xfId="4947" xr:uid="{00000000-0005-0000-0000-000098120000}"/>
    <cellStyle name="20% - Accent1 2 2 3 6 3 4 4" xfId="4948" xr:uid="{00000000-0005-0000-0000-000099120000}"/>
    <cellStyle name="20% - Accent1 2 2 3 6 3 5" xfId="4949" xr:uid="{00000000-0005-0000-0000-00009A120000}"/>
    <cellStyle name="20% - Accent1 2 2 3 6 3 5 2" xfId="4950" xr:uid="{00000000-0005-0000-0000-00009B120000}"/>
    <cellStyle name="20% - Accent1 2 2 3 6 3 5 2 2" xfId="4951" xr:uid="{00000000-0005-0000-0000-00009C120000}"/>
    <cellStyle name="20% - Accent1 2 2 3 6 3 5 3" xfId="4952" xr:uid="{00000000-0005-0000-0000-00009D120000}"/>
    <cellStyle name="20% - Accent1 2 2 3 6 3 6" xfId="4953" xr:uid="{00000000-0005-0000-0000-00009E120000}"/>
    <cellStyle name="20% - Accent1 2 2 3 6 3 6 2" xfId="4954" xr:uid="{00000000-0005-0000-0000-00009F120000}"/>
    <cellStyle name="20% - Accent1 2 2 3 6 3 6 2 2" xfId="4955" xr:uid="{00000000-0005-0000-0000-0000A0120000}"/>
    <cellStyle name="20% - Accent1 2 2 3 6 3 6 3" xfId="4956" xr:uid="{00000000-0005-0000-0000-0000A1120000}"/>
    <cellStyle name="20% - Accent1 2 2 3 6 3 7" xfId="4957" xr:uid="{00000000-0005-0000-0000-0000A2120000}"/>
    <cellStyle name="20% - Accent1 2 2 3 6 3 7 2" xfId="4958" xr:uid="{00000000-0005-0000-0000-0000A3120000}"/>
    <cellStyle name="20% - Accent1 2 2 3 6 3 8" xfId="4959" xr:uid="{00000000-0005-0000-0000-0000A4120000}"/>
    <cellStyle name="20% - Accent1 2 2 3 6 3 8 2" xfId="4960" xr:uid="{00000000-0005-0000-0000-0000A5120000}"/>
    <cellStyle name="20% - Accent1 2 2 3 6 3 9" xfId="4961" xr:uid="{00000000-0005-0000-0000-0000A6120000}"/>
    <cellStyle name="20% - Accent1 2 2 3 6 4" xfId="4962" xr:uid="{00000000-0005-0000-0000-0000A7120000}"/>
    <cellStyle name="20% - Accent1 2 2 3 6 4 2" xfId="4963" xr:uid="{00000000-0005-0000-0000-0000A8120000}"/>
    <cellStyle name="20% - Accent1 2 2 3 6 4 2 2" xfId="4964" xr:uid="{00000000-0005-0000-0000-0000A9120000}"/>
    <cellStyle name="20% - Accent1 2 2 3 6 4 2 2 2" xfId="4965" xr:uid="{00000000-0005-0000-0000-0000AA120000}"/>
    <cellStyle name="20% - Accent1 2 2 3 6 4 2 3" xfId="4966" xr:uid="{00000000-0005-0000-0000-0000AB120000}"/>
    <cellStyle name="20% - Accent1 2 2 3 6 4 3" xfId="4967" xr:uid="{00000000-0005-0000-0000-0000AC120000}"/>
    <cellStyle name="20% - Accent1 2 2 3 6 4 3 2" xfId="4968" xr:uid="{00000000-0005-0000-0000-0000AD120000}"/>
    <cellStyle name="20% - Accent1 2 2 3 6 4 4" xfId="4969" xr:uid="{00000000-0005-0000-0000-0000AE120000}"/>
    <cellStyle name="20% - Accent1 2 2 3 6 5" xfId="4970" xr:uid="{00000000-0005-0000-0000-0000AF120000}"/>
    <cellStyle name="20% - Accent1 2 2 3 6 5 2" xfId="4971" xr:uid="{00000000-0005-0000-0000-0000B0120000}"/>
    <cellStyle name="20% - Accent1 2 2 3 6 5 2 2" xfId="4972" xr:uid="{00000000-0005-0000-0000-0000B1120000}"/>
    <cellStyle name="20% - Accent1 2 2 3 6 5 2 2 2" xfId="4973" xr:uid="{00000000-0005-0000-0000-0000B2120000}"/>
    <cellStyle name="20% - Accent1 2 2 3 6 5 2 3" xfId="4974" xr:uid="{00000000-0005-0000-0000-0000B3120000}"/>
    <cellStyle name="20% - Accent1 2 2 3 6 5 3" xfId="4975" xr:uid="{00000000-0005-0000-0000-0000B4120000}"/>
    <cellStyle name="20% - Accent1 2 2 3 6 5 3 2" xfId="4976" xr:uid="{00000000-0005-0000-0000-0000B5120000}"/>
    <cellStyle name="20% - Accent1 2 2 3 6 5 4" xfId="4977" xr:uid="{00000000-0005-0000-0000-0000B6120000}"/>
    <cellStyle name="20% - Accent1 2 2 3 6 6" xfId="4978" xr:uid="{00000000-0005-0000-0000-0000B7120000}"/>
    <cellStyle name="20% - Accent1 2 2 3 6 6 2" xfId="4979" xr:uid="{00000000-0005-0000-0000-0000B8120000}"/>
    <cellStyle name="20% - Accent1 2 2 3 6 6 2 2" xfId="4980" xr:uid="{00000000-0005-0000-0000-0000B9120000}"/>
    <cellStyle name="20% - Accent1 2 2 3 6 6 2 2 2" xfId="4981" xr:uid="{00000000-0005-0000-0000-0000BA120000}"/>
    <cellStyle name="20% - Accent1 2 2 3 6 6 2 3" xfId="4982" xr:uid="{00000000-0005-0000-0000-0000BB120000}"/>
    <cellStyle name="20% - Accent1 2 2 3 6 6 3" xfId="4983" xr:uid="{00000000-0005-0000-0000-0000BC120000}"/>
    <cellStyle name="20% - Accent1 2 2 3 6 6 3 2" xfId="4984" xr:uid="{00000000-0005-0000-0000-0000BD120000}"/>
    <cellStyle name="20% - Accent1 2 2 3 6 6 4" xfId="4985" xr:uid="{00000000-0005-0000-0000-0000BE120000}"/>
    <cellStyle name="20% - Accent1 2 2 3 6 7" xfId="4986" xr:uid="{00000000-0005-0000-0000-0000BF120000}"/>
    <cellStyle name="20% - Accent1 2 2 3 6 7 2" xfId="4987" xr:uid="{00000000-0005-0000-0000-0000C0120000}"/>
    <cellStyle name="20% - Accent1 2 2 3 6 7 2 2" xfId="4988" xr:uid="{00000000-0005-0000-0000-0000C1120000}"/>
    <cellStyle name="20% - Accent1 2 2 3 6 7 3" xfId="4989" xr:uid="{00000000-0005-0000-0000-0000C2120000}"/>
    <cellStyle name="20% - Accent1 2 2 3 6 8" xfId="4990" xr:uid="{00000000-0005-0000-0000-0000C3120000}"/>
    <cellStyle name="20% - Accent1 2 2 3 6 8 2" xfId="4991" xr:uid="{00000000-0005-0000-0000-0000C4120000}"/>
    <cellStyle name="20% - Accent1 2 2 3 6 8 2 2" xfId="4992" xr:uid="{00000000-0005-0000-0000-0000C5120000}"/>
    <cellStyle name="20% - Accent1 2 2 3 6 8 3" xfId="4993" xr:uid="{00000000-0005-0000-0000-0000C6120000}"/>
    <cellStyle name="20% - Accent1 2 2 3 6 9" xfId="4994" xr:uid="{00000000-0005-0000-0000-0000C7120000}"/>
    <cellStyle name="20% - Accent1 2 2 3 6 9 2" xfId="4995" xr:uid="{00000000-0005-0000-0000-0000C8120000}"/>
    <cellStyle name="20% - Accent1 2 2 3 7" xfId="4996" xr:uid="{00000000-0005-0000-0000-0000C9120000}"/>
    <cellStyle name="20% - Accent1 2 2 3 7 2" xfId="4997" xr:uid="{00000000-0005-0000-0000-0000CA120000}"/>
    <cellStyle name="20% - Accent1 2 2 3 7 2 2" xfId="4998" xr:uid="{00000000-0005-0000-0000-0000CB120000}"/>
    <cellStyle name="20% - Accent1 2 2 3 7 2 2 2" xfId="4999" xr:uid="{00000000-0005-0000-0000-0000CC120000}"/>
    <cellStyle name="20% - Accent1 2 2 3 7 2 2 2 2" xfId="5000" xr:uid="{00000000-0005-0000-0000-0000CD120000}"/>
    <cellStyle name="20% - Accent1 2 2 3 7 2 2 3" xfId="5001" xr:uid="{00000000-0005-0000-0000-0000CE120000}"/>
    <cellStyle name="20% - Accent1 2 2 3 7 2 3" xfId="5002" xr:uid="{00000000-0005-0000-0000-0000CF120000}"/>
    <cellStyle name="20% - Accent1 2 2 3 7 2 3 2" xfId="5003" xr:uid="{00000000-0005-0000-0000-0000D0120000}"/>
    <cellStyle name="20% - Accent1 2 2 3 7 2 4" xfId="5004" xr:uid="{00000000-0005-0000-0000-0000D1120000}"/>
    <cellStyle name="20% - Accent1 2 2 3 7 3" xfId="5005" xr:uid="{00000000-0005-0000-0000-0000D2120000}"/>
    <cellStyle name="20% - Accent1 2 2 3 7 3 2" xfId="5006" xr:uid="{00000000-0005-0000-0000-0000D3120000}"/>
    <cellStyle name="20% - Accent1 2 2 3 7 3 2 2" xfId="5007" xr:uid="{00000000-0005-0000-0000-0000D4120000}"/>
    <cellStyle name="20% - Accent1 2 2 3 7 3 2 2 2" xfId="5008" xr:uid="{00000000-0005-0000-0000-0000D5120000}"/>
    <cellStyle name="20% - Accent1 2 2 3 7 3 2 3" xfId="5009" xr:uid="{00000000-0005-0000-0000-0000D6120000}"/>
    <cellStyle name="20% - Accent1 2 2 3 7 3 3" xfId="5010" xr:uid="{00000000-0005-0000-0000-0000D7120000}"/>
    <cellStyle name="20% - Accent1 2 2 3 7 3 3 2" xfId="5011" xr:uid="{00000000-0005-0000-0000-0000D8120000}"/>
    <cellStyle name="20% - Accent1 2 2 3 7 3 4" xfId="5012" xr:uid="{00000000-0005-0000-0000-0000D9120000}"/>
    <cellStyle name="20% - Accent1 2 2 3 7 4" xfId="5013" xr:uid="{00000000-0005-0000-0000-0000DA120000}"/>
    <cellStyle name="20% - Accent1 2 2 3 7 4 2" xfId="5014" xr:uid="{00000000-0005-0000-0000-0000DB120000}"/>
    <cellStyle name="20% - Accent1 2 2 3 7 4 2 2" xfId="5015" xr:uid="{00000000-0005-0000-0000-0000DC120000}"/>
    <cellStyle name="20% - Accent1 2 2 3 7 4 2 2 2" xfId="5016" xr:uid="{00000000-0005-0000-0000-0000DD120000}"/>
    <cellStyle name="20% - Accent1 2 2 3 7 4 2 3" xfId="5017" xr:uid="{00000000-0005-0000-0000-0000DE120000}"/>
    <cellStyle name="20% - Accent1 2 2 3 7 4 3" xfId="5018" xr:uid="{00000000-0005-0000-0000-0000DF120000}"/>
    <cellStyle name="20% - Accent1 2 2 3 7 4 3 2" xfId="5019" xr:uid="{00000000-0005-0000-0000-0000E0120000}"/>
    <cellStyle name="20% - Accent1 2 2 3 7 4 4" xfId="5020" xr:uid="{00000000-0005-0000-0000-0000E1120000}"/>
    <cellStyle name="20% - Accent1 2 2 3 7 5" xfId="5021" xr:uid="{00000000-0005-0000-0000-0000E2120000}"/>
    <cellStyle name="20% - Accent1 2 2 3 7 5 2" xfId="5022" xr:uid="{00000000-0005-0000-0000-0000E3120000}"/>
    <cellStyle name="20% - Accent1 2 2 3 7 5 2 2" xfId="5023" xr:uid="{00000000-0005-0000-0000-0000E4120000}"/>
    <cellStyle name="20% - Accent1 2 2 3 7 5 3" xfId="5024" xr:uid="{00000000-0005-0000-0000-0000E5120000}"/>
    <cellStyle name="20% - Accent1 2 2 3 7 6" xfId="5025" xr:uid="{00000000-0005-0000-0000-0000E6120000}"/>
    <cellStyle name="20% - Accent1 2 2 3 7 6 2" xfId="5026" xr:uid="{00000000-0005-0000-0000-0000E7120000}"/>
    <cellStyle name="20% - Accent1 2 2 3 7 6 2 2" xfId="5027" xr:uid="{00000000-0005-0000-0000-0000E8120000}"/>
    <cellStyle name="20% - Accent1 2 2 3 7 6 3" xfId="5028" xr:uid="{00000000-0005-0000-0000-0000E9120000}"/>
    <cellStyle name="20% - Accent1 2 2 3 7 7" xfId="5029" xr:uid="{00000000-0005-0000-0000-0000EA120000}"/>
    <cellStyle name="20% - Accent1 2 2 3 7 7 2" xfId="5030" xr:uid="{00000000-0005-0000-0000-0000EB120000}"/>
    <cellStyle name="20% - Accent1 2 2 3 7 8" xfId="5031" xr:uid="{00000000-0005-0000-0000-0000EC120000}"/>
    <cellStyle name="20% - Accent1 2 2 3 7 8 2" xfId="5032" xr:uid="{00000000-0005-0000-0000-0000ED120000}"/>
    <cellStyle name="20% - Accent1 2 2 3 7 9" xfId="5033" xr:uid="{00000000-0005-0000-0000-0000EE120000}"/>
    <cellStyle name="20% - Accent1 2 2 3 8" xfId="5034" xr:uid="{00000000-0005-0000-0000-0000EF120000}"/>
    <cellStyle name="20% - Accent1 2 2 3 8 2" xfId="5035" xr:uid="{00000000-0005-0000-0000-0000F0120000}"/>
    <cellStyle name="20% - Accent1 2 2 3 8 2 2" xfId="5036" xr:uid="{00000000-0005-0000-0000-0000F1120000}"/>
    <cellStyle name="20% - Accent1 2 2 3 8 2 2 2" xfId="5037" xr:uid="{00000000-0005-0000-0000-0000F2120000}"/>
    <cellStyle name="20% - Accent1 2 2 3 8 2 2 2 2" xfId="5038" xr:uid="{00000000-0005-0000-0000-0000F3120000}"/>
    <cellStyle name="20% - Accent1 2 2 3 8 2 2 3" xfId="5039" xr:uid="{00000000-0005-0000-0000-0000F4120000}"/>
    <cellStyle name="20% - Accent1 2 2 3 8 2 3" xfId="5040" xr:uid="{00000000-0005-0000-0000-0000F5120000}"/>
    <cellStyle name="20% - Accent1 2 2 3 8 2 3 2" xfId="5041" xr:uid="{00000000-0005-0000-0000-0000F6120000}"/>
    <cellStyle name="20% - Accent1 2 2 3 8 2 4" xfId="5042" xr:uid="{00000000-0005-0000-0000-0000F7120000}"/>
    <cellStyle name="20% - Accent1 2 2 3 8 3" xfId="5043" xr:uid="{00000000-0005-0000-0000-0000F8120000}"/>
    <cellStyle name="20% - Accent1 2 2 3 8 3 2" xfId="5044" xr:uid="{00000000-0005-0000-0000-0000F9120000}"/>
    <cellStyle name="20% - Accent1 2 2 3 8 3 2 2" xfId="5045" xr:uid="{00000000-0005-0000-0000-0000FA120000}"/>
    <cellStyle name="20% - Accent1 2 2 3 8 3 2 2 2" xfId="5046" xr:uid="{00000000-0005-0000-0000-0000FB120000}"/>
    <cellStyle name="20% - Accent1 2 2 3 8 3 2 3" xfId="5047" xr:uid="{00000000-0005-0000-0000-0000FC120000}"/>
    <cellStyle name="20% - Accent1 2 2 3 8 3 3" xfId="5048" xr:uid="{00000000-0005-0000-0000-0000FD120000}"/>
    <cellStyle name="20% - Accent1 2 2 3 8 3 3 2" xfId="5049" xr:uid="{00000000-0005-0000-0000-0000FE120000}"/>
    <cellStyle name="20% - Accent1 2 2 3 8 3 4" xfId="5050" xr:uid="{00000000-0005-0000-0000-0000FF120000}"/>
    <cellStyle name="20% - Accent1 2 2 3 8 4" xfId="5051" xr:uid="{00000000-0005-0000-0000-000000130000}"/>
    <cellStyle name="20% - Accent1 2 2 3 8 4 2" xfId="5052" xr:uid="{00000000-0005-0000-0000-000001130000}"/>
    <cellStyle name="20% - Accent1 2 2 3 8 4 2 2" xfId="5053" xr:uid="{00000000-0005-0000-0000-000002130000}"/>
    <cellStyle name="20% - Accent1 2 2 3 8 4 2 2 2" xfId="5054" xr:uid="{00000000-0005-0000-0000-000003130000}"/>
    <cellStyle name="20% - Accent1 2 2 3 8 4 2 3" xfId="5055" xr:uid="{00000000-0005-0000-0000-000004130000}"/>
    <cellStyle name="20% - Accent1 2 2 3 8 4 3" xfId="5056" xr:uid="{00000000-0005-0000-0000-000005130000}"/>
    <cellStyle name="20% - Accent1 2 2 3 8 4 3 2" xfId="5057" xr:uid="{00000000-0005-0000-0000-000006130000}"/>
    <cellStyle name="20% - Accent1 2 2 3 8 4 4" xfId="5058" xr:uid="{00000000-0005-0000-0000-000007130000}"/>
    <cellStyle name="20% - Accent1 2 2 3 8 5" xfId="5059" xr:uid="{00000000-0005-0000-0000-000008130000}"/>
    <cellStyle name="20% - Accent1 2 2 3 8 5 2" xfId="5060" xr:uid="{00000000-0005-0000-0000-000009130000}"/>
    <cellStyle name="20% - Accent1 2 2 3 8 5 2 2" xfId="5061" xr:uid="{00000000-0005-0000-0000-00000A130000}"/>
    <cellStyle name="20% - Accent1 2 2 3 8 5 3" xfId="5062" xr:uid="{00000000-0005-0000-0000-00000B130000}"/>
    <cellStyle name="20% - Accent1 2 2 3 8 6" xfId="5063" xr:uid="{00000000-0005-0000-0000-00000C130000}"/>
    <cellStyle name="20% - Accent1 2 2 3 8 6 2" xfId="5064" xr:uid="{00000000-0005-0000-0000-00000D130000}"/>
    <cellStyle name="20% - Accent1 2 2 3 8 6 2 2" xfId="5065" xr:uid="{00000000-0005-0000-0000-00000E130000}"/>
    <cellStyle name="20% - Accent1 2 2 3 8 6 3" xfId="5066" xr:uid="{00000000-0005-0000-0000-00000F130000}"/>
    <cellStyle name="20% - Accent1 2 2 3 8 7" xfId="5067" xr:uid="{00000000-0005-0000-0000-000010130000}"/>
    <cellStyle name="20% - Accent1 2 2 3 8 7 2" xfId="5068" xr:uid="{00000000-0005-0000-0000-000011130000}"/>
    <cellStyle name="20% - Accent1 2 2 3 8 8" xfId="5069" xr:uid="{00000000-0005-0000-0000-000012130000}"/>
    <cellStyle name="20% - Accent1 2 2 3 8 8 2" xfId="5070" xr:uid="{00000000-0005-0000-0000-000013130000}"/>
    <cellStyle name="20% - Accent1 2 2 3 8 9" xfId="5071" xr:uid="{00000000-0005-0000-0000-000014130000}"/>
    <cellStyle name="20% - Accent1 2 2 3 9" xfId="5072" xr:uid="{00000000-0005-0000-0000-000015130000}"/>
    <cellStyle name="20% - Accent1 2 2 3 9 2" xfId="5073" xr:uid="{00000000-0005-0000-0000-000016130000}"/>
    <cellStyle name="20% - Accent1 2 2 3 9 2 2" xfId="5074" xr:uid="{00000000-0005-0000-0000-000017130000}"/>
    <cellStyle name="20% - Accent1 2 2 3 9 2 2 2" xfId="5075" xr:uid="{00000000-0005-0000-0000-000018130000}"/>
    <cellStyle name="20% - Accent1 2 2 3 9 2 3" xfId="5076" xr:uid="{00000000-0005-0000-0000-000019130000}"/>
    <cellStyle name="20% - Accent1 2 2 3 9 3" xfId="5077" xr:uid="{00000000-0005-0000-0000-00001A130000}"/>
    <cellStyle name="20% - Accent1 2 2 3 9 3 2" xfId="5078" xr:uid="{00000000-0005-0000-0000-00001B130000}"/>
    <cellStyle name="20% - Accent1 2 2 3 9 4" xfId="5079" xr:uid="{00000000-0005-0000-0000-00001C130000}"/>
    <cellStyle name="20% - Accent1 2 2 4" xfId="5080" xr:uid="{00000000-0005-0000-0000-00001D130000}"/>
    <cellStyle name="20% - Accent1 2 2 4 10" xfId="5081" xr:uid="{00000000-0005-0000-0000-00001E130000}"/>
    <cellStyle name="20% - Accent1 2 2 4 10 2" xfId="5082" xr:uid="{00000000-0005-0000-0000-00001F130000}"/>
    <cellStyle name="20% - Accent1 2 2 4 10 2 2" xfId="5083" xr:uid="{00000000-0005-0000-0000-000020130000}"/>
    <cellStyle name="20% - Accent1 2 2 4 10 2 2 2" xfId="5084" xr:uid="{00000000-0005-0000-0000-000021130000}"/>
    <cellStyle name="20% - Accent1 2 2 4 10 2 3" xfId="5085" xr:uid="{00000000-0005-0000-0000-000022130000}"/>
    <cellStyle name="20% - Accent1 2 2 4 10 3" xfId="5086" xr:uid="{00000000-0005-0000-0000-000023130000}"/>
    <cellStyle name="20% - Accent1 2 2 4 10 3 2" xfId="5087" xr:uid="{00000000-0005-0000-0000-000024130000}"/>
    <cellStyle name="20% - Accent1 2 2 4 10 4" xfId="5088" xr:uid="{00000000-0005-0000-0000-000025130000}"/>
    <cellStyle name="20% - Accent1 2 2 4 11" xfId="5089" xr:uid="{00000000-0005-0000-0000-000026130000}"/>
    <cellStyle name="20% - Accent1 2 2 4 11 2" xfId="5090" xr:uid="{00000000-0005-0000-0000-000027130000}"/>
    <cellStyle name="20% - Accent1 2 2 4 11 2 2" xfId="5091" xr:uid="{00000000-0005-0000-0000-000028130000}"/>
    <cellStyle name="20% - Accent1 2 2 4 11 2 2 2" xfId="5092" xr:uid="{00000000-0005-0000-0000-000029130000}"/>
    <cellStyle name="20% - Accent1 2 2 4 11 2 3" xfId="5093" xr:uid="{00000000-0005-0000-0000-00002A130000}"/>
    <cellStyle name="20% - Accent1 2 2 4 11 3" xfId="5094" xr:uid="{00000000-0005-0000-0000-00002B130000}"/>
    <cellStyle name="20% - Accent1 2 2 4 11 3 2" xfId="5095" xr:uid="{00000000-0005-0000-0000-00002C130000}"/>
    <cellStyle name="20% - Accent1 2 2 4 11 4" xfId="5096" xr:uid="{00000000-0005-0000-0000-00002D130000}"/>
    <cellStyle name="20% - Accent1 2 2 4 12" xfId="5097" xr:uid="{00000000-0005-0000-0000-00002E130000}"/>
    <cellStyle name="20% - Accent1 2 2 4 12 2" xfId="5098" xr:uid="{00000000-0005-0000-0000-00002F130000}"/>
    <cellStyle name="20% - Accent1 2 2 4 12 2 2" xfId="5099" xr:uid="{00000000-0005-0000-0000-000030130000}"/>
    <cellStyle name="20% - Accent1 2 2 4 12 3" xfId="5100" xr:uid="{00000000-0005-0000-0000-000031130000}"/>
    <cellStyle name="20% - Accent1 2 2 4 13" xfId="5101" xr:uid="{00000000-0005-0000-0000-000032130000}"/>
    <cellStyle name="20% - Accent1 2 2 4 13 2" xfId="5102" xr:uid="{00000000-0005-0000-0000-000033130000}"/>
    <cellStyle name="20% - Accent1 2 2 4 13 2 2" xfId="5103" xr:uid="{00000000-0005-0000-0000-000034130000}"/>
    <cellStyle name="20% - Accent1 2 2 4 13 3" xfId="5104" xr:uid="{00000000-0005-0000-0000-000035130000}"/>
    <cellStyle name="20% - Accent1 2 2 4 14" xfId="5105" xr:uid="{00000000-0005-0000-0000-000036130000}"/>
    <cellStyle name="20% - Accent1 2 2 4 14 2" xfId="5106" xr:uid="{00000000-0005-0000-0000-000037130000}"/>
    <cellStyle name="20% - Accent1 2 2 4 15" xfId="5107" xr:uid="{00000000-0005-0000-0000-000038130000}"/>
    <cellStyle name="20% - Accent1 2 2 4 15 2" xfId="5108" xr:uid="{00000000-0005-0000-0000-000039130000}"/>
    <cellStyle name="20% - Accent1 2 2 4 16" xfId="5109" xr:uid="{00000000-0005-0000-0000-00003A130000}"/>
    <cellStyle name="20% - Accent1 2 2 4 2" xfId="5110" xr:uid="{00000000-0005-0000-0000-00003B130000}"/>
    <cellStyle name="20% - Accent1 2 2 4 2 10" xfId="5111" xr:uid="{00000000-0005-0000-0000-00003C130000}"/>
    <cellStyle name="20% - Accent1 2 2 4 2 10 2" xfId="5112" xr:uid="{00000000-0005-0000-0000-00003D130000}"/>
    <cellStyle name="20% - Accent1 2 2 4 2 10 2 2" xfId="5113" xr:uid="{00000000-0005-0000-0000-00003E130000}"/>
    <cellStyle name="20% - Accent1 2 2 4 2 10 2 2 2" xfId="5114" xr:uid="{00000000-0005-0000-0000-00003F130000}"/>
    <cellStyle name="20% - Accent1 2 2 4 2 10 2 3" xfId="5115" xr:uid="{00000000-0005-0000-0000-000040130000}"/>
    <cellStyle name="20% - Accent1 2 2 4 2 10 3" xfId="5116" xr:uid="{00000000-0005-0000-0000-000041130000}"/>
    <cellStyle name="20% - Accent1 2 2 4 2 10 3 2" xfId="5117" xr:uid="{00000000-0005-0000-0000-000042130000}"/>
    <cellStyle name="20% - Accent1 2 2 4 2 10 4" xfId="5118" xr:uid="{00000000-0005-0000-0000-000043130000}"/>
    <cellStyle name="20% - Accent1 2 2 4 2 11" xfId="5119" xr:uid="{00000000-0005-0000-0000-000044130000}"/>
    <cellStyle name="20% - Accent1 2 2 4 2 11 2" xfId="5120" xr:uid="{00000000-0005-0000-0000-000045130000}"/>
    <cellStyle name="20% - Accent1 2 2 4 2 11 2 2" xfId="5121" xr:uid="{00000000-0005-0000-0000-000046130000}"/>
    <cellStyle name="20% - Accent1 2 2 4 2 11 3" xfId="5122" xr:uid="{00000000-0005-0000-0000-000047130000}"/>
    <cellStyle name="20% - Accent1 2 2 4 2 12" xfId="5123" xr:uid="{00000000-0005-0000-0000-000048130000}"/>
    <cellStyle name="20% - Accent1 2 2 4 2 12 2" xfId="5124" xr:uid="{00000000-0005-0000-0000-000049130000}"/>
    <cellStyle name="20% - Accent1 2 2 4 2 12 2 2" xfId="5125" xr:uid="{00000000-0005-0000-0000-00004A130000}"/>
    <cellStyle name="20% - Accent1 2 2 4 2 12 3" xfId="5126" xr:uid="{00000000-0005-0000-0000-00004B130000}"/>
    <cellStyle name="20% - Accent1 2 2 4 2 13" xfId="5127" xr:uid="{00000000-0005-0000-0000-00004C130000}"/>
    <cellStyle name="20% - Accent1 2 2 4 2 13 2" xfId="5128" xr:uid="{00000000-0005-0000-0000-00004D130000}"/>
    <cellStyle name="20% - Accent1 2 2 4 2 14" xfId="5129" xr:uid="{00000000-0005-0000-0000-00004E130000}"/>
    <cellStyle name="20% - Accent1 2 2 4 2 14 2" xfId="5130" xr:uid="{00000000-0005-0000-0000-00004F130000}"/>
    <cellStyle name="20% - Accent1 2 2 4 2 15" xfId="5131" xr:uid="{00000000-0005-0000-0000-000050130000}"/>
    <cellStyle name="20% - Accent1 2 2 4 2 2" xfId="5132" xr:uid="{00000000-0005-0000-0000-000051130000}"/>
    <cellStyle name="20% - Accent1 2 2 4 2 2 10" xfId="5133" xr:uid="{00000000-0005-0000-0000-000052130000}"/>
    <cellStyle name="20% - Accent1 2 2 4 2 2 10 2" xfId="5134" xr:uid="{00000000-0005-0000-0000-000053130000}"/>
    <cellStyle name="20% - Accent1 2 2 4 2 2 10 2 2" xfId="5135" xr:uid="{00000000-0005-0000-0000-000054130000}"/>
    <cellStyle name="20% - Accent1 2 2 4 2 2 10 3" xfId="5136" xr:uid="{00000000-0005-0000-0000-000055130000}"/>
    <cellStyle name="20% - Accent1 2 2 4 2 2 11" xfId="5137" xr:uid="{00000000-0005-0000-0000-000056130000}"/>
    <cellStyle name="20% - Accent1 2 2 4 2 2 11 2" xfId="5138" xr:uid="{00000000-0005-0000-0000-000057130000}"/>
    <cellStyle name="20% - Accent1 2 2 4 2 2 11 2 2" xfId="5139" xr:uid="{00000000-0005-0000-0000-000058130000}"/>
    <cellStyle name="20% - Accent1 2 2 4 2 2 11 3" xfId="5140" xr:uid="{00000000-0005-0000-0000-000059130000}"/>
    <cellStyle name="20% - Accent1 2 2 4 2 2 12" xfId="5141" xr:uid="{00000000-0005-0000-0000-00005A130000}"/>
    <cellStyle name="20% - Accent1 2 2 4 2 2 12 2" xfId="5142" xr:uid="{00000000-0005-0000-0000-00005B130000}"/>
    <cellStyle name="20% - Accent1 2 2 4 2 2 13" xfId="5143" xr:uid="{00000000-0005-0000-0000-00005C130000}"/>
    <cellStyle name="20% - Accent1 2 2 4 2 2 13 2" xfId="5144" xr:uid="{00000000-0005-0000-0000-00005D130000}"/>
    <cellStyle name="20% - Accent1 2 2 4 2 2 14" xfId="5145" xr:uid="{00000000-0005-0000-0000-00005E130000}"/>
    <cellStyle name="20% - Accent1 2 2 4 2 2 2" xfId="5146" xr:uid="{00000000-0005-0000-0000-00005F130000}"/>
    <cellStyle name="20% - Accent1 2 2 4 2 2 2 10" xfId="5147" xr:uid="{00000000-0005-0000-0000-000060130000}"/>
    <cellStyle name="20% - Accent1 2 2 4 2 2 2 10 2" xfId="5148" xr:uid="{00000000-0005-0000-0000-000061130000}"/>
    <cellStyle name="20% - Accent1 2 2 4 2 2 2 11" xfId="5149" xr:uid="{00000000-0005-0000-0000-000062130000}"/>
    <cellStyle name="20% - Accent1 2 2 4 2 2 2 2" xfId="5150" xr:uid="{00000000-0005-0000-0000-000063130000}"/>
    <cellStyle name="20% - Accent1 2 2 4 2 2 2 2 2" xfId="5151" xr:uid="{00000000-0005-0000-0000-000064130000}"/>
    <cellStyle name="20% - Accent1 2 2 4 2 2 2 2 2 2" xfId="5152" xr:uid="{00000000-0005-0000-0000-000065130000}"/>
    <cellStyle name="20% - Accent1 2 2 4 2 2 2 2 2 2 2" xfId="5153" xr:uid="{00000000-0005-0000-0000-000066130000}"/>
    <cellStyle name="20% - Accent1 2 2 4 2 2 2 2 2 2 2 2" xfId="5154" xr:uid="{00000000-0005-0000-0000-000067130000}"/>
    <cellStyle name="20% - Accent1 2 2 4 2 2 2 2 2 2 3" xfId="5155" xr:uid="{00000000-0005-0000-0000-000068130000}"/>
    <cellStyle name="20% - Accent1 2 2 4 2 2 2 2 2 3" xfId="5156" xr:uid="{00000000-0005-0000-0000-000069130000}"/>
    <cellStyle name="20% - Accent1 2 2 4 2 2 2 2 2 3 2" xfId="5157" xr:uid="{00000000-0005-0000-0000-00006A130000}"/>
    <cellStyle name="20% - Accent1 2 2 4 2 2 2 2 2 4" xfId="5158" xr:uid="{00000000-0005-0000-0000-00006B130000}"/>
    <cellStyle name="20% - Accent1 2 2 4 2 2 2 2 3" xfId="5159" xr:uid="{00000000-0005-0000-0000-00006C130000}"/>
    <cellStyle name="20% - Accent1 2 2 4 2 2 2 2 3 2" xfId="5160" xr:uid="{00000000-0005-0000-0000-00006D130000}"/>
    <cellStyle name="20% - Accent1 2 2 4 2 2 2 2 3 2 2" xfId="5161" xr:uid="{00000000-0005-0000-0000-00006E130000}"/>
    <cellStyle name="20% - Accent1 2 2 4 2 2 2 2 3 2 2 2" xfId="5162" xr:uid="{00000000-0005-0000-0000-00006F130000}"/>
    <cellStyle name="20% - Accent1 2 2 4 2 2 2 2 3 2 3" xfId="5163" xr:uid="{00000000-0005-0000-0000-000070130000}"/>
    <cellStyle name="20% - Accent1 2 2 4 2 2 2 2 3 3" xfId="5164" xr:uid="{00000000-0005-0000-0000-000071130000}"/>
    <cellStyle name="20% - Accent1 2 2 4 2 2 2 2 3 3 2" xfId="5165" xr:uid="{00000000-0005-0000-0000-000072130000}"/>
    <cellStyle name="20% - Accent1 2 2 4 2 2 2 2 3 4" xfId="5166" xr:uid="{00000000-0005-0000-0000-000073130000}"/>
    <cellStyle name="20% - Accent1 2 2 4 2 2 2 2 4" xfId="5167" xr:uid="{00000000-0005-0000-0000-000074130000}"/>
    <cellStyle name="20% - Accent1 2 2 4 2 2 2 2 4 2" xfId="5168" xr:uid="{00000000-0005-0000-0000-000075130000}"/>
    <cellStyle name="20% - Accent1 2 2 4 2 2 2 2 4 2 2" xfId="5169" xr:uid="{00000000-0005-0000-0000-000076130000}"/>
    <cellStyle name="20% - Accent1 2 2 4 2 2 2 2 4 2 2 2" xfId="5170" xr:uid="{00000000-0005-0000-0000-000077130000}"/>
    <cellStyle name="20% - Accent1 2 2 4 2 2 2 2 4 2 3" xfId="5171" xr:uid="{00000000-0005-0000-0000-000078130000}"/>
    <cellStyle name="20% - Accent1 2 2 4 2 2 2 2 4 3" xfId="5172" xr:uid="{00000000-0005-0000-0000-000079130000}"/>
    <cellStyle name="20% - Accent1 2 2 4 2 2 2 2 4 3 2" xfId="5173" xr:uid="{00000000-0005-0000-0000-00007A130000}"/>
    <cellStyle name="20% - Accent1 2 2 4 2 2 2 2 4 4" xfId="5174" xr:uid="{00000000-0005-0000-0000-00007B130000}"/>
    <cellStyle name="20% - Accent1 2 2 4 2 2 2 2 5" xfId="5175" xr:uid="{00000000-0005-0000-0000-00007C130000}"/>
    <cellStyle name="20% - Accent1 2 2 4 2 2 2 2 5 2" xfId="5176" xr:uid="{00000000-0005-0000-0000-00007D130000}"/>
    <cellStyle name="20% - Accent1 2 2 4 2 2 2 2 5 2 2" xfId="5177" xr:uid="{00000000-0005-0000-0000-00007E130000}"/>
    <cellStyle name="20% - Accent1 2 2 4 2 2 2 2 5 3" xfId="5178" xr:uid="{00000000-0005-0000-0000-00007F130000}"/>
    <cellStyle name="20% - Accent1 2 2 4 2 2 2 2 6" xfId="5179" xr:uid="{00000000-0005-0000-0000-000080130000}"/>
    <cellStyle name="20% - Accent1 2 2 4 2 2 2 2 6 2" xfId="5180" xr:uid="{00000000-0005-0000-0000-000081130000}"/>
    <cellStyle name="20% - Accent1 2 2 4 2 2 2 2 6 2 2" xfId="5181" xr:uid="{00000000-0005-0000-0000-000082130000}"/>
    <cellStyle name="20% - Accent1 2 2 4 2 2 2 2 6 3" xfId="5182" xr:uid="{00000000-0005-0000-0000-000083130000}"/>
    <cellStyle name="20% - Accent1 2 2 4 2 2 2 2 7" xfId="5183" xr:uid="{00000000-0005-0000-0000-000084130000}"/>
    <cellStyle name="20% - Accent1 2 2 4 2 2 2 2 7 2" xfId="5184" xr:uid="{00000000-0005-0000-0000-000085130000}"/>
    <cellStyle name="20% - Accent1 2 2 4 2 2 2 2 8" xfId="5185" xr:uid="{00000000-0005-0000-0000-000086130000}"/>
    <cellStyle name="20% - Accent1 2 2 4 2 2 2 2 8 2" xfId="5186" xr:uid="{00000000-0005-0000-0000-000087130000}"/>
    <cellStyle name="20% - Accent1 2 2 4 2 2 2 2 9" xfId="5187" xr:uid="{00000000-0005-0000-0000-000088130000}"/>
    <cellStyle name="20% - Accent1 2 2 4 2 2 2 3" xfId="5188" xr:uid="{00000000-0005-0000-0000-000089130000}"/>
    <cellStyle name="20% - Accent1 2 2 4 2 2 2 3 2" xfId="5189" xr:uid="{00000000-0005-0000-0000-00008A130000}"/>
    <cellStyle name="20% - Accent1 2 2 4 2 2 2 3 2 2" xfId="5190" xr:uid="{00000000-0005-0000-0000-00008B130000}"/>
    <cellStyle name="20% - Accent1 2 2 4 2 2 2 3 2 2 2" xfId="5191" xr:uid="{00000000-0005-0000-0000-00008C130000}"/>
    <cellStyle name="20% - Accent1 2 2 4 2 2 2 3 2 2 2 2" xfId="5192" xr:uid="{00000000-0005-0000-0000-00008D130000}"/>
    <cellStyle name="20% - Accent1 2 2 4 2 2 2 3 2 2 3" xfId="5193" xr:uid="{00000000-0005-0000-0000-00008E130000}"/>
    <cellStyle name="20% - Accent1 2 2 4 2 2 2 3 2 3" xfId="5194" xr:uid="{00000000-0005-0000-0000-00008F130000}"/>
    <cellStyle name="20% - Accent1 2 2 4 2 2 2 3 2 3 2" xfId="5195" xr:uid="{00000000-0005-0000-0000-000090130000}"/>
    <cellStyle name="20% - Accent1 2 2 4 2 2 2 3 2 4" xfId="5196" xr:uid="{00000000-0005-0000-0000-000091130000}"/>
    <cellStyle name="20% - Accent1 2 2 4 2 2 2 3 3" xfId="5197" xr:uid="{00000000-0005-0000-0000-000092130000}"/>
    <cellStyle name="20% - Accent1 2 2 4 2 2 2 3 3 2" xfId="5198" xr:uid="{00000000-0005-0000-0000-000093130000}"/>
    <cellStyle name="20% - Accent1 2 2 4 2 2 2 3 3 2 2" xfId="5199" xr:uid="{00000000-0005-0000-0000-000094130000}"/>
    <cellStyle name="20% - Accent1 2 2 4 2 2 2 3 3 2 2 2" xfId="5200" xr:uid="{00000000-0005-0000-0000-000095130000}"/>
    <cellStyle name="20% - Accent1 2 2 4 2 2 2 3 3 2 3" xfId="5201" xr:uid="{00000000-0005-0000-0000-000096130000}"/>
    <cellStyle name="20% - Accent1 2 2 4 2 2 2 3 3 3" xfId="5202" xr:uid="{00000000-0005-0000-0000-000097130000}"/>
    <cellStyle name="20% - Accent1 2 2 4 2 2 2 3 3 3 2" xfId="5203" xr:uid="{00000000-0005-0000-0000-000098130000}"/>
    <cellStyle name="20% - Accent1 2 2 4 2 2 2 3 3 4" xfId="5204" xr:uid="{00000000-0005-0000-0000-000099130000}"/>
    <cellStyle name="20% - Accent1 2 2 4 2 2 2 3 4" xfId="5205" xr:uid="{00000000-0005-0000-0000-00009A130000}"/>
    <cellStyle name="20% - Accent1 2 2 4 2 2 2 3 4 2" xfId="5206" xr:uid="{00000000-0005-0000-0000-00009B130000}"/>
    <cellStyle name="20% - Accent1 2 2 4 2 2 2 3 4 2 2" xfId="5207" xr:uid="{00000000-0005-0000-0000-00009C130000}"/>
    <cellStyle name="20% - Accent1 2 2 4 2 2 2 3 4 2 2 2" xfId="5208" xr:uid="{00000000-0005-0000-0000-00009D130000}"/>
    <cellStyle name="20% - Accent1 2 2 4 2 2 2 3 4 2 3" xfId="5209" xr:uid="{00000000-0005-0000-0000-00009E130000}"/>
    <cellStyle name="20% - Accent1 2 2 4 2 2 2 3 4 3" xfId="5210" xr:uid="{00000000-0005-0000-0000-00009F130000}"/>
    <cellStyle name="20% - Accent1 2 2 4 2 2 2 3 4 3 2" xfId="5211" xr:uid="{00000000-0005-0000-0000-0000A0130000}"/>
    <cellStyle name="20% - Accent1 2 2 4 2 2 2 3 4 4" xfId="5212" xr:uid="{00000000-0005-0000-0000-0000A1130000}"/>
    <cellStyle name="20% - Accent1 2 2 4 2 2 2 3 5" xfId="5213" xr:uid="{00000000-0005-0000-0000-0000A2130000}"/>
    <cellStyle name="20% - Accent1 2 2 4 2 2 2 3 5 2" xfId="5214" xr:uid="{00000000-0005-0000-0000-0000A3130000}"/>
    <cellStyle name="20% - Accent1 2 2 4 2 2 2 3 5 2 2" xfId="5215" xr:uid="{00000000-0005-0000-0000-0000A4130000}"/>
    <cellStyle name="20% - Accent1 2 2 4 2 2 2 3 5 3" xfId="5216" xr:uid="{00000000-0005-0000-0000-0000A5130000}"/>
    <cellStyle name="20% - Accent1 2 2 4 2 2 2 3 6" xfId="5217" xr:uid="{00000000-0005-0000-0000-0000A6130000}"/>
    <cellStyle name="20% - Accent1 2 2 4 2 2 2 3 6 2" xfId="5218" xr:uid="{00000000-0005-0000-0000-0000A7130000}"/>
    <cellStyle name="20% - Accent1 2 2 4 2 2 2 3 6 2 2" xfId="5219" xr:uid="{00000000-0005-0000-0000-0000A8130000}"/>
    <cellStyle name="20% - Accent1 2 2 4 2 2 2 3 6 3" xfId="5220" xr:uid="{00000000-0005-0000-0000-0000A9130000}"/>
    <cellStyle name="20% - Accent1 2 2 4 2 2 2 3 7" xfId="5221" xr:uid="{00000000-0005-0000-0000-0000AA130000}"/>
    <cellStyle name="20% - Accent1 2 2 4 2 2 2 3 7 2" xfId="5222" xr:uid="{00000000-0005-0000-0000-0000AB130000}"/>
    <cellStyle name="20% - Accent1 2 2 4 2 2 2 3 8" xfId="5223" xr:uid="{00000000-0005-0000-0000-0000AC130000}"/>
    <cellStyle name="20% - Accent1 2 2 4 2 2 2 3 8 2" xfId="5224" xr:uid="{00000000-0005-0000-0000-0000AD130000}"/>
    <cellStyle name="20% - Accent1 2 2 4 2 2 2 3 9" xfId="5225" xr:uid="{00000000-0005-0000-0000-0000AE130000}"/>
    <cellStyle name="20% - Accent1 2 2 4 2 2 2 4" xfId="5226" xr:uid="{00000000-0005-0000-0000-0000AF130000}"/>
    <cellStyle name="20% - Accent1 2 2 4 2 2 2 4 2" xfId="5227" xr:uid="{00000000-0005-0000-0000-0000B0130000}"/>
    <cellStyle name="20% - Accent1 2 2 4 2 2 2 4 2 2" xfId="5228" xr:uid="{00000000-0005-0000-0000-0000B1130000}"/>
    <cellStyle name="20% - Accent1 2 2 4 2 2 2 4 2 2 2" xfId="5229" xr:uid="{00000000-0005-0000-0000-0000B2130000}"/>
    <cellStyle name="20% - Accent1 2 2 4 2 2 2 4 2 3" xfId="5230" xr:uid="{00000000-0005-0000-0000-0000B3130000}"/>
    <cellStyle name="20% - Accent1 2 2 4 2 2 2 4 3" xfId="5231" xr:uid="{00000000-0005-0000-0000-0000B4130000}"/>
    <cellStyle name="20% - Accent1 2 2 4 2 2 2 4 3 2" xfId="5232" xr:uid="{00000000-0005-0000-0000-0000B5130000}"/>
    <cellStyle name="20% - Accent1 2 2 4 2 2 2 4 4" xfId="5233" xr:uid="{00000000-0005-0000-0000-0000B6130000}"/>
    <cellStyle name="20% - Accent1 2 2 4 2 2 2 5" xfId="5234" xr:uid="{00000000-0005-0000-0000-0000B7130000}"/>
    <cellStyle name="20% - Accent1 2 2 4 2 2 2 5 2" xfId="5235" xr:uid="{00000000-0005-0000-0000-0000B8130000}"/>
    <cellStyle name="20% - Accent1 2 2 4 2 2 2 5 2 2" xfId="5236" xr:uid="{00000000-0005-0000-0000-0000B9130000}"/>
    <cellStyle name="20% - Accent1 2 2 4 2 2 2 5 2 2 2" xfId="5237" xr:uid="{00000000-0005-0000-0000-0000BA130000}"/>
    <cellStyle name="20% - Accent1 2 2 4 2 2 2 5 2 3" xfId="5238" xr:uid="{00000000-0005-0000-0000-0000BB130000}"/>
    <cellStyle name="20% - Accent1 2 2 4 2 2 2 5 3" xfId="5239" xr:uid="{00000000-0005-0000-0000-0000BC130000}"/>
    <cellStyle name="20% - Accent1 2 2 4 2 2 2 5 3 2" xfId="5240" xr:uid="{00000000-0005-0000-0000-0000BD130000}"/>
    <cellStyle name="20% - Accent1 2 2 4 2 2 2 5 4" xfId="5241" xr:uid="{00000000-0005-0000-0000-0000BE130000}"/>
    <cellStyle name="20% - Accent1 2 2 4 2 2 2 6" xfId="5242" xr:uid="{00000000-0005-0000-0000-0000BF130000}"/>
    <cellStyle name="20% - Accent1 2 2 4 2 2 2 6 2" xfId="5243" xr:uid="{00000000-0005-0000-0000-0000C0130000}"/>
    <cellStyle name="20% - Accent1 2 2 4 2 2 2 6 2 2" xfId="5244" xr:uid="{00000000-0005-0000-0000-0000C1130000}"/>
    <cellStyle name="20% - Accent1 2 2 4 2 2 2 6 2 2 2" xfId="5245" xr:uid="{00000000-0005-0000-0000-0000C2130000}"/>
    <cellStyle name="20% - Accent1 2 2 4 2 2 2 6 2 3" xfId="5246" xr:uid="{00000000-0005-0000-0000-0000C3130000}"/>
    <cellStyle name="20% - Accent1 2 2 4 2 2 2 6 3" xfId="5247" xr:uid="{00000000-0005-0000-0000-0000C4130000}"/>
    <cellStyle name="20% - Accent1 2 2 4 2 2 2 6 3 2" xfId="5248" xr:uid="{00000000-0005-0000-0000-0000C5130000}"/>
    <cellStyle name="20% - Accent1 2 2 4 2 2 2 6 4" xfId="5249" xr:uid="{00000000-0005-0000-0000-0000C6130000}"/>
    <cellStyle name="20% - Accent1 2 2 4 2 2 2 7" xfId="5250" xr:uid="{00000000-0005-0000-0000-0000C7130000}"/>
    <cellStyle name="20% - Accent1 2 2 4 2 2 2 7 2" xfId="5251" xr:uid="{00000000-0005-0000-0000-0000C8130000}"/>
    <cellStyle name="20% - Accent1 2 2 4 2 2 2 7 2 2" xfId="5252" xr:uid="{00000000-0005-0000-0000-0000C9130000}"/>
    <cellStyle name="20% - Accent1 2 2 4 2 2 2 7 3" xfId="5253" xr:uid="{00000000-0005-0000-0000-0000CA130000}"/>
    <cellStyle name="20% - Accent1 2 2 4 2 2 2 8" xfId="5254" xr:uid="{00000000-0005-0000-0000-0000CB130000}"/>
    <cellStyle name="20% - Accent1 2 2 4 2 2 2 8 2" xfId="5255" xr:uid="{00000000-0005-0000-0000-0000CC130000}"/>
    <cellStyle name="20% - Accent1 2 2 4 2 2 2 8 2 2" xfId="5256" xr:uid="{00000000-0005-0000-0000-0000CD130000}"/>
    <cellStyle name="20% - Accent1 2 2 4 2 2 2 8 3" xfId="5257" xr:uid="{00000000-0005-0000-0000-0000CE130000}"/>
    <cellStyle name="20% - Accent1 2 2 4 2 2 2 9" xfId="5258" xr:uid="{00000000-0005-0000-0000-0000CF130000}"/>
    <cellStyle name="20% - Accent1 2 2 4 2 2 2 9 2" xfId="5259" xr:uid="{00000000-0005-0000-0000-0000D0130000}"/>
    <cellStyle name="20% - Accent1 2 2 4 2 2 3" xfId="5260" xr:uid="{00000000-0005-0000-0000-0000D1130000}"/>
    <cellStyle name="20% - Accent1 2 2 4 2 2 3 10" xfId="5261" xr:uid="{00000000-0005-0000-0000-0000D2130000}"/>
    <cellStyle name="20% - Accent1 2 2 4 2 2 3 10 2" xfId="5262" xr:uid="{00000000-0005-0000-0000-0000D3130000}"/>
    <cellStyle name="20% - Accent1 2 2 4 2 2 3 11" xfId="5263" xr:uid="{00000000-0005-0000-0000-0000D4130000}"/>
    <cellStyle name="20% - Accent1 2 2 4 2 2 3 2" xfId="5264" xr:uid="{00000000-0005-0000-0000-0000D5130000}"/>
    <cellStyle name="20% - Accent1 2 2 4 2 2 3 2 2" xfId="5265" xr:uid="{00000000-0005-0000-0000-0000D6130000}"/>
    <cellStyle name="20% - Accent1 2 2 4 2 2 3 2 2 2" xfId="5266" xr:uid="{00000000-0005-0000-0000-0000D7130000}"/>
    <cellStyle name="20% - Accent1 2 2 4 2 2 3 2 2 2 2" xfId="5267" xr:uid="{00000000-0005-0000-0000-0000D8130000}"/>
    <cellStyle name="20% - Accent1 2 2 4 2 2 3 2 2 2 2 2" xfId="5268" xr:uid="{00000000-0005-0000-0000-0000D9130000}"/>
    <cellStyle name="20% - Accent1 2 2 4 2 2 3 2 2 2 3" xfId="5269" xr:uid="{00000000-0005-0000-0000-0000DA130000}"/>
    <cellStyle name="20% - Accent1 2 2 4 2 2 3 2 2 3" xfId="5270" xr:uid="{00000000-0005-0000-0000-0000DB130000}"/>
    <cellStyle name="20% - Accent1 2 2 4 2 2 3 2 2 3 2" xfId="5271" xr:uid="{00000000-0005-0000-0000-0000DC130000}"/>
    <cellStyle name="20% - Accent1 2 2 4 2 2 3 2 2 4" xfId="5272" xr:uid="{00000000-0005-0000-0000-0000DD130000}"/>
    <cellStyle name="20% - Accent1 2 2 4 2 2 3 2 3" xfId="5273" xr:uid="{00000000-0005-0000-0000-0000DE130000}"/>
    <cellStyle name="20% - Accent1 2 2 4 2 2 3 2 3 2" xfId="5274" xr:uid="{00000000-0005-0000-0000-0000DF130000}"/>
    <cellStyle name="20% - Accent1 2 2 4 2 2 3 2 3 2 2" xfId="5275" xr:uid="{00000000-0005-0000-0000-0000E0130000}"/>
    <cellStyle name="20% - Accent1 2 2 4 2 2 3 2 3 2 2 2" xfId="5276" xr:uid="{00000000-0005-0000-0000-0000E1130000}"/>
    <cellStyle name="20% - Accent1 2 2 4 2 2 3 2 3 2 3" xfId="5277" xr:uid="{00000000-0005-0000-0000-0000E2130000}"/>
    <cellStyle name="20% - Accent1 2 2 4 2 2 3 2 3 3" xfId="5278" xr:uid="{00000000-0005-0000-0000-0000E3130000}"/>
    <cellStyle name="20% - Accent1 2 2 4 2 2 3 2 3 3 2" xfId="5279" xr:uid="{00000000-0005-0000-0000-0000E4130000}"/>
    <cellStyle name="20% - Accent1 2 2 4 2 2 3 2 3 4" xfId="5280" xr:uid="{00000000-0005-0000-0000-0000E5130000}"/>
    <cellStyle name="20% - Accent1 2 2 4 2 2 3 2 4" xfId="5281" xr:uid="{00000000-0005-0000-0000-0000E6130000}"/>
    <cellStyle name="20% - Accent1 2 2 4 2 2 3 2 4 2" xfId="5282" xr:uid="{00000000-0005-0000-0000-0000E7130000}"/>
    <cellStyle name="20% - Accent1 2 2 4 2 2 3 2 4 2 2" xfId="5283" xr:uid="{00000000-0005-0000-0000-0000E8130000}"/>
    <cellStyle name="20% - Accent1 2 2 4 2 2 3 2 4 2 2 2" xfId="5284" xr:uid="{00000000-0005-0000-0000-0000E9130000}"/>
    <cellStyle name="20% - Accent1 2 2 4 2 2 3 2 4 2 3" xfId="5285" xr:uid="{00000000-0005-0000-0000-0000EA130000}"/>
    <cellStyle name="20% - Accent1 2 2 4 2 2 3 2 4 3" xfId="5286" xr:uid="{00000000-0005-0000-0000-0000EB130000}"/>
    <cellStyle name="20% - Accent1 2 2 4 2 2 3 2 4 3 2" xfId="5287" xr:uid="{00000000-0005-0000-0000-0000EC130000}"/>
    <cellStyle name="20% - Accent1 2 2 4 2 2 3 2 4 4" xfId="5288" xr:uid="{00000000-0005-0000-0000-0000ED130000}"/>
    <cellStyle name="20% - Accent1 2 2 4 2 2 3 2 5" xfId="5289" xr:uid="{00000000-0005-0000-0000-0000EE130000}"/>
    <cellStyle name="20% - Accent1 2 2 4 2 2 3 2 5 2" xfId="5290" xr:uid="{00000000-0005-0000-0000-0000EF130000}"/>
    <cellStyle name="20% - Accent1 2 2 4 2 2 3 2 5 2 2" xfId="5291" xr:uid="{00000000-0005-0000-0000-0000F0130000}"/>
    <cellStyle name="20% - Accent1 2 2 4 2 2 3 2 5 3" xfId="5292" xr:uid="{00000000-0005-0000-0000-0000F1130000}"/>
    <cellStyle name="20% - Accent1 2 2 4 2 2 3 2 6" xfId="5293" xr:uid="{00000000-0005-0000-0000-0000F2130000}"/>
    <cellStyle name="20% - Accent1 2 2 4 2 2 3 2 6 2" xfId="5294" xr:uid="{00000000-0005-0000-0000-0000F3130000}"/>
    <cellStyle name="20% - Accent1 2 2 4 2 2 3 2 6 2 2" xfId="5295" xr:uid="{00000000-0005-0000-0000-0000F4130000}"/>
    <cellStyle name="20% - Accent1 2 2 4 2 2 3 2 6 3" xfId="5296" xr:uid="{00000000-0005-0000-0000-0000F5130000}"/>
    <cellStyle name="20% - Accent1 2 2 4 2 2 3 2 7" xfId="5297" xr:uid="{00000000-0005-0000-0000-0000F6130000}"/>
    <cellStyle name="20% - Accent1 2 2 4 2 2 3 2 7 2" xfId="5298" xr:uid="{00000000-0005-0000-0000-0000F7130000}"/>
    <cellStyle name="20% - Accent1 2 2 4 2 2 3 2 8" xfId="5299" xr:uid="{00000000-0005-0000-0000-0000F8130000}"/>
    <cellStyle name="20% - Accent1 2 2 4 2 2 3 2 8 2" xfId="5300" xr:uid="{00000000-0005-0000-0000-0000F9130000}"/>
    <cellStyle name="20% - Accent1 2 2 4 2 2 3 2 9" xfId="5301" xr:uid="{00000000-0005-0000-0000-0000FA130000}"/>
    <cellStyle name="20% - Accent1 2 2 4 2 2 3 3" xfId="5302" xr:uid="{00000000-0005-0000-0000-0000FB130000}"/>
    <cellStyle name="20% - Accent1 2 2 4 2 2 3 3 2" xfId="5303" xr:uid="{00000000-0005-0000-0000-0000FC130000}"/>
    <cellStyle name="20% - Accent1 2 2 4 2 2 3 3 2 2" xfId="5304" xr:uid="{00000000-0005-0000-0000-0000FD130000}"/>
    <cellStyle name="20% - Accent1 2 2 4 2 2 3 3 2 2 2" xfId="5305" xr:uid="{00000000-0005-0000-0000-0000FE130000}"/>
    <cellStyle name="20% - Accent1 2 2 4 2 2 3 3 2 2 2 2" xfId="5306" xr:uid="{00000000-0005-0000-0000-0000FF130000}"/>
    <cellStyle name="20% - Accent1 2 2 4 2 2 3 3 2 2 3" xfId="5307" xr:uid="{00000000-0005-0000-0000-000000140000}"/>
    <cellStyle name="20% - Accent1 2 2 4 2 2 3 3 2 3" xfId="5308" xr:uid="{00000000-0005-0000-0000-000001140000}"/>
    <cellStyle name="20% - Accent1 2 2 4 2 2 3 3 2 3 2" xfId="5309" xr:uid="{00000000-0005-0000-0000-000002140000}"/>
    <cellStyle name="20% - Accent1 2 2 4 2 2 3 3 2 4" xfId="5310" xr:uid="{00000000-0005-0000-0000-000003140000}"/>
    <cellStyle name="20% - Accent1 2 2 4 2 2 3 3 3" xfId="5311" xr:uid="{00000000-0005-0000-0000-000004140000}"/>
    <cellStyle name="20% - Accent1 2 2 4 2 2 3 3 3 2" xfId="5312" xr:uid="{00000000-0005-0000-0000-000005140000}"/>
    <cellStyle name="20% - Accent1 2 2 4 2 2 3 3 3 2 2" xfId="5313" xr:uid="{00000000-0005-0000-0000-000006140000}"/>
    <cellStyle name="20% - Accent1 2 2 4 2 2 3 3 3 2 2 2" xfId="5314" xr:uid="{00000000-0005-0000-0000-000007140000}"/>
    <cellStyle name="20% - Accent1 2 2 4 2 2 3 3 3 2 3" xfId="5315" xr:uid="{00000000-0005-0000-0000-000008140000}"/>
    <cellStyle name="20% - Accent1 2 2 4 2 2 3 3 3 3" xfId="5316" xr:uid="{00000000-0005-0000-0000-000009140000}"/>
    <cellStyle name="20% - Accent1 2 2 4 2 2 3 3 3 3 2" xfId="5317" xr:uid="{00000000-0005-0000-0000-00000A140000}"/>
    <cellStyle name="20% - Accent1 2 2 4 2 2 3 3 3 4" xfId="5318" xr:uid="{00000000-0005-0000-0000-00000B140000}"/>
    <cellStyle name="20% - Accent1 2 2 4 2 2 3 3 4" xfId="5319" xr:uid="{00000000-0005-0000-0000-00000C140000}"/>
    <cellStyle name="20% - Accent1 2 2 4 2 2 3 3 4 2" xfId="5320" xr:uid="{00000000-0005-0000-0000-00000D140000}"/>
    <cellStyle name="20% - Accent1 2 2 4 2 2 3 3 4 2 2" xfId="5321" xr:uid="{00000000-0005-0000-0000-00000E140000}"/>
    <cellStyle name="20% - Accent1 2 2 4 2 2 3 3 4 2 2 2" xfId="5322" xr:uid="{00000000-0005-0000-0000-00000F140000}"/>
    <cellStyle name="20% - Accent1 2 2 4 2 2 3 3 4 2 3" xfId="5323" xr:uid="{00000000-0005-0000-0000-000010140000}"/>
    <cellStyle name="20% - Accent1 2 2 4 2 2 3 3 4 3" xfId="5324" xr:uid="{00000000-0005-0000-0000-000011140000}"/>
    <cellStyle name="20% - Accent1 2 2 4 2 2 3 3 4 3 2" xfId="5325" xr:uid="{00000000-0005-0000-0000-000012140000}"/>
    <cellStyle name="20% - Accent1 2 2 4 2 2 3 3 4 4" xfId="5326" xr:uid="{00000000-0005-0000-0000-000013140000}"/>
    <cellStyle name="20% - Accent1 2 2 4 2 2 3 3 5" xfId="5327" xr:uid="{00000000-0005-0000-0000-000014140000}"/>
    <cellStyle name="20% - Accent1 2 2 4 2 2 3 3 5 2" xfId="5328" xr:uid="{00000000-0005-0000-0000-000015140000}"/>
    <cellStyle name="20% - Accent1 2 2 4 2 2 3 3 5 2 2" xfId="5329" xr:uid="{00000000-0005-0000-0000-000016140000}"/>
    <cellStyle name="20% - Accent1 2 2 4 2 2 3 3 5 3" xfId="5330" xr:uid="{00000000-0005-0000-0000-000017140000}"/>
    <cellStyle name="20% - Accent1 2 2 4 2 2 3 3 6" xfId="5331" xr:uid="{00000000-0005-0000-0000-000018140000}"/>
    <cellStyle name="20% - Accent1 2 2 4 2 2 3 3 6 2" xfId="5332" xr:uid="{00000000-0005-0000-0000-000019140000}"/>
    <cellStyle name="20% - Accent1 2 2 4 2 2 3 3 6 2 2" xfId="5333" xr:uid="{00000000-0005-0000-0000-00001A140000}"/>
    <cellStyle name="20% - Accent1 2 2 4 2 2 3 3 6 3" xfId="5334" xr:uid="{00000000-0005-0000-0000-00001B140000}"/>
    <cellStyle name="20% - Accent1 2 2 4 2 2 3 3 7" xfId="5335" xr:uid="{00000000-0005-0000-0000-00001C140000}"/>
    <cellStyle name="20% - Accent1 2 2 4 2 2 3 3 7 2" xfId="5336" xr:uid="{00000000-0005-0000-0000-00001D140000}"/>
    <cellStyle name="20% - Accent1 2 2 4 2 2 3 3 8" xfId="5337" xr:uid="{00000000-0005-0000-0000-00001E140000}"/>
    <cellStyle name="20% - Accent1 2 2 4 2 2 3 3 8 2" xfId="5338" xr:uid="{00000000-0005-0000-0000-00001F140000}"/>
    <cellStyle name="20% - Accent1 2 2 4 2 2 3 3 9" xfId="5339" xr:uid="{00000000-0005-0000-0000-000020140000}"/>
    <cellStyle name="20% - Accent1 2 2 4 2 2 3 4" xfId="5340" xr:uid="{00000000-0005-0000-0000-000021140000}"/>
    <cellStyle name="20% - Accent1 2 2 4 2 2 3 4 2" xfId="5341" xr:uid="{00000000-0005-0000-0000-000022140000}"/>
    <cellStyle name="20% - Accent1 2 2 4 2 2 3 4 2 2" xfId="5342" xr:uid="{00000000-0005-0000-0000-000023140000}"/>
    <cellStyle name="20% - Accent1 2 2 4 2 2 3 4 2 2 2" xfId="5343" xr:uid="{00000000-0005-0000-0000-000024140000}"/>
    <cellStyle name="20% - Accent1 2 2 4 2 2 3 4 2 3" xfId="5344" xr:uid="{00000000-0005-0000-0000-000025140000}"/>
    <cellStyle name="20% - Accent1 2 2 4 2 2 3 4 3" xfId="5345" xr:uid="{00000000-0005-0000-0000-000026140000}"/>
    <cellStyle name="20% - Accent1 2 2 4 2 2 3 4 3 2" xfId="5346" xr:uid="{00000000-0005-0000-0000-000027140000}"/>
    <cellStyle name="20% - Accent1 2 2 4 2 2 3 4 4" xfId="5347" xr:uid="{00000000-0005-0000-0000-000028140000}"/>
    <cellStyle name="20% - Accent1 2 2 4 2 2 3 5" xfId="5348" xr:uid="{00000000-0005-0000-0000-000029140000}"/>
    <cellStyle name="20% - Accent1 2 2 4 2 2 3 5 2" xfId="5349" xr:uid="{00000000-0005-0000-0000-00002A140000}"/>
    <cellStyle name="20% - Accent1 2 2 4 2 2 3 5 2 2" xfId="5350" xr:uid="{00000000-0005-0000-0000-00002B140000}"/>
    <cellStyle name="20% - Accent1 2 2 4 2 2 3 5 2 2 2" xfId="5351" xr:uid="{00000000-0005-0000-0000-00002C140000}"/>
    <cellStyle name="20% - Accent1 2 2 4 2 2 3 5 2 3" xfId="5352" xr:uid="{00000000-0005-0000-0000-00002D140000}"/>
    <cellStyle name="20% - Accent1 2 2 4 2 2 3 5 3" xfId="5353" xr:uid="{00000000-0005-0000-0000-00002E140000}"/>
    <cellStyle name="20% - Accent1 2 2 4 2 2 3 5 3 2" xfId="5354" xr:uid="{00000000-0005-0000-0000-00002F140000}"/>
    <cellStyle name="20% - Accent1 2 2 4 2 2 3 5 4" xfId="5355" xr:uid="{00000000-0005-0000-0000-000030140000}"/>
    <cellStyle name="20% - Accent1 2 2 4 2 2 3 6" xfId="5356" xr:uid="{00000000-0005-0000-0000-000031140000}"/>
    <cellStyle name="20% - Accent1 2 2 4 2 2 3 6 2" xfId="5357" xr:uid="{00000000-0005-0000-0000-000032140000}"/>
    <cellStyle name="20% - Accent1 2 2 4 2 2 3 6 2 2" xfId="5358" xr:uid="{00000000-0005-0000-0000-000033140000}"/>
    <cellStyle name="20% - Accent1 2 2 4 2 2 3 6 2 2 2" xfId="5359" xr:uid="{00000000-0005-0000-0000-000034140000}"/>
    <cellStyle name="20% - Accent1 2 2 4 2 2 3 6 2 3" xfId="5360" xr:uid="{00000000-0005-0000-0000-000035140000}"/>
    <cellStyle name="20% - Accent1 2 2 4 2 2 3 6 3" xfId="5361" xr:uid="{00000000-0005-0000-0000-000036140000}"/>
    <cellStyle name="20% - Accent1 2 2 4 2 2 3 6 3 2" xfId="5362" xr:uid="{00000000-0005-0000-0000-000037140000}"/>
    <cellStyle name="20% - Accent1 2 2 4 2 2 3 6 4" xfId="5363" xr:uid="{00000000-0005-0000-0000-000038140000}"/>
    <cellStyle name="20% - Accent1 2 2 4 2 2 3 7" xfId="5364" xr:uid="{00000000-0005-0000-0000-000039140000}"/>
    <cellStyle name="20% - Accent1 2 2 4 2 2 3 7 2" xfId="5365" xr:uid="{00000000-0005-0000-0000-00003A140000}"/>
    <cellStyle name="20% - Accent1 2 2 4 2 2 3 7 2 2" xfId="5366" xr:uid="{00000000-0005-0000-0000-00003B140000}"/>
    <cellStyle name="20% - Accent1 2 2 4 2 2 3 7 3" xfId="5367" xr:uid="{00000000-0005-0000-0000-00003C140000}"/>
    <cellStyle name="20% - Accent1 2 2 4 2 2 3 8" xfId="5368" xr:uid="{00000000-0005-0000-0000-00003D140000}"/>
    <cellStyle name="20% - Accent1 2 2 4 2 2 3 8 2" xfId="5369" xr:uid="{00000000-0005-0000-0000-00003E140000}"/>
    <cellStyle name="20% - Accent1 2 2 4 2 2 3 8 2 2" xfId="5370" xr:uid="{00000000-0005-0000-0000-00003F140000}"/>
    <cellStyle name="20% - Accent1 2 2 4 2 2 3 8 3" xfId="5371" xr:uid="{00000000-0005-0000-0000-000040140000}"/>
    <cellStyle name="20% - Accent1 2 2 4 2 2 3 9" xfId="5372" xr:uid="{00000000-0005-0000-0000-000041140000}"/>
    <cellStyle name="20% - Accent1 2 2 4 2 2 3 9 2" xfId="5373" xr:uid="{00000000-0005-0000-0000-000042140000}"/>
    <cellStyle name="20% - Accent1 2 2 4 2 2 4" xfId="5374" xr:uid="{00000000-0005-0000-0000-000043140000}"/>
    <cellStyle name="20% - Accent1 2 2 4 2 2 4 10" xfId="5375" xr:uid="{00000000-0005-0000-0000-000044140000}"/>
    <cellStyle name="20% - Accent1 2 2 4 2 2 4 10 2" xfId="5376" xr:uid="{00000000-0005-0000-0000-000045140000}"/>
    <cellStyle name="20% - Accent1 2 2 4 2 2 4 11" xfId="5377" xr:uid="{00000000-0005-0000-0000-000046140000}"/>
    <cellStyle name="20% - Accent1 2 2 4 2 2 4 2" xfId="5378" xr:uid="{00000000-0005-0000-0000-000047140000}"/>
    <cellStyle name="20% - Accent1 2 2 4 2 2 4 2 2" xfId="5379" xr:uid="{00000000-0005-0000-0000-000048140000}"/>
    <cellStyle name="20% - Accent1 2 2 4 2 2 4 2 2 2" xfId="5380" xr:uid="{00000000-0005-0000-0000-000049140000}"/>
    <cellStyle name="20% - Accent1 2 2 4 2 2 4 2 2 2 2" xfId="5381" xr:uid="{00000000-0005-0000-0000-00004A140000}"/>
    <cellStyle name="20% - Accent1 2 2 4 2 2 4 2 2 2 2 2" xfId="5382" xr:uid="{00000000-0005-0000-0000-00004B140000}"/>
    <cellStyle name="20% - Accent1 2 2 4 2 2 4 2 2 2 3" xfId="5383" xr:uid="{00000000-0005-0000-0000-00004C140000}"/>
    <cellStyle name="20% - Accent1 2 2 4 2 2 4 2 2 3" xfId="5384" xr:uid="{00000000-0005-0000-0000-00004D140000}"/>
    <cellStyle name="20% - Accent1 2 2 4 2 2 4 2 2 3 2" xfId="5385" xr:uid="{00000000-0005-0000-0000-00004E140000}"/>
    <cellStyle name="20% - Accent1 2 2 4 2 2 4 2 2 4" xfId="5386" xr:uid="{00000000-0005-0000-0000-00004F140000}"/>
    <cellStyle name="20% - Accent1 2 2 4 2 2 4 2 3" xfId="5387" xr:uid="{00000000-0005-0000-0000-000050140000}"/>
    <cellStyle name="20% - Accent1 2 2 4 2 2 4 2 3 2" xfId="5388" xr:uid="{00000000-0005-0000-0000-000051140000}"/>
    <cellStyle name="20% - Accent1 2 2 4 2 2 4 2 3 2 2" xfId="5389" xr:uid="{00000000-0005-0000-0000-000052140000}"/>
    <cellStyle name="20% - Accent1 2 2 4 2 2 4 2 3 2 2 2" xfId="5390" xr:uid="{00000000-0005-0000-0000-000053140000}"/>
    <cellStyle name="20% - Accent1 2 2 4 2 2 4 2 3 2 3" xfId="5391" xr:uid="{00000000-0005-0000-0000-000054140000}"/>
    <cellStyle name="20% - Accent1 2 2 4 2 2 4 2 3 3" xfId="5392" xr:uid="{00000000-0005-0000-0000-000055140000}"/>
    <cellStyle name="20% - Accent1 2 2 4 2 2 4 2 3 3 2" xfId="5393" xr:uid="{00000000-0005-0000-0000-000056140000}"/>
    <cellStyle name="20% - Accent1 2 2 4 2 2 4 2 3 4" xfId="5394" xr:uid="{00000000-0005-0000-0000-000057140000}"/>
    <cellStyle name="20% - Accent1 2 2 4 2 2 4 2 4" xfId="5395" xr:uid="{00000000-0005-0000-0000-000058140000}"/>
    <cellStyle name="20% - Accent1 2 2 4 2 2 4 2 4 2" xfId="5396" xr:uid="{00000000-0005-0000-0000-000059140000}"/>
    <cellStyle name="20% - Accent1 2 2 4 2 2 4 2 4 2 2" xfId="5397" xr:uid="{00000000-0005-0000-0000-00005A140000}"/>
    <cellStyle name="20% - Accent1 2 2 4 2 2 4 2 4 2 2 2" xfId="5398" xr:uid="{00000000-0005-0000-0000-00005B140000}"/>
    <cellStyle name="20% - Accent1 2 2 4 2 2 4 2 4 2 3" xfId="5399" xr:uid="{00000000-0005-0000-0000-00005C140000}"/>
    <cellStyle name="20% - Accent1 2 2 4 2 2 4 2 4 3" xfId="5400" xr:uid="{00000000-0005-0000-0000-00005D140000}"/>
    <cellStyle name="20% - Accent1 2 2 4 2 2 4 2 4 3 2" xfId="5401" xr:uid="{00000000-0005-0000-0000-00005E140000}"/>
    <cellStyle name="20% - Accent1 2 2 4 2 2 4 2 4 4" xfId="5402" xr:uid="{00000000-0005-0000-0000-00005F140000}"/>
    <cellStyle name="20% - Accent1 2 2 4 2 2 4 2 5" xfId="5403" xr:uid="{00000000-0005-0000-0000-000060140000}"/>
    <cellStyle name="20% - Accent1 2 2 4 2 2 4 2 5 2" xfId="5404" xr:uid="{00000000-0005-0000-0000-000061140000}"/>
    <cellStyle name="20% - Accent1 2 2 4 2 2 4 2 5 2 2" xfId="5405" xr:uid="{00000000-0005-0000-0000-000062140000}"/>
    <cellStyle name="20% - Accent1 2 2 4 2 2 4 2 5 3" xfId="5406" xr:uid="{00000000-0005-0000-0000-000063140000}"/>
    <cellStyle name="20% - Accent1 2 2 4 2 2 4 2 6" xfId="5407" xr:uid="{00000000-0005-0000-0000-000064140000}"/>
    <cellStyle name="20% - Accent1 2 2 4 2 2 4 2 6 2" xfId="5408" xr:uid="{00000000-0005-0000-0000-000065140000}"/>
    <cellStyle name="20% - Accent1 2 2 4 2 2 4 2 6 2 2" xfId="5409" xr:uid="{00000000-0005-0000-0000-000066140000}"/>
    <cellStyle name="20% - Accent1 2 2 4 2 2 4 2 6 3" xfId="5410" xr:uid="{00000000-0005-0000-0000-000067140000}"/>
    <cellStyle name="20% - Accent1 2 2 4 2 2 4 2 7" xfId="5411" xr:uid="{00000000-0005-0000-0000-000068140000}"/>
    <cellStyle name="20% - Accent1 2 2 4 2 2 4 2 7 2" xfId="5412" xr:uid="{00000000-0005-0000-0000-000069140000}"/>
    <cellStyle name="20% - Accent1 2 2 4 2 2 4 2 8" xfId="5413" xr:uid="{00000000-0005-0000-0000-00006A140000}"/>
    <cellStyle name="20% - Accent1 2 2 4 2 2 4 2 8 2" xfId="5414" xr:uid="{00000000-0005-0000-0000-00006B140000}"/>
    <cellStyle name="20% - Accent1 2 2 4 2 2 4 2 9" xfId="5415" xr:uid="{00000000-0005-0000-0000-00006C140000}"/>
    <cellStyle name="20% - Accent1 2 2 4 2 2 4 3" xfId="5416" xr:uid="{00000000-0005-0000-0000-00006D140000}"/>
    <cellStyle name="20% - Accent1 2 2 4 2 2 4 3 2" xfId="5417" xr:uid="{00000000-0005-0000-0000-00006E140000}"/>
    <cellStyle name="20% - Accent1 2 2 4 2 2 4 3 2 2" xfId="5418" xr:uid="{00000000-0005-0000-0000-00006F140000}"/>
    <cellStyle name="20% - Accent1 2 2 4 2 2 4 3 2 2 2" xfId="5419" xr:uid="{00000000-0005-0000-0000-000070140000}"/>
    <cellStyle name="20% - Accent1 2 2 4 2 2 4 3 2 2 2 2" xfId="5420" xr:uid="{00000000-0005-0000-0000-000071140000}"/>
    <cellStyle name="20% - Accent1 2 2 4 2 2 4 3 2 2 3" xfId="5421" xr:uid="{00000000-0005-0000-0000-000072140000}"/>
    <cellStyle name="20% - Accent1 2 2 4 2 2 4 3 2 3" xfId="5422" xr:uid="{00000000-0005-0000-0000-000073140000}"/>
    <cellStyle name="20% - Accent1 2 2 4 2 2 4 3 2 3 2" xfId="5423" xr:uid="{00000000-0005-0000-0000-000074140000}"/>
    <cellStyle name="20% - Accent1 2 2 4 2 2 4 3 2 4" xfId="5424" xr:uid="{00000000-0005-0000-0000-000075140000}"/>
    <cellStyle name="20% - Accent1 2 2 4 2 2 4 3 3" xfId="5425" xr:uid="{00000000-0005-0000-0000-000076140000}"/>
    <cellStyle name="20% - Accent1 2 2 4 2 2 4 3 3 2" xfId="5426" xr:uid="{00000000-0005-0000-0000-000077140000}"/>
    <cellStyle name="20% - Accent1 2 2 4 2 2 4 3 3 2 2" xfId="5427" xr:uid="{00000000-0005-0000-0000-000078140000}"/>
    <cellStyle name="20% - Accent1 2 2 4 2 2 4 3 3 2 2 2" xfId="5428" xr:uid="{00000000-0005-0000-0000-000079140000}"/>
    <cellStyle name="20% - Accent1 2 2 4 2 2 4 3 3 2 3" xfId="5429" xr:uid="{00000000-0005-0000-0000-00007A140000}"/>
    <cellStyle name="20% - Accent1 2 2 4 2 2 4 3 3 3" xfId="5430" xr:uid="{00000000-0005-0000-0000-00007B140000}"/>
    <cellStyle name="20% - Accent1 2 2 4 2 2 4 3 3 3 2" xfId="5431" xr:uid="{00000000-0005-0000-0000-00007C140000}"/>
    <cellStyle name="20% - Accent1 2 2 4 2 2 4 3 3 4" xfId="5432" xr:uid="{00000000-0005-0000-0000-00007D140000}"/>
    <cellStyle name="20% - Accent1 2 2 4 2 2 4 3 4" xfId="5433" xr:uid="{00000000-0005-0000-0000-00007E140000}"/>
    <cellStyle name="20% - Accent1 2 2 4 2 2 4 3 4 2" xfId="5434" xr:uid="{00000000-0005-0000-0000-00007F140000}"/>
    <cellStyle name="20% - Accent1 2 2 4 2 2 4 3 4 2 2" xfId="5435" xr:uid="{00000000-0005-0000-0000-000080140000}"/>
    <cellStyle name="20% - Accent1 2 2 4 2 2 4 3 4 2 2 2" xfId="5436" xr:uid="{00000000-0005-0000-0000-000081140000}"/>
    <cellStyle name="20% - Accent1 2 2 4 2 2 4 3 4 2 3" xfId="5437" xr:uid="{00000000-0005-0000-0000-000082140000}"/>
    <cellStyle name="20% - Accent1 2 2 4 2 2 4 3 4 3" xfId="5438" xr:uid="{00000000-0005-0000-0000-000083140000}"/>
    <cellStyle name="20% - Accent1 2 2 4 2 2 4 3 4 3 2" xfId="5439" xr:uid="{00000000-0005-0000-0000-000084140000}"/>
    <cellStyle name="20% - Accent1 2 2 4 2 2 4 3 4 4" xfId="5440" xr:uid="{00000000-0005-0000-0000-000085140000}"/>
    <cellStyle name="20% - Accent1 2 2 4 2 2 4 3 5" xfId="5441" xr:uid="{00000000-0005-0000-0000-000086140000}"/>
    <cellStyle name="20% - Accent1 2 2 4 2 2 4 3 5 2" xfId="5442" xr:uid="{00000000-0005-0000-0000-000087140000}"/>
    <cellStyle name="20% - Accent1 2 2 4 2 2 4 3 5 2 2" xfId="5443" xr:uid="{00000000-0005-0000-0000-000088140000}"/>
    <cellStyle name="20% - Accent1 2 2 4 2 2 4 3 5 3" xfId="5444" xr:uid="{00000000-0005-0000-0000-000089140000}"/>
    <cellStyle name="20% - Accent1 2 2 4 2 2 4 3 6" xfId="5445" xr:uid="{00000000-0005-0000-0000-00008A140000}"/>
    <cellStyle name="20% - Accent1 2 2 4 2 2 4 3 6 2" xfId="5446" xr:uid="{00000000-0005-0000-0000-00008B140000}"/>
    <cellStyle name="20% - Accent1 2 2 4 2 2 4 3 6 2 2" xfId="5447" xr:uid="{00000000-0005-0000-0000-00008C140000}"/>
    <cellStyle name="20% - Accent1 2 2 4 2 2 4 3 6 3" xfId="5448" xr:uid="{00000000-0005-0000-0000-00008D140000}"/>
    <cellStyle name="20% - Accent1 2 2 4 2 2 4 3 7" xfId="5449" xr:uid="{00000000-0005-0000-0000-00008E140000}"/>
    <cellStyle name="20% - Accent1 2 2 4 2 2 4 3 7 2" xfId="5450" xr:uid="{00000000-0005-0000-0000-00008F140000}"/>
    <cellStyle name="20% - Accent1 2 2 4 2 2 4 3 8" xfId="5451" xr:uid="{00000000-0005-0000-0000-000090140000}"/>
    <cellStyle name="20% - Accent1 2 2 4 2 2 4 3 8 2" xfId="5452" xr:uid="{00000000-0005-0000-0000-000091140000}"/>
    <cellStyle name="20% - Accent1 2 2 4 2 2 4 3 9" xfId="5453" xr:uid="{00000000-0005-0000-0000-000092140000}"/>
    <cellStyle name="20% - Accent1 2 2 4 2 2 4 4" xfId="5454" xr:uid="{00000000-0005-0000-0000-000093140000}"/>
    <cellStyle name="20% - Accent1 2 2 4 2 2 4 4 2" xfId="5455" xr:uid="{00000000-0005-0000-0000-000094140000}"/>
    <cellStyle name="20% - Accent1 2 2 4 2 2 4 4 2 2" xfId="5456" xr:uid="{00000000-0005-0000-0000-000095140000}"/>
    <cellStyle name="20% - Accent1 2 2 4 2 2 4 4 2 2 2" xfId="5457" xr:uid="{00000000-0005-0000-0000-000096140000}"/>
    <cellStyle name="20% - Accent1 2 2 4 2 2 4 4 2 3" xfId="5458" xr:uid="{00000000-0005-0000-0000-000097140000}"/>
    <cellStyle name="20% - Accent1 2 2 4 2 2 4 4 3" xfId="5459" xr:uid="{00000000-0005-0000-0000-000098140000}"/>
    <cellStyle name="20% - Accent1 2 2 4 2 2 4 4 3 2" xfId="5460" xr:uid="{00000000-0005-0000-0000-000099140000}"/>
    <cellStyle name="20% - Accent1 2 2 4 2 2 4 4 4" xfId="5461" xr:uid="{00000000-0005-0000-0000-00009A140000}"/>
    <cellStyle name="20% - Accent1 2 2 4 2 2 4 5" xfId="5462" xr:uid="{00000000-0005-0000-0000-00009B140000}"/>
    <cellStyle name="20% - Accent1 2 2 4 2 2 4 5 2" xfId="5463" xr:uid="{00000000-0005-0000-0000-00009C140000}"/>
    <cellStyle name="20% - Accent1 2 2 4 2 2 4 5 2 2" xfId="5464" xr:uid="{00000000-0005-0000-0000-00009D140000}"/>
    <cellStyle name="20% - Accent1 2 2 4 2 2 4 5 2 2 2" xfId="5465" xr:uid="{00000000-0005-0000-0000-00009E140000}"/>
    <cellStyle name="20% - Accent1 2 2 4 2 2 4 5 2 3" xfId="5466" xr:uid="{00000000-0005-0000-0000-00009F140000}"/>
    <cellStyle name="20% - Accent1 2 2 4 2 2 4 5 3" xfId="5467" xr:uid="{00000000-0005-0000-0000-0000A0140000}"/>
    <cellStyle name="20% - Accent1 2 2 4 2 2 4 5 3 2" xfId="5468" xr:uid="{00000000-0005-0000-0000-0000A1140000}"/>
    <cellStyle name="20% - Accent1 2 2 4 2 2 4 5 4" xfId="5469" xr:uid="{00000000-0005-0000-0000-0000A2140000}"/>
    <cellStyle name="20% - Accent1 2 2 4 2 2 4 6" xfId="5470" xr:uid="{00000000-0005-0000-0000-0000A3140000}"/>
    <cellStyle name="20% - Accent1 2 2 4 2 2 4 6 2" xfId="5471" xr:uid="{00000000-0005-0000-0000-0000A4140000}"/>
    <cellStyle name="20% - Accent1 2 2 4 2 2 4 6 2 2" xfId="5472" xr:uid="{00000000-0005-0000-0000-0000A5140000}"/>
    <cellStyle name="20% - Accent1 2 2 4 2 2 4 6 2 2 2" xfId="5473" xr:uid="{00000000-0005-0000-0000-0000A6140000}"/>
    <cellStyle name="20% - Accent1 2 2 4 2 2 4 6 2 3" xfId="5474" xr:uid="{00000000-0005-0000-0000-0000A7140000}"/>
    <cellStyle name="20% - Accent1 2 2 4 2 2 4 6 3" xfId="5475" xr:uid="{00000000-0005-0000-0000-0000A8140000}"/>
    <cellStyle name="20% - Accent1 2 2 4 2 2 4 6 3 2" xfId="5476" xr:uid="{00000000-0005-0000-0000-0000A9140000}"/>
    <cellStyle name="20% - Accent1 2 2 4 2 2 4 6 4" xfId="5477" xr:uid="{00000000-0005-0000-0000-0000AA140000}"/>
    <cellStyle name="20% - Accent1 2 2 4 2 2 4 7" xfId="5478" xr:uid="{00000000-0005-0000-0000-0000AB140000}"/>
    <cellStyle name="20% - Accent1 2 2 4 2 2 4 7 2" xfId="5479" xr:uid="{00000000-0005-0000-0000-0000AC140000}"/>
    <cellStyle name="20% - Accent1 2 2 4 2 2 4 7 2 2" xfId="5480" xr:uid="{00000000-0005-0000-0000-0000AD140000}"/>
    <cellStyle name="20% - Accent1 2 2 4 2 2 4 7 3" xfId="5481" xr:uid="{00000000-0005-0000-0000-0000AE140000}"/>
    <cellStyle name="20% - Accent1 2 2 4 2 2 4 8" xfId="5482" xr:uid="{00000000-0005-0000-0000-0000AF140000}"/>
    <cellStyle name="20% - Accent1 2 2 4 2 2 4 8 2" xfId="5483" xr:uid="{00000000-0005-0000-0000-0000B0140000}"/>
    <cellStyle name="20% - Accent1 2 2 4 2 2 4 8 2 2" xfId="5484" xr:uid="{00000000-0005-0000-0000-0000B1140000}"/>
    <cellStyle name="20% - Accent1 2 2 4 2 2 4 8 3" xfId="5485" xr:uid="{00000000-0005-0000-0000-0000B2140000}"/>
    <cellStyle name="20% - Accent1 2 2 4 2 2 4 9" xfId="5486" xr:uid="{00000000-0005-0000-0000-0000B3140000}"/>
    <cellStyle name="20% - Accent1 2 2 4 2 2 4 9 2" xfId="5487" xr:uid="{00000000-0005-0000-0000-0000B4140000}"/>
    <cellStyle name="20% - Accent1 2 2 4 2 2 5" xfId="5488" xr:uid="{00000000-0005-0000-0000-0000B5140000}"/>
    <cellStyle name="20% - Accent1 2 2 4 2 2 5 2" xfId="5489" xr:uid="{00000000-0005-0000-0000-0000B6140000}"/>
    <cellStyle name="20% - Accent1 2 2 4 2 2 5 2 2" xfId="5490" xr:uid="{00000000-0005-0000-0000-0000B7140000}"/>
    <cellStyle name="20% - Accent1 2 2 4 2 2 5 2 2 2" xfId="5491" xr:uid="{00000000-0005-0000-0000-0000B8140000}"/>
    <cellStyle name="20% - Accent1 2 2 4 2 2 5 2 2 2 2" xfId="5492" xr:uid="{00000000-0005-0000-0000-0000B9140000}"/>
    <cellStyle name="20% - Accent1 2 2 4 2 2 5 2 2 3" xfId="5493" xr:uid="{00000000-0005-0000-0000-0000BA140000}"/>
    <cellStyle name="20% - Accent1 2 2 4 2 2 5 2 3" xfId="5494" xr:uid="{00000000-0005-0000-0000-0000BB140000}"/>
    <cellStyle name="20% - Accent1 2 2 4 2 2 5 2 3 2" xfId="5495" xr:uid="{00000000-0005-0000-0000-0000BC140000}"/>
    <cellStyle name="20% - Accent1 2 2 4 2 2 5 2 4" xfId="5496" xr:uid="{00000000-0005-0000-0000-0000BD140000}"/>
    <cellStyle name="20% - Accent1 2 2 4 2 2 5 3" xfId="5497" xr:uid="{00000000-0005-0000-0000-0000BE140000}"/>
    <cellStyle name="20% - Accent1 2 2 4 2 2 5 3 2" xfId="5498" xr:uid="{00000000-0005-0000-0000-0000BF140000}"/>
    <cellStyle name="20% - Accent1 2 2 4 2 2 5 3 2 2" xfId="5499" xr:uid="{00000000-0005-0000-0000-0000C0140000}"/>
    <cellStyle name="20% - Accent1 2 2 4 2 2 5 3 2 2 2" xfId="5500" xr:uid="{00000000-0005-0000-0000-0000C1140000}"/>
    <cellStyle name="20% - Accent1 2 2 4 2 2 5 3 2 3" xfId="5501" xr:uid="{00000000-0005-0000-0000-0000C2140000}"/>
    <cellStyle name="20% - Accent1 2 2 4 2 2 5 3 3" xfId="5502" xr:uid="{00000000-0005-0000-0000-0000C3140000}"/>
    <cellStyle name="20% - Accent1 2 2 4 2 2 5 3 3 2" xfId="5503" xr:uid="{00000000-0005-0000-0000-0000C4140000}"/>
    <cellStyle name="20% - Accent1 2 2 4 2 2 5 3 4" xfId="5504" xr:uid="{00000000-0005-0000-0000-0000C5140000}"/>
    <cellStyle name="20% - Accent1 2 2 4 2 2 5 4" xfId="5505" xr:uid="{00000000-0005-0000-0000-0000C6140000}"/>
    <cellStyle name="20% - Accent1 2 2 4 2 2 5 4 2" xfId="5506" xr:uid="{00000000-0005-0000-0000-0000C7140000}"/>
    <cellStyle name="20% - Accent1 2 2 4 2 2 5 4 2 2" xfId="5507" xr:uid="{00000000-0005-0000-0000-0000C8140000}"/>
    <cellStyle name="20% - Accent1 2 2 4 2 2 5 4 2 2 2" xfId="5508" xr:uid="{00000000-0005-0000-0000-0000C9140000}"/>
    <cellStyle name="20% - Accent1 2 2 4 2 2 5 4 2 3" xfId="5509" xr:uid="{00000000-0005-0000-0000-0000CA140000}"/>
    <cellStyle name="20% - Accent1 2 2 4 2 2 5 4 3" xfId="5510" xr:uid="{00000000-0005-0000-0000-0000CB140000}"/>
    <cellStyle name="20% - Accent1 2 2 4 2 2 5 4 3 2" xfId="5511" xr:uid="{00000000-0005-0000-0000-0000CC140000}"/>
    <cellStyle name="20% - Accent1 2 2 4 2 2 5 4 4" xfId="5512" xr:uid="{00000000-0005-0000-0000-0000CD140000}"/>
    <cellStyle name="20% - Accent1 2 2 4 2 2 5 5" xfId="5513" xr:uid="{00000000-0005-0000-0000-0000CE140000}"/>
    <cellStyle name="20% - Accent1 2 2 4 2 2 5 5 2" xfId="5514" xr:uid="{00000000-0005-0000-0000-0000CF140000}"/>
    <cellStyle name="20% - Accent1 2 2 4 2 2 5 5 2 2" xfId="5515" xr:uid="{00000000-0005-0000-0000-0000D0140000}"/>
    <cellStyle name="20% - Accent1 2 2 4 2 2 5 5 3" xfId="5516" xr:uid="{00000000-0005-0000-0000-0000D1140000}"/>
    <cellStyle name="20% - Accent1 2 2 4 2 2 5 6" xfId="5517" xr:uid="{00000000-0005-0000-0000-0000D2140000}"/>
    <cellStyle name="20% - Accent1 2 2 4 2 2 5 6 2" xfId="5518" xr:uid="{00000000-0005-0000-0000-0000D3140000}"/>
    <cellStyle name="20% - Accent1 2 2 4 2 2 5 6 2 2" xfId="5519" xr:uid="{00000000-0005-0000-0000-0000D4140000}"/>
    <cellStyle name="20% - Accent1 2 2 4 2 2 5 6 3" xfId="5520" xr:uid="{00000000-0005-0000-0000-0000D5140000}"/>
    <cellStyle name="20% - Accent1 2 2 4 2 2 5 7" xfId="5521" xr:uid="{00000000-0005-0000-0000-0000D6140000}"/>
    <cellStyle name="20% - Accent1 2 2 4 2 2 5 7 2" xfId="5522" xr:uid="{00000000-0005-0000-0000-0000D7140000}"/>
    <cellStyle name="20% - Accent1 2 2 4 2 2 5 8" xfId="5523" xr:uid="{00000000-0005-0000-0000-0000D8140000}"/>
    <cellStyle name="20% - Accent1 2 2 4 2 2 5 8 2" xfId="5524" xr:uid="{00000000-0005-0000-0000-0000D9140000}"/>
    <cellStyle name="20% - Accent1 2 2 4 2 2 5 9" xfId="5525" xr:uid="{00000000-0005-0000-0000-0000DA140000}"/>
    <cellStyle name="20% - Accent1 2 2 4 2 2 6" xfId="5526" xr:uid="{00000000-0005-0000-0000-0000DB140000}"/>
    <cellStyle name="20% - Accent1 2 2 4 2 2 6 2" xfId="5527" xr:uid="{00000000-0005-0000-0000-0000DC140000}"/>
    <cellStyle name="20% - Accent1 2 2 4 2 2 6 2 2" xfId="5528" xr:uid="{00000000-0005-0000-0000-0000DD140000}"/>
    <cellStyle name="20% - Accent1 2 2 4 2 2 6 2 2 2" xfId="5529" xr:uid="{00000000-0005-0000-0000-0000DE140000}"/>
    <cellStyle name="20% - Accent1 2 2 4 2 2 6 2 2 2 2" xfId="5530" xr:uid="{00000000-0005-0000-0000-0000DF140000}"/>
    <cellStyle name="20% - Accent1 2 2 4 2 2 6 2 2 3" xfId="5531" xr:uid="{00000000-0005-0000-0000-0000E0140000}"/>
    <cellStyle name="20% - Accent1 2 2 4 2 2 6 2 3" xfId="5532" xr:uid="{00000000-0005-0000-0000-0000E1140000}"/>
    <cellStyle name="20% - Accent1 2 2 4 2 2 6 2 3 2" xfId="5533" xr:uid="{00000000-0005-0000-0000-0000E2140000}"/>
    <cellStyle name="20% - Accent1 2 2 4 2 2 6 2 4" xfId="5534" xr:uid="{00000000-0005-0000-0000-0000E3140000}"/>
    <cellStyle name="20% - Accent1 2 2 4 2 2 6 3" xfId="5535" xr:uid="{00000000-0005-0000-0000-0000E4140000}"/>
    <cellStyle name="20% - Accent1 2 2 4 2 2 6 3 2" xfId="5536" xr:uid="{00000000-0005-0000-0000-0000E5140000}"/>
    <cellStyle name="20% - Accent1 2 2 4 2 2 6 3 2 2" xfId="5537" xr:uid="{00000000-0005-0000-0000-0000E6140000}"/>
    <cellStyle name="20% - Accent1 2 2 4 2 2 6 3 2 2 2" xfId="5538" xr:uid="{00000000-0005-0000-0000-0000E7140000}"/>
    <cellStyle name="20% - Accent1 2 2 4 2 2 6 3 2 3" xfId="5539" xr:uid="{00000000-0005-0000-0000-0000E8140000}"/>
    <cellStyle name="20% - Accent1 2 2 4 2 2 6 3 3" xfId="5540" xr:uid="{00000000-0005-0000-0000-0000E9140000}"/>
    <cellStyle name="20% - Accent1 2 2 4 2 2 6 3 3 2" xfId="5541" xr:uid="{00000000-0005-0000-0000-0000EA140000}"/>
    <cellStyle name="20% - Accent1 2 2 4 2 2 6 3 4" xfId="5542" xr:uid="{00000000-0005-0000-0000-0000EB140000}"/>
    <cellStyle name="20% - Accent1 2 2 4 2 2 6 4" xfId="5543" xr:uid="{00000000-0005-0000-0000-0000EC140000}"/>
    <cellStyle name="20% - Accent1 2 2 4 2 2 6 4 2" xfId="5544" xr:uid="{00000000-0005-0000-0000-0000ED140000}"/>
    <cellStyle name="20% - Accent1 2 2 4 2 2 6 4 2 2" xfId="5545" xr:uid="{00000000-0005-0000-0000-0000EE140000}"/>
    <cellStyle name="20% - Accent1 2 2 4 2 2 6 4 2 2 2" xfId="5546" xr:uid="{00000000-0005-0000-0000-0000EF140000}"/>
    <cellStyle name="20% - Accent1 2 2 4 2 2 6 4 2 3" xfId="5547" xr:uid="{00000000-0005-0000-0000-0000F0140000}"/>
    <cellStyle name="20% - Accent1 2 2 4 2 2 6 4 3" xfId="5548" xr:uid="{00000000-0005-0000-0000-0000F1140000}"/>
    <cellStyle name="20% - Accent1 2 2 4 2 2 6 4 3 2" xfId="5549" xr:uid="{00000000-0005-0000-0000-0000F2140000}"/>
    <cellStyle name="20% - Accent1 2 2 4 2 2 6 4 4" xfId="5550" xr:uid="{00000000-0005-0000-0000-0000F3140000}"/>
    <cellStyle name="20% - Accent1 2 2 4 2 2 6 5" xfId="5551" xr:uid="{00000000-0005-0000-0000-0000F4140000}"/>
    <cellStyle name="20% - Accent1 2 2 4 2 2 6 5 2" xfId="5552" xr:uid="{00000000-0005-0000-0000-0000F5140000}"/>
    <cellStyle name="20% - Accent1 2 2 4 2 2 6 5 2 2" xfId="5553" xr:uid="{00000000-0005-0000-0000-0000F6140000}"/>
    <cellStyle name="20% - Accent1 2 2 4 2 2 6 5 3" xfId="5554" xr:uid="{00000000-0005-0000-0000-0000F7140000}"/>
    <cellStyle name="20% - Accent1 2 2 4 2 2 6 6" xfId="5555" xr:uid="{00000000-0005-0000-0000-0000F8140000}"/>
    <cellStyle name="20% - Accent1 2 2 4 2 2 6 6 2" xfId="5556" xr:uid="{00000000-0005-0000-0000-0000F9140000}"/>
    <cellStyle name="20% - Accent1 2 2 4 2 2 6 6 2 2" xfId="5557" xr:uid="{00000000-0005-0000-0000-0000FA140000}"/>
    <cellStyle name="20% - Accent1 2 2 4 2 2 6 6 3" xfId="5558" xr:uid="{00000000-0005-0000-0000-0000FB140000}"/>
    <cellStyle name="20% - Accent1 2 2 4 2 2 6 7" xfId="5559" xr:uid="{00000000-0005-0000-0000-0000FC140000}"/>
    <cellStyle name="20% - Accent1 2 2 4 2 2 6 7 2" xfId="5560" xr:uid="{00000000-0005-0000-0000-0000FD140000}"/>
    <cellStyle name="20% - Accent1 2 2 4 2 2 6 8" xfId="5561" xr:uid="{00000000-0005-0000-0000-0000FE140000}"/>
    <cellStyle name="20% - Accent1 2 2 4 2 2 6 8 2" xfId="5562" xr:uid="{00000000-0005-0000-0000-0000FF140000}"/>
    <cellStyle name="20% - Accent1 2 2 4 2 2 6 9" xfId="5563" xr:uid="{00000000-0005-0000-0000-000000150000}"/>
    <cellStyle name="20% - Accent1 2 2 4 2 2 7" xfId="5564" xr:uid="{00000000-0005-0000-0000-000001150000}"/>
    <cellStyle name="20% - Accent1 2 2 4 2 2 7 2" xfId="5565" xr:uid="{00000000-0005-0000-0000-000002150000}"/>
    <cellStyle name="20% - Accent1 2 2 4 2 2 7 2 2" xfId="5566" xr:uid="{00000000-0005-0000-0000-000003150000}"/>
    <cellStyle name="20% - Accent1 2 2 4 2 2 7 2 2 2" xfId="5567" xr:uid="{00000000-0005-0000-0000-000004150000}"/>
    <cellStyle name="20% - Accent1 2 2 4 2 2 7 2 3" xfId="5568" xr:uid="{00000000-0005-0000-0000-000005150000}"/>
    <cellStyle name="20% - Accent1 2 2 4 2 2 7 3" xfId="5569" xr:uid="{00000000-0005-0000-0000-000006150000}"/>
    <cellStyle name="20% - Accent1 2 2 4 2 2 7 3 2" xfId="5570" xr:uid="{00000000-0005-0000-0000-000007150000}"/>
    <cellStyle name="20% - Accent1 2 2 4 2 2 7 4" xfId="5571" xr:uid="{00000000-0005-0000-0000-000008150000}"/>
    <cellStyle name="20% - Accent1 2 2 4 2 2 8" xfId="5572" xr:uid="{00000000-0005-0000-0000-000009150000}"/>
    <cellStyle name="20% - Accent1 2 2 4 2 2 8 2" xfId="5573" xr:uid="{00000000-0005-0000-0000-00000A150000}"/>
    <cellStyle name="20% - Accent1 2 2 4 2 2 8 2 2" xfId="5574" xr:uid="{00000000-0005-0000-0000-00000B150000}"/>
    <cellStyle name="20% - Accent1 2 2 4 2 2 8 2 2 2" xfId="5575" xr:uid="{00000000-0005-0000-0000-00000C150000}"/>
    <cellStyle name="20% - Accent1 2 2 4 2 2 8 2 3" xfId="5576" xr:uid="{00000000-0005-0000-0000-00000D150000}"/>
    <cellStyle name="20% - Accent1 2 2 4 2 2 8 3" xfId="5577" xr:uid="{00000000-0005-0000-0000-00000E150000}"/>
    <cellStyle name="20% - Accent1 2 2 4 2 2 8 3 2" xfId="5578" xr:uid="{00000000-0005-0000-0000-00000F150000}"/>
    <cellStyle name="20% - Accent1 2 2 4 2 2 8 4" xfId="5579" xr:uid="{00000000-0005-0000-0000-000010150000}"/>
    <cellStyle name="20% - Accent1 2 2 4 2 2 9" xfId="5580" xr:uid="{00000000-0005-0000-0000-000011150000}"/>
    <cellStyle name="20% - Accent1 2 2 4 2 2 9 2" xfId="5581" xr:uid="{00000000-0005-0000-0000-000012150000}"/>
    <cellStyle name="20% - Accent1 2 2 4 2 2 9 2 2" xfId="5582" xr:uid="{00000000-0005-0000-0000-000013150000}"/>
    <cellStyle name="20% - Accent1 2 2 4 2 2 9 2 2 2" xfId="5583" xr:uid="{00000000-0005-0000-0000-000014150000}"/>
    <cellStyle name="20% - Accent1 2 2 4 2 2 9 2 3" xfId="5584" xr:uid="{00000000-0005-0000-0000-000015150000}"/>
    <cellStyle name="20% - Accent1 2 2 4 2 2 9 3" xfId="5585" xr:uid="{00000000-0005-0000-0000-000016150000}"/>
    <cellStyle name="20% - Accent1 2 2 4 2 2 9 3 2" xfId="5586" xr:uid="{00000000-0005-0000-0000-000017150000}"/>
    <cellStyle name="20% - Accent1 2 2 4 2 2 9 4" xfId="5587" xr:uid="{00000000-0005-0000-0000-000018150000}"/>
    <cellStyle name="20% - Accent1 2 2 4 2 3" xfId="5588" xr:uid="{00000000-0005-0000-0000-000019150000}"/>
    <cellStyle name="20% - Accent1 2 2 4 2 3 10" xfId="5589" xr:uid="{00000000-0005-0000-0000-00001A150000}"/>
    <cellStyle name="20% - Accent1 2 2 4 2 3 10 2" xfId="5590" xr:uid="{00000000-0005-0000-0000-00001B150000}"/>
    <cellStyle name="20% - Accent1 2 2 4 2 3 11" xfId="5591" xr:uid="{00000000-0005-0000-0000-00001C150000}"/>
    <cellStyle name="20% - Accent1 2 2 4 2 3 2" xfId="5592" xr:uid="{00000000-0005-0000-0000-00001D150000}"/>
    <cellStyle name="20% - Accent1 2 2 4 2 3 2 2" xfId="5593" xr:uid="{00000000-0005-0000-0000-00001E150000}"/>
    <cellStyle name="20% - Accent1 2 2 4 2 3 2 2 2" xfId="5594" xr:uid="{00000000-0005-0000-0000-00001F150000}"/>
    <cellStyle name="20% - Accent1 2 2 4 2 3 2 2 2 2" xfId="5595" xr:uid="{00000000-0005-0000-0000-000020150000}"/>
    <cellStyle name="20% - Accent1 2 2 4 2 3 2 2 2 2 2" xfId="5596" xr:uid="{00000000-0005-0000-0000-000021150000}"/>
    <cellStyle name="20% - Accent1 2 2 4 2 3 2 2 2 3" xfId="5597" xr:uid="{00000000-0005-0000-0000-000022150000}"/>
    <cellStyle name="20% - Accent1 2 2 4 2 3 2 2 3" xfId="5598" xr:uid="{00000000-0005-0000-0000-000023150000}"/>
    <cellStyle name="20% - Accent1 2 2 4 2 3 2 2 3 2" xfId="5599" xr:uid="{00000000-0005-0000-0000-000024150000}"/>
    <cellStyle name="20% - Accent1 2 2 4 2 3 2 2 4" xfId="5600" xr:uid="{00000000-0005-0000-0000-000025150000}"/>
    <cellStyle name="20% - Accent1 2 2 4 2 3 2 3" xfId="5601" xr:uid="{00000000-0005-0000-0000-000026150000}"/>
    <cellStyle name="20% - Accent1 2 2 4 2 3 2 3 2" xfId="5602" xr:uid="{00000000-0005-0000-0000-000027150000}"/>
    <cellStyle name="20% - Accent1 2 2 4 2 3 2 3 2 2" xfId="5603" xr:uid="{00000000-0005-0000-0000-000028150000}"/>
    <cellStyle name="20% - Accent1 2 2 4 2 3 2 3 2 2 2" xfId="5604" xr:uid="{00000000-0005-0000-0000-000029150000}"/>
    <cellStyle name="20% - Accent1 2 2 4 2 3 2 3 2 3" xfId="5605" xr:uid="{00000000-0005-0000-0000-00002A150000}"/>
    <cellStyle name="20% - Accent1 2 2 4 2 3 2 3 3" xfId="5606" xr:uid="{00000000-0005-0000-0000-00002B150000}"/>
    <cellStyle name="20% - Accent1 2 2 4 2 3 2 3 3 2" xfId="5607" xr:uid="{00000000-0005-0000-0000-00002C150000}"/>
    <cellStyle name="20% - Accent1 2 2 4 2 3 2 3 4" xfId="5608" xr:uid="{00000000-0005-0000-0000-00002D150000}"/>
    <cellStyle name="20% - Accent1 2 2 4 2 3 2 4" xfId="5609" xr:uid="{00000000-0005-0000-0000-00002E150000}"/>
    <cellStyle name="20% - Accent1 2 2 4 2 3 2 4 2" xfId="5610" xr:uid="{00000000-0005-0000-0000-00002F150000}"/>
    <cellStyle name="20% - Accent1 2 2 4 2 3 2 4 2 2" xfId="5611" xr:uid="{00000000-0005-0000-0000-000030150000}"/>
    <cellStyle name="20% - Accent1 2 2 4 2 3 2 4 2 2 2" xfId="5612" xr:uid="{00000000-0005-0000-0000-000031150000}"/>
    <cellStyle name="20% - Accent1 2 2 4 2 3 2 4 2 3" xfId="5613" xr:uid="{00000000-0005-0000-0000-000032150000}"/>
    <cellStyle name="20% - Accent1 2 2 4 2 3 2 4 3" xfId="5614" xr:uid="{00000000-0005-0000-0000-000033150000}"/>
    <cellStyle name="20% - Accent1 2 2 4 2 3 2 4 3 2" xfId="5615" xr:uid="{00000000-0005-0000-0000-000034150000}"/>
    <cellStyle name="20% - Accent1 2 2 4 2 3 2 4 4" xfId="5616" xr:uid="{00000000-0005-0000-0000-000035150000}"/>
    <cellStyle name="20% - Accent1 2 2 4 2 3 2 5" xfId="5617" xr:uid="{00000000-0005-0000-0000-000036150000}"/>
    <cellStyle name="20% - Accent1 2 2 4 2 3 2 5 2" xfId="5618" xr:uid="{00000000-0005-0000-0000-000037150000}"/>
    <cellStyle name="20% - Accent1 2 2 4 2 3 2 5 2 2" xfId="5619" xr:uid="{00000000-0005-0000-0000-000038150000}"/>
    <cellStyle name="20% - Accent1 2 2 4 2 3 2 5 3" xfId="5620" xr:uid="{00000000-0005-0000-0000-000039150000}"/>
    <cellStyle name="20% - Accent1 2 2 4 2 3 2 6" xfId="5621" xr:uid="{00000000-0005-0000-0000-00003A150000}"/>
    <cellStyle name="20% - Accent1 2 2 4 2 3 2 6 2" xfId="5622" xr:uid="{00000000-0005-0000-0000-00003B150000}"/>
    <cellStyle name="20% - Accent1 2 2 4 2 3 2 6 2 2" xfId="5623" xr:uid="{00000000-0005-0000-0000-00003C150000}"/>
    <cellStyle name="20% - Accent1 2 2 4 2 3 2 6 3" xfId="5624" xr:uid="{00000000-0005-0000-0000-00003D150000}"/>
    <cellStyle name="20% - Accent1 2 2 4 2 3 2 7" xfId="5625" xr:uid="{00000000-0005-0000-0000-00003E150000}"/>
    <cellStyle name="20% - Accent1 2 2 4 2 3 2 7 2" xfId="5626" xr:uid="{00000000-0005-0000-0000-00003F150000}"/>
    <cellStyle name="20% - Accent1 2 2 4 2 3 2 8" xfId="5627" xr:uid="{00000000-0005-0000-0000-000040150000}"/>
    <cellStyle name="20% - Accent1 2 2 4 2 3 2 8 2" xfId="5628" xr:uid="{00000000-0005-0000-0000-000041150000}"/>
    <cellStyle name="20% - Accent1 2 2 4 2 3 2 9" xfId="5629" xr:uid="{00000000-0005-0000-0000-000042150000}"/>
    <cellStyle name="20% - Accent1 2 2 4 2 3 3" xfId="5630" xr:uid="{00000000-0005-0000-0000-000043150000}"/>
    <cellStyle name="20% - Accent1 2 2 4 2 3 3 2" xfId="5631" xr:uid="{00000000-0005-0000-0000-000044150000}"/>
    <cellStyle name="20% - Accent1 2 2 4 2 3 3 2 2" xfId="5632" xr:uid="{00000000-0005-0000-0000-000045150000}"/>
    <cellStyle name="20% - Accent1 2 2 4 2 3 3 2 2 2" xfId="5633" xr:uid="{00000000-0005-0000-0000-000046150000}"/>
    <cellStyle name="20% - Accent1 2 2 4 2 3 3 2 2 2 2" xfId="5634" xr:uid="{00000000-0005-0000-0000-000047150000}"/>
    <cellStyle name="20% - Accent1 2 2 4 2 3 3 2 2 3" xfId="5635" xr:uid="{00000000-0005-0000-0000-000048150000}"/>
    <cellStyle name="20% - Accent1 2 2 4 2 3 3 2 3" xfId="5636" xr:uid="{00000000-0005-0000-0000-000049150000}"/>
    <cellStyle name="20% - Accent1 2 2 4 2 3 3 2 3 2" xfId="5637" xr:uid="{00000000-0005-0000-0000-00004A150000}"/>
    <cellStyle name="20% - Accent1 2 2 4 2 3 3 2 4" xfId="5638" xr:uid="{00000000-0005-0000-0000-00004B150000}"/>
    <cellStyle name="20% - Accent1 2 2 4 2 3 3 3" xfId="5639" xr:uid="{00000000-0005-0000-0000-00004C150000}"/>
    <cellStyle name="20% - Accent1 2 2 4 2 3 3 3 2" xfId="5640" xr:uid="{00000000-0005-0000-0000-00004D150000}"/>
    <cellStyle name="20% - Accent1 2 2 4 2 3 3 3 2 2" xfId="5641" xr:uid="{00000000-0005-0000-0000-00004E150000}"/>
    <cellStyle name="20% - Accent1 2 2 4 2 3 3 3 2 2 2" xfId="5642" xr:uid="{00000000-0005-0000-0000-00004F150000}"/>
    <cellStyle name="20% - Accent1 2 2 4 2 3 3 3 2 3" xfId="5643" xr:uid="{00000000-0005-0000-0000-000050150000}"/>
    <cellStyle name="20% - Accent1 2 2 4 2 3 3 3 3" xfId="5644" xr:uid="{00000000-0005-0000-0000-000051150000}"/>
    <cellStyle name="20% - Accent1 2 2 4 2 3 3 3 3 2" xfId="5645" xr:uid="{00000000-0005-0000-0000-000052150000}"/>
    <cellStyle name="20% - Accent1 2 2 4 2 3 3 3 4" xfId="5646" xr:uid="{00000000-0005-0000-0000-000053150000}"/>
    <cellStyle name="20% - Accent1 2 2 4 2 3 3 4" xfId="5647" xr:uid="{00000000-0005-0000-0000-000054150000}"/>
    <cellStyle name="20% - Accent1 2 2 4 2 3 3 4 2" xfId="5648" xr:uid="{00000000-0005-0000-0000-000055150000}"/>
    <cellStyle name="20% - Accent1 2 2 4 2 3 3 4 2 2" xfId="5649" xr:uid="{00000000-0005-0000-0000-000056150000}"/>
    <cellStyle name="20% - Accent1 2 2 4 2 3 3 4 2 2 2" xfId="5650" xr:uid="{00000000-0005-0000-0000-000057150000}"/>
    <cellStyle name="20% - Accent1 2 2 4 2 3 3 4 2 3" xfId="5651" xr:uid="{00000000-0005-0000-0000-000058150000}"/>
    <cellStyle name="20% - Accent1 2 2 4 2 3 3 4 3" xfId="5652" xr:uid="{00000000-0005-0000-0000-000059150000}"/>
    <cellStyle name="20% - Accent1 2 2 4 2 3 3 4 3 2" xfId="5653" xr:uid="{00000000-0005-0000-0000-00005A150000}"/>
    <cellStyle name="20% - Accent1 2 2 4 2 3 3 4 4" xfId="5654" xr:uid="{00000000-0005-0000-0000-00005B150000}"/>
    <cellStyle name="20% - Accent1 2 2 4 2 3 3 5" xfId="5655" xr:uid="{00000000-0005-0000-0000-00005C150000}"/>
    <cellStyle name="20% - Accent1 2 2 4 2 3 3 5 2" xfId="5656" xr:uid="{00000000-0005-0000-0000-00005D150000}"/>
    <cellStyle name="20% - Accent1 2 2 4 2 3 3 5 2 2" xfId="5657" xr:uid="{00000000-0005-0000-0000-00005E150000}"/>
    <cellStyle name="20% - Accent1 2 2 4 2 3 3 5 3" xfId="5658" xr:uid="{00000000-0005-0000-0000-00005F150000}"/>
    <cellStyle name="20% - Accent1 2 2 4 2 3 3 6" xfId="5659" xr:uid="{00000000-0005-0000-0000-000060150000}"/>
    <cellStyle name="20% - Accent1 2 2 4 2 3 3 6 2" xfId="5660" xr:uid="{00000000-0005-0000-0000-000061150000}"/>
    <cellStyle name="20% - Accent1 2 2 4 2 3 3 6 2 2" xfId="5661" xr:uid="{00000000-0005-0000-0000-000062150000}"/>
    <cellStyle name="20% - Accent1 2 2 4 2 3 3 6 3" xfId="5662" xr:uid="{00000000-0005-0000-0000-000063150000}"/>
    <cellStyle name="20% - Accent1 2 2 4 2 3 3 7" xfId="5663" xr:uid="{00000000-0005-0000-0000-000064150000}"/>
    <cellStyle name="20% - Accent1 2 2 4 2 3 3 7 2" xfId="5664" xr:uid="{00000000-0005-0000-0000-000065150000}"/>
    <cellStyle name="20% - Accent1 2 2 4 2 3 3 8" xfId="5665" xr:uid="{00000000-0005-0000-0000-000066150000}"/>
    <cellStyle name="20% - Accent1 2 2 4 2 3 3 8 2" xfId="5666" xr:uid="{00000000-0005-0000-0000-000067150000}"/>
    <cellStyle name="20% - Accent1 2 2 4 2 3 3 9" xfId="5667" xr:uid="{00000000-0005-0000-0000-000068150000}"/>
    <cellStyle name="20% - Accent1 2 2 4 2 3 4" xfId="5668" xr:uid="{00000000-0005-0000-0000-000069150000}"/>
    <cellStyle name="20% - Accent1 2 2 4 2 3 4 2" xfId="5669" xr:uid="{00000000-0005-0000-0000-00006A150000}"/>
    <cellStyle name="20% - Accent1 2 2 4 2 3 4 2 2" xfId="5670" xr:uid="{00000000-0005-0000-0000-00006B150000}"/>
    <cellStyle name="20% - Accent1 2 2 4 2 3 4 2 2 2" xfId="5671" xr:uid="{00000000-0005-0000-0000-00006C150000}"/>
    <cellStyle name="20% - Accent1 2 2 4 2 3 4 2 3" xfId="5672" xr:uid="{00000000-0005-0000-0000-00006D150000}"/>
    <cellStyle name="20% - Accent1 2 2 4 2 3 4 3" xfId="5673" xr:uid="{00000000-0005-0000-0000-00006E150000}"/>
    <cellStyle name="20% - Accent1 2 2 4 2 3 4 3 2" xfId="5674" xr:uid="{00000000-0005-0000-0000-00006F150000}"/>
    <cellStyle name="20% - Accent1 2 2 4 2 3 4 4" xfId="5675" xr:uid="{00000000-0005-0000-0000-000070150000}"/>
    <cellStyle name="20% - Accent1 2 2 4 2 3 5" xfId="5676" xr:uid="{00000000-0005-0000-0000-000071150000}"/>
    <cellStyle name="20% - Accent1 2 2 4 2 3 5 2" xfId="5677" xr:uid="{00000000-0005-0000-0000-000072150000}"/>
    <cellStyle name="20% - Accent1 2 2 4 2 3 5 2 2" xfId="5678" xr:uid="{00000000-0005-0000-0000-000073150000}"/>
    <cellStyle name="20% - Accent1 2 2 4 2 3 5 2 2 2" xfId="5679" xr:uid="{00000000-0005-0000-0000-000074150000}"/>
    <cellStyle name="20% - Accent1 2 2 4 2 3 5 2 3" xfId="5680" xr:uid="{00000000-0005-0000-0000-000075150000}"/>
    <cellStyle name="20% - Accent1 2 2 4 2 3 5 3" xfId="5681" xr:uid="{00000000-0005-0000-0000-000076150000}"/>
    <cellStyle name="20% - Accent1 2 2 4 2 3 5 3 2" xfId="5682" xr:uid="{00000000-0005-0000-0000-000077150000}"/>
    <cellStyle name="20% - Accent1 2 2 4 2 3 5 4" xfId="5683" xr:uid="{00000000-0005-0000-0000-000078150000}"/>
    <cellStyle name="20% - Accent1 2 2 4 2 3 6" xfId="5684" xr:uid="{00000000-0005-0000-0000-000079150000}"/>
    <cellStyle name="20% - Accent1 2 2 4 2 3 6 2" xfId="5685" xr:uid="{00000000-0005-0000-0000-00007A150000}"/>
    <cellStyle name="20% - Accent1 2 2 4 2 3 6 2 2" xfId="5686" xr:uid="{00000000-0005-0000-0000-00007B150000}"/>
    <cellStyle name="20% - Accent1 2 2 4 2 3 6 2 2 2" xfId="5687" xr:uid="{00000000-0005-0000-0000-00007C150000}"/>
    <cellStyle name="20% - Accent1 2 2 4 2 3 6 2 3" xfId="5688" xr:uid="{00000000-0005-0000-0000-00007D150000}"/>
    <cellStyle name="20% - Accent1 2 2 4 2 3 6 3" xfId="5689" xr:uid="{00000000-0005-0000-0000-00007E150000}"/>
    <cellStyle name="20% - Accent1 2 2 4 2 3 6 3 2" xfId="5690" xr:uid="{00000000-0005-0000-0000-00007F150000}"/>
    <cellStyle name="20% - Accent1 2 2 4 2 3 6 4" xfId="5691" xr:uid="{00000000-0005-0000-0000-000080150000}"/>
    <cellStyle name="20% - Accent1 2 2 4 2 3 7" xfId="5692" xr:uid="{00000000-0005-0000-0000-000081150000}"/>
    <cellStyle name="20% - Accent1 2 2 4 2 3 7 2" xfId="5693" xr:uid="{00000000-0005-0000-0000-000082150000}"/>
    <cellStyle name="20% - Accent1 2 2 4 2 3 7 2 2" xfId="5694" xr:uid="{00000000-0005-0000-0000-000083150000}"/>
    <cellStyle name="20% - Accent1 2 2 4 2 3 7 3" xfId="5695" xr:uid="{00000000-0005-0000-0000-000084150000}"/>
    <cellStyle name="20% - Accent1 2 2 4 2 3 8" xfId="5696" xr:uid="{00000000-0005-0000-0000-000085150000}"/>
    <cellStyle name="20% - Accent1 2 2 4 2 3 8 2" xfId="5697" xr:uid="{00000000-0005-0000-0000-000086150000}"/>
    <cellStyle name="20% - Accent1 2 2 4 2 3 8 2 2" xfId="5698" xr:uid="{00000000-0005-0000-0000-000087150000}"/>
    <cellStyle name="20% - Accent1 2 2 4 2 3 8 3" xfId="5699" xr:uid="{00000000-0005-0000-0000-000088150000}"/>
    <cellStyle name="20% - Accent1 2 2 4 2 3 9" xfId="5700" xr:uid="{00000000-0005-0000-0000-000089150000}"/>
    <cellStyle name="20% - Accent1 2 2 4 2 3 9 2" xfId="5701" xr:uid="{00000000-0005-0000-0000-00008A150000}"/>
    <cellStyle name="20% - Accent1 2 2 4 2 4" xfId="5702" xr:uid="{00000000-0005-0000-0000-00008B150000}"/>
    <cellStyle name="20% - Accent1 2 2 4 2 4 10" xfId="5703" xr:uid="{00000000-0005-0000-0000-00008C150000}"/>
    <cellStyle name="20% - Accent1 2 2 4 2 4 10 2" xfId="5704" xr:uid="{00000000-0005-0000-0000-00008D150000}"/>
    <cellStyle name="20% - Accent1 2 2 4 2 4 11" xfId="5705" xr:uid="{00000000-0005-0000-0000-00008E150000}"/>
    <cellStyle name="20% - Accent1 2 2 4 2 4 2" xfId="5706" xr:uid="{00000000-0005-0000-0000-00008F150000}"/>
    <cellStyle name="20% - Accent1 2 2 4 2 4 2 2" xfId="5707" xr:uid="{00000000-0005-0000-0000-000090150000}"/>
    <cellStyle name="20% - Accent1 2 2 4 2 4 2 2 2" xfId="5708" xr:uid="{00000000-0005-0000-0000-000091150000}"/>
    <cellStyle name="20% - Accent1 2 2 4 2 4 2 2 2 2" xfId="5709" xr:uid="{00000000-0005-0000-0000-000092150000}"/>
    <cellStyle name="20% - Accent1 2 2 4 2 4 2 2 2 2 2" xfId="5710" xr:uid="{00000000-0005-0000-0000-000093150000}"/>
    <cellStyle name="20% - Accent1 2 2 4 2 4 2 2 2 3" xfId="5711" xr:uid="{00000000-0005-0000-0000-000094150000}"/>
    <cellStyle name="20% - Accent1 2 2 4 2 4 2 2 3" xfId="5712" xr:uid="{00000000-0005-0000-0000-000095150000}"/>
    <cellStyle name="20% - Accent1 2 2 4 2 4 2 2 3 2" xfId="5713" xr:uid="{00000000-0005-0000-0000-000096150000}"/>
    <cellStyle name="20% - Accent1 2 2 4 2 4 2 2 4" xfId="5714" xr:uid="{00000000-0005-0000-0000-000097150000}"/>
    <cellStyle name="20% - Accent1 2 2 4 2 4 2 3" xfId="5715" xr:uid="{00000000-0005-0000-0000-000098150000}"/>
    <cellStyle name="20% - Accent1 2 2 4 2 4 2 3 2" xfId="5716" xr:uid="{00000000-0005-0000-0000-000099150000}"/>
    <cellStyle name="20% - Accent1 2 2 4 2 4 2 3 2 2" xfId="5717" xr:uid="{00000000-0005-0000-0000-00009A150000}"/>
    <cellStyle name="20% - Accent1 2 2 4 2 4 2 3 2 2 2" xfId="5718" xr:uid="{00000000-0005-0000-0000-00009B150000}"/>
    <cellStyle name="20% - Accent1 2 2 4 2 4 2 3 2 3" xfId="5719" xr:uid="{00000000-0005-0000-0000-00009C150000}"/>
    <cellStyle name="20% - Accent1 2 2 4 2 4 2 3 3" xfId="5720" xr:uid="{00000000-0005-0000-0000-00009D150000}"/>
    <cellStyle name="20% - Accent1 2 2 4 2 4 2 3 3 2" xfId="5721" xr:uid="{00000000-0005-0000-0000-00009E150000}"/>
    <cellStyle name="20% - Accent1 2 2 4 2 4 2 3 4" xfId="5722" xr:uid="{00000000-0005-0000-0000-00009F150000}"/>
    <cellStyle name="20% - Accent1 2 2 4 2 4 2 4" xfId="5723" xr:uid="{00000000-0005-0000-0000-0000A0150000}"/>
    <cellStyle name="20% - Accent1 2 2 4 2 4 2 4 2" xfId="5724" xr:uid="{00000000-0005-0000-0000-0000A1150000}"/>
    <cellStyle name="20% - Accent1 2 2 4 2 4 2 4 2 2" xfId="5725" xr:uid="{00000000-0005-0000-0000-0000A2150000}"/>
    <cellStyle name="20% - Accent1 2 2 4 2 4 2 4 2 2 2" xfId="5726" xr:uid="{00000000-0005-0000-0000-0000A3150000}"/>
    <cellStyle name="20% - Accent1 2 2 4 2 4 2 4 2 3" xfId="5727" xr:uid="{00000000-0005-0000-0000-0000A4150000}"/>
    <cellStyle name="20% - Accent1 2 2 4 2 4 2 4 3" xfId="5728" xr:uid="{00000000-0005-0000-0000-0000A5150000}"/>
    <cellStyle name="20% - Accent1 2 2 4 2 4 2 4 3 2" xfId="5729" xr:uid="{00000000-0005-0000-0000-0000A6150000}"/>
    <cellStyle name="20% - Accent1 2 2 4 2 4 2 4 4" xfId="5730" xr:uid="{00000000-0005-0000-0000-0000A7150000}"/>
    <cellStyle name="20% - Accent1 2 2 4 2 4 2 5" xfId="5731" xr:uid="{00000000-0005-0000-0000-0000A8150000}"/>
    <cellStyle name="20% - Accent1 2 2 4 2 4 2 5 2" xfId="5732" xr:uid="{00000000-0005-0000-0000-0000A9150000}"/>
    <cellStyle name="20% - Accent1 2 2 4 2 4 2 5 2 2" xfId="5733" xr:uid="{00000000-0005-0000-0000-0000AA150000}"/>
    <cellStyle name="20% - Accent1 2 2 4 2 4 2 5 3" xfId="5734" xr:uid="{00000000-0005-0000-0000-0000AB150000}"/>
    <cellStyle name="20% - Accent1 2 2 4 2 4 2 6" xfId="5735" xr:uid="{00000000-0005-0000-0000-0000AC150000}"/>
    <cellStyle name="20% - Accent1 2 2 4 2 4 2 6 2" xfId="5736" xr:uid="{00000000-0005-0000-0000-0000AD150000}"/>
    <cellStyle name="20% - Accent1 2 2 4 2 4 2 6 2 2" xfId="5737" xr:uid="{00000000-0005-0000-0000-0000AE150000}"/>
    <cellStyle name="20% - Accent1 2 2 4 2 4 2 6 3" xfId="5738" xr:uid="{00000000-0005-0000-0000-0000AF150000}"/>
    <cellStyle name="20% - Accent1 2 2 4 2 4 2 7" xfId="5739" xr:uid="{00000000-0005-0000-0000-0000B0150000}"/>
    <cellStyle name="20% - Accent1 2 2 4 2 4 2 7 2" xfId="5740" xr:uid="{00000000-0005-0000-0000-0000B1150000}"/>
    <cellStyle name="20% - Accent1 2 2 4 2 4 2 8" xfId="5741" xr:uid="{00000000-0005-0000-0000-0000B2150000}"/>
    <cellStyle name="20% - Accent1 2 2 4 2 4 2 8 2" xfId="5742" xr:uid="{00000000-0005-0000-0000-0000B3150000}"/>
    <cellStyle name="20% - Accent1 2 2 4 2 4 2 9" xfId="5743" xr:uid="{00000000-0005-0000-0000-0000B4150000}"/>
    <cellStyle name="20% - Accent1 2 2 4 2 4 3" xfId="5744" xr:uid="{00000000-0005-0000-0000-0000B5150000}"/>
    <cellStyle name="20% - Accent1 2 2 4 2 4 3 2" xfId="5745" xr:uid="{00000000-0005-0000-0000-0000B6150000}"/>
    <cellStyle name="20% - Accent1 2 2 4 2 4 3 2 2" xfId="5746" xr:uid="{00000000-0005-0000-0000-0000B7150000}"/>
    <cellStyle name="20% - Accent1 2 2 4 2 4 3 2 2 2" xfId="5747" xr:uid="{00000000-0005-0000-0000-0000B8150000}"/>
    <cellStyle name="20% - Accent1 2 2 4 2 4 3 2 2 2 2" xfId="5748" xr:uid="{00000000-0005-0000-0000-0000B9150000}"/>
    <cellStyle name="20% - Accent1 2 2 4 2 4 3 2 2 3" xfId="5749" xr:uid="{00000000-0005-0000-0000-0000BA150000}"/>
    <cellStyle name="20% - Accent1 2 2 4 2 4 3 2 3" xfId="5750" xr:uid="{00000000-0005-0000-0000-0000BB150000}"/>
    <cellStyle name="20% - Accent1 2 2 4 2 4 3 2 3 2" xfId="5751" xr:uid="{00000000-0005-0000-0000-0000BC150000}"/>
    <cellStyle name="20% - Accent1 2 2 4 2 4 3 2 4" xfId="5752" xr:uid="{00000000-0005-0000-0000-0000BD150000}"/>
    <cellStyle name="20% - Accent1 2 2 4 2 4 3 3" xfId="5753" xr:uid="{00000000-0005-0000-0000-0000BE150000}"/>
    <cellStyle name="20% - Accent1 2 2 4 2 4 3 3 2" xfId="5754" xr:uid="{00000000-0005-0000-0000-0000BF150000}"/>
    <cellStyle name="20% - Accent1 2 2 4 2 4 3 3 2 2" xfId="5755" xr:uid="{00000000-0005-0000-0000-0000C0150000}"/>
    <cellStyle name="20% - Accent1 2 2 4 2 4 3 3 2 2 2" xfId="5756" xr:uid="{00000000-0005-0000-0000-0000C1150000}"/>
    <cellStyle name="20% - Accent1 2 2 4 2 4 3 3 2 3" xfId="5757" xr:uid="{00000000-0005-0000-0000-0000C2150000}"/>
    <cellStyle name="20% - Accent1 2 2 4 2 4 3 3 3" xfId="5758" xr:uid="{00000000-0005-0000-0000-0000C3150000}"/>
    <cellStyle name="20% - Accent1 2 2 4 2 4 3 3 3 2" xfId="5759" xr:uid="{00000000-0005-0000-0000-0000C4150000}"/>
    <cellStyle name="20% - Accent1 2 2 4 2 4 3 3 4" xfId="5760" xr:uid="{00000000-0005-0000-0000-0000C5150000}"/>
    <cellStyle name="20% - Accent1 2 2 4 2 4 3 4" xfId="5761" xr:uid="{00000000-0005-0000-0000-0000C6150000}"/>
    <cellStyle name="20% - Accent1 2 2 4 2 4 3 4 2" xfId="5762" xr:uid="{00000000-0005-0000-0000-0000C7150000}"/>
    <cellStyle name="20% - Accent1 2 2 4 2 4 3 4 2 2" xfId="5763" xr:uid="{00000000-0005-0000-0000-0000C8150000}"/>
    <cellStyle name="20% - Accent1 2 2 4 2 4 3 4 2 2 2" xfId="5764" xr:uid="{00000000-0005-0000-0000-0000C9150000}"/>
    <cellStyle name="20% - Accent1 2 2 4 2 4 3 4 2 3" xfId="5765" xr:uid="{00000000-0005-0000-0000-0000CA150000}"/>
    <cellStyle name="20% - Accent1 2 2 4 2 4 3 4 3" xfId="5766" xr:uid="{00000000-0005-0000-0000-0000CB150000}"/>
    <cellStyle name="20% - Accent1 2 2 4 2 4 3 4 3 2" xfId="5767" xr:uid="{00000000-0005-0000-0000-0000CC150000}"/>
    <cellStyle name="20% - Accent1 2 2 4 2 4 3 4 4" xfId="5768" xr:uid="{00000000-0005-0000-0000-0000CD150000}"/>
    <cellStyle name="20% - Accent1 2 2 4 2 4 3 5" xfId="5769" xr:uid="{00000000-0005-0000-0000-0000CE150000}"/>
    <cellStyle name="20% - Accent1 2 2 4 2 4 3 5 2" xfId="5770" xr:uid="{00000000-0005-0000-0000-0000CF150000}"/>
    <cellStyle name="20% - Accent1 2 2 4 2 4 3 5 2 2" xfId="5771" xr:uid="{00000000-0005-0000-0000-0000D0150000}"/>
    <cellStyle name="20% - Accent1 2 2 4 2 4 3 5 3" xfId="5772" xr:uid="{00000000-0005-0000-0000-0000D1150000}"/>
    <cellStyle name="20% - Accent1 2 2 4 2 4 3 6" xfId="5773" xr:uid="{00000000-0005-0000-0000-0000D2150000}"/>
    <cellStyle name="20% - Accent1 2 2 4 2 4 3 6 2" xfId="5774" xr:uid="{00000000-0005-0000-0000-0000D3150000}"/>
    <cellStyle name="20% - Accent1 2 2 4 2 4 3 6 2 2" xfId="5775" xr:uid="{00000000-0005-0000-0000-0000D4150000}"/>
    <cellStyle name="20% - Accent1 2 2 4 2 4 3 6 3" xfId="5776" xr:uid="{00000000-0005-0000-0000-0000D5150000}"/>
    <cellStyle name="20% - Accent1 2 2 4 2 4 3 7" xfId="5777" xr:uid="{00000000-0005-0000-0000-0000D6150000}"/>
    <cellStyle name="20% - Accent1 2 2 4 2 4 3 7 2" xfId="5778" xr:uid="{00000000-0005-0000-0000-0000D7150000}"/>
    <cellStyle name="20% - Accent1 2 2 4 2 4 3 8" xfId="5779" xr:uid="{00000000-0005-0000-0000-0000D8150000}"/>
    <cellStyle name="20% - Accent1 2 2 4 2 4 3 8 2" xfId="5780" xr:uid="{00000000-0005-0000-0000-0000D9150000}"/>
    <cellStyle name="20% - Accent1 2 2 4 2 4 3 9" xfId="5781" xr:uid="{00000000-0005-0000-0000-0000DA150000}"/>
    <cellStyle name="20% - Accent1 2 2 4 2 4 4" xfId="5782" xr:uid="{00000000-0005-0000-0000-0000DB150000}"/>
    <cellStyle name="20% - Accent1 2 2 4 2 4 4 2" xfId="5783" xr:uid="{00000000-0005-0000-0000-0000DC150000}"/>
    <cellStyle name="20% - Accent1 2 2 4 2 4 4 2 2" xfId="5784" xr:uid="{00000000-0005-0000-0000-0000DD150000}"/>
    <cellStyle name="20% - Accent1 2 2 4 2 4 4 2 2 2" xfId="5785" xr:uid="{00000000-0005-0000-0000-0000DE150000}"/>
    <cellStyle name="20% - Accent1 2 2 4 2 4 4 2 3" xfId="5786" xr:uid="{00000000-0005-0000-0000-0000DF150000}"/>
    <cellStyle name="20% - Accent1 2 2 4 2 4 4 3" xfId="5787" xr:uid="{00000000-0005-0000-0000-0000E0150000}"/>
    <cellStyle name="20% - Accent1 2 2 4 2 4 4 3 2" xfId="5788" xr:uid="{00000000-0005-0000-0000-0000E1150000}"/>
    <cellStyle name="20% - Accent1 2 2 4 2 4 4 4" xfId="5789" xr:uid="{00000000-0005-0000-0000-0000E2150000}"/>
    <cellStyle name="20% - Accent1 2 2 4 2 4 5" xfId="5790" xr:uid="{00000000-0005-0000-0000-0000E3150000}"/>
    <cellStyle name="20% - Accent1 2 2 4 2 4 5 2" xfId="5791" xr:uid="{00000000-0005-0000-0000-0000E4150000}"/>
    <cellStyle name="20% - Accent1 2 2 4 2 4 5 2 2" xfId="5792" xr:uid="{00000000-0005-0000-0000-0000E5150000}"/>
    <cellStyle name="20% - Accent1 2 2 4 2 4 5 2 2 2" xfId="5793" xr:uid="{00000000-0005-0000-0000-0000E6150000}"/>
    <cellStyle name="20% - Accent1 2 2 4 2 4 5 2 3" xfId="5794" xr:uid="{00000000-0005-0000-0000-0000E7150000}"/>
    <cellStyle name="20% - Accent1 2 2 4 2 4 5 3" xfId="5795" xr:uid="{00000000-0005-0000-0000-0000E8150000}"/>
    <cellStyle name="20% - Accent1 2 2 4 2 4 5 3 2" xfId="5796" xr:uid="{00000000-0005-0000-0000-0000E9150000}"/>
    <cellStyle name="20% - Accent1 2 2 4 2 4 5 4" xfId="5797" xr:uid="{00000000-0005-0000-0000-0000EA150000}"/>
    <cellStyle name="20% - Accent1 2 2 4 2 4 6" xfId="5798" xr:uid="{00000000-0005-0000-0000-0000EB150000}"/>
    <cellStyle name="20% - Accent1 2 2 4 2 4 6 2" xfId="5799" xr:uid="{00000000-0005-0000-0000-0000EC150000}"/>
    <cellStyle name="20% - Accent1 2 2 4 2 4 6 2 2" xfId="5800" xr:uid="{00000000-0005-0000-0000-0000ED150000}"/>
    <cellStyle name="20% - Accent1 2 2 4 2 4 6 2 2 2" xfId="5801" xr:uid="{00000000-0005-0000-0000-0000EE150000}"/>
    <cellStyle name="20% - Accent1 2 2 4 2 4 6 2 3" xfId="5802" xr:uid="{00000000-0005-0000-0000-0000EF150000}"/>
    <cellStyle name="20% - Accent1 2 2 4 2 4 6 3" xfId="5803" xr:uid="{00000000-0005-0000-0000-0000F0150000}"/>
    <cellStyle name="20% - Accent1 2 2 4 2 4 6 3 2" xfId="5804" xr:uid="{00000000-0005-0000-0000-0000F1150000}"/>
    <cellStyle name="20% - Accent1 2 2 4 2 4 6 4" xfId="5805" xr:uid="{00000000-0005-0000-0000-0000F2150000}"/>
    <cellStyle name="20% - Accent1 2 2 4 2 4 7" xfId="5806" xr:uid="{00000000-0005-0000-0000-0000F3150000}"/>
    <cellStyle name="20% - Accent1 2 2 4 2 4 7 2" xfId="5807" xr:uid="{00000000-0005-0000-0000-0000F4150000}"/>
    <cellStyle name="20% - Accent1 2 2 4 2 4 7 2 2" xfId="5808" xr:uid="{00000000-0005-0000-0000-0000F5150000}"/>
    <cellStyle name="20% - Accent1 2 2 4 2 4 7 3" xfId="5809" xr:uid="{00000000-0005-0000-0000-0000F6150000}"/>
    <cellStyle name="20% - Accent1 2 2 4 2 4 8" xfId="5810" xr:uid="{00000000-0005-0000-0000-0000F7150000}"/>
    <cellStyle name="20% - Accent1 2 2 4 2 4 8 2" xfId="5811" xr:uid="{00000000-0005-0000-0000-0000F8150000}"/>
    <cellStyle name="20% - Accent1 2 2 4 2 4 8 2 2" xfId="5812" xr:uid="{00000000-0005-0000-0000-0000F9150000}"/>
    <cellStyle name="20% - Accent1 2 2 4 2 4 8 3" xfId="5813" xr:uid="{00000000-0005-0000-0000-0000FA150000}"/>
    <cellStyle name="20% - Accent1 2 2 4 2 4 9" xfId="5814" xr:uid="{00000000-0005-0000-0000-0000FB150000}"/>
    <cellStyle name="20% - Accent1 2 2 4 2 4 9 2" xfId="5815" xr:uid="{00000000-0005-0000-0000-0000FC150000}"/>
    <cellStyle name="20% - Accent1 2 2 4 2 5" xfId="5816" xr:uid="{00000000-0005-0000-0000-0000FD150000}"/>
    <cellStyle name="20% - Accent1 2 2 4 2 5 10" xfId="5817" xr:uid="{00000000-0005-0000-0000-0000FE150000}"/>
    <cellStyle name="20% - Accent1 2 2 4 2 5 10 2" xfId="5818" xr:uid="{00000000-0005-0000-0000-0000FF150000}"/>
    <cellStyle name="20% - Accent1 2 2 4 2 5 11" xfId="5819" xr:uid="{00000000-0005-0000-0000-000000160000}"/>
    <cellStyle name="20% - Accent1 2 2 4 2 5 2" xfId="5820" xr:uid="{00000000-0005-0000-0000-000001160000}"/>
    <cellStyle name="20% - Accent1 2 2 4 2 5 2 2" xfId="5821" xr:uid="{00000000-0005-0000-0000-000002160000}"/>
    <cellStyle name="20% - Accent1 2 2 4 2 5 2 2 2" xfId="5822" xr:uid="{00000000-0005-0000-0000-000003160000}"/>
    <cellStyle name="20% - Accent1 2 2 4 2 5 2 2 2 2" xfId="5823" xr:uid="{00000000-0005-0000-0000-000004160000}"/>
    <cellStyle name="20% - Accent1 2 2 4 2 5 2 2 2 2 2" xfId="5824" xr:uid="{00000000-0005-0000-0000-000005160000}"/>
    <cellStyle name="20% - Accent1 2 2 4 2 5 2 2 2 3" xfId="5825" xr:uid="{00000000-0005-0000-0000-000006160000}"/>
    <cellStyle name="20% - Accent1 2 2 4 2 5 2 2 3" xfId="5826" xr:uid="{00000000-0005-0000-0000-000007160000}"/>
    <cellStyle name="20% - Accent1 2 2 4 2 5 2 2 3 2" xfId="5827" xr:uid="{00000000-0005-0000-0000-000008160000}"/>
    <cellStyle name="20% - Accent1 2 2 4 2 5 2 2 4" xfId="5828" xr:uid="{00000000-0005-0000-0000-000009160000}"/>
    <cellStyle name="20% - Accent1 2 2 4 2 5 2 3" xfId="5829" xr:uid="{00000000-0005-0000-0000-00000A160000}"/>
    <cellStyle name="20% - Accent1 2 2 4 2 5 2 3 2" xfId="5830" xr:uid="{00000000-0005-0000-0000-00000B160000}"/>
    <cellStyle name="20% - Accent1 2 2 4 2 5 2 3 2 2" xfId="5831" xr:uid="{00000000-0005-0000-0000-00000C160000}"/>
    <cellStyle name="20% - Accent1 2 2 4 2 5 2 3 2 2 2" xfId="5832" xr:uid="{00000000-0005-0000-0000-00000D160000}"/>
    <cellStyle name="20% - Accent1 2 2 4 2 5 2 3 2 3" xfId="5833" xr:uid="{00000000-0005-0000-0000-00000E160000}"/>
    <cellStyle name="20% - Accent1 2 2 4 2 5 2 3 3" xfId="5834" xr:uid="{00000000-0005-0000-0000-00000F160000}"/>
    <cellStyle name="20% - Accent1 2 2 4 2 5 2 3 3 2" xfId="5835" xr:uid="{00000000-0005-0000-0000-000010160000}"/>
    <cellStyle name="20% - Accent1 2 2 4 2 5 2 3 4" xfId="5836" xr:uid="{00000000-0005-0000-0000-000011160000}"/>
    <cellStyle name="20% - Accent1 2 2 4 2 5 2 4" xfId="5837" xr:uid="{00000000-0005-0000-0000-000012160000}"/>
    <cellStyle name="20% - Accent1 2 2 4 2 5 2 4 2" xfId="5838" xr:uid="{00000000-0005-0000-0000-000013160000}"/>
    <cellStyle name="20% - Accent1 2 2 4 2 5 2 4 2 2" xfId="5839" xr:uid="{00000000-0005-0000-0000-000014160000}"/>
    <cellStyle name="20% - Accent1 2 2 4 2 5 2 4 2 2 2" xfId="5840" xr:uid="{00000000-0005-0000-0000-000015160000}"/>
    <cellStyle name="20% - Accent1 2 2 4 2 5 2 4 2 3" xfId="5841" xr:uid="{00000000-0005-0000-0000-000016160000}"/>
    <cellStyle name="20% - Accent1 2 2 4 2 5 2 4 3" xfId="5842" xr:uid="{00000000-0005-0000-0000-000017160000}"/>
    <cellStyle name="20% - Accent1 2 2 4 2 5 2 4 3 2" xfId="5843" xr:uid="{00000000-0005-0000-0000-000018160000}"/>
    <cellStyle name="20% - Accent1 2 2 4 2 5 2 4 4" xfId="5844" xr:uid="{00000000-0005-0000-0000-000019160000}"/>
    <cellStyle name="20% - Accent1 2 2 4 2 5 2 5" xfId="5845" xr:uid="{00000000-0005-0000-0000-00001A160000}"/>
    <cellStyle name="20% - Accent1 2 2 4 2 5 2 5 2" xfId="5846" xr:uid="{00000000-0005-0000-0000-00001B160000}"/>
    <cellStyle name="20% - Accent1 2 2 4 2 5 2 5 2 2" xfId="5847" xr:uid="{00000000-0005-0000-0000-00001C160000}"/>
    <cellStyle name="20% - Accent1 2 2 4 2 5 2 5 3" xfId="5848" xr:uid="{00000000-0005-0000-0000-00001D160000}"/>
    <cellStyle name="20% - Accent1 2 2 4 2 5 2 6" xfId="5849" xr:uid="{00000000-0005-0000-0000-00001E160000}"/>
    <cellStyle name="20% - Accent1 2 2 4 2 5 2 6 2" xfId="5850" xr:uid="{00000000-0005-0000-0000-00001F160000}"/>
    <cellStyle name="20% - Accent1 2 2 4 2 5 2 6 2 2" xfId="5851" xr:uid="{00000000-0005-0000-0000-000020160000}"/>
    <cellStyle name="20% - Accent1 2 2 4 2 5 2 6 3" xfId="5852" xr:uid="{00000000-0005-0000-0000-000021160000}"/>
    <cellStyle name="20% - Accent1 2 2 4 2 5 2 7" xfId="5853" xr:uid="{00000000-0005-0000-0000-000022160000}"/>
    <cellStyle name="20% - Accent1 2 2 4 2 5 2 7 2" xfId="5854" xr:uid="{00000000-0005-0000-0000-000023160000}"/>
    <cellStyle name="20% - Accent1 2 2 4 2 5 2 8" xfId="5855" xr:uid="{00000000-0005-0000-0000-000024160000}"/>
    <cellStyle name="20% - Accent1 2 2 4 2 5 2 8 2" xfId="5856" xr:uid="{00000000-0005-0000-0000-000025160000}"/>
    <cellStyle name="20% - Accent1 2 2 4 2 5 2 9" xfId="5857" xr:uid="{00000000-0005-0000-0000-000026160000}"/>
    <cellStyle name="20% - Accent1 2 2 4 2 5 3" xfId="5858" xr:uid="{00000000-0005-0000-0000-000027160000}"/>
    <cellStyle name="20% - Accent1 2 2 4 2 5 3 2" xfId="5859" xr:uid="{00000000-0005-0000-0000-000028160000}"/>
    <cellStyle name="20% - Accent1 2 2 4 2 5 3 2 2" xfId="5860" xr:uid="{00000000-0005-0000-0000-000029160000}"/>
    <cellStyle name="20% - Accent1 2 2 4 2 5 3 2 2 2" xfId="5861" xr:uid="{00000000-0005-0000-0000-00002A160000}"/>
    <cellStyle name="20% - Accent1 2 2 4 2 5 3 2 2 2 2" xfId="5862" xr:uid="{00000000-0005-0000-0000-00002B160000}"/>
    <cellStyle name="20% - Accent1 2 2 4 2 5 3 2 2 3" xfId="5863" xr:uid="{00000000-0005-0000-0000-00002C160000}"/>
    <cellStyle name="20% - Accent1 2 2 4 2 5 3 2 3" xfId="5864" xr:uid="{00000000-0005-0000-0000-00002D160000}"/>
    <cellStyle name="20% - Accent1 2 2 4 2 5 3 2 3 2" xfId="5865" xr:uid="{00000000-0005-0000-0000-00002E160000}"/>
    <cellStyle name="20% - Accent1 2 2 4 2 5 3 2 4" xfId="5866" xr:uid="{00000000-0005-0000-0000-00002F160000}"/>
    <cellStyle name="20% - Accent1 2 2 4 2 5 3 3" xfId="5867" xr:uid="{00000000-0005-0000-0000-000030160000}"/>
    <cellStyle name="20% - Accent1 2 2 4 2 5 3 3 2" xfId="5868" xr:uid="{00000000-0005-0000-0000-000031160000}"/>
    <cellStyle name="20% - Accent1 2 2 4 2 5 3 3 2 2" xfId="5869" xr:uid="{00000000-0005-0000-0000-000032160000}"/>
    <cellStyle name="20% - Accent1 2 2 4 2 5 3 3 2 2 2" xfId="5870" xr:uid="{00000000-0005-0000-0000-000033160000}"/>
    <cellStyle name="20% - Accent1 2 2 4 2 5 3 3 2 3" xfId="5871" xr:uid="{00000000-0005-0000-0000-000034160000}"/>
    <cellStyle name="20% - Accent1 2 2 4 2 5 3 3 3" xfId="5872" xr:uid="{00000000-0005-0000-0000-000035160000}"/>
    <cellStyle name="20% - Accent1 2 2 4 2 5 3 3 3 2" xfId="5873" xr:uid="{00000000-0005-0000-0000-000036160000}"/>
    <cellStyle name="20% - Accent1 2 2 4 2 5 3 3 4" xfId="5874" xr:uid="{00000000-0005-0000-0000-000037160000}"/>
    <cellStyle name="20% - Accent1 2 2 4 2 5 3 4" xfId="5875" xr:uid="{00000000-0005-0000-0000-000038160000}"/>
    <cellStyle name="20% - Accent1 2 2 4 2 5 3 4 2" xfId="5876" xr:uid="{00000000-0005-0000-0000-000039160000}"/>
    <cellStyle name="20% - Accent1 2 2 4 2 5 3 4 2 2" xfId="5877" xr:uid="{00000000-0005-0000-0000-00003A160000}"/>
    <cellStyle name="20% - Accent1 2 2 4 2 5 3 4 2 2 2" xfId="5878" xr:uid="{00000000-0005-0000-0000-00003B160000}"/>
    <cellStyle name="20% - Accent1 2 2 4 2 5 3 4 2 3" xfId="5879" xr:uid="{00000000-0005-0000-0000-00003C160000}"/>
    <cellStyle name="20% - Accent1 2 2 4 2 5 3 4 3" xfId="5880" xr:uid="{00000000-0005-0000-0000-00003D160000}"/>
    <cellStyle name="20% - Accent1 2 2 4 2 5 3 4 3 2" xfId="5881" xr:uid="{00000000-0005-0000-0000-00003E160000}"/>
    <cellStyle name="20% - Accent1 2 2 4 2 5 3 4 4" xfId="5882" xr:uid="{00000000-0005-0000-0000-00003F160000}"/>
    <cellStyle name="20% - Accent1 2 2 4 2 5 3 5" xfId="5883" xr:uid="{00000000-0005-0000-0000-000040160000}"/>
    <cellStyle name="20% - Accent1 2 2 4 2 5 3 5 2" xfId="5884" xr:uid="{00000000-0005-0000-0000-000041160000}"/>
    <cellStyle name="20% - Accent1 2 2 4 2 5 3 5 2 2" xfId="5885" xr:uid="{00000000-0005-0000-0000-000042160000}"/>
    <cellStyle name="20% - Accent1 2 2 4 2 5 3 5 3" xfId="5886" xr:uid="{00000000-0005-0000-0000-000043160000}"/>
    <cellStyle name="20% - Accent1 2 2 4 2 5 3 6" xfId="5887" xr:uid="{00000000-0005-0000-0000-000044160000}"/>
    <cellStyle name="20% - Accent1 2 2 4 2 5 3 6 2" xfId="5888" xr:uid="{00000000-0005-0000-0000-000045160000}"/>
    <cellStyle name="20% - Accent1 2 2 4 2 5 3 6 2 2" xfId="5889" xr:uid="{00000000-0005-0000-0000-000046160000}"/>
    <cellStyle name="20% - Accent1 2 2 4 2 5 3 6 3" xfId="5890" xr:uid="{00000000-0005-0000-0000-000047160000}"/>
    <cellStyle name="20% - Accent1 2 2 4 2 5 3 7" xfId="5891" xr:uid="{00000000-0005-0000-0000-000048160000}"/>
    <cellStyle name="20% - Accent1 2 2 4 2 5 3 7 2" xfId="5892" xr:uid="{00000000-0005-0000-0000-000049160000}"/>
    <cellStyle name="20% - Accent1 2 2 4 2 5 3 8" xfId="5893" xr:uid="{00000000-0005-0000-0000-00004A160000}"/>
    <cellStyle name="20% - Accent1 2 2 4 2 5 3 8 2" xfId="5894" xr:uid="{00000000-0005-0000-0000-00004B160000}"/>
    <cellStyle name="20% - Accent1 2 2 4 2 5 3 9" xfId="5895" xr:uid="{00000000-0005-0000-0000-00004C160000}"/>
    <cellStyle name="20% - Accent1 2 2 4 2 5 4" xfId="5896" xr:uid="{00000000-0005-0000-0000-00004D160000}"/>
    <cellStyle name="20% - Accent1 2 2 4 2 5 4 2" xfId="5897" xr:uid="{00000000-0005-0000-0000-00004E160000}"/>
    <cellStyle name="20% - Accent1 2 2 4 2 5 4 2 2" xfId="5898" xr:uid="{00000000-0005-0000-0000-00004F160000}"/>
    <cellStyle name="20% - Accent1 2 2 4 2 5 4 2 2 2" xfId="5899" xr:uid="{00000000-0005-0000-0000-000050160000}"/>
    <cellStyle name="20% - Accent1 2 2 4 2 5 4 2 3" xfId="5900" xr:uid="{00000000-0005-0000-0000-000051160000}"/>
    <cellStyle name="20% - Accent1 2 2 4 2 5 4 3" xfId="5901" xr:uid="{00000000-0005-0000-0000-000052160000}"/>
    <cellStyle name="20% - Accent1 2 2 4 2 5 4 3 2" xfId="5902" xr:uid="{00000000-0005-0000-0000-000053160000}"/>
    <cellStyle name="20% - Accent1 2 2 4 2 5 4 4" xfId="5903" xr:uid="{00000000-0005-0000-0000-000054160000}"/>
    <cellStyle name="20% - Accent1 2 2 4 2 5 5" xfId="5904" xr:uid="{00000000-0005-0000-0000-000055160000}"/>
    <cellStyle name="20% - Accent1 2 2 4 2 5 5 2" xfId="5905" xr:uid="{00000000-0005-0000-0000-000056160000}"/>
    <cellStyle name="20% - Accent1 2 2 4 2 5 5 2 2" xfId="5906" xr:uid="{00000000-0005-0000-0000-000057160000}"/>
    <cellStyle name="20% - Accent1 2 2 4 2 5 5 2 2 2" xfId="5907" xr:uid="{00000000-0005-0000-0000-000058160000}"/>
    <cellStyle name="20% - Accent1 2 2 4 2 5 5 2 3" xfId="5908" xr:uid="{00000000-0005-0000-0000-000059160000}"/>
    <cellStyle name="20% - Accent1 2 2 4 2 5 5 3" xfId="5909" xr:uid="{00000000-0005-0000-0000-00005A160000}"/>
    <cellStyle name="20% - Accent1 2 2 4 2 5 5 3 2" xfId="5910" xr:uid="{00000000-0005-0000-0000-00005B160000}"/>
    <cellStyle name="20% - Accent1 2 2 4 2 5 5 4" xfId="5911" xr:uid="{00000000-0005-0000-0000-00005C160000}"/>
    <cellStyle name="20% - Accent1 2 2 4 2 5 6" xfId="5912" xr:uid="{00000000-0005-0000-0000-00005D160000}"/>
    <cellStyle name="20% - Accent1 2 2 4 2 5 6 2" xfId="5913" xr:uid="{00000000-0005-0000-0000-00005E160000}"/>
    <cellStyle name="20% - Accent1 2 2 4 2 5 6 2 2" xfId="5914" xr:uid="{00000000-0005-0000-0000-00005F160000}"/>
    <cellStyle name="20% - Accent1 2 2 4 2 5 6 2 2 2" xfId="5915" xr:uid="{00000000-0005-0000-0000-000060160000}"/>
    <cellStyle name="20% - Accent1 2 2 4 2 5 6 2 3" xfId="5916" xr:uid="{00000000-0005-0000-0000-000061160000}"/>
    <cellStyle name="20% - Accent1 2 2 4 2 5 6 3" xfId="5917" xr:uid="{00000000-0005-0000-0000-000062160000}"/>
    <cellStyle name="20% - Accent1 2 2 4 2 5 6 3 2" xfId="5918" xr:uid="{00000000-0005-0000-0000-000063160000}"/>
    <cellStyle name="20% - Accent1 2 2 4 2 5 6 4" xfId="5919" xr:uid="{00000000-0005-0000-0000-000064160000}"/>
    <cellStyle name="20% - Accent1 2 2 4 2 5 7" xfId="5920" xr:uid="{00000000-0005-0000-0000-000065160000}"/>
    <cellStyle name="20% - Accent1 2 2 4 2 5 7 2" xfId="5921" xr:uid="{00000000-0005-0000-0000-000066160000}"/>
    <cellStyle name="20% - Accent1 2 2 4 2 5 7 2 2" xfId="5922" xr:uid="{00000000-0005-0000-0000-000067160000}"/>
    <cellStyle name="20% - Accent1 2 2 4 2 5 7 3" xfId="5923" xr:uid="{00000000-0005-0000-0000-000068160000}"/>
    <cellStyle name="20% - Accent1 2 2 4 2 5 8" xfId="5924" xr:uid="{00000000-0005-0000-0000-000069160000}"/>
    <cellStyle name="20% - Accent1 2 2 4 2 5 8 2" xfId="5925" xr:uid="{00000000-0005-0000-0000-00006A160000}"/>
    <cellStyle name="20% - Accent1 2 2 4 2 5 8 2 2" xfId="5926" xr:uid="{00000000-0005-0000-0000-00006B160000}"/>
    <cellStyle name="20% - Accent1 2 2 4 2 5 8 3" xfId="5927" xr:uid="{00000000-0005-0000-0000-00006C160000}"/>
    <cellStyle name="20% - Accent1 2 2 4 2 5 9" xfId="5928" xr:uid="{00000000-0005-0000-0000-00006D160000}"/>
    <cellStyle name="20% - Accent1 2 2 4 2 5 9 2" xfId="5929" xr:uid="{00000000-0005-0000-0000-00006E160000}"/>
    <cellStyle name="20% - Accent1 2 2 4 2 6" xfId="5930" xr:uid="{00000000-0005-0000-0000-00006F160000}"/>
    <cellStyle name="20% - Accent1 2 2 4 2 6 2" xfId="5931" xr:uid="{00000000-0005-0000-0000-000070160000}"/>
    <cellStyle name="20% - Accent1 2 2 4 2 6 2 2" xfId="5932" xr:uid="{00000000-0005-0000-0000-000071160000}"/>
    <cellStyle name="20% - Accent1 2 2 4 2 6 2 2 2" xfId="5933" xr:uid="{00000000-0005-0000-0000-000072160000}"/>
    <cellStyle name="20% - Accent1 2 2 4 2 6 2 2 2 2" xfId="5934" xr:uid="{00000000-0005-0000-0000-000073160000}"/>
    <cellStyle name="20% - Accent1 2 2 4 2 6 2 2 3" xfId="5935" xr:uid="{00000000-0005-0000-0000-000074160000}"/>
    <cellStyle name="20% - Accent1 2 2 4 2 6 2 3" xfId="5936" xr:uid="{00000000-0005-0000-0000-000075160000}"/>
    <cellStyle name="20% - Accent1 2 2 4 2 6 2 3 2" xfId="5937" xr:uid="{00000000-0005-0000-0000-000076160000}"/>
    <cellStyle name="20% - Accent1 2 2 4 2 6 2 4" xfId="5938" xr:uid="{00000000-0005-0000-0000-000077160000}"/>
    <cellStyle name="20% - Accent1 2 2 4 2 6 3" xfId="5939" xr:uid="{00000000-0005-0000-0000-000078160000}"/>
    <cellStyle name="20% - Accent1 2 2 4 2 6 3 2" xfId="5940" xr:uid="{00000000-0005-0000-0000-000079160000}"/>
    <cellStyle name="20% - Accent1 2 2 4 2 6 3 2 2" xfId="5941" xr:uid="{00000000-0005-0000-0000-00007A160000}"/>
    <cellStyle name="20% - Accent1 2 2 4 2 6 3 2 2 2" xfId="5942" xr:uid="{00000000-0005-0000-0000-00007B160000}"/>
    <cellStyle name="20% - Accent1 2 2 4 2 6 3 2 3" xfId="5943" xr:uid="{00000000-0005-0000-0000-00007C160000}"/>
    <cellStyle name="20% - Accent1 2 2 4 2 6 3 3" xfId="5944" xr:uid="{00000000-0005-0000-0000-00007D160000}"/>
    <cellStyle name="20% - Accent1 2 2 4 2 6 3 3 2" xfId="5945" xr:uid="{00000000-0005-0000-0000-00007E160000}"/>
    <cellStyle name="20% - Accent1 2 2 4 2 6 3 4" xfId="5946" xr:uid="{00000000-0005-0000-0000-00007F160000}"/>
    <cellStyle name="20% - Accent1 2 2 4 2 6 4" xfId="5947" xr:uid="{00000000-0005-0000-0000-000080160000}"/>
    <cellStyle name="20% - Accent1 2 2 4 2 6 4 2" xfId="5948" xr:uid="{00000000-0005-0000-0000-000081160000}"/>
    <cellStyle name="20% - Accent1 2 2 4 2 6 4 2 2" xfId="5949" xr:uid="{00000000-0005-0000-0000-000082160000}"/>
    <cellStyle name="20% - Accent1 2 2 4 2 6 4 2 2 2" xfId="5950" xr:uid="{00000000-0005-0000-0000-000083160000}"/>
    <cellStyle name="20% - Accent1 2 2 4 2 6 4 2 3" xfId="5951" xr:uid="{00000000-0005-0000-0000-000084160000}"/>
    <cellStyle name="20% - Accent1 2 2 4 2 6 4 3" xfId="5952" xr:uid="{00000000-0005-0000-0000-000085160000}"/>
    <cellStyle name="20% - Accent1 2 2 4 2 6 4 3 2" xfId="5953" xr:uid="{00000000-0005-0000-0000-000086160000}"/>
    <cellStyle name="20% - Accent1 2 2 4 2 6 4 4" xfId="5954" xr:uid="{00000000-0005-0000-0000-000087160000}"/>
    <cellStyle name="20% - Accent1 2 2 4 2 6 5" xfId="5955" xr:uid="{00000000-0005-0000-0000-000088160000}"/>
    <cellStyle name="20% - Accent1 2 2 4 2 6 5 2" xfId="5956" xr:uid="{00000000-0005-0000-0000-000089160000}"/>
    <cellStyle name="20% - Accent1 2 2 4 2 6 5 2 2" xfId="5957" xr:uid="{00000000-0005-0000-0000-00008A160000}"/>
    <cellStyle name="20% - Accent1 2 2 4 2 6 5 3" xfId="5958" xr:uid="{00000000-0005-0000-0000-00008B160000}"/>
    <cellStyle name="20% - Accent1 2 2 4 2 6 6" xfId="5959" xr:uid="{00000000-0005-0000-0000-00008C160000}"/>
    <cellStyle name="20% - Accent1 2 2 4 2 6 6 2" xfId="5960" xr:uid="{00000000-0005-0000-0000-00008D160000}"/>
    <cellStyle name="20% - Accent1 2 2 4 2 6 6 2 2" xfId="5961" xr:uid="{00000000-0005-0000-0000-00008E160000}"/>
    <cellStyle name="20% - Accent1 2 2 4 2 6 6 3" xfId="5962" xr:uid="{00000000-0005-0000-0000-00008F160000}"/>
    <cellStyle name="20% - Accent1 2 2 4 2 6 7" xfId="5963" xr:uid="{00000000-0005-0000-0000-000090160000}"/>
    <cellStyle name="20% - Accent1 2 2 4 2 6 7 2" xfId="5964" xr:uid="{00000000-0005-0000-0000-000091160000}"/>
    <cellStyle name="20% - Accent1 2 2 4 2 6 8" xfId="5965" xr:uid="{00000000-0005-0000-0000-000092160000}"/>
    <cellStyle name="20% - Accent1 2 2 4 2 6 8 2" xfId="5966" xr:uid="{00000000-0005-0000-0000-000093160000}"/>
    <cellStyle name="20% - Accent1 2 2 4 2 6 9" xfId="5967" xr:uid="{00000000-0005-0000-0000-000094160000}"/>
    <cellStyle name="20% - Accent1 2 2 4 2 7" xfId="5968" xr:uid="{00000000-0005-0000-0000-000095160000}"/>
    <cellStyle name="20% - Accent1 2 2 4 2 7 2" xfId="5969" xr:uid="{00000000-0005-0000-0000-000096160000}"/>
    <cellStyle name="20% - Accent1 2 2 4 2 7 2 2" xfId="5970" xr:uid="{00000000-0005-0000-0000-000097160000}"/>
    <cellStyle name="20% - Accent1 2 2 4 2 7 2 2 2" xfId="5971" xr:uid="{00000000-0005-0000-0000-000098160000}"/>
    <cellStyle name="20% - Accent1 2 2 4 2 7 2 2 2 2" xfId="5972" xr:uid="{00000000-0005-0000-0000-000099160000}"/>
    <cellStyle name="20% - Accent1 2 2 4 2 7 2 2 3" xfId="5973" xr:uid="{00000000-0005-0000-0000-00009A160000}"/>
    <cellStyle name="20% - Accent1 2 2 4 2 7 2 3" xfId="5974" xr:uid="{00000000-0005-0000-0000-00009B160000}"/>
    <cellStyle name="20% - Accent1 2 2 4 2 7 2 3 2" xfId="5975" xr:uid="{00000000-0005-0000-0000-00009C160000}"/>
    <cellStyle name="20% - Accent1 2 2 4 2 7 2 4" xfId="5976" xr:uid="{00000000-0005-0000-0000-00009D160000}"/>
    <cellStyle name="20% - Accent1 2 2 4 2 7 3" xfId="5977" xr:uid="{00000000-0005-0000-0000-00009E160000}"/>
    <cellStyle name="20% - Accent1 2 2 4 2 7 3 2" xfId="5978" xr:uid="{00000000-0005-0000-0000-00009F160000}"/>
    <cellStyle name="20% - Accent1 2 2 4 2 7 3 2 2" xfId="5979" xr:uid="{00000000-0005-0000-0000-0000A0160000}"/>
    <cellStyle name="20% - Accent1 2 2 4 2 7 3 2 2 2" xfId="5980" xr:uid="{00000000-0005-0000-0000-0000A1160000}"/>
    <cellStyle name="20% - Accent1 2 2 4 2 7 3 2 3" xfId="5981" xr:uid="{00000000-0005-0000-0000-0000A2160000}"/>
    <cellStyle name="20% - Accent1 2 2 4 2 7 3 3" xfId="5982" xr:uid="{00000000-0005-0000-0000-0000A3160000}"/>
    <cellStyle name="20% - Accent1 2 2 4 2 7 3 3 2" xfId="5983" xr:uid="{00000000-0005-0000-0000-0000A4160000}"/>
    <cellStyle name="20% - Accent1 2 2 4 2 7 3 4" xfId="5984" xr:uid="{00000000-0005-0000-0000-0000A5160000}"/>
    <cellStyle name="20% - Accent1 2 2 4 2 7 4" xfId="5985" xr:uid="{00000000-0005-0000-0000-0000A6160000}"/>
    <cellStyle name="20% - Accent1 2 2 4 2 7 4 2" xfId="5986" xr:uid="{00000000-0005-0000-0000-0000A7160000}"/>
    <cellStyle name="20% - Accent1 2 2 4 2 7 4 2 2" xfId="5987" xr:uid="{00000000-0005-0000-0000-0000A8160000}"/>
    <cellStyle name="20% - Accent1 2 2 4 2 7 4 2 2 2" xfId="5988" xr:uid="{00000000-0005-0000-0000-0000A9160000}"/>
    <cellStyle name="20% - Accent1 2 2 4 2 7 4 2 3" xfId="5989" xr:uid="{00000000-0005-0000-0000-0000AA160000}"/>
    <cellStyle name="20% - Accent1 2 2 4 2 7 4 3" xfId="5990" xr:uid="{00000000-0005-0000-0000-0000AB160000}"/>
    <cellStyle name="20% - Accent1 2 2 4 2 7 4 3 2" xfId="5991" xr:uid="{00000000-0005-0000-0000-0000AC160000}"/>
    <cellStyle name="20% - Accent1 2 2 4 2 7 4 4" xfId="5992" xr:uid="{00000000-0005-0000-0000-0000AD160000}"/>
    <cellStyle name="20% - Accent1 2 2 4 2 7 5" xfId="5993" xr:uid="{00000000-0005-0000-0000-0000AE160000}"/>
    <cellStyle name="20% - Accent1 2 2 4 2 7 5 2" xfId="5994" xr:uid="{00000000-0005-0000-0000-0000AF160000}"/>
    <cellStyle name="20% - Accent1 2 2 4 2 7 5 2 2" xfId="5995" xr:uid="{00000000-0005-0000-0000-0000B0160000}"/>
    <cellStyle name="20% - Accent1 2 2 4 2 7 5 3" xfId="5996" xr:uid="{00000000-0005-0000-0000-0000B1160000}"/>
    <cellStyle name="20% - Accent1 2 2 4 2 7 6" xfId="5997" xr:uid="{00000000-0005-0000-0000-0000B2160000}"/>
    <cellStyle name="20% - Accent1 2 2 4 2 7 6 2" xfId="5998" xr:uid="{00000000-0005-0000-0000-0000B3160000}"/>
    <cellStyle name="20% - Accent1 2 2 4 2 7 6 2 2" xfId="5999" xr:uid="{00000000-0005-0000-0000-0000B4160000}"/>
    <cellStyle name="20% - Accent1 2 2 4 2 7 6 3" xfId="6000" xr:uid="{00000000-0005-0000-0000-0000B5160000}"/>
    <cellStyle name="20% - Accent1 2 2 4 2 7 7" xfId="6001" xr:uid="{00000000-0005-0000-0000-0000B6160000}"/>
    <cellStyle name="20% - Accent1 2 2 4 2 7 7 2" xfId="6002" xr:uid="{00000000-0005-0000-0000-0000B7160000}"/>
    <cellStyle name="20% - Accent1 2 2 4 2 7 8" xfId="6003" xr:uid="{00000000-0005-0000-0000-0000B8160000}"/>
    <cellStyle name="20% - Accent1 2 2 4 2 7 8 2" xfId="6004" xr:uid="{00000000-0005-0000-0000-0000B9160000}"/>
    <cellStyle name="20% - Accent1 2 2 4 2 7 9" xfId="6005" xr:uid="{00000000-0005-0000-0000-0000BA160000}"/>
    <cellStyle name="20% - Accent1 2 2 4 2 8" xfId="6006" xr:uid="{00000000-0005-0000-0000-0000BB160000}"/>
    <cellStyle name="20% - Accent1 2 2 4 2 8 2" xfId="6007" xr:uid="{00000000-0005-0000-0000-0000BC160000}"/>
    <cellStyle name="20% - Accent1 2 2 4 2 8 2 2" xfId="6008" xr:uid="{00000000-0005-0000-0000-0000BD160000}"/>
    <cellStyle name="20% - Accent1 2 2 4 2 8 2 2 2" xfId="6009" xr:uid="{00000000-0005-0000-0000-0000BE160000}"/>
    <cellStyle name="20% - Accent1 2 2 4 2 8 2 3" xfId="6010" xr:uid="{00000000-0005-0000-0000-0000BF160000}"/>
    <cellStyle name="20% - Accent1 2 2 4 2 8 3" xfId="6011" xr:uid="{00000000-0005-0000-0000-0000C0160000}"/>
    <cellStyle name="20% - Accent1 2 2 4 2 8 3 2" xfId="6012" xr:uid="{00000000-0005-0000-0000-0000C1160000}"/>
    <cellStyle name="20% - Accent1 2 2 4 2 8 4" xfId="6013" xr:uid="{00000000-0005-0000-0000-0000C2160000}"/>
    <cellStyle name="20% - Accent1 2 2 4 2 9" xfId="6014" xr:uid="{00000000-0005-0000-0000-0000C3160000}"/>
    <cellStyle name="20% - Accent1 2 2 4 2 9 2" xfId="6015" xr:uid="{00000000-0005-0000-0000-0000C4160000}"/>
    <cellStyle name="20% - Accent1 2 2 4 2 9 2 2" xfId="6016" xr:uid="{00000000-0005-0000-0000-0000C5160000}"/>
    <cellStyle name="20% - Accent1 2 2 4 2 9 2 2 2" xfId="6017" xr:uid="{00000000-0005-0000-0000-0000C6160000}"/>
    <cellStyle name="20% - Accent1 2 2 4 2 9 2 3" xfId="6018" xr:uid="{00000000-0005-0000-0000-0000C7160000}"/>
    <cellStyle name="20% - Accent1 2 2 4 2 9 3" xfId="6019" xr:uid="{00000000-0005-0000-0000-0000C8160000}"/>
    <cellStyle name="20% - Accent1 2 2 4 2 9 3 2" xfId="6020" xr:uid="{00000000-0005-0000-0000-0000C9160000}"/>
    <cellStyle name="20% - Accent1 2 2 4 2 9 4" xfId="6021" xr:uid="{00000000-0005-0000-0000-0000CA160000}"/>
    <cellStyle name="20% - Accent1 2 2 4 3" xfId="6022" xr:uid="{00000000-0005-0000-0000-0000CB160000}"/>
    <cellStyle name="20% - Accent1 2 2 4 3 10" xfId="6023" xr:uid="{00000000-0005-0000-0000-0000CC160000}"/>
    <cellStyle name="20% - Accent1 2 2 4 3 10 2" xfId="6024" xr:uid="{00000000-0005-0000-0000-0000CD160000}"/>
    <cellStyle name="20% - Accent1 2 2 4 3 10 2 2" xfId="6025" xr:uid="{00000000-0005-0000-0000-0000CE160000}"/>
    <cellStyle name="20% - Accent1 2 2 4 3 10 3" xfId="6026" xr:uid="{00000000-0005-0000-0000-0000CF160000}"/>
    <cellStyle name="20% - Accent1 2 2 4 3 11" xfId="6027" xr:uid="{00000000-0005-0000-0000-0000D0160000}"/>
    <cellStyle name="20% - Accent1 2 2 4 3 11 2" xfId="6028" xr:uid="{00000000-0005-0000-0000-0000D1160000}"/>
    <cellStyle name="20% - Accent1 2 2 4 3 11 2 2" xfId="6029" xr:uid="{00000000-0005-0000-0000-0000D2160000}"/>
    <cellStyle name="20% - Accent1 2 2 4 3 11 3" xfId="6030" xr:uid="{00000000-0005-0000-0000-0000D3160000}"/>
    <cellStyle name="20% - Accent1 2 2 4 3 12" xfId="6031" xr:uid="{00000000-0005-0000-0000-0000D4160000}"/>
    <cellStyle name="20% - Accent1 2 2 4 3 12 2" xfId="6032" xr:uid="{00000000-0005-0000-0000-0000D5160000}"/>
    <cellStyle name="20% - Accent1 2 2 4 3 13" xfId="6033" xr:uid="{00000000-0005-0000-0000-0000D6160000}"/>
    <cellStyle name="20% - Accent1 2 2 4 3 13 2" xfId="6034" xr:uid="{00000000-0005-0000-0000-0000D7160000}"/>
    <cellStyle name="20% - Accent1 2 2 4 3 14" xfId="6035" xr:uid="{00000000-0005-0000-0000-0000D8160000}"/>
    <cellStyle name="20% - Accent1 2 2 4 3 2" xfId="6036" xr:uid="{00000000-0005-0000-0000-0000D9160000}"/>
    <cellStyle name="20% - Accent1 2 2 4 3 2 10" xfId="6037" xr:uid="{00000000-0005-0000-0000-0000DA160000}"/>
    <cellStyle name="20% - Accent1 2 2 4 3 2 10 2" xfId="6038" xr:uid="{00000000-0005-0000-0000-0000DB160000}"/>
    <cellStyle name="20% - Accent1 2 2 4 3 2 11" xfId="6039" xr:uid="{00000000-0005-0000-0000-0000DC160000}"/>
    <cellStyle name="20% - Accent1 2 2 4 3 2 2" xfId="6040" xr:uid="{00000000-0005-0000-0000-0000DD160000}"/>
    <cellStyle name="20% - Accent1 2 2 4 3 2 2 2" xfId="6041" xr:uid="{00000000-0005-0000-0000-0000DE160000}"/>
    <cellStyle name="20% - Accent1 2 2 4 3 2 2 2 2" xfId="6042" xr:uid="{00000000-0005-0000-0000-0000DF160000}"/>
    <cellStyle name="20% - Accent1 2 2 4 3 2 2 2 2 2" xfId="6043" xr:uid="{00000000-0005-0000-0000-0000E0160000}"/>
    <cellStyle name="20% - Accent1 2 2 4 3 2 2 2 2 2 2" xfId="6044" xr:uid="{00000000-0005-0000-0000-0000E1160000}"/>
    <cellStyle name="20% - Accent1 2 2 4 3 2 2 2 2 3" xfId="6045" xr:uid="{00000000-0005-0000-0000-0000E2160000}"/>
    <cellStyle name="20% - Accent1 2 2 4 3 2 2 2 3" xfId="6046" xr:uid="{00000000-0005-0000-0000-0000E3160000}"/>
    <cellStyle name="20% - Accent1 2 2 4 3 2 2 2 3 2" xfId="6047" xr:uid="{00000000-0005-0000-0000-0000E4160000}"/>
    <cellStyle name="20% - Accent1 2 2 4 3 2 2 2 4" xfId="6048" xr:uid="{00000000-0005-0000-0000-0000E5160000}"/>
    <cellStyle name="20% - Accent1 2 2 4 3 2 2 3" xfId="6049" xr:uid="{00000000-0005-0000-0000-0000E6160000}"/>
    <cellStyle name="20% - Accent1 2 2 4 3 2 2 3 2" xfId="6050" xr:uid="{00000000-0005-0000-0000-0000E7160000}"/>
    <cellStyle name="20% - Accent1 2 2 4 3 2 2 3 2 2" xfId="6051" xr:uid="{00000000-0005-0000-0000-0000E8160000}"/>
    <cellStyle name="20% - Accent1 2 2 4 3 2 2 3 2 2 2" xfId="6052" xr:uid="{00000000-0005-0000-0000-0000E9160000}"/>
    <cellStyle name="20% - Accent1 2 2 4 3 2 2 3 2 3" xfId="6053" xr:uid="{00000000-0005-0000-0000-0000EA160000}"/>
    <cellStyle name="20% - Accent1 2 2 4 3 2 2 3 3" xfId="6054" xr:uid="{00000000-0005-0000-0000-0000EB160000}"/>
    <cellStyle name="20% - Accent1 2 2 4 3 2 2 3 3 2" xfId="6055" xr:uid="{00000000-0005-0000-0000-0000EC160000}"/>
    <cellStyle name="20% - Accent1 2 2 4 3 2 2 3 4" xfId="6056" xr:uid="{00000000-0005-0000-0000-0000ED160000}"/>
    <cellStyle name="20% - Accent1 2 2 4 3 2 2 4" xfId="6057" xr:uid="{00000000-0005-0000-0000-0000EE160000}"/>
    <cellStyle name="20% - Accent1 2 2 4 3 2 2 4 2" xfId="6058" xr:uid="{00000000-0005-0000-0000-0000EF160000}"/>
    <cellStyle name="20% - Accent1 2 2 4 3 2 2 4 2 2" xfId="6059" xr:uid="{00000000-0005-0000-0000-0000F0160000}"/>
    <cellStyle name="20% - Accent1 2 2 4 3 2 2 4 2 2 2" xfId="6060" xr:uid="{00000000-0005-0000-0000-0000F1160000}"/>
    <cellStyle name="20% - Accent1 2 2 4 3 2 2 4 2 3" xfId="6061" xr:uid="{00000000-0005-0000-0000-0000F2160000}"/>
    <cellStyle name="20% - Accent1 2 2 4 3 2 2 4 3" xfId="6062" xr:uid="{00000000-0005-0000-0000-0000F3160000}"/>
    <cellStyle name="20% - Accent1 2 2 4 3 2 2 4 3 2" xfId="6063" xr:uid="{00000000-0005-0000-0000-0000F4160000}"/>
    <cellStyle name="20% - Accent1 2 2 4 3 2 2 4 4" xfId="6064" xr:uid="{00000000-0005-0000-0000-0000F5160000}"/>
    <cellStyle name="20% - Accent1 2 2 4 3 2 2 5" xfId="6065" xr:uid="{00000000-0005-0000-0000-0000F6160000}"/>
    <cellStyle name="20% - Accent1 2 2 4 3 2 2 5 2" xfId="6066" xr:uid="{00000000-0005-0000-0000-0000F7160000}"/>
    <cellStyle name="20% - Accent1 2 2 4 3 2 2 5 2 2" xfId="6067" xr:uid="{00000000-0005-0000-0000-0000F8160000}"/>
    <cellStyle name="20% - Accent1 2 2 4 3 2 2 5 3" xfId="6068" xr:uid="{00000000-0005-0000-0000-0000F9160000}"/>
    <cellStyle name="20% - Accent1 2 2 4 3 2 2 6" xfId="6069" xr:uid="{00000000-0005-0000-0000-0000FA160000}"/>
    <cellStyle name="20% - Accent1 2 2 4 3 2 2 6 2" xfId="6070" xr:uid="{00000000-0005-0000-0000-0000FB160000}"/>
    <cellStyle name="20% - Accent1 2 2 4 3 2 2 6 2 2" xfId="6071" xr:uid="{00000000-0005-0000-0000-0000FC160000}"/>
    <cellStyle name="20% - Accent1 2 2 4 3 2 2 6 3" xfId="6072" xr:uid="{00000000-0005-0000-0000-0000FD160000}"/>
    <cellStyle name="20% - Accent1 2 2 4 3 2 2 7" xfId="6073" xr:uid="{00000000-0005-0000-0000-0000FE160000}"/>
    <cellStyle name="20% - Accent1 2 2 4 3 2 2 7 2" xfId="6074" xr:uid="{00000000-0005-0000-0000-0000FF160000}"/>
    <cellStyle name="20% - Accent1 2 2 4 3 2 2 8" xfId="6075" xr:uid="{00000000-0005-0000-0000-000000170000}"/>
    <cellStyle name="20% - Accent1 2 2 4 3 2 2 8 2" xfId="6076" xr:uid="{00000000-0005-0000-0000-000001170000}"/>
    <cellStyle name="20% - Accent1 2 2 4 3 2 2 9" xfId="6077" xr:uid="{00000000-0005-0000-0000-000002170000}"/>
    <cellStyle name="20% - Accent1 2 2 4 3 2 3" xfId="6078" xr:uid="{00000000-0005-0000-0000-000003170000}"/>
    <cellStyle name="20% - Accent1 2 2 4 3 2 3 2" xfId="6079" xr:uid="{00000000-0005-0000-0000-000004170000}"/>
    <cellStyle name="20% - Accent1 2 2 4 3 2 3 2 2" xfId="6080" xr:uid="{00000000-0005-0000-0000-000005170000}"/>
    <cellStyle name="20% - Accent1 2 2 4 3 2 3 2 2 2" xfId="6081" xr:uid="{00000000-0005-0000-0000-000006170000}"/>
    <cellStyle name="20% - Accent1 2 2 4 3 2 3 2 2 2 2" xfId="6082" xr:uid="{00000000-0005-0000-0000-000007170000}"/>
    <cellStyle name="20% - Accent1 2 2 4 3 2 3 2 2 3" xfId="6083" xr:uid="{00000000-0005-0000-0000-000008170000}"/>
    <cellStyle name="20% - Accent1 2 2 4 3 2 3 2 3" xfId="6084" xr:uid="{00000000-0005-0000-0000-000009170000}"/>
    <cellStyle name="20% - Accent1 2 2 4 3 2 3 2 3 2" xfId="6085" xr:uid="{00000000-0005-0000-0000-00000A170000}"/>
    <cellStyle name="20% - Accent1 2 2 4 3 2 3 2 4" xfId="6086" xr:uid="{00000000-0005-0000-0000-00000B170000}"/>
    <cellStyle name="20% - Accent1 2 2 4 3 2 3 3" xfId="6087" xr:uid="{00000000-0005-0000-0000-00000C170000}"/>
    <cellStyle name="20% - Accent1 2 2 4 3 2 3 3 2" xfId="6088" xr:uid="{00000000-0005-0000-0000-00000D170000}"/>
    <cellStyle name="20% - Accent1 2 2 4 3 2 3 3 2 2" xfId="6089" xr:uid="{00000000-0005-0000-0000-00000E170000}"/>
    <cellStyle name="20% - Accent1 2 2 4 3 2 3 3 2 2 2" xfId="6090" xr:uid="{00000000-0005-0000-0000-00000F170000}"/>
    <cellStyle name="20% - Accent1 2 2 4 3 2 3 3 2 3" xfId="6091" xr:uid="{00000000-0005-0000-0000-000010170000}"/>
    <cellStyle name="20% - Accent1 2 2 4 3 2 3 3 3" xfId="6092" xr:uid="{00000000-0005-0000-0000-000011170000}"/>
    <cellStyle name="20% - Accent1 2 2 4 3 2 3 3 3 2" xfId="6093" xr:uid="{00000000-0005-0000-0000-000012170000}"/>
    <cellStyle name="20% - Accent1 2 2 4 3 2 3 3 4" xfId="6094" xr:uid="{00000000-0005-0000-0000-000013170000}"/>
    <cellStyle name="20% - Accent1 2 2 4 3 2 3 4" xfId="6095" xr:uid="{00000000-0005-0000-0000-000014170000}"/>
    <cellStyle name="20% - Accent1 2 2 4 3 2 3 4 2" xfId="6096" xr:uid="{00000000-0005-0000-0000-000015170000}"/>
    <cellStyle name="20% - Accent1 2 2 4 3 2 3 4 2 2" xfId="6097" xr:uid="{00000000-0005-0000-0000-000016170000}"/>
    <cellStyle name="20% - Accent1 2 2 4 3 2 3 4 2 2 2" xfId="6098" xr:uid="{00000000-0005-0000-0000-000017170000}"/>
    <cellStyle name="20% - Accent1 2 2 4 3 2 3 4 2 3" xfId="6099" xr:uid="{00000000-0005-0000-0000-000018170000}"/>
    <cellStyle name="20% - Accent1 2 2 4 3 2 3 4 3" xfId="6100" xr:uid="{00000000-0005-0000-0000-000019170000}"/>
    <cellStyle name="20% - Accent1 2 2 4 3 2 3 4 3 2" xfId="6101" xr:uid="{00000000-0005-0000-0000-00001A170000}"/>
    <cellStyle name="20% - Accent1 2 2 4 3 2 3 4 4" xfId="6102" xr:uid="{00000000-0005-0000-0000-00001B170000}"/>
    <cellStyle name="20% - Accent1 2 2 4 3 2 3 5" xfId="6103" xr:uid="{00000000-0005-0000-0000-00001C170000}"/>
    <cellStyle name="20% - Accent1 2 2 4 3 2 3 5 2" xfId="6104" xr:uid="{00000000-0005-0000-0000-00001D170000}"/>
    <cellStyle name="20% - Accent1 2 2 4 3 2 3 5 2 2" xfId="6105" xr:uid="{00000000-0005-0000-0000-00001E170000}"/>
    <cellStyle name="20% - Accent1 2 2 4 3 2 3 5 3" xfId="6106" xr:uid="{00000000-0005-0000-0000-00001F170000}"/>
    <cellStyle name="20% - Accent1 2 2 4 3 2 3 6" xfId="6107" xr:uid="{00000000-0005-0000-0000-000020170000}"/>
    <cellStyle name="20% - Accent1 2 2 4 3 2 3 6 2" xfId="6108" xr:uid="{00000000-0005-0000-0000-000021170000}"/>
    <cellStyle name="20% - Accent1 2 2 4 3 2 3 6 2 2" xfId="6109" xr:uid="{00000000-0005-0000-0000-000022170000}"/>
    <cellStyle name="20% - Accent1 2 2 4 3 2 3 6 3" xfId="6110" xr:uid="{00000000-0005-0000-0000-000023170000}"/>
    <cellStyle name="20% - Accent1 2 2 4 3 2 3 7" xfId="6111" xr:uid="{00000000-0005-0000-0000-000024170000}"/>
    <cellStyle name="20% - Accent1 2 2 4 3 2 3 7 2" xfId="6112" xr:uid="{00000000-0005-0000-0000-000025170000}"/>
    <cellStyle name="20% - Accent1 2 2 4 3 2 3 8" xfId="6113" xr:uid="{00000000-0005-0000-0000-000026170000}"/>
    <cellStyle name="20% - Accent1 2 2 4 3 2 3 8 2" xfId="6114" xr:uid="{00000000-0005-0000-0000-000027170000}"/>
    <cellStyle name="20% - Accent1 2 2 4 3 2 3 9" xfId="6115" xr:uid="{00000000-0005-0000-0000-000028170000}"/>
    <cellStyle name="20% - Accent1 2 2 4 3 2 4" xfId="6116" xr:uid="{00000000-0005-0000-0000-000029170000}"/>
    <cellStyle name="20% - Accent1 2 2 4 3 2 4 2" xfId="6117" xr:uid="{00000000-0005-0000-0000-00002A170000}"/>
    <cellStyle name="20% - Accent1 2 2 4 3 2 4 2 2" xfId="6118" xr:uid="{00000000-0005-0000-0000-00002B170000}"/>
    <cellStyle name="20% - Accent1 2 2 4 3 2 4 2 2 2" xfId="6119" xr:uid="{00000000-0005-0000-0000-00002C170000}"/>
    <cellStyle name="20% - Accent1 2 2 4 3 2 4 2 3" xfId="6120" xr:uid="{00000000-0005-0000-0000-00002D170000}"/>
    <cellStyle name="20% - Accent1 2 2 4 3 2 4 3" xfId="6121" xr:uid="{00000000-0005-0000-0000-00002E170000}"/>
    <cellStyle name="20% - Accent1 2 2 4 3 2 4 3 2" xfId="6122" xr:uid="{00000000-0005-0000-0000-00002F170000}"/>
    <cellStyle name="20% - Accent1 2 2 4 3 2 4 4" xfId="6123" xr:uid="{00000000-0005-0000-0000-000030170000}"/>
    <cellStyle name="20% - Accent1 2 2 4 3 2 5" xfId="6124" xr:uid="{00000000-0005-0000-0000-000031170000}"/>
    <cellStyle name="20% - Accent1 2 2 4 3 2 5 2" xfId="6125" xr:uid="{00000000-0005-0000-0000-000032170000}"/>
    <cellStyle name="20% - Accent1 2 2 4 3 2 5 2 2" xfId="6126" xr:uid="{00000000-0005-0000-0000-000033170000}"/>
    <cellStyle name="20% - Accent1 2 2 4 3 2 5 2 2 2" xfId="6127" xr:uid="{00000000-0005-0000-0000-000034170000}"/>
    <cellStyle name="20% - Accent1 2 2 4 3 2 5 2 3" xfId="6128" xr:uid="{00000000-0005-0000-0000-000035170000}"/>
    <cellStyle name="20% - Accent1 2 2 4 3 2 5 3" xfId="6129" xr:uid="{00000000-0005-0000-0000-000036170000}"/>
    <cellStyle name="20% - Accent1 2 2 4 3 2 5 3 2" xfId="6130" xr:uid="{00000000-0005-0000-0000-000037170000}"/>
    <cellStyle name="20% - Accent1 2 2 4 3 2 5 4" xfId="6131" xr:uid="{00000000-0005-0000-0000-000038170000}"/>
    <cellStyle name="20% - Accent1 2 2 4 3 2 6" xfId="6132" xr:uid="{00000000-0005-0000-0000-000039170000}"/>
    <cellStyle name="20% - Accent1 2 2 4 3 2 6 2" xfId="6133" xr:uid="{00000000-0005-0000-0000-00003A170000}"/>
    <cellStyle name="20% - Accent1 2 2 4 3 2 6 2 2" xfId="6134" xr:uid="{00000000-0005-0000-0000-00003B170000}"/>
    <cellStyle name="20% - Accent1 2 2 4 3 2 6 2 2 2" xfId="6135" xr:uid="{00000000-0005-0000-0000-00003C170000}"/>
    <cellStyle name="20% - Accent1 2 2 4 3 2 6 2 3" xfId="6136" xr:uid="{00000000-0005-0000-0000-00003D170000}"/>
    <cellStyle name="20% - Accent1 2 2 4 3 2 6 3" xfId="6137" xr:uid="{00000000-0005-0000-0000-00003E170000}"/>
    <cellStyle name="20% - Accent1 2 2 4 3 2 6 3 2" xfId="6138" xr:uid="{00000000-0005-0000-0000-00003F170000}"/>
    <cellStyle name="20% - Accent1 2 2 4 3 2 6 4" xfId="6139" xr:uid="{00000000-0005-0000-0000-000040170000}"/>
    <cellStyle name="20% - Accent1 2 2 4 3 2 7" xfId="6140" xr:uid="{00000000-0005-0000-0000-000041170000}"/>
    <cellStyle name="20% - Accent1 2 2 4 3 2 7 2" xfId="6141" xr:uid="{00000000-0005-0000-0000-000042170000}"/>
    <cellStyle name="20% - Accent1 2 2 4 3 2 7 2 2" xfId="6142" xr:uid="{00000000-0005-0000-0000-000043170000}"/>
    <cellStyle name="20% - Accent1 2 2 4 3 2 7 3" xfId="6143" xr:uid="{00000000-0005-0000-0000-000044170000}"/>
    <cellStyle name="20% - Accent1 2 2 4 3 2 8" xfId="6144" xr:uid="{00000000-0005-0000-0000-000045170000}"/>
    <cellStyle name="20% - Accent1 2 2 4 3 2 8 2" xfId="6145" xr:uid="{00000000-0005-0000-0000-000046170000}"/>
    <cellStyle name="20% - Accent1 2 2 4 3 2 8 2 2" xfId="6146" xr:uid="{00000000-0005-0000-0000-000047170000}"/>
    <cellStyle name="20% - Accent1 2 2 4 3 2 8 3" xfId="6147" xr:uid="{00000000-0005-0000-0000-000048170000}"/>
    <cellStyle name="20% - Accent1 2 2 4 3 2 9" xfId="6148" xr:uid="{00000000-0005-0000-0000-000049170000}"/>
    <cellStyle name="20% - Accent1 2 2 4 3 2 9 2" xfId="6149" xr:uid="{00000000-0005-0000-0000-00004A170000}"/>
    <cellStyle name="20% - Accent1 2 2 4 3 3" xfId="6150" xr:uid="{00000000-0005-0000-0000-00004B170000}"/>
    <cellStyle name="20% - Accent1 2 2 4 3 3 10" xfId="6151" xr:uid="{00000000-0005-0000-0000-00004C170000}"/>
    <cellStyle name="20% - Accent1 2 2 4 3 3 10 2" xfId="6152" xr:uid="{00000000-0005-0000-0000-00004D170000}"/>
    <cellStyle name="20% - Accent1 2 2 4 3 3 11" xfId="6153" xr:uid="{00000000-0005-0000-0000-00004E170000}"/>
    <cellStyle name="20% - Accent1 2 2 4 3 3 2" xfId="6154" xr:uid="{00000000-0005-0000-0000-00004F170000}"/>
    <cellStyle name="20% - Accent1 2 2 4 3 3 2 2" xfId="6155" xr:uid="{00000000-0005-0000-0000-000050170000}"/>
    <cellStyle name="20% - Accent1 2 2 4 3 3 2 2 2" xfId="6156" xr:uid="{00000000-0005-0000-0000-000051170000}"/>
    <cellStyle name="20% - Accent1 2 2 4 3 3 2 2 2 2" xfId="6157" xr:uid="{00000000-0005-0000-0000-000052170000}"/>
    <cellStyle name="20% - Accent1 2 2 4 3 3 2 2 2 2 2" xfId="6158" xr:uid="{00000000-0005-0000-0000-000053170000}"/>
    <cellStyle name="20% - Accent1 2 2 4 3 3 2 2 2 3" xfId="6159" xr:uid="{00000000-0005-0000-0000-000054170000}"/>
    <cellStyle name="20% - Accent1 2 2 4 3 3 2 2 3" xfId="6160" xr:uid="{00000000-0005-0000-0000-000055170000}"/>
    <cellStyle name="20% - Accent1 2 2 4 3 3 2 2 3 2" xfId="6161" xr:uid="{00000000-0005-0000-0000-000056170000}"/>
    <cellStyle name="20% - Accent1 2 2 4 3 3 2 2 4" xfId="6162" xr:uid="{00000000-0005-0000-0000-000057170000}"/>
    <cellStyle name="20% - Accent1 2 2 4 3 3 2 3" xfId="6163" xr:uid="{00000000-0005-0000-0000-000058170000}"/>
    <cellStyle name="20% - Accent1 2 2 4 3 3 2 3 2" xfId="6164" xr:uid="{00000000-0005-0000-0000-000059170000}"/>
    <cellStyle name="20% - Accent1 2 2 4 3 3 2 3 2 2" xfId="6165" xr:uid="{00000000-0005-0000-0000-00005A170000}"/>
    <cellStyle name="20% - Accent1 2 2 4 3 3 2 3 2 2 2" xfId="6166" xr:uid="{00000000-0005-0000-0000-00005B170000}"/>
    <cellStyle name="20% - Accent1 2 2 4 3 3 2 3 2 3" xfId="6167" xr:uid="{00000000-0005-0000-0000-00005C170000}"/>
    <cellStyle name="20% - Accent1 2 2 4 3 3 2 3 3" xfId="6168" xr:uid="{00000000-0005-0000-0000-00005D170000}"/>
    <cellStyle name="20% - Accent1 2 2 4 3 3 2 3 3 2" xfId="6169" xr:uid="{00000000-0005-0000-0000-00005E170000}"/>
    <cellStyle name="20% - Accent1 2 2 4 3 3 2 3 4" xfId="6170" xr:uid="{00000000-0005-0000-0000-00005F170000}"/>
    <cellStyle name="20% - Accent1 2 2 4 3 3 2 4" xfId="6171" xr:uid="{00000000-0005-0000-0000-000060170000}"/>
    <cellStyle name="20% - Accent1 2 2 4 3 3 2 4 2" xfId="6172" xr:uid="{00000000-0005-0000-0000-000061170000}"/>
    <cellStyle name="20% - Accent1 2 2 4 3 3 2 4 2 2" xfId="6173" xr:uid="{00000000-0005-0000-0000-000062170000}"/>
    <cellStyle name="20% - Accent1 2 2 4 3 3 2 4 2 2 2" xfId="6174" xr:uid="{00000000-0005-0000-0000-000063170000}"/>
    <cellStyle name="20% - Accent1 2 2 4 3 3 2 4 2 3" xfId="6175" xr:uid="{00000000-0005-0000-0000-000064170000}"/>
    <cellStyle name="20% - Accent1 2 2 4 3 3 2 4 3" xfId="6176" xr:uid="{00000000-0005-0000-0000-000065170000}"/>
    <cellStyle name="20% - Accent1 2 2 4 3 3 2 4 3 2" xfId="6177" xr:uid="{00000000-0005-0000-0000-000066170000}"/>
    <cellStyle name="20% - Accent1 2 2 4 3 3 2 4 4" xfId="6178" xr:uid="{00000000-0005-0000-0000-000067170000}"/>
    <cellStyle name="20% - Accent1 2 2 4 3 3 2 5" xfId="6179" xr:uid="{00000000-0005-0000-0000-000068170000}"/>
    <cellStyle name="20% - Accent1 2 2 4 3 3 2 5 2" xfId="6180" xr:uid="{00000000-0005-0000-0000-000069170000}"/>
    <cellStyle name="20% - Accent1 2 2 4 3 3 2 5 2 2" xfId="6181" xr:uid="{00000000-0005-0000-0000-00006A170000}"/>
    <cellStyle name="20% - Accent1 2 2 4 3 3 2 5 3" xfId="6182" xr:uid="{00000000-0005-0000-0000-00006B170000}"/>
    <cellStyle name="20% - Accent1 2 2 4 3 3 2 6" xfId="6183" xr:uid="{00000000-0005-0000-0000-00006C170000}"/>
    <cellStyle name="20% - Accent1 2 2 4 3 3 2 6 2" xfId="6184" xr:uid="{00000000-0005-0000-0000-00006D170000}"/>
    <cellStyle name="20% - Accent1 2 2 4 3 3 2 6 2 2" xfId="6185" xr:uid="{00000000-0005-0000-0000-00006E170000}"/>
    <cellStyle name="20% - Accent1 2 2 4 3 3 2 6 3" xfId="6186" xr:uid="{00000000-0005-0000-0000-00006F170000}"/>
    <cellStyle name="20% - Accent1 2 2 4 3 3 2 7" xfId="6187" xr:uid="{00000000-0005-0000-0000-000070170000}"/>
    <cellStyle name="20% - Accent1 2 2 4 3 3 2 7 2" xfId="6188" xr:uid="{00000000-0005-0000-0000-000071170000}"/>
    <cellStyle name="20% - Accent1 2 2 4 3 3 2 8" xfId="6189" xr:uid="{00000000-0005-0000-0000-000072170000}"/>
    <cellStyle name="20% - Accent1 2 2 4 3 3 2 8 2" xfId="6190" xr:uid="{00000000-0005-0000-0000-000073170000}"/>
    <cellStyle name="20% - Accent1 2 2 4 3 3 2 9" xfId="6191" xr:uid="{00000000-0005-0000-0000-000074170000}"/>
    <cellStyle name="20% - Accent1 2 2 4 3 3 3" xfId="6192" xr:uid="{00000000-0005-0000-0000-000075170000}"/>
    <cellStyle name="20% - Accent1 2 2 4 3 3 3 2" xfId="6193" xr:uid="{00000000-0005-0000-0000-000076170000}"/>
    <cellStyle name="20% - Accent1 2 2 4 3 3 3 2 2" xfId="6194" xr:uid="{00000000-0005-0000-0000-000077170000}"/>
    <cellStyle name="20% - Accent1 2 2 4 3 3 3 2 2 2" xfId="6195" xr:uid="{00000000-0005-0000-0000-000078170000}"/>
    <cellStyle name="20% - Accent1 2 2 4 3 3 3 2 2 2 2" xfId="6196" xr:uid="{00000000-0005-0000-0000-000079170000}"/>
    <cellStyle name="20% - Accent1 2 2 4 3 3 3 2 2 3" xfId="6197" xr:uid="{00000000-0005-0000-0000-00007A170000}"/>
    <cellStyle name="20% - Accent1 2 2 4 3 3 3 2 3" xfId="6198" xr:uid="{00000000-0005-0000-0000-00007B170000}"/>
    <cellStyle name="20% - Accent1 2 2 4 3 3 3 2 3 2" xfId="6199" xr:uid="{00000000-0005-0000-0000-00007C170000}"/>
    <cellStyle name="20% - Accent1 2 2 4 3 3 3 2 4" xfId="6200" xr:uid="{00000000-0005-0000-0000-00007D170000}"/>
    <cellStyle name="20% - Accent1 2 2 4 3 3 3 3" xfId="6201" xr:uid="{00000000-0005-0000-0000-00007E170000}"/>
    <cellStyle name="20% - Accent1 2 2 4 3 3 3 3 2" xfId="6202" xr:uid="{00000000-0005-0000-0000-00007F170000}"/>
    <cellStyle name="20% - Accent1 2 2 4 3 3 3 3 2 2" xfId="6203" xr:uid="{00000000-0005-0000-0000-000080170000}"/>
    <cellStyle name="20% - Accent1 2 2 4 3 3 3 3 2 2 2" xfId="6204" xr:uid="{00000000-0005-0000-0000-000081170000}"/>
    <cellStyle name="20% - Accent1 2 2 4 3 3 3 3 2 3" xfId="6205" xr:uid="{00000000-0005-0000-0000-000082170000}"/>
    <cellStyle name="20% - Accent1 2 2 4 3 3 3 3 3" xfId="6206" xr:uid="{00000000-0005-0000-0000-000083170000}"/>
    <cellStyle name="20% - Accent1 2 2 4 3 3 3 3 3 2" xfId="6207" xr:uid="{00000000-0005-0000-0000-000084170000}"/>
    <cellStyle name="20% - Accent1 2 2 4 3 3 3 3 4" xfId="6208" xr:uid="{00000000-0005-0000-0000-000085170000}"/>
    <cellStyle name="20% - Accent1 2 2 4 3 3 3 4" xfId="6209" xr:uid="{00000000-0005-0000-0000-000086170000}"/>
    <cellStyle name="20% - Accent1 2 2 4 3 3 3 4 2" xfId="6210" xr:uid="{00000000-0005-0000-0000-000087170000}"/>
    <cellStyle name="20% - Accent1 2 2 4 3 3 3 4 2 2" xfId="6211" xr:uid="{00000000-0005-0000-0000-000088170000}"/>
    <cellStyle name="20% - Accent1 2 2 4 3 3 3 4 2 2 2" xfId="6212" xr:uid="{00000000-0005-0000-0000-000089170000}"/>
    <cellStyle name="20% - Accent1 2 2 4 3 3 3 4 2 3" xfId="6213" xr:uid="{00000000-0005-0000-0000-00008A170000}"/>
    <cellStyle name="20% - Accent1 2 2 4 3 3 3 4 3" xfId="6214" xr:uid="{00000000-0005-0000-0000-00008B170000}"/>
    <cellStyle name="20% - Accent1 2 2 4 3 3 3 4 3 2" xfId="6215" xr:uid="{00000000-0005-0000-0000-00008C170000}"/>
    <cellStyle name="20% - Accent1 2 2 4 3 3 3 4 4" xfId="6216" xr:uid="{00000000-0005-0000-0000-00008D170000}"/>
    <cellStyle name="20% - Accent1 2 2 4 3 3 3 5" xfId="6217" xr:uid="{00000000-0005-0000-0000-00008E170000}"/>
    <cellStyle name="20% - Accent1 2 2 4 3 3 3 5 2" xfId="6218" xr:uid="{00000000-0005-0000-0000-00008F170000}"/>
    <cellStyle name="20% - Accent1 2 2 4 3 3 3 5 2 2" xfId="6219" xr:uid="{00000000-0005-0000-0000-000090170000}"/>
    <cellStyle name="20% - Accent1 2 2 4 3 3 3 5 3" xfId="6220" xr:uid="{00000000-0005-0000-0000-000091170000}"/>
    <cellStyle name="20% - Accent1 2 2 4 3 3 3 6" xfId="6221" xr:uid="{00000000-0005-0000-0000-000092170000}"/>
    <cellStyle name="20% - Accent1 2 2 4 3 3 3 6 2" xfId="6222" xr:uid="{00000000-0005-0000-0000-000093170000}"/>
    <cellStyle name="20% - Accent1 2 2 4 3 3 3 6 2 2" xfId="6223" xr:uid="{00000000-0005-0000-0000-000094170000}"/>
    <cellStyle name="20% - Accent1 2 2 4 3 3 3 6 3" xfId="6224" xr:uid="{00000000-0005-0000-0000-000095170000}"/>
    <cellStyle name="20% - Accent1 2 2 4 3 3 3 7" xfId="6225" xr:uid="{00000000-0005-0000-0000-000096170000}"/>
    <cellStyle name="20% - Accent1 2 2 4 3 3 3 7 2" xfId="6226" xr:uid="{00000000-0005-0000-0000-000097170000}"/>
    <cellStyle name="20% - Accent1 2 2 4 3 3 3 8" xfId="6227" xr:uid="{00000000-0005-0000-0000-000098170000}"/>
    <cellStyle name="20% - Accent1 2 2 4 3 3 3 8 2" xfId="6228" xr:uid="{00000000-0005-0000-0000-000099170000}"/>
    <cellStyle name="20% - Accent1 2 2 4 3 3 3 9" xfId="6229" xr:uid="{00000000-0005-0000-0000-00009A170000}"/>
    <cellStyle name="20% - Accent1 2 2 4 3 3 4" xfId="6230" xr:uid="{00000000-0005-0000-0000-00009B170000}"/>
    <cellStyle name="20% - Accent1 2 2 4 3 3 4 2" xfId="6231" xr:uid="{00000000-0005-0000-0000-00009C170000}"/>
    <cellStyle name="20% - Accent1 2 2 4 3 3 4 2 2" xfId="6232" xr:uid="{00000000-0005-0000-0000-00009D170000}"/>
    <cellStyle name="20% - Accent1 2 2 4 3 3 4 2 2 2" xfId="6233" xr:uid="{00000000-0005-0000-0000-00009E170000}"/>
    <cellStyle name="20% - Accent1 2 2 4 3 3 4 2 3" xfId="6234" xr:uid="{00000000-0005-0000-0000-00009F170000}"/>
    <cellStyle name="20% - Accent1 2 2 4 3 3 4 3" xfId="6235" xr:uid="{00000000-0005-0000-0000-0000A0170000}"/>
    <cellStyle name="20% - Accent1 2 2 4 3 3 4 3 2" xfId="6236" xr:uid="{00000000-0005-0000-0000-0000A1170000}"/>
    <cellStyle name="20% - Accent1 2 2 4 3 3 4 4" xfId="6237" xr:uid="{00000000-0005-0000-0000-0000A2170000}"/>
    <cellStyle name="20% - Accent1 2 2 4 3 3 5" xfId="6238" xr:uid="{00000000-0005-0000-0000-0000A3170000}"/>
    <cellStyle name="20% - Accent1 2 2 4 3 3 5 2" xfId="6239" xr:uid="{00000000-0005-0000-0000-0000A4170000}"/>
    <cellStyle name="20% - Accent1 2 2 4 3 3 5 2 2" xfId="6240" xr:uid="{00000000-0005-0000-0000-0000A5170000}"/>
    <cellStyle name="20% - Accent1 2 2 4 3 3 5 2 2 2" xfId="6241" xr:uid="{00000000-0005-0000-0000-0000A6170000}"/>
    <cellStyle name="20% - Accent1 2 2 4 3 3 5 2 3" xfId="6242" xr:uid="{00000000-0005-0000-0000-0000A7170000}"/>
    <cellStyle name="20% - Accent1 2 2 4 3 3 5 3" xfId="6243" xr:uid="{00000000-0005-0000-0000-0000A8170000}"/>
    <cellStyle name="20% - Accent1 2 2 4 3 3 5 3 2" xfId="6244" xr:uid="{00000000-0005-0000-0000-0000A9170000}"/>
    <cellStyle name="20% - Accent1 2 2 4 3 3 5 4" xfId="6245" xr:uid="{00000000-0005-0000-0000-0000AA170000}"/>
    <cellStyle name="20% - Accent1 2 2 4 3 3 6" xfId="6246" xr:uid="{00000000-0005-0000-0000-0000AB170000}"/>
    <cellStyle name="20% - Accent1 2 2 4 3 3 6 2" xfId="6247" xr:uid="{00000000-0005-0000-0000-0000AC170000}"/>
    <cellStyle name="20% - Accent1 2 2 4 3 3 6 2 2" xfId="6248" xr:uid="{00000000-0005-0000-0000-0000AD170000}"/>
    <cellStyle name="20% - Accent1 2 2 4 3 3 6 2 2 2" xfId="6249" xr:uid="{00000000-0005-0000-0000-0000AE170000}"/>
    <cellStyle name="20% - Accent1 2 2 4 3 3 6 2 3" xfId="6250" xr:uid="{00000000-0005-0000-0000-0000AF170000}"/>
    <cellStyle name="20% - Accent1 2 2 4 3 3 6 3" xfId="6251" xr:uid="{00000000-0005-0000-0000-0000B0170000}"/>
    <cellStyle name="20% - Accent1 2 2 4 3 3 6 3 2" xfId="6252" xr:uid="{00000000-0005-0000-0000-0000B1170000}"/>
    <cellStyle name="20% - Accent1 2 2 4 3 3 6 4" xfId="6253" xr:uid="{00000000-0005-0000-0000-0000B2170000}"/>
    <cellStyle name="20% - Accent1 2 2 4 3 3 7" xfId="6254" xr:uid="{00000000-0005-0000-0000-0000B3170000}"/>
    <cellStyle name="20% - Accent1 2 2 4 3 3 7 2" xfId="6255" xr:uid="{00000000-0005-0000-0000-0000B4170000}"/>
    <cellStyle name="20% - Accent1 2 2 4 3 3 7 2 2" xfId="6256" xr:uid="{00000000-0005-0000-0000-0000B5170000}"/>
    <cellStyle name="20% - Accent1 2 2 4 3 3 7 3" xfId="6257" xr:uid="{00000000-0005-0000-0000-0000B6170000}"/>
    <cellStyle name="20% - Accent1 2 2 4 3 3 8" xfId="6258" xr:uid="{00000000-0005-0000-0000-0000B7170000}"/>
    <cellStyle name="20% - Accent1 2 2 4 3 3 8 2" xfId="6259" xr:uid="{00000000-0005-0000-0000-0000B8170000}"/>
    <cellStyle name="20% - Accent1 2 2 4 3 3 8 2 2" xfId="6260" xr:uid="{00000000-0005-0000-0000-0000B9170000}"/>
    <cellStyle name="20% - Accent1 2 2 4 3 3 8 3" xfId="6261" xr:uid="{00000000-0005-0000-0000-0000BA170000}"/>
    <cellStyle name="20% - Accent1 2 2 4 3 3 9" xfId="6262" xr:uid="{00000000-0005-0000-0000-0000BB170000}"/>
    <cellStyle name="20% - Accent1 2 2 4 3 3 9 2" xfId="6263" xr:uid="{00000000-0005-0000-0000-0000BC170000}"/>
    <cellStyle name="20% - Accent1 2 2 4 3 4" xfId="6264" xr:uid="{00000000-0005-0000-0000-0000BD170000}"/>
    <cellStyle name="20% - Accent1 2 2 4 3 4 10" xfId="6265" xr:uid="{00000000-0005-0000-0000-0000BE170000}"/>
    <cellStyle name="20% - Accent1 2 2 4 3 4 10 2" xfId="6266" xr:uid="{00000000-0005-0000-0000-0000BF170000}"/>
    <cellStyle name="20% - Accent1 2 2 4 3 4 11" xfId="6267" xr:uid="{00000000-0005-0000-0000-0000C0170000}"/>
    <cellStyle name="20% - Accent1 2 2 4 3 4 2" xfId="6268" xr:uid="{00000000-0005-0000-0000-0000C1170000}"/>
    <cellStyle name="20% - Accent1 2 2 4 3 4 2 2" xfId="6269" xr:uid="{00000000-0005-0000-0000-0000C2170000}"/>
    <cellStyle name="20% - Accent1 2 2 4 3 4 2 2 2" xfId="6270" xr:uid="{00000000-0005-0000-0000-0000C3170000}"/>
    <cellStyle name="20% - Accent1 2 2 4 3 4 2 2 2 2" xfId="6271" xr:uid="{00000000-0005-0000-0000-0000C4170000}"/>
    <cellStyle name="20% - Accent1 2 2 4 3 4 2 2 2 2 2" xfId="6272" xr:uid="{00000000-0005-0000-0000-0000C5170000}"/>
    <cellStyle name="20% - Accent1 2 2 4 3 4 2 2 2 3" xfId="6273" xr:uid="{00000000-0005-0000-0000-0000C6170000}"/>
    <cellStyle name="20% - Accent1 2 2 4 3 4 2 2 3" xfId="6274" xr:uid="{00000000-0005-0000-0000-0000C7170000}"/>
    <cellStyle name="20% - Accent1 2 2 4 3 4 2 2 3 2" xfId="6275" xr:uid="{00000000-0005-0000-0000-0000C8170000}"/>
    <cellStyle name="20% - Accent1 2 2 4 3 4 2 2 4" xfId="6276" xr:uid="{00000000-0005-0000-0000-0000C9170000}"/>
    <cellStyle name="20% - Accent1 2 2 4 3 4 2 3" xfId="6277" xr:uid="{00000000-0005-0000-0000-0000CA170000}"/>
    <cellStyle name="20% - Accent1 2 2 4 3 4 2 3 2" xfId="6278" xr:uid="{00000000-0005-0000-0000-0000CB170000}"/>
    <cellStyle name="20% - Accent1 2 2 4 3 4 2 3 2 2" xfId="6279" xr:uid="{00000000-0005-0000-0000-0000CC170000}"/>
    <cellStyle name="20% - Accent1 2 2 4 3 4 2 3 2 2 2" xfId="6280" xr:uid="{00000000-0005-0000-0000-0000CD170000}"/>
    <cellStyle name="20% - Accent1 2 2 4 3 4 2 3 2 3" xfId="6281" xr:uid="{00000000-0005-0000-0000-0000CE170000}"/>
    <cellStyle name="20% - Accent1 2 2 4 3 4 2 3 3" xfId="6282" xr:uid="{00000000-0005-0000-0000-0000CF170000}"/>
    <cellStyle name="20% - Accent1 2 2 4 3 4 2 3 3 2" xfId="6283" xr:uid="{00000000-0005-0000-0000-0000D0170000}"/>
    <cellStyle name="20% - Accent1 2 2 4 3 4 2 3 4" xfId="6284" xr:uid="{00000000-0005-0000-0000-0000D1170000}"/>
    <cellStyle name="20% - Accent1 2 2 4 3 4 2 4" xfId="6285" xr:uid="{00000000-0005-0000-0000-0000D2170000}"/>
    <cellStyle name="20% - Accent1 2 2 4 3 4 2 4 2" xfId="6286" xr:uid="{00000000-0005-0000-0000-0000D3170000}"/>
    <cellStyle name="20% - Accent1 2 2 4 3 4 2 4 2 2" xfId="6287" xr:uid="{00000000-0005-0000-0000-0000D4170000}"/>
    <cellStyle name="20% - Accent1 2 2 4 3 4 2 4 2 2 2" xfId="6288" xr:uid="{00000000-0005-0000-0000-0000D5170000}"/>
    <cellStyle name="20% - Accent1 2 2 4 3 4 2 4 2 3" xfId="6289" xr:uid="{00000000-0005-0000-0000-0000D6170000}"/>
    <cellStyle name="20% - Accent1 2 2 4 3 4 2 4 3" xfId="6290" xr:uid="{00000000-0005-0000-0000-0000D7170000}"/>
    <cellStyle name="20% - Accent1 2 2 4 3 4 2 4 3 2" xfId="6291" xr:uid="{00000000-0005-0000-0000-0000D8170000}"/>
    <cellStyle name="20% - Accent1 2 2 4 3 4 2 4 4" xfId="6292" xr:uid="{00000000-0005-0000-0000-0000D9170000}"/>
    <cellStyle name="20% - Accent1 2 2 4 3 4 2 5" xfId="6293" xr:uid="{00000000-0005-0000-0000-0000DA170000}"/>
    <cellStyle name="20% - Accent1 2 2 4 3 4 2 5 2" xfId="6294" xr:uid="{00000000-0005-0000-0000-0000DB170000}"/>
    <cellStyle name="20% - Accent1 2 2 4 3 4 2 5 2 2" xfId="6295" xr:uid="{00000000-0005-0000-0000-0000DC170000}"/>
    <cellStyle name="20% - Accent1 2 2 4 3 4 2 5 3" xfId="6296" xr:uid="{00000000-0005-0000-0000-0000DD170000}"/>
    <cellStyle name="20% - Accent1 2 2 4 3 4 2 6" xfId="6297" xr:uid="{00000000-0005-0000-0000-0000DE170000}"/>
    <cellStyle name="20% - Accent1 2 2 4 3 4 2 6 2" xfId="6298" xr:uid="{00000000-0005-0000-0000-0000DF170000}"/>
    <cellStyle name="20% - Accent1 2 2 4 3 4 2 6 2 2" xfId="6299" xr:uid="{00000000-0005-0000-0000-0000E0170000}"/>
    <cellStyle name="20% - Accent1 2 2 4 3 4 2 6 3" xfId="6300" xr:uid="{00000000-0005-0000-0000-0000E1170000}"/>
    <cellStyle name="20% - Accent1 2 2 4 3 4 2 7" xfId="6301" xr:uid="{00000000-0005-0000-0000-0000E2170000}"/>
    <cellStyle name="20% - Accent1 2 2 4 3 4 2 7 2" xfId="6302" xr:uid="{00000000-0005-0000-0000-0000E3170000}"/>
    <cellStyle name="20% - Accent1 2 2 4 3 4 2 8" xfId="6303" xr:uid="{00000000-0005-0000-0000-0000E4170000}"/>
    <cellStyle name="20% - Accent1 2 2 4 3 4 2 8 2" xfId="6304" xr:uid="{00000000-0005-0000-0000-0000E5170000}"/>
    <cellStyle name="20% - Accent1 2 2 4 3 4 2 9" xfId="6305" xr:uid="{00000000-0005-0000-0000-0000E6170000}"/>
    <cellStyle name="20% - Accent1 2 2 4 3 4 3" xfId="6306" xr:uid="{00000000-0005-0000-0000-0000E7170000}"/>
    <cellStyle name="20% - Accent1 2 2 4 3 4 3 2" xfId="6307" xr:uid="{00000000-0005-0000-0000-0000E8170000}"/>
    <cellStyle name="20% - Accent1 2 2 4 3 4 3 2 2" xfId="6308" xr:uid="{00000000-0005-0000-0000-0000E9170000}"/>
    <cellStyle name="20% - Accent1 2 2 4 3 4 3 2 2 2" xfId="6309" xr:uid="{00000000-0005-0000-0000-0000EA170000}"/>
    <cellStyle name="20% - Accent1 2 2 4 3 4 3 2 2 2 2" xfId="6310" xr:uid="{00000000-0005-0000-0000-0000EB170000}"/>
    <cellStyle name="20% - Accent1 2 2 4 3 4 3 2 2 3" xfId="6311" xr:uid="{00000000-0005-0000-0000-0000EC170000}"/>
    <cellStyle name="20% - Accent1 2 2 4 3 4 3 2 3" xfId="6312" xr:uid="{00000000-0005-0000-0000-0000ED170000}"/>
    <cellStyle name="20% - Accent1 2 2 4 3 4 3 2 3 2" xfId="6313" xr:uid="{00000000-0005-0000-0000-0000EE170000}"/>
    <cellStyle name="20% - Accent1 2 2 4 3 4 3 2 4" xfId="6314" xr:uid="{00000000-0005-0000-0000-0000EF170000}"/>
    <cellStyle name="20% - Accent1 2 2 4 3 4 3 3" xfId="6315" xr:uid="{00000000-0005-0000-0000-0000F0170000}"/>
    <cellStyle name="20% - Accent1 2 2 4 3 4 3 3 2" xfId="6316" xr:uid="{00000000-0005-0000-0000-0000F1170000}"/>
    <cellStyle name="20% - Accent1 2 2 4 3 4 3 3 2 2" xfId="6317" xr:uid="{00000000-0005-0000-0000-0000F2170000}"/>
    <cellStyle name="20% - Accent1 2 2 4 3 4 3 3 2 2 2" xfId="6318" xr:uid="{00000000-0005-0000-0000-0000F3170000}"/>
    <cellStyle name="20% - Accent1 2 2 4 3 4 3 3 2 3" xfId="6319" xr:uid="{00000000-0005-0000-0000-0000F4170000}"/>
    <cellStyle name="20% - Accent1 2 2 4 3 4 3 3 3" xfId="6320" xr:uid="{00000000-0005-0000-0000-0000F5170000}"/>
    <cellStyle name="20% - Accent1 2 2 4 3 4 3 3 3 2" xfId="6321" xr:uid="{00000000-0005-0000-0000-0000F6170000}"/>
    <cellStyle name="20% - Accent1 2 2 4 3 4 3 3 4" xfId="6322" xr:uid="{00000000-0005-0000-0000-0000F7170000}"/>
    <cellStyle name="20% - Accent1 2 2 4 3 4 3 4" xfId="6323" xr:uid="{00000000-0005-0000-0000-0000F8170000}"/>
    <cellStyle name="20% - Accent1 2 2 4 3 4 3 4 2" xfId="6324" xr:uid="{00000000-0005-0000-0000-0000F9170000}"/>
    <cellStyle name="20% - Accent1 2 2 4 3 4 3 4 2 2" xfId="6325" xr:uid="{00000000-0005-0000-0000-0000FA170000}"/>
    <cellStyle name="20% - Accent1 2 2 4 3 4 3 4 2 2 2" xfId="6326" xr:uid="{00000000-0005-0000-0000-0000FB170000}"/>
    <cellStyle name="20% - Accent1 2 2 4 3 4 3 4 2 3" xfId="6327" xr:uid="{00000000-0005-0000-0000-0000FC170000}"/>
    <cellStyle name="20% - Accent1 2 2 4 3 4 3 4 3" xfId="6328" xr:uid="{00000000-0005-0000-0000-0000FD170000}"/>
    <cellStyle name="20% - Accent1 2 2 4 3 4 3 4 3 2" xfId="6329" xr:uid="{00000000-0005-0000-0000-0000FE170000}"/>
    <cellStyle name="20% - Accent1 2 2 4 3 4 3 4 4" xfId="6330" xr:uid="{00000000-0005-0000-0000-0000FF170000}"/>
    <cellStyle name="20% - Accent1 2 2 4 3 4 3 5" xfId="6331" xr:uid="{00000000-0005-0000-0000-000000180000}"/>
    <cellStyle name="20% - Accent1 2 2 4 3 4 3 5 2" xfId="6332" xr:uid="{00000000-0005-0000-0000-000001180000}"/>
    <cellStyle name="20% - Accent1 2 2 4 3 4 3 5 2 2" xfId="6333" xr:uid="{00000000-0005-0000-0000-000002180000}"/>
    <cellStyle name="20% - Accent1 2 2 4 3 4 3 5 3" xfId="6334" xr:uid="{00000000-0005-0000-0000-000003180000}"/>
    <cellStyle name="20% - Accent1 2 2 4 3 4 3 6" xfId="6335" xr:uid="{00000000-0005-0000-0000-000004180000}"/>
    <cellStyle name="20% - Accent1 2 2 4 3 4 3 6 2" xfId="6336" xr:uid="{00000000-0005-0000-0000-000005180000}"/>
    <cellStyle name="20% - Accent1 2 2 4 3 4 3 6 2 2" xfId="6337" xr:uid="{00000000-0005-0000-0000-000006180000}"/>
    <cellStyle name="20% - Accent1 2 2 4 3 4 3 6 3" xfId="6338" xr:uid="{00000000-0005-0000-0000-000007180000}"/>
    <cellStyle name="20% - Accent1 2 2 4 3 4 3 7" xfId="6339" xr:uid="{00000000-0005-0000-0000-000008180000}"/>
    <cellStyle name="20% - Accent1 2 2 4 3 4 3 7 2" xfId="6340" xr:uid="{00000000-0005-0000-0000-000009180000}"/>
    <cellStyle name="20% - Accent1 2 2 4 3 4 3 8" xfId="6341" xr:uid="{00000000-0005-0000-0000-00000A180000}"/>
    <cellStyle name="20% - Accent1 2 2 4 3 4 3 8 2" xfId="6342" xr:uid="{00000000-0005-0000-0000-00000B180000}"/>
    <cellStyle name="20% - Accent1 2 2 4 3 4 3 9" xfId="6343" xr:uid="{00000000-0005-0000-0000-00000C180000}"/>
    <cellStyle name="20% - Accent1 2 2 4 3 4 4" xfId="6344" xr:uid="{00000000-0005-0000-0000-00000D180000}"/>
    <cellStyle name="20% - Accent1 2 2 4 3 4 4 2" xfId="6345" xr:uid="{00000000-0005-0000-0000-00000E180000}"/>
    <cellStyle name="20% - Accent1 2 2 4 3 4 4 2 2" xfId="6346" xr:uid="{00000000-0005-0000-0000-00000F180000}"/>
    <cellStyle name="20% - Accent1 2 2 4 3 4 4 2 2 2" xfId="6347" xr:uid="{00000000-0005-0000-0000-000010180000}"/>
    <cellStyle name="20% - Accent1 2 2 4 3 4 4 2 3" xfId="6348" xr:uid="{00000000-0005-0000-0000-000011180000}"/>
    <cellStyle name="20% - Accent1 2 2 4 3 4 4 3" xfId="6349" xr:uid="{00000000-0005-0000-0000-000012180000}"/>
    <cellStyle name="20% - Accent1 2 2 4 3 4 4 3 2" xfId="6350" xr:uid="{00000000-0005-0000-0000-000013180000}"/>
    <cellStyle name="20% - Accent1 2 2 4 3 4 4 4" xfId="6351" xr:uid="{00000000-0005-0000-0000-000014180000}"/>
    <cellStyle name="20% - Accent1 2 2 4 3 4 5" xfId="6352" xr:uid="{00000000-0005-0000-0000-000015180000}"/>
    <cellStyle name="20% - Accent1 2 2 4 3 4 5 2" xfId="6353" xr:uid="{00000000-0005-0000-0000-000016180000}"/>
    <cellStyle name="20% - Accent1 2 2 4 3 4 5 2 2" xfId="6354" xr:uid="{00000000-0005-0000-0000-000017180000}"/>
    <cellStyle name="20% - Accent1 2 2 4 3 4 5 2 2 2" xfId="6355" xr:uid="{00000000-0005-0000-0000-000018180000}"/>
    <cellStyle name="20% - Accent1 2 2 4 3 4 5 2 3" xfId="6356" xr:uid="{00000000-0005-0000-0000-000019180000}"/>
    <cellStyle name="20% - Accent1 2 2 4 3 4 5 3" xfId="6357" xr:uid="{00000000-0005-0000-0000-00001A180000}"/>
    <cellStyle name="20% - Accent1 2 2 4 3 4 5 3 2" xfId="6358" xr:uid="{00000000-0005-0000-0000-00001B180000}"/>
    <cellStyle name="20% - Accent1 2 2 4 3 4 5 4" xfId="6359" xr:uid="{00000000-0005-0000-0000-00001C180000}"/>
    <cellStyle name="20% - Accent1 2 2 4 3 4 6" xfId="6360" xr:uid="{00000000-0005-0000-0000-00001D180000}"/>
    <cellStyle name="20% - Accent1 2 2 4 3 4 6 2" xfId="6361" xr:uid="{00000000-0005-0000-0000-00001E180000}"/>
    <cellStyle name="20% - Accent1 2 2 4 3 4 6 2 2" xfId="6362" xr:uid="{00000000-0005-0000-0000-00001F180000}"/>
    <cellStyle name="20% - Accent1 2 2 4 3 4 6 2 2 2" xfId="6363" xr:uid="{00000000-0005-0000-0000-000020180000}"/>
    <cellStyle name="20% - Accent1 2 2 4 3 4 6 2 3" xfId="6364" xr:uid="{00000000-0005-0000-0000-000021180000}"/>
    <cellStyle name="20% - Accent1 2 2 4 3 4 6 3" xfId="6365" xr:uid="{00000000-0005-0000-0000-000022180000}"/>
    <cellStyle name="20% - Accent1 2 2 4 3 4 6 3 2" xfId="6366" xr:uid="{00000000-0005-0000-0000-000023180000}"/>
    <cellStyle name="20% - Accent1 2 2 4 3 4 6 4" xfId="6367" xr:uid="{00000000-0005-0000-0000-000024180000}"/>
    <cellStyle name="20% - Accent1 2 2 4 3 4 7" xfId="6368" xr:uid="{00000000-0005-0000-0000-000025180000}"/>
    <cellStyle name="20% - Accent1 2 2 4 3 4 7 2" xfId="6369" xr:uid="{00000000-0005-0000-0000-000026180000}"/>
    <cellStyle name="20% - Accent1 2 2 4 3 4 7 2 2" xfId="6370" xr:uid="{00000000-0005-0000-0000-000027180000}"/>
    <cellStyle name="20% - Accent1 2 2 4 3 4 7 3" xfId="6371" xr:uid="{00000000-0005-0000-0000-000028180000}"/>
    <cellStyle name="20% - Accent1 2 2 4 3 4 8" xfId="6372" xr:uid="{00000000-0005-0000-0000-000029180000}"/>
    <cellStyle name="20% - Accent1 2 2 4 3 4 8 2" xfId="6373" xr:uid="{00000000-0005-0000-0000-00002A180000}"/>
    <cellStyle name="20% - Accent1 2 2 4 3 4 8 2 2" xfId="6374" xr:uid="{00000000-0005-0000-0000-00002B180000}"/>
    <cellStyle name="20% - Accent1 2 2 4 3 4 8 3" xfId="6375" xr:uid="{00000000-0005-0000-0000-00002C180000}"/>
    <cellStyle name="20% - Accent1 2 2 4 3 4 9" xfId="6376" xr:uid="{00000000-0005-0000-0000-00002D180000}"/>
    <cellStyle name="20% - Accent1 2 2 4 3 4 9 2" xfId="6377" xr:uid="{00000000-0005-0000-0000-00002E180000}"/>
    <cellStyle name="20% - Accent1 2 2 4 3 5" xfId="6378" xr:uid="{00000000-0005-0000-0000-00002F180000}"/>
    <cellStyle name="20% - Accent1 2 2 4 3 5 2" xfId="6379" xr:uid="{00000000-0005-0000-0000-000030180000}"/>
    <cellStyle name="20% - Accent1 2 2 4 3 5 2 2" xfId="6380" xr:uid="{00000000-0005-0000-0000-000031180000}"/>
    <cellStyle name="20% - Accent1 2 2 4 3 5 2 2 2" xfId="6381" xr:uid="{00000000-0005-0000-0000-000032180000}"/>
    <cellStyle name="20% - Accent1 2 2 4 3 5 2 2 2 2" xfId="6382" xr:uid="{00000000-0005-0000-0000-000033180000}"/>
    <cellStyle name="20% - Accent1 2 2 4 3 5 2 2 3" xfId="6383" xr:uid="{00000000-0005-0000-0000-000034180000}"/>
    <cellStyle name="20% - Accent1 2 2 4 3 5 2 3" xfId="6384" xr:uid="{00000000-0005-0000-0000-000035180000}"/>
    <cellStyle name="20% - Accent1 2 2 4 3 5 2 3 2" xfId="6385" xr:uid="{00000000-0005-0000-0000-000036180000}"/>
    <cellStyle name="20% - Accent1 2 2 4 3 5 2 4" xfId="6386" xr:uid="{00000000-0005-0000-0000-000037180000}"/>
    <cellStyle name="20% - Accent1 2 2 4 3 5 3" xfId="6387" xr:uid="{00000000-0005-0000-0000-000038180000}"/>
    <cellStyle name="20% - Accent1 2 2 4 3 5 3 2" xfId="6388" xr:uid="{00000000-0005-0000-0000-000039180000}"/>
    <cellStyle name="20% - Accent1 2 2 4 3 5 3 2 2" xfId="6389" xr:uid="{00000000-0005-0000-0000-00003A180000}"/>
    <cellStyle name="20% - Accent1 2 2 4 3 5 3 2 2 2" xfId="6390" xr:uid="{00000000-0005-0000-0000-00003B180000}"/>
    <cellStyle name="20% - Accent1 2 2 4 3 5 3 2 3" xfId="6391" xr:uid="{00000000-0005-0000-0000-00003C180000}"/>
    <cellStyle name="20% - Accent1 2 2 4 3 5 3 3" xfId="6392" xr:uid="{00000000-0005-0000-0000-00003D180000}"/>
    <cellStyle name="20% - Accent1 2 2 4 3 5 3 3 2" xfId="6393" xr:uid="{00000000-0005-0000-0000-00003E180000}"/>
    <cellStyle name="20% - Accent1 2 2 4 3 5 3 4" xfId="6394" xr:uid="{00000000-0005-0000-0000-00003F180000}"/>
    <cellStyle name="20% - Accent1 2 2 4 3 5 4" xfId="6395" xr:uid="{00000000-0005-0000-0000-000040180000}"/>
    <cellStyle name="20% - Accent1 2 2 4 3 5 4 2" xfId="6396" xr:uid="{00000000-0005-0000-0000-000041180000}"/>
    <cellStyle name="20% - Accent1 2 2 4 3 5 4 2 2" xfId="6397" xr:uid="{00000000-0005-0000-0000-000042180000}"/>
    <cellStyle name="20% - Accent1 2 2 4 3 5 4 2 2 2" xfId="6398" xr:uid="{00000000-0005-0000-0000-000043180000}"/>
    <cellStyle name="20% - Accent1 2 2 4 3 5 4 2 3" xfId="6399" xr:uid="{00000000-0005-0000-0000-000044180000}"/>
    <cellStyle name="20% - Accent1 2 2 4 3 5 4 3" xfId="6400" xr:uid="{00000000-0005-0000-0000-000045180000}"/>
    <cellStyle name="20% - Accent1 2 2 4 3 5 4 3 2" xfId="6401" xr:uid="{00000000-0005-0000-0000-000046180000}"/>
    <cellStyle name="20% - Accent1 2 2 4 3 5 4 4" xfId="6402" xr:uid="{00000000-0005-0000-0000-000047180000}"/>
    <cellStyle name="20% - Accent1 2 2 4 3 5 5" xfId="6403" xr:uid="{00000000-0005-0000-0000-000048180000}"/>
    <cellStyle name="20% - Accent1 2 2 4 3 5 5 2" xfId="6404" xr:uid="{00000000-0005-0000-0000-000049180000}"/>
    <cellStyle name="20% - Accent1 2 2 4 3 5 5 2 2" xfId="6405" xr:uid="{00000000-0005-0000-0000-00004A180000}"/>
    <cellStyle name="20% - Accent1 2 2 4 3 5 5 3" xfId="6406" xr:uid="{00000000-0005-0000-0000-00004B180000}"/>
    <cellStyle name="20% - Accent1 2 2 4 3 5 6" xfId="6407" xr:uid="{00000000-0005-0000-0000-00004C180000}"/>
    <cellStyle name="20% - Accent1 2 2 4 3 5 6 2" xfId="6408" xr:uid="{00000000-0005-0000-0000-00004D180000}"/>
    <cellStyle name="20% - Accent1 2 2 4 3 5 6 2 2" xfId="6409" xr:uid="{00000000-0005-0000-0000-00004E180000}"/>
    <cellStyle name="20% - Accent1 2 2 4 3 5 6 3" xfId="6410" xr:uid="{00000000-0005-0000-0000-00004F180000}"/>
    <cellStyle name="20% - Accent1 2 2 4 3 5 7" xfId="6411" xr:uid="{00000000-0005-0000-0000-000050180000}"/>
    <cellStyle name="20% - Accent1 2 2 4 3 5 7 2" xfId="6412" xr:uid="{00000000-0005-0000-0000-000051180000}"/>
    <cellStyle name="20% - Accent1 2 2 4 3 5 8" xfId="6413" xr:uid="{00000000-0005-0000-0000-000052180000}"/>
    <cellStyle name="20% - Accent1 2 2 4 3 5 8 2" xfId="6414" xr:uid="{00000000-0005-0000-0000-000053180000}"/>
    <cellStyle name="20% - Accent1 2 2 4 3 5 9" xfId="6415" xr:uid="{00000000-0005-0000-0000-000054180000}"/>
    <cellStyle name="20% - Accent1 2 2 4 3 6" xfId="6416" xr:uid="{00000000-0005-0000-0000-000055180000}"/>
    <cellStyle name="20% - Accent1 2 2 4 3 6 2" xfId="6417" xr:uid="{00000000-0005-0000-0000-000056180000}"/>
    <cellStyle name="20% - Accent1 2 2 4 3 6 2 2" xfId="6418" xr:uid="{00000000-0005-0000-0000-000057180000}"/>
    <cellStyle name="20% - Accent1 2 2 4 3 6 2 2 2" xfId="6419" xr:uid="{00000000-0005-0000-0000-000058180000}"/>
    <cellStyle name="20% - Accent1 2 2 4 3 6 2 2 2 2" xfId="6420" xr:uid="{00000000-0005-0000-0000-000059180000}"/>
    <cellStyle name="20% - Accent1 2 2 4 3 6 2 2 3" xfId="6421" xr:uid="{00000000-0005-0000-0000-00005A180000}"/>
    <cellStyle name="20% - Accent1 2 2 4 3 6 2 3" xfId="6422" xr:uid="{00000000-0005-0000-0000-00005B180000}"/>
    <cellStyle name="20% - Accent1 2 2 4 3 6 2 3 2" xfId="6423" xr:uid="{00000000-0005-0000-0000-00005C180000}"/>
    <cellStyle name="20% - Accent1 2 2 4 3 6 2 4" xfId="6424" xr:uid="{00000000-0005-0000-0000-00005D180000}"/>
    <cellStyle name="20% - Accent1 2 2 4 3 6 3" xfId="6425" xr:uid="{00000000-0005-0000-0000-00005E180000}"/>
    <cellStyle name="20% - Accent1 2 2 4 3 6 3 2" xfId="6426" xr:uid="{00000000-0005-0000-0000-00005F180000}"/>
    <cellStyle name="20% - Accent1 2 2 4 3 6 3 2 2" xfId="6427" xr:uid="{00000000-0005-0000-0000-000060180000}"/>
    <cellStyle name="20% - Accent1 2 2 4 3 6 3 2 2 2" xfId="6428" xr:uid="{00000000-0005-0000-0000-000061180000}"/>
    <cellStyle name="20% - Accent1 2 2 4 3 6 3 2 3" xfId="6429" xr:uid="{00000000-0005-0000-0000-000062180000}"/>
    <cellStyle name="20% - Accent1 2 2 4 3 6 3 3" xfId="6430" xr:uid="{00000000-0005-0000-0000-000063180000}"/>
    <cellStyle name="20% - Accent1 2 2 4 3 6 3 3 2" xfId="6431" xr:uid="{00000000-0005-0000-0000-000064180000}"/>
    <cellStyle name="20% - Accent1 2 2 4 3 6 3 4" xfId="6432" xr:uid="{00000000-0005-0000-0000-000065180000}"/>
    <cellStyle name="20% - Accent1 2 2 4 3 6 4" xfId="6433" xr:uid="{00000000-0005-0000-0000-000066180000}"/>
    <cellStyle name="20% - Accent1 2 2 4 3 6 4 2" xfId="6434" xr:uid="{00000000-0005-0000-0000-000067180000}"/>
    <cellStyle name="20% - Accent1 2 2 4 3 6 4 2 2" xfId="6435" xr:uid="{00000000-0005-0000-0000-000068180000}"/>
    <cellStyle name="20% - Accent1 2 2 4 3 6 4 2 2 2" xfId="6436" xr:uid="{00000000-0005-0000-0000-000069180000}"/>
    <cellStyle name="20% - Accent1 2 2 4 3 6 4 2 3" xfId="6437" xr:uid="{00000000-0005-0000-0000-00006A180000}"/>
    <cellStyle name="20% - Accent1 2 2 4 3 6 4 3" xfId="6438" xr:uid="{00000000-0005-0000-0000-00006B180000}"/>
    <cellStyle name="20% - Accent1 2 2 4 3 6 4 3 2" xfId="6439" xr:uid="{00000000-0005-0000-0000-00006C180000}"/>
    <cellStyle name="20% - Accent1 2 2 4 3 6 4 4" xfId="6440" xr:uid="{00000000-0005-0000-0000-00006D180000}"/>
    <cellStyle name="20% - Accent1 2 2 4 3 6 5" xfId="6441" xr:uid="{00000000-0005-0000-0000-00006E180000}"/>
    <cellStyle name="20% - Accent1 2 2 4 3 6 5 2" xfId="6442" xr:uid="{00000000-0005-0000-0000-00006F180000}"/>
    <cellStyle name="20% - Accent1 2 2 4 3 6 5 2 2" xfId="6443" xr:uid="{00000000-0005-0000-0000-000070180000}"/>
    <cellStyle name="20% - Accent1 2 2 4 3 6 5 3" xfId="6444" xr:uid="{00000000-0005-0000-0000-000071180000}"/>
    <cellStyle name="20% - Accent1 2 2 4 3 6 6" xfId="6445" xr:uid="{00000000-0005-0000-0000-000072180000}"/>
    <cellStyle name="20% - Accent1 2 2 4 3 6 6 2" xfId="6446" xr:uid="{00000000-0005-0000-0000-000073180000}"/>
    <cellStyle name="20% - Accent1 2 2 4 3 6 6 2 2" xfId="6447" xr:uid="{00000000-0005-0000-0000-000074180000}"/>
    <cellStyle name="20% - Accent1 2 2 4 3 6 6 3" xfId="6448" xr:uid="{00000000-0005-0000-0000-000075180000}"/>
    <cellStyle name="20% - Accent1 2 2 4 3 6 7" xfId="6449" xr:uid="{00000000-0005-0000-0000-000076180000}"/>
    <cellStyle name="20% - Accent1 2 2 4 3 6 7 2" xfId="6450" xr:uid="{00000000-0005-0000-0000-000077180000}"/>
    <cellStyle name="20% - Accent1 2 2 4 3 6 8" xfId="6451" xr:uid="{00000000-0005-0000-0000-000078180000}"/>
    <cellStyle name="20% - Accent1 2 2 4 3 6 8 2" xfId="6452" xr:uid="{00000000-0005-0000-0000-000079180000}"/>
    <cellStyle name="20% - Accent1 2 2 4 3 6 9" xfId="6453" xr:uid="{00000000-0005-0000-0000-00007A180000}"/>
    <cellStyle name="20% - Accent1 2 2 4 3 7" xfId="6454" xr:uid="{00000000-0005-0000-0000-00007B180000}"/>
    <cellStyle name="20% - Accent1 2 2 4 3 7 2" xfId="6455" xr:uid="{00000000-0005-0000-0000-00007C180000}"/>
    <cellStyle name="20% - Accent1 2 2 4 3 7 2 2" xfId="6456" xr:uid="{00000000-0005-0000-0000-00007D180000}"/>
    <cellStyle name="20% - Accent1 2 2 4 3 7 2 2 2" xfId="6457" xr:uid="{00000000-0005-0000-0000-00007E180000}"/>
    <cellStyle name="20% - Accent1 2 2 4 3 7 2 3" xfId="6458" xr:uid="{00000000-0005-0000-0000-00007F180000}"/>
    <cellStyle name="20% - Accent1 2 2 4 3 7 3" xfId="6459" xr:uid="{00000000-0005-0000-0000-000080180000}"/>
    <cellStyle name="20% - Accent1 2 2 4 3 7 3 2" xfId="6460" xr:uid="{00000000-0005-0000-0000-000081180000}"/>
    <cellStyle name="20% - Accent1 2 2 4 3 7 4" xfId="6461" xr:uid="{00000000-0005-0000-0000-000082180000}"/>
    <cellStyle name="20% - Accent1 2 2 4 3 8" xfId="6462" xr:uid="{00000000-0005-0000-0000-000083180000}"/>
    <cellStyle name="20% - Accent1 2 2 4 3 8 2" xfId="6463" xr:uid="{00000000-0005-0000-0000-000084180000}"/>
    <cellStyle name="20% - Accent1 2 2 4 3 8 2 2" xfId="6464" xr:uid="{00000000-0005-0000-0000-000085180000}"/>
    <cellStyle name="20% - Accent1 2 2 4 3 8 2 2 2" xfId="6465" xr:uid="{00000000-0005-0000-0000-000086180000}"/>
    <cellStyle name="20% - Accent1 2 2 4 3 8 2 3" xfId="6466" xr:uid="{00000000-0005-0000-0000-000087180000}"/>
    <cellStyle name="20% - Accent1 2 2 4 3 8 3" xfId="6467" xr:uid="{00000000-0005-0000-0000-000088180000}"/>
    <cellStyle name="20% - Accent1 2 2 4 3 8 3 2" xfId="6468" xr:uid="{00000000-0005-0000-0000-000089180000}"/>
    <cellStyle name="20% - Accent1 2 2 4 3 8 4" xfId="6469" xr:uid="{00000000-0005-0000-0000-00008A180000}"/>
    <cellStyle name="20% - Accent1 2 2 4 3 9" xfId="6470" xr:uid="{00000000-0005-0000-0000-00008B180000}"/>
    <cellStyle name="20% - Accent1 2 2 4 3 9 2" xfId="6471" xr:uid="{00000000-0005-0000-0000-00008C180000}"/>
    <cellStyle name="20% - Accent1 2 2 4 3 9 2 2" xfId="6472" xr:uid="{00000000-0005-0000-0000-00008D180000}"/>
    <cellStyle name="20% - Accent1 2 2 4 3 9 2 2 2" xfId="6473" xr:uid="{00000000-0005-0000-0000-00008E180000}"/>
    <cellStyle name="20% - Accent1 2 2 4 3 9 2 3" xfId="6474" xr:uid="{00000000-0005-0000-0000-00008F180000}"/>
    <cellStyle name="20% - Accent1 2 2 4 3 9 3" xfId="6475" xr:uid="{00000000-0005-0000-0000-000090180000}"/>
    <cellStyle name="20% - Accent1 2 2 4 3 9 3 2" xfId="6476" xr:uid="{00000000-0005-0000-0000-000091180000}"/>
    <cellStyle name="20% - Accent1 2 2 4 3 9 4" xfId="6477" xr:uid="{00000000-0005-0000-0000-000092180000}"/>
    <cellStyle name="20% - Accent1 2 2 4 4" xfId="6478" xr:uid="{00000000-0005-0000-0000-000093180000}"/>
    <cellStyle name="20% - Accent1 2 2 4 4 10" xfId="6479" xr:uid="{00000000-0005-0000-0000-000094180000}"/>
    <cellStyle name="20% - Accent1 2 2 4 4 10 2" xfId="6480" xr:uid="{00000000-0005-0000-0000-000095180000}"/>
    <cellStyle name="20% - Accent1 2 2 4 4 11" xfId="6481" xr:uid="{00000000-0005-0000-0000-000096180000}"/>
    <cellStyle name="20% - Accent1 2 2 4 4 2" xfId="6482" xr:uid="{00000000-0005-0000-0000-000097180000}"/>
    <cellStyle name="20% - Accent1 2 2 4 4 2 2" xfId="6483" xr:uid="{00000000-0005-0000-0000-000098180000}"/>
    <cellStyle name="20% - Accent1 2 2 4 4 2 2 2" xfId="6484" xr:uid="{00000000-0005-0000-0000-000099180000}"/>
    <cellStyle name="20% - Accent1 2 2 4 4 2 2 2 2" xfId="6485" xr:uid="{00000000-0005-0000-0000-00009A180000}"/>
    <cellStyle name="20% - Accent1 2 2 4 4 2 2 2 2 2" xfId="6486" xr:uid="{00000000-0005-0000-0000-00009B180000}"/>
    <cellStyle name="20% - Accent1 2 2 4 4 2 2 2 3" xfId="6487" xr:uid="{00000000-0005-0000-0000-00009C180000}"/>
    <cellStyle name="20% - Accent1 2 2 4 4 2 2 3" xfId="6488" xr:uid="{00000000-0005-0000-0000-00009D180000}"/>
    <cellStyle name="20% - Accent1 2 2 4 4 2 2 3 2" xfId="6489" xr:uid="{00000000-0005-0000-0000-00009E180000}"/>
    <cellStyle name="20% - Accent1 2 2 4 4 2 2 4" xfId="6490" xr:uid="{00000000-0005-0000-0000-00009F180000}"/>
    <cellStyle name="20% - Accent1 2 2 4 4 2 3" xfId="6491" xr:uid="{00000000-0005-0000-0000-0000A0180000}"/>
    <cellStyle name="20% - Accent1 2 2 4 4 2 3 2" xfId="6492" xr:uid="{00000000-0005-0000-0000-0000A1180000}"/>
    <cellStyle name="20% - Accent1 2 2 4 4 2 3 2 2" xfId="6493" xr:uid="{00000000-0005-0000-0000-0000A2180000}"/>
    <cellStyle name="20% - Accent1 2 2 4 4 2 3 2 2 2" xfId="6494" xr:uid="{00000000-0005-0000-0000-0000A3180000}"/>
    <cellStyle name="20% - Accent1 2 2 4 4 2 3 2 3" xfId="6495" xr:uid="{00000000-0005-0000-0000-0000A4180000}"/>
    <cellStyle name="20% - Accent1 2 2 4 4 2 3 3" xfId="6496" xr:uid="{00000000-0005-0000-0000-0000A5180000}"/>
    <cellStyle name="20% - Accent1 2 2 4 4 2 3 3 2" xfId="6497" xr:uid="{00000000-0005-0000-0000-0000A6180000}"/>
    <cellStyle name="20% - Accent1 2 2 4 4 2 3 4" xfId="6498" xr:uid="{00000000-0005-0000-0000-0000A7180000}"/>
    <cellStyle name="20% - Accent1 2 2 4 4 2 4" xfId="6499" xr:uid="{00000000-0005-0000-0000-0000A8180000}"/>
    <cellStyle name="20% - Accent1 2 2 4 4 2 4 2" xfId="6500" xr:uid="{00000000-0005-0000-0000-0000A9180000}"/>
    <cellStyle name="20% - Accent1 2 2 4 4 2 4 2 2" xfId="6501" xr:uid="{00000000-0005-0000-0000-0000AA180000}"/>
    <cellStyle name="20% - Accent1 2 2 4 4 2 4 2 2 2" xfId="6502" xr:uid="{00000000-0005-0000-0000-0000AB180000}"/>
    <cellStyle name="20% - Accent1 2 2 4 4 2 4 2 3" xfId="6503" xr:uid="{00000000-0005-0000-0000-0000AC180000}"/>
    <cellStyle name="20% - Accent1 2 2 4 4 2 4 3" xfId="6504" xr:uid="{00000000-0005-0000-0000-0000AD180000}"/>
    <cellStyle name="20% - Accent1 2 2 4 4 2 4 3 2" xfId="6505" xr:uid="{00000000-0005-0000-0000-0000AE180000}"/>
    <cellStyle name="20% - Accent1 2 2 4 4 2 4 4" xfId="6506" xr:uid="{00000000-0005-0000-0000-0000AF180000}"/>
    <cellStyle name="20% - Accent1 2 2 4 4 2 5" xfId="6507" xr:uid="{00000000-0005-0000-0000-0000B0180000}"/>
    <cellStyle name="20% - Accent1 2 2 4 4 2 5 2" xfId="6508" xr:uid="{00000000-0005-0000-0000-0000B1180000}"/>
    <cellStyle name="20% - Accent1 2 2 4 4 2 5 2 2" xfId="6509" xr:uid="{00000000-0005-0000-0000-0000B2180000}"/>
    <cellStyle name="20% - Accent1 2 2 4 4 2 5 3" xfId="6510" xr:uid="{00000000-0005-0000-0000-0000B3180000}"/>
    <cellStyle name="20% - Accent1 2 2 4 4 2 6" xfId="6511" xr:uid="{00000000-0005-0000-0000-0000B4180000}"/>
    <cellStyle name="20% - Accent1 2 2 4 4 2 6 2" xfId="6512" xr:uid="{00000000-0005-0000-0000-0000B5180000}"/>
    <cellStyle name="20% - Accent1 2 2 4 4 2 6 2 2" xfId="6513" xr:uid="{00000000-0005-0000-0000-0000B6180000}"/>
    <cellStyle name="20% - Accent1 2 2 4 4 2 6 3" xfId="6514" xr:uid="{00000000-0005-0000-0000-0000B7180000}"/>
    <cellStyle name="20% - Accent1 2 2 4 4 2 7" xfId="6515" xr:uid="{00000000-0005-0000-0000-0000B8180000}"/>
    <cellStyle name="20% - Accent1 2 2 4 4 2 7 2" xfId="6516" xr:uid="{00000000-0005-0000-0000-0000B9180000}"/>
    <cellStyle name="20% - Accent1 2 2 4 4 2 8" xfId="6517" xr:uid="{00000000-0005-0000-0000-0000BA180000}"/>
    <cellStyle name="20% - Accent1 2 2 4 4 2 8 2" xfId="6518" xr:uid="{00000000-0005-0000-0000-0000BB180000}"/>
    <cellStyle name="20% - Accent1 2 2 4 4 2 9" xfId="6519" xr:uid="{00000000-0005-0000-0000-0000BC180000}"/>
    <cellStyle name="20% - Accent1 2 2 4 4 3" xfId="6520" xr:uid="{00000000-0005-0000-0000-0000BD180000}"/>
    <cellStyle name="20% - Accent1 2 2 4 4 3 2" xfId="6521" xr:uid="{00000000-0005-0000-0000-0000BE180000}"/>
    <cellStyle name="20% - Accent1 2 2 4 4 3 2 2" xfId="6522" xr:uid="{00000000-0005-0000-0000-0000BF180000}"/>
    <cellStyle name="20% - Accent1 2 2 4 4 3 2 2 2" xfId="6523" xr:uid="{00000000-0005-0000-0000-0000C0180000}"/>
    <cellStyle name="20% - Accent1 2 2 4 4 3 2 2 2 2" xfId="6524" xr:uid="{00000000-0005-0000-0000-0000C1180000}"/>
    <cellStyle name="20% - Accent1 2 2 4 4 3 2 2 3" xfId="6525" xr:uid="{00000000-0005-0000-0000-0000C2180000}"/>
    <cellStyle name="20% - Accent1 2 2 4 4 3 2 3" xfId="6526" xr:uid="{00000000-0005-0000-0000-0000C3180000}"/>
    <cellStyle name="20% - Accent1 2 2 4 4 3 2 3 2" xfId="6527" xr:uid="{00000000-0005-0000-0000-0000C4180000}"/>
    <cellStyle name="20% - Accent1 2 2 4 4 3 2 4" xfId="6528" xr:uid="{00000000-0005-0000-0000-0000C5180000}"/>
    <cellStyle name="20% - Accent1 2 2 4 4 3 3" xfId="6529" xr:uid="{00000000-0005-0000-0000-0000C6180000}"/>
    <cellStyle name="20% - Accent1 2 2 4 4 3 3 2" xfId="6530" xr:uid="{00000000-0005-0000-0000-0000C7180000}"/>
    <cellStyle name="20% - Accent1 2 2 4 4 3 3 2 2" xfId="6531" xr:uid="{00000000-0005-0000-0000-0000C8180000}"/>
    <cellStyle name="20% - Accent1 2 2 4 4 3 3 2 2 2" xfId="6532" xr:uid="{00000000-0005-0000-0000-0000C9180000}"/>
    <cellStyle name="20% - Accent1 2 2 4 4 3 3 2 3" xfId="6533" xr:uid="{00000000-0005-0000-0000-0000CA180000}"/>
    <cellStyle name="20% - Accent1 2 2 4 4 3 3 3" xfId="6534" xr:uid="{00000000-0005-0000-0000-0000CB180000}"/>
    <cellStyle name="20% - Accent1 2 2 4 4 3 3 3 2" xfId="6535" xr:uid="{00000000-0005-0000-0000-0000CC180000}"/>
    <cellStyle name="20% - Accent1 2 2 4 4 3 3 4" xfId="6536" xr:uid="{00000000-0005-0000-0000-0000CD180000}"/>
    <cellStyle name="20% - Accent1 2 2 4 4 3 4" xfId="6537" xr:uid="{00000000-0005-0000-0000-0000CE180000}"/>
    <cellStyle name="20% - Accent1 2 2 4 4 3 4 2" xfId="6538" xr:uid="{00000000-0005-0000-0000-0000CF180000}"/>
    <cellStyle name="20% - Accent1 2 2 4 4 3 4 2 2" xfId="6539" xr:uid="{00000000-0005-0000-0000-0000D0180000}"/>
    <cellStyle name="20% - Accent1 2 2 4 4 3 4 2 2 2" xfId="6540" xr:uid="{00000000-0005-0000-0000-0000D1180000}"/>
    <cellStyle name="20% - Accent1 2 2 4 4 3 4 2 3" xfId="6541" xr:uid="{00000000-0005-0000-0000-0000D2180000}"/>
    <cellStyle name="20% - Accent1 2 2 4 4 3 4 3" xfId="6542" xr:uid="{00000000-0005-0000-0000-0000D3180000}"/>
    <cellStyle name="20% - Accent1 2 2 4 4 3 4 3 2" xfId="6543" xr:uid="{00000000-0005-0000-0000-0000D4180000}"/>
    <cellStyle name="20% - Accent1 2 2 4 4 3 4 4" xfId="6544" xr:uid="{00000000-0005-0000-0000-0000D5180000}"/>
    <cellStyle name="20% - Accent1 2 2 4 4 3 5" xfId="6545" xr:uid="{00000000-0005-0000-0000-0000D6180000}"/>
    <cellStyle name="20% - Accent1 2 2 4 4 3 5 2" xfId="6546" xr:uid="{00000000-0005-0000-0000-0000D7180000}"/>
    <cellStyle name="20% - Accent1 2 2 4 4 3 5 2 2" xfId="6547" xr:uid="{00000000-0005-0000-0000-0000D8180000}"/>
    <cellStyle name="20% - Accent1 2 2 4 4 3 5 3" xfId="6548" xr:uid="{00000000-0005-0000-0000-0000D9180000}"/>
    <cellStyle name="20% - Accent1 2 2 4 4 3 6" xfId="6549" xr:uid="{00000000-0005-0000-0000-0000DA180000}"/>
    <cellStyle name="20% - Accent1 2 2 4 4 3 6 2" xfId="6550" xr:uid="{00000000-0005-0000-0000-0000DB180000}"/>
    <cellStyle name="20% - Accent1 2 2 4 4 3 6 2 2" xfId="6551" xr:uid="{00000000-0005-0000-0000-0000DC180000}"/>
    <cellStyle name="20% - Accent1 2 2 4 4 3 6 3" xfId="6552" xr:uid="{00000000-0005-0000-0000-0000DD180000}"/>
    <cellStyle name="20% - Accent1 2 2 4 4 3 7" xfId="6553" xr:uid="{00000000-0005-0000-0000-0000DE180000}"/>
    <cellStyle name="20% - Accent1 2 2 4 4 3 7 2" xfId="6554" xr:uid="{00000000-0005-0000-0000-0000DF180000}"/>
    <cellStyle name="20% - Accent1 2 2 4 4 3 8" xfId="6555" xr:uid="{00000000-0005-0000-0000-0000E0180000}"/>
    <cellStyle name="20% - Accent1 2 2 4 4 3 8 2" xfId="6556" xr:uid="{00000000-0005-0000-0000-0000E1180000}"/>
    <cellStyle name="20% - Accent1 2 2 4 4 3 9" xfId="6557" xr:uid="{00000000-0005-0000-0000-0000E2180000}"/>
    <cellStyle name="20% - Accent1 2 2 4 4 4" xfId="6558" xr:uid="{00000000-0005-0000-0000-0000E3180000}"/>
    <cellStyle name="20% - Accent1 2 2 4 4 4 2" xfId="6559" xr:uid="{00000000-0005-0000-0000-0000E4180000}"/>
    <cellStyle name="20% - Accent1 2 2 4 4 4 2 2" xfId="6560" xr:uid="{00000000-0005-0000-0000-0000E5180000}"/>
    <cellStyle name="20% - Accent1 2 2 4 4 4 2 2 2" xfId="6561" xr:uid="{00000000-0005-0000-0000-0000E6180000}"/>
    <cellStyle name="20% - Accent1 2 2 4 4 4 2 3" xfId="6562" xr:uid="{00000000-0005-0000-0000-0000E7180000}"/>
    <cellStyle name="20% - Accent1 2 2 4 4 4 3" xfId="6563" xr:uid="{00000000-0005-0000-0000-0000E8180000}"/>
    <cellStyle name="20% - Accent1 2 2 4 4 4 3 2" xfId="6564" xr:uid="{00000000-0005-0000-0000-0000E9180000}"/>
    <cellStyle name="20% - Accent1 2 2 4 4 4 4" xfId="6565" xr:uid="{00000000-0005-0000-0000-0000EA180000}"/>
    <cellStyle name="20% - Accent1 2 2 4 4 5" xfId="6566" xr:uid="{00000000-0005-0000-0000-0000EB180000}"/>
    <cellStyle name="20% - Accent1 2 2 4 4 5 2" xfId="6567" xr:uid="{00000000-0005-0000-0000-0000EC180000}"/>
    <cellStyle name="20% - Accent1 2 2 4 4 5 2 2" xfId="6568" xr:uid="{00000000-0005-0000-0000-0000ED180000}"/>
    <cellStyle name="20% - Accent1 2 2 4 4 5 2 2 2" xfId="6569" xr:uid="{00000000-0005-0000-0000-0000EE180000}"/>
    <cellStyle name="20% - Accent1 2 2 4 4 5 2 3" xfId="6570" xr:uid="{00000000-0005-0000-0000-0000EF180000}"/>
    <cellStyle name="20% - Accent1 2 2 4 4 5 3" xfId="6571" xr:uid="{00000000-0005-0000-0000-0000F0180000}"/>
    <cellStyle name="20% - Accent1 2 2 4 4 5 3 2" xfId="6572" xr:uid="{00000000-0005-0000-0000-0000F1180000}"/>
    <cellStyle name="20% - Accent1 2 2 4 4 5 4" xfId="6573" xr:uid="{00000000-0005-0000-0000-0000F2180000}"/>
    <cellStyle name="20% - Accent1 2 2 4 4 6" xfId="6574" xr:uid="{00000000-0005-0000-0000-0000F3180000}"/>
    <cellStyle name="20% - Accent1 2 2 4 4 6 2" xfId="6575" xr:uid="{00000000-0005-0000-0000-0000F4180000}"/>
    <cellStyle name="20% - Accent1 2 2 4 4 6 2 2" xfId="6576" xr:uid="{00000000-0005-0000-0000-0000F5180000}"/>
    <cellStyle name="20% - Accent1 2 2 4 4 6 2 2 2" xfId="6577" xr:uid="{00000000-0005-0000-0000-0000F6180000}"/>
    <cellStyle name="20% - Accent1 2 2 4 4 6 2 3" xfId="6578" xr:uid="{00000000-0005-0000-0000-0000F7180000}"/>
    <cellStyle name="20% - Accent1 2 2 4 4 6 3" xfId="6579" xr:uid="{00000000-0005-0000-0000-0000F8180000}"/>
    <cellStyle name="20% - Accent1 2 2 4 4 6 3 2" xfId="6580" xr:uid="{00000000-0005-0000-0000-0000F9180000}"/>
    <cellStyle name="20% - Accent1 2 2 4 4 6 4" xfId="6581" xr:uid="{00000000-0005-0000-0000-0000FA180000}"/>
    <cellStyle name="20% - Accent1 2 2 4 4 7" xfId="6582" xr:uid="{00000000-0005-0000-0000-0000FB180000}"/>
    <cellStyle name="20% - Accent1 2 2 4 4 7 2" xfId="6583" xr:uid="{00000000-0005-0000-0000-0000FC180000}"/>
    <cellStyle name="20% - Accent1 2 2 4 4 7 2 2" xfId="6584" xr:uid="{00000000-0005-0000-0000-0000FD180000}"/>
    <cellStyle name="20% - Accent1 2 2 4 4 7 3" xfId="6585" xr:uid="{00000000-0005-0000-0000-0000FE180000}"/>
    <cellStyle name="20% - Accent1 2 2 4 4 8" xfId="6586" xr:uid="{00000000-0005-0000-0000-0000FF180000}"/>
    <cellStyle name="20% - Accent1 2 2 4 4 8 2" xfId="6587" xr:uid="{00000000-0005-0000-0000-000000190000}"/>
    <cellStyle name="20% - Accent1 2 2 4 4 8 2 2" xfId="6588" xr:uid="{00000000-0005-0000-0000-000001190000}"/>
    <cellStyle name="20% - Accent1 2 2 4 4 8 3" xfId="6589" xr:uid="{00000000-0005-0000-0000-000002190000}"/>
    <cellStyle name="20% - Accent1 2 2 4 4 9" xfId="6590" xr:uid="{00000000-0005-0000-0000-000003190000}"/>
    <cellStyle name="20% - Accent1 2 2 4 4 9 2" xfId="6591" xr:uid="{00000000-0005-0000-0000-000004190000}"/>
    <cellStyle name="20% - Accent1 2 2 4 5" xfId="6592" xr:uid="{00000000-0005-0000-0000-000005190000}"/>
    <cellStyle name="20% - Accent1 2 2 4 5 10" xfId="6593" xr:uid="{00000000-0005-0000-0000-000006190000}"/>
    <cellStyle name="20% - Accent1 2 2 4 5 10 2" xfId="6594" xr:uid="{00000000-0005-0000-0000-000007190000}"/>
    <cellStyle name="20% - Accent1 2 2 4 5 11" xfId="6595" xr:uid="{00000000-0005-0000-0000-000008190000}"/>
    <cellStyle name="20% - Accent1 2 2 4 5 2" xfId="6596" xr:uid="{00000000-0005-0000-0000-000009190000}"/>
    <cellStyle name="20% - Accent1 2 2 4 5 2 2" xfId="6597" xr:uid="{00000000-0005-0000-0000-00000A190000}"/>
    <cellStyle name="20% - Accent1 2 2 4 5 2 2 2" xfId="6598" xr:uid="{00000000-0005-0000-0000-00000B190000}"/>
    <cellStyle name="20% - Accent1 2 2 4 5 2 2 2 2" xfId="6599" xr:uid="{00000000-0005-0000-0000-00000C190000}"/>
    <cellStyle name="20% - Accent1 2 2 4 5 2 2 2 2 2" xfId="6600" xr:uid="{00000000-0005-0000-0000-00000D190000}"/>
    <cellStyle name="20% - Accent1 2 2 4 5 2 2 2 3" xfId="6601" xr:uid="{00000000-0005-0000-0000-00000E190000}"/>
    <cellStyle name="20% - Accent1 2 2 4 5 2 2 3" xfId="6602" xr:uid="{00000000-0005-0000-0000-00000F190000}"/>
    <cellStyle name="20% - Accent1 2 2 4 5 2 2 3 2" xfId="6603" xr:uid="{00000000-0005-0000-0000-000010190000}"/>
    <cellStyle name="20% - Accent1 2 2 4 5 2 2 4" xfId="6604" xr:uid="{00000000-0005-0000-0000-000011190000}"/>
    <cellStyle name="20% - Accent1 2 2 4 5 2 3" xfId="6605" xr:uid="{00000000-0005-0000-0000-000012190000}"/>
    <cellStyle name="20% - Accent1 2 2 4 5 2 3 2" xfId="6606" xr:uid="{00000000-0005-0000-0000-000013190000}"/>
    <cellStyle name="20% - Accent1 2 2 4 5 2 3 2 2" xfId="6607" xr:uid="{00000000-0005-0000-0000-000014190000}"/>
    <cellStyle name="20% - Accent1 2 2 4 5 2 3 2 2 2" xfId="6608" xr:uid="{00000000-0005-0000-0000-000015190000}"/>
    <cellStyle name="20% - Accent1 2 2 4 5 2 3 2 3" xfId="6609" xr:uid="{00000000-0005-0000-0000-000016190000}"/>
    <cellStyle name="20% - Accent1 2 2 4 5 2 3 3" xfId="6610" xr:uid="{00000000-0005-0000-0000-000017190000}"/>
    <cellStyle name="20% - Accent1 2 2 4 5 2 3 3 2" xfId="6611" xr:uid="{00000000-0005-0000-0000-000018190000}"/>
    <cellStyle name="20% - Accent1 2 2 4 5 2 3 4" xfId="6612" xr:uid="{00000000-0005-0000-0000-000019190000}"/>
    <cellStyle name="20% - Accent1 2 2 4 5 2 4" xfId="6613" xr:uid="{00000000-0005-0000-0000-00001A190000}"/>
    <cellStyle name="20% - Accent1 2 2 4 5 2 4 2" xfId="6614" xr:uid="{00000000-0005-0000-0000-00001B190000}"/>
    <cellStyle name="20% - Accent1 2 2 4 5 2 4 2 2" xfId="6615" xr:uid="{00000000-0005-0000-0000-00001C190000}"/>
    <cellStyle name="20% - Accent1 2 2 4 5 2 4 2 2 2" xfId="6616" xr:uid="{00000000-0005-0000-0000-00001D190000}"/>
    <cellStyle name="20% - Accent1 2 2 4 5 2 4 2 3" xfId="6617" xr:uid="{00000000-0005-0000-0000-00001E190000}"/>
    <cellStyle name="20% - Accent1 2 2 4 5 2 4 3" xfId="6618" xr:uid="{00000000-0005-0000-0000-00001F190000}"/>
    <cellStyle name="20% - Accent1 2 2 4 5 2 4 3 2" xfId="6619" xr:uid="{00000000-0005-0000-0000-000020190000}"/>
    <cellStyle name="20% - Accent1 2 2 4 5 2 4 4" xfId="6620" xr:uid="{00000000-0005-0000-0000-000021190000}"/>
    <cellStyle name="20% - Accent1 2 2 4 5 2 5" xfId="6621" xr:uid="{00000000-0005-0000-0000-000022190000}"/>
    <cellStyle name="20% - Accent1 2 2 4 5 2 5 2" xfId="6622" xr:uid="{00000000-0005-0000-0000-000023190000}"/>
    <cellStyle name="20% - Accent1 2 2 4 5 2 5 2 2" xfId="6623" xr:uid="{00000000-0005-0000-0000-000024190000}"/>
    <cellStyle name="20% - Accent1 2 2 4 5 2 5 3" xfId="6624" xr:uid="{00000000-0005-0000-0000-000025190000}"/>
    <cellStyle name="20% - Accent1 2 2 4 5 2 6" xfId="6625" xr:uid="{00000000-0005-0000-0000-000026190000}"/>
    <cellStyle name="20% - Accent1 2 2 4 5 2 6 2" xfId="6626" xr:uid="{00000000-0005-0000-0000-000027190000}"/>
    <cellStyle name="20% - Accent1 2 2 4 5 2 6 2 2" xfId="6627" xr:uid="{00000000-0005-0000-0000-000028190000}"/>
    <cellStyle name="20% - Accent1 2 2 4 5 2 6 3" xfId="6628" xr:uid="{00000000-0005-0000-0000-000029190000}"/>
    <cellStyle name="20% - Accent1 2 2 4 5 2 7" xfId="6629" xr:uid="{00000000-0005-0000-0000-00002A190000}"/>
    <cellStyle name="20% - Accent1 2 2 4 5 2 7 2" xfId="6630" xr:uid="{00000000-0005-0000-0000-00002B190000}"/>
    <cellStyle name="20% - Accent1 2 2 4 5 2 8" xfId="6631" xr:uid="{00000000-0005-0000-0000-00002C190000}"/>
    <cellStyle name="20% - Accent1 2 2 4 5 2 8 2" xfId="6632" xr:uid="{00000000-0005-0000-0000-00002D190000}"/>
    <cellStyle name="20% - Accent1 2 2 4 5 2 9" xfId="6633" xr:uid="{00000000-0005-0000-0000-00002E190000}"/>
    <cellStyle name="20% - Accent1 2 2 4 5 3" xfId="6634" xr:uid="{00000000-0005-0000-0000-00002F190000}"/>
    <cellStyle name="20% - Accent1 2 2 4 5 3 2" xfId="6635" xr:uid="{00000000-0005-0000-0000-000030190000}"/>
    <cellStyle name="20% - Accent1 2 2 4 5 3 2 2" xfId="6636" xr:uid="{00000000-0005-0000-0000-000031190000}"/>
    <cellStyle name="20% - Accent1 2 2 4 5 3 2 2 2" xfId="6637" xr:uid="{00000000-0005-0000-0000-000032190000}"/>
    <cellStyle name="20% - Accent1 2 2 4 5 3 2 2 2 2" xfId="6638" xr:uid="{00000000-0005-0000-0000-000033190000}"/>
    <cellStyle name="20% - Accent1 2 2 4 5 3 2 2 3" xfId="6639" xr:uid="{00000000-0005-0000-0000-000034190000}"/>
    <cellStyle name="20% - Accent1 2 2 4 5 3 2 3" xfId="6640" xr:uid="{00000000-0005-0000-0000-000035190000}"/>
    <cellStyle name="20% - Accent1 2 2 4 5 3 2 3 2" xfId="6641" xr:uid="{00000000-0005-0000-0000-000036190000}"/>
    <cellStyle name="20% - Accent1 2 2 4 5 3 2 4" xfId="6642" xr:uid="{00000000-0005-0000-0000-000037190000}"/>
    <cellStyle name="20% - Accent1 2 2 4 5 3 3" xfId="6643" xr:uid="{00000000-0005-0000-0000-000038190000}"/>
    <cellStyle name="20% - Accent1 2 2 4 5 3 3 2" xfId="6644" xr:uid="{00000000-0005-0000-0000-000039190000}"/>
    <cellStyle name="20% - Accent1 2 2 4 5 3 3 2 2" xfId="6645" xr:uid="{00000000-0005-0000-0000-00003A190000}"/>
    <cellStyle name="20% - Accent1 2 2 4 5 3 3 2 2 2" xfId="6646" xr:uid="{00000000-0005-0000-0000-00003B190000}"/>
    <cellStyle name="20% - Accent1 2 2 4 5 3 3 2 3" xfId="6647" xr:uid="{00000000-0005-0000-0000-00003C190000}"/>
    <cellStyle name="20% - Accent1 2 2 4 5 3 3 3" xfId="6648" xr:uid="{00000000-0005-0000-0000-00003D190000}"/>
    <cellStyle name="20% - Accent1 2 2 4 5 3 3 3 2" xfId="6649" xr:uid="{00000000-0005-0000-0000-00003E190000}"/>
    <cellStyle name="20% - Accent1 2 2 4 5 3 3 4" xfId="6650" xr:uid="{00000000-0005-0000-0000-00003F190000}"/>
    <cellStyle name="20% - Accent1 2 2 4 5 3 4" xfId="6651" xr:uid="{00000000-0005-0000-0000-000040190000}"/>
    <cellStyle name="20% - Accent1 2 2 4 5 3 4 2" xfId="6652" xr:uid="{00000000-0005-0000-0000-000041190000}"/>
    <cellStyle name="20% - Accent1 2 2 4 5 3 4 2 2" xfId="6653" xr:uid="{00000000-0005-0000-0000-000042190000}"/>
    <cellStyle name="20% - Accent1 2 2 4 5 3 4 2 2 2" xfId="6654" xr:uid="{00000000-0005-0000-0000-000043190000}"/>
    <cellStyle name="20% - Accent1 2 2 4 5 3 4 2 3" xfId="6655" xr:uid="{00000000-0005-0000-0000-000044190000}"/>
    <cellStyle name="20% - Accent1 2 2 4 5 3 4 3" xfId="6656" xr:uid="{00000000-0005-0000-0000-000045190000}"/>
    <cellStyle name="20% - Accent1 2 2 4 5 3 4 3 2" xfId="6657" xr:uid="{00000000-0005-0000-0000-000046190000}"/>
    <cellStyle name="20% - Accent1 2 2 4 5 3 4 4" xfId="6658" xr:uid="{00000000-0005-0000-0000-000047190000}"/>
    <cellStyle name="20% - Accent1 2 2 4 5 3 5" xfId="6659" xr:uid="{00000000-0005-0000-0000-000048190000}"/>
    <cellStyle name="20% - Accent1 2 2 4 5 3 5 2" xfId="6660" xr:uid="{00000000-0005-0000-0000-000049190000}"/>
    <cellStyle name="20% - Accent1 2 2 4 5 3 5 2 2" xfId="6661" xr:uid="{00000000-0005-0000-0000-00004A190000}"/>
    <cellStyle name="20% - Accent1 2 2 4 5 3 5 3" xfId="6662" xr:uid="{00000000-0005-0000-0000-00004B190000}"/>
    <cellStyle name="20% - Accent1 2 2 4 5 3 6" xfId="6663" xr:uid="{00000000-0005-0000-0000-00004C190000}"/>
    <cellStyle name="20% - Accent1 2 2 4 5 3 6 2" xfId="6664" xr:uid="{00000000-0005-0000-0000-00004D190000}"/>
    <cellStyle name="20% - Accent1 2 2 4 5 3 6 2 2" xfId="6665" xr:uid="{00000000-0005-0000-0000-00004E190000}"/>
    <cellStyle name="20% - Accent1 2 2 4 5 3 6 3" xfId="6666" xr:uid="{00000000-0005-0000-0000-00004F190000}"/>
    <cellStyle name="20% - Accent1 2 2 4 5 3 7" xfId="6667" xr:uid="{00000000-0005-0000-0000-000050190000}"/>
    <cellStyle name="20% - Accent1 2 2 4 5 3 7 2" xfId="6668" xr:uid="{00000000-0005-0000-0000-000051190000}"/>
    <cellStyle name="20% - Accent1 2 2 4 5 3 8" xfId="6669" xr:uid="{00000000-0005-0000-0000-000052190000}"/>
    <cellStyle name="20% - Accent1 2 2 4 5 3 8 2" xfId="6670" xr:uid="{00000000-0005-0000-0000-000053190000}"/>
    <cellStyle name="20% - Accent1 2 2 4 5 3 9" xfId="6671" xr:uid="{00000000-0005-0000-0000-000054190000}"/>
    <cellStyle name="20% - Accent1 2 2 4 5 4" xfId="6672" xr:uid="{00000000-0005-0000-0000-000055190000}"/>
    <cellStyle name="20% - Accent1 2 2 4 5 4 2" xfId="6673" xr:uid="{00000000-0005-0000-0000-000056190000}"/>
    <cellStyle name="20% - Accent1 2 2 4 5 4 2 2" xfId="6674" xr:uid="{00000000-0005-0000-0000-000057190000}"/>
    <cellStyle name="20% - Accent1 2 2 4 5 4 2 2 2" xfId="6675" xr:uid="{00000000-0005-0000-0000-000058190000}"/>
    <cellStyle name="20% - Accent1 2 2 4 5 4 2 3" xfId="6676" xr:uid="{00000000-0005-0000-0000-000059190000}"/>
    <cellStyle name="20% - Accent1 2 2 4 5 4 3" xfId="6677" xr:uid="{00000000-0005-0000-0000-00005A190000}"/>
    <cellStyle name="20% - Accent1 2 2 4 5 4 3 2" xfId="6678" xr:uid="{00000000-0005-0000-0000-00005B190000}"/>
    <cellStyle name="20% - Accent1 2 2 4 5 4 4" xfId="6679" xr:uid="{00000000-0005-0000-0000-00005C190000}"/>
    <cellStyle name="20% - Accent1 2 2 4 5 5" xfId="6680" xr:uid="{00000000-0005-0000-0000-00005D190000}"/>
    <cellStyle name="20% - Accent1 2 2 4 5 5 2" xfId="6681" xr:uid="{00000000-0005-0000-0000-00005E190000}"/>
    <cellStyle name="20% - Accent1 2 2 4 5 5 2 2" xfId="6682" xr:uid="{00000000-0005-0000-0000-00005F190000}"/>
    <cellStyle name="20% - Accent1 2 2 4 5 5 2 2 2" xfId="6683" xr:uid="{00000000-0005-0000-0000-000060190000}"/>
    <cellStyle name="20% - Accent1 2 2 4 5 5 2 3" xfId="6684" xr:uid="{00000000-0005-0000-0000-000061190000}"/>
    <cellStyle name="20% - Accent1 2 2 4 5 5 3" xfId="6685" xr:uid="{00000000-0005-0000-0000-000062190000}"/>
    <cellStyle name="20% - Accent1 2 2 4 5 5 3 2" xfId="6686" xr:uid="{00000000-0005-0000-0000-000063190000}"/>
    <cellStyle name="20% - Accent1 2 2 4 5 5 4" xfId="6687" xr:uid="{00000000-0005-0000-0000-000064190000}"/>
    <cellStyle name="20% - Accent1 2 2 4 5 6" xfId="6688" xr:uid="{00000000-0005-0000-0000-000065190000}"/>
    <cellStyle name="20% - Accent1 2 2 4 5 6 2" xfId="6689" xr:uid="{00000000-0005-0000-0000-000066190000}"/>
    <cellStyle name="20% - Accent1 2 2 4 5 6 2 2" xfId="6690" xr:uid="{00000000-0005-0000-0000-000067190000}"/>
    <cellStyle name="20% - Accent1 2 2 4 5 6 2 2 2" xfId="6691" xr:uid="{00000000-0005-0000-0000-000068190000}"/>
    <cellStyle name="20% - Accent1 2 2 4 5 6 2 3" xfId="6692" xr:uid="{00000000-0005-0000-0000-000069190000}"/>
    <cellStyle name="20% - Accent1 2 2 4 5 6 3" xfId="6693" xr:uid="{00000000-0005-0000-0000-00006A190000}"/>
    <cellStyle name="20% - Accent1 2 2 4 5 6 3 2" xfId="6694" xr:uid="{00000000-0005-0000-0000-00006B190000}"/>
    <cellStyle name="20% - Accent1 2 2 4 5 6 4" xfId="6695" xr:uid="{00000000-0005-0000-0000-00006C190000}"/>
    <cellStyle name="20% - Accent1 2 2 4 5 7" xfId="6696" xr:uid="{00000000-0005-0000-0000-00006D190000}"/>
    <cellStyle name="20% - Accent1 2 2 4 5 7 2" xfId="6697" xr:uid="{00000000-0005-0000-0000-00006E190000}"/>
    <cellStyle name="20% - Accent1 2 2 4 5 7 2 2" xfId="6698" xr:uid="{00000000-0005-0000-0000-00006F190000}"/>
    <cellStyle name="20% - Accent1 2 2 4 5 7 3" xfId="6699" xr:uid="{00000000-0005-0000-0000-000070190000}"/>
    <cellStyle name="20% - Accent1 2 2 4 5 8" xfId="6700" xr:uid="{00000000-0005-0000-0000-000071190000}"/>
    <cellStyle name="20% - Accent1 2 2 4 5 8 2" xfId="6701" xr:uid="{00000000-0005-0000-0000-000072190000}"/>
    <cellStyle name="20% - Accent1 2 2 4 5 8 2 2" xfId="6702" xr:uid="{00000000-0005-0000-0000-000073190000}"/>
    <cellStyle name="20% - Accent1 2 2 4 5 8 3" xfId="6703" xr:uid="{00000000-0005-0000-0000-000074190000}"/>
    <cellStyle name="20% - Accent1 2 2 4 5 9" xfId="6704" xr:uid="{00000000-0005-0000-0000-000075190000}"/>
    <cellStyle name="20% - Accent1 2 2 4 5 9 2" xfId="6705" xr:uid="{00000000-0005-0000-0000-000076190000}"/>
    <cellStyle name="20% - Accent1 2 2 4 6" xfId="6706" xr:uid="{00000000-0005-0000-0000-000077190000}"/>
    <cellStyle name="20% - Accent1 2 2 4 6 10" xfId="6707" xr:uid="{00000000-0005-0000-0000-000078190000}"/>
    <cellStyle name="20% - Accent1 2 2 4 6 10 2" xfId="6708" xr:uid="{00000000-0005-0000-0000-000079190000}"/>
    <cellStyle name="20% - Accent1 2 2 4 6 11" xfId="6709" xr:uid="{00000000-0005-0000-0000-00007A190000}"/>
    <cellStyle name="20% - Accent1 2 2 4 6 2" xfId="6710" xr:uid="{00000000-0005-0000-0000-00007B190000}"/>
    <cellStyle name="20% - Accent1 2 2 4 6 2 2" xfId="6711" xr:uid="{00000000-0005-0000-0000-00007C190000}"/>
    <cellStyle name="20% - Accent1 2 2 4 6 2 2 2" xfId="6712" xr:uid="{00000000-0005-0000-0000-00007D190000}"/>
    <cellStyle name="20% - Accent1 2 2 4 6 2 2 2 2" xfId="6713" xr:uid="{00000000-0005-0000-0000-00007E190000}"/>
    <cellStyle name="20% - Accent1 2 2 4 6 2 2 2 2 2" xfId="6714" xr:uid="{00000000-0005-0000-0000-00007F190000}"/>
    <cellStyle name="20% - Accent1 2 2 4 6 2 2 2 3" xfId="6715" xr:uid="{00000000-0005-0000-0000-000080190000}"/>
    <cellStyle name="20% - Accent1 2 2 4 6 2 2 3" xfId="6716" xr:uid="{00000000-0005-0000-0000-000081190000}"/>
    <cellStyle name="20% - Accent1 2 2 4 6 2 2 3 2" xfId="6717" xr:uid="{00000000-0005-0000-0000-000082190000}"/>
    <cellStyle name="20% - Accent1 2 2 4 6 2 2 4" xfId="6718" xr:uid="{00000000-0005-0000-0000-000083190000}"/>
    <cellStyle name="20% - Accent1 2 2 4 6 2 3" xfId="6719" xr:uid="{00000000-0005-0000-0000-000084190000}"/>
    <cellStyle name="20% - Accent1 2 2 4 6 2 3 2" xfId="6720" xr:uid="{00000000-0005-0000-0000-000085190000}"/>
    <cellStyle name="20% - Accent1 2 2 4 6 2 3 2 2" xfId="6721" xr:uid="{00000000-0005-0000-0000-000086190000}"/>
    <cellStyle name="20% - Accent1 2 2 4 6 2 3 2 2 2" xfId="6722" xr:uid="{00000000-0005-0000-0000-000087190000}"/>
    <cellStyle name="20% - Accent1 2 2 4 6 2 3 2 3" xfId="6723" xr:uid="{00000000-0005-0000-0000-000088190000}"/>
    <cellStyle name="20% - Accent1 2 2 4 6 2 3 3" xfId="6724" xr:uid="{00000000-0005-0000-0000-000089190000}"/>
    <cellStyle name="20% - Accent1 2 2 4 6 2 3 3 2" xfId="6725" xr:uid="{00000000-0005-0000-0000-00008A190000}"/>
    <cellStyle name="20% - Accent1 2 2 4 6 2 3 4" xfId="6726" xr:uid="{00000000-0005-0000-0000-00008B190000}"/>
    <cellStyle name="20% - Accent1 2 2 4 6 2 4" xfId="6727" xr:uid="{00000000-0005-0000-0000-00008C190000}"/>
    <cellStyle name="20% - Accent1 2 2 4 6 2 4 2" xfId="6728" xr:uid="{00000000-0005-0000-0000-00008D190000}"/>
    <cellStyle name="20% - Accent1 2 2 4 6 2 4 2 2" xfId="6729" xr:uid="{00000000-0005-0000-0000-00008E190000}"/>
    <cellStyle name="20% - Accent1 2 2 4 6 2 4 2 2 2" xfId="6730" xr:uid="{00000000-0005-0000-0000-00008F190000}"/>
    <cellStyle name="20% - Accent1 2 2 4 6 2 4 2 3" xfId="6731" xr:uid="{00000000-0005-0000-0000-000090190000}"/>
    <cellStyle name="20% - Accent1 2 2 4 6 2 4 3" xfId="6732" xr:uid="{00000000-0005-0000-0000-000091190000}"/>
    <cellStyle name="20% - Accent1 2 2 4 6 2 4 3 2" xfId="6733" xr:uid="{00000000-0005-0000-0000-000092190000}"/>
    <cellStyle name="20% - Accent1 2 2 4 6 2 4 4" xfId="6734" xr:uid="{00000000-0005-0000-0000-000093190000}"/>
    <cellStyle name="20% - Accent1 2 2 4 6 2 5" xfId="6735" xr:uid="{00000000-0005-0000-0000-000094190000}"/>
    <cellStyle name="20% - Accent1 2 2 4 6 2 5 2" xfId="6736" xr:uid="{00000000-0005-0000-0000-000095190000}"/>
    <cellStyle name="20% - Accent1 2 2 4 6 2 5 2 2" xfId="6737" xr:uid="{00000000-0005-0000-0000-000096190000}"/>
    <cellStyle name="20% - Accent1 2 2 4 6 2 5 3" xfId="6738" xr:uid="{00000000-0005-0000-0000-000097190000}"/>
    <cellStyle name="20% - Accent1 2 2 4 6 2 6" xfId="6739" xr:uid="{00000000-0005-0000-0000-000098190000}"/>
    <cellStyle name="20% - Accent1 2 2 4 6 2 6 2" xfId="6740" xr:uid="{00000000-0005-0000-0000-000099190000}"/>
    <cellStyle name="20% - Accent1 2 2 4 6 2 6 2 2" xfId="6741" xr:uid="{00000000-0005-0000-0000-00009A190000}"/>
    <cellStyle name="20% - Accent1 2 2 4 6 2 6 3" xfId="6742" xr:uid="{00000000-0005-0000-0000-00009B190000}"/>
    <cellStyle name="20% - Accent1 2 2 4 6 2 7" xfId="6743" xr:uid="{00000000-0005-0000-0000-00009C190000}"/>
    <cellStyle name="20% - Accent1 2 2 4 6 2 7 2" xfId="6744" xr:uid="{00000000-0005-0000-0000-00009D190000}"/>
    <cellStyle name="20% - Accent1 2 2 4 6 2 8" xfId="6745" xr:uid="{00000000-0005-0000-0000-00009E190000}"/>
    <cellStyle name="20% - Accent1 2 2 4 6 2 8 2" xfId="6746" xr:uid="{00000000-0005-0000-0000-00009F190000}"/>
    <cellStyle name="20% - Accent1 2 2 4 6 2 9" xfId="6747" xr:uid="{00000000-0005-0000-0000-0000A0190000}"/>
    <cellStyle name="20% - Accent1 2 2 4 6 3" xfId="6748" xr:uid="{00000000-0005-0000-0000-0000A1190000}"/>
    <cellStyle name="20% - Accent1 2 2 4 6 3 2" xfId="6749" xr:uid="{00000000-0005-0000-0000-0000A2190000}"/>
    <cellStyle name="20% - Accent1 2 2 4 6 3 2 2" xfId="6750" xr:uid="{00000000-0005-0000-0000-0000A3190000}"/>
    <cellStyle name="20% - Accent1 2 2 4 6 3 2 2 2" xfId="6751" xr:uid="{00000000-0005-0000-0000-0000A4190000}"/>
    <cellStyle name="20% - Accent1 2 2 4 6 3 2 2 2 2" xfId="6752" xr:uid="{00000000-0005-0000-0000-0000A5190000}"/>
    <cellStyle name="20% - Accent1 2 2 4 6 3 2 2 3" xfId="6753" xr:uid="{00000000-0005-0000-0000-0000A6190000}"/>
    <cellStyle name="20% - Accent1 2 2 4 6 3 2 3" xfId="6754" xr:uid="{00000000-0005-0000-0000-0000A7190000}"/>
    <cellStyle name="20% - Accent1 2 2 4 6 3 2 3 2" xfId="6755" xr:uid="{00000000-0005-0000-0000-0000A8190000}"/>
    <cellStyle name="20% - Accent1 2 2 4 6 3 2 4" xfId="6756" xr:uid="{00000000-0005-0000-0000-0000A9190000}"/>
    <cellStyle name="20% - Accent1 2 2 4 6 3 3" xfId="6757" xr:uid="{00000000-0005-0000-0000-0000AA190000}"/>
    <cellStyle name="20% - Accent1 2 2 4 6 3 3 2" xfId="6758" xr:uid="{00000000-0005-0000-0000-0000AB190000}"/>
    <cellStyle name="20% - Accent1 2 2 4 6 3 3 2 2" xfId="6759" xr:uid="{00000000-0005-0000-0000-0000AC190000}"/>
    <cellStyle name="20% - Accent1 2 2 4 6 3 3 2 2 2" xfId="6760" xr:uid="{00000000-0005-0000-0000-0000AD190000}"/>
    <cellStyle name="20% - Accent1 2 2 4 6 3 3 2 3" xfId="6761" xr:uid="{00000000-0005-0000-0000-0000AE190000}"/>
    <cellStyle name="20% - Accent1 2 2 4 6 3 3 3" xfId="6762" xr:uid="{00000000-0005-0000-0000-0000AF190000}"/>
    <cellStyle name="20% - Accent1 2 2 4 6 3 3 3 2" xfId="6763" xr:uid="{00000000-0005-0000-0000-0000B0190000}"/>
    <cellStyle name="20% - Accent1 2 2 4 6 3 3 4" xfId="6764" xr:uid="{00000000-0005-0000-0000-0000B1190000}"/>
    <cellStyle name="20% - Accent1 2 2 4 6 3 4" xfId="6765" xr:uid="{00000000-0005-0000-0000-0000B2190000}"/>
    <cellStyle name="20% - Accent1 2 2 4 6 3 4 2" xfId="6766" xr:uid="{00000000-0005-0000-0000-0000B3190000}"/>
    <cellStyle name="20% - Accent1 2 2 4 6 3 4 2 2" xfId="6767" xr:uid="{00000000-0005-0000-0000-0000B4190000}"/>
    <cellStyle name="20% - Accent1 2 2 4 6 3 4 2 2 2" xfId="6768" xr:uid="{00000000-0005-0000-0000-0000B5190000}"/>
    <cellStyle name="20% - Accent1 2 2 4 6 3 4 2 3" xfId="6769" xr:uid="{00000000-0005-0000-0000-0000B6190000}"/>
    <cellStyle name="20% - Accent1 2 2 4 6 3 4 3" xfId="6770" xr:uid="{00000000-0005-0000-0000-0000B7190000}"/>
    <cellStyle name="20% - Accent1 2 2 4 6 3 4 3 2" xfId="6771" xr:uid="{00000000-0005-0000-0000-0000B8190000}"/>
    <cellStyle name="20% - Accent1 2 2 4 6 3 4 4" xfId="6772" xr:uid="{00000000-0005-0000-0000-0000B9190000}"/>
    <cellStyle name="20% - Accent1 2 2 4 6 3 5" xfId="6773" xr:uid="{00000000-0005-0000-0000-0000BA190000}"/>
    <cellStyle name="20% - Accent1 2 2 4 6 3 5 2" xfId="6774" xr:uid="{00000000-0005-0000-0000-0000BB190000}"/>
    <cellStyle name="20% - Accent1 2 2 4 6 3 5 2 2" xfId="6775" xr:uid="{00000000-0005-0000-0000-0000BC190000}"/>
    <cellStyle name="20% - Accent1 2 2 4 6 3 5 3" xfId="6776" xr:uid="{00000000-0005-0000-0000-0000BD190000}"/>
    <cellStyle name="20% - Accent1 2 2 4 6 3 6" xfId="6777" xr:uid="{00000000-0005-0000-0000-0000BE190000}"/>
    <cellStyle name="20% - Accent1 2 2 4 6 3 6 2" xfId="6778" xr:uid="{00000000-0005-0000-0000-0000BF190000}"/>
    <cellStyle name="20% - Accent1 2 2 4 6 3 6 2 2" xfId="6779" xr:uid="{00000000-0005-0000-0000-0000C0190000}"/>
    <cellStyle name="20% - Accent1 2 2 4 6 3 6 3" xfId="6780" xr:uid="{00000000-0005-0000-0000-0000C1190000}"/>
    <cellStyle name="20% - Accent1 2 2 4 6 3 7" xfId="6781" xr:uid="{00000000-0005-0000-0000-0000C2190000}"/>
    <cellStyle name="20% - Accent1 2 2 4 6 3 7 2" xfId="6782" xr:uid="{00000000-0005-0000-0000-0000C3190000}"/>
    <cellStyle name="20% - Accent1 2 2 4 6 3 8" xfId="6783" xr:uid="{00000000-0005-0000-0000-0000C4190000}"/>
    <cellStyle name="20% - Accent1 2 2 4 6 3 8 2" xfId="6784" xr:uid="{00000000-0005-0000-0000-0000C5190000}"/>
    <cellStyle name="20% - Accent1 2 2 4 6 3 9" xfId="6785" xr:uid="{00000000-0005-0000-0000-0000C6190000}"/>
    <cellStyle name="20% - Accent1 2 2 4 6 4" xfId="6786" xr:uid="{00000000-0005-0000-0000-0000C7190000}"/>
    <cellStyle name="20% - Accent1 2 2 4 6 4 2" xfId="6787" xr:uid="{00000000-0005-0000-0000-0000C8190000}"/>
    <cellStyle name="20% - Accent1 2 2 4 6 4 2 2" xfId="6788" xr:uid="{00000000-0005-0000-0000-0000C9190000}"/>
    <cellStyle name="20% - Accent1 2 2 4 6 4 2 2 2" xfId="6789" xr:uid="{00000000-0005-0000-0000-0000CA190000}"/>
    <cellStyle name="20% - Accent1 2 2 4 6 4 2 3" xfId="6790" xr:uid="{00000000-0005-0000-0000-0000CB190000}"/>
    <cellStyle name="20% - Accent1 2 2 4 6 4 3" xfId="6791" xr:uid="{00000000-0005-0000-0000-0000CC190000}"/>
    <cellStyle name="20% - Accent1 2 2 4 6 4 3 2" xfId="6792" xr:uid="{00000000-0005-0000-0000-0000CD190000}"/>
    <cellStyle name="20% - Accent1 2 2 4 6 4 4" xfId="6793" xr:uid="{00000000-0005-0000-0000-0000CE190000}"/>
    <cellStyle name="20% - Accent1 2 2 4 6 5" xfId="6794" xr:uid="{00000000-0005-0000-0000-0000CF190000}"/>
    <cellStyle name="20% - Accent1 2 2 4 6 5 2" xfId="6795" xr:uid="{00000000-0005-0000-0000-0000D0190000}"/>
    <cellStyle name="20% - Accent1 2 2 4 6 5 2 2" xfId="6796" xr:uid="{00000000-0005-0000-0000-0000D1190000}"/>
    <cellStyle name="20% - Accent1 2 2 4 6 5 2 2 2" xfId="6797" xr:uid="{00000000-0005-0000-0000-0000D2190000}"/>
    <cellStyle name="20% - Accent1 2 2 4 6 5 2 3" xfId="6798" xr:uid="{00000000-0005-0000-0000-0000D3190000}"/>
    <cellStyle name="20% - Accent1 2 2 4 6 5 3" xfId="6799" xr:uid="{00000000-0005-0000-0000-0000D4190000}"/>
    <cellStyle name="20% - Accent1 2 2 4 6 5 3 2" xfId="6800" xr:uid="{00000000-0005-0000-0000-0000D5190000}"/>
    <cellStyle name="20% - Accent1 2 2 4 6 5 4" xfId="6801" xr:uid="{00000000-0005-0000-0000-0000D6190000}"/>
    <cellStyle name="20% - Accent1 2 2 4 6 6" xfId="6802" xr:uid="{00000000-0005-0000-0000-0000D7190000}"/>
    <cellStyle name="20% - Accent1 2 2 4 6 6 2" xfId="6803" xr:uid="{00000000-0005-0000-0000-0000D8190000}"/>
    <cellStyle name="20% - Accent1 2 2 4 6 6 2 2" xfId="6804" xr:uid="{00000000-0005-0000-0000-0000D9190000}"/>
    <cellStyle name="20% - Accent1 2 2 4 6 6 2 2 2" xfId="6805" xr:uid="{00000000-0005-0000-0000-0000DA190000}"/>
    <cellStyle name="20% - Accent1 2 2 4 6 6 2 3" xfId="6806" xr:uid="{00000000-0005-0000-0000-0000DB190000}"/>
    <cellStyle name="20% - Accent1 2 2 4 6 6 3" xfId="6807" xr:uid="{00000000-0005-0000-0000-0000DC190000}"/>
    <cellStyle name="20% - Accent1 2 2 4 6 6 3 2" xfId="6808" xr:uid="{00000000-0005-0000-0000-0000DD190000}"/>
    <cellStyle name="20% - Accent1 2 2 4 6 6 4" xfId="6809" xr:uid="{00000000-0005-0000-0000-0000DE190000}"/>
    <cellStyle name="20% - Accent1 2 2 4 6 7" xfId="6810" xr:uid="{00000000-0005-0000-0000-0000DF190000}"/>
    <cellStyle name="20% - Accent1 2 2 4 6 7 2" xfId="6811" xr:uid="{00000000-0005-0000-0000-0000E0190000}"/>
    <cellStyle name="20% - Accent1 2 2 4 6 7 2 2" xfId="6812" xr:uid="{00000000-0005-0000-0000-0000E1190000}"/>
    <cellStyle name="20% - Accent1 2 2 4 6 7 3" xfId="6813" xr:uid="{00000000-0005-0000-0000-0000E2190000}"/>
    <cellStyle name="20% - Accent1 2 2 4 6 8" xfId="6814" xr:uid="{00000000-0005-0000-0000-0000E3190000}"/>
    <cellStyle name="20% - Accent1 2 2 4 6 8 2" xfId="6815" xr:uid="{00000000-0005-0000-0000-0000E4190000}"/>
    <cellStyle name="20% - Accent1 2 2 4 6 8 2 2" xfId="6816" xr:uid="{00000000-0005-0000-0000-0000E5190000}"/>
    <cellStyle name="20% - Accent1 2 2 4 6 8 3" xfId="6817" xr:uid="{00000000-0005-0000-0000-0000E6190000}"/>
    <cellStyle name="20% - Accent1 2 2 4 6 9" xfId="6818" xr:uid="{00000000-0005-0000-0000-0000E7190000}"/>
    <cellStyle name="20% - Accent1 2 2 4 6 9 2" xfId="6819" xr:uid="{00000000-0005-0000-0000-0000E8190000}"/>
    <cellStyle name="20% - Accent1 2 2 4 7" xfId="6820" xr:uid="{00000000-0005-0000-0000-0000E9190000}"/>
    <cellStyle name="20% - Accent1 2 2 4 7 2" xfId="6821" xr:uid="{00000000-0005-0000-0000-0000EA190000}"/>
    <cellStyle name="20% - Accent1 2 2 4 7 2 2" xfId="6822" xr:uid="{00000000-0005-0000-0000-0000EB190000}"/>
    <cellStyle name="20% - Accent1 2 2 4 7 2 2 2" xfId="6823" xr:uid="{00000000-0005-0000-0000-0000EC190000}"/>
    <cellStyle name="20% - Accent1 2 2 4 7 2 2 2 2" xfId="6824" xr:uid="{00000000-0005-0000-0000-0000ED190000}"/>
    <cellStyle name="20% - Accent1 2 2 4 7 2 2 3" xfId="6825" xr:uid="{00000000-0005-0000-0000-0000EE190000}"/>
    <cellStyle name="20% - Accent1 2 2 4 7 2 3" xfId="6826" xr:uid="{00000000-0005-0000-0000-0000EF190000}"/>
    <cellStyle name="20% - Accent1 2 2 4 7 2 3 2" xfId="6827" xr:uid="{00000000-0005-0000-0000-0000F0190000}"/>
    <cellStyle name="20% - Accent1 2 2 4 7 2 4" xfId="6828" xr:uid="{00000000-0005-0000-0000-0000F1190000}"/>
    <cellStyle name="20% - Accent1 2 2 4 7 3" xfId="6829" xr:uid="{00000000-0005-0000-0000-0000F2190000}"/>
    <cellStyle name="20% - Accent1 2 2 4 7 3 2" xfId="6830" xr:uid="{00000000-0005-0000-0000-0000F3190000}"/>
    <cellStyle name="20% - Accent1 2 2 4 7 3 2 2" xfId="6831" xr:uid="{00000000-0005-0000-0000-0000F4190000}"/>
    <cellStyle name="20% - Accent1 2 2 4 7 3 2 2 2" xfId="6832" xr:uid="{00000000-0005-0000-0000-0000F5190000}"/>
    <cellStyle name="20% - Accent1 2 2 4 7 3 2 3" xfId="6833" xr:uid="{00000000-0005-0000-0000-0000F6190000}"/>
    <cellStyle name="20% - Accent1 2 2 4 7 3 3" xfId="6834" xr:uid="{00000000-0005-0000-0000-0000F7190000}"/>
    <cellStyle name="20% - Accent1 2 2 4 7 3 3 2" xfId="6835" xr:uid="{00000000-0005-0000-0000-0000F8190000}"/>
    <cellStyle name="20% - Accent1 2 2 4 7 3 4" xfId="6836" xr:uid="{00000000-0005-0000-0000-0000F9190000}"/>
    <cellStyle name="20% - Accent1 2 2 4 7 4" xfId="6837" xr:uid="{00000000-0005-0000-0000-0000FA190000}"/>
    <cellStyle name="20% - Accent1 2 2 4 7 4 2" xfId="6838" xr:uid="{00000000-0005-0000-0000-0000FB190000}"/>
    <cellStyle name="20% - Accent1 2 2 4 7 4 2 2" xfId="6839" xr:uid="{00000000-0005-0000-0000-0000FC190000}"/>
    <cellStyle name="20% - Accent1 2 2 4 7 4 2 2 2" xfId="6840" xr:uid="{00000000-0005-0000-0000-0000FD190000}"/>
    <cellStyle name="20% - Accent1 2 2 4 7 4 2 3" xfId="6841" xr:uid="{00000000-0005-0000-0000-0000FE190000}"/>
    <cellStyle name="20% - Accent1 2 2 4 7 4 3" xfId="6842" xr:uid="{00000000-0005-0000-0000-0000FF190000}"/>
    <cellStyle name="20% - Accent1 2 2 4 7 4 3 2" xfId="6843" xr:uid="{00000000-0005-0000-0000-0000001A0000}"/>
    <cellStyle name="20% - Accent1 2 2 4 7 4 4" xfId="6844" xr:uid="{00000000-0005-0000-0000-0000011A0000}"/>
    <cellStyle name="20% - Accent1 2 2 4 7 5" xfId="6845" xr:uid="{00000000-0005-0000-0000-0000021A0000}"/>
    <cellStyle name="20% - Accent1 2 2 4 7 5 2" xfId="6846" xr:uid="{00000000-0005-0000-0000-0000031A0000}"/>
    <cellStyle name="20% - Accent1 2 2 4 7 5 2 2" xfId="6847" xr:uid="{00000000-0005-0000-0000-0000041A0000}"/>
    <cellStyle name="20% - Accent1 2 2 4 7 5 3" xfId="6848" xr:uid="{00000000-0005-0000-0000-0000051A0000}"/>
    <cellStyle name="20% - Accent1 2 2 4 7 6" xfId="6849" xr:uid="{00000000-0005-0000-0000-0000061A0000}"/>
    <cellStyle name="20% - Accent1 2 2 4 7 6 2" xfId="6850" xr:uid="{00000000-0005-0000-0000-0000071A0000}"/>
    <cellStyle name="20% - Accent1 2 2 4 7 6 2 2" xfId="6851" xr:uid="{00000000-0005-0000-0000-0000081A0000}"/>
    <cellStyle name="20% - Accent1 2 2 4 7 6 3" xfId="6852" xr:uid="{00000000-0005-0000-0000-0000091A0000}"/>
    <cellStyle name="20% - Accent1 2 2 4 7 7" xfId="6853" xr:uid="{00000000-0005-0000-0000-00000A1A0000}"/>
    <cellStyle name="20% - Accent1 2 2 4 7 7 2" xfId="6854" xr:uid="{00000000-0005-0000-0000-00000B1A0000}"/>
    <cellStyle name="20% - Accent1 2 2 4 7 8" xfId="6855" xr:uid="{00000000-0005-0000-0000-00000C1A0000}"/>
    <cellStyle name="20% - Accent1 2 2 4 7 8 2" xfId="6856" xr:uid="{00000000-0005-0000-0000-00000D1A0000}"/>
    <cellStyle name="20% - Accent1 2 2 4 7 9" xfId="6857" xr:uid="{00000000-0005-0000-0000-00000E1A0000}"/>
    <cellStyle name="20% - Accent1 2 2 4 8" xfId="6858" xr:uid="{00000000-0005-0000-0000-00000F1A0000}"/>
    <cellStyle name="20% - Accent1 2 2 4 8 2" xfId="6859" xr:uid="{00000000-0005-0000-0000-0000101A0000}"/>
    <cellStyle name="20% - Accent1 2 2 4 8 2 2" xfId="6860" xr:uid="{00000000-0005-0000-0000-0000111A0000}"/>
    <cellStyle name="20% - Accent1 2 2 4 8 2 2 2" xfId="6861" xr:uid="{00000000-0005-0000-0000-0000121A0000}"/>
    <cellStyle name="20% - Accent1 2 2 4 8 2 2 2 2" xfId="6862" xr:uid="{00000000-0005-0000-0000-0000131A0000}"/>
    <cellStyle name="20% - Accent1 2 2 4 8 2 2 3" xfId="6863" xr:uid="{00000000-0005-0000-0000-0000141A0000}"/>
    <cellStyle name="20% - Accent1 2 2 4 8 2 3" xfId="6864" xr:uid="{00000000-0005-0000-0000-0000151A0000}"/>
    <cellStyle name="20% - Accent1 2 2 4 8 2 3 2" xfId="6865" xr:uid="{00000000-0005-0000-0000-0000161A0000}"/>
    <cellStyle name="20% - Accent1 2 2 4 8 2 4" xfId="6866" xr:uid="{00000000-0005-0000-0000-0000171A0000}"/>
    <cellStyle name="20% - Accent1 2 2 4 8 3" xfId="6867" xr:uid="{00000000-0005-0000-0000-0000181A0000}"/>
    <cellStyle name="20% - Accent1 2 2 4 8 3 2" xfId="6868" xr:uid="{00000000-0005-0000-0000-0000191A0000}"/>
    <cellStyle name="20% - Accent1 2 2 4 8 3 2 2" xfId="6869" xr:uid="{00000000-0005-0000-0000-00001A1A0000}"/>
    <cellStyle name="20% - Accent1 2 2 4 8 3 2 2 2" xfId="6870" xr:uid="{00000000-0005-0000-0000-00001B1A0000}"/>
    <cellStyle name="20% - Accent1 2 2 4 8 3 2 3" xfId="6871" xr:uid="{00000000-0005-0000-0000-00001C1A0000}"/>
    <cellStyle name="20% - Accent1 2 2 4 8 3 3" xfId="6872" xr:uid="{00000000-0005-0000-0000-00001D1A0000}"/>
    <cellStyle name="20% - Accent1 2 2 4 8 3 3 2" xfId="6873" xr:uid="{00000000-0005-0000-0000-00001E1A0000}"/>
    <cellStyle name="20% - Accent1 2 2 4 8 3 4" xfId="6874" xr:uid="{00000000-0005-0000-0000-00001F1A0000}"/>
    <cellStyle name="20% - Accent1 2 2 4 8 4" xfId="6875" xr:uid="{00000000-0005-0000-0000-0000201A0000}"/>
    <cellStyle name="20% - Accent1 2 2 4 8 4 2" xfId="6876" xr:uid="{00000000-0005-0000-0000-0000211A0000}"/>
    <cellStyle name="20% - Accent1 2 2 4 8 4 2 2" xfId="6877" xr:uid="{00000000-0005-0000-0000-0000221A0000}"/>
    <cellStyle name="20% - Accent1 2 2 4 8 4 2 2 2" xfId="6878" xr:uid="{00000000-0005-0000-0000-0000231A0000}"/>
    <cellStyle name="20% - Accent1 2 2 4 8 4 2 3" xfId="6879" xr:uid="{00000000-0005-0000-0000-0000241A0000}"/>
    <cellStyle name="20% - Accent1 2 2 4 8 4 3" xfId="6880" xr:uid="{00000000-0005-0000-0000-0000251A0000}"/>
    <cellStyle name="20% - Accent1 2 2 4 8 4 3 2" xfId="6881" xr:uid="{00000000-0005-0000-0000-0000261A0000}"/>
    <cellStyle name="20% - Accent1 2 2 4 8 4 4" xfId="6882" xr:uid="{00000000-0005-0000-0000-0000271A0000}"/>
    <cellStyle name="20% - Accent1 2 2 4 8 5" xfId="6883" xr:uid="{00000000-0005-0000-0000-0000281A0000}"/>
    <cellStyle name="20% - Accent1 2 2 4 8 5 2" xfId="6884" xr:uid="{00000000-0005-0000-0000-0000291A0000}"/>
    <cellStyle name="20% - Accent1 2 2 4 8 5 2 2" xfId="6885" xr:uid="{00000000-0005-0000-0000-00002A1A0000}"/>
    <cellStyle name="20% - Accent1 2 2 4 8 5 3" xfId="6886" xr:uid="{00000000-0005-0000-0000-00002B1A0000}"/>
    <cellStyle name="20% - Accent1 2 2 4 8 6" xfId="6887" xr:uid="{00000000-0005-0000-0000-00002C1A0000}"/>
    <cellStyle name="20% - Accent1 2 2 4 8 6 2" xfId="6888" xr:uid="{00000000-0005-0000-0000-00002D1A0000}"/>
    <cellStyle name="20% - Accent1 2 2 4 8 6 2 2" xfId="6889" xr:uid="{00000000-0005-0000-0000-00002E1A0000}"/>
    <cellStyle name="20% - Accent1 2 2 4 8 6 3" xfId="6890" xr:uid="{00000000-0005-0000-0000-00002F1A0000}"/>
    <cellStyle name="20% - Accent1 2 2 4 8 7" xfId="6891" xr:uid="{00000000-0005-0000-0000-0000301A0000}"/>
    <cellStyle name="20% - Accent1 2 2 4 8 7 2" xfId="6892" xr:uid="{00000000-0005-0000-0000-0000311A0000}"/>
    <cellStyle name="20% - Accent1 2 2 4 8 8" xfId="6893" xr:uid="{00000000-0005-0000-0000-0000321A0000}"/>
    <cellStyle name="20% - Accent1 2 2 4 8 8 2" xfId="6894" xr:uid="{00000000-0005-0000-0000-0000331A0000}"/>
    <cellStyle name="20% - Accent1 2 2 4 8 9" xfId="6895" xr:uid="{00000000-0005-0000-0000-0000341A0000}"/>
    <cellStyle name="20% - Accent1 2 2 4 9" xfId="6896" xr:uid="{00000000-0005-0000-0000-0000351A0000}"/>
    <cellStyle name="20% - Accent1 2 2 4 9 2" xfId="6897" xr:uid="{00000000-0005-0000-0000-0000361A0000}"/>
    <cellStyle name="20% - Accent1 2 2 4 9 2 2" xfId="6898" xr:uid="{00000000-0005-0000-0000-0000371A0000}"/>
    <cellStyle name="20% - Accent1 2 2 4 9 2 2 2" xfId="6899" xr:uid="{00000000-0005-0000-0000-0000381A0000}"/>
    <cellStyle name="20% - Accent1 2 2 4 9 2 3" xfId="6900" xr:uid="{00000000-0005-0000-0000-0000391A0000}"/>
    <cellStyle name="20% - Accent1 2 2 4 9 3" xfId="6901" xr:uid="{00000000-0005-0000-0000-00003A1A0000}"/>
    <cellStyle name="20% - Accent1 2 2 4 9 3 2" xfId="6902" xr:uid="{00000000-0005-0000-0000-00003B1A0000}"/>
    <cellStyle name="20% - Accent1 2 2 4 9 4" xfId="6903" xr:uid="{00000000-0005-0000-0000-00003C1A0000}"/>
    <cellStyle name="20% - Accent1 2 2 5" xfId="6904" xr:uid="{00000000-0005-0000-0000-00003D1A0000}"/>
    <cellStyle name="20% - Accent1 2 2 5 10" xfId="6905" xr:uid="{00000000-0005-0000-0000-00003E1A0000}"/>
    <cellStyle name="20% - Accent1 2 2 5 10 2" xfId="6906" xr:uid="{00000000-0005-0000-0000-00003F1A0000}"/>
    <cellStyle name="20% - Accent1 2 2 5 10 2 2" xfId="6907" xr:uid="{00000000-0005-0000-0000-0000401A0000}"/>
    <cellStyle name="20% - Accent1 2 2 5 10 2 2 2" xfId="6908" xr:uid="{00000000-0005-0000-0000-0000411A0000}"/>
    <cellStyle name="20% - Accent1 2 2 5 10 2 3" xfId="6909" xr:uid="{00000000-0005-0000-0000-0000421A0000}"/>
    <cellStyle name="20% - Accent1 2 2 5 10 3" xfId="6910" xr:uid="{00000000-0005-0000-0000-0000431A0000}"/>
    <cellStyle name="20% - Accent1 2 2 5 10 3 2" xfId="6911" xr:uid="{00000000-0005-0000-0000-0000441A0000}"/>
    <cellStyle name="20% - Accent1 2 2 5 10 4" xfId="6912" xr:uid="{00000000-0005-0000-0000-0000451A0000}"/>
    <cellStyle name="20% - Accent1 2 2 5 11" xfId="6913" xr:uid="{00000000-0005-0000-0000-0000461A0000}"/>
    <cellStyle name="20% - Accent1 2 2 5 11 2" xfId="6914" xr:uid="{00000000-0005-0000-0000-0000471A0000}"/>
    <cellStyle name="20% - Accent1 2 2 5 11 2 2" xfId="6915" xr:uid="{00000000-0005-0000-0000-0000481A0000}"/>
    <cellStyle name="20% - Accent1 2 2 5 11 3" xfId="6916" xr:uid="{00000000-0005-0000-0000-0000491A0000}"/>
    <cellStyle name="20% - Accent1 2 2 5 12" xfId="6917" xr:uid="{00000000-0005-0000-0000-00004A1A0000}"/>
    <cellStyle name="20% - Accent1 2 2 5 12 2" xfId="6918" xr:uid="{00000000-0005-0000-0000-00004B1A0000}"/>
    <cellStyle name="20% - Accent1 2 2 5 12 2 2" xfId="6919" xr:uid="{00000000-0005-0000-0000-00004C1A0000}"/>
    <cellStyle name="20% - Accent1 2 2 5 12 3" xfId="6920" xr:uid="{00000000-0005-0000-0000-00004D1A0000}"/>
    <cellStyle name="20% - Accent1 2 2 5 13" xfId="6921" xr:uid="{00000000-0005-0000-0000-00004E1A0000}"/>
    <cellStyle name="20% - Accent1 2 2 5 13 2" xfId="6922" xr:uid="{00000000-0005-0000-0000-00004F1A0000}"/>
    <cellStyle name="20% - Accent1 2 2 5 14" xfId="6923" xr:uid="{00000000-0005-0000-0000-0000501A0000}"/>
    <cellStyle name="20% - Accent1 2 2 5 14 2" xfId="6924" xr:uid="{00000000-0005-0000-0000-0000511A0000}"/>
    <cellStyle name="20% - Accent1 2 2 5 15" xfId="6925" xr:uid="{00000000-0005-0000-0000-0000521A0000}"/>
    <cellStyle name="20% - Accent1 2 2 5 2" xfId="6926" xr:uid="{00000000-0005-0000-0000-0000531A0000}"/>
    <cellStyle name="20% - Accent1 2 2 5 2 10" xfId="6927" xr:uid="{00000000-0005-0000-0000-0000541A0000}"/>
    <cellStyle name="20% - Accent1 2 2 5 2 10 2" xfId="6928" xr:uid="{00000000-0005-0000-0000-0000551A0000}"/>
    <cellStyle name="20% - Accent1 2 2 5 2 10 2 2" xfId="6929" xr:uid="{00000000-0005-0000-0000-0000561A0000}"/>
    <cellStyle name="20% - Accent1 2 2 5 2 10 3" xfId="6930" xr:uid="{00000000-0005-0000-0000-0000571A0000}"/>
    <cellStyle name="20% - Accent1 2 2 5 2 11" xfId="6931" xr:uid="{00000000-0005-0000-0000-0000581A0000}"/>
    <cellStyle name="20% - Accent1 2 2 5 2 11 2" xfId="6932" xr:uid="{00000000-0005-0000-0000-0000591A0000}"/>
    <cellStyle name="20% - Accent1 2 2 5 2 11 2 2" xfId="6933" xr:uid="{00000000-0005-0000-0000-00005A1A0000}"/>
    <cellStyle name="20% - Accent1 2 2 5 2 11 3" xfId="6934" xr:uid="{00000000-0005-0000-0000-00005B1A0000}"/>
    <cellStyle name="20% - Accent1 2 2 5 2 12" xfId="6935" xr:uid="{00000000-0005-0000-0000-00005C1A0000}"/>
    <cellStyle name="20% - Accent1 2 2 5 2 12 2" xfId="6936" xr:uid="{00000000-0005-0000-0000-00005D1A0000}"/>
    <cellStyle name="20% - Accent1 2 2 5 2 13" xfId="6937" xr:uid="{00000000-0005-0000-0000-00005E1A0000}"/>
    <cellStyle name="20% - Accent1 2 2 5 2 13 2" xfId="6938" xr:uid="{00000000-0005-0000-0000-00005F1A0000}"/>
    <cellStyle name="20% - Accent1 2 2 5 2 14" xfId="6939" xr:uid="{00000000-0005-0000-0000-0000601A0000}"/>
    <cellStyle name="20% - Accent1 2 2 5 2 2" xfId="6940" xr:uid="{00000000-0005-0000-0000-0000611A0000}"/>
    <cellStyle name="20% - Accent1 2 2 5 2 2 10" xfId="6941" xr:uid="{00000000-0005-0000-0000-0000621A0000}"/>
    <cellStyle name="20% - Accent1 2 2 5 2 2 10 2" xfId="6942" xr:uid="{00000000-0005-0000-0000-0000631A0000}"/>
    <cellStyle name="20% - Accent1 2 2 5 2 2 11" xfId="6943" xr:uid="{00000000-0005-0000-0000-0000641A0000}"/>
    <cellStyle name="20% - Accent1 2 2 5 2 2 2" xfId="6944" xr:uid="{00000000-0005-0000-0000-0000651A0000}"/>
    <cellStyle name="20% - Accent1 2 2 5 2 2 2 2" xfId="6945" xr:uid="{00000000-0005-0000-0000-0000661A0000}"/>
    <cellStyle name="20% - Accent1 2 2 5 2 2 2 2 2" xfId="6946" xr:uid="{00000000-0005-0000-0000-0000671A0000}"/>
    <cellStyle name="20% - Accent1 2 2 5 2 2 2 2 2 2" xfId="6947" xr:uid="{00000000-0005-0000-0000-0000681A0000}"/>
    <cellStyle name="20% - Accent1 2 2 5 2 2 2 2 2 2 2" xfId="6948" xr:uid="{00000000-0005-0000-0000-0000691A0000}"/>
    <cellStyle name="20% - Accent1 2 2 5 2 2 2 2 2 3" xfId="6949" xr:uid="{00000000-0005-0000-0000-00006A1A0000}"/>
    <cellStyle name="20% - Accent1 2 2 5 2 2 2 2 3" xfId="6950" xr:uid="{00000000-0005-0000-0000-00006B1A0000}"/>
    <cellStyle name="20% - Accent1 2 2 5 2 2 2 2 3 2" xfId="6951" xr:uid="{00000000-0005-0000-0000-00006C1A0000}"/>
    <cellStyle name="20% - Accent1 2 2 5 2 2 2 2 4" xfId="6952" xr:uid="{00000000-0005-0000-0000-00006D1A0000}"/>
    <cellStyle name="20% - Accent1 2 2 5 2 2 2 3" xfId="6953" xr:uid="{00000000-0005-0000-0000-00006E1A0000}"/>
    <cellStyle name="20% - Accent1 2 2 5 2 2 2 3 2" xfId="6954" xr:uid="{00000000-0005-0000-0000-00006F1A0000}"/>
    <cellStyle name="20% - Accent1 2 2 5 2 2 2 3 2 2" xfId="6955" xr:uid="{00000000-0005-0000-0000-0000701A0000}"/>
    <cellStyle name="20% - Accent1 2 2 5 2 2 2 3 2 2 2" xfId="6956" xr:uid="{00000000-0005-0000-0000-0000711A0000}"/>
    <cellStyle name="20% - Accent1 2 2 5 2 2 2 3 2 3" xfId="6957" xr:uid="{00000000-0005-0000-0000-0000721A0000}"/>
    <cellStyle name="20% - Accent1 2 2 5 2 2 2 3 3" xfId="6958" xr:uid="{00000000-0005-0000-0000-0000731A0000}"/>
    <cellStyle name="20% - Accent1 2 2 5 2 2 2 3 3 2" xfId="6959" xr:uid="{00000000-0005-0000-0000-0000741A0000}"/>
    <cellStyle name="20% - Accent1 2 2 5 2 2 2 3 4" xfId="6960" xr:uid="{00000000-0005-0000-0000-0000751A0000}"/>
    <cellStyle name="20% - Accent1 2 2 5 2 2 2 4" xfId="6961" xr:uid="{00000000-0005-0000-0000-0000761A0000}"/>
    <cellStyle name="20% - Accent1 2 2 5 2 2 2 4 2" xfId="6962" xr:uid="{00000000-0005-0000-0000-0000771A0000}"/>
    <cellStyle name="20% - Accent1 2 2 5 2 2 2 4 2 2" xfId="6963" xr:uid="{00000000-0005-0000-0000-0000781A0000}"/>
    <cellStyle name="20% - Accent1 2 2 5 2 2 2 4 2 2 2" xfId="6964" xr:uid="{00000000-0005-0000-0000-0000791A0000}"/>
    <cellStyle name="20% - Accent1 2 2 5 2 2 2 4 2 3" xfId="6965" xr:uid="{00000000-0005-0000-0000-00007A1A0000}"/>
    <cellStyle name="20% - Accent1 2 2 5 2 2 2 4 3" xfId="6966" xr:uid="{00000000-0005-0000-0000-00007B1A0000}"/>
    <cellStyle name="20% - Accent1 2 2 5 2 2 2 4 3 2" xfId="6967" xr:uid="{00000000-0005-0000-0000-00007C1A0000}"/>
    <cellStyle name="20% - Accent1 2 2 5 2 2 2 4 4" xfId="6968" xr:uid="{00000000-0005-0000-0000-00007D1A0000}"/>
    <cellStyle name="20% - Accent1 2 2 5 2 2 2 5" xfId="6969" xr:uid="{00000000-0005-0000-0000-00007E1A0000}"/>
    <cellStyle name="20% - Accent1 2 2 5 2 2 2 5 2" xfId="6970" xr:uid="{00000000-0005-0000-0000-00007F1A0000}"/>
    <cellStyle name="20% - Accent1 2 2 5 2 2 2 5 2 2" xfId="6971" xr:uid="{00000000-0005-0000-0000-0000801A0000}"/>
    <cellStyle name="20% - Accent1 2 2 5 2 2 2 5 3" xfId="6972" xr:uid="{00000000-0005-0000-0000-0000811A0000}"/>
    <cellStyle name="20% - Accent1 2 2 5 2 2 2 6" xfId="6973" xr:uid="{00000000-0005-0000-0000-0000821A0000}"/>
    <cellStyle name="20% - Accent1 2 2 5 2 2 2 6 2" xfId="6974" xr:uid="{00000000-0005-0000-0000-0000831A0000}"/>
    <cellStyle name="20% - Accent1 2 2 5 2 2 2 6 2 2" xfId="6975" xr:uid="{00000000-0005-0000-0000-0000841A0000}"/>
    <cellStyle name="20% - Accent1 2 2 5 2 2 2 6 3" xfId="6976" xr:uid="{00000000-0005-0000-0000-0000851A0000}"/>
    <cellStyle name="20% - Accent1 2 2 5 2 2 2 7" xfId="6977" xr:uid="{00000000-0005-0000-0000-0000861A0000}"/>
    <cellStyle name="20% - Accent1 2 2 5 2 2 2 7 2" xfId="6978" xr:uid="{00000000-0005-0000-0000-0000871A0000}"/>
    <cellStyle name="20% - Accent1 2 2 5 2 2 2 8" xfId="6979" xr:uid="{00000000-0005-0000-0000-0000881A0000}"/>
    <cellStyle name="20% - Accent1 2 2 5 2 2 2 8 2" xfId="6980" xr:uid="{00000000-0005-0000-0000-0000891A0000}"/>
    <cellStyle name="20% - Accent1 2 2 5 2 2 2 9" xfId="6981" xr:uid="{00000000-0005-0000-0000-00008A1A0000}"/>
    <cellStyle name="20% - Accent1 2 2 5 2 2 3" xfId="6982" xr:uid="{00000000-0005-0000-0000-00008B1A0000}"/>
    <cellStyle name="20% - Accent1 2 2 5 2 2 3 2" xfId="6983" xr:uid="{00000000-0005-0000-0000-00008C1A0000}"/>
    <cellStyle name="20% - Accent1 2 2 5 2 2 3 2 2" xfId="6984" xr:uid="{00000000-0005-0000-0000-00008D1A0000}"/>
    <cellStyle name="20% - Accent1 2 2 5 2 2 3 2 2 2" xfId="6985" xr:uid="{00000000-0005-0000-0000-00008E1A0000}"/>
    <cellStyle name="20% - Accent1 2 2 5 2 2 3 2 2 2 2" xfId="6986" xr:uid="{00000000-0005-0000-0000-00008F1A0000}"/>
    <cellStyle name="20% - Accent1 2 2 5 2 2 3 2 2 3" xfId="6987" xr:uid="{00000000-0005-0000-0000-0000901A0000}"/>
    <cellStyle name="20% - Accent1 2 2 5 2 2 3 2 3" xfId="6988" xr:uid="{00000000-0005-0000-0000-0000911A0000}"/>
    <cellStyle name="20% - Accent1 2 2 5 2 2 3 2 3 2" xfId="6989" xr:uid="{00000000-0005-0000-0000-0000921A0000}"/>
    <cellStyle name="20% - Accent1 2 2 5 2 2 3 2 4" xfId="6990" xr:uid="{00000000-0005-0000-0000-0000931A0000}"/>
    <cellStyle name="20% - Accent1 2 2 5 2 2 3 3" xfId="6991" xr:uid="{00000000-0005-0000-0000-0000941A0000}"/>
    <cellStyle name="20% - Accent1 2 2 5 2 2 3 3 2" xfId="6992" xr:uid="{00000000-0005-0000-0000-0000951A0000}"/>
    <cellStyle name="20% - Accent1 2 2 5 2 2 3 3 2 2" xfId="6993" xr:uid="{00000000-0005-0000-0000-0000961A0000}"/>
    <cellStyle name="20% - Accent1 2 2 5 2 2 3 3 2 2 2" xfId="6994" xr:uid="{00000000-0005-0000-0000-0000971A0000}"/>
    <cellStyle name="20% - Accent1 2 2 5 2 2 3 3 2 3" xfId="6995" xr:uid="{00000000-0005-0000-0000-0000981A0000}"/>
    <cellStyle name="20% - Accent1 2 2 5 2 2 3 3 3" xfId="6996" xr:uid="{00000000-0005-0000-0000-0000991A0000}"/>
    <cellStyle name="20% - Accent1 2 2 5 2 2 3 3 3 2" xfId="6997" xr:uid="{00000000-0005-0000-0000-00009A1A0000}"/>
    <cellStyle name="20% - Accent1 2 2 5 2 2 3 3 4" xfId="6998" xr:uid="{00000000-0005-0000-0000-00009B1A0000}"/>
    <cellStyle name="20% - Accent1 2 2 5 2 2 3 4" xfId="6999" xr:uid="{00000000-0005-0000-0000-00009C1A0000}"/>
    <cellStyle name="20% - Accent1 2 2 5 2 2 3 4 2" xfId="7000" xr:uid="{00000000-0005-0000-0000-00009D1A0000}"/>
    <cellStyle name="20% - Accent1 2 2 5 2 2 3 4 2 2" xfId="7001" xr:uid="{00000000-0005-0000-0000-00009E1A0000}"/>
    <cellStyle name="20% - Accent1 2 2 5 2 2 3 4 2 2 2" xfId="7002" xr:uid="{00000000-0005-0000-0000-00009F1A0000}"/>
    <cellStyle name="20% - Accent1 2 2 5 2 2 3 4 2 3" xfId="7003" xr:uid="{00000000-0005-0000-0000-0000A01A0000}"/>
    <cellStyle name="20% - Accent1 2 2 5 2 2 3 4 3" xfId="7004" xr:uid="{00000000-0005-0000-0000-0000A11A0000}"/>
    <cellStyle name="20% - Accent1 2 2 5 2 2 3 4 3 2" xfId="7005" xr:uid="{00000000-0005-0000-0000-0000A21A0000}"/>
    <cellStyle name="20% - Accent1 2 2 5 2 2 3 4 4" xfId="7006" xr:uid="{00000000-0005-0000-0000-0000A31A0000}"/>
    <cellStyle name="20% - Accent1 2 2 5 2 2 3 5" xfId="7007" xr:uid="{00000000-0005-0000-0000-0000A41A0000}"/>
    <cellStyle name="20% - Accent1 2 2 5 2 2 3 5 2" xfId="7008" xr:uid="{00000000-0005-0000-0000-0000A51A0000}"/>
    <cellStyle name="20% - Accent1 2 2 5 2 2 3 5 2 2" xfId="7009" xr:uid="{00000000-0005-0000-0000-0000A61A0000}"/>
    <cellStyle name="20% - Accent1 2 2 5 2 2 3 5 3" xfId="7010" xr:uid="{00000000-0005-0000-0000-0000A71A0000}"/>
    <cellStyle name="20% - Accent1 2 2 5 2 2 3 6" xfId="7011" xr:uid="{00000000-0005-0000-0000-0000A81A0000}"/>
    <cellStyle name="20% - Accent1 2 2 5 2 2 3 6 2" xfId="7012" xr:uid="{00000000-0005-0000-0000-0000A91A0000}"/>
    <cellStyle name="20% - Accent1 2 2 5 2 2 3 6 2 2" xfId="7013" xr:uid="{00000000-0005-0000-0000-0000AA1A0000}"/>
    <cellStyle name="20% - Accent1 2 2 5 2 2 3 6 3" xfId="7014" xr:uid="{00000000-0005-0000-0000-0000AB1A0000}"/>
    <cellStyle name="20% - Accent1 2 2 5 2 2 3 7" xfId="7015" xr:uid="{00000000-0005-0000-0000-0000AC1A0000}"/>
    <cellStyle name="20% - Accent1 2 2 5 2 2 3 7 2" xfId="7016" xr:uid="{00000000-0005-0000-0000-0000AD1A0000}"/>
    <cellStyle name="20% - Accent1 2 2 5 2 2 3 8" xfId="7017" xr:uid="{00000000-0005-0000-0000-0000AE1A0000}"/>
    <cellStyle name="20% - Accent1 2 2 5 2 2 3 8 2" xfId="7018" xr:uid="{00000000-0005-0000-0000-0000AF1A0000}"/>
    <cellStyle name="20% - Accent1 2 2 5 2 2 3 9" xfId="7019" xr:uid="{00000000-0005-0000-0000-0000B01A0000}"/>
    <cellStyle name="20% - Accent1 2 2 5 2 2 4" xfId="7020" xr:uid="{00000000-0005-0000-0000-0000B11A0000}"/>
    <cellStyle name="20% - Accent1 2 2 5 2 2 4 2" xfId="7021" xr:uid="{00000000-0005-0000-0000-0000B21A0000}"/>
    <cellStyle name="20% - Accent1 2 2 5 2 2 4 2 2" xfId="7022" xr:uid="{00000000-0005-0000-0000-0000B31A0000}"/>
    <cellStyle name="20% - Accent1 2 2 5 2 2 4 2 2 2" xfId="7023" xr:uid="{00000000-0005-0000-0000-0000B41A0000}"/>
    <cellStyle name="20% - Accent1 2 2 5 2 2 4 2 3" xfId="7024" xr:uid="{00000000-0005-0000-0000-0000B51A0000}"/>
    <cellStyle name="20% - Accent1 2 2 5 2 2 4 3" xfId="7025" xr:uid="{00000000-0005-0000-0000-0000B61A0000}"/>
    <cellStyle name="20% - Accent1 2 2 5 2 2 4 3 2" xfId="7026" xr:uid="{00000000-0005-0000-0000-0000B71A0000}"/>
    <cellStyle name="20% - Accent1 2 2 5 2 2 4 4" xfId="7027" xr:uid="{00000000-0005-0000-0000-0000B81A0000}"/>
    <cellStyle name="20% - Accent1 2 2 5 2 2 5" xfId="7028" xr:uid="{00000000-0005-0000-0000-0000B91A0000}"/>
    <cellStyle name="20% - Accent1 2 2 5 2 2 5 2" xfId="7029" xr:uid="{00000000-0005-0000-0000-0000BA1A0000}"/>
    <cellStyle name="20% - Accent1 2 2 5 2 2 5 2 2" xfId="7030" xr:uid="{00000000-0005-0000-0000-0000BB1A0000}"/>
    <cellStyle name="20% - Accent1 2 2 5 2 2 5 2 2 2" xfId="7031" xr:uid="{00000000-0005-0000-0000-0000BC1A0000}"/>
    <cellStyle name="20% - Accent1 2 2 5 2 2 5 2 3" xfId="7032" xr:uid="{00000000-0005-0000-0000-0000BD1A0000}"/>
    <cellStyle name="20% - Accent1 2 2 5 2 2 5 3" xfId="7033" xr:uid="{00000000-0005-0000-0000-0000BE1A0000}"/>
    <cellStyle name="20% - Accent1 2 2 5 2 2 5 3 2" xfId="7034" xr:uid="{00000000-0005-0000-0000-0000BF1A0000}"/>
    <cellStyle name="20% - Accent1 2 2 5 2 2 5 4" xfId="7035" xr:uid="{00000000-0005-0000-0000-0000C01A0000}"/>
    <cellStyle name="20% - Accent1 2 2 5 2 2 6" xfId="7036" xr:uid="{00000000-0005-0000-0000-0000C11A0000}"/>
    <cellStyle name="20% - Accent1 2 2 5 2 2 6 2" xfId="7037" xr:uid="{00000000-0005-0000-0000-0000C21A0000}"/>
    <cellStyle name="20% - Accent1 2 2 5 2 2 6 2 2" xfId="7038" xr:uid="{00000000-0005-0000-0000-0000C31A0000}"/>
    <cellStyle name="20% - Accent1 2 2 5 2 2 6 2 2 2" xfId="7039" xr:uid="{00000000-0005-0000-0000-0000C41A0000}"/>
    <cellStyle name="20% - Accent1 2 2 5 2 2 6 2 3" xfId="7040" xr:uid="{00000000-0005-0000-0000-0000C51A0000}"/>
    <cellStyle name="20% - Accent1 2 2 5 2 2 6 3" xfId="7041" xr:uid="{00000000-0005-0000-0000-0000C61A0000}"/>
    <cellStyle name="20% - Accent1 2 2 5 2 2 6 3 2" xfId="7042" xr:uid="{00000000-0005-0000-0000-0000C71A0000}"/>
    <cellStyle name="20% - Accent1 2 2 5 2 2 6 4" xfId="7043" xr:uid="{00000000-0005-0000-0000-0000C81A0000}"/>
    <cellStyle name="20% - Accent1 2 2 5 2 2 7" xfId="7044" xr:uid="{00000000-0005-0000-0000-0000C91A0000}"/>
    <cellStyle name="20% - Accent1 2 2 5 2 2 7 2" xfId="7045" xr:uid="{00000000-0005-0000-0000-0000CA1A0000}"/>
    <cellStyle name="20% - Accent1 2 2 5 2 2 7 2 2" xfId="7046" xr:uid="{00000000-0005-0000-0000-0000CB1A0000}"/>
    <cellStyle name="20% - Accent1 2 2 5 2 2 7 3" xfId="7047" xr:uid="{00000000-0005-0000-0000-0000CC1A0000}"/>
    <cellStyle name="20% - Accent1 2 2 5 2 2 8" xfId="7048" xr:uid="{00000000-0005-0000-0000-0000CD1A0000}"/>
    <cellStyle name="20% - Accent1 2 2 5 2 2 8 2" xfId="7049" xr:uid="{00000000-0005-0000-0000-0000CE1A0000}"/>
    <cellStyle name="20% - Accent1 2 2 5 2 2 8 2 2" xfId="7050" xr:uid="{00000000-0005-0000-0000-0000CF1A0000}"/>
    <cellStyle name="20% - Accent1 2 2 5 2 2 8 3" xfId="7051" xr:uid="{00000000-0005-0000-0000-0000D01A0000}"/>
    <cellStyle name="20% - Accent1 2 2 5 2 2 9" xfId="7052" xr:uid="{00000000-0005-0000-0000-0000D11A0000}"/>
    <cellStyle name="20% - Accent1 2 2 5 2 2 9 2" xfId="7053" xr:uid="{00000000-0005-0000-0000-0000D21A0000}"/>
    <cellStyle name="20% - Accent1 2 2 5 2 3" xfId="7054" xr:uid="{00000000-0005-0000-0000-0000D31A0000}"/>
    <cellStyle name="20% - Accent1 2 2 5 2 3 10" xfId="7055" xr:uid="{00000000-0005-0000-0000-0000D41A0000}"/>
    <cellStyle name="20% - Accent1 2 2 5 2 3 10 2" xfId="7056" xr:uid="{00000000-0005-0000-0000-0000D51A0000}"/>
    <cellStyle name="20% - Accent1 2 2 5 2 3 11" xfId="7057" xr:uid="{00000000-0005-0000-0000-0000D61A0000}"/>
    <cellStyle name="20% - Accent1 2 2 5 2 3 2" xfId="7058" xr:uid="{00000000-0005-0000-0000-0000D71A0000}"/>
    <cellStyle name="20% - Accent1 2 2 5 2 3 2 2" xfId="7059" xr:uid="{00000000-0005-0000-0000-0000D81A0000}"/>
    <cellStyle name="20% - Accent1 2 2 5 2 3 2 2 2" xfId="7060" xr:uid="{00000000-0005-0000-0000-0000D91A0000}"/>
    <cellStyle name="20% - Accent1 2 2 5 2 3 2 2 2 2" xfId="7061" xr:uid="{00000000-0005-0000-0000-0000DA1A0000}"/>
    <cellStyle name="20% - Accent1 2 2 5 2 3 2 2 2 2 2" xfId="7062" xr:uid="{00000000-0005-0000-0000-0000DB1A0000}"/>
    <cellStyle name="20% - Accent1 2 2 5 2 3 2 2 2 3" xfId="7063" xr:uid="{00000000-0005-0000-0000-0000DC1A0000}"/>
    <cellStyle name="20% - Accent1 2 2 5 2 3 2 2 3" xfId="7064" xr:uid="{00000000-0005-0000-0000-0000DD1A0000}"/>
    <cellStyle name="20% - Accent1 2 2 5 2 3 2 2 3 2" xfId="7065" xr:uid="{00000000-0005-0000-0000-0000DE1A0000}"/>
    <cellStyle name="20% - Accent1 2 2 5 2 3 2 2 4" xfId="7066" xr:uid="{00000000-0005-0000-0000-0000DF1A0000}"/>
    <cellStyle name="20% - Accent1 2 2 5 2 3 2 3" xfId="7067" xr:uid="{00000000-0005-0000-0000-0000E01A0000}"/>
    <cellStyle name="20% - Accent1 2 2 5 2 3 2 3 2" xfId="7068" xr:uid="{00000000-0005-0000-0000-0000E11A0000}"/>
    <cellStyle name="20% - Accent1 2 2 5 2 3 2 3 2 2" xfId="7069" xr:uid="{00000000-0005-0000-0000-0000E21A0000}"/>
    <cellStyle name="20% - Accent1 2 2 5 2 3 2 3 2 2 2" xfId="7070" xr:uid="{00000000-0005-0000-0000-0000E31A0000}"/>
    <cellStyle name="20% - Accent1 2 2 5 2 3 2 3 2 3" xfId="7071" xr:uid="{00000000-0005-0000-0000-0000E41A0000}"/>
    <cellStyle name="20% - Accent1 2 2 5 2 3 2 3 3" xfId="7072" xr:uid="{00000000-0005-0000-0000-0000E51A0000}"/>
    <cellStyle name="20% - Accent1 2 2 5 2 3 2 3 3 2" xfId="7073" xr:uid="{00000000-0005-0000-0000-0000E61A0000}"/>
    <cellStyle name="20% - Accent1 2 2 5 2 3 2 3 4" xfId="7074" xr:uid="{00000000-0005-0000-0000-0000E71A0000}"/>
    <cellStyle name="20% - Accent1 2 2 5 2 3 2 4" xfId="7075" xr:uid="{00000000-0005-0000-0000-0000E81A0000}"/>
    <cellStyle name="20% - Accent1 2 2 5 2 3 2 4 2" xfId="7076" xr:uid="{00000000-0005-0000-0000-0000E91A0000}"/>
    <cellStyle name="20% - Accent1 2 2 5 2 3 2 4 2 2" xfId="7077" xr:uid="{00000000-0005-0000-0000-0000EA1A0000}"/>
    <cellStyle name="20% - Accent1 2 2 5 2 3 2 4 2 2 2" xfId="7078" xr:uid="{00000000-0005-0000-0000-0000EB1A0000}"/>
    <cellStyle name="20% - Accent1 2 2 5 2 3 2 4 2 3" xfId="7079" xr:uid="{00000000-0005-0000-0000-0000EC1A0000}"/>
    <cellStyle name="20% - Accent1 2 2 5 2 3 2 4 3" xfId="7080" xr:uid="{00000000-0005-0000-0000-0000ED1A0000}"/>
    <cellStyle name="20% - Accent1 2 2 5 2 3 2 4 3 2" xfId="7081" xr:uid="{00000000-0005-0000-0000-0000EE1A0000}"/>
    <cellStyle name="20% - Accent1 2 2 5 2 3 2 4 4" xfId="7082" xr:uid="{00000000-0005-0000-0000-0000EF1A0000}"/>
    <cellStyle name="20% - Accent1 2 2 5 2 3 2 5" xfId="7083" xr:uid="{00000000-0005-0000-0000-0000F01A0000}"/>
    <cellStyle name="20% - Accent1 2 2 5 2 3 2 5 2" xfId="7084" xr:uid="{00000000-0005-0000-0000-0000F11A0000}"/>
    <cellStyle name="20% - Accent1 2 2 5 2 3 2 5 2 2" xfId="7085" xr:uid="{00000000-0005-0000-0000-0000F21A0000}"/>
    <cellStyle name="20% - Accent1 2 2 5 2 3 2 5 3" xfId="7086" xr:uid="{00000000-0005-0000-0000-0000F31A0000}"/>
    <cellStyle name="20% - Accent1 2 2 5 2 3 2 6" xfId="7087" xr:uid="{00000000-0005-0000-0000-0000F41A0000}"/>
    <cellStyle name="20% - Accent1 2 2 5 2 3 2 6 2" xfId="7088" xr:uid="{00000000-0005-0000-0000-0000F51A0000}"/>
    <cellStyle name="20% - Accent1 2 2 5 2 3 2 6 2 2" xfId="7089" xr:uid="{00000000-0005-0000-0000-0000F61A0000}"/>
    <cellStyle name="20% - Accent1 2 2 5 2 3 2 6 3" xfId="7090" xr:uid="{00000000-0005-0000-0000-0000F71A0000}"/>
    <cellStyle name="20% - Accent1 2 2 5 2 3 2 7" xfId="7091" xr:uid="{00000000-0005-0000-0000-0000F81A0000}"/>
    <cellStyle name="20% - Accent1 2 2 5 2 3 2 7 2" xfId="7092" xr:uid="{00000000-0005-0000-0000-0000F91A0000}"/>
    <cellStyle name="20% - Accent1 2 2 5 2 3 2 8" xfId="7093" xr:uid="{00000000-0005-0000-0000-0000FA1A0000}"/>
    <cellStyle name="20% - Accent1 2 2 5 2 3 2 8 2" xfId="7094" xr:uid="{00000000-0005-0000-0000-0000FB1A0000}"/>
    <cellStyle name="20% - Accent1 2 2 5 2 3 2 9" xfId="7095" xr:uid="{00000000-0005-0000-0000-0000FC1A0000}"/>
    <cellStyle name="20% - Accent1 2 2 5 2 3 3" xfId="7096" xr:uid="{00000000-0005-0000-0000-0000FD1A0000}"/>
    <cellStyle name="20% - Accent1 2 2 5 2 3 3 2" xfId="7097" xr:uid="{00000000-0005-0000-0000-0000FE1A0000}"/>
    <cellStyle name="20% - Accent1 2 2 5 2 3 3 2 2" xfId="7098" xr:uid="{00000000-0005-0000-0000-0000FF1A0000}"/>
    <cellStyle name="20% - Accent1 2 2 5 2 3 3 2 2 2" xfId="7099" xr:uid="{00000000-0005-0000-0000-0000001B0000}"/>
    <cellStyle name="20% - Accent1 2 2 5 2 3 3 2 2 2 2" xfId="7100" xr:uid="{00000000-0005-0000-0000-0000011B0000}"/>
    <cellStyle name="20% - Accent1 2 2 5 2 3 3 2 2 3" xfId="7101" xr:uid="{00000000-0005-0000-0000-0000021B0000}"/>
    <cellStyle name="20% - Accent1 2 2 5 2 3 3 2 3" xfId="7102" xr:uid="{00000000-0005-0000-0000-0000031B0000}"/>
    <cellStyle name="20% - Accent1 2 2 5 2 3 3 2 3 2" xfId="7103" xr:uid="{00000000-0005-0000-0000-0000041B0000}"/>
    <cellStyle name="20% - Accent1 2 2 5 2 3 3 2 4" xfId="7104" xr:uid="{00000000-0005-0000-0000-0000051B0000}"/>
    <cellStyle name="20% - Accent1 2 2 5 2 3 3 3" xfId="7105" xr:uid="{00000000-0005-0000-0000-0000061B0000}"/>
    <cellStyle name="20% - Accent1 2 2 5 2 3 3 3 2" xfId="7106" xr:uid="{00000000-0005-0000-0000-0000071B0000}"/>
    <cellStyle name="20% - Accent1 2 2 5 2 3 3 3 2 2" xfId="7107" xr:uid="{00000000-0005-0000-0000-0000081B0000}"/>
    <cellStyle name="20% - Accent1 2 2 5 2 3 3 3 2 2 2" xfId="7108" xr:uid="{00000000-0005-0000-0000-0000091B0000}"/>
    <cellStyle name="20% - Accent1 2 2 5 2 3 3 3 2 3" xfId="7109" xr:uid="{00000000-0005-0000-0000-00000A1B0000}"/>
    <cellStyle name="20% - Accent1 2 2 5 2 3 3 3 3" xfId="7110" xr:uid="{00000000-0005-0000-0000-00000B1B0000}"/>
    <cellStyle name="20% - Accent1 2 2 5 2 3 3 3 3 2" xfId="7111" xr:uid="{00000000-0005-0000-0000-00000C1B0000}"/>
    <cellStyle name="20% - Accent1 2 2 5 2 3 3 3 4" xfId="7112" xr:uid="{00000000-0005-0000-0000-00000D1B0000}"/>
    <cellStyle name="20% - Accent1 2 2 5 2 3 3 4" xfId="7113" xr:uid="{00000000-0005-0000-0000-00000E1B0000}"/>
    <cellStyle name="20% - Accent1 2 2 5 2 3 3 4 2" xfId="7114" xr:uid="{00000000-0005-0000-0000-00000F1B0000}"/>
    <cellStyle name="20% - Accent1 2 2 5 2 3 3 4 2 2" xfId="7115" xr:uid="{00000000-0005-0000-0000-0000101B0000}"/>
    <cellStyle name="20% - Accent1 2 2 5 2 3 3 4 2 2 2" xfId="7116" xr:uid="{00000000-0005-0000-0000-0000111B0000}"/>
    <cellStyle name="20% - Accent1 2 2 5 2 3 3 4 2 3" xfId="7117" xr:uid="{00000000-0005-0000-0000-0000121B0000}"/>
    <cellStyle name="20% - Accent1 2 2 5 2 3 3 4 3" xfId="7118" xr:uid="{00000000-0005-0000-0000-0000131B0000}"/>
    <cellStyle name="20% - Accent1 2 2 5 2 3 3 4 3 2" xfId="7119" xr:uid="{00000000-0005-0000-0000-0000141B0000}"/>
    <cellStyle name="20% - Accent1 2 2 5 2 3 3 4 4" xfId="7120" xr:uid="{00000000-0005-0000-0000-0000151B0000}"/>
    <cellStyle name="20% - Accent1 2 2 5 2 3 3 5" xfId="7121" xr:uid="{00000000-0005-0000-0000-0000161B0000}"/>
    <cellStyle name="20% - Accent1 2 2 5 2 3 3 5 2" xfId="7122" xr:uid="{00000000-0005-0000-0000-0000171B0000}"/>
    <cellStyle name="20% - Accent1 2 2 5 2 3 3 5 2 2" xfId="7123" xr:uid="{00000000-0005-0000-0000-0000181B0000}"/>
    <cellStyle name="20% - Accent1 2 2 5 2 3 3 5 3" xfId="7124" xr:uid="{00000000-0005-0000-0000-0000191B0000}"/>
    <cellStyle name="20% - Accent1 2 2 5 2 3 3 6" xfId="7125" xr:uid="{00000000-0005-0000-0000-00001A1B0000}"/>
    <cellStyle name="20% - Accent1 2 2 5 2 3 3 6 2" xfId="7126" xr:uid="{00000000-0005-0000-0000-00001B1B0000}"/>
    <cellStyle name="20% - Accent1 2 2 5 2 3 3 6 2 2" xfId="7127" xr:uid="{00000000-0005-0000-0000-00001C1B0000}"/>
    <cellStyle name="20% - Accent1 2 2 5 2 3 3 6 3" xfId="7128" xr:uid="{00000000-0005-0000-0000-00001D1B0000}"/>
    <cellStyle name="20% - Accent1 2 2 5 2 3 3 7" xfId="7129" xr:uid="{00000000-0005-0000-0000-00001E1B0000}"/>
    <cellStyle name="20% - Accent1 2 2 5 2 3 3 7 2" xfId="7130" xr:uid="{00000000-0005-0000-0000-00001F1B0000}"/>
    <cellStyle name="20% - Accent1 2 2 5 2 3 3 8" xfId="7131" xr:uid="{00000000-0005-0000-0000-0000201B0000}"/>
    <cellStyle name="20% - Accent1 2 2 5 2 3 3 8 2" xfId="7132" xr:uid="{00000000-0005-0000-0000-0000211B0000}"/>
    <cellStyle name="20% - Accent1 2 2 5 2 3 3 9" xfId="7133" xr:uid="{00000000-0005-0000-0000-0000221B0000}"/>
    <cellStyle name="20% - Accent1 2 2 5 2 3 4" xfId="7134" xr:uid="{00000000-0005-0000-0000-0000231B0000}"/>
    <cellStyle name="20% - Accent1 2 2 5 2 3 4 2" xfId="7135" xr:uid="{00000000-0005-0000-0000-0000241B0000}"/>
    <cellStyle name="20% - Accent1 2 2 5 2 3 4 2 2" xfId="7136" xr:uid="{00000000-0005-0000-0000-0000251B0000}"/>
    <cellStyle name="20% - Accent1 2 2 5 2 3 4 2 2 2" xfId="7137" xr:uid="{00000000-0005-0000-0000-0000261B0000}"/>
    <cellStyle name="20% - Accent1 2 2 5 2 3 4 2 3" xfId="7138" xr:uid="{00000000-0005-0000-0000-0000271B0000}"/>
    <cellStyle name="20% - Accent1 2 2 5 2 3 4 3" xfId="7139" xr:uid="{00000000-0005-0000-0000-0000281B0000}"/>
    <cellStyle name="20% - Accent1 2 2 5 2 3 4 3 2" xfId="7140" xr:uid="{00000000-0005-0000-0000-0000291B0000}"/>
    <cellStyle name="20% - Accent1 2 2 5 2 3 4 4" xfId="7141" xr:uid="{00000000-0005-0000-0000-00002A1B0000}"/>
    <cellStyle name="20% - Accent1 2 2 5 2 3 5" xfId="7142" xr:uid="{00000000-0005-0000-0000-00002B1B0000}"/>
    <cellStyle name="20% - Accent1 2 2 5 2 3 5 2" xfId="7143" xr:uid="{00000000-0005-0000-0000-00002C1B0000}"/>
    <cellStyle name="20% - Accent1 2 2 5 2 3 5 2 2" xfId="7144" xr:uid="{00000000-0005-0000-0000-00002D1B0000}"/>
    <cellStyle name="20% - Accent1 2 2 5 2 3 5 2 2 2" xfId="7145" xr:uid="{00000000-0005-0000-0000-00002E1B0000}"/>
    <cellStyle name="20% - Accent1 2 2 5 2 3 5 2 3" xfId="7146" xr:uid="{00000000-0005-0000-0000-00002F1B0000}"/>
    <cellStyle name="20% - Accent1 2 2 5 2 3 5 3" xfId="7147" xr:uid="{00000000-0005-0000-0000-0000301B0000}"/>
    <cellStyle name="20% - Accent1 2 2 5 2 3 5 3 2" xfId="7148" xr:uid="{00000000-0005-0000-0000-0000311B0000}"/>
    <cellStyle name="20% - Accent1 2 2 5 2 3 5 4" xfId="7149" xr:uid="{00000000-0005-0000-0000-0000321B0000}"/>
    <cellStyle name="20% - Accent1 2 2 5 2 3 6" xfId="7150" xr:uid="{00000000-0005-0000-0000-0000331B0000}"/>
    <cellStyle name="20% - Accent1 2 2 5 2 3 6 2" xfId="7151" xr:uid="{00000000-0005-0000-0000-0000341B0000}"/>
    <cellStyle name="20% - Accent1 2 2 5 2 3 6 2 2" xfId="7152" xr:uid="{00000000-0005-0000-0000-0000351B0000}"/>
    <cellStyle name="20% - Accent1 2 2 5 2 3 6 2 2 2" xfId="7153" xr:uid="{00000000-0005-0000-0000-0000361B0000}"/>
    <cellStyle name="20% - Accent1 2 2 5 2 3 6 2 3" xfId="7154" xr:uid="{00000000-0005-0000-0000-0000371B0000}"/>
    <cellStyle name="20% - Accent1 2 2 5 2 3 6 3" xfId="7155" xr:uid="{00000000-0005-0000-0000-0000381B0000}"/>
    <cellStyle name="20% - Accent1 2 2 5 2 3 6 3 2" xfId="7156" xr:uid="{00000000-0005-0000-0000-0000391B0000}"/>
    <cellStyle name="20% - Accent1 2 2 5 2 3 6 4" xfId="7157" xr:uid="{00000000-0005-0000-0000-00003A1B0000}"/>
    <cellStyle name="20% - Accent1 2 2 5 2 3 7" xfId="7158" xr:uid="{00000000-0005-0000-0000-00003B1B0000}"/>
    <cellStyle name="20% - Accent1 2 2 5 2 3 7 2" xfId="7159" xr:uid="{00000000-0005-0000-0000-00003C1B0000}"/>
    <cellStyle name="20% - Accent1 2 2 5 2 3 7 2 2" xfId="7160" xr:uid="{00000000-0005-0000-0000-00003D1B0000}"/>
    <cellStyle name="20% - Accent1 2 2 5 2 3 7 3" xfId="7161" xr:uid="{00000000-0005-0000-0000-00003E1B0000}"/>
    <cellStyle name="20% - Accent1 2 2 5 2 3 8" xfId="7162" xr:uid="{00000000-0005-0000-0000-00003F1B0000}"/>
    <cellStyle name="20% - Accent1 2 2 5 2 3 8 2" xfId="7163" xr:uid="{00000000-0005-0000-0000-0000401B0000}"/>
    <cellStyle name="20% - Accent1 2 2 5 2 3 8 2 2" xfId="7164" xr:uid="{00000000-0005-0000-0000-0000411B0000}"/>
    <cellStyle name="20% - Accent1 2 2 5 2 3 8 3" xfId="7165" xr:uid="{00000000-0005-0000-0000-0000421B0000}"/>
    <cellStyle name="20% - Accent1 2 2 5 2 3 9" xfId="7166" xr:uid="{00000000-0005-0000-0000-0000431B0000}"/>
    <cellStyle name="20% - Accent1 2 2 5 2 3 9 2" xfId="7167" xr:uid="{00000000-0005-0000-0000-0000441B0000}"/>
    <cellStyle name="20% - Accent1 2 2 5 2 4" xfId="7168" xr:uid="{00000000-0005-0000-0000-0000451B0000}"/>
    <cellStyle name="20% - Accent1 2 2 5 2 4 10" xfId="7169" xr:uid="{00000000-0005-0000-0000-0000461B0000}"/>
    <cellStyle name="20% - Accent1 2 2 5 2 4 10 2" xfId="7170" xr:uid="{00000000-0005-0000-0000-0000471B0000}"/>
    <cellStyle name="20% - Accent1 2 2 5 2 4 11" xfId="7171" xr:uid="{00000000-0005-0000-0000-0000481B0000}"/>
    <cellStyle name="20% - Accent1 2 2 5 2 4 2" xfId="7172" xr:uid="{00000000-0005-0000-0000-0000491B0000}"/>
    <cellStyle name="20% - Accent1 2 2 5 2 4 2 2" xfId="7173" xr:uid="{00000000-0005-0000-0000-00004A1B0000}"/>
    <cellStyle name="20% - Accent1 2 2 5 2 4 2 2 2" xfId="7174" xr:uid="{00000000-0005-0000-0000-00004B1B0000}"/>
    <cellStyle name="20% - Accent1 2 2 5 2 4 2 2 2 2" xfId="7175" xr:uid="{00000000-0005-0000-0000-00004C1B0000}"/>
    <cellStyle name="20% - Accent1 2 2 5 2 4 2 2 2 2 2" xfId="7176" xr:uid="{00000000-0005-0000-0000-00004D1B0000}"/>
    <cellStyle name="20% - Accent1 2 2 5 2 4 2 2 2 3" xfId="7177" xr:uid="{00000000-0005-0000-0000-00004E1B0000}"/>
    <cellStyle name="20% - Accent1 2 2 5 2 4 2 2 3" xfId="7178" xr:uid="{00000000-0005-0000-0000-00004F1B0000}"/>
    <cellStyle name="20% - Accent1 2 2 5 2 4 2 2 3 2" xfId="7179" xr:uid="{00000000-0005-0000-0000-0000501B0000}"/>
    <cellStyle name="20% - Accent1 2 2 5 2 4 2 2 4" xfId="7180" xr:uid="{00000000-0005-0000-0000-0000511B0000}"/>
    <cellStyle name="20% - Accent1 2 2 5 2 4 2 3" xfId="7181" xr:uid="{00000000-0005-0000-0000-0000521B0000}"/>
    <cellStyle name="20% - Accent1 2 2 5 2 4 2 3 2" xfId="7182" xr:uid="{00000000-0005-0000-0000-0000531B0000}"/>
    <cellStyle name="20% - Accent1 2 2 5 2 4 2 3 2 2" xfId="7183" xr:uid="{00000000-0005-0000-0000-0000541B0000}"/>
    <cellStyle name="20% - Accent1 2 2 5 2 4 2 3 2 2 2" xfId="7184" xr:uid="{00000000-0005-0000-0000-0000551B0000}"/>
    <cellStyle name="20% - Accent1 2 2 5 2 4 2 3 2 3" xfId="7185" xr:uid="{00000000-0005-0000-0000-0000561B0000}"/>
    <cellStyle name="20% - Accent1 2 2 5 2 4 2 3 3" xfId="7186" xr:uid="{00000000-0005-0000-0000-0000571B0000}"/>
    <cellStyle name="20% - Accent1 2 2 5 2 4 2 3 3 2" xfId="7187" xr:uid="{00000000-0005-0000-0000-0000581B0000}"/>
    <cellStyle name="20% - Accent1 2 2 5 2 4 2 3 4" xfId="7188" xr:uid="{00000000-0005-0000-0000-0000591B0000}"/>
    <cellStyle name="20% - Accent1 2 2 5 2 4 2 4" xfId="7189" xr:uid="{00000000-0005-0000-0000-00005A1B0000}"/>
    <cellStyle name="20% - Accent1 2 2 5 2 4 2 4 2" xfId="7190" xr:uid="{00000000-0005-0000-0000-00005B1B0000}"/>
    <cellStyle name="20% - Accent1 2 2 5 2 4 2 4 2 2" xfId="7191" xr:uid="{00000000-0005-0000-0000-00005C1B0000}"/>
    <cellStyle name="20% - Accent1 2 2 5 2 4 2 4 2 2 2" xfId="7192" xr:uid="{00000000-0005-0000-0000-00005D1B0000}"/>
    <cellStyle name="20% - Accent1 2 2 5 2 4 2 4 2 3" xfId="7193" xr:uid="{00000000-0005-0000-0000-00005E1B0000}"/>
    <cellStyle name="20% - Accent1 2 2 5 2 4 2 4 3" xfId="7194" xr:uid="{00000000-0005-0000-0000-00005F1B0000}"/>
    <cellStyle name="20% - Accent1 2 2 5 2 4 2 4 3 2" xfId="7195" xr:uid="{00000000-0005-0000-0000-0000601B0000}"/>
    <cellStyle name="20% - Accent1 2 2 5 2 4 2 4 4" xfId="7196" xr:uid="{00000000-0005-0000-0000-0000611B0000}"/>
    <cellStyle name="20% - Accent1 2 2 5 2 4 2 5" xfId="7197" xr:uid="{00000000-0005-0000-0000-0000621B0000}"/>
    <cellStyle name="20% - Accent1 2 2 5 2 4 2 5 2" xfId="7198" xr:uid="{00000000-0005-0000-0000-0000631B0000}"/>
    <cellStyle name="20% - Accent1 2 2 5 2 4 2 5 2 2" xfId="7199" xr:uid="{00000000-0005-0000-0000-0000641B0000}"/>
    <cellStyle name="20% - Accent1 2 2 5 2 4 2 5 3" xfId="7200" xr:uid="{00000000-0005-0000-0000-0000651B0000}"/>
    <cellStyle name="20% - Accent1 2 2 5 2 4 2 6" xfId="7201" xr:uid="{00000000-0005-0000-0000-0000661B0000}"/>
    <cellStyle name="20% - Accent1 2 2 5 2 4 2 6 2" xfId="7202" xr:uid="{00000000-0005-0000-0000-0000671B0000}"/>
    <cellStyle name="20% - Accent1 2 2 5 2 4 2 6 2 2" xfId="7203" xr:uid="{00000000-0005-0000-0000-0000681B0000}"/>
    <cellStyle name="20% - Accent1 2 2 5 2 4 2 6 3" xfId="7204" xr:uid="{00000000-0005-0000-0000-0000691B0000}"/>
    <cellStyle name="20% - Accent1 2 2 5 2 4 2 7" xfId="7205" xr:uid="{00000000-0005-0000-0000-00006A1B0000}"/>
    <cellStyle name="20% - Accent1 2 2 5 2 4 2 7 2" xfId="7206" xr:uid="{00000000-0005-0000-0000-00006B1B0000}"/>
    <cellStyle name="20% - Accent1 2 2 5 2 4 2 8" xfId="7207" xr:uid="{00000000-0005-0000-0000-00006C1B0000}"/>
    <cellStyle name="20% - Accent1 2 2 5 2 4 2 8 2" xfId="7208" xr:uid="{00000000-0005-0000-0000-00006D1B0000}"/>
    <cellStyle name="20% - Accent1 2 2 5 2 4 2 9" xfId="7209" xr:uid="{00000000-0005-0000-0000-00006E1B0000}"/>
    <cellStyle name="20% - Accent1 2 2 5 2 4 3" xfId="7210" xr:uid="{00000000-0005-0000-0000-00006F1B0000}"/>
    <cellStyle name="20% - Accent1 2 2 5 2 4 3 2" xfId="7211" xr:uid="{00000000-0005-0000-0000-0000701B0000}"/>
    <cellStyle name="20% - Accent1 2 2 5 2 4 3 2 2" xfId="7212" xr:uid="{00000000-0005-0000-0000-0000711B0000}"/>
    <cellStyle name="20% - Accent1 2 2 5 2 4 3 2 2 2" xfId="7213" xr:uid="{00000000-0005-0000-0000-0000721B0000}"/>
    <cellStyle name="20% - Accent1 2 2 5 2 4 3 2 2 2 2" xfId="7214" xr:uid="{00000000-0005-0000-0000-0000731B0000}"/>
    <cellStyle name="20% - Accent1 2 2 5 2 4 3 2 2 3" xfId="7215" xr:uid="{00000000-0005-0000-0000-0000741B0000}"/>
    <cellStyle name="20% - Accent1 2 2 5 2 4 3 2 3" xfId="7216" xr:uid="{00000000-0005-0000-0000-0000751B0000}"/>
    <cellStyle name="20% - Accent1 2 2 5 2 4 3 2 3 2" xfId="7217" xr:uid="{00000000-0005-0000-0000-0000761B0000}"/>
    <cellStyle name="20% - Accent1 2 2 5 2 4 3 2 4" xfId="7218" xr:uid="{00000000-0005-0000-0000-0000771B0000}"/>
    <cellStyle name="20% - Accent1 2 2 5 2 4 3 3" xfId="7219" xr:uid="{00000000-0005-0000-0000-0000781B0000}"/>
    <cellStyle name="20% - Accent1 2 2 5 2 4 3 3 2" xfId="7220" xr:uid="{00000000-0005-0000-0000-0000791B0000}"/>
    <cellStyle name="20% - Accent1 2 2 5 2 4 3 3 2 2" xfId="7221" xr:uid="{00000000-0005-0000-0000-00007A1B0000}"/>
    <cellStyle name="20% - Accent1 2 2 5 2 4 3 3 2 2 2" xfId="7222" xr:uid="{00000000-0005-0000-0000-00007B1B0000}"/>
    <cellStyle name="20% - Accent1 2 2 5 2 4 3 3 2 3" xfId="7223" xr:uid="{00000000-0005-0000-0000-00007C1B0000}"/>
    <cellStyle name="20% - Accent1 2 2 5 2 4 3 3 3" xfId="7224" xr:uid="{00000000-0005-0000-0000-00007D1B0000}"/>
    <cellStyle name="20% - Accent1 2 2 5 2 4 3 3 3 2" xfId="7225" xr:uid="{00000000-0005-0000-0000-00007E1B0000}"/>
    <cellStyle name="20% - Accent1 2 2 5 2 4 3 3 4" xfId="7226" xr:uid="{00000000-0005-0000-0000-00007F1B0000}"/>
    <cellStyle name="20% - Accent1 2 2 5 2 4 3 4" xfId="7227" xr:uid="{00000000-0005-0000-0000-0000801B0000}"/>
    <cellStyle name="20% - Accent1 2 2 5 2 4 3 4 2" xfId="7228" xr:uid="{00000000-0005-0000-0000-0000811B0000}"/>
    <cellStyle name="20% - Accent1 2 2 5 2 4 3 4 2 2" xfId="7229" xr:uid="{00000000-0005-0000-0000-0000821B0000}"/>
    <cellStyle name="20% - Accent1 2 2 5 2 4 3 4 2 2 2" xfId="7230" xr:uid="{00000000-0005-0000-0000-0000831B0000}"/>
    <cellStyle name="20% - Accent1 2 2 5 2 4 3 4 2 3" xfId="7231" xr:uid="{00000000-0005-0000-0000-0000841B0000}"/>
    <cellStyle name="20% - Accent1 2 2 5 2 4 3 4 3" xfId="7232" xr:uid="{00000000-0005-0000-0000-0000851B0000}"/>
    <cellStyle name="20% - Accent1 2 2 5 2 4 3 4 3 2" xfId="7233" xr:uid="{00000000-0005-0000-0000-0000861B0000}"/>
    <cellStyle name="20% - Accent1 2 2 5 2 4 3 4 4" xfId="7234" xr:uid="{00000000-0005-0000-0000-0000871B0000}"/>
    <cellStyle name="20% - Accent1 2 2 5 2 4 3 5" xfId="7235" xr:uid="{00000000-0005-0000-0000-0000881B0000}"/>
    <cellStyle name="20% - Accent1 2 2 5 2 4 3 5 2" xfId="7236" xr:uid="{00000000-0005-0000-0000-0000891B0000}"/>
    <cellStyle name="20% - Accent1 2 2 5 2 4 3 5 2 2" xfId="7237" xr:uid="{00000000-0005-0000-0000-00008A1B0000}"/>
    <cellStyle name="20% - Accent1 2 2 5 2 4 3 5 3" xfId="7238" xr:uid="{00000000-0005-0000-0000-00008B1B0000}"/>
    <cellStyle name="20% - Accent1 2 2 5 2 4 3 6" xfId="7239" xr:uid="{00000000-0005-0000-0000-00008C1B0000}"/>
    <cellStyle name="20% - Accent1 2 2 5 2 4 3 6 2" xfId="7240" xr:uid="{00000000-0005-0000-0000-00008D1B0000}"/>
    <cellStyle name="20% - Accent1 2 2 5 2 4 3 6 2 2" xfId="7241" xr:uid="{00000000-0005-0000-0000-00008E1B0000}"/>
    <cellStyle name="20% - Accent1 2 2 5 2 4 3 6 3" xfId="7242" xr:uid="{00000000-0005-0000-0000-00008F1B0000}"/>
    <cellStyle name="20% - Accent1 2 2 5 2 4 3 7" xfId="7243" xr:uid="{00000000-0005-0000-0000-0000901B0000}"/>
    <cellStyle name="20% - Accent1 2 2 5 2 4 3 7 2" xfId="7244" xr:uid="{00000000-0005-0000-0000-0000911B0000}"/>
    <cellStyle name="20% - Accent1 2 2 5 2 4 3 8" xfId="7245" xr:uid="{00000000-0005-0000-0000-0000921B0000}"/>
    <cellStyle name="20% - Accent1 2 2 5 2 4 3 8 2" xfId="7246" xr:uid="{00000000-0005-0000-0000-0000931B0000}"/>
    <cellStyle name="20% - Accent1 2 2 5 2 4 3 9" xfId="7247" xr:uid="{00000000-0005-0000-0000-0000941B0000}"/>
    <cellStyle name="20% - Accent1 2 2 5 2 4 4" xfId="7248" xr:uid="{00000000-0005-0000-0000-0000951B0000}"/>
    <cellStyle name="20% - Accent1 2 2 5 2 4 4 2" xfId="7249" xr:uid="{00000000-0005-0000-0000-0000961B0000}"/>
    <cellStyle name="20% - Accent1 2 2 5 2 4 4 2 2" xfId="7250" xr:uid="{00000000-0005-0000-0000-0000971B0000}"/>
    <cellStyle name="20% - Accent1 2 2 5 2 4 4 2 2 2" xfId="7251" xr:uid="{00000000-0005-0000-0000-0000981B0000}"/>
    <cellStyle name="20% - Accent1 2 2 5 2 4 4 2 3" xfId="7252" xr:uid="{00000000-0005-0000-0000-0000991B0000}"/>
    <cellStyle name="20% - Accent1 2 2 5 2 4 4 3" xfId="7253" xr:uid="{00000000-0005-0000-0000-00009A1B0000}"/>
    <cellStyle name="20% - Accent1 2 2 5 2 4 4 3 2" xfId="7254" xr:uid="{00000000-0005-0000-0000-00009B1B0000}"/>
    <cellStyle name="20% - Accent1 2 2 5 2 4 4 4" xfId="7255" xr:uid="{00000000-0005-0000-0000-00009C1B0000}"/>
    <cellStyle name="20% - Accent1 2 2 5 2 4 5" xfId="7256" xr:uid="{00000000-0005-0000-0000-00009D1B0000}"/>
    <cellStyle name="20% - Accent1 2 2 5 2 4 5 2" xfId="7257" xr:uid="{00000000-0005-0000-0000-00009E1B0000}"/>
    <cellStyle name="20% - Accent1 2 2 5 2 4 5 2 2" xfId="7258" xr:uid="{00000000-0005-0000-0000-00009F1B0000}"/>
    <cellStyle name="20% - Accent1 2 2 5 2 4 5 2 2 2" xfId="7259" xr:uid="{00000000-0005-0000-0000-0000A01B0000}"/>
    <cellStyle name="20% - Accent1 2 2 5 2 4 5 2 3" xfId="7260" xr:uid="{00000000-0005-0000-0000-0000A11B0000}"/>
    <cellStyle name="20% - Accent1 2 2 5 2 4 5 3" xfId="7261" xr:uid="{00000000-0005-0000-0000-0000A21B0000}"/>
    <cellStyle name="20% - Accent1 2 2 5 2 4 5 3 2" xfId="7262" xr:uid="{00000000-0005-0000-0000-0000A31B0000}"/>
    <cellStyle name="20% - Accent1 2 2 5 2 4 5 4" xfId="7263" xr:uid="{00000000-0005-0000-0000-0000A41B0000}"/>
    <cellStyle name="20% - Accent1 2 2 5 2 4 6" xfId="7264" xr:uid="{00000000-0005-0000-0000-0000A51B0000}"/>
    <cellStyle name="20% - Accent1 2 2 5 2 4 6 2" xfId="7265" xr:uid="{00000000-0005-0000-0000-0000A61B0000}"/>
    <cellStyle name="20% - Accent1 2 2 5 2 4 6 2 2" xfId="7266" xr:uid="{00000000-0005-0000-0000-0000A71B0000}"/>
    <cellStyle name="20% - Accent1 2 2 5 2 4 6 2 2 2" xfId="7267" xr:uid="{00000000-0005-0000-0000-0000A81B0000}"/>
    <cellStyle name="20% - Accent1 2 2 5 2 4 6 2 3" xfId="7268" xr:uid="{00000000-0005-0000-0000-0000A91B0000}"/>
    <cellStyle name="20% - Accent1 2 2 5 2 4 6 3" xfId="7269" xr:uid="{00000000-0005-0000-0000-0000AA1B0000}"/>
    <cellStyle name="20% - Accent1 2 2 5 2 4 6 3 2" xfId="7270" xr:uid="{00000000-0005-0000-0000-0000AB1B0000}"/>
    <cellStyle name="20% - Accent1 2 2 5 2 4 6 4" xfId="7271" xr:uid="{00000000-0005-0000-0000-0000AC1B0000}"/>
    <cellStyle name="20% - Accent1 2 2 5 2 4 7" xfId="7272" xr:uid="{00000000-0005-0000-0000-0000AD1B0000}"/>
    <cellStyle name="20% - Accent1 2 2 5 2 4 7 2" xfId="7273" xr:uid="{00000000-0005-0000-0000-0000AE1B0000}"/>
    <cellStyle name="20% - Accent1 2 2 5 2 4 7 2 2" xfId="7274" xr:uid="{00000000-0005-0000-0000-0000AF1B0000}"/>
    <cellStyle name="20% - Accent1 2 2 5 2 4 7 3" xfId="7275" xr:uid="{00000000-0005-0000-0000-0000B01B0000}"/>
    <cellStyle name="20% - Accent1 2 2 5 2 4 8" xfId="7276" xr:uid="{00000000-0005-0000-0000-0000B11B0000}"/>
    <cellStyle name="20% - Accent1 2 2 5 2 4 8 2" xfId="7277" xr:uid="{00000000-0005-0000-0000-0000B21B0000}"/>
    <cellStyle name="20% - Accent1 2 2 5 2 4 8 2 2" xfId="7278" xr:uid="{00000000-0005-0000-0000-0000B31B0000}"/>
    <cellStyle name="20% - Accent1 2 2 5 2 4 8 3" xfId="7279" xr:uid="{00000000-0005-0000-0000-0000B41B0000}"/>
    <cellStyle name="20% - Accent1 2 2 5 2 4 9" xfId="7280" xr:uid="{00000000-0005-0000-0000-0000B51B0000}"/>
    <cellStyle name="20% - Accent1 2 2 5 2 4 9 2" xfId="7281" xr:uid="{00000000-0005-0000-0000-0000B61B0000}"/>
    <cellStyle name="20% - Accent1 2 2 5 2 5" xfId="7282" xr:uid="{00000000-0005-0000-0000-0000B71B0000}"/>
    <cellStyle name="20% - Accent1 2 2 5 2 5 2" xfId="7283" xr:uid="{00000000-0005-0000-0000-0000B81B0000}"/>
    <cellStyle name="20% - Accent1 2 2 5 2 5 2 2" xfId="7284" xr:uid="{00000000-0005-0000-0000-0000B91B0000}"/>
    <cellStyle name="20% - Accent1 2 2 5 2 5 2 2 2" xfId="7285" xr:uid="{00000000-0005-0000-0000-0000BA1B0000}"/>
    <cellStyle name="20% - Accent1 2 2 5 2 5 2 2 2 2" xfId="7286" xr:uid="{00000000-0005-0000-0000-0000BB1B0000}"/>
    <cellStyle name="20% - Accent1 2 2 5 2 5 2 2 3" xfId="7287" xr:uid="{00000000-0005-0000-0000-0000BC1B0000}"/>
    <cellStyle name="20% - Accent1 2 2 5 2 5 2 3" xfId="7288" xr:uid="{00000000-0005-0000-0000-0000BD1B0000}"/>
    <cellStyle name="20% - Accent1 2 2 5 2 5 2 3 2" xfId="7289" xr:uid="{00000000-0005-0000-0000-0000BE1B0000}"/>
    <cellStyle name="20% - Accent1 2 2 5 2 5 2 4" xfId="7290" xr:uid="{00000000-0005-0000-0000-0000BF1B0000}"/>
    <cellStyle name="20% - Accent1 2 2 5 2 5 3" xfId="7291" xr:uid="{00000000-0005-0000-0000-0000C01B0000}"/>
    <cellStyle name="20% - Accent1 2 2 5 2 5 3 2" xfId="7292" xr:uid="{00000000-0005-0000-0000-0000C11B0000}"/>
    <cellStyle name="20% - Accent1 2 2 5 2 5 3 2 2" xfId="7293" xr:uid="{00000000-0005-0000-0000-0000C21B0000}"/>
    <cellStyle name="20% - Accent1 2 2 5 2 5 3 2 2 2" xfId="7294" xr:uid="{00000000-0005-0000-0000-0000C31B0000}"/>
    <cellStyle name="20% - Accent1 2 2 5 2 5 3 2 3" xfId="7295" xr:uid="{00000000-0005-0000-0000-0000C41B0000}"/>
    <cellStyle name="20% - Accent1 2 2 5 2 5 3 3" xfId="7296" xr:uid="{00000000-0005-0000-0000-0000C51B0000}"/>
    <cellStyle name="20% - Accent1 2 2 5 2 5 3 3 2" xfId="7297" xr:uid="{00000000-0005-0000-0000-0000C61B0000}"/>
    <cellStyle name="20% - Accent1 2 2 5 2 5 3 4" xfId="7298" xr:uid="{00000000-0005-0000-0000-0000C71B0000}"/>
    <cellStyle name="20% - Accent1 2 2 5 2 5 4" xfId="7299" xr:uid="{00000000-0005-0000-0000-0000C81B0000}"/>
    <cellStyle name="20% - Accent1 2 2 5 2 5 4 2" xfId="7300" xr:uid="{00000000-0005-0000-0000-0000C91B0000}"/>
    <cellStyle name="20% - Accent1 2 2 5 2 5 4 2 2" xfId="7301" xr:uid="{00000000-0005-0000-0000-0000CA1B0000}"/>
    <cellStyle name="20% - Accent1 2 2 5 2 5 4 2 2 2" xfId="7302" xr:uid="{00000000-0005-0000-0000-0000CB1B0000}"/>
    <cellStyle name="20% - Accent1 2 2 5 2 5 4 2 3" xfId="7303" xr:uid="{00000000-0005-0000-0000-0000CC1B0000}"/>
    <cellStyle name="20% - Accent1 2 2 5 2 5 4 3" xfId="7304" xr:uid="{00000000-0005-0000-0000-0000CD1B0000}"/>
    <cellStyle name="20% - Accent1 2 2 5 2 5 4 3 2" xfId="7305" xr:uid="{00000000-0005-0000-0000-0000CE1B0000}"/>
    <cellStyle name="20% - Accent1 2 2 5 2 5 4 4" xfId="7306" xr:uid="{00000000-0005-0000-0000-0000CF1B0000}"/>
    <cellStyle name="20% - Accent1 2 2 5 2 5 5" xfId="7307" xr:uid="{00000000-0005-0000-0000-0000D01B0000}"/>
    <cellStyle name="20% - Accent1 2 2 5 2 5 5 2" xfId="7308" xr:uid="{00000000-0005-0000-0000-0000D11B0000}"/>
    <cellStyle name="20% - Accent1 2 2 5 2 5 5 2 2" xfId="7309" xr:uid="{00000000-0005-0000-0000-0000D21B0000}"/>
    <cellStyle name="20% - Accent1 2 2 5 2 5 5 3" xfId="7310" xr:uid="{00000000-0005-0000-0000-0000D31B0000}"/>
    <cellStyle name="20% - Accent1 2 2 5 2 5 6" xfId="7311" xr:uid="{00000000-0005-0000-0000-0000D41B0000}"/>
    <cellStyle name="20% - Accent1 2 2 5 2 5 6 2" xfId="7312" xr:uid="{00000000-0005-0000-0000-0000D51B0000}"/>
    <cellStyle name="20% - Accent1 2 2 5 2 5 6 2 2" xfId="7313" xr:uid="{00000000-0005-0000-0000-0000D61B0000}"/>
    <cellStyle name="20% - Accent1 2 2 5 2 5 6 3" xfId="7314" xr:uid="{00000000-0005-0000-0000-0000D71B0000}"/>
    <cellStyle name="20% - Accent1 2 2 5 2 5 7" xfId="7315" xr:uid="{00000000-0005-0000-0000-0000D81B0000}"/>
    <cellStyle name="20% - Accent1 2 2 5 2 5 7 2" xfId="7316" xr:uid="{00000000-0005-0000-0000-0000D91B0000}"/>
    <cellStyle name="20% - Accent1 2 2 5 2 5 8" xfId="7317" xr:uid="{00000000-0005-0000-0000-0000DA1B0000}"/>
    <cellStyle name="20% - Accent1 2 2 5 2 5 8 2" xfId="7318" xr:uid="{00000000-0005-0000-0000-0000DB1B0000}"/>
    <cellStyle name="20% - Accent1 2 2 5 2 5 9" xfId="7319" xr:uid="{00000000-0005-0000-0000-0000DC1B0000}"/>
    <cellStyle name="20% - Accent1 2 2 5 2 6" xfId="7320" xr:uid="{00000000-0005-0000-0000-0000DD1B0000}"/>
    <cellStyle name="20% - Accent1 2 2 5 2 6 2" xfId="7321" xr:uid="{00000000-0005-0000-0000-0000DE1B0000}"/>
    <cellStyle name="20% - Accent1 2 2 5 2 6 2 2" xfId="7322" xr:uid="{00000000-0005-0000-0000-0000DF1B0000}"/>
    <cellStyle name="20% - Accent1 2 2 5 2 6 2 2 2" xfId="7323" xr:uid="{00000000-0005-0000-0000-0000E01B0000}"/>
    <cellStyle name="20% - Accent1 2 2 5 2 6 2 2 2 2" xfId="7324" xr:uid="{00000000-0005-0000-0000-0000E11B0000}"/>
    <cellStyle name="20% - Accent1 2 2 5 2 6 2 2 3" xfId="7325" xr:uid="{00000000-0005-0000-0000-0000E21B0000}"/>
    <cellStyle name="20% - Accent1 2 2 5 2 6 2 3" xfId="7326" xr:uid="{00000000-0005-0000-0000-0000E31B0000}"/>
    <cellStyle name="20% - Accent1 2 2 5 2 6 2 3 2" xfId="7327" xr:uid="{00000000-0005-0000-0000-0000E41B0000}"/>
    <cellStyle name="20% - Accent1 2 2 5 2 6 2 4" xfId="7328" xr:uid="{00000000-0005-0000-0000-0000E51B0000}"/>
    <cellStyle name="20% - Accent1 2 2 5 2 6 3" xfId="7329" xr:uid="{00000000-0005-0000-0000-0000E61B0000}"/>
    <cellStyle name="20% - Accent1 2 2 5 2 6 3 2" xfId="7330" xr:uid="{00000000-0005-0000-0000-0000E71B0000}"/>
    <cellStyle name="20% - Accent1 2 2 5 2 6 3 2 2" xfId="7331" xr:uid="{00000000-0005-0000-0000-0000E81B0000}"/>
    <cellStyle name="20% - Accent1 2 2 5 2 6 3 2 2 2" xfId="7332" xr:uid="{00000000-0005-0000-0000-0000E91B0000}"/>
    <cellStyle name="20% - Accent1 2 2 5 2 6 3 2 3" xfId="7333" xr:uid="{00000000-0005-0000-0000-0000EA1B0000}"/>
    <cellStyle name="20% - Accent1 2 2 5 2 6 3 3" xfId="7334" xr:uid="{00000000-0005-0000-0000-0000EB1B0000}"/>
    <cellStyle name="20% - Accent1 2 2 5 2 6 3 3 2" xfId="7335" xr:uid="{00000000-0005-0000-0000-0000EC1B0000}"/>
    <cellStyle name="20% - Accent1 2 2 5 2 6 3 4" xfId="7336" xr:uid="{00000000-0005-0000-0000-0000ED1B0000}"/>
    <cellStyle name="20% - Accent1 2 2 5 2 6 4" xfId="7337" xr:uid="{00000000-0005-0000-0000-0000EE1B0000}"/>
    <cellStyle name="20% - Accent1 2 2 5 2 6 4 2" xfId="7338" xr:uid="{00000000-0005-0000-0000-0000EF1B0000}"/>
    <cellStyle name="20% - Accent1 2 2 5 2 6 4 2 2" xfId="7339" xr:uid="{00000000-0005-0000-0000-0000F01B0000}"/>
    <cellStyle name="20% - Accent1 2 2 5 2 6 4 2 2 2" xfId="7340" xr:uid="{00000000-0005-0000-0000-0000F11B0000}"/>
    <cellStyle name="20% - Accent1 2 2 5 2 6 4 2 3" xfId="7341" xr:uid="{00000000-0005-0000-0000-0000F21B0000}"/>
    <cellStyle name="20% - Accent1 2 2 5 2 6 4 3" xfId="7342" xr:uid="{00000000-0005-0000-0000-0000F31B0000}"/>
    <cellStyle name="20% - Accent1 2 2 5 2 6 4 3 2" xfId="7343" xr:uid="{00000000-0005-0000-0000-0000F41B0000}"/>
    <cellStyle name="20% - Accent1 2 2 5 2 6 4 4" xfId="7344" xr:uid="{00000000-0005-0000-0000-0000F51B0000}"/>
    <cellStyle name="20% - Accent1 2 2 5 2 6 5" xfId="7345" xr:uid="{00000000-0005-0000-0000-0000F61B0000}"/>
    <cellStyle name="20% - Accent1 2 2 5 2 6 5 2" xfId="7346" xr:uid="{00000000-0005-0000-0000-0000F71B0000}"/>
    <cellStyle name="20% - Accent1 2 2 5 2 6 5 2 2" xfId="7347" xr:uid="{00000000-0005-0000-0000-0000F81B0000}"/>
    <cellStyle name="20% - Accent1 2 2 5 2 6 5 3" xfId="7348" xr:uid="{00000000-0005-0000-0000-0000F91B0000}"/>
    <cellStyle name="20% - Accent1 2 2 5 2 6 6" xfId="7349" xr:uid="{00000000-0005-0000-0000-0000FA1B0000}"/>
    <cellStyle name="20% - Accent1 2 2 5 2 6 6 2" xfId="7350" xr:uid="{00000000-0005-0000-0000-0000FB1B0000}"/>
    <cellStyle name="20% - Accent1 2 2 5 2 6 6 2 2" xfId="7351" xr:uid="{00000000-0005-0000-0000-0000FC1B0000}"/>
    <cellStyle name="20% - Accent1 2 2 5 2 6 6 3" xfId="7352" xr:uid="{00000000-0005-0000-0000-0000FD1B0000}"/>
    <cellStyle name="20% - Accent1 2 2 5 2 6 7" xfId="7353" xr:uid="{00000000-0005-0000-0000-0000FE1B0000}"/>
    <cellStyle name="20% - Accent1 2 2 5 2 6 7 2" xfId="7354" xr:uid="{00000000-0005-0000-0000-0000FF1B0000}"/>
    <cellStyle name="20% - Accent1 2 2 5 2 6 8" xfId="7355" xr:uid="{00000000-0005-0000-0000-0000001C0000}"/>
    <cellStyle name="20% - Accent1 2 2 5 2 6 8 2" xfId="7356" xr:uid="{00000000-0005-0000-0000-0000011C0000}"/>
    <cellStyle name="20% - Accent1 2 2 5 2 6 9" xfId="7357" xr:uid="{00000000-0005-0000-0000-0000021C0000}"/>
    <cellStyle name="20% - Accent1 2 2 5 2 7" xfId="7358" xr:uid="{00000000-0005-0000-0000-0000031C0000}"/>
    <cellStyle name="20% - Accent1 2 2 5 2 7 2" xfId="7359" xr:uid="{00000000-0005-0000-0000-0000041C0000}"/>
    <cellStyle name="20% - Accent1 2 2 5 2 7 2 2" xfId="7360" xr:uid="{00000000-0005-0000-0000-0000051C0000}"/>
    <cellStyle name="20% - Accent1 2 2 5 2 7 2 2 2" xfId="7361" xr:uid="{00000000-0005-0000-0000-0000061C0000}"/>
    <cellStyle name="20% - Accent1 2 2 5 2 7 2 3" xfId="7362" xr:uid="{00000000-0005-0000-0000-0000071C0000}"/>
    <cellStyle name="20% - Accent1 2 2 5 2 7 3" xfId="7363" xr:uid="{00000000-0005-0000-0000-0000081C0000}"/>
    <cellStyle name="20% - Accent1 2 2 5 2 7 3 2" xfId="7364" xr:uid="{00000000-0005-0000-0000-0000091C0000}"/>
    <cellStyle name="20% - Accent1 2 2 5 2 7 4" xfId="7365" xr:uid="{00000000-0005-0000-0000-00000A1C0000}"/>
    <cellStyle name="20% - Accent1 2 2 5 2 8" xfId="7366" xr:uid="{00000000-0005-0000-0000-00000B1C0000}"/>
    <cellStyle name="20% - Accent1 2 2 5 2 8 2" xfId="7367" xr:uid="{00000000-0005-0000-0000-00000C1C0000}"/>
    <cellStyle name="20% - Accent1 2 2 5 2 8 2 2" xfId="7368" xr:uid="{00000000-0005-0000-0000-00000D1C0000}"/>
    <cellStyle name="20% - Accent1 2 2 5 2 8 2 2 2" xfId="7369" xr:uid="{00000000-0005-0000-0000-00000E1C0000}"/>
    <cellStyle name="20% - Accent1 2 2 5 2 8 2 3" xfId="7370" xr:uid="{00000000-0005-0000-0000-00000F1C0000}"/>
    <cellStyle name="20% - Accent1 2 2 5 2 8 3" xfId="7371" xr:uid="{00000000-0005-0000-0000-0000101C0000}"/>
    <cellStyle name="20% - Accent1 2 2 5 2 8 3 2" xfId="7372" xr:uid="{00000000-0005-0000-0000-0000111C0000}"/>
    <cellStyle name="20% - Accent1 2 2 5 2 8 4" xfId="7373" xr:uid="{00000000-0005-0000-0000-0000121C0000}"/>
    <cellStyle name="20% - Accent1 2 2 5 2 9" xfId="7374" xr:uid="{00000000-0005-0000-0000-0000131C0000}"/>
    <cellStyle name="20% - Accent1 2 2 5 2 9 2" xfId="7375" xr:uid="{00000000-0005-0000-0000-0000141C0000}"/>
    <cellStyle name="20% - Accent1 2 2 5 2 9 2 2" xfId="7376" xr:uid="{00000000-0005-0000-0000-0000151C0000}"/>
    <cellStyle name="20% - Accent1 2 2 5 2 9 2 2 2" xfId="7377" xr:uid="{00000000-0005-0000-0000-0000161C0000}"/>
    <cellStyle name="20% - Accent1 2 2 5 2 9 2 3" xfId="7378" xr:uid="{00000000-0005-0000-0000-0000171C0000}"/>
    <cellStyle name="20% - Accent1 2 2 5 2 9 3" xfId="7379" xr:uid="{00000000-0005-0000-0000-0000181C0000}"/>
    <cellStyle name="20% - Accent1 2 2 5 2 9 3 2" xfId="7380" xr:uid="{00000000-0005-0000-0000-0000191C0000}"/>
    <cellStyle name="20% - Accent1 2 2 5 2 9 4" xfId="7381" xr:uid="{00000000-0005-0000-0000-00001A1C0000}"/>
    <cellStyle name="20% - Accent1 2 2 5 3" xfId="7382" xr:uid="{00000000-0005-0000-0000-00001B1C0000}"/>
    <cellStyle name="20% - Accent1 2 2 5 3 10" xfId="7383" xr:uid="{00000000-0005-0000-0000-00001C1C0000}"/>
    <cellStyle name="20% - Accent1 2 2 5 3 10 2" xfId="7384" xr:uid="{00000000-0005-0000-0000-00001D1C0000}"/>
    <cellStyle name="20% - Accent1 2 2 5 3 11" xfId="7385" xr:uid="{00000000-0005-0000-0000-00001E1C0000}"/>
    <cellStyle name="20% - Accent1 2 2 5 3 2" xfId="7386" xr:uid="{00000000-0005-0000-0000-00001F1C0000}"/>
    <cellStyle name="20% - Accent1 2 2 5 3 2 2" xfId="7387" xr:uid="{00000000-0005-0000-0000-0000201C0000}"/>
    <cellStyle name="20% - Accent1 2 2 5 3 2 2 2" xfId="7388" xr:uid="{00000000-0005-0000-0000-0000211C0000}"/>
    <cellStyle name="20% - Accent1 2 2 5 3 2 2 2 2" xfId="7389" xr:uid="{00000000-0005-0000-0000-0000221C0000}"/>
    <cellStyle name="20% - Accent1 2 2 5 3 2 2 2 2 2" xfId="7390" xr:uid="{00000000-0005-0000-0000-0000231C0000}"/>
    <cellStyle name="20% - Accent1 2 2 5 3 2 2 2 3" xfId="7391" xr:uid="{00000000-0005-0000-0000-0000241C0000}"/>
    <cellStyle name="20% - Accent1 2 2 5 3 2 2 3" xfId="7392" xr:uid="{00000000-0005-0000-0000-0000251C0000}"/>
    <cellStyle name="20% - Accent1 2 2 5 3 2 2 3 2" xfId="7393" xr:uid="{00000000-0005-0000-0000-0000261C0000}"/>
    <cellStyle name="20% - Accent1 2 2 5 3 2 2 4" xfId="7394" xr:uid="{00000000-0005-0000-0000-0000271C0000}"/>
    <cellStyle name="20% - Accent1 2 2 5 3 2 3" xfId="7395" xr:uid="{00000000-0005-0000-0000-0000281C0000}"/>
    <cellStyle name="20% - Accent1 2 2 5 3 2 3 2" xfId="7396" xr:uid="{00000000-0005-0000-0000-0000291C0000}"/>
    <cellStyle name="20% - Accent1 2 2 5 3 2 3 2 2" xfId="7397" xr:uid="{00000000-0005-0000-0000-00002A1C0000}"/>
    <cellStyle name="20% - Accent1 2 2 5 3 2 3 2 2 2" xfId="7398" xr:uid="{00000000-0005-0000-0000-00002B1C0000}"/>
    <cellStyle name="20% - Accent1 2 2 5 3 2 3 2 3" xfId="7399" xr:uid="{00000000-0005-0000-0000-00002C1C0000}"/>
    <cellStyle name="20% - Accent1 2 2 5 3 2 3 3" xfId="7400" xr:uid="{00000000-0005-0000-0000-00002D1C0000}"/>
    <cellStyle name="20% - Accent1 2 2 5 3 2 3 3 2" xfId="7401" xr:uid="{00000000-0005-0000-0000-00002E1C0000}"/>
    <cellStyle name="20% - Accent1 2 2 5 3 2 3 4" xfId="7402" xr:uid="{00000000-0005-0000-0000-00002F1C0000}"/>
    <cellStyle name="20% - Accent1 2 2 5 3 2 4" xfId="7403" xr:uid="{00000000-0005-0000-0000-0000301C0000}"/>
    <cellStyle name="20% - Accent1 2 2 5 3 2 4 2" xfId="7404" xr:uid="{00000000-0005-0000-0000-0000311C0000}"/>
    <cellStyle name="20% - Accent1 2 2 5 3 2 4 2 2" xfId="7405" xr:uid="{00000000-0005-0000-0000-0000321C0000}"/>
    <cellStyle name="20% - Accent1 2 2 5 3 2 4 2 2 2" xfId="7406" xr:uid="{00000000-0005-0000-0000-0000331C0000}"/>
    <cellStyle name="20% - Accent1 2 2 5 3 2 4 2 3" xfId="7407" xr:uid="{00000000-0005-0000-0000-0000341C0000}"/>
    <cellStyle name="20% - Accent1 2 2 5 3 2 4 3" xfId="7408" xr:uid="{00000000-0005-0000-0000-0000351C0000}"/>
    <cellStyle name="20% - Accent1 2 2 5 3 2 4 3 2" xfId="7409" xr:uid="{00000000-0005-0000-0000-0000361C0000}"/>
    <cellStyle name="20% - Accent1 2 2 5 3 2 4 4" xfId="7410" xr:uid="{00000000-0005-0000-0000-0000371C0000}"/>
    <cellStyle name="20% - Accent1 2 2 5 3 2 5" xfId="7411" xr:uid="{00000000-0005-0000-0000-0000381C0000}"/>
    <cellStyle name="20% - Accent1 2 2 5 3 2 5 2" xfId="7412" xr:uid="{00000000-0005-0000-0000-0000391C0000}"/>
    <cellStyle name="20% - Accent1 2 2 5 3 2 5 2 2" xfId="7413" xr:uid="{00000000-0005-0000-0000-00003A1C0000}"/>
    <cellStyle name="20% - Accent1 2 2 5 3 2 5 3" xfId="7414" xr:uid="{00000000-0005-0000-0000-00003B1C0000}"/>
    <cellStyle name="20% - Accent1 2 2 5 3 2 6" xfId="7415" xr:uid="{00000000-0005-0000-0000-00003C1C0000}"/>
    <cellStyle name="20% - Accent1 2 2 5 3 2 6 2" xfId="7416" xr:uid="{00000000-0005-0000-0000-00003D1C0000}"/>
    <cellStyle name="20% - Accent1 2 2 5 3 2 6 2 2" xfId="7417" xr:uid="{00000000-0005-0000-0000-00003E1C0000}"/>
    <cellStyle name="20% - Accent1 2 2 5 3 2 6 3" xfId="7418" xr:uid="{00000000-0005-0000-0000-00003F1C0000}"/>
    <cellStyle name="20% - Accent1 2 2 5 3 2 7" xfId="7419" xr:uid="{00000000-0005-0000-0000-0000401C0000}"/>
    <cellStyle name="20% - Accent1 2 2 5 3 2 7 2" xfId="7420" xr:uid="{00000000-0005-0000-0000-0000411C0000}"/>
    <cellStyle name="20% - Accent1 2 2 5 3 2 8" xfId="7421" xr:uid="{00000000-0005-0000-0000-0000421C0000}"/>
    <cellStyle name="20% - Accent1 2 2 5 3 2 8 2" xfId="7422" xr:uid="{00000000-0005-0000-0000-0000431C0000}"/>
    <cellStyle name="20% - Accent1 2 2 5 3 2 9" xfId="7423" xr:uid="{00000000-0005-0000-0000-0000441C0000}"/>
    <cellStyle name="20% - Accent1 2 2 5 3 3" xfId="7424" xr:uid="{00000000-0005-0000-0000-0000451C0000}"/>
    <cellStyle name="20% - Accent1 2 2 5 3 3 2" xfId="7425" xr:uid="{00000000-0005-0000-0000-0000461C0000}"/>
    <cellStyle name="20% - Accent1 2 2 5 3 3 2 2" xfId="7426" xr:uid="{00000000-0005-0000-0000-0000471C0000}"/>
    <cellStyle name="20% - Accent1 2 2 5 3 3 2 2 2" xfId="7427" xr:uid="{00000000-0005-0000-0000-0000481C0000}"/>
    <cellStyle name="20% - Accent1 2 2 5 3 3 2 2 2 2" xfId="7428" xr:uid="{00000000-0005-0000-0000-0000491C0000}"/>
    <cellStyle name="20% - Accent1 2 2 5 3 3 2 2 3" xfId="7429" xr:uid="{00000000-0005-0000-0000-00004A1C0000}"/>
    <cellStyle name="20% - Accent1 2 2 5 3 3 2 3" xfId="7430" xr:uid="{00000000-0005-0000-0000-00004B1C0000}"/>
    <cellStyle name="20% - Accent1 2 2 5 3 3 2 3 2" xfId="7431" xr:uid="{00000000-0005-0000-0000-00004C1C0000}"/>
    <cellStyle name="20% - Accent1 2 2 5 3 3 2 4" xfId="7432" xr:uid="{00000000-0005-0000-0000-00004D1C0000}"/>
    <cellStyle name="20% - Accent1 2 2 5 3 3 3" xfId="7433" xr:uid="{00000000-0005-0000-0000-00004E1C0000}"/>
    <cellStyle name="20% - Accent1 2 2 5 3 3 3 2" xfId="7434" xr:uid="{00000000-0005-0000-0000-00004F1C0000}"/>
    <cellStyle name="20% - Accent1 2 2 5 3 3 3 2 2" xfId="7435" xr:uid="{00000000-0005-0000-0000-0000501C0000}"/>
    <cellStyle name="20% - Accent1 2 2 5 3 3 3 2 2 2" xfId="7436" xr:uid="{00000000-0005-0000-0000-0000511C0000}"/>
    <cellStyle name="20% - Accent1 2 2 5 3 3 3 2 3" xfId="7437" xr:uid="{00000000-0005-0000-0000-0000521C0000}"/>
    <cellStyle name="20% - Accent1 2 2 5 3 3 3 3" xfId="7438" xr:uid="{00000000-0005-0000-0000-0000531C0000}"/>
    <cellStyle name="20% - Accent1 2 2 5 3 3 3 3 2" xfId="7439" xr:uid="{00000000-0005-0000-0000-0000541C0000}"/>
    <cellStyle name="20% - Accent1 2 2 5 3 3 3 4" xfId="7440" xr:uid="{00000000-0005-0000-0000-0000551C0000}"/>
    <cellStyle name="20% - Accent1 2 2 5 3 3 4" xfId="7441" xr:uid="{00000000-0005-0000-0000-0000561C0000}"/>
    <cellStyle name="20% - Accent1 2 2 5 3 3 4 2" xfId="7442" xr:uid="{00000000-0005-0000-0000-0000571C0000}"/>
    <cellStyle name="20% - Accent1 2 2 5 3 3 4 2 2" xfId="7443" xr:uid="{00000000-0005-0000-0000-0000581C0000}"/>
    <cellStyle name="20% - Accent1 2 2 5 3 3 4 2 2 2" xfId="7444" xr:uid="{00000000-0005-0000-0000-0000591C0000}"/>
    <cellStyle name="20% - Accent1 2 2 5 3 3 4 2 3" xfId="7445" xr:uid="{00000000-0005-0000-0000-00005A1C0000}"/>
    <cellStyle name="20% - Accent1 2 2 5 3 3 4 3" xfId="7446" xr:uid="{00000000-0005-0000-0000-00005B1C0000}"/>
    <cellStyle name="20% - Accent1 2 2 5 3 3 4 3 2" xfId="7447" xr:uid="{00000000-0005-0000-0000-00005C1C0000}"/>
    <cellStyle name="20% - Accent1 2 2 5 3 3 4 4" xfId="7448" xr:uid="{00000000-0005-0000-0000-00005D1C0000}"/>
    <cellStyle name="20% - Accent1 2 2 5 3 3 5" xfId="7449" xr:uid="{00000000-0005-0000-0000-00005E1C0000}"/>
    <cellStyle name="20% - Accent1 2 2 5 3 3 5 2" xfId="7450" xr:uid="{00000000-0005-0000-0000-00005F1C0000}"/>
    <cellStyle name="20% - Accent1 2 2 5 3 3 5 2 2" xfId="7451" xr:uid="{00000000-0005-0000-0000-0000601C0000}"/>
    <cellStyle name="20% - Accent1 2 2 5 3 3 5 3" xfId="7452" xr:uid="{00000000-0005-0000-0000-0000611C0000}"/>
    <cellStyle name="20% - Accent1 2 2 5 3 3 6" xfId="7453" xr:uid="{00000000-0005-0000-0000-0000621C0000}"/>
    <cellStyle name="20% - Accent1 2 2 5 3 3 6 2" xfId="7454" xr:uid="{00000000-0005-0000-0000-0000631C0000}"/>
    <cellStyle name="20% - Accent1 2 2 5 3 3 6 2 2" xfId="7455" xr:uid="{00000000-0005-0000-0000-0000641C0000}"/>
    <cellStyle name="20% - Accent1 2 2 5 3 3 6 3" xfId="7456" xr:uid="{00000000-0005-0000-0000-0000651C0000}"/>
    <cellStyle name="20% - Accent1 2 2 5 3 3 7" xfId="7457" xr:uid="{00000000-0005-0000-0000-0000661C0000}"/>
    <cellStyle name="20% - Accent1 2 2 5 3 3 7 2" xfId="7458" xr:uid="{00000000-0005-0000-0000-0000671C0000}"/>
    <cellStyle name="20% - Accent1 2 2 5 3 3 8" xfId="7459" xr:uid="{00000000-0005-0000-0000-0000681C0000}"/>
    <cellStyle name="20% - Accent1 2 2 5 3 3 8 2" xfId="7460" xr:uid="{00000000-0005-0000-0000-0000691C0000}"/>
    <cellStyle name="20% - Accent1 2 2 5 3 3 9" xfId="7461" xr:uid="{00000000-0005-0000-0000-00006A1C0000}"/>
    <cellStyle name="20% - Accent1 2 2 5 3 4" xfId="7462" xr:uid="{00000000-0005-0000-0000-00006B1C0000}"/>
    <cellStyle name="20% - Accent1 2 2 5 3 4 2" xfId="7463" xr:uid="{00000000-0005-0000-0000-00006C1C0000}"/>
    <cellStyle name="20% - Accent1 2 2 5 3 4 2 2" xfId="7464" xr:uid="{00000000-0005-0000-0000-00006D1C0000}"/>
    <cellStyle name="20% - Accent1 2 2 5 3 4 2 2 2" xfId="7465" xr:uid="{00000000-0005-0000-0000-00006E1C0000}"/>
    <cellStyle name="20% - Accent1 2 2 5 3 4 2 3" xfId="7466" xr:uid="{00000000-0005-0000-0000-00006F1C0000}"/>
    <cellStyle name="20% - Accent1 2 2 5 3 4 3" xfId="7467" xr:uid="{00000000-0005-0000-0000-0000701C0000}"/>
    <cellStyle name="20% - Accent1 2 2 5 3 4 3 2" xfId="7468" xr:uid="{00000000-0005-0000-0000-0000711C0000}"/>
    <cellStyle name="20% - Accent1 2 2 5 3 4 4" xfId="7469" xr:uid="{00000000-0005-0000-0000-0000721C0000}"/>
    <cellStyle name="20% - Accent1 2 2 5 3 5" xfId="7470" xr:uid="{00000000-0005-0000-0000-0000731C0000}"/>
    <cellStyle name="20% - Accent1 2 2 5 3 5 2" xfId="7471" xr:uid="{00000000-0005-0000-0000-0000741C0000}"/>
    <cellStyle name="20% - Accent1 2 2 5 3 5 2 2" xfId="7472" xr:uid="{00000000-0005-0000-0000-0000751C0000}"/>
    <cellStyle name="20% - Accent1 2 2 5 3 5 2 2 2" xfId="7473" xr:uid="{00000000-0005-0000-0000-0000761C0000}"/>
    <cellStyle name="20% - Accent1 2 2 5 3 5 2 3" xfId="7474" xr:uid="{00000000-0005-0000-0000-0000771C0000}"/>
    <cellStyle name="20% - Accent1 2 2 5 3 5 3" xfId="7475" xr:uid="{00000000-0005-0000-0000-0000781C0000}"/>
    <cellStyle name="20% - Accent1 2 2 5 3 5 3 2" xfId="7476" xr:uid="{00000000-0005-0000-0000-0000791C0000}"/>
    <cellStyle name="20% - Accent1 2 2 5 3 5 4" xfId="7477" xr:uid="{00000000-0005-0000-0000-00007A1C0000}"/>
    <cellStyle name="20% - Accent1 2 2 5 3 6" xfId="7478" xr:uid="{00000000-0005-0000-0000-00007B1C0000}"/>
    <cellStyle name="20% - Accent1 2 2 5 3 6 2" xfId="7479" xr:uid="{00000000-0005-0000-0000-00007C1C0000}"/>
    <cellStyle name="20% - Accent1 2 2 5 3 6 2 2" xfId="7480" xr:uid="{00000000-0005-0000-0000-00007D1C0000}"/>
    <cellStyle name="20% - Accent1 2 2 5 3 6 2 2 2" xfId="7481" xr:uid="{00000000-0005-0000-0000-00007E1C0000}"/>
    <cellStyle name="20% - Accent1 2 2 5 3 6 2 3" xfId="7482" xr:uid="{00000000-0005-0000-0000-00007F1C0000}"/>
    <cellStyle name="20% - Accent1 2 2 5 3 6 3" xfId="7483" xr:uid="{00000000-0005-0000-0000-0000801C0000}"/>
    <cellStyle name="20% - Accent1 2 2 5 3 6 3 2" xfId="7484" xr:uid="{00000000-0005-0000-0000-0000811C0000}"/>
    <cellStyle name="20% - Accent1 2 2 5 3 6 4" xfId="7485" xr:uid="{00000000-0005-0000-0000-0000821C0000}"/>
    <cellStyle name="20% - Accent1 2 2 5 3 7" xfId="7486" xr:uid="{00000000-0005-0000-0000-0000831C0000}"/>
    <cellStyle name="20% - Accent1 2 2 5 3 7 2" xfId="7487" xr:uid="{00000000-0005-0000-0000-0000841C0000}"/>
    <cellStyle name="20% - Accent1 2 2 5 3 7 2 2" xfId="7488" xr:uid="{00000000-0005-0000-0000-0000851C0000}"/>
    <cellStyle name="20% - Accent1 2 2 5 3 7 3" xfId="7489" xr:uid="{00000000-0005-0000-0000-0000861C0000}"/>
    <cellStyle name="20% - Accent1 2 2 5 3 8" xfId="7490" xr:uid="{00000000-0005-0000-0000-0000871C0000}"/>
    <cellStyle name="20% - Accent1 2 2 5 3 8 2" xfId="7491" xr:uid="{00000000-0005-0000-0000-0000881C0000}"/>
    <cellStyle name="20% - Accent1 2 2 5 3 8 2 2" xfId="7492" xr:uid="{00000000-0005-0000-0000-0000891C0000}"/>
    <cellStyle name="20% - Accent1 2 2 5 3 8 3" xfId="7493" xr:uid="{00000000-0005-0000-0000-00008A1C0000}"/>
    <cellStyle name="20% - Accent1 2 2 5 3 9" xfId="7494" xr:uid="{00000000-0005-0000-0000-00008B1C0000}"/>
    <cellStyle name="20% - Accent1 2 2 5 3 9 2" xfId="7495" xr:uid="{00000000-0005-0000-0000-00008C1C0000}"/>
    <cellStyle name="20% - Accent1 2 2 5 4" xfId="7496" xr:uid="{00000000-0005-0000-0000-00008D1C0000}"/>
    <cellStyle name="20% - Accent1 2 2 5 4 10" xfId="7497" xr:uid="{00000000-0005-0000-0000-00008E1C0000}"/>
    <cellStyle name="20% - Accent1 2 2 5 4 10 2" xfId="7498" xr:uid="{00000000-0005-0000-0000-00008F1C0000}"/>
    <cellStyle name="20% - Accent1 2 2 5 4 11" xfId="7499" xr:uid="{00000000-0005-0000-0000-0000901C0000}"/>
    <cellStyle name="20% - Accent1 2 2 5 4 2" xfId="7500" xr:uid="{00000000-0005-0000-0000-0000911C0000}"/>
    <cellStyle name="20% - Accent1 2 2 5 4 2 2" xfId="7501" xr:uid="{00000000-0005-0000-0000-0000921C0000}"/>
    <cellStyle name="20% - Accent1 2 2 5 4 2 2 2" xfId="7502" xr:uid="{00000000-0005-0000-0000-0000931C0000}"/>
    <cellStyle name="20% - Accent1 2 2 5 4 2 2 2 2" xfId="7503" xr:uid="{00000000-0005-0000-0000-0000941C0000}"/>
    <cellStyle name="20% - Accent1 2 2 5 4 2 2 2 2 2" xfId="7504" xr:uid="{00000000-0005-0000-0000-0000951C0000}"/>
    <cellStyle name="20% - Accent1 2 2 5 4 2 2 2 3" xfId="7505" xr:uid="{00000000-0005-0000-0000-0000961C0000}"/>
    <cellStyle name="20% - Accent1 2 2 5 4 2 2 3" xfId="7506" xr:uid="{00000000-0005-0000-0000-0000971C0000}"/>
    <cellStyle name="20% - Accent1 2 2 5 4 2 2 3 2" xfId="7507" xr:uid="{00000000-0005-0000-0000-0000981C0000}"/>
    <cellStyle name="20% - Accent1 2 2 5 4 2 2 4" xfId="7508" xr:uid="{00000000-0005-0000-0000-0000991C0000}"/>
    <cellStyle name="20% - Accent1 2 2 5 4 2 3" xfId="7509" xr:uid="{00000000-0005-0000-0000-00009A1C0000}"/>
    <cellStyle name="20% - Accent1 2 2 5 4 2 3 2" xfId="7510" xr:uid="{00000000-0005-0000-0000-00009B1C0000}"/>
    <cellStyle name="20% - Accent1 2 2 5 4 2 3 2 2" xfId="7511" xr:uid="{00000000-0005-0000-0000-00009C1C0000}"/>
    <cellStyle name="20% - Accent1 2 2 5 4 2 3 2 2 2" xfId="7512" xr:uid="{00000000-0005-0000-0000-00009D1C0000}"/>
    <cellStyle name="20% - Accent1 2 2 5 4 2 3 2 3" xfId="7513" xr:uid="{00000000-0005-0000-0000-00009E1C0000}"/>
    <cellStyle name="20% - Accent1 2 2 5 4 2 3 3" xfId="7514" xr:uid="{00000000-0005-0000-0000-00009F1C0000}"/>
    <cellStyle name="20% - Accent1 2 2 5 4 2 3 3 2" xfId="7515" xr:uid="{00000000-0005-0000-0000-0000A01C0000}"/>
    <cellStyle name="20% - Accent1 2 2 5 4 2 3 4" xfId="7516" xr:uid="{00000000-0005-0000-0000-0000A11C0000}"/>
    <cellStyle name="20% - Accent1 2 2 5 4 2 4" xfId="7517" xr:uid="{00000000-0005-0000-0000-0000A21C0000}"/>
    <cellStyle name="20% - Accent1 2 2 5 4 2 4 2" xfId="7518" xr:uid="{00000000-0005-0000-0000-0000A31C0000}"/>
    <cellStyle name="20% - Accent1 2 2 5 4 2 4 2 2" xfId="7519" xr:uid="{00000000-0005-0000-0000-0000A41C0000}"/>
    <cellStyle name="20% - Accent1 2 2 5 4 2 4 2 2 2" xfId="7520" xr:uid="{00000000-0005-0000-0000-0000A51C0000}"/>
    <cellStyle name="20% - Accent1 2 2 5 4 2 4 2 3" xfId="7521" xr:uid="{00000000-0005-0000-0000-0000A61C0000}"/>
    <cellStyle name="20% - Accent1 2 2 5 4 2 4 3" xfId="7522" xr:uid="{00000000-0005-0000-0000-0000A71C0000}"/>
    <cellStyle name="20% - Accent1 2 2 5 4 2 4 3 2" xfId="7523" xr:uid="{00000000-0005-0000-0000-0000A81C0000}"/>
    <cellStyle name="20% - Accent1 2 2 5 4 2 4 4" xfId="7524" xr:uid="{00000000-0005-0000-0000-0000A91C0000}"/>
    <cellStyle name="20% - Accent1 2 2 5 4 2 5" xfId="7525" xr:uid="{00000000-0005-0000-0000-0000AA1C0000}"/>
    <cellStyle name="20% - Accent1 2 2 5 4 2 5 2" xfId="7526" xr:uid="{00000000-0005-0000-0000-0000AB1C0000}"/>
    <cellStyle name="20% - Accent1 2 2 5 4 2 5 2 2" xfId="7527" xr:uid="{00000000-0005-0000-0000-0000AC1C0000}"/>
    <cellStyle name="20% - Accent1 2 2 5 4 2 5 3" xfId="7528" xr:uid="{00000000-0005-0000-0000-0000AD1C0000}"/>
    <cellStyle name="20% - Accent1 2 2 5 4 2 6" xfId="7529" xr:uid="{00000000-0005-0000-0000-0000AE1C0000}"/>
    <cellStyle name="20% - Accent1 2 2 5 4 2 6 2" xfId="7530" xr:uid="{00000000-0005-0000-0000-0000AF1C0000}"/>
    <cellStyle name="20% - Accent1 2 2 5 4 2 6 2 2" xfId="7531" xr:uid="{00000000-0005-0000-0000-0000B01C0000}"/>
    <cellStyle name="20% - Accent1 2 2 5 4 2 6 3" xfId="7532" xr:uid="{00000000-0005-0000-0000-0000B11C0000}"/>
    <cellStyle name="20% - Accent1 2 2 5 4 2 7" xfId="7533" xr:uid="{00000000-0005-0000-0000-0000B21C0000}"/>
    <cellStyle name="20% - Accent1 2 2 5 4 2 7 2" xfId="7534" xr:uid="{00000000-0005-0000-0000-0000B31C0000}"/>
    <cellStyle name="20% - Accent1 2 2 5 4 2 8" xfId="7535" xr:uid="{00000000-0005-0000-0000-0000B41C0000}"/>
    <cellStyle name="20% - Accent1 2 2 5 4 2 8 2" xfId="7536" xr:uid="{00000000-0005-0000-0000-0000B51C0000}"/>
    <cellStyle name="20% - Accent1 2 2 5 4 2 9" xfId="7537" xr:uid="{00000000-0005-0000-0000-0000B61C0000}"/>
    <cellStyle name="20% - Accent1 2 2 5 4 3" xfId="7538" xr:uid="{00000000-0005-0000-0000-0000B71C0000}"/>
    <cellStyle name="20% - Accent1 2 2 5 4 3 2" xfId="7539" xr:uid="{00000000-0005-0000-0000-0000B81C0000}"/>
    <cellStyle name="20% - Accent1 2 2 5 4 3 2 2" xfId="7540" xr:uid="{00000000-0005-0000-0000-0000B91C0000}"/>
    <cellStyle name="20% - Accent1 2 2 5 4 3 2 2 2" xfId="7541" xr:uid="{00000000-0005-0000-0000-0000BA1C0000}"/>
    <cellStyle name="20% - Accent1 2 2 5 4 3 2 2 2 2" xfId="7542" xr:uid="{00000000-0005-0000-0000-0000BB1C0000}"/>
    <cellStyle name="20% - Accent1 2 2 5 4 3 2 2 3" xfId="7543" xr:uid="{00000000-0005-0000-0000-0000BC1C0000}"/>
    <cellStyle name="20% - Accent1 2 2 5 4 3 2 3" xfId="7544" xr:uid="{00000000-0005-0000-0000-0000BD1C0000}"/>
    <cellStyle name="20% - Accent1 2 2 5 4 3 2 3 2" xfId="7545" xr:uid="{00000000-0005-0000-0000-0000BE1C0000}"/>
    <cellStyle name="20% - Accent1 2 2 5 4 3 2 4" xfId="7546" xr:uid="{00000000-0005-0000-0000-0000BF1C0000}"/>
    <cellStyle name="20% - Accent1 2 2 5 4 3 3" xfId="7547" xr:uid="{00000000-0005-0000-0000-0000C01C0000}"/>
    <cellStyle name="20% - Accent1 2 2 5 4 3 3 2" xfId="7548" xr:uid="{00000000-0005-0000-0000-0000C11C0000}"/>
    <cellStyle name="20% - Accent1 2 2 5 4 3 3 2 2" xfId="7549" xr:uid="{00000000-0005-0000-0000-0000C21C0000}"/>
    <cellStyle name="20% - Accent1 2 2 5 4 3 3 2 2 2" xfId="7550" xr:uid="{00000000-0005-0000-0000-0000C31C0000}"/>
    <cellStyle name="20% - Accent1 2 2 5 4 3 3 2 3" xfId="7551" xr:uid="{00000000-0005-0000-0000-0000C41C0000}"/>
    <cellStyle name="20% - Accent1 2 2 5 4 3 3 3" xfId="7552" xr:uid="{00000000-0005-0000-0000-0000C51C0000}"/>
    <cellStyle name="20% - Accent1 2 2 5 4 3 3 3 2" xfId="7553" xr:uid="{00000000-0005-0000-0000-0000C61C0000}"/>
    <cellStyle name="20% - Accent1 2 2 5 4 3 3 4" xfId="7554" xr:uid="{00000000-0005-0000-0000-0000C71C0000}"/>
    <cellStyle name="20% - Accent1 2 2 5 4 3 4" xfId="7555" xr:uid="{00000000-0005-0000-0000-0000C81C0000}"/>
    <cellStyle name="20% - Accent1 2 2 5 4 3 4 2" xfId="7556" xr:uid="{00000000-0005-0000-0000-0000C91C0000}"/>
    <cellStyle name="20% - Accent1 2 2 5 4 3 4 2 2" xfId="7557" xr:uid="{00000000-0005-0000-0000-0000CA1C0000}"/>
    <cellStyle name="20% - Accent1 2 2 5 4 3 4 2 2 2" xfId="7558" xr:uid="{00000000-0005-0000-0000-0000CB1C0000}"/>
    <cellStyle name="20% - Accent1 2 2 5 4 3 4 2 3" xfId="7559" xr:uid="{00000000-0005-0000-0000-0000CC1C0000}"/>
    <cellStyle name="20% - Accent1 2 2 5 4 3 4 3" xfId="7560" xr:uid="{00000000-0005-0000-0000-0000CD1C0000}"/>
    <cellStyle name="20% - Accent1 2 2 5 4 3 4 3 2" xfId="7561" xr:uid="{00000000-0005-0000-0000-0000CE1C0000}"/>
    <cellStyle name="20% - Accent1 2 2 5 4 3 4 4" xfId="7562" xr:uid="{00000000-0005-0000-0000-0000CF1C0000}"/>
    <cellStyle name="20% - Accent1 2 2 5 4 3 5" xfId="7563" xr:uid="{00000000-0005-0000-0000-0000D01C0000}"/>
    <cellStyle name="20% - Accent1 2 2 5 4 3 5 2" xfId="7564" xr:uid="{00000000-0005-0000-0000-0000D11C0000}"/>
    <cellStyle name="20% - Accent1 2 2 5 4 3 5 2 2" xfId="7565" xr:uid="{00000000-0005-0000-0000-0000D21C0000}"/>
    <cellStyle name="20% - Accent1 2 2 5 4 3 5 3" xfId="7566" xr:uid="{00000000-0005-0000-0000-0000D31C0000}"/>
    <cellStyle name="20% - Accent1 2 2 5 4 3 6" xfId="7567" xr:uid="{00000000-0005-0000-0000-0000D41C0000}"/>
    <cellStyle name="20% - Accent1 2 2 5 4 3 6 2" xfId="7568" xr:uid="{00000000-0005-0000-0000-0000D51C0000}"/>
    <cellStyle name="20% - Accent1 2 2 5 4 3 6 2 2" xfId="7569" xr:uid="{00000000-0005-0000-0000-0000D61C0000}"/>
    <cellStyle name="20% - Accent1 2 2 5 4 3 6 3" xfId="7570" xr:uid="{00000000-0005-0000-0000-0000D71C0000}"/>
    <cellStyle name="20% - Accent1 2 2 5 4 3 7" xfId="7571" xr:uid="{00000000-0005-0000-0000-0000D81C0000}"/>
    <cellStyle name="20% - Accent1 2 2 5 4 3 7 2" xfId="7572" xr:uid="{00000000-0005-0000-0000-0000D91C0000}"/>
    <cellStyle name="20% - Accent1 2 2 5 4 3 8" xfId="7573" xr:uid="{00000000-0005-0000-0000-0000DA1C0000}"/>
    <cellStyle name="20% - Accent1 2 2 5 4 3 8 2" xfId="7574" xr:uid="{00000000-0005-0000-0000-0000DB1C0000}"/>
    <cellStyle name="20% - Accent1 2 2 5 4 3 9" xfId="7575" xr:uid="{00000000-0005-0000-0000-0000DC1C0000}"/>
    <cellStyle name="20% - Accent1 2 2 5 4 4" xfId="7576" xr:uid="{00000000-0005-0000-0000-0000DD1C0000}"/>
    <cellStyle name="20% - Accent1 2 2 5 4 4 2" xfId="7577" xr:uid="{00000000-0005-0000-0000-0000DE1C0000}"/>
    <cellStyle name="20% - Accent1 2 2 5 4 4 2 2" xfId="7578" xr:uid="{00000000-0005-0000-0000-0000DF1C0000}"/>
    <cellStyle name="20% - Accent1 2 2 5 4 4 2 2 2" xfId="7579" xr:uid="{00000000-0005-0000-0000-0000E01C0000}"/>
    <cellStyle name="20% - Accent1 2 2 5 4 4 2 3" xfId="7580" xr:uid="{00000000-0005-0000-0000-0000E11C0000}"/>
    <cellStyle name="20% - Accent1 2 2 5 4 4 3" xfId="7581" xr:uid="{00000000-0005-0000-0000-0000E21C0000}"/>
    <cellStyle name="20% - Accent1 2 2 5 4 4 3 2" xfId="7582" xr:uid="{00000000-0005-0000-0000-0000E31C0000}"/>
    <cellStyle name="20% - Accent1 2 2 5 4 4 4" xfId="7583" xr:uid="{00000000-0005-0000-0000-0000E41C0000}"/>
    <cellStyle name="20% - Accent1 2 2 5 4 5" xfId="7584" xr:uid="{00000000-0005-0000-0000-0000E51C0000}"/>
    <cellStyle name="20% - Accent1 2 2 5 4 5 2" xfId="7585" xr:uid="{00000000-0005-0000-0000-0000E61C0000}"/>
    <cellStyle name="20% - Accent1 2 2 5 4 5 2 2" xfId="7586" xr:uid="{00000000-0005-0000-0000-0000E71C0000}"/>
    <cellStyle name="20% - Accent1 2 2 5 4 5 2 2 2" xfId="7587" xr:uid="{00000000-0005-0000-0000-0000E81C0000}"/>
    <cellStyle name="20% - Accent1 2 2 5 4 5 2 3" xfId="7588" xr:uid="{00000000-0005-0000-0000-0000E91C0000}"/>
    <cellStyle name="20% - Accent1 2 2 5 4 5 3" xfId="7589" xr:uid="{00000000-0005-0000-0000-0000EA1C0000}"/>
    <cellStyle name="20% - Accent1 2 2 5 4 5 3 2" xfId="7590" xr:uid="{00000000-0005-0000-0000-0000EB1C0000}"/>
    <cellStyle name="20% - Accent1 2 2 5 4 5 4" xfId="7591" xr:uid="{00000000-0005-0000-0000-0000EC1C0000}"/>
    <cellStyle name="20% - Accent1 2 2 5 4 6" xfId="7592" xr:uid="{00000000-0005-0000-0000-0000ED1C0000}"/>
    <cellStyle name="20% - Accent1 2 2 5 4 6 2" xfId="7593" xr:uid="{00000000-0005-0000-0000-0000EE1C0000}"/>
    <cellStyle name="20% - Accent1 2 2 5 4 6 2 2" xfId="7594" xr:uid="{00000000-0005-0000-0000-0000EF1C0000}"/>
    <cellStyle name="20% - Accent1 2 2 5 4 6 2 2 2" xfId="7595" xr:uid="{00000000-0005-0000-0000-0000F01C0000}"/>
    <cellStyle name="20% - Accent1 2 2 5 4 6 2 3" xfId="7596" xr:uid="{00000000-0005-0000-0000-0000F11C0000}"/>
    <cellStyle name="20% - Accent1 2 2 5 4 6 3" xfId="7597" xr:uid="{00000000-0005-0000-0000-0000F21C0000}"/>
    <cellStyle name="20% - Accent1 2 2 5 4 6 3 2" xfId="7598" xr:uid="{00000000-0005-0000-0000-0000F31C0000}"/>
    <cellStyle name="20% - Accent1 2 2 5 4 6 4" xfId="7599" xr:uid="{00000000-0005-0000-0000-0000F41C0000}"/>
    <cellStyle name="20% - Accent1 2 2 5 4 7" xfId="7600" xr:uid="{00000000-0005-0000-0000-0000F51C0000}"/>
    <cellStyle name="20% - Accent1 2 2 5 4 7 2" xfId="7601" xr:uid="{00000000-0005-0000-0000-0000F61C0000}"/>
    <cellStyle name="20% - Accent1 2 2 5 4 7 2 2" xfId="7602" xr:uid="{00000000-0005-0000-0000-0000F71C0000}"/>
    <cellStyle name="20% - Accent1 2 2 5 4 7 3" xfId="7603" xr:uid="{00000000-0005-0000-0000-0000F81C0000}"/>
    <cellStyle name="20% - Accent1 2 2 5 4 8" xfId="7604" xr:uid="{00000000-0005-0000-0000-0000F91C0000}"/>
    <cellStyle name="20% - Accent1 2 2 5 4 8 2" xfId="7605" xr:uid="{00000000-0005-0000-0000-0000FA1C0000}"/>
    <cellStyle name="20% - Accent1 2 2 5 4 8 2 2" xfId="7606" xr:uid="{00000000-0005-0000-0000-0000FB1C0000}"/>
    <cellStyle name="20% - Accent1 2 2 5 4 8 3" xfId="7607" xr:uid="{00000000-0005-0000-0000-0000FC1C0000}"/>
    <cellStyle name="20% - Accent1 2 2 5 4 9" xfId="7608" xr:uid="{00000000-0005-0000-0000-0000FD1C0000}"/>
    <cellStyle name="20% - Accent1 2 2 5 4 9 2" xfId="7609" xr:uid="{00000000-0005-0000-0000-0000FE1C0000}"/>
    <cellStyle name="20% - Accent1 2 2 5 5" xfId="7610" xr:uid="{00000000-0005-0000-0000-0000FF1C0000}"/>
    <cellStyle name="20% - Accent1 2 2 5 5 10" xfId="7611" xr:uid="{00000000-0005-0000-0000-0000001D0000}"/>
    <cellStyle name="20% - Accent1 2 2 5 5 10 2" xfId="7612" xr:uid="{00000000-0005-0000-0000-0000011D0000}"/>
    <cellStyle name="20% - Accent1 2 2 5 5 11" xfId="7613" xr:uid="{00000000-0005-0000-0000-0000021D0000}"/>
    <cellStyle name="20% - Accent1 2 2 5 5 2" xfId="7614" xr:uid="{00000000-0005-0000-0000-0000031D0000}"/>
    <cellStyle name="20% - Accent1 2 2 5 5 2 2" xfId="7615" xr:uid="{00000000-0005-0000-0000-0000041D0000}"/>
    <cellStyle name="20% - Accent1 2 2 5 5 2 2 2" xfId="7616" xr:uid="{00000000-0005-0000-0000-0000051D0000}"/>
    <cellStyle name="20% - Accent1 2 2 5 5 2 2 2 2" xfId="7617" xr:uid="{00000000-0005-0000-0000-0000061D0000}"/>
    <cellStyle name="20% - Accent1 2 2 5 5 2 2 2 2 2" xfId="7618" xr:uid="{00000000-0005-0000-0000-0000071D0000}"/>
    <cellStyle name="20% - Accent1 2 2 5 5 2 2 2 3" xfId="7619" xr:uid="{00000000-0005-0000-0000-0000081D0000}"/>
    <cellStyle name="20% - Accent1 2 2 5 5 2 2 3" xfId="7620" xr:uid="{00000000-0005-0000-0000-0000091D0000}"/>
    <cellStyle name="20% - Accent1 2 2 5 5 2 2 3 2" xfId="7621" xr:uid="{00000000-0005-0000-0000-00000A1D0000}"/>
    <cellStyle name="20% - Accent1 2 2 5 5 2 2 4" xfId="7622" xr:uid="{00000000-0005-0000-0000-00000B1D0000}"/>
    <cellStyle name="20% - Accent1 2 2 5 5 2 3" xfId="7623" xr:uid="{00000000-0005-0000-0000-00000C1D0000}"/>
    <cellStyle name="20% - Accent1 2 2 5 5 2 3 2" xfId="7624" xr:uid="{00000000-0005-0000-0000-00000D1D0000}"/>
    <cellStyle name="20% - Accent1 2 2 5 5 2 3 2 2" xfId="7625" xr:uid="{00000000-0005-0000-0000-00000E1D0000}"/>
    <cellStyle name="20% - Accent1 2 2 5 5 2 3 2 2 2" xfId="7626" xr:uid="{00000000-0005-0000-0000-00000F1D0000}"/>
    <cellStyle name="20% - Accent1 2 2 5 5 2 3 2 3" xfId="7627" xr:uid="{00000000-0005-0000-0000-0000101D0000}"/>
    <cellStyle name="20% - Accent1 2 2 5 5 2 3 3" xfId="7628" xr:uid="{00000000-0005-0000-0000-0000111D0000}"/>
    <cellStyle name="20% - Accent1 2 2 5 5 2 3 3 2" xfId="7629" xr:uid="{00000000-0005-0000-0000-0000121D0000}"/>
    <cellStyle name="20% - Accent1 2 2 5 5 2 3 4" xfId="7630" xr:uid="{00000000-0005-0000-0000-0000131D0000}"/>
    <cellStyle name="20% - Accent1 2 2 5 5 2 4" xfId="7631" xr:uid="{00000000-0005-0000-0000-0000141D0000}"/>
    <cellStyle name="20% - Accent1 2 2 5 5 2 4 2" xfId="7632" xr:uid="{00000000-0005-0000-0000-0000151D0000}"/>
    <cellStyle name="20% - Accent1 2 2 5 5 2 4 2 2" xfId="7633" xr:uid="{00000000-0005-0000-0000-0000161D0000}"/>
    <cellStyle name="20% - Accent1 2 2 5 5 2 4 2 2 2" xfId="7634" xr:uid="{00000000-0005-0000-0000-0000171D0000}"/>
    <cellStyle name="20% - Accent1 2 2 5 5 2 4 2 3" xfId="7635" xr:uid="{00000000-0005-0000-0000-0000181D0000}"/>
    <cellStyle name="20% - Accent1 2 2 5 5 2 4 3" xfId="7636" xr:uid="{00000000-0005-0000-0000-0000191D0000}"/>
    <cellStyle name="20% - Accent1 2 2 5 5 2 4 3 2" xfId="7637" xr:uid="{00000000-0005-0000-0000-00001A1D0000}"/>
    <cellStyle name="20% - Accent1 2 2 5 5 2 4 4" xfId="7638" xr:uid="{00000000-0005-0000-0000-00001B1D0000}"/>
    <cellStyle name="20% - Accent1 2 2 5 5 2 5" xfId="7639" xr:uid="{00000000-0005-0000-0000-00001C1D0000}"/>
    <cellStyle name="20% - Accent1 2 2 5 5 2 5 2" xfId="7640" xr:uid="{00000000-0005-0000-0000-00001D1D0000}"/>
    <cellStyle name="20% - Accent1 2 2 5 5 2 5 2 2" xfId="7641" xr:uid="{00000000-0005-0000-0000-00001E1D0000}"/>
    <cellStyle name="20% - Accent1 2 2 5 5 2 5 3" xfId="7642" xr:uid="{00000000-0005-0000-0000-00001F1D0000}"/>
    <cellStyle name="20% - Accent1 2 2 5 5 2 6" xfId="7643" xr:uid="{00000000-0005-0000-0000-0000201D0000}"/>
    <cellStyle name="20% - Accent1 2 2 5 5 2 6 2" xfId="7644" xr:uid="{00000000-0005-0000-0000-0000211D0000}"/>
    <cellStyle name="20% - Accent1 2 2 5 5 2 6 2 2" xfId="7645" xr:uid="{00000000-0005-0000-0000-0000221D0000}"/>
    <cellStyle name="20% - Accent1 2 2 5 5 2 6 3" xfId="7646" xr:uid="{00000000-0005-0000-0000-0000231D0000}"/>
    <cellStyle name="20% - Accent1 2 2 5 5 2 7" xfId="7647" xr:uid="{00000000-0005-0000-0000-0000241D0000}"/>
    <cellStyle name="20% - Accent1 2 2 5 5 2 7 2" xfId="7648" xr:uid="{00000000-0005-0000-0000-0000251D0000}"/>
    <cellStyle name="20% - Accent1 2 2 5 5 2 8" xfId="7649" xr:uid="{00000000-0005-0000-0000-0000261D0000}"/>
    <cellStyle name="20% - Accent1 2 2 5 5 2 8 2" xfId="7650" xr:uid="{00000000-0005-0000-0000-0000271D0000}"/>
    <cellStyle name="20% - Accent1 2 2 5 5 2 9" xfId="7651" xr:uid="{00000000-0005-0000-0000-0000281D0000}"/>
    <cellStyle name="20% - Accent1 2 2 5 5 3" xfId="7652" xr:uid="{00000000-0005-0000-0000-0000291D0000}"/>
    <cellStyle name="20% - Accent1 2 2 5 5 3 2" xfId="7653" xr:uid="{00000000-0005-0000-0000-00002A1D0000}"/>
    <cellStyle name="20% - Accent1 2 2 5 5 3 2 2" xfId="7654" xr:uid="{00000000-0005-0000-0000-00002B1D0000}"/>
    <cellStyle name="20% - Accent1 2 2 5 5 3 2 2 2" xfId="7655" xr:uid="{00000000-0005-0000-0000-00002C1D0000}"/>
    <cellStyle name="20% - Accent1 2 2 5 5 3 2 2 2 2" xfId="7656" xr:uid="{00000000-0005-0000-0000-00002D1D0000}"/>
    <cellStyle name="20% - Accent1 2 2 5 5 3 2 2 3" xfId="7657" xr:uid="{00000000-0005-0000-0000-00002E1D0000}"/>
    <cellStyle name="20% - Accent1 2 2 5 5 3 2 3" xfId="7658" xr:uid="{00000000-0005-0000-0000-00002F1D0000}"/>
    <cellStyle name="20% - Accent1 2 2 5 5 3 2 3 2" xfId="7659" xr:uid="{00000000-0005-0000-0000-0000301D0000}"/>
    <cellStyle name="20% - Accent1 2 2 5 5 3 2 4" xfId="7660" xr:uid="{00000000-0005-0000-0000-0000311D0000}"/>
    <cellStyle name="20% - Accent1 2 2 5 5 3 3" xfId="7661" xr:uid="{00000000-0005-0000-0000-0000321D0000}"/>
    <cellStyle name="20% - Accent1 2 2 5 5 3 3 2" xfId="7662" xr:uid="{00000000-0005-0000-0000-0000331D0000}"/>
    <cellStyle name="20% - Accent1 2 2 5 5 3 3 2 2" xfId="7663" xr:uid="{00000000-0005-0000-0000-0000341D0000}"/>
    <cellStyle name="20% - Accent1 2 2 5 5 3 3 2 2 2" xfId="7664" xr:uid="{00000000-0005-0000-0000-0000351D0000}"/>
    <cellStyle name="20% - Accent1 2 2 5 5 3 3 2 3" xfId="7665" xr:uid="{00000000-0005-0000-0000-0000361D0000}"/>
    <cellStyle name="20% - Accent1 2 2 5 5 3 3 3" xfId="7666" xr:uid="{00000000-0005-0000-0000-0000371D0000}"/>
    <cellStyle name="20% - Accent1 2 2 5 5 3 3 3 2" xfId="7667" xr:uid="{00000000-0005-0000-0000-0000381D0000}"/>
    <cellStyle name="20% - Accent1 2 2 5 5 3 3 4" xfId="7668" xr:uid="{00000000-0005-0000-0000-0000391D0000}"/>
    <cellStyle name="20% - Accent1 2 2 5 5 3 4" xfId="7669" xr:uid="{00000000-0005-0000-0000-00003A1D0000}"/>
    <cellStyle name="20% - Accent1 2 2 5 5 3 4 2" xfId="7670" xr:uid="{00000000-0005-0000-0000-00003B1D0000}"/>
    <cellStyle name="20% - Accent1 2 2 5 5 3 4 2 2" xfId="7671" xr:uid="{00000000-0005-0000-0000-00003C1D0000}"/>
    <cellStyle name="20% - Accent1 2 2 5 5 3 4 2 2 2" xfId="7672" xr:uid="{00000000-0005-0000-0000-00003D1D0000}"/>
    <cellStyle name="20% - Accent1 2 2 5 5 3 4 2 3" xfId="7673" xr:uid="{00000000-0005-0000-0000-00003E1D0000}"/>
    <cellStyle name="20% - Accent1 2 2 5 5 3 4 3" xfId="7674" xr:uid="{00000000-0005-0000-0000-00003F1D0000}"/>
    <cellStyle name="20% - Accent1 2 2 5 5 3 4 3 2" xfId="7675" xr:uid="{00000000-0005-0000-0000-0000401D0000}"/>
    <cellStyle name="20% - Accent1 2 2 5 5 3 4 4" xfId="7676" xr:uid="{00000000-0005-0000-0000-0000411D0000}"/>
    <cellStyle name="20% - Accent1 2 2 5 5 3 5" xfId="7677" xr:uid="{00000000-0005-0000-0000-0000421D0000}"/>
    <cellStyle name="20% - Accent1 2 2 5 5 3 5 2" xfId="7678" xr:uid="{00000000-0005-0000-0000-0000431D0000}"/>
    <cellStyle name="20% - Accent1 2 2 5 5 3 5 2 2" xfId="7679" xr:uid="{00000000-0005-0000-0000-0000441D0000}"/>
    <cellStyle name="20% - Accent1 2 2 5 5 3 5 3" xfId="7680" xr:uid="{00000000-0005-0000-0000-0000451D0000}"/>
    <cellStyle name="20% - Accent1 2 2 5 5 3 6" xfId="7681" xr:uid="{00000000-0005-0000-0000-0000461D0000}"/>
    <cellStyle name="20% - Accent1 2 2 5 5 3 6 2" xfId="7682" xr:uid="{00000000-0005-0000-0000-0000471D0000}"/>
    <cellStyle name="20% - Accent1 2 2 5 5 3 6 2 2" xfId="7683" xr:uid="{00000000-0005-0000-0000-0000481D0000}"/>
    <cellStyle name="20% - Accent1 2 2 5 5 3 6 3" xfId="7684" xr:uid="{00000000-0005-0000-0000-0000491D0000}"/>
    <cellStyle name="20% - Accent1 2 2 5 5 3 7" xfId="7685" xr:uid="{00000000-0005-0000-0000-00004A1D0000}"/>
    <cellStyle name="20% - Accent1 2 2 5 5 3 7 2" xfId="7686" xr:uid="{00000000-0005-0000-0000-00004B1D0000}"/>
    <cellStyle name="20% - Accent1 2 2 5 5 3 8" xfId="7687" xr:uid="{00000000-0005-0000-0000-00004C1D0000}"/>
    <cellStyle name="20% - Accent1 2 2 5 5 3 8 2" xfId="7688" xr:uid="{00000000-0005-0000-0000-00004D1D0000}"/>
    <cellStyle name="20% - Accent1 2 2 5 5 3 9" xfId="7689" xr:uid="{00000000-0005-0000-0000-00004E1D0000}"/>
    <cellStyle name="20% - Accent1 2 2 5 5 4" xfId="7690" xr:uid="{00000000-0005-0000-0000-00004F1D0000}"/>
    <cellStyle name="20% - Accent1 2 2 5 5 4 2" xfId="7691" xr:uid="{00000000-0005-0000-0000-0000501D0000}"/>
    <cellStyle name="20% - Accent1 2 2 5 5 4 2 2" xfId="7692" xr:uid="{00000000-0005-0000-0000-0000511D0000}"/>
    <cellStyle name="20% - Accent1 2 2 5 5 4 2 2 2" xfId="7693" xr:uid="{00000000-0005-0000-0000-0000521D0000}"/>
    <cellStyle name="20% - Accent1 2 2 5 5 4 2 3" xfId="7694" xr:uid="{00000000-0005-0000-0000-0000531D0000}"/>
    <cellStyle name="20% - Accent1 2 2 5 5 4 3" xfId="7695" xr:uid="{00000000-0005-0000-0000-0000541D0000}"/>
    <cellStyle name="20% - Accent1 2 2 5 5 4 3 2" xfId="7696" xr:uid="{00000000-0005-0000-0000-0000551D0000}"/>
    <cellStyle name="20% - Accent1 2 2 5 5 4 4" xfId="7697" xr:uid="{00000000-0005-0000-0000-0000561D0000}"/>
    <cellStyle name="20% - Accent1 2 2 5 5 5" xfId="7698" xr:uid="{00000000-0005-0000-0000-0000571D0000}"/>
    <cellStyle name="20% - Accent1 2 2 5 5 5 2" xfId="7699" xr:uid="{00000000-0005-0000-0000-0000581D0000}"/>
    <cellStyle name="20% - Accent1 2 2 5 5 5 2 2" xfId="7700" xr:uid="{00000000-0005-0000-0000-0000591D0000}"/>
    <cellStyle name="20% - Accent1 2 2 5 5 5 2 2 2" xfId="7701" xr:uid="{00000000-0005-0000-0000-00005A1D0000}"/>
    <cellStyle name="20% - Accent1 2 2 5 5 5 2 3" xfId="7702" xr:uid="{00000000-0005-0000-0000-00005B1D0000}"/>
    <cellStyle name="20% - Accent1 2 2 5 5 5 3" xfId="7703" xr:uid="{00000000-0005-0000-0000-00005C1D0000}"/>
    <cellStyle name="20% - Accent1 2 2 5 5 5 3 2" xfId="7704" xr:uid="{00000000-0005-0000-0000-00005D1D0000}"/>
    <cellStyle name="20% - Accent1 2 2 5 5 5 4" xfId="7705" xr:uid="{00000000-0005-0000-0000-00005E1D0000}"/>
    <cellStyle name="20% - Accent1 2 2 5 5 6" xfId="7706" xr:uid="{00000000-0005-0000-0000-00005F1D0000}"/>
    <cellStyle name="20% - Accent1 2 2 5 5 6 2" xfId="7707" xr:uid="{00000000-0005-0000-0000-0000601D0000}"/>
    <cellStyle name="20% - Accent1 2 2 5 5 6 2 2" xfId="7708" xr:uid="{00000000-0005-0000-0000-0000611D0000}"/>
    <cellStyle name="20% - Accent1 2 2 5 5 6 2 2 2" xfId="7709" xr:uid="{00000000-0005-0000-0000-0000621D0000}"/>
    <cellStyle name="20% - Accent1 2 2 5 5 6 2 3" xfId="7710" xr:uid="{00000000-0005-0000-0000-0000631D0000}"/>
    <cellStyle name="20% - Accent1 2 2 5 5 6 3" xfId="7711" xr:uid="{00000000-0005-0000-0000-0000641D0000}"/>
    <cellStyle name="20% - Accent1 2 2 5 5 6 3 2" xfId="7712" xr:uid="{00000000-0005-0000-0000-0000651D0000}"/>
    <cellStyle name="20% - Accent1 2 2 5 5 6 4" xfId="7713" xr:uid="{00000000-0005-0000-0000-0000661D0000}"/>
    <cellStyle name="20% - Accent1 2 2 5 5 7" xfId="7714" xr:uid="{00000000-0005-0000-0000-0000671D0000}"/>
    <cellStyle name="20% - Accent1 2 2 5 5 7 2" xfId="7715" xr:uid="{00000000-0005-0000-0000-0000681D0000}"/>
    <cellStyle name="20% - Accent1 2 2 5 5 7 2 2" xfId="7716" xr:uid="{00000000-0005-0000-0000-0000691D0000}"/>
    <cellStyle name="20% - Accent1 2 2 5 5 7 3" xfId="7717" xr:uid="{00000000-0005-0000-0000-00006A1D0000}"/>
    <cellStyle name="20% - Accent1 2 2 5 5 8" xfId="7718" xr:uid="{00000000-0005-0000-0000-00006B1D0000}"/>
    <cellStyle name="20% - Accent1 2 2 5 5 8 2" xfId="7719" xr:uid="{00000000-0005-0000-0000-00006C1D0000}"/>
    <cellStyle name="20% - Accent1 2 2 5 5 8 2 2" xfId="7720" xr:uid="{00000000-0005-0000-0000-00006D1D0000}"/>
    <cellStyle name="20% - Accent1 2 2 5 5 8 3" xfId="7721" xr:uid="{00000000-0005-0000-0000-00006E1D0000}"/>
    <cellStyle name="20% - Accent1 2 2 5 5 9" xfId="7722" xr:uid="{00000000-0005-0000-0000-00006F1D0000}"/>
    <cellStyle name="20% - Accent1 2 2 5 5 9 2" xfId="7723" xr:uid="{00000000-0005-0000-0000-0000701D0000}"/>
    <cellStyle name="20% - Accent1 2 2 5 6" xfId="7724" xr:uid="{00000000-0005-0000-0000-0000711D0000}"/>
    <cellStyle name="20% - Accent1 2 2 5 6 2" xfId="7725" xr:uid="{00000000-0005-0000-0000-0000721D0000}"/>
    <cellStyle name="20% - Accent1 2 2 5 6 2 2" xfId="7726" xr:uid="{00000000-0005-0000-0000-0000731D0000}"/>
    <cellStyle name="20% - Accent1 2 2 5 6 2 2 2" xfId="7727" xr:uid="{00000000-0005-0000-0000-0000741D0000}"/>
    <cellStyle name="20% - Accent1 2 2 5 6 2 2 2 2" xfId="7728" xr:uid="{00000000-0005-0000-0000-0000751D0000}"/>
    <cellStyle name="20% - Accent1 2 2 5 6 2 2 3" xfId="7729" xr:uid="{00000000-0005-0000-0000-0000761D0000}"/>
    <cellStyle name="20% - Accent1 2 2 5 6 2 3" xfId="7730" xr:uid="{00000000-0005-0000-0000-0000771D0000}"/>
    <cellStyle name="20% - Accent1 2 2 5 6 2 3 2" xfId="7731" xr:uid="{00000000-0005-0000-0000-0000781D0000}"/>
    <cellStyle name="20% - Accent1 2 2 5 6 2 4" xfId="7732" xr:uid="{00000000-0005-0000-0000-0000791D0000}"/>
    <cellStyle name="20% - Accent1 2 2 5 6 3" xfId="7733" xr:uid="{00000000-0005-0000-0000-00007A1D0000}"/>
    <cellStyle name="20% - Accent1 2 2 5 6 3 2" xfId="7734" xr:uid="{00000000-0005-0000-0000-00007B1D0000}"/>
    <cellStyle name="20% - Accent1 2 2 5 6 3 2 2" xfId="7735" xr:uid="{00000000-0005-0000-0000-00007C1D0000}"/>
    <cellStyle name="20% - Accent1 2 2 5 6 3 2 2 2" xfId="7736" xr:uid="{00000000-0005-0000-0000-00007D1D0000}"/>
    <cellStyle name="20% - Accent1 2 2 5 6 3 2 3" xfId="7737" xr:uid="{00000000-0005-0000-0000-00007E1D0000}"/>
    <cellStyle name="20% - Accent1 2 2 5 6 3 3" xfId="7738" xr:uid="{00000000-0005-0000-0000-00007F1D0000}"/>
    <cellStyle name="20% - Accent1 2 2 5 6 3 3 2" xfId="7739" xr:uid="{00000000-0005-0000-0000-0000801D0000}"/>
    <cellStyle name="20% - Accent1 2 2 5 6 3 4" xfId="7740" xr:uid="{00000000-0005-0000-0000-0000811D0000}"/>
    <cellStyle name="20% - Accent1 2 2 5 6 4" xfId="7741" xr:uid="{00000000-0005-0000-0000-0000821D0000}"/>
    <cellStyle name="20% - Accent1 2 2 5 6 4 2" xfId="7742" xr:uid="{00000000-0005-0000-0000-0000831D0000}"/>
    <cellStyle name="20% - Accent1 2 2 5 6 4 2 2" xfId="7743" xr:uid="{00000000-0005-0000-0000-0000841D0000}"/>
    <cellStyle name="20% - Accent1 2 2 5 6 4 2 2 2" xfId="7744" xr:uid="{00000000-0005-0000-0000-0000851D0000}"/>
    <cellStyle name="20% - Accent1 2 2 5 6 4 2 3" xfId="7745" xr:uid="{00000000-0005-0000-0000-0000861D0000}"/>
    <cellStyle name="20% - Accent1 2 2 5 6 4 3" xfId="7746" xr:uid="{00000000-0005-0000-0000-0000871D0000}"/>
    <cellStyle name="20% - Accent1 2 2 5 6 4 3 2" xfId="7747" xr:uid="{00000000-0005-0000-0000-0000881D0000}"/>
    <cellStyle name="20% - Accent1 2 2 5 6 4 4" xfId="7748" xr:uid="{00000000-0005-0000-0000-0000891D0000}"/>
    <cellStyle name="20% - Accent1 2 2 5 6 5" xfId="7749" xr:uid="{00000000-0005-0000-0000-00008A1D0000}"/>
    <cellStyle name="20% - Accent1 2 2 5 6 5 2" xfId="7750" xr:uid="{00000000-0005-0000-0000-00008B1D0000}"/>
    <cellStyle name="20% - Accent1 2 2 5 6 5 2 2" xfId="7751" xr:uid="{00000000-0005-0000-0000-00008C1D0000}"/>
    <cellStyle name="20% - Accent1 2 2 5 6 5 3" xfId="7752" xr:uid="{00000000-0005-0000-0000-00008D1D0000}"/>
    <cellStyle name="20% - Accent1 2 2 5 6 6" xfId="7753" xr:uid="{00000000-0005-0000-0000-00008E1D0000}"/>
    <cellStyle name="20% - Accent1 2 2 5 6 6 2" xfId="7754" xr:uid="{00000000-0005-0000-0000-00008F1D0000}"/>
    <cellStyle name="20% - Accent1 2 2 5 6 6 2 2" xfId="7755" xr:uid="{00000000-0005-0000-0000-0000901D0000}"/>
    <cellStyle name="20% - Accent1 2 2 5 6 6 3" xfId="7756" xr:uid="{00000000-0005-0000-0000-0000911D0000}"/>
    <cellStyle name="20% - Accent1 2 2 5 6 7" xfId="7757" xr:uid="{00000000-0005-0000-0000-0000921D0000}"/>
    <cellStyle name="20% - Accent1 2 2 5 6 7 2" xfId="7758" xr:uid="{00000000-0005-0000-0000-0000931D0000}"/>
    <cellStyle name="20% - Accent1 2 2 5 6 8" xfId="7759" xr:uid="{00000000-0005-0000-0000-0000941D0000}"/>
    <cellStyle name="20% - Accent1 2 2 5 6 8 2" xfId="7760" xr:uid="{00000000-0005-0000-0000-0000951D0000}"/>
    <cellStyle name="20% - Accent1 2 2 5 6 9" xfId="7761" xr:uid="{00000000-0005-0000-0000-0000961D0000}"/>
    <cellStyle name="20% - Accent1 2 2 5 7" xfId="7762" xr:uid="{00000000-0005-0000-0000-0000971D0000}"/>
    <cellStyle name="20% - Accent1 2 2 5 7 2" xfId="7763" xr:uid="{00000000-0005-0000-0000-0000981D0000}"/>
    <cellStyle name="20% - Accent1 2 2 5 7 2 2" xfId="7764" xr:uid="{00000000-0005-0000-0000-0000991D0000}"/>
    <cellStyle name="20% - Accent1 2 2 5 7 2 2 2" xfId="7765" xr:uid="{00000000-0005-0000-0000-00009A1D0000}"/>
    <cellStyle name="20% - Accent1 2 2 5 7 2 2 2 2" xfId="7766" xr:uid="{00000000-0005-0000-0000-00009B1D0000}"/>
    <cellStyle name="20% - Accent1 2 2 5 7 2 2 3" xfId="7767" xr:uid="{00000000-0005-0000-0000-00009C1D0000}"/>
    <cellStyle name="20% - Accent1 2 2 5 7 2 3" xfId="7768" xr:uid="{00000000-0005-0000-0000-00009D1D0000}"/>
    <cellStyle name="20% - Accent1 2 2 5 7 2 3 2" xfId="7769" xr:uid="{00000000-0005-0000-0000-00009E1D0000}"/>
    <cellStyle name="20% - Accent1 2 2 5 7 2 4" xfId="7770" xr:uid="{00000000-0005-0000-0000-00009F1D0000}"/>
    <cellStyle name="20% - Accent1 2 2 5 7 3" xfId="7771" xr:uid="{00000000-0005-0000-0000-0000A01D0000}"/>
    <cellStyle name="20% - Accent1 2 2 5 7 3 2" xfId="7772" xr:uid="{00000000-0005-0000-0000-0000A11D0000}"/>
    <cellStyle name="20% - Accent1 2 2 5 7 3 2 2" xfId="7773" xr:uid="{00000000-0005-0000-0000-0000A21D0000}"/>
    <cellStyle name="20% - Accent1 2 2 5 7 3 2 2 2" xfId="7774" xr:uid="{00000000-0005-0000-0000-0000A31D0000}"/>
    <cellStyle name="20% - Accent1 2 2 5 7 3 2 3" xfId="7775" xr:uid="{00000000-0005-0000-0000-0000A41D0000}"/>
    <cellStyle name="20% - Accent1 2 2 5 7 3 3" xfId="7776" xr:uid="{00000000-0005-0000-0000-0000A51D0000}"/>
    <cellStyle name="20% - Accent1 2 2 5 7 3 3 2" xfId="7777" xr:uid="{00000000-0005-0000-0000-0000A61D0000}"/>
    <cellStyle name="20% - Accent1 2 2 5 7 3 4" xfId="7778" xr:uid="{00000000-0005-0000-0000-0000A71D0000}"/>
    <cellStyle name="20% - Accent1 2 2 5 7 4" xfId="7779" xr:uid="{00000000-0005-0000-0000-0000A81D0000}"/>
    <cellStyle name="20% - Accent1 2 2 5 7 4 2" xfId="7780" xr:uid="{00000000-0005-0000-0000-0000A91D0000}"/>
    <cellStyle name="20% - Accent1 2 2 5 7 4 2 2" xfId="7781" xr:uid="{00000000-0005-0000-0000-0000AA1D0000}"/>
    <cellStyle name="20% - Accent1 2 2 5 7 4 2 2 2" xfId="7782" xr:uid="{00000000-0005-0000-0000-0000AB1D0000}"/>
    <cellStyle name="20% - Accent1 2 2 5 7 4 2 3" xfId="7783" xr:uid="{00000000-0005-0000-0000-0000AC1D0000}"/>
    <cellStyle name="20% - Accent1 2 2 5 7 4 3" xfId="7784" xr:uid="{00000000-0005-0000-0000-0000AD1D0000}"/>
    <cellStyle name="20% - Accent1 2 2 5 7 4 3 2" xfId="7785" xr:uid="{00000000-0005-0000-0000-0000AE1D0000}"/>
    <cellStyle name="20% - Accent1 2 2 5 7 4 4" xfId="7786" xr:uid="{00000000-0005-0000-0000-0000AF1D0000}"/>
    <cellStyle name="20% - Accent1 2 2 5 7 5" xfId="7787" xr:uid="{00000000-0005-0000-0000-0000B01D0000}"/>
    <cellStyle name="20% - Accent1 2 2 5 7 5 2" xfId="7788" xr:uid="{00000000-0005-0000-0000-0000B11D0000}"/>
    <cellStyle name="20% - Accent1 2 2 5 7 5 2 2" xfId="7789" xr:uid="{00000000-0005-0000-0000-0000B21D0000}"/>
    <cellStyle name="20% - Accent1 2 2 5 7 5 3" xfId="7790" xr:uid="{00000000-0005-0000-0000-0000B31D0000}"/>
    <cellStyle name="20% - Accent1 2 2 5 7 6" xfId="7791" xr:uid="{00000000-0005-0000-0000-0000B41D0000}"/>
    <cellStyle name="20% - Accent1 2 2 5 7 6 2" xfId="7792" xr:uid="{00000000-0005-0000-0000-0000B51D0000}"/>
    <cellStyle name="20% - Accent1 2 2 5 7 6 2 2" xfId="7793" xr:uid="{00000000-0005-0000-0000-0000B61D0000}"/>
    <cellStyle name="20% - Accent1 2 2 5 7 6 3" xfId="7794" xr:uid="{00000000-0005-0000-0000-0000B71D0000}"/>
    <cellStyle name="20% - Accent1 2 2 5 7 7" xfId="7795" xr:uid="{00000000-0005-0000-0000-0000B81D0000}"/>
    <cellStyle name="20% - Accent1 2 2 5 7 7 2" xfId="7796" xr:uid="{00000000-0005-0000-0000-0000B91D0000}"/>
    <cellStyle name="20% - Accent1 2 2 5 7 8" xfId="7797" xr:uid="{00000000-0005-0000-0000-0000BA1D0000}"/>
    <cellStyle name="20% - Accent1 2 2 5 7 8 2" xfId="7798" xr:uid="{00000000-0005-0000-0000-0000BB1D0000}"/>
    <cellStyle name="20% - Accent1 2 2 5 7 9" xfId="7799" xr:uid="{00000000-0005-0000-0000-0000BC1D0000}"/>
    <cellStyle name="20% - Accent1 2 2 5 8" xfId="7800" xr:uid="{00000000-0005-0000-0000-0000BD1D0000}"/>
    <cellStyle name="20% - Accent1 2 2 5 8 2" xfId="7801" xr:uid="{00000000-0005-0000-0000-0000BE1D0000}"/>
    <cellStyle name="20% - Accent1 2 2 5 8 2 2" xfId="7802" xr:uid="{00000000-0005-0000-0000-0000BF1D0000}"/>
    <cellStyle name="20% - Accent1 2 2 5 8 2 2 2" xfId="7803" xr:uid="{00000000-0005-0000-0000-0000C01D0000}"/>
    <cellStyle name="20% - Accent1 2 2 5 8 2 3" xfId="7804" xr:uid="{00000000-0005-0000-0000-0000C11D0000}"/>
    <cellStyle name="20% - Accent1 2 2 5 8 3" xfId="7805" xr:uid="{00000000-0005-0000-0000-0000C21D0000}"/>
    <cellStyle name="20% - Accent1 2 2 5 8 3 2" xfId="7806" xr:uid="{00000000-0005-0000-0000-0000C31D0000}"/>
    <cellStyle name="20% - Accent1 2 2 5 8 4" xfId="7807" xr:uid="{00000000-0005-0000-0000-0000C41D0000}"/>
    <cellStyle name="20% - Accent1 2 2 5 9" xfId="7808" xr:uid="{00000000-0005-0000-0000-0000C51D0000}"/>
    <cellStyle name="20% - Accent1 2 2 5 9 2" xfId="7809" xr:uid="{00000000-0005-0000-0000-0000C61D0000}"/>
    <cellStyle name="20% - Accent1 2 2 5 9 2 2" xfId="7810" xr:uid="{00000000-0005-0000-0000-0000C71D0000}"/>
    <cellStyle name="20% - Accent1 2 2 5 9 2 2 2" xfId="7811" xr:uid="{00000000-0005-0000-0000-0000C81D0000}"/>
    <cellStyle name="20% - Accent1 2 2 5 9 2 3" xfId="7812" xr:uid="{00000000-0005-0000-0000-0000C91D0000}"/>
    <cellStyle name="20% - Accent1 2 2 5 9 3" xfId="7813" xr:uid="{00000000-0005-0000-0000-0000CA1D0000}"/>
    <cellStyle name="20% - Accent1 2 2 5 9 3 2" xfId="7814" xr:uid="{00000000-0005-0000-0000-0000CB1D0000}"/>
    <cellStyle name="20% - Accent1 2 2 5 9 4" xfId="7815" xr:uid="{00000000-0005-0000-0000-0000CC1D0000}"/>
    <cellStyle name="20% - Accent1 2 2 6" xfId="7816" xr:uid="{00000000-0005-0000-0000-0000CD1D0000}"/>
    <cellStyle name="20% - Accent1 2 2 6 10" xfId="7817" xr:uid="{00000000-0005-0000-0000-0000CE1D0000}"/>
    <cellStyle name="20% - Accent1 2 2 6 10 2" xfId="7818" xr:uid="{00000000-0005-0000-0000-0000CF1D0000}"/>
    <cellStyle name="20% - Accent1 2 2 6 10 2 2" xfId="7819" xr:uid="{00000000-0005-0000-0000-0000D01D0000}"/>
    <cellStyle name="20% - Accent1 2 2 6 10 3" xfId="7820" xr:uid="{00000000-0005-0000-0000-0000D11D0000}"/>
    <cellStyle name="20% - Accent1 2 2 6 11" xfId="7821" xr:uid="{00000000-0005-0000-0000-0000D21D0000}"/>
    <cellStyle name="20% - Accent1 2 2 6 11 2" xfId="7822" xr:uid="{00000000-0005-0000-0000-0000D31D0000}"/>
    <cellStyle name="20% - Accent1 2 2 6 11 2 2" xfId="7823" xr:uid="{00000000-0005-0000-0000-0000D41D0000}"/>
    <cellStyle name="20% - Accent1 2 2 6 11 3" xfId="7824" xr:uid="{00000000-0005-0000-0000-0000D51D0000}"/>
    <cellStyle name="20% - Accent1 2 2 6 12" xfId="7825" xr:uid="{00000000-0005-0000-0000-0000D61D0000}"/>
    <cellStyle name="20% - Accent1 2 2 6 12 2" xfId="7826" xr:uid="{00000000-0005-0000-0000-0000D71D0000}"/>
    <cellStyle name="20% - Accent1 2 2 6 13" xfId="7827" xr:uid="{00000000-0005-0000-0000-0000D81D0000}"/>
    <cellStyle name="20% - Accent1 2 2 6 13 2" xfId="7828" xr:uid="{00000000-0005-0000-0000-0000D91D0000}"/>
    <cellStyle name="20% - Accent1 2 2 6 14" xfId="7829" xr:uid="{00000000-0005-0000-0000-0000DA1D0000}"/>
    <cellStyle name="20% - Accent1 2 2 6 2" xfId="7830" xr:uid="{00000000-0005-0000-0000-0000DB1D0000}"/>
    <cellStyle name="20% - Accent1 2 2 6 2 10" xfId="7831" xr:uid="{00000000-0005-0000-0000-0000DC1D0000}"/>
    <cellStyle name="20% - Accent1 2 2 6 2 10 2" xfId="7832" xr:uid="{00000000-0005-0000-0000-0000DD1D0000}"/>
    <cellStyle name="20% - Accent1 2 2 6 2 11" xfId="7833" xr:uid="{00000000-0005-0000-0000-0000DE1D0000}"/>
    <cellStyle name="20% - Accent1 2 2 6 2 2" xfId="7834" xr:uid="{00000000-0005-0000-0000-0000DF1D0000}"/>
    <cellStyle name="20% - Accent1 2 2 6 2 2 2" xfId="7835" xr:uid="{00000000-0005-0000-0000-0000E01D0000}"/>
    <cellStyle name="20% - Accent1 2 2 6 2 2 2 2" xfId="7836" xr:uid="{00000000-0005-0000-0000-0000E11D0000}"/>
    <cellStyle name="20% - Accent1 2 2 6 2 2 2 2 2" xfId="7837" xr:uid="{00000000-0005-0000-0000-0000E21D0000}"/>
    <cellStyle name="20% - Accent1 2 2 6 2 2 2 2 2 2" xfId="7838" xr:uid="{00000000-0005-0000-0000-0000E31D0000}"/>
    <cellStyle name="20% - Accent1 2 2 6 2 2 2 2 3" xfId="7839" xr:uid="{00000000-0005-0000-0000-0000E41D0000}"/>
    <cellStyle name="20% - Accent1 2 2 6 2 2 2 3" xfId="7840" xr:uid="{00000000-0005-0000-0000-0000E51D0000}"/>
    <cellStyle name="20% - Accent1 2 2 6 2 2 2 3 2" xfId="7841" xr:uid="{00000000-0005-0000-0000-0000E61D0000}"/>
    <cellStyle name="20% - Accent1 2 2 6 2 2 2 4" xfId="7842" xr:uid="{00000000-0005-0000-0000-0000E71D0000}"/>
    <cellStyle name="20% - Accent1 2 2 6 2 2 3" xfId="7843" xr:uid="{00000000-0005-0000-0000-0000E81D0000}"/>
    <cellStyle name="20% - Accent1 2 2 6 2 2 3 2" xfId="7844" xr:uid="{00000000-0005-0000-0000-0000E91D0000}"/>
    <cellStyle name="20% - Accent1 2 2 6 2 2 3 2 2" xfId="7845" xr:uid="{00000000-0005-0000-0000-0000EA1D0000}"/>
    <cellStyle name="20% - Accent1 2 2 6 2 2 3 2 2 2" xfId="7846" xr:uid="{00000000-0005-0000-0000-0000EB1D0000}"/>
    <cellStyle name="20% - Accent1 2 2 6 2 2 3 2 3" xfId="7847" xr:uid="{00000000-0005-0000-0000-0000EC1D0000}"/>
    <cellStyle name="20% - Accent1 2 2 6 2 2 3 3" xfId="7848" xr:uid="{00000000-0005-0000-0000-0000ED1D0000}"/>
    <cellStyle name="20% - Accent1 2 2 6 2 2 3 3 2" xfId="7849" xr:uid="{00000000-0005-0000-0000-0000EE1D0000}"/>
    <cellStyle name="20% - Accent1 2 2 6 2 2 3 4" xfId="7850" xr:uid="{00000000-0005-0000-0000-0000EF1D0000}"/>
    <cellStyle name="20% - Accent1 2 2 6 2 2 4" xfId="7851" xr:uid="{00000000-0005-0000-0000-0000F01D0000}"/>
    <cellStyle name="20% - Accent1 2 2 6 2 2 4 2" xfId="7852" xr:uid="{00000000-0005-0000-0000-0000F11D0000}"/>
    <cellStyle name="20% - Accent1 2 2 6 2 2 4 2 2" xfId="7853" xr:uid="{00000000-0005-0000-0000-0000F21D0000}"/>
    <cellStyle name="20% - Accent1 2 2 6 2 2 4 2 2 2" xfId="7854" xr:uid="{00000000-0005-0000-0000-0000F31D0000}"/>
    <cellStyle name="20% - Accent1 2 2 6 2 2 4 2 3" xfId="7855" xr:uid="{00000000-0005-0000-0000-0000F41D0000}"/>
    <cellStyle name="20% - Accent1 2 2 6 2 2 4 3" xfId="7856" xr:uid="{00000000-0005-0000-0000-0000F51D0000}"/>
    <cellStyle name="20% - Accent1 2 2 6 2 2 4 3 2" xfId="7857" xr:uid="{00000000-0005-0000-0000-0000F61D0000}"/>
    <cellStyle name="20% - Accent1 2 2 6 2 2 4 4" xfId="7858" xr:uid="{00000000-0005-0000-0000-0000F71D0000}"/>
    <cellStyle name="20% - Accent1 2 2 6 2 2 5" xfId="7859" xr:uid="{00000000-0005-0000-0000-0000F81D0000}"/>
    <cellStyle name="20% - Accent1 2 2 6 2 2 5 2" xfId="7860" xr:uid="{00000000-0005-0000-0000-0000F91D0000}"/>
    <cellStyle name="20% - Accent1 2 2 6 2 2 5 2 2" xfId="7861" xr:uid="{00000000-0005-0000-0000-0000FA1D0000}"/>
    <cellStyle name="20% - Accent1 2 2 6 2 2 5 3" xfId="7862" xr:uid="{00000000-0005-0000-0000-0000FB1D0000}"/>
    <cellStyle name="20% - Accent1 2 2 6 2 2 6" xfId="7863" xr:uid="{00000000-0005-0000-0000-0000FC1D0000}"/>
    <cellStyle name="20% - Accent1 2 2 6 2 2 6 2" xfId="7864" xr:uid="{00000000-0005-0000-0000-0000FD1D0000}"/>
    <cellStyle name="20% - Accent1 2 2 6 2 2 6 2 2" xfId="7865" xr:uid="{00000000-0005-0000-0000-0000FE1D0000}"/>
    <cellStyle name="20% - Accent1 2 2 6 2 2 6 3" xfId="7866" xr:uid="{00000000-0005-0000-0000-0000FF1D0000}"/>
    <cellStyle name="20% - Accent1 2 2 6 2 2 7" xfId="7867" xr:uid="{00000000-0005-0000-0000-0000001E0000}"/>
    <cellStyle name="20% - Accent1 2 2 6 2 2 7 2" xfId="7868" xr:uid="{00000000-0005-0000-0000-0000011E0000}"/>
    <cellStyle name="20% - Accent1 2 2 6 2 2 8" xfId="7869" xr:uid="{00000000-0005-0000-0000-0000021E0000}"/>
    <cellStyle name="20% - Accent1 2 2 6 2 2 8 2" xfId="7870" xr:uid="{00000000-0005-0000-0000-0000031E0000}"/>
    <cellStyle name="20% - Accent1 2 2 6 2 2 9" xfId="7871" xr:uid="{00000000-0005-0000-0000-0000041E0000}"/>
    <cellStyle name="20% - Accent1 2 2 6 2 3" xfId="7872" xr:uid="{00000000-0005-0000-0000-0000051E0000}"/>
    <cellStyle name="20% - Accent1 2 2 6 2 3 2" xfId="7873" xr:uid="{00000000-0005-0000-0000-0000061E0000}"/>
    <cellStyle name="20% - Accent1 2 2 6 2 3 2 2" xfId="7874" xr:uid="{00000000-0005-0000-0000-0000071E0000}"/>
    <cellStyle name="20% - Accent1 2 2 6 2 3 2 2 2" xfId="7875" xr:uid="{00000000-0005-0000-0000-0000081E0000}"/>
    <cellStyle name="20% - Accent1 2 2 6 2 3 2 2 2 2" xfId="7876" xr:uid="{00000000-0005-0000-0000-0000091E0000}"/>
    <cellStyle name="20% - Accent1 2 2 6 2 3 2 2 3" xfId="7877" xr:uid="{00000000-0005-0000-0000-00000A1E0000}"/>
    <cellStyle name="20% - Accent1 2 2 6 2 3 2 3" xfId="7878" xr:uid="{00000000-0005-0000-0000-00000B1E0000}"/>
    <cellStyle name="20% - Accent1 2 2 6 2 3 2 3 2" xfId="7879" xr:uid="{00000000-0005-0000-0000-00000C1E0000}"/>
    <cellStyle name="20% - Accent1 2 2 6 2 3 2 4" xfId="7880" xr:uid="{00000000-0005-0000-0000-00000D1E0000}"/>
    <cellStyle name="20% - Accent1 2 2 6 2 3 3" xfId="7881" xr:uid="{00000000-0005-0000-0000-00000E1E0000}"/>
    <cellStyle name="20% - Accent1 2 2 6 2 3 3 2" xfId="7882" xr:uid="{00000000-0005-0000-0000-00000F1E0000}"/>
    <cellStyle name="20% - Accent1 2 2 6 2 3 3 2 2" xfId="7883" xr:uid="{00000000-0005-0000-0000-0000101E0000}"/>
    <cellStyle name="20% - Accent1 2 2 6 2 3 3 2 2 2" xfId="7884" xr:uid="{00000000-0005-0000-0000-0000111E0000}"/>
    <cellStyle name="20% - Accent1 2 2 6 2 3 3 2 3" xfId="7885" xr:uid="{00000000-0005-0000-0000-0000121E0000}"/>
    <cellStyle name="20% - Accent1 2 2 6 2 3 3 3" xfId="7886" xr:uid="{00000000-0005-0000-0000-0000131E0000}"/>
    <cellStyle name="20% - Accent1 2 2 6 2 3 3 3 2" xfId="7887" xr:uid="{00000000-0005-0000-0000-0000141E0000}"/>
    <cellStyle name="20% - Accent1 2 2 6 2 3 3 4" xfId="7888" xr:uid="{00000000-0005-0000-0000-0000151E0000}"/>
    <cellStyle name="20% - Accent1 2 2 6 2 3 4" xfId="7889" xr:uid="{00000000-0005-0000-0000-0000161E0000}"/>
    <cellStyle name="20% - Accent1 2 2 6 2 3 4 2" xfId="7890" xr:uid="{00000000-0005-0000-0000-0000171E0000}"/>
    <cellStyle name="20% - Accent1 2 2 6 2 3 4 2 2" xfId="7891" xr:uid="{00000000-0005-0000-0000-0000181E0000}"/>
    <cellStyle name="20% - Accent1 2 2 6 2 3 4 2 2 2" xfId="7892" xr:uid="{00000000-0005-0000-0000-0000191E0000}"/>
    <cellStyle name="20% - Accent1 2 2 6 2 3 4 2 3" xfId="7893" xr:uid="{00000000-0005-0000-0000-00001A1E0000}"/>
    <cellStyle name="20% - Accent1 2 2 6 2 3 4 3" xfId="7894" xr:uid="{00000000-0005-0000-0000-00001B1E0000}"/>
    <cellStyle name="20% - Accent1 2 2 6 2 3 4 3 2" xfId="7895" xr:uid="{00000000-0005-0000-0000-00001C1E0000}"/>
    <cellStyle name="20% - Accent1 2 2 6 2 3 4 4" xfId="7896" xr:uid="{00000000-0005-0000-0000-00001D1E0000}"/>
    <cellStyle name="20% - Accent1 2 2 6 2 3 5" xfId="7897" xr:uid="{00000000-0005-0000-0000-00001E1E0000}"/>
    <cellStyle name="20% - Accent1 2 2 6 2 3 5 2" xfId="7898" xr:uid="{00000000-0005-0000-0000-00001F1E0000}"/>
    <cellStyle name="20% - Accent1 2 2 6 2 3 5 2 2" xfId="7899" xr:uid="{00000000-0005-0000-0000-0000201E0000}"/>
    <cellStyle name="20% - Accent1 2 2 6 2 3 5 3" xfId="7900" xr:uid="{00000000-0005-0000-0000-0000211E0000}"/>
    <cellStyle name="20% - Accent1 2 2 6 2 3 6" xfId="7901" xr:uid="{00000000-0005-0000-0000-0000221E0000}"/>
    <cellStyle name="20% - Accent1 2 2 6 2 3 6 2" xfId="7902" xr:uid="{00000000-0005-0000-0000-0000231E0000}"/>
    <cellStyle name="20% - Accent1 2 2 6 2 3 6 2 2" xfId="7903" xr:uid="{00000000-0005-0000-0000-0000241E0000}"/>
    <cellStyle name="20% - Accent1 2 2 6 2 3 6 3" xfId="7904" xr:uid="{00000000-0005-0000-0000-0000251E0000}"/>
    <cellStyle name="20% - Accent1 2 2 6 2 3 7" xfId="7905" xr:uid="{00000000-0005-0000-0000-0000261E0000}"/>
    <cellStyle name="20% - Accent1 2 2 6 2 3 7 2" xfId="7906" xr:uid="{00000000-0005-0000-0000-0000271E0000}"/>
    <cellStyle name="20% - Accent1 2 2 6 2 3 8" xfId="7907" xr:uid="{00000000-0005-0000-0000-0000281E0000}"/>
    <cellStyle name="20% - Accent1 2 2 6 2 3 8 2" xfId="7908" xr:uid="{00000000-0005-0000-0000-0000291E0000}"/>
    <cellStyle name="20% - Accent1 2 2 6 2 3 9" xfId="7909" xr:uid="{00000000-0005-0000-0000-00002A1E0000}"/>
    <cellStyle name="20% - Accent1 2 2 6 2 4" xfId="7910" xr:uid="{00000000-0005-0000-0000-00002B1E0000}"/>
    <cellStyle name="20% - Accent1 2 2 6 2 4 2" xfId="7911" xr:uid="{00000000-0005-0000-0000-00002C1E0000}"/>
    <cellStyle name="20% - Accent1 2 2 6 2 4 2 2" xfId="7912" xr:uid="{00000000-0005-0000-0000-00002D1E0000}"/>
    <cellStyle name="20% - Accent1 2 2 6 2 4 2 2 2" xfId="7913" xr:uid="{00000000-0005-0000-0000-00002E1E0000}"/>
    <cellStyle name="20% - Accent1 2 2 6 2 4 2 3" xfId="7914" xr:uid="{00000000-0005-0000-0000-00002F1E0000}"/>
    <cellStyle name="20% - Accent1 2 2 6 2 4 3" xfId="7915" xr:uid="{00000000-0005-0000-0000-0000301E0000}"/>
    <cellStyle name="20% - Accent1 2 2 6 2 4 3 2" xfId="7916" xr:uid="{00000000-0005-0000-0000-0000311E0000}"/>
    <cellStyle name="20% - Accent1 2 2 6 2 4 4" xfId="7917" xr:uid="{00000000-0005-0000-0000-0000321E0000}"/>
    <cellStyle name="20% - Accent1 2 2 6 2 5" xfId="7918" xr:uid="{00000000-0005-0000-0000-0000331E0000}"/>
    <cellStyle name="20% - Accent1 2 2 6 2 5 2" xfId="7919" xr:uid="{00000000-0005-0000-0000-0000341E0000}"/>
    <cellStyle name="20% - Accent1 2 2 6 2 5 2 2" xfId="7920" xr:uid="{00000000-0005-0000-0000-0000351E0000}"/>
    <cellStyle name="20% - Accent1 2 2 6 2 5 2 2 2" xfId="7921" xr:uid="{00000000-0005-0000-0000-0000361E0000}"/>
    <cellStyle name="20% - Accent1 2 2 6 2 5 2 3" xfId="7922" xr:uid="{00000000-0005-0000-0000-0000371E0000}"/>
    <cellStyle name="20% - Accent1 2 2 6 2 5 3" xfId="7923" xr:uid="{00000000-0005-0000-0000-0000381E0000}"/>
    <cellStyle name="20% - Accent1 2 2 6 2 5 3 2" xfId="7924" xr:uid="{00000000-0005-0000-0000-0000391E0000}"/>
    <cellStyle name="20% - Accent1 2 2 6 2 5 4" xfId="7925" xr:uid="{00000000-0005-0000-0000-00003A1E0000}"/>
    <cellStyle name="20% - Accent1 2 2 6 2 6" xfId="7926" xr:uid="{00000000-0005-0000-0000-00003B1E0000}"/>
    <cellStyle name="20% - Accent1 2 2 6 2 6 2" xfId="7927" xr:uid="{00000000-0005-0000-0000-00003C1E0000}"/>
    <cellStyle name="20% - Accent1 2 2 6 2 6 2 2" xfId="7928" xr:uid="{00000000-0005-0000-0000-00003D1E0000}"/>
    <cellStyle name="20% - Accent1 2 2 6 2 6 2 2 2" xfId="7929" xr:uid="{00000000-0005-0000-0000-00003E1E0000}"/>
    <cellStyle name="20% - Accent1 2 2 6 2 6 2 3" xfId="7930" xr:uid="{00000000-0005-0000-0000-00003F1E0000}"/>
    <cellStyle name="20% - Accent1 2 2 6 2 6 3" xfId="7931" xr:uid="{00000000-0005-0000-0000-0000401E0000}"/>
    <cellStyle name="20% - Accent1 2 2 6 2 6 3 2" xfId="7932" xr:uid="{00000000-0005-0000-0000-0000411E0000}"/>
    <cellStyle name="20% - Accent1 2 2 6 2 6 4" xfId="7933" xr:uid="{00000000-0005-0000-0000-0000421E0000}"/>
    <cellStyle name="20% - Accent1 2 2 6 2 7" xfId="7934" xr:uid="{00000000-0005-0000-0000-0000431E0000}"/>
    <cellStyle name="20% - Accent1 2 2 6 2 7 2" xfId="7935" xr:uid="{00000000-0005-0000-0000-0000441E0000}"/>
    <cellStyle name="20% - Accent1 2 2 6 2 7 2 2" xfId="7936" xr:uid="{00000000-0005-0000-0000-0000451E0000}"/>
    <cellStyle name="20% - Accent1 2 2 6 2 7 3" xfId="7937" xr:uid="{00000000-0005-0000-0000-0000461E0000}"/>
    <cellStyle name="20% - Accent1 2 2 6 2 8" xfId="7938" xr:uid="{00000000-0005-0000-0000-0000471E0000}"/>
    <cellStyle name="20% - Accent1 2 2 6 2 8 2" xfId="7939" xr:uid="{00000000-0005-0000-0000-0000481E0000}"/>
    <cellStyle name="20% - Accent1 2 2 6 2 8 2 2" xfId="7940" xr:uid="{00000000-0005-0000-0000-0000491E0000}"/>
    <cellStyle name="20% - Accent1 2 2 6 2 8 3" xfId="7941" xr:uid="{00000000-0005-0000-0000-00004A1E0000}"/>
    <cellStyle name="20% - Accent1 2 2 6 2 9" xfId="7942" xr:uid="{00000000-0005-0000-0000-00004B1E0000}"/>
    <cellStyle name="20% - Accent1 2 2 6 2 9 2" xfId="7943" xr:uid="{00000000-0005-0000-0000-00004C1E0000}"/>
    <cellStyle name="20% - Accent1 2 2 6 3" xfId="7944" xr:uid="{00000000-0005-0000-0000-00004D1E0000}"/>
    <cellStyle name="20% - Accent1 2 2 6 3 10" xfId="7945" xr:uid="{00000000-0005-0000-0000-00004E1E0000}"/>
    <cellStyle name="20% - Accent1 2 2 6 3 10 2" xfId="7946" xr:uid="{00000000-0005-0000-0000-00004F1E0000}"/>
    <cellStyle name="20% - Accent1 2 2 6 3 11" xfId="7947" xr:uid="{00000000-0005-0000-0000-0000501E0000}"/>
    <cellStyle name="20% - Accent1 2 2 6 3 2" xfId="7948" xr:uid="{00000000-0005-0000-0000-0000511E0000}"/>
    <cellStyle name="20% - Accent1 2 2 6 3 2 2" xfId="7949" xr:uid="{00000000-0005-0000-0000-0000521E0000}"/>
    <cellStyle name="20% - Accent1 2 2 6 3 2 2 2" xfId="7950" xr:uid="{00000000-0005-0000-0000-0000531E0000}"/>
    <cellStyle name="20% - Accent1 2 2 6 3 2 2 2 2" xfId="7951" xr:uid="{00000000-0005-0000-0000-0000541E0000}"/>
    <cellStyle name="20% - Accent1 2 2 6 3 2 2 2 2 2" xfId="7952" xr:uid="{00000000-0005-0000-0000-0000551E0000}"/>
    <cellStyle name="20% - Accent1 2 2 6 3 2 2 2 3" xfId="7953" xr:uid="{00000000-0005-0000-0000-0000561E0000}"/>
    <cellStyle name="20% - Accent1 2 2 6 3 2 2 3" xfId="7954" xr:uid="{00000000-0005-0000-0000-0000571E0000}"/>
    <cellStyle name="20% - Accent1 2 2 6 3 2 2 3 2" xfId="7955" xr:uid="{00000000-0005-0000-0000-0000581E0000}"/>
    <cellStyle name="20% - Accent1 2 2 6 3 2 2 4" xfId="7956" xr:uid="{00000000-0005-0000-0000-0000591E0000}"/>
    <cellStyle name="20% - Accent1 2 2 6 3 2 3" xfId="7957" xr:uid="{00000000-0005-0000-0000-00005A1E0000}"/>
    <cellStyle name="20% - Accent1 2 2 6 3 2 3 2" xfId="7958" xr:uid="{00000000-0005-0000-0000-00005B1E0000}"/>
    <cellStyle name="20% - Accent1 2 2 6 3 2 3 2 2" xfId="7959" xr:uid="{00000000-0005-0000-0000-00005C1E0000}"/>
    <cellStyle name="20% - Accent1 2 2 6 3 2 3 2 2 2" xfId="7960" xr:uid="{00000000-0005-0000-0000-00005D1E0000}"/>
    <cellStyle name="20% - Accent1 2 2 6 3 2 3 2 3" xfId="7961" xr:uid="{00000000-0005-0000-0000-00005E1E0000}"/>
    <cellStyle name="20% - Accent1 2 2 6 3 2 3 3" xfId="7962" xr:uid="{00000000-0005-0000-0000-00005F1E0000}"/>
    <cellStyle name="20% - Accent1 2 2 6 3 2 3 3 2" xfId="7963" xr:uid="{00000000-0005-0000-0000-0000601E0000}"/>
    <cellStyle name="20% - Accent1 2 2 6 3 2 3 4" xfId="7964" xr:uid="{00000000-0005-0000-0000-0000611E0000}"/>
    <cellStyle name="20% - Accent1 2 2 6 3 2 4" xfId="7965" xr:uid="{00000000-0005-0000-0000-0000621E0000}"/>
    <cellStyle name="20% - Accent1 2 2 6 3 2 4 2" xfId="7966" xr:uid="{00000000-0005-0000-0000-0000631E0000}"/>
    <cellStyle name="20% - Accent1 2 2 6 3 2 4 2 2" xfId="7967" xr:uid="{00000000-0005-0000-0000-0000641E0000}"/>
    <cellStyle name="20% - Accent1 2 2 6 3 2 4 2 2 2" xfId="7968" xr:uid="{00000000-0005-0000-0000-0000651E0000}"/>
    <cellStyle name="20% - Accent1 2 2 6 3 2 4 2 3" xfId="7969" xr:uid="{00000000-0005-0000-0000-0000661E0000}"/>
    <cellStyle name="20% - Accent1 2 2 6 3 2 4 3" xfId="7970" xr:uid="{00000000-0005-0000-0000-0000671E0000}"/>
    <cellStyle name="20% - Accent1 2 2 6 3 2 4 3 2" xfId="7971" xr:uid="{00000000-0005-0000-0000-0000681E0000}"/>
    <cellStyle name="20% - Accent1 2 2 6 3 2 4 4" xfId="7972" xr:uid="{00000000-0005-0000-0000-0000691E0000}"/>
    <cellStyle name="20% - Accent1 2 2 6 3 2 5" xfId="7973" xr:uid="{00000000-0005-0000-0000-00006A1E0000}"/>
    <cellStyle name="20% - Accent1 2 2 6 3 2 5 2" xfId="7974" xr:uid="{00000000-0005-0000-0000-00006B1E0000}"/>
    <cellStyle name="20% - Accent1 2 2 6 3 2 5 2 2" xfId="7975" xr:uid="{00000000-0005-0000-0000-00006C1E0000}"/>
    <cellStyle name="20% - Accent1 2 2 6 3 2 5 3" xfId="7976" xr:uid="{00000000-0005-0000-0000-00006D1E0000}"/>
    <cellStyle name="20% - Accent1 2 2 6 3 2 6" xfId="7977" xr:uid="{00000000-0005-0000-0000-00006E1E0000}"/>
    <cellStyle name="20% - Accent1 2 2 6 3 2 6 2" xfId="7978" xr:uid="{00000000-0005-0000-0000-00006F1E0000}"/>
    <cellStyle name="20% - Accent1 2 2 6 3 2 6 2 2" xfId="7979" xr:uid="{00000000-0005-0000-0000-0000701E0000}"/>
    <cellStyle name="20% - Accent1 2 2 6 3 2 6 3" xfId="7980" xr:uid="{00000000-0005-0000-0000-0000711E0000}"/>
    <cellStyle name="20% - Accent1 2 2 6 3 2 7" xfId="7981" xr:uid="{00000000-0005-0000-0000-0000721E0000}"/>
    <cellStyle name="20% - Accent1 2 2 6 3 2 7 2" xfId="7982" xr:uid="{00000000-0005-0000-0000-0000731E0000}"/>
    <cellStyle name="20% - Accent1 2 2 6 3 2 8" xfId="7983" xr:uid="{00000000-0005-0000-0000-0000741E0000}"/>
    <cellStyle name="20% - Accent1 2 2 6 3 2 8 2" xfId="7984" xr:uid="{00000000-0005-0000-0000-0000751E0000}"/>
    <cellStyle name="20% - Accent1 2 2 6 3 2 9" xfId="7985" xr:uid="{00000000-0005-0000-0000-0000761E0000}"/>
    <cellStyle name="20% - Accent1 2 2 6 3 3" xfId="7986" xr:uid="{00000000-0005-0000-0000-0000771E0000}"/>
    <cellStyle name="20% - Accent1 2 2 6 3 3 2" xfId="7987" xr:uid="{00000000-0005-0000-0000-0000781E0000}"/>
    <cellStyle name="20% - Accent1 2 2 6 3 3 2 2" xfId="7988" xr:uid="{00000000-0005-0000-0000-0000791E0000}"/>
    <cellStyle name="20% - Accent1 2 2 6 3 3 2 2 2" xfId="7989" xr:uid="{00000000-0005-0000-0000-00007A1E0000}"/>
    <cellStyle name="20% - Accent1 2 2 6 3 3 2 2 2 2" xfId="7990" xr:uid="{00000000-0005-0000-0000-00007B1E0000}"/>
    <cellStyle name="20% - Accent1 2 2 6 3 3 2 2 3" xfId="7991" xr:uid="{00000000-0005-0000-0000-00007C1E0000}"/>
    <cellStyle name="20% - Accent1 2 2 6 3 3 2 3" xfId="7992" xr:uid="{00000000-0005-0000-0000-00007D1E0000}"/>
    <cellStyle name="20% - Accent1 2 2 6 3 3 2 3 2" xfId="7993" xr:uid="{00000000-0005-0000-0000-00007E1E0000}"/>
    <cellStyle name="20% - Accent1 2 2 6 3 3 2 4" xfId="7994" xr:uid="{00000000-0005-0000-0000-00007F1E0000}"/>
    <cellStyle name="20% - Accent1 2 2 6 3 3 3" xfId="7995" xr:uid="{00000000-0005-0000-0000-0000801E0000}"/>
    <cellStyle name="20% - Accent1 2 2 6 3 3 3 2" xfId="7996" xr:uid="{00000000-0005-0000-0000-0000811E0000}"/>
    <cellStyle name="20% - Accent1 2 2 6 3 3 3 2 2" xfId="7997" xr:uid="{00000000-0005-0000-0000-0000821E0000}"/>
    <cellStyle name="20% - Accent1 2 2 6 3 3 3 2 2 2" xfId="7998" xr:uid="{00000000-0005-0000-0000-0000831E0000}"/>
    <cellStyle name="20% - Accent1 2 2 6 3 3 3 2 3" xfId="7999" xr:uid="{00000000-0005-0000-0000-0000841E0000}"/>
    <cellStyle name="20% - Accent1 2 2 6 3 3 3 3" xfId="8000" xr:uid="{00000000-0005-0000-0000-0000851E0000}"/>
    <cellStyle name="20% - Accent1 2 2 6 3 3 3 3 2" xfId="8001" xr:uid="{00000000-0005-0000-0000-0000861E0000}"/>
    <cellStyle name="20% - Accent1 2 2 6 3 3 3 4" xfId="8002" xr:uid="{00000000-0005-0000-0000-0000871E0000}"/>
    <cellStyle name="20% - Accent1 2 2 6 3 3 4" xfId="8003" xr:uid="{00000000-0005-0000-0000-0000881E0000}"/>
    <cellStyle name="20% - Accent1 2 2 6 3 3 4 2" xfId="8004" xr:uid="{00000000-0005-0000-0000-0000891E0000}"/>
    <cellStyle name="20% - Accent1 2 2 6 3 3 4 2 2" xfId="8005" xr:uid="{00000000-0005-0000-0000-00008A1E0000}"/>
    <cellStyle name="20% - Accent1 2 2 6 3 3 4 2 2 2" xfId="8006" xr:uid="{00000000-0005-0000-0000-00008B1E0000}"/>
    <cellStyle name="20% - Accent1 2 2 6 3 3 4 2 3" xfId="8007" xr:uid="{00000000-0005-0000-0000-00008C1E0000}"/>
    <cellStyle name="20% - Accent1 2 2 6 3 3 4 3" xfId="8008" xr:uid="{00000000-0005-0000-0000-00008D1E0000}"/>
    <cellStyle name="20% - Accent1 2 2 6 3 3 4 3 2" xfId="8009" xr:uid="{00000000-0005-0000-0000-00008E1E0000}"/>
    <cellStyle name="20% - Accent1 2 2 6 3 3 4 4" xfId="8010" xr:uid="{00000000-0005-0000-0000-00008F1E0000}"/>
    <cellStyle name="20% - Accent1 2 2 6 3 3 5" xfId="8011" xr:uid="{00000000-0005-0000-0000-0000901E0000}"/>
    <cellStyle name="20% - Accent1 2 2 6 3 3 5 2" xfId="8012" xr:uid="{00000000-0005-0000-0000-0000911E0000}"/>
    <cellStyle name="20% - Accent1 2 2 6 3 3 5 2 2" xfId="8013" xr:uid="{00000000-0005-0000-0000-0000921E0000}"/>
    <cellStyle name="20% - Accent1 2 2 6 3 3 5 3" xfId="8014" xr:uid="{00000000-0005-0000-0000-0000931E0000}"/>
    <cellStyle name="20% - Accent1 2 2 6 3 3 6" xfId="8015" xr:uid="{00000000-0005-0000-0000-0000941E0000}"/>
    <cellStyle name="20% - Accent1 2 2 6 3 3 6 2" xfId="8016" xr:uid="{00000000-0005-0000-0000-0000951E0000}"/>
    <cellStyle name="20% - Accent1 2 2 6 3 3 6 2 2" xfId="8017" xr:uid="{00000000-0005-0000-0000-0000961E0000}"/>
    <cellStyle name="20% - Accent1 2 2 6 3 3 6 3" xfId="8018" xr:uid="{00000000-0005-0000-0000-0000971E0000}"/>
    <cellStyle name="20% - Accent1 2 2 6 3 3 7" xfId="8019" xr:uid="{00000000-0005-0000-0000-0000981E0000}"/>
    <cellStyle name="20% - Accent1 2 2 6 3 3 7 2" xfId="8020" xr:uid="{00000000-0005-0000-0000-0000991E0000}"/>
    <cellStyle name="20% - Accent1 2 2 6 3 3 8" xfId="8021" xr:uid="{00000000-0005-0000-0000-00009A1E0000}"/>
    <cellStyle name="20% - Accent1 2 2 6 3 3 8 2" xfId="8022" xr:uid="{00000000-0005-0000-0000-00009B1E0000}"/>
    <cellStyle name="20% - Accent1 2 2 6 3 3 9" xfId="8023" xr:uid="{00000000-0005-0000-0000-00009C1E0000}"/>
    <cellStyle name="20% - Accent1 2 2 6 3 4" xfId="8024" xr:uid="{00000000-0005-0000-0000-00009D1E0000}"/>
    <cellStyle name="20% - Accent1 2 2 6 3 4 2" xfId="8025" xr:uid="{00000000-0005-0000-0000-00009E1E0000}"/>
    <cellStyle name="20% - Accent1 2 2 6 3 4 2 2" xfId="8026" xr:uid="{00000000-0005-0000-0000-00009F1E0000}"/>
    <cellStyle name="20% - Accent1 2 2 6 3 4 2 2 2" xfId="8027" xr:uid="{00000000-0005-0000-0000-0000A01E0000}"/>
    <cellStyle name="20% - Accent1 2 2 6 3 4 2 3" xfId="8028" xr:uid="{00000000-0005-0000-0000-0000A11E0000}"/>
    <cellStyle name="20% - Accent1 2 2 6 3 4 3" xfId="8029" xr:uid="{00000000-0005-0000-0000-0000A21E0000}"/>
    <cellStyle name="20% - Accent1 2 2 6 3 4 3 2" xfId="8030" xr:uid="{00000000-0005-0000-0000-0000A31E0000}"/>
    <cellStyle name="20% - Accent1 2 2 6 3 4 4" xfId="8031" xr:uid="{00000000-0005-0000-0000-0000A41E0000}"/>
    <cellStyle name="20% - Accent1 2 2 6 3 5" xfId="8032" xr:uid="{00000000-0005-0000-0000-0000A51E0000}"/>
    <cellStyle name="20% - Accent1 2 2 6 3 5 2" xfId="8033" xr:uid="{00000000-0005-0000-0000-0000A61E0000}"/>
    <cellStyle name="20% - Accent1 2 2 6 3 5 2 2" xfId="8034" xr:uid="{00000000-0005-0000-0000-0000A71E0000}"/>
    <cellStyle name="20% - Accent1 2 2 6 3 5 2 2 2" xfId="8035" xr:uid="{00000000-0005-0000-0000-0000A81E0000}"/>
    <cellStyle name="20% - Accent1 2 2 6 3 5 2 3" xfId="8036" xr:uid="{00000000-0005-0000-0000-0000A91E0000}"/>
    <cellStyle name="20% - Accent1 2 2 6 3 5 3" xfId="8037" xr:uid="{00000000-0005-0000-0000-0000AA1E0000}"/>
    <cellStyle name="20% - Accent1 2 2 6 3 5 3 2" xfId="8038" xr:uid="{00000000-0005-0000-0000-0000AB1E0000}"/>
    <cellStyle name="20% - Accent1 2 2 6 3 5 4" xfId="8039" xr:uid="{00000000-0005-0000-0000-0000AC1E0000}"/>
    <cellStyle name="20% - Accent1 2 2 6 3 6" xfId="8040" xr:uid="{00000000-0005-0000-0000-0000AD1E0000}"/>
    <cellStyle name="20% - Accent1 2 2 6 3 6 2" xfId="8041" xr:uid="{00000000-0005-0000-0000-0000AE1E0000}"/>
    <cellStyle name="20% - Accent1 2 2 6 3 6 2 2" xfId="8042" xr:uid="{00000000-0005-0000-0000-0000AF1E0000}"/>
    <cellStyle name="20% - Accent1 2 2 6 3 6 2 2 2" xfId="8043" xr:uid="{00000000-0005-0000-0000-0000B01E0000}"/>
    <cellStyle name="20% - Accent1 2 2 6 3 6 2 3" xfId="8044" xr:uid="{00000000-0005-0000-0000-0000B11E0000}"/>
    <cellStyle name="20% - Accent1 2 2 6 3 6 3" xfId="8045" xr:uid="{00000000-0005-0000-0000-0000B21E0000}"/>
    <cellStyle name="20% - Accent1 2 2 6 3 6 3 2" xfId="8046" xr:uid="{00000000-0005-0000-0000-0000B31E0000}"/>
    <cellStyle name="20% - Accent1 2 2 6 3 6 4" xfId="8047" xr:uid="{00000000-0005-0000-0000-0000B41E0000}"/>
    <cellStyle name="20% - Accent1 2 2 6 3 7" xfId="8048" xr:uid="{00000000-0005-0000-0000-0000B51E0000}"/>
    <cellStyle name="20% - Accent1 2 2 6 3 7 2" xfId="8049" xr:uid="{00000000-0005-0000-0000-0000B61E0000}"/>
    <cellStyle name="20% - Accent1 2 2 6 3 7 2 2" xfId="8050" xr:uid="{00000000-0005-0000-0000-0000B71E0000}"/>
    <cellStyle name="20% - Accent1 2 2 6 3 7 3" xfId="8051" xr:uid="{00000000-0005-0000-0000-0000B81E0000}"/>
    <cellStyle name="20% - Accent1 2 2 6 3 8" xfId="8052" xr:uid="{00000000-0005-0000-0000-0000B91E0000}"/>
    <cellStyle name="20% - Accent1 2 2 6 3 8 2" xfId="8053" xr:uid="{00000000-0005-0000-0000-0000BA1E0000}"/>
    <cellStyle name="20% - Accent1 2 2 6 3 8 2 2" xfId="8054" xr:uid="{00000000-0005-0000-0000-0000BB1E0000}"/>
    <cellStyle name="20% - Accent1 2 2 6 3 8 3" xfId="8055" xr:uid="{00000000-0005-0000-0000-0000BC1E0000}"/>
    <cellStyle name="20% - Accent1 2 2 6 3 9" xfId="8056" xr:uid="{00000000-0005-0000-0000-0000BD1E0000}"/>
    <cellStyle name="20% - Accent1 2 2 6 3 9 2" xfId="8057" xr:uid="{00000000-0005-0000-0000-0000BE1E0000}"/>
    <cellStyle name="20% - Accent1 2 2 6 4" xfId="8058" xr:uid="{00000000-0005-0000-0000-0000BF1E0000}"/>
    <cellStyle name="20% - Accent1 2 2 6 4 10" xfId="8059" xr:uid="{00000000-0005-0000-0000-0000C01E0000}"/>
    <cellStyle name="20% - Accent1 2 2 6 4 10 2" xfId="8060" xr:uid="{00000000-0005-0000-0000-0000C11E0000}"/>
    <cellStyle name="20% - Accent1 2 2 6 4 11" xfId="8061" xr:uid="{00000000-0005-0000-0000-0000C21E0000}"/>
    <cellStyle name="20% - Accent1 2 2 6 4 2" xfId="8062" xr:uid="{00000000-0005-0000-0000-0000C31E0000}"/>
    <cellStyle name="20% - Accent1 2 2 6 4 2 2" xfId="8063" xr:uid="{00000000-0005-0000-0000-0000C41E0000}"/>
    <cellStyle name="20% - Accent1 2 2 6 4 2 2 2" xfId="8064" xr:uid="{00000000-0005-0000-0000-0000C51E0000}"/>
    <cellStyle name="20% - Accent1 2 2 6 4 2 2 2 2" xfId="8065" xr:uid="{00000000-0005-0000-0000-0000C61E0000}"/>
    <cellStyle name="20% - Accent1 2 2 6 4 2 2 2 2 2" xfId="8066" xr:uid="{00000000-0005-0000-0000-0000C71E0000}"/>
    <cellStyle name="20% - Accent1 2 2 6 4 2 2 2 3" xfId="8067" xr:uid="{00000000-0005-0000-0000-0000C81E0000}"/>
    <cellStyle name="20% - Accent1 2 2 6 4 2 2 3" xfId="8068" xr:uid="{00000000-0005-0000-0000-0000C91E0000}"/>
    <cellStyle name="20% - Accent1 2 2 6 4 2 2 3 2" xfId="8069" xr:uid="{00000000-0005-0000-0000-0000CA1E0000}"/>
    <cellStyle name="20% - Accent1 2 2 6 4 2 2 4" xfId="8070" xr:uid="{00000000-0005-0000-0000-0000CB1E0000}"/>
    <cellStyle name="20% - Accent1 2 2 6 4 2 3" xfId="8071" xr:uid="{00000000-0005-0000-0000-0000CC1E0000}"/>
    <cellStyle name="20% - Accent1 2 2 6 4 2 3 2" xfId="8072" xr:uid="{00000000-0005-0000-0000-0000CD1E0000}"/>
    <cellStyle name="20% - Accent1 2 2 6 4 2 3 2 2" xfId="8073" xr:uid="{00000000-0005-0000-0000-0000CE1E0000}"/>
    <cellStyle name="20% - Accent1 2 2 6 4 2 3 2 2 2" xfId="8074" xr:uid="{00000000-0005-0000-0000-0000CF1E0000}"/>
    <cellStyle name="20% - Accent1 2 2 6 4 2 3 2 3" xfId="8075" xr:uid="{00000000-0005-0000-0000-0000D01E0000}"/>
    <cellStyle name="20% - Accent1 2 2 6 4 2 3 3" xfId="8076" xr:uid="{00000000-0005-0000-0000-0000D11E0000}"/>
    <cellStyle name="20% - Accent1 2 2 6 4 2 3 3 2" xfId="8077" xr:uid="{00000000-0005-0000-0000-0000D21E0000}"/>
    <cellStyle name="20% - Accent1 2 2 6 4 2 3 4" xfId="8078" xr:uid="{00000000-0005-0000-0000-0000D31E0000}"/>
    <cellStyle name="20% - Accent1 2 2 6 4 2 4" xfId="8079" xr:uid="{00000000-0005-0000-0000-0000D41E0000}"/>
    <cellStyle name="20% - Accent1 2 2 6 4 2 4 2" xfId="8080" xr:uid="{00000000-0005-0000-0000-0000D51E0000}"/>
    <cellStyle name="20% - Accent1 2 2 6 4 2 4 2 2" xfId="8081" xr:uid="{00000000-0005-0000-0000-0000D61E0000}"/>
    <cellStyle name="20% - Accent1 2 2 6 4 2 4 2 2 2" xfId="8082" xr:uid="{00000000-0005-0000-0000-0000D71E0000}"/>
    <cellStyle name="20% - Accent1 2 2 6 4 2 4 2 3" xfId="8083" xr:uid="{00000000-0005-0000-0000-0000D81E0000}"/>
    <cellStyle name="20% - Accent1 2 2 6 4 2 4 3" xfId="8084" xr:uid="{00000000-0005-0000-0000-0000D91E0000}"/>
    <cellStyle name="20% - Accent1 2 2 6 4 2 4 3 2" xfId="8085" xr:uid="{00000000-0005-0000-0000-0000DA1E0000}"/>
    <cellStyle name="20% - Accent1 2 2 6 4 2 4 4" xfId="8086" xr:uid="{00000000-0005-0000-0000-0000DB1E0000}"/>
    <cellStyle name="20% - Accent1 2 2 6 4 2 5" xfId="8087" xr:uid="{00000000-0005-0000-0000-0000DC1E0000}"/>
    <cellStyle name="20% - Accent1 2 2 6 4 2 5 2" xfId="8088" xr:uid="{00000000-0005-0000-0000-0000DD1E0000}"/>
    <cellStyle name="20% - Accent1 2 2 6 4 2 5 2 2" xfId="8089" xr:uid="{00000000-0005-0000-0000-0000DE1E0000}"/>
    <cellStyle name="20% - Accent1 2 2 6 4 2 5 3" xfId="8090" xr:uid="{00000000-0005-0000-0000-0000DF1E0000}"/>
    <cellStyle name="20% - Accent1 2 2 6 4 2 6" xfId="8091" xr:uid="{00000000-0005-0000-0000-0000E01E0000}"/>
    <cellStyle name="20% - Accent1 2 2 6 4 2 6 2" xfId="8092" xr:uid="{00000000-0005-0000-0000-0000E11E0000}"/>
    <cellStyle name="20% - Accent1 2 2 6 4 2 6 2 2" xfId="8093" xr:uid="{00000000-0005-0000-0000-0000E21E0000}"/>
    <cellStyle name="20% - Accent1 2 2 6 4 2 6 3" xfId="8094" xr:uid="{00000000-0005-0000-0000-0000E31E0000}"/>
    <cellStyle name="20% - Accent1 2 2 6 4 2 7" xfId="8095" xr:uid="{00000000-0005-0000-0000-0000E41E0000}"/>
    <cellStyle name="20% - Accent1 2 2 6 4 2 7 2" xfId="8096" xr:uid="{00000000-0005-0000-0000-0000E51E0000}"/>
    <cellStyle name="20% - Accent1 2 2 6 4 2 8" xfId="8097" xr:uid="{00000000-0005-0000-0000-0000E61E0000}"/>
    <cellStyle name="20% - Accent1 2 2 6 4 2 8 2" xfId="8098" xr:uid="{00000000-0005-0000-0000-0000E71E0000}"/>
    <cellStyle name="20% - Accent1 2 2 6 4 2 9" xfId="8099" xr:uid="{00000000-0005-0000-0000-0000E81E0000}"/>
    <cellStyle name="20% - Accent1 2 2 6 4 3" xfId="8100" xr:uid="{00000000-0005-0000-0000-0000E91E0000}"/>
    <cellStyle name="20% - Accent1 2 2 6 4 3 2" xfId="8101" xr:uid="{00000000-0005-0000-0000-0000EA1E0000}"/>
    <cellStyle name="20% - Accent1 2 2 6 4 3 2 2" xfId="8102" xr:uid="{00000000-0005-0000-0000-0000EB1E0000}"/>
    <cellStyle name="20% - Accent1 2 2 6 4 3 2 2 2" xfId="8103" xr:uid="{00000000-0005-0000-0000-0000EC1E0000}"/>
    <cellStyle name="20% - Accent1 2 2 6 4 3 2 2 2 2" xfId="8104" xr:uid="{00000000-0005-0000-0000-0000ED1E0000}"/>
    <cellStyle name="20% - Accent1 2 2 6 4 3 2 2 3" xfId="8105" xr:uid="{00000000-0005-0000-0000-0000EE1E0000}"/>
    <cellStyle name="20% - Accent1 2 2 6 4 3 2 3" xfId="8106" xr:uid="{00000000-0005-0000-0000-0000EF1E0000}"/>
    <cellStyle name="20% - Accent1 2 2 6 4 3 2 3 2" xfId="8107" xr:uid="{00000000-0005-0000-0000-0000F01E0000}"/>
    <cellStyle name="20% - Accent1 2 2 6 4 3 2 4" xfId="8108" xr:uid="{00000000-0005-0000-0000-0000F11E0000}"/>
    <cellStyle name="20% - Accent1 2 2 6 4 3 3" xfId="8109" xr:uid="{00000000-0005-0000-0000-0000F21E0000}"/>
    <cellStyle name="20% - Accent1 2 2 6 4 3 3 2" xfId="8110" xr:uid="{00000000-0005-0000-0000-0000F31E0000}"/>
    <cellStyle name="20% - Accent1 2 2 6 4 3 3 2 2" xfId="8111" xr:uid="{00000000-0005-0000-0000-0000F41E0000}"/>
    <cellStyle name="20% - Accent1 2 2 6 4 3 3 2 2 2" xfId="8112" xr:uid="{00000000-0005-0000-0000-0000F51E0000}"/>
    <cellStyle name="20% - Accent1 2 2 6 4 3 3 2 3" xfId="8113" xr:uid="{00000000-0005-0000-0000-0000F61E0000}"/>
    <cellStyle name="20% - Accent1 2 2 6 4 3 3 3" xfId="8114" xr:uid="{00000000-0005-0000-0000-0000F71E0000}"/>
    <cellStyle name="20% - Accent1 2 2 6 4 3 3 3 2" xfId="8115" xr:uid="{00000000-0005-0000-0000-0000F81E0000}"/>
    <cellStyle name="20% - Accent1 2 2 6 4 3 3 4" xfId="8116" xr:uid="{00000000-0005-0000-0000-0000F91E0000}"/>
    <cellStyle name="20% - Accent1 2 2 6 4 3 4" xfId="8117" xr:uid="{00000000-0005-0000-0000-0000FA1E0000}"/>
    <cellStyle name="20% - Accent1 2 2 6 4 3 4 2" xfId="8118" xr:uid="{00000000-0005-0000-0000-0000FB1E0000}"/>
    <cellStyle name="20% - Accent1 2 2 6 4 3 4 2 2" xfId="8119" xr:uid="{00000000-0005-0000-0000-0000FC1E0000}"/>
    <cellStyle name="20% - Accent1 2 2 6 4 3 4 2 2 2" xfId="8120" xr:uid="{00000000-0005-0000-0000-0000FD1E0000}"/>
    <cellStyle name="20% - Accent1 2 2 6 4 3 4 2 3" xfId="8121" xr:uid="{00000000-0005-0000-0000-0000FE1E0000}"/>
    <cellStyle name="20% - Accent1 2 2 6 4 3 4 3" xfId="8122" xr:uid="{00000000-0005-0000-0000-0000FF1E0000}"/>
    <cellStyle name="20% - Accent1 2 2 6 4 3 4 3 2" xfId="8123" xr:uid="{00000000-0005-0000-0000-0000001F0000}"/>
    <cellStyle name="20% - Accent1 2 2 6 4 3 4 4" xfId="8124" xr:uid="{00000000-0005-0000-0000-0000011F0000}"/>
    <cellStyle name="20% - Accent1 2 2 6 4 3 5" xfId="8125" xr:uid="{00000000-0005-0000-0000-0000021F0000}"/>
    <cellStyle name="20% - Accent1 2 2 6 4 3 5 2" xfId="8126" xr:uid="{00000000-0005-0000-0000-0000031F0000}"/>
    <cellStyle name="20% - Accent1 2 2 6 4 3 5 2 2" xfId="8127" xr:uid="{00000000-0005-0000-0000-0000041F0000}"/>
    <cellStyle name="20% - Accent1 2 2 6 4 3 5 3" xfId="8128" xr:uid="{00000000-0005-0000-0000-0000051F0000}"/>
    <cellStyle name="20% - Accent1 2 2 6 4 3 6" xfId="8129" xr:uid="{00000000-0005-0000-0000-0000061F0000}"/>
    <cellStyle name="20% - Accent1 2 2 6 4 3 6 2" xfId="8130" xr:uid="{00000000-0005-0000-0000-0000071F0000}"/>
    <cellStyle name="20% - Accent1 2 2 6 4 3 6 2 2" xfId="8131" xr:uid="{00000000-0005-0000-0000-0000081F0000}"/>
    <cellStyle name="20% - Accent1 2 2 6 4 3 6 3" xfId="8132" xr:uid="{00000000-0005-0000-0000-0000091F0000}"/>
    <cellStyle name="20% - Accent1 2 2 6 4 3 7" xfId="8133" xr:uid="{00000000-0005-0000-0000-00000A1F0000}"/>
    <cellStyle name="20% - Accent1 2 2 6 4 3 7 2" xfId="8134" xr:uid="{00000000-0005-0000-0000-00000B1F0000}"/>
    <cellStyle name="20% - Accent1 2 2 6 4 3 8" xfId="8135" xr:uid="{00000000-0005-0000-0000-00000C1F0000}"/>
    <cellStyle name="20% - Accent1 2 2 6 4 3 8 2" xfId="8136" xr:uid="{00000000-0005-0000-0000-00000D1F0000}"/>
    <cellStyle name="20% - Accent1 2 2 6 4 3 9" xfId="8137" xr:uid="{00000000-0005-0000-0000-00000E1F0000}"/>
    <cellStyle name="20% - Accent1 2 2 6 4 4" xfId="8138" xr:uid="{00000000-0005-0000-0000-00000F1F0000}"/>
    <cellStyle name="20% - Accent1 2 2 6 4 4 2" xfId="8139" xr:uid="{00000000-0005-0000-0000-0000101F0000}"/>
    <cellStyle name="20% - Accent1 2 2 6 4 4 2 2" xfId="8140" xr:uid="{00000000-0005-0000-0000-0000111F0000}"/>
    <cellStyle name="20% - Accent1 2 2 6 4 4 2 2 2" xfId="8141" xr:uid="{00000000-0005-0000-0000-0000121F0000}"/>
    <cellStyle name="20% - Accent1 2 2 6 4 4 2 3" xfId="8142" xr:uid="{00000000-0005-0000-0000-0000131F0000}"/>
    <cellStyle name="20% - Accent1 2 2 6 4 4 3" xfId="8143" xr:uid="{00000000-0005-0000-0000-0000141F0000}"/>
    <cellStyle name="20% - Accent1 2 2 6 4 4 3 2" xfId="8144" xr:uid="{00000000-0005-0000-0000-0000151F0000}"/>
    <cellStyle name="20% - Accent1 2 2 6 4 4 4" xfId="8145" xr:uid="{00000000-0005-0000-0000-0000161F0000}"/>
    <cellStyle name="20% - Accent1 2 2 6 4 5" xfId="8146" xr:uid="{00000000-0005-0000-0000-0000171F0000}"/>
    <cellStyle name="20% - Accent1 2 2 6 4 5 2" xfId="8147" xr:uid="{00000000-0005-0000-0000-0000181F0000}"/>
    <cellStyle name="20% - Accent1 2 2 6 4 5 2 2" xfId="8148" xr:uid="{00000000-0005-0000-0000-0000191F0000}"/>
    <cellStyle name="20% - Accent1 2 2 6 4 5 2 2 2" xfId="8149" xr:uid="{00000000-0005-0000-0000-00001A1F0000}"/>
    <cellStyle name="20% - Accent1 2 2 6 4 5 2 3" xfId="8150" xr:uid="{00000000-0005-0000-0000-00001B1F0000}"/>
    <cellStyle name="20% - Accent1 2 2 6 4 5 3" xfId="8151" xr:uid="{00000000-0005-0000-0000-00001C1F0000}"/>
    <cellStyle name="20% - Accent1 2 2 6 4 5 3 2" xfId="8152" xr:uid="{00000000-0005-0000-0000-00001D1F0000}"/>
    <cellStyle name="20% - Accent1 2 2 6 4 5 4" xfId="8153" xr:uid="{00000000-0005-0000-0000-00001E1F0000}"/>
    <cellStyle name="20% - Accent1 2 2 6 4 6" xfId="8154" xr:uid="{00000000-0005-0000-0000-00001F1F0000}"/>
    <cellStyle name="20% - Accent1 2 2 6 4 6 2" xfId="8155" xr:uid="{00000000-0005-0000-0000-0000201F0000}"/>
    <cellStyle name="20% - Accent1 2 2 6 4 6 2 2" xfId="8156" xr:uid="{00000000-0005-0000-0000-0000211F0000}"/>
    <cellStyle name="20% - Accent1 2 2 6 4 6 2 2 2" xfId="8157" xr:uid="{00000000-0005-0000-0000-0000221F0000}"/>
    <cellStyle name="20% - Accent1 2 2 6 4 6 2 3" xfId="8158" xr:uid="{00000000-0005-0000-0000-0000231F0000}"/>
    <cellStyle name="20% - Accent1 2 2 6 4 6 3" xfId="8159" xr:uid="{00000000-0005-0000-0000-0000241F0000}"/>
    <cellStyle name="20% - Accent1 2 2 6 4 6 3 2" xfId="8160" xr:uid="{00000000-0005-0000-0000-0000251F0000}"/>
    <cellStyle name="20% - Accent1 2 2 6 4 6 4" xfId="8161" xr:uid="{00000000-0005-0000-0000-0000261F0000}"/>
    <cellStyle name="20% - Accent1 2 2 6 4 7" xfId="8162" xr:uid="{00000000-0005-0000-0000-0000271F0000}"/>
    <cellStyle name="20% - Accent1 2 2 6 4 7 2" xfId="8163" xr:uid="{00000000-0005-0000-0000-0000281F0000}"/>
    <cellStyle name="20% - Accent1 2 2 6 4 7 2 2" xfId="8164" xr:uid="{00000000-0005-0000-0000-0000291F0000}"/>
    <cellStyle name="20% - Accent1 2 2 6 4 7 3" xfId="8165" xr:uid="{00000000-0005-0000-0000-00002A1F0000}"/>
    <cellStyle name="20% - Accent1 2 2 6 4 8" xfId="8166" xr:uid="{00000000-0005-0000-0000-00002B1F0000}"/>
    <cellStyle name="20% - Accent1 2 2 6 4 8 2" xfId="8167" xr:uid="{00000000-0005-0000-0000-00002C1F0000}"/>
    <cellStyle name="20% - Accent1 2 2 6 4 8 2 2" xfId="8168" xr:uid="{00000000-0005-0000-0000-00002D1F0000}"/>
    <cellStyle name="20% - Accent1 2 2 6 4 8 3" xfId="8169" xr:uid="{00000000-0005-0000-0000-00002E1F0000}"/>
    <cellStyle name="20% - Accent1 2 2 6 4 9" xfId="8170" xr:uid="{00000000-0005-0000-0000-00002F1F0000}"/>
    <cellStyle name="20% - Accent1 2 2 6 4 9 2" xfId="8171" xr:uid="{00000000-0005-0000-0000-0000301F0000}"/>
    <cellStyle name="20% - Accent1 2 2 6 5" xfId="8172" xr:uid="{00000000-0005-0000-0000-0000311F0000}"/>
    <cellStyle name="20% - Accent1 2 2 6 5 2" xfId="8173" xr:uid="{00000000-0005-0000-0000-0000321F0000}"/>
    <cellStyle name="20% - Accent1 2 2 6 5 2 2" xfId="8174" xr:uid="{00000000-0005-0000-0000-0000331F0000}"/>
    <cellStyle name="20% - Accent1 2 2 6 5 2 2 2" xfId="8175" xr:uid="{00000000-0005-0000-0000-0000341F0000}"/>
    <cellStyle name="20% - Accent1 2 2 6 5 2 2 2 2" xfId="8176" xr:uid="{00000000-0005-0000-0000-0000351F0000}"/>
    <cellStyle name="20% - Accent1 2 2 6 5 2 2 3" xfId="8177" xr:uid="{00000000-0005-0000-0000-0000361F0000}"/>
    <cellStyle name="20% - Accent1 2 2 6 5 2 3" xfId="8178" xr:uid="{00000000-0005-0000-0000-0000371F0000}"/>
    <cellStyle name="20% - Accent1 2 2 6 5 2 3 2" xfId="8179" xr:uid="{00000000-0005-0000-0000-0000381F0000}"/>
    <cellStyle name="20% - Accent1 2 2 6 5 2 4" xfId="8180" xr:uid="{00000000-0005-0000-0000-0000391F0000}"/>
    <cellStyle name="20% - Accent1 2 2 6 5 3" xfId="8181" xr:uid="{00000000-0005-0000-0000-00003A1F0000}"/>
    <cellStyle name="20% - Accent1 2 2 6 5 3 2" xfId="8182" xr:uid="{00000000-0005-0000-0000-00003B1F0000}"/>
    <cellStyle name="20% - Accent1 2 2 6 5 3 2 2" xfId="8183" xr:uid="{00000000-0005-0000-0000-00003C1F0000}"/>
    <cellStyle name="20% - Accent1 2 2 6 5 3 2 2 2" xfId="8184" xr:uid="{00000000-0005-0000-0000-00003D1F0000}"/>
    <cellStyle name="20% - Accent1 2 2 6 5 3 2 3" xfId="8185" xr:uid="{00000000-0005-0000-0000-00003E1F0000}"/>
    <cellStyle name="20% - Accent1 2 2 6 5 3 3" xfId="8186" xr:uid="{00000000-0005-0000-0000-00003F1F0000}"/>
    <cellStyle name="20% - Accent1 2 2 6 5 3 3 2" xfId="8187" xr:uid="{00000000-0005-0000-0000-0000401F0000}"/>
    <cellStyle name="20% - Accent1 2 2 6 5 3 4" xfId="8188" xr:uid="{00000000-0005-0000-0000-0000411F0000}"/>
    <cellStyle name="20% - Accent1 2 2 6 5 4" xfId="8189" xr:uid="{00000000-0005-0000-0000-0000421F0000}"/>
    <cellStyle name="20% - Accent1 2 2 6 5 4 2" xfId="8190" xr:uid="{00000000-0005-0000-0000-0000431F0000}"/>
    <cellStyle name="20% - Accent1 2 2 6 5 4 2 2" xfId="8191" xr:uid="{00000000-0005-0000-0000-0000441F0000}"/>
    <cellStyle name="20% - Accent1 2 2 6 5 4 2 2 2" xfId="8192" xr:uid="{00000000-0005-0000-0000-0000451F0000}"/>
    <cellStyle name="20% - Accent1 2 2 6 5 4 2 3" xfId="8193" xr:uid="{00000000-0005-0000-0000-0000461F0000}"/>
    <cellStyle name="20% - Accent1 2 2 6 5 4 3" xfId="8194" xr:uid="{00000000-0005-0000-0000-0000471F0000}"/>
    <cellStyle name="20% - Accent1 2 2 6 5 4 3 2" xfId="8195" xr:uid="{00000000-0005-0000-0000-0000481F0000}"/>
    <cellStyle name="20% - Accent1 2 2 6 5 4 4" xfId="8196" xr:uid="{00000000-0005-0000-0000-0000491F0000}"/>
    <cellStyle name="20% - Accent1 2 2 6 5 5" xfId="8197" xr:uid="{00000000-0005-0000-0000-00004A1F0000}"/>
    <cellStyle name="20% - Accent1 2 2 6 5 5 2" xfId="8198" xr:uid="{00000000-0005-0000-0000-00004B1F0000}"/>
    <cellStyle name="20% - Accent1 2 2 6 5 5 2 2" xfId="8199" xr:uid="{00000000-0005-0000-0000-00004C1F0000}"/>
    <cellStyle name="20% - Accent1 2 2 6 5 5 3" xfId="8200" xr:uid="{00000000-0005-0000-0000-00004D1F0000}"/>
    <cellStyle name="20% - Accent1 2 2 6 5 6" xfId="8201" xr:uid="{00000000-0005-0000-0000-00004E1F0000}"/>
    <cellStyle name="20% - Accent1 2 2 6 5 6 2" xfId="8202" xr:uid="{00000000-0005-0000-0000-00004F1F0000}"/>
    <cellStyle name="20% - Accent1 2 2 6 5 6 2 2" xfId="8203" xr:uid="{00000000-0005-0000-0000-0000501F0000}"/>
    <cellStyle name="20% - Accent1 2 2 6 5 6 3" xfId="8204" xr:uid="{00000000-0005-0000-0000-0000511F0000}"/>
    <cellStyle name="20% - Accent1 2 2 6 5 7" xfId="8205" xr:uid="{00000000-0005-0000-0000-0000521F0000}"/>
    <cellStyle name="20% - Accent1 2 2 6 5 7 2" xfId="8206" xr:uid="{00000000-0005-0000-0000-0000531F0000}"/>
    <cellStyle name="20% - Accent1 2 2 6 5 8" xfId="8207" xr:uid="{00000000-0005-0000-0000-0000541F0000}"/>
    <cellStyle name="20% - Accent1 2 2 6 5 8 2" xfId="8208" xr:uid="{00000000-0005-0000-0000-0000551F0000}"/>
    <cellStyle name="20% - Accent1 2 2 6 5 9" xfId="8209" xr:uid="{00000000-0005-0000-0000-0000561F0000}"/>
    <cellStyle name="20% - Accent1 2 2 6 6" xfId="8210" xr:uid="{00000000-0005-0000-0000-0000571F0000}"/>
    <cellStyle name="20% - Accent1 2 2 6 6 2" xfId="8211" xr:uid="{00000000-0005-0000-0000-0000581F0000}"/>
    <cellStyle name="20% - Accent1 2 2 6 6 2 2" xfId="8212" xr:uid="{00000000-0005-0000-0000-0000591F0000}"/>
    <cellStyle name="20% - Accent1 2 2 6 6 2 2 2" xfId="8213" xr:uid="{00000000-0005-0000-0000-00005A1F0000}"/>
    <cellStyle name="20% - Accent1 2 2 6 6 2 2 2 2" xfId="8214" xr:uid="{00000000-0005-0000-0000-00005B1F0000}"/>
    <cellStyle name="20% - Accent1 2 2 6 6 2 2 3" xfId="8215" xr:uid="{00000000-0005-0000-0000-00005C1F0000}"/>
    <cellStyle name="20% - Accent1 2 2 6 6 2 3" xfId="8216" xr:uid="{00000000-0005-0000-0000-00005D1F0000}"/>
    <cellStyle name="20% - Accent1 2 2 6 6 2 3 2" xfId="8217" xr:uid="{00000000-0005-0000-0000-00005E1F0000}"/>
    <cellStyle name="20% - Accent1 2 2 6 6 2 4" xfId="8218" xr:uid="{00000000-0005-0000-0000-00005F1F0000}"/>
    <cellStyle name="20% - Accent1 2 2 6 6 3" xfId="8219" xr:uid="{00000000-0005-0000-0000-0000601F0000}"/>
    <cellStyle name="20% - Accent1 2 2 6 6 3 2" xfId="8220" xr:uid="{00000000-0005-0000-0000-0000611F0000}"/>
    <cellStyle name="20% - Accent1 2 2 6 6 3 2 2" xfId="8221" xr:uid="{00000000-0005-0000-0000-0000621F0000}"/>
    <cellStyle name="20% - Accent1 2 2 6 6 3 2 2 2" xfId="8222" xr:uid="{00000000-0005-0000-0000-0000631F0000}"/>
    <cellStyle name="20% - Accent1 2 2 6 6 3 2 3" xfId="8223" xr:uid="{00000000-0005-0000-0000-0000641F0000}"/>
    <cellStyle name="20% - Accent1 2 2 6 6 3 3" xfId="8224" xr:uid="{00000000-0005-0000-0000-0000651F0000}"/>
    <cellStyle name="20% - Accent1 2 2 6 6 3 3 2" xfId="8225" xr:uid="{00000000-0005-0000-0000-0000661F0000}"/>
    <cellStyle name="20% - Accent1 2 2 6 6 3 4" xfId="8226" xr:uid="{00000000-0005-0000-0000-0000671F0000}"/>
    <cellStyle name="20% - Accent1 2 2 6 6 4" xfId="8227" xr:uid="{00000000-0005-0000-0000-0000681F0000}"/>
    <cellStyle name="20% - Accent1 2 2 6 6 4 2" xfId="8228" xr:uid="{00000000-0005-0000-0000-0000691F0000}"/>
    <cellStyle name="20% - Accent1 2 2 6 6 4 2 2" xfId="8229" xr:uid="{00000000-0005-0000-0000-00006A1F0000}"/>
    <cellStyle name="20% - Accent1 2 2 6 6 4 2 2 2" xfId="8230" xr:uid="{00000000-0005-0000-0000-00006B1F0000}"/>
    <cellStyle name="20% - Accent1 2 2 6 6 4 2 3" xfId="8231" xr:uid="{00000000-0005-0000-0000-00006C1F0000}"/>
    <cellStyle name="20% - Accent1 2 2 6 6 4 3" xfId="8232" xr:uid="{00000000-0005-0000-0000-00006D1F0000}"/>
    <cellStyle name="20% - Accent1 2 2 6 6 4 3 2" xfId="8233" xr:uid="{00000000-0005-0000-0000-00006E1F0000}"/>
    <cellStyle name="20% - Accent1 2 2 6 6 4 4" xfId="8234" xr:uid="{00000000-0005-0000-0000-00006F1F0000}"/>
    <cellStyle name="20% - Accent1 2 2 6 6 5" xfId="8235" xr:uid="{00000000-0005-0000-0000-0000701F0000}"/>
    <cellStyle name="20% - Accent1 2 2 6 6 5 2" xfId="8236" xr:uid="{00000000-0005-0000-0000-0000711F0000}"/>
    <cellStyle name="20% - Accent1 2 2 6 6 5 2 2" xfId="8237" xr:uid="{00000000-0005-0000-0000-0000721F0000}"/>
    <cellStyle name="20% - Accent1 2 2 6 6 5 3" xfId="8238" xr:uid="{00000000-0005-0000-0000-0000731F0000}"/>
    <cellStyle name="20% - Accent1 2 2 6 6 6" xfId="8239" xr:uid="{00000000-0005-0000-0000-0000741F0000}"/>
    <cellStyle name="20% - Accent1 2 2 6 6 6 2" xfId="8240" xr:uid="{00000000-0005-0000-0000-0000751F0000}"/>
    <cellStyle name="20% - Accent1 2 2 6 6 6 2 2" xfId="8241" xr:uid="{00000000-0005-0000-0000-0000761F0000}"/>
    <cellStyle name="20% - Accent1 2 2 6 6 6 3" xfId="8242" xr:uid="{00000000-0005-0000-0000-0000771F0000}"/>
    <cellStyle name="20% - Accent1 2 2 6 6 7" xfId="8243" xr:uid="{00000000-0005-0000-0000-0000781F0000}"/>
    <cellStyle name="20% - Accent1 2 2 6 6 7 2" xfId="8244" xr:uid="{00000000-0005-0000-0000-0000791F0000}"/>
    <cellStyle name="20% - Accent1 2 2 6 6 8" xfId="8245" xr:uid="{00000000-0005-0000-0000-00007A1F0000}"/>
    <cellStyle name="20% - Accent1 2 2 6 6 8 2" xfId="8246" xr:uid="{00000000-0005-0000-0000-00007B1F0000}"/>
    <cellStyle name="20% - Accent1 2 2 6 6 9" xfId="8247" xr:uid="{00000000-0005-0000-0000-00007C1F0000}"/>
    <cellStyle name="20% - Accent1 2 2 6 7" xfId="8248" xr:uid="{00000000-0005-0000-0000-00007D1F0000}"/>
    <cellStyle name="20% - Accent1 2 2 6 7 2" xfId="8249" xr:uid="{00000000-0005-0000-0000-00007E1F0000}"/>
    <cellStyle name="20% - Accent1 2 2 6 7 2 2" xfId="8250" xr:uid="{00000000-0005-0000-0000-00007F1F0000}"/>
    <cellStyle name="20% - Accent1 2 2 6 7 2 2 2" xfId="8251" xr:uid="{00000000-0005-0000-0000-0000801F0000}"/>
    <cellStyle name="20% - Accent1 2 2 6 7 2 3" xfId="8252" xr:uid="{00000000-0005-0000-0000-0000811F0000}"/>
    <cellStyle name="20% - Accent1 2 2 6 7 3" xfId="8253" xr:uid="{00000000-0005-0000-0000-0000821F0000}"/>
    <cellStyle name="20% - Accent1 2 2 6 7 3 2" xfId="8254" xr:uid="{00000000-0005-0000-0000-0000831F0000}"/>
    <cellStyle name="20% - Accent1 2 2 6 7 4" xfId="8255" xr:uid="{00000000-0005-0000-0000-0000841F0000}"/>
    <cellStyle name="20% - Accent1 2 2 6 8" xfId="8256" xr:uid="{00000000-0005-0000-0000-0000851F0000}"/>
    <cellStyle name="20% - Accent1 2 2 6 8 2" xfId="8257" xr:uid="{00000000-0005-0000-0000-0000861F0000}"/>
    <cellStyle name="20% - Accent1 2 2 6 8 2 2" xfId="8258" xr:uid="{00000000-0005-0000-0000-0000871F0000}"/>
    <cellStyle name="20% - Accent1 2 2 6 8 2 2 2" xfId="8259" xr:uid="{00000000-0005-0000-0000-0000881F0000}"/>
    <cellStyle name="20% - Accent1 2 2 6 8 2 3" xfId="8260" xr:uid="{00000000-0005-0000-0000-0000891F0000}"/>
    <cellStyle name="20% - Accent1 2 2 6 8 3" xfId="8261" xr:uid="{00000000-0005-0000-0000-00008A1F0000}"/>
    <cellStyle name="20% - Accent1 2 2 6 8 3 2" xfId="8262" xr:uid="{00000000-0005-0000-0000-00008B1F0000}"/>
    <cellStyle name="20% - Accent1 2 2 6 8 4" xfId="8263" xr:uid="{00000000-0005-0000-0000-00008C1F0000}"/>
    <cellStyle name="20% - Accent1 2 2 6 9" xfId="8264" xr:uid="{00000000-0005-0000-0000-00008D1F0000}"/>
    <cellStyle name="20% - Accent1 2 2 6 9 2" xfId="8265" xr:uid="{00000000-0005-0000-0000-00008E1F0000}"/>
    <cellStyle name="20% - Accent1 2 2 6 9 2 2" xfId="8266" xr:uid="{00000000-0005-0000-0000-00008F1F0000}"/>
    <cellStyle name="20% - Accent1 2 2 6 9 2 2 2" xfId="8267" xr:uid="{00000000-0005-0000-0000-0000901F0000}"/>
    <cellStyle name="20% - Accent1 2 2 6 9 2 3" xfId="8268" xr:uid="{00000000-0005-0000-0000-0000911F0000}"/>
    <cellStyle name="20% - Accent1 2 2 6 9 3" xfId="8269" xr:uid="{00000000-0005-0000-0000-0000921F0000}"/>
    <cellStyle name="20% - Accent1 2 2 6 9 3 2" xfId="8270" xr:uid="{00000000-0005-0000-0000-0000931F0000}"/>
    <cellStyle name="20% - Accent1 2 2 6 9 4" xfId="8271" xr:uid="{00000000-0005-0000-0000-0000941F0000}"/>
    <cellStyle name="20% - Accent1 2 2 7" xfId="8272" xr:uid="{00000000-0005-0000-0000-0000951F0000}"/>
    <cellStyle name="20% - Accent1 2 2 7 10" xfId="8273" xr:uid="{00000000-0005-0000-0000-0000961F0000}"/>
    <cellStyle name="20% - Accent1 2 2 7 10 2" xfId="8274" xr:uid="{00000000-0005-0000-0000-0000971F0000}"/>
    <cellStyle name="20% - Accent1 2 2 7 11" xfId="8275" xr:uid="{00000000-0005-0000-0000-0000981F0000}"/>
    <cellStyle name="20% - Accent1 2 2 7 11 2" xfId="8276" xr:uid="{00000000-0005-0000-0000-0000991F0000}"/>
    <cellStyle name="20% - Accent1 2 2 7 12" xfId="8277" xr:uid="{00000000-0005-0000-0000-00009A1F0000}"/>
    <cellStyle name="20% - Accent1 2 2 7 2" xfId="8278" xr:uid="{00000000-0005-0000-0000-00009B1F0000}"/>
    <cellStyle name="20% - Accent1 2 2 7 2 10" xfId="8279" xr:uid="{00000000-0005-0000-0000-00009C1F0000}"/>
    <cellStyle name="20% - Accent1 2 2 7 2 10 2" xfId="8280" xr:uid="{00000000-0005-0000-0000-00009D1F0000}"/>
    <cellStyle name="20% - Accent1 2 2 7 2 11" xfId="8281" xr:uid="{00000000-0005-0000-0000-00009E1F0000}"/>
    <cellStyle name="20% - Accent1 2 2 7 2 2" xfId="8282" xr:uid="{00000000-0005-0000-0000-00009F1F0000}"/>
    <cellStyle name="20% - Accent1 2 2 7 2 2 2" xfId="8283" xr:uid="{00000000-0005-0000-0000-0000A01F0000}"/>
    <cellStyle name="20% - Accent1 2 2 7 2 2 2 2" xfId="8284" xr:uid="{00000000-0005-0000-0000-0000A11F0000}"/>
    <cellStyle name="20% - Accent1 2 2 7 2 2 2 2 2" xfId="8285" xr:uid="{00000000-0005-0000-0000-0000A21F0000}"/>
    <cellStyle name="20% - Accent1 2 2 7 2 2 2 2 2 2" xfId="8286" xr:uid="{00000000-0005-0000-0000-0000A31F0000}"/>
    <cellStyle name="20% - Accent1 2 2 7 2 2 2 2 3" xfId="8287" xr:uid="{00000000-0005-0000-0000-0000A41F0000}"/>
    <cellStyle name="20% - Accent1 2 2 7 2 2 2 3" xfId="8288" xr:uid="{00000000-0005-0000-0000-0000A51F0000}"/>
    <cellStyle name="20% - Accent1 2 2 7 2 2 2 3 2" xfId="8289" xr:uid="{00000000-0005-0000-0000-0000A61F0000}"/>
    <cellStyle name="20% - Accent1 2 2 7 2 2 2 4" xfId="8290" xr:uid="{00000000-0005-0000-0000-0000A71F0000}"/>
    <cellStyle name="20% - Accent1 2 2 7 2 2 3" xfId="8291" xr:uid="{00000000-0005-0000-0000-0000A81F0000}"/>
    <cellStyle name="20% - Accent1 2 2 7 2 2 3 2" xfId="8292" xr:uid="{00000000-0005-0000-0000-0000A91F0000}"/>
    <cellStyle name="20% - Accent1 2 2 7 2 2 3 2 2" xfId="8293" xr:uid="{00000000-0005-0000-0000-0000AA1F0000}"/>
    <cellStyle name="20% - Accent1 2 2 7 2 2 3 2 2 2" xfId="8294" xr:uid="{00000000-0005-0000-0000-0000AB1F0000}"/>
    <cellStyle name="20% - Accent1 2 2 7 2 2 3 2 3" xfId="8295" xr:uid="{00000000-0005-0000-0000-0000AC1F0000}"/>
    <cellStyle name="20% - Accent1 2 2 7 2 2 3 3" xfId="8296" xr:uid="{00000000-0005-0000-0000-0000AD1F0000}"/>
    <cellStyle name="20% - Accent1 2 2 7 2 2 3 3 2" xfId="8297" xr:uid="{00000000-0005-0000-0000-0000AE1F0000}"/>
    <cellStyle name="20% - Accent1 2 2 7 2 2 3 4" xfId="8298" xr:uid="{00000000-0005-0000-0000-0000AF1F0000}"/>
    <cellStyle name="20% - Accent1 2 2 7 2 2 4" xfId="8299" xr:uid="{00000000-0005-0000-0000-0000B01F0000}"/>
    <cellStyle name="20% - Accent1 2 2 7 2 2 4 2" xfId="8300" xr:uid="{00000000-0005-0000-0000-0000B11F0000}"/>
    <cellStyle name="20% - Accent1 2 2 7 2 2 4 2 2" xfId="8301" xr:uid="{00000000-0005-0000-0000-0000B21F0000}"/>
    <cellStyle name="20% - Accent1 2 2 7 2 2 4 2 2 2" xfId="8302" xr:uid="{00000000-0005-0000-0000-0000B31F0000}"/>
    <cellStyle name="20% - Accent1 2 2 7 2 2 4 2 3" xfId="8303" xr:uid="{00000000-0005-0000-0000-0000B41F0000}"/>
    <cellStyle name="20% - Accent1 2 2 7 2 2 4 3" xfId="8304" xr:uid="{00000000-0005-0000-0000-0000B51F0000}"/>
    <cellStyle name="20% - Accent1 2 2 7 2 2 4 3 2" xfId="8305" xr:uid="{00000000-0005-0000-0000-0000B61F0000}"/>
    <cellStyle name="20% - Accent1 2 2 7 2 2 4 4" xfId="8306" xr:uid="{00000000-0005-0000-0000-0000B71F0000}"/>
    <cellStyle name="20% - Accent1 2 2 7 2 2 5" xfId="8307" xr:uid="{00000000-0005-0000-0000-0000B81F0000}"/>
    <cellStyle name="20% - Accent1 2 2 7 2 2 5 2" xfId="8308" xr:uid="{00000000-0005-0000-0000-0000B91F0000}"/>
    <cellStyle name="20% - Accent1 2 2 7 2 2 5 2 2" xfId="8309" xr:uid="{00000000-0005-0000-0000-0000BA1F0000}"/>
    <cellStyle name="20% - Accent1 2 2 7 2 2 5 3" xfId="8310" xr:uid="{00000000-0005-0000-0000-0000BB1F0000}"/>
    <cellStyle name="20% - Accent1 2 2 7 2 2 6" xfId="8311" xr:uid="{00000000-0005-0000-0000-0000BC1F0000}"/>
    <cellStyle name="20% - Accent1 2 2 7 2 2 6 2" xfId="8312" xr:uid="{00000000-0005-0000-0000-0000BD1F0000}"/>
    <cellStyle name="20% - Accent1 2 2 7 2 2 6 2 2" xfId="8313" xr:uid="{00000000-0005-0000-0000-0000BE1F0000}"/>
    <cellStyle name="20% - Accent1 2 2 7 2 2 6 3" xfId="8314" xr:uid="{00000000-0005-0000-0000-0000BF1F0000}"/>
    <cellStyle name="20% - Accent1 2 2 7 2 2 7" xfId="8315" xr:uid="{00000000-0005-0000-0000-0000C01F0000}"/>
    <cellStyle name="20% - Accent1 2 2 7 2 2 7 2" xfId="8316" xr:uid="{00000000-0005-0000-0000-0000C11F0000}"/>
    <cellStyle name="20% - Accent1 2 2 7 2 2 8" xfId="8317" xr:uid="{00000000-0005-0000-0000-0000C21F0000}"/>
    <cellStyle name="20% - Accent1 2 2 7 2 2 8 2" xfId="8318" xr:uid="{00000000-0005-0000-0000-0000C31F0000}"/>
    <cellStyle name="20% - Accent1 2 2 7 2 2 9" xfId="8319" xr:uid="{00000000-0005-0000-0000-0000C41F0000}"/>
    <cellStyle name="20% - Accent1 2 2 7 2 3" xfId="8320" xr:uid="{00000000-0005-0000-0000-0000C51F0000}"/>
    <cellStyle name="20% - Accent1 2 2 7 2 3 2" xfId="8321" xr:uid="{00000000-0005-0000-0000-0000C61F0000}"/>
    <cellStyle name="20% - Accent1 2 2 7 2 3 2 2" xfId="8322" xr:uid="{00000000-0005-0000-0000-0000C71F0000}"/>
    <cellStyle name="20% - Accent1 2 2 7 2 3 2 2 2" xfId="8323" xr:uid="{00000000-0005-0000-0000-0000C81F0000}"/>
    <cellStyle name="20% - Accent1 2 2 7 2 3 2 2 2 2" xfId="8324" xr:uid="{00000000-0005-0000-0000-0000C91F0000}"/>
    <cellStyle name="20% - Accent1 2 2 7 2 3 2 2 3" xfId="8325" xr:uid="{00000000-0005-0000-0000-0000CA1F0000}"/>
    <cellStyle name="20% - Accent1 2 2 7 2 3 2 3" xfId="8326" xr:uid="{00000000-0005-0000-0000-0000CB1F0000}"/>
    <cellStyle name="20% - Accent1 2 2 7 2 3 2 3 2" xfId="8327" xr:uid="{00000000-0005-0000-0000-0000CC1F0000}"/>
    <cellStyle name="20% - Accent1 2 2 7 2 3 2 4" xfId="8328" xr:uid="{00000000-0005-0000-0000-0000CD1F0000}"/>
    <cellStyle name="20% - Accent1 2 2 7 2 3 3" xfId="8329" xr:uid="{00000000-0005-0000-0000-0000CE1F0000}"/>
    <cellStyle name="20% - Accent1 2 2 7 2 3 3 2" xfId="8330" xr:uid="{00000000-0005-0000-0000-0000CF1F0000}"/>
    <cellStyle name="20% - Accent1 2 2 7 2 3 3 2 2" xfId="8331" xr:uid="{00000000-0005-0000-0000-0000D01F0000}"/>
    <cellStyle name="20% - Accent1 2 2 7 2 3 3 2 2 2" xfId="8332" xr:uid="{00000000-0005-0000-0000-0000D11F0000}"/>
    <cellStyle name="20% - Accent1 2 2 7 2 3 3 2 3" xfId="8333" xr:uid="{00000000-0005-0000-0000-0000D21F0000}"/>
    <cellStyle name="20% - Accent1 2 2 7 2 3 3 3" xfId="8334" xr:uid="{00000000-0005-0000-0000-0000D31F0000}"/>
    <cellStyle name="20% - Accent1 2 2 7 2 3 3 3 2" xfId="8335" xr:uid="{00000000-0005-0000-0000-0000D41F0000}"/>
    <cellStyle name="20% - Accent1 2 2 7 2 3 3 4" xfId="8336" xr:uid="{00000000-0005-0000-0000-0000D51F0000}"/>
    <cellStyle name="20% - Accent1 2 2 7 2 3 4" xfId="8337" xr:uid="{00000000-0005-0000-0000-0000D61F0000}"/>
    <cellStyle name="20% - Accent1 2 2 7 2 3 4 2" xfId="8338" xr:uid="{00000000-0005-0000-0000-0000D71F0000}"/>
    <cellStyle name="20% - Accent1 2 2 7 2 3 4 2 2" xfId="8339" xr:uid="{00000000-0005-0000-0000-0000D81F0000}"/>
    <cellStyle name="20% - Accent1 2 2 7 2 3 4 2 2 2" xfId="8340" xr:uid="{00000000-0005-0000-0000-0000D91F0000}"/>
    <cellStyle name="20% - Accent1 2 2 7 2 3 4 2 3" xfId="8341" xr:uid="{00000000-0005-0000-0000-0000DA1F0000}"/>
    <cellStyle name="20% - Accent1 2 2 7 2 3 4 3" xfId="8342" xr:uid="{00000000-0005-0000-0000-0000DB1F0000}"/>
    <cellStyle name="20% - Accent1 2 2 7 2 3 4 3 2" xfId="8343" xr:uid="{00000000-0005-0000-0000-0000DC1F0000}"/>
    <cellStyle name="20% - Accent1 2 2 7 2 3 4 4" xfId="8344" xr:uid="{00000000-0005-0000-0000-0000DD1F0000}"/>
    <cellStyle name="20% - Accent1 2 2 7 2 3 5" xfId="8345" xr:uid="{00000000-0005-0000-0000-0000DE1F0000}"/>
    <cellStyle name="20% - Accent1 2 2 7 2 3 5 2" xfId="8346" xr:uid="{00000000-0005-0000-0000-0000DF1F0000}"/>
    <cellStyle name="20% - Accent1 2 2 7 2 3 5 2 2" xfId="8347" xr:uid="{00000000-0005-0000-0000-0000E01F0000}"/>
    <cellStyle name="20% - Accent1 2 2 7 2 3 5 3" xfId="8348" xr:uid="{00000000-0005-0000-0000-0000E11F0000}"/>
    <cellStyle name="20% - Accent1 2 2 7 2 3 6" xfId="8349" xr:uid="{00000000-0005-0000-0000-0000E21F0000}"/>
    <cellStyle name="20% - Accent1 2 2 7 2 3 6 2" xfId="8350" xr:uid="{00000000-0005-0000-0000-0000E31F0000}"/>
    <cellStyle name="20% - Accent1 2 2 7 2 3 6 2 2" xfId="8351" xr:uid="{00000000-0005-0000-0000-0000E41F0000}"/>
    <cellStyle name="20% - Accent1 2 2 7 2 3 6 3" xfId="8352" xr:uid="{00000000-0005-0000-0000-0000E51F0000}"/>
    <cellStyle name="20% - Accent1 2 2 7 2 3 7" xfId="8353" xr:uid="{00000000-0005-0000-0000-0000E61F0000}"/>
    <cellStyle name="20% - Accent1 2 2 7 2 3 7 2" xfId="8354" xr:uid="{00000000-0005-0000-0000-0000E71F0000}"/>
    <cellStyle name="20% - Accent1 2 2 7 2 3 8" xfId="8355" xr:uid="{00000000-0005-0000-0000-0000E81F0000}"/>
    <cellStyle name="20% - Accent1 2 2 7 2 3 8 2" xfId="8356" xr:uid="{00000000-0005-0000-0000-0000E91F0000}"/>
    <cellStyle name="20% - Accent1 2 2 7 2 3 9" xfId="8357" xr:uid="{00000000-0005-0000-0000-0000EA1F0000}"/>
    <cellStyle name="20% - Accent1 2 2 7 2 4" xfId="8358" xr:uid="{00000000-0005-0000-0000-0000EB1F0000}"/>
    <cellStyle name="20% - Accent1 2 2 7 2 4 2" xfId="8359" xr:uid="{00000000-0005-0000-0000-0000EC1F0000}"/>
    <cellStyle name="20% - Accent1 2 2 7 2 4 2 2" xfId="8360" xr:uid="{00000000-0005-0000-0000-0000ED1F0000}"/>
    <cellStyle name="20% - Accent1 2 2 7 2 4 2 2 2" xfId="8361" xr:uid="{00000000-0005-0000-0000-0000EE1F0000}"/>
    <cellStyle name="20% - Accent1 2 2 7 2 4 2 3" xfId="8362" xr:uid="{00000000-0005-0000-0000-0000EF1F0000}"/>
    <cellStyle name="20% - Accent1 2 2 7 2 4 3" xfId="8363" xr:uid="{00000000-0005-0000-0000-0000F01F0000}"/>
    <cellStyle name="20% - Accent1 2 2 7 2 4 3 2" xfId="8364" xr:uid="{00000000-0005-0000-0000-0000F11F0000}"/>
    <cellStyle name="20% - Accent1 2 2 7 2 4 4" xfId="8365" xr:uid="{00000000-0005-0000-0000-0000F21F0000}"/>
    <cellStyle name="20% - Accent1 2 2 7 2 5" xfId="8366" xr:uid="{00000000-0005-0000-0000-0000F31F0000}"/>
    <cellStyle name="20% - Accent1 2 2 7 2 5 2" xfId="8367" xr:uid="{00000000-0005-0000-0000-0000F41F0000}"/>
    <cellStyle name="20% - Accent1 2 2 7 2 5 2 2" xfId="8368" xr:uid="{00000000-0005-0000-0000-0000F51F0000}"/>
    <cellStyle name="20% - Accent1 2 2 7 2 5 2 2 2" xfId="8369" xr:uid="{00000000-0005-0000-0000-0000F61F0000}"/>
    <cellStyle name="20% - Accent1 2 2 7 2 5 2 3" xfId="8370" xr:uid="{00000000-0005-0000-0000-0000F71F0000}"/>
    <cellStyle name="20% - Accent1 2 2 7 2 5 3" xfId="8371" xr:uid="{00000000-0005-0000-0000-0000F81F0000}"/>
    <cellStyle name="20% - Accent1 2 2 7 2 5 3 2" xfId="8372" xr:uid="{00000000-0005-0000-0000-0000F91F0000}"/>
    <cellStyle name="20% - Accent1 2 2 7 2 5 4" xfId="8373" xr:uid="{00000000-0005-0000-0000-0000FA1F0000}"/>
    <cellStyle name="20% - Accent1 2 2 7 2 6" xfId="8374" xr:uid="{00000000-0005-0000-0000-0000FB1F0000}"/>
    <cellStyle name="20% - Accent1 2 2 7 2 6 2" xfId="8375" xr:uid="{00000000-0005-0000-0000-0000FC1F0000}"/>
    <cellStyle name="20% - Accent1 2 2 7 2 6 2 2" xfId="8376" xr:uid="{00000000-0005-0000-0000-0000FD1F0000}"/>
    <cellStyle name="20% - Accent1 2 2 7 2 6 2 2 2" xfId="8377" xr:uid="{00000000-0005-0000-0000-0000FE1F0000}"/>
    <cellStyle name="20% - Accent1 2 2 7 2 6 2 3" xfId="8378" xr:uid="{00000000-0005-0000-0000-0000FF1F0000}"/>
    <cellStyle name="20% - Accent1 2 2 7 2 6 3" xfId="8379" xr:uid="{00000000-0005-0000-0000-000000200000}"/>
    <cellStyle name="20% - Accent1 2 2 7 2 6 3 2" xfId="8380" xr:uid="{00000000-0005-0000-0000-000001200000}"/>
    <cellStyle name="20% - Accent1 2 2 7 2 6 4" xfId="8381" xr:uid="{00000000-0005-0000-0000-000002200000}"/>
    <cellStyle name="20% - Accent1 2 2 7 2 7" xfId="8382" xr:uid="{00000000-0005-0000-0000-000003200000}"/>
    <cellStyle name="20% - Accent1 2 2 7 2 7 2" xfId="8383" xr:uid="{00000000-0005-0000-0000-000004200000}"/>
    <cellStyle name="20% - Accent1 2 2 7 2 7 2 2" xfId="8384" xr:uid="{00000000-0005-0000-0000-000005200000}"/>
    <cellStyle name="20% - Accent1 2 2 7 2 7 3" xfId="8385" xr:uid="{00000000-0005-0000-0000-000006200000}"/>
    <cellStyle name="20% - Accent1 2 2 7 2 8" xfId="8386" xr:uid="{00000000-0005-0000-0000-000007200000}"/>
    <cellStyle name="20% - Accent1 2 2 7 2 8 2" xfId="8387" xr:uid="{00000000-0005-0000-0000-000008200000}"/>
    <cellStyle name="20% - Accent1 2 2 7 2 8 2 2" xfId="8388" xr:uid="{00000000-0005-0000-0000-000009200000}"/>
    <cellStyle name="20% - Accent1 2 2 7 2 8 3" xfId="8389" xr:uid="{00000000-0005-0000-0000-00000A200000}"/>
    <cellStyle name="20% - Accent1 2 2 7 2 9" xfId="8390" xr:uid="{00000000-0005-0000-0000-00000B200000}"/>
    <cellStyle name="20% - Accent1 2 2 7 2 9 2" xfId="8391" xr:uid="{00000000-0005-0000-0000-00000C200000}"/>
    <cellStyle name="20% - Accent1 2 2 7 3" xfId="8392" xr:uid="{00000000-0005-0000-0000-00000D200000}"/>
    <cellStyle name="20% - Accent1 2 2 7 3 2" xfId="8393" xr:uid="{00000000-0005-0000-0000-00000E200000}"/>
    <cellStyle name="20% - Accent1 2 2 7 3 2 2" xfId="8394" xr:uid="{00000000-0005-0000-0000-00000F200000}"/>
    <cellStyle name="20% - Accent1 2 2 7 3 2 2 2" xfId="8395" xr:uid="{00000000-0005-0000-0000-000010200000}"/>
    <cellStyle name="20% - Accent1 2 2 7 3 2 2 2 2" xfId="8396" xr:uid="{00000000-0005-0000-0000-000011200000}"/>
    <cellStyle name="20% - Accent1 2 2 7 3 2 2 3" xfId="8397" xr:uid="{00000000-0005-0000-0000-000012200000}"/>
    <cellStyle name="20% - Accent1 2 2 7 3 2 3" xfId="8398" xr:uid="{00000000-0005-0000-0000-000013200000}"/>
    <cellStyle name="20% - Accent1 2 2 7 3 2 3 2" xfId="8399" xr:uid="{00000000-0005-0000-0000-000014200000}"/>
    <cellStyle name="20% - Accent1 2 2 7 3 2 4" xfId="8400" xr:uid="{00000000-0005-0000-0000-000015200000}"/>
    <cellStyle name="20% - Accent1 2 2 7 3 3" xfId="8401" xr:uid="{00000000-0005-0000-0000-000016200000}"/>
    <cellStyle name="20% - Accent1 2 2 7 3 3 2" xfId="8402" xr:uid="{00000000-0005-0000-0000-000017200000}"/>
    <cellStyle name="20% - Accent1 2 2 7 3 3 2 2" xfId="8403" xr:uid="{00000000-0005-0000-0000-000018200000}"/>
    <cellStyle name="20% - Accent1 2 2 7 3 3 2 2 2" xfId="8404" xr:uid="{00000000-0005-0000-0000-000019200000}"/>
    <cellStyle name="20% - Accent1 2 2 7 3 3 2 3" xfId="8405" xr:uid="{00000000-0005-0000-0000-00001A200000}"/>
    <cellStyle name="20% - Accent1 2 2 7 3 3 3" xfId="8406" xr:uid="{00000000-0005-0000-0000-00001B200000}"/>
    <cellStyle name="20% - Accent1 2 2 7 3 3 3 2" xfId="8407" xr:uid="{00000000-0005-0000-0000-00001C200000}"/>
    <cellStyle name="20% - Accent1 2 2 7 3 3 4" xfId="8408" xr:uid="{00000000-0005-0000-0000-00001D200000}"/>
    <cellStyle name="20% - Accent1 2 2 7 3 4" xfId="8409" xr:uid="{00000000-0005-0000-0000-00001E200000}"/>
    <cellStyle name="20% - Accent1 2 2 7 3 4 2" xfId="8410" xr:uid="{00000000-0005-0000-0000-00001F200000}"/>
    <cellStyle name="20% - Accent1 2 2 7 3 4 2 2" xfId="8411" xr:uid="{00000000-0005-0000-0000-000020200000}"/>
    <cellStyle name="20% - Accent1 2 2 7 3 4 2 2 2" xfId="8412" xr:uid="{00000000-0005-0000-0000-000021200000}"/>
    <cellStyle name="20% - Accent1 2 2 7 3 4 2 3" xfId="8413" xr:uid="{00000000-0005-0000-0000-000022200000}"/>
    <cellStyle name="20% - Accent1 2 2 7 3 4 3" xfId="8414" xr:uid="{00000000-0005-0000-0000-000023200000}"/>
    <cellStyle name="20% - Accent1 2 2 7 3 4 3 2" xfId="8415" xr:uid="{00000000-0005-0000-0000-000024200000}"/>
    <cellStyle name="20% - Accent1 2 2 7 3 4 4" xfId="8416" xr:uid="{00000000-0005-0000-0000-000025200000}"/>
    <cellStyle name="20% - Accent1 2 2 7 3 5" xfId="8417" xr:uid="{00000000-0005-0000-0000-000026200000}"/>
    <cellStyle name="20% - Accent1 2 2 7 3 5 2" xfId="8418" xr:uid="{00000000-0005-0000-0000-000027200000}"/>
    <cellStyle name="20% - Accent1 2 2 7 3 5 2 2" xfId="8419" xr:uid="{00000000-0005-0000-0000-000028200000}"/>
    <cellStyle name="20% - Accent1 2 2 7 3 5 3" xfId="8420" xr:uid="{00000000-0005-0000-0000-000029200000}"/>
    <cellStyle name="20% - Accent1 2 2 7 3 6" xfId="8421" xr:uid="{00000000-0005-0000-0000-00002A200000}"/>
    <cellStyle name="20% - Accent1 2 2 7 3 6 2" xfId="8422" xr:uid="{00000000-0005-0000-0000-00002B200000}"/>
    <cellStyle name="20% - Accent1 2 2 7 3 6 2 2" xfId="8423" xr:uid="{00000000-0005-0000-0000-00002C200000}"/>
    <cellStyle name="20% - Accent1 2 2 7 3 6 3" xfId="8424" xr:uid="{00000000-0005-0000-0000-00002D200000}"/>
    <cellStyle name="20% - Accent1 2 2 7 3 7" xfId="8425" xr:uid="{00000000-0005-0000-0000-00002E200000}"/>
    <cellStyle name="20% - Accent1 2 2 7 3 7 2" xfId="8426" xr:uid="{00000000-0005-0000-0000-00002F200000}"/>
    <cellStyle name="20% - Accent1 2 2 7 3 8" xfId="8427" xr:uid="{00000000-0005-0000-0000-000030200000}"/>
    <cellStyle name="20% - Accent1 2 2 7 3 8 2" xfId="8428" xr:uid="{00000000-0005-0000-0000-000031200000}"/>
    <cellStyle name="20% - Accent1 2 2 7 3 9" xfId="8429" xr:uid="{00000000-0005-0000-0000-000032200000}"/>
    <cellStyle name="20% - Accent1 2 2 7 4" xfId="8430" xr:uid="{00000000-0005-0000-0000-000033200000}"/>
    <cellStyle name="20% - Accent1 2 2 7 4 2" xfId="8431" xr:uid="{00000000-0005-0000-0000-000034200000}"/>
    <cellStyle name="20% - Accent1 2 2 7 4 2 2" xfId="8432" xr:uid="{00000000-0005-0000-0000-000035200000}"/>
    <cellStyle name="20% - Accent1 2 2 7 4 2 2 2" xfId="8433" xr:uid="{00000000-0005-0000-0000-000036200000}"/>
    <cellStyle name="20% - Accent1 2 2 7 4 2 2 2 2" xfId="8434" xr:uid="{00000000-0005-0000-0000-000037200000}"/>
    <cellStyle name="20% - Accent1 2 2 7 4 2 2 3" xfId="8435" xr:uid="{00000000-0005-0000-0000-000038200000}"/>
    <cellStyle name="20% - Accent1 2 2 7 4 2 3" xfId="8436" xr:uid="{00000000-0005-0000-0000-000039200000}"/>
    <cellStyle name="20% - Accent1 2 2 7 4 2 3 2" xfId="8437" xr:uid="{00000000-0005-0000-0000-00003A200000}"/>
    <cellStyle name="20% - Accent1 2 2 7 4 2 4" xfId="8438" xr:uid="{00000000-0005-0000-0000-00003B200000}"/>
    <cellStyle name="20% - Accent1 2 2 7 4 3" xfId="8439" xr:uid="{00000000-0005-0000-0000-00003C200000}"/>
    <cellStyle name="20% - Accent1 2 2 7 4 3 2" xfId="8440" xr:uid="{00000000-0005-0000-0000-00003D200000}"/>
    <cellStyle name="20% - Accent1 2 2 7 4 3 2 2" xfId="8441" xr:uid="{00000000-0005-0000-0000-00003E200000}"/>
    <cellStyle name="20% - Accent1 2 2 7 4 3 2 2 2" xfId="8442" xr:uid="{00000000-0005-0000-0000-00003F200000}"/>
    <cellStyle name="20% - Accent1 2 2 7 4 3 2 3" xfId="8443" xr:uid="{00000000-0005-0000-0000-000040200000}"/>
    <cellStyle name="20% - Accent1 2 2 7 4 3 3" xfId="8444" xr:uid="{00000000-0005-0000-0000-000041200000}"/>
    <cellStyle name="20% - Accent1 2 2 7 4 3 3 2" xfId="8445" xr:uid="{00000000-0005-0000-0000-000042200000}"/>
    <cellStyle name="20% - Accent1 2 2 7 4 3 4" xfId="8446" xr:uid="{00000000-0005-0000-0000-000043200000}"/>
    <cellStyle name="20% - Accent1 2 2 7 4 4" xfId="8447" xr:uid="{00000000-0005-0000-0000-000044200000}"/>
    <cellStyle name="20% - Accent1 2 2 7 4 4 2" xfId="8448" xr:uid="{00000000-0005-0000-0000-000045200000}"/>
    <cellStyle name="20% - Accent1 2 2 7 4 4 2 2" xfId="8449" xr:uid="{00000000-0005-0000-0000-000046200000}"/>
    <cellStyle name="20% - Accent1 2 2 7 4 4 2 2 2" xfId="8450" xr:uid="{00000000-0005-0000-0000-000047200000}"/>
    <cellStyle name="20% - Accent1 2 2 7 4 4 2 3" xfId="8451" xr:uid="{00000000-0005-0000-0000-000048200000}"/>
    <cellStyle name="20% - Accent1 2 2 7 4 4 3" xfId="8452" xr:uid="{00000000-0005-0000-0000-000049200000}"/>
    <cellStyle name="20% - Accent1 2 2 7 4 4 3 2" xfId="8453" xr:uid="{00000000-0005-0000-0000-00004A200000}"/>
    <cellStyle name="20% - Accent1 2 2 7 4 4 4" xfId="8454" xr:uid="{00000000-0005-0000-0000-00004B200000}"/>
    <cellStyle name="20% - Accent1 2 2 7 4 5" xfId="8455" xr:uid="{00000000-0005-0000-0000-00004C200000}"/>
    <cellStyle name="20% - Accent1 2 2 7 4 5 2" xfId="8456" xr:uid="{00000000-0005-0000-0000-00004D200000}"/>
    <cellStyle name="20% - Accent1 2 2 7 4 5 2 2" xfId="8457" xr:uid="{00000000-0005-0000-0000-00004E200000}"/>
    <cellStyle name="20% - Accent1 2 2 7 4 5 3" xfId="8458" xr:uid="{00000000-0005-0000-0000-00004F200000}"/>
    <cellStyle name="20% - Accent1 2 2 7 4 6" xfId="8459" xr:uid="{00000000-0005-0000-0000-000050200000}"/>
    <cellStyle name="20% - Accent1 2 2 7 4 6 2" xfId="8460" xr:uid="{00000000-0005-0000-0000-000051200000}"/>
    <cellStyle name="20% - Accent1 2 2 7 4 6 2 2" xfId="8461" xr:uid="{00000000-0005-0000-0000-000052200000}"/>
    <cellStyle name="20% - Accent1 2 2 7 4 6 3" xfId="8462" xr:uid="{00000000-0005-0000-0000-000053200000}"/>
    <cellStyle name="20% - Accent1 2 2 7 4 7" xfId="8463" xr:uid="{00000000-0005-0000-0000-000054200000}"/>
    <cellStyle name="20% - Accent1 2 2 7 4 7 2" xfId="8464" xr:uid="{00000000-0005-0000-0000-000055200000}"/>
    <cellStyle name="20% - Accent1 2 2 7 4 8" xfId="8465" xr:uid="{00000000-0005-0000-0000-000056200000}"/>
    <cellStyle name="20% - Accent1 2 2 7 4 8 2" xfId="8466" xr:uid="{00000000-0005-0000-0000-000057200000}"/>
    <cellStyle name="20% - Accent1 2 2 7 4 9" xfId="8467" xr:uid="{00000000-0005-0000-0000-000058200000}"/>
    <cellStyle name="20% - Accent1 2 2 7 5" xfId="8468" xr:uid="{00000000-0005-0000-0000-000059200000}"/>
    <cellStyle name="20% - Accent1 2 2 7 5 2" xfId="8469" xr:uid="{00000000-0005-0000-0000-00005A200000}"/>
    <cellStyle name="20% - Accent1 2 2 7 5 2 2" xfId="8470" xr:uid="{00000000-0005-0000-0000-00005B200000}"/>
    <cellStyle name="20% - Accent1 2 2 7 5 2 2 2" xfId="8471" xr:uid="{00000000-0005-0000-0000-00005C200000}"/>
    <cellStyle name="20% - Accent1 2 2 7 5 2 3" xfId="8472" xr:uid="{00000000-0005-0000-0000-00005D200000}"/>
    <cellStyle name="20% - Accent1 2 2 7 5 3" xfId="8473" xr:uid="{00000000-0005-0000-0000-00005E200000}"/>
    <cellStyle name="20% - Accent1 2 2 7 5 3 2" xfId="8474" xr:uid="{00000000-0005-0000-0000-00005F200000}"/>
    <cellStyle name="20% - Accent1 2 2 7 5 4" xfId="8475" xr:uid="{00000000-0005-0000-0000-000060200000}"/>
    <cellStyle name="20% - Accent1 2 2 7 6" xfId="8476" xr:uid="{00000000-0005-0000-0000-000061200000}"/>
    <cellStyle name="20% - Accent1 2 2 7 6 2" xfId="8477" xr:uid="{00000000-0005-0000-0000-000062200000}"/>
    <cellStyle name="20% - Accent1 2 2 7 6 2 2" xfId="8478" xr:uid="{00000000-0005-0000-0000-000063200000}"/>
    <cellStyle name="20% - Accent1 2 2 7 6 2 2 2" xfId="8479" xr:uid="{00000000-0005-0000-0000-000064200000}"/>
    <cellStyle name="20% - Accent1 2 2 7 6 2 3" xfId="8480" xr:uid="{00000000-0005-0000-0000-000065200000}"/>
    <cellStyle name="20% - Accent1 2 2 7 6 3" xfId="8481" xr:uid="{00000000-0005-0000-0000-000066200000}"/>
    <cellStyle name="20% - Accent1 2 2 7 6 3 2" xfId="8482" xr:uid="{00000000-0005-0000-0000-000067200000}"/>
    <cellStyle name="20% - Accent1 2 2 7 6 4" xfId="8483" xr:uid="{00000000-0005-0000-0000-000068200000}"/>
    <cellStyle name="20% - Accent1 2 2 7 7" xfId="8484" xr:uid="{00000000-0005-0000-0000-000069200000}"/>
    <cellStyle name="20% - Accent1 2 2 7 7 2" xfId="8485" xr:uid="{00000000-0005-0000-0000-00006A200000}"/>
    <cellStyle name="20% - Accent1 2 2 7 7 2 2" xfId="8486" xr:uid="{00000000-0005-0000-0000-00006B200000}"/>
    <cellStyle name="20% - Accent1 2 2 7 7 2 2 2" xfId="8487" xr:uid="{00000000-0005-0000-0000-00006C200000}"/>
    <cellStyle name="20% - Accent1 2 2 7 7 2 3" xfId="8488" xr:uid="{00000000-0005-0000-0000-00006D200000}"/>
    <cellStyle name="20% - Accent1 2 2 7 7 3" xfId="8489" xr:uid="{00000000-0005-0000-0000-00006E200000}"/>
    <cellStyle name="20% - Accent1 2 2 7 7 3 2" xfId="8490" xr:uid="{00000000-0005-0000-0000-00006F200000}"/>
    <cellStyle name="20% - Accent1 2 2 7 7 4" xfId="8491" xr:uid="{00000000-0005-0000-0000-000070200000}"/>
    <cellStyle name="20% - Accent1 2 2 7 8" xfId="8492" xr:uid="{00000000-0005-0000-0000-000071200000}"/>
    <cellStyle name="20% - Accent1 2 2 7 8 2" xfId="8493" xr:uid="{00000000-0005-0000-0000-000072200000}"/>
    <cellStyle name="20% - Accent1 2 2 7 8 2 2" xfId="8494" xr:uid="{00000000-0005-0000-0000-000073200000}"/>
    <cellStyle name="20% - Accent1 2 2 7 8 3" xfId="8495" xr:uid="{00000000-0005-0000-0000-000074200000}"/>
    <cellStyle name="20% - Accent1 2 2 7 9" xfId="8496" xr:uid="{00000000-0005-0000-0000-000075200000}"/>
    <cellStyle name="20% - Accent1 2 2 7 9 2" xfId="8497" xr:uid="{00000000-0005-0000-0000-000076200000}"/>
    <cellStyle name="20% - Accent1 2 2 7 9 2 2" xfId="8498" xr:uid="{00000000-0005-0000-0000-000077200000}"/>
    <cellStyle name="20% - Accent1 2 2 7 9 3" xfId="8499" xr:uid="{00000000-0005-0000-0000-000078200000}"/>
    <cellStyle name="20% - Accent1 2 2 8" xfId="8500" xr:uid="{00000000-0005-0000-0000-000079200000}"/>
    <cellStyle name="20% - Accent1 2 2 8 10" xfId="8501" xr:uid="{00000000-0005-0000-0000-00007A200000}"/>
    <cellStyle name="20% - Accent1 2 2 8 10 2" xfId="8502" xr:uid="{00000000-0005-0000-0000-00007B200000}"/>
    <cellStyle name="20% - Accent1 2 2 8 11" xfId="8503" xr:uid="{00000000-0005-0000-0000-00007C200000}"/>
    <cellStyle name="20% - Accent1 2 2 8 2" xfId="8504" xr:uid="{00000000-0005-0000-0000-00007D200000}"/>
    <cellStyle name="20% - Accent1 2 2 8 2 2" xfId="8505" xr:uid="{00000000-0005-0000-0000-00007E200000}"/>
    <cellStyle name="20% - Accent1 2 2 8 2 2 2" xfId="8506" xr:uid="{00000000-0005-0000-0000-00007F200000}"/>
    <cellStyle name="20% - Accent1 2 2 8 2 2 2 2" xfId="8507" xr:uid="{00000000-0005-0000-0000-000080200000}"/>
    <cellStyle name="20% - Accent1 2 2 8 2 2 2 2 2" xfId="8508" xr:uid="{00000000-0005-0000-0000-000081200000}"/>
    <cellStyle name="20% - Accent1 2 2 8 2 2 2 3" xfId="8509" xr:uid="{00000000-0005-0000-0000-000082200000}"/>
    <cellStyle name="20% - Accent1 2 2 8 2 2 3" xfId="8510" xr:uid="{00000000-0005-0000-0000-000083200000}"/>
    <cellStyle name="20% - Accent1 2 2 8 2 2 3 2" xfId="8511" xr:uid="{00000000-0005-0000-0000-000084200000}"/>
    <cellStyle name="20% - Accent1 2 2 8 2 2 4" xfId="8512" xr:uid="{00000000-0005-0000-0000-000085200000}"/>
    <cellStyle name="20% - Accent1 2 2 8 2 3" xfId="8513" xr:uid="{00000000-0005-0000-0000-000086200000}"/>
    <cellStyle name="20% - Accent1 2 2 8 2 3 2" xfId="8514" xr:uid="{00000000-0005-0000-0000-000087200000}"/>
    <cellStyle name="20% - Accent1 2 2 8 2 3 2 2" xfId="8515" xr:uid="{00000000-0005-0000-0000-000088200000}"/>
    <cellStyle name="20% - Accent1 2 2 8 2 3 2 2 2" xfId="8516" xr:uid="{00000000-0005-0000-0000-000089200000}"/>
    <cellStyle name="20% - Accent1 2 2 8 2 3 2 3" xfId="8517" xr:uid="{00000000-0005-0000-0000-00008A200000}"/>
    <cellStyle name="20% - Accent1 2 2 8 2 3 3" xfId="8518" xr:uid="{00000000-0005-0000-0000-00008B200000}"/>
    <cellStyle name="20% - Accent1 2 2 8 2 3 3 2" xfId="8519" xr:uid="{00000000-0005-0000-0000-00008C200000}"/>
    <cellStyle name="20% - Accent1 2 2 8 2 3 4" xfId="8520" xr:uid="{00000000-0005-0000-0000-00008D200000}"/>
    <cellStyle name="20% - Accent1 2 2 8 2 4" xfId="8521" xr:uid="{00000000-0005-0000-0000-00008E200000}"/>
    <cellStyle name="20% - Accent1 2 2 8 2 4 2" xfId="8522" xr:uid="{00000000-0005-0000-0000-00008F200000}"/>
    <cellStyle name="20% - Accent1 2 2 8 2 4 2 2" xfId="8523" xr:uid="{00000000-0005-0000-0000-000090200000}"/>
    <cellStyle name="20% - Accent1 2 2 8 2 4 2 2 2" xfId="8524" xr:uid="{00000000-0005-0000-0000-000091200000}"/>
    <cellStyle name="20% - Accent1 2 2 8 2 4 2 3" xfId="8525" xr:uid="{00000000-0005-0000-0000-000092200000}"/>
    <cellStyle name="20% - Accent1 2 2 8 2 4 3" xfId="8526" xr:uid="{00000000-0005-0000-0000-000093200000}"/>
    <cellStyle name="20% - Accent1 2 2 8 2 4 3 2" xfId="8527" xr:uid="{00000000-0005-0000-0000-000094200000}"/>
    <cellStyle name="20% - Accent1 2 2 8 2 4 4" xfId="8528" xr:uid="{00000000-0005-0000-0000-000095200000}"/>
    <cellStyle name="20% - Accent1 2 2 8 2 5" xfId="8529" xr:uid="{00000000-0005-0000-0000-000096200000}"/>
    <cellStyle name="20% - Accent1 2 2 8 2 5 2" xfId="8530" xr:uid="{00000000-0005-0000-0000-000097200000}"/>
    <cellStyle name="20% - Accent1 2 2 8 2 5 2 2" xfId="8531" xr:uid="{00000000-0005-0000-0000-000098200000}"/>
    <cellStyle name="20% - Accent1 2 2 8 2 5 3" xfId="8532" xr:uid="{00000000-0005-0000-0000-000099200000}"/>
    <cellStyle name="20% - Accent1 2 2 8 2 6" xfId="8533" xr:uid="{00000000-0005-0000-0000-00009A200000}"/>
    <cellStyle name="20% - Accent1 2 2 8 2 6 2" xfId="8534" xr:uid="{00000000-0005-0000-0000-00009B200000}"/>
    <cellStyle name="20% - Accent1 2 2 8 2 6 2 2" xfId="8535" xr:uid="{00000000-0005-0000-0000-00009C200000}"/>
    <cellStyle name="20% - Accent1 2 2 8 2 6 3" xfId="8536" xr:uid="{00000000-0005-0000-0000-00009D200000}"/>
    <cellStyle name="20% - Accent1 2 2 8 2 7" xfId="8537" xr:uid="{00000000-0005-0000-0000-00009E200000}"/>
    <cellStyle name="20% - Accent1 2 2 8 2 7 2" xfId="8538" xr:uid="{00000000-0005-0000-0000-00009F200000}"/>
    <cellStyle name="20% - Accent1 2 2 8 2 8" xfId="8539" xr:uid="{00000000-0005-0000-0000-0000A0200000}"/>
    <cellStyle name="20% - Accent1 2 2 8 2 8 2" xfId="8540" xr:uid="{00000000-0005-0000-0000-0000A1200000}"/>
    <cellStyle name="20% - Accent1 2 2 8 2 9" xfId="8541" xr:uid="{00000000-0005-0000-0000-0000A2200000}"/>
    <cellStyle name="20% - Accent1 2 2 8 3" xfId="8542" xr:uid="{00000000-0005-0000-0000-0000A3200000}"/>
    <cellStyle name="20% - Accent1 2 2 8 3 2" xfId="8543" xr:uid="{00000000-0005-0000-0000-0000A4200000}"/>
    <cellStyle name="20% - Accent1 2 2 8 3 2 2" xfId="8544" xr:uid="{00000000-0005-0000-0000-0000A5200000}"/>
    <cellStyle name="20% - Accent1 2 2 8 3 2 2 2" xfId="8545" xr:uid="{00000000-0005-0000-0000-0000A6200000}"/>
    <cellStyle name="20% - Accent1 2 2 8 3 2 2 2 2" xfId="8546" xr:uid="{00000000-0005-0000-0000-0000A7200000}"/>
    <cellStyle name="20% - Accent1 2 2 8 3 2 2 3" xfId="8547" xr:uid="{00000000-0005-0000-0000-0000A8200000}"/>
    <cellStyle name="20% - Accent1 2 2 8 3 2 3" xfId="8548" xr:uid="{00000000-0005-0000-0000-0000A9200000}"/>
    <cellStyle name="20% - Accent1 2 2 8 3 2 3 2" xfId="8549" xr:uid="{00000000-0005-0000-0000-0000AA200000}"/>
    <cellStyle name="20% - Accent1 2 2 8 3 2 4" xfId="8550" xr:uid="{00000000-0005-0000-0000-0000AB200000}"/>
    <cellStyle name="20% - Accent1 2 2 8 3 3" xfId="8551" xr:uid="{00000000-0005-0000-0000-0000AC200000}"/>
    <cellStyle name="20% - Accent1 2 2 8 3 3 2" xfId="8552" xr:uid="{00000000-0005-0000-0000-0000AD200000}"/>
    <cellStyle name="20% - Accent1 2 2 8 3 3 2 2" xfId="8553" xr:uid="{00000000-0005-0000-0000-0000AE200000}"/>
    <cellStyle name="20% - Accent1 2 2 8 3 3 2 2 2" xfId="8554" xr:uid="{00000000-0005-0000-0000-0000AF200000}"/>
    <cellStyle name="20% - Accent1 2 2 8 3 3 2 3" xfId="8555" xr:uid="{00000000-0005-0000-0000-0000B0200000}"/>
    <cellStyle name="20% - Accent1 2 2 8 3 3 3" xfId="8556" xr:uid="{00000000-0005-0000-0000-0000B1200000}"/>
    <cellStyle name="20% - Accent1 2 2 8 3 3 3 2" xfId="8557" xr:uid="{00000000-0005-0000-0000-0000B2200000}"/>
    <cellStyle name="20% - Accent1 2 2 8 3 3 4" xfId="8558" xr:uid="{00000000-0005-0000-0000-0000B3200000}"/>
    <cellStyle name="20% - Accent1 2 2 8 3 4" xfId="8559" xr:uid="{00000000-0005-0000-0000-0000B4200000}"/>
    <cellStyle name="20% - Accent1 2 2 8 3 4 2" xfId="8560" xr:uid="{00000000-0005-0000-0000-0000B5200000}"/>
    <cellStyle name="20% - Accent1 2 2 8 3 4 2 2" xfId="8561" xr:uid="{00000000-0005-0000-0000-0000B6200000}"/>
    <cellStyle name="20% - Accent1 2 2 8 3 4 2 2 2" xfId="8562" xr:uid="{00000000-0005-0000-0000-0000B7200000}"/>
    <cellStyle name="20% - Accent1 2 2 8 3 4 2 3" xfId="8563" xr:uid="{00000000-0005-0000-0000-0000B8200000}"/>
    <cellStyle name="20% - Accent1 2 2 8 3 4 3" xfId="8564" xr:uid="{00000000-0005-0000-0000-0000B9200000}"/>
    <cellStyle name="20% - Accent1 2 2 8 3 4 3 2" xfId="8565" xr:uid="{00000000-0005-0000-0000-0000BA200000}"/>
    <cellStyle name="20% - Accent1 2 2 8 3 4 4" xfId="8566" xr:uid="{00000000-0005-0000-0000-0000BB200000}"/>
    <cellStyle name="20% - Accent1 2 2 8 3 5" xfId="8567" xr:uid="{00000000-0005-0000-0000-0000BC200000}"/>
    <cellStyle name="20% - Accent1 2 2 8 3 5 2" xfId="8568" xr:uid="{00000000-0005-0000-0000-0000BD200000}"/>
    <cellStyle name="20% - Accent1 2 2 8 3 5 2 2" xfId="8569" xr:uid="{00000000-0005-0000-0000-0000BE200000}"/>
    <cellStyle name="20% - Accent1 2 2 8 3 5 3" xfId="8570" xr:uid="{00000000-0005-0000-0000-0000BF200000}"/>
    <cellStyle name="20% - Accent1 2 2 8 3 6" xfId="8571" xr:uid="{00000000-0005-0000-0000-0000C0200000}"/>
    <cellStyle name="20% - Accent1 2 2 8 3 6 2" xfId="8572" xr:uid="{00000000-0005-0000-0000-0000C1200000}"/>
    <cellStyle name="20% - Accent1 2 2 8 3 6 2 2" xfId="8573" xr:uid="{00000000-0005-0000-0000-0000C2200000}"/>
    <cellStyle name="20% - Accent1 2 2 8 3 6 3" xfId="8574" xr:uid="{00000000-0005-0000-0000-0000C3200000}"/>
    <cellStyle name="20% - Accent1 2 2 8 3 7" xfId="8575" xr:uid="{00000000-0005-0000-0000-0000C4200000}"/>
    <cellStyle name="20% - Accent1 2 2 8 3 7 2" xfId="8576" xr:uid="{00000000-0005-0000-0000-0000C5200000}"/>
    <cellStyle name="20% - Accent1 2 2 8 3 8" xfId="8577" xr:uid="{00000000-0005-0000-0000-0000C6200000}"/>
    <cellStyle name="20% - Accent1 2 2 8 3 8 2" xfId="8578" xr:uid="{00000000-0005-0000-0000-0000C7200000}"/>
    <cellStyle name="20% - Accent1 2 2 8 3 9" xfId="8579" xr:uid="{00000000-0005-0000-0000-0000C8200000}"/>
    <cellStyle name="20% - Accent1 2 2 8 4" xfId="8580" xr:uid="{00000000-0005-0000-0000-0000C9200000}"/>
    <cellStyle name="20% - Accent1 2 2 8 4 2" xfId="8581" xr:uid="{00000000-0005-0000-0000-0000CA200000}"/>
    <cellStyle name="20% - Accent1 2 2 8 4 2 2" xfId="8582" xr:uid="{00000000-0005-0000-0000-0000CB200000}"/>
    <cellStyle name="20% - Accent1 2 2 8 4 2 2 2" xfId="8583" xr:uid="{00000000-0005-0000-0000-0000CC200000}"/>
    <cellStyle name="20% - Accent1 2 2 8 4 2 3" xfId="8584" xr:uid="{00000000-0005-0000-0000-0000CD200000}"/>
    <cellStyle name="20% - Accent1 2 2 8 4 3" xfId="8585" xr:uid="{00000000-0005-0000-0000-0000CE200000}"/>
    <cellStyle name="20% - Accent1 2 2 8 4 3 2" xfId="8586" xr:uid="{00000000-0005-0000-0000-0000CF200000}"/>
    <cellStyle name="20% - Accent1 2 2 8 4 4" xfId="8587" xr:uid="{00000000-0005-0000-0000-0000D0200000}"/>
    <cellStyle name="20% - Accent1 2 2 8 5" xfId="8588" xr:uid="{00000000-0005-0000-0000-0000D1200000}"/>
    <cellStyle name="20% - Accent1 2 2 8 5 2" xfId="8589" xr:uid="{00000000-0005-0000-0000-0000D2200000}"/>
    <cellStyle name="20% - Accent1 2 2 8 5 2 2" xfId="8590" xr:uid="{00000000-0005-0000-0000-0000D3200000}"/>
    <cellStyle name="20% - Accent1 2 2 8 5 2 2 2" xfId="8591" xr:uid="{00000000-0005-0000-0000-0000D4200000}"/>
    <cellStyle name="20% - Accent1 2 2 8 5 2 3" xfId="8592" xr:uid="{00000000-0005-0000-0000-0000D5200000}"/>
    <cellStyle name="20% - Accent1 2 2 8 5 3" xfId="8593" xr:uid="{00000000-0005-0000-0000-0000D6200000}"/>
    <cellStyle name="20% - Accent1 2 2 8 5 3 2" xfId="8594" xr:uid="{00000000-0005-0000-0000-0000D7200000}"/>
    <cellStyle name="20% - Accent1 2 2 8 5 4" xfId="8595" xr:uid="{00000000-0005-0000-0000-0000D8200000}"/>
    <cellStyle name="20% - Accent1 2 2 8 6" xfId="8596" xr:uid="{00000000-0005-0000-0000-0000D9200000}"/>
    <cellStyle name="20% - Accent1 2 2 8 6 2" xfId="8597" xr:uid="{00000000-0005-0000-0000-0000DA200000}"/>
    <cellStyle name="20% - Accent1 2 2 8 6 2 2" xfId="8598" xr:uid="{00000000-0005-0000-0000-0000DB200000}"/>
    <cellStyle name="20% - Accent1 2 2 8 6 2 2 2" xfId="8599" xr:uid="{00000000-0005-0000-0000-0000DC200000}"/>
    <cellStyle name="20% - Accent1 2 2 8 6 2 3" xfId="8600" xr:uid="{00000000-0005-0000-0000-0000DD200000}"/>
    <cellStyle name="20% - Accent1 2 2 8 6 3" xfId="8601" xr:uid="{00000000-0005-0000-0000-0000DE200000}"/>
    <cellStyle name="20% - Accent1 2 2 8 6 3 2" xfId="8602" xr:uid="{00000000-0005-0000-0000-0000DF200000}"/>
    <cellStyle name="20% - Accent1 2 2 8 6 4" xfId="8603" xr:uid="{00000000-0005-0000-0000-0000E0200000}"/>
    <cellStyle name="20% - Accent1 2 2 8 7" xfId="8604" xr:uid="{00000000-0005-0000-0000-0000E1200000}"/>
    <cellStyle name="20% - Accent1 2 2 8 7 2" xfId="8605" xr:uid="{00000000-0005-0000-0000-0000E2200000}"/>
    <cellStyle name="20% - Accent1 2 2 8 7 2 2" xfId="8606" xr:uid="{00000000-0005-0000-0000-0000E3200000}"/>
    <cellStyle name="20% - Accent1 2 2 8 7 3" xfId="8607" xr:uid="{00000000-0005-0000-0000-0000E4200000}"/>
    <cellStyle name="20% - Accent1 2 2 8 8" xfId="8608" xr:uid="{00000000-0005-0000-0000-0000E5200000}"/>
    <cellStyle name="20% - Accent1 2 2 8 8 2" xfId="8609" xr:uid="{00000000-0005-0000-0000-0000E6200000}"/>
    <cellStyle name="20% - Accent1 2 2 8 8 2 2" xfId="8610" xr:uid="{00000000-0005-0000-0000-0000E7200000}"/>
    <cellStyle name="20% - Accent1 2 2 8 8 3" xfId="8611" xr:uid="{00000000-0005-0000-0000-0000E8200000}"/>
    <cellStyle name="20% - Accent1 2 2 8 9" xfId="8612" xr:uid="{00000000-0005-0000-0000-0000E9200000}"/>
    <cellStyle name="20% - Accent1 2 2 8 9 2" xfId="8613" xr:uid="{00000000-0005-0000-0000-0000EA200000}"/>
    <cellStyle name="20% - Accent1 2 2 9" xfId="8614" xr:uid="{00000000-0005-0000-0000-0000EB200000}"/>
    <cellStyle name="20% - Accent1 2 2 9 10" xfId="8615" xr:uid="{00000000-0005-0000-0000-0000EC200000}"/>
    <cellStyle name="20% - Accent1 2 2 9 10 2" xfId="8616" xr:uid="{00000000-0005-0000-0000-0000ED200000}"/>
    <cellStyle name="20% - Accent1 2 2 9 11" xfId="8617" xr:uid="{00000000-0005-0000-0000-0000EE200000}"/>
    <cellStyle name="20% - Accent1 2 2 9 2" xfId="8618" xr:uid="{00000000-0005-0000-0000-0000EF200000}"/>
    <cellStyle name="20% - Accent1 2 2 9 2 2" xfId="8619" xr:uid="{00000000-0005-0000-0000-0000F0200000}"/>
    <cellStyle name="20% - Accent1 2 2 9 2 2 2" xfId="8620" xr:uid="{00000000-0005-0000-0000-0000F1200000}"/>
    <cellStyle name="20% - Accent1 2 2 9 2 2 2 2" xfId="8621" xr:uid="{00000000-0005-0000-0000-0000F2200000}"/>
    <cellStyle name="20% - Accent1 2 2 9 2 2 2 2 2" xfId="8622" xr:uid="{00000000-0005-0000-0000-0000F3200000}"/>
    <cellStyle name="20% - Accent1 2 2 9 2 2 2 3" xfId="8623" xr:uid="{00000000-0005-0000-0000-0000F4200000}"/>
    <cellStyle name="20% - Accent1 2 2 9 2 2 3" xfId="8624" xr:uid="{00000000-0005-0000-0000-0000F5200000}"/>
    <cellStyle name="20% - Accent1 2 2 9 2 2 3 2" xfId="8625" xr:uid="{00000000-0005-0000-0000-0000F6200000}"/>
    <cellStyle name="20% - Accent1 2 2 9 2 2 4" xfId="8626" xr:uid="{00000000-0005-0000-0000-0000F7200000}"/>
    <cellStyle name="20% - Accent1 2 2 9 2 3" xfId="8627" xr:uid="{00000000-0005-0000-0000-0000F8200000}"/>
    <cellStyle name="20% - Accent1 2 2 9 2 3 2" xfId="8628" xr:uid="{00000000-0005-0000-0000-0000F9200000}"/>
    <cellStyle name="20% - Accent1 2 2 9 2 3 2 2" xfId="8629" xr:uid="{00000000-0005-0000-0000-0000FA200000}"/>
    <cellStyle name="20% - Accent1 2 2 9 2 3 2 2 2" xfId="8630" xr:uid="{00000000-0005-0000-0000-0000FB200000}"/>
    <cellStyle name="20% - Accent1 2 2 9 2 3 2 3" xfId="8631" xr:uid="{00000000-0005-0000-0000-0000FC200000}"/>
    <cellStyle name="20% - Accent1 2 2 9 2 3 3" xfId="8632" xr:uid="{00000000-0005-0000-0000-0000FD200000}"/>
    <cellStyle name="20% - Accent1 2 2 9 2 3 3 2" xfId="8633" xr:uid="{00000000-0005-0000-0000-0000FE200000}"/>
    <cellStyle name="20% - Accent1 2 2 9 2 3 4" xfId="8634" xr:uid="{00000000-0005-0000-0000-0000FF200000}"/>
    <cellStyle name="20% - Accent1 2 2 9 2 4" xfId="8635" xr:uid="{00000000-0005-0000-0000-000000210000}"/>
    <cellStyle name="20% - Accent1 2 2 9 2 4 2" xfId="8636" xr:uid="{00000000-0005-0000-0000-000001210000}"/>
    <cellStyle name="20% - Accent1 2 2 9 2 4 2 2" xfId="8637" xr:uid="{00000000-0005-0000-0000-000002210000}"/>
    <cellStyle name="20% - Accent1 2 2 9 2 4 2 2 2" xfId="8638" xr:uid="{00000000-0005-0000-0000-000003210000}"/>
    <cellStyle name="20% - Accent1 2 2 9 2 4 2 3" xfId="8639" xr:uid="{00000000-0005-0000-0000-000004210000}"/>
    <cellStyle name="20% - Accent1 2 2 9 2 4 3" xfId="8640" xr:uid="{00000000-0005-0000-0000-000005210000}"/>
    <cellStyle name="20% - Accent1 2 2 9 2 4 3 2" xfId="8641" xr:uid="{00000000-0005-0000-0000-000006210000}"/>
    <cellStyle name="20% - Accent1 2 2 9 2 4 4" xfId="8642" xr:uid="{00000000-0005-0000-0000-000007210000}"/>
    <cellStyle name="20% - Accent1 2 2 9 2 5" xfId="8643" xr:uid="{00000000-0005-0000-0000-000008210000}"/>
    <cellStyle name="20% - Accent1 2 2 9 2 5 2" xfId="8644" xr:uid="{00000000-0005-0000-0000-000009210000}"/>
    <cellStyle name="20% - Accent1 2 2 9 2 5 2 2" xfId="8645" xr:uid="{00000000-0005-0000-0000-00000A210000}"/>
    <cellStyle name="20% - Accent1 2 2 9 2 5 3" xfId="8646" xr:uid="{00000000-0005-0000-0000-00000B210000}"/>
    <cellStyle name="20% - Accent1 2 2 9 2 6" xfId="8647" xr:uid="{00000000-0005-0000-0000-00000C210000}"/>
    <cellStyle name="20% - Accent1 2 2 9 2 6 2" xfId="8648" xr:uid="{00000000-0005-0000-0000-00000D210000}"/>
    <cellStyle name="20% - Accent1 2 2 9 2 6 2 2" xfId="8649" xr:uid="{00000000-0005-0000-0000-00000E210000}"/>
    <cellStyle name="20% - Accent1 2 2 9 2 6 3" xfId="8650" xr:uid="{00000000-0005-0000-0000-00000F210000}"/>
    <cellStyle name="20% - Accent1 2 2 9 2 7" xfId="8651" xr:uid="{00000000-0005-0000-0000-000010210000}"/>
    <cellStyle name="20% - Accent1 2 2 9 2 7 2" xfId="8652" xr:uid="{00000000-0005-0000-0000-000011210000}"/>
    <cellStyle name="20% - Accent1 2 2 9 2 8" xfId="8653" xr:uid="{00000000-0005-0000-0000-000012210000}"/>
    <cellStyle name="20% - Accent1 2 2 9 2 8 2" xfId="8654" xr:uid="{00000000-0005-0000-0000-000013210000}"/>
    <cellStyle name="20% - Accent1 2 2 9 2 9" xfId="8655" xr:uid="{00000000-0005-0000-0000-000014210000}"/>
    <cellStyle name="20% - Accent1 2 2 9 3" xfId="8656" xr:uid="{00000000-0005-0000-0000-000015210000}"/>
    <cellStyle name="20% - Accent1 2 2 9 3 2" xfId="8657" xr:uid="{00000000-0005-0000-0000-000016210000}"/>
    <cellStyle name="20% - Accent1 2 2 9 3 2 2" xfId="8658" xr:uid="{00000000-0005-0000-0000-000017210000}"/>
    <cellStyle name="20% - Accent1 2 2 9 3 2 2 2" xfId="8659" xr:uid="{00000000-0005-0000-0000-000018210000}"/>
    <cellStyle name="20% - Accent1 2 2 9 3 2 2 2 2" xfId="8660" xr:uid="{00000000-0005-0000-0000-000019210000}"/>
    <cellStyle name="20% - Accent1 2 2 9 3 2 2 3" xfId="8661" xr:uid="{00000000-0005-0000-0000-00001A210000}"/>
    <cellStyle name="20% - Accent1 2 2 9 3 2 3" xfId="8662" xr:uid="{00000000-0005-0000-0000-00001B210000}"/>
    <cellStyle name="20% - Accent1 2 2 9 3 2 3 2" xfId="8663" xr:uid="{00000000-0005-0000-0000-00001C210000}"/>
    <cellStyle name="20% - Accent1 2 2 9 3 2 4" xfId="8664" xr:uid="{00000000-0005-0000-0000-00001D210000}"/>
    <cellStyle name="20% - Accent1 2 2 9 3 3" xfId="8665" xr:uid="{00000000-0005-0000-0000-00001E210000}"/>
    <cellStyle name="20% - Accent1 2 2 9 3 3 2" xfId="8666" xr:uid="{00000000-0005-0000-0000-00001F210000}"/>
    <cellStyle name="20% - Accent1 2 2 9 3 3 2 2" xfId="8667" xr:uid="{00000000-0005-0000-0000-000020210000}"/>
    <cellStyle name="20% - Accent1 2 2 9 3 3 2 2 2" xfId="8668" xr:uid="{00000000-0005-0000-0000-000021210000}"/>
    <cellStyle name="20% - Accent1 2 2 9 3 3 2 3" xfId="8669" xr:uid="{00000000-0005-0000-0000-000022210000}"/>
    <cellStyle name="20% - Accent1 2 2 9 3 3 3" xfId="8670" xr:uid="{00000000-0005-0000-0000-000023210000}"/>
    <cellStyle name="20% - Accent1 2 2 9 3 3 3 2" xfId="8671" xr:uid="{00000000-0005-0000-0000-000024210000}"/>
    <cellStyle name="20% - Accent1 2 2 9 3 3 4" xfId="8672" xr:uid="{00000000-0005-0000-0000-000025210000}"/>
    <cellStyle name="20% - Accent1 2 2 9 3 4" xfId="8673" xr:uid="{00000000-0005-0000-0000-000026210000}"/>
    <cellStyle name="20% - Accent1 2 2 9 3 4 2" xfId="8674" xr:uid="{00000000-0005-0000-0000-000027210000}"/>
    <cellStyle name="20% - Accent1 2 2 9 3 4 2 2" xfId="8675" xr:uid="{00000000-0005-0000-0000-000028210000}"/>
    <cellStyle name="20% - Accent1 2 2 9 3 4 2 2 2" xfId="8676" xr:uid="{00000000-0005-0000-0000-000029210000}"/>
    <cellStyle name="20% - Accent1 2 2 9 3 4 2 3" xfId="8677" xr:uid="{00000000-0005-0000-0000-00002A210000}"/>
    <cellStyle name="20% - Accent1 2 2 9 3 4 3" xfId="8678" xr:uid="{00000000-0005-0000-0000-00002B210000}"/>
    <cellStyle name="20% - Accent1 2 2 9 3 4 3 2" xfId="8679" xr:uid="{00000000-0005-0000-0000-00002C210000}"/>
    <cellStyle name="20% - Accent1 2 2 9 3 4 4" xfId="8680" xr:uid="{00000000-0005-0000-0000-00002D210000}"/>
    <cellStyle name="20% - Accent1 2 2 9 3 5" xfId="8681" xr:uid="{00000000-0005-0000-0000-00002E210000}"/>
    <cellStyle name="20% - Accent1 2 2 9 3 5 2" xfId="8682" xr:uid="{00000000-0005-0000-0000-00002F210000}"/>
    <cellStyle name="20% - Accent1 2 2 9 3 5 2 2" xfId="8683" xr:uid="{00000000-0005-0000-0000-000030210000}"/>
    <cellStyle name="20% - Accent1 2 2 9 3 5 3" xfId="8684" xr:uid="{00000000-0005-0000-0000-000031210000}"/>
    <cellStyle name="20% - Accent1 2 2 9 3 6" xfId="8685" xr:uid="{00000000-0005-0000-0000-000032210000}"/>
    <cellStyle name="20% - Accent1 2 2 9 3 6 2" xfId="8686" xr:uid="{00000000-0005-0000-0000-000033210000}"/>
    <cellStyle name="20% - Accent1 2 2 9 3 6 2 2" xfId="8687" xr:uid="{00000000-0005-0000-0000-000034210000}"/>
    <cellStyle name="20% - Accent1 2 2 9 3 6 3" xfId="8688" xr:uid="{00000000-0005-0000-0000-000035210000}"/>
    <cellStyle name="20% - Accent1 2 2 9 3 7" xfId="8689" xr:uid="{00000000-0005-0000-0000-000036210000}"/>
    <cellStyle name="20% - Accent1 2 2 9 3 7 2" xfId="8690" xr:uid="{00000000-0005-0000-0000-000037210000}"/>
    <cellStyle name="20% - Accent1 2 2 9 3 8" xfId="8691" xr:uid="{00000000-0005-0000-0000-000038210000}"/>
    <cellStyle name="20% - Accent1 2 2 9 3 8 2" xfId="8692" xr:uid="{00000000-0005-0000-0000-000039210000}"/>
    <cellStyle name="20% - Accent1 2 2 9 3 9" xfId="8693" xr:uid="{00000000-0005-0000-0000-00003A210000}"/>
    <cellStyle name="20% - Accent1 2 2 9 4" xfId="8694" xr:uid="{00000000-0005-0000-0000-00003B210000}"/>
    <cellStyle name="20% - Accent1 2 2 9 4 2" xfId="8695" xr:uid="{00000000-0005-0000-0000-00003C210000}"/>
    <cellStyle name="20% - Accent1 2 2 9 4 2 2" xfId="8696" xr:uid="{00000000-0005-0000-0000-00003D210000}"/>
    <cellStyle name="20% - Accent1 2 2 9 4 2 2 2" xfId="8697" xr:uid="{00000000-0005-0000-0000-00003E210000}"/>
    <cellStyle name="20% - Accent1 2 2 9 4 2 3" xfId="8698" xr:uid="{00000000-0005-0000-0000-00003F210000}"/>
    <cellStyle name="20% - Accent1 2 2 9 4 3" xfId="8699" xr:uid="{00000000-0005-0000-0000-000040210000}"/>
    <cellStyle name="20% - Accent1 2 2 9 4 3 2" xfId="8700" xr:uid="{00000000-0005-0000-0000-000041210000}"/>
    <cellStyle name="20% - Accent1 2 2 9 4 4" xfId="8701" xr:uid="{00000000-0005-0000-0000-000042210000}"/>
    <cellStyle name="20% - Accent1 2 2 9 5" xfId="8702" xr:uid="{00000000-0005-0000-0000-000043210000}"/>
    <cellStyle name="20% - Accent1 2 2 9 5 2" xfId="8703" xr:uid="{00000000-0005-0000-0000-000044210000}"/>
    <cellStyle name="20% - Accent1 2 2 9 5 2 2" xfId="8704" xr:uid="{00000000-0005-0000-0000-000045210000}"/>
    <cellStyle name="20% - Accent1 2 2 9 5 2 2 2" xfId="8705" xr:uid="{00000000-0005-0000-0000-000046210000}"/>
    <cellStyle name="20% - Accent1 2 2 9 5 2 3" xfId="8706" xr:uid="{00000000-0005-0000-0000-000047210000}"/>
    <cellStyle name="20% - Accent1 2 2 9 5 3" xfId="8707" xr:uid="{00000000-0005-0000-0000-000048210000}"/>
    <cellStyle name="20% - Accent1 2 2 9 5 3 2" xfId="8708" xr:uid="{00000000-0005-0000-0000-000049210000}"/>
    <cellStyle name="20% - Accent1 2 2 9 5 4" xfId="8709" xr:uid="{00000000-0005-0000-0000-00004A210000}"/>
    <cellStyle name="20% - Accent1 2 2 9 6" xfId="8710" xr:uid="{00000000-0005-0000-0000-00004B210000}"/>
    <cellStyle name="20% - Accent1 2 2 9 6 2" xfId="8711" xr:uid="{00000000-0005-0000-0000-00004C210000}"/>
    <cellStyle name="20% - Accent1 2 2 9 6 2 2" xfId="8712" xr:uid="{00000000-0005-0000-0000-00004D210000}"/>
    <cellStyle name="20% - Accent1 2 2 9 6 2 2 2" xfId="8713" xr:uid="{00000000-0005-0000-0000-00004E210000}"/>
    <cellStyle name="20% - Accent1 2 2 9 6 2 3" xfId="8714" xr:uid="{00000000-0005-0000-0000-00004F210000}"/>
    <cellStyle name="20% - Accent1 2 2 9 6 3" xfId="8715" xr:uid="{00000000-0005-0000-0000-000050210000}"/>
    <cellStyle name="20% - Accent1 2 2 9 6 3 2" xfId="8716" xr:uid="{00000000-0005-0000-0000-000051210000}"/>
    <cellStyle name="20% - Accent1 2 2 9 6 4" xfId="8717" xr:uid="{00000000-0005-0000-0000-000052210000}"/>
    <cellStyle name="20% - Accent1 2 2 9 7" xfId="8718" xr:uid="{00000000-0005-0000-0000-000053210000}"/>
    <cellStyle name="20% - Accent1 2 2 9 7 2" xfId="8719" xr:uid="{00000000-0005-0000-0000-000054210000}"/>
    <cellStyle name="20% - Accent1 2 2 9 7 2 2" xfId="8720" xr:uid="{00000000-0005-0000-0000-000055210000}"/>
    <cellStyle name="20% - Accent1 2 2 9 7 3" xfId="8721" xr:uid="{00000000-0005-0000-0000-000056210000}"/>
    <cellStyle name="20% - Accent1 2 2 9 8" xfId="8722" xr:uid="{00000000-0005-0000-0000-000057210000}"/>
    <cellStyle name="20% - Accent1 2 2 9 8 2" xfId="8723" xr:uid="{00000000-0005-0000-0000-000058210000}"/>
    <cellStyle name="20% - Accent1 2 2 9 8 2 2" xfId="8724" xr:uid="{00000000-0005-0000-0000-000059210000}"/>
    <cellStyle name="20% - Accent1 2 2 9 8 3" xfId="8725" xr:uid="{00000000-0005-0000-0000-00005A210000}"/>
    <cellStyle name="20% - Accent1 2 2 9 9" xfId="8726" xr:uid="{00000000-0005-0000-0000-00005B210000}"/>
    <cellStyle name="20% - Accent1 2 2 9 9 2" xfId="8727" xr:uid="{00000000-0005-0000-0000-00005C210000}"/>
    <cellStyle name="20% - Accent1 2 20" xfId="8728" xr:uid="{00000000-0005-0000-0000-00005D210000}"/>
    <cellStyle name="20% - Accent1 2 20 2" xfId="8729" xr:uid="{00000000-0005-0000-0000-00005E210000}"/>
    <cellStyle name="20% - Accent1 2 21" xfId="8730" xr:uid="{00000000-0005-0000-0000-00005F210000}"/>
    <cellStyle name="20% - Accent1 2 22" xfId="8731" xr:uid="{00000000-0005-0000-0000-000060210000}"/>
    <cellStyle name="20% - Accent1 2 3" xfId="8732" xr:uid="{00000000-0005-0000-0000-000061210000}"/>
    <cellStyle name="20% - Accent1 2 3 10" xfId="8733" xr:uid="{00000000-0005-0000-0000-000062210000}"/>
    <cellStyle name="20% - Accent1 2 3 10 2" xfId="8734" xr:uid="{00000000-0005-0000-0000-000063210000}"/>
    <cellStyle name="20% - Accent1 2 3 10 2 2" xfId="8735" xr:uid="{00000000-0005-0000-0000-000064210000}"/>
    <cellStyle name="20% - Accent1 2 3 10 2 2 2" xfId="8736" xr:uid="{00000000-0005-0000-0000-000065210000}"/>
    <cellStyle name="20% - Accent1 2 3 10 2 3" xfId="8737" xr:uid="{00000000-0005-0000-0000-000066210000}"/>
    <cellStyle name="20% - Accent1 2 3 10 3" xfId="8738" xr:uid="{00000000-0005-0000-0000-000067210000}"/>
    <cellStyle name="20% - Accent1 2 3 10 3 2" xfId="8739" xr:uid="{00000000-0005-0000-0000-000068210000}"/>
    <cellStyle name="20% - Accent1 2 3 10 4" xfId="8740" xr:uid="{00000000-0005-0000-0000-000069210000}"/>
    <cellStyle name="20% - Accent1 2 3 11" xfId="8741" xr:uid="{00000000-0005-0000-0000-00006A210000}"/>
    <cellStyle name="20% - Accent1 2 3 11 2" xfId="8742" xr:uid="{00000000-0005-0000-0000-00006B210000}"/>
    <cellStyle name="20% - Accent1 2 3 11 2 2" xfId="8743" xr:uid="{00000000-0005-0000-0000-00006C210000}"/>
    <cellStyle name="20% - Accent1 2 3 11 2 2 2" xfId="8744" xr:uid="{00000000-0005-0000-0000-00006D210000}"/>
    <cellStyle name="20% - Accent1 2 3 11 2 3" xfId="8745" xr:uid="{00000000-0005-0000-0000-00006E210000}"/>
    <cellStyle name="20% - Accent1 2 3 11 3" xfId="8746" xr:uid="{00000000-0005-0000-0000-00006F210000}"/>
    <cellStyle name="20% - Accent1 2 3 11 3 2" xfId="8747" xr:uid="{00000000-0005-0000-0000-000070210000}"/>
    <cellStyle name="20% - Accent1 2 3 11 4" xfId="8748" xr:uid="{00000000-0005-0000-0000-000071210000}"/>
    <cellStyle name="20% - Accent1 2 3 12" xfId="8749" xr:uid="{00000000-0005-0000-0000-000072210000}"/>
    <cellStyle name="20% - Accent1 2 3 12 2" xfId="8750" xr:uid="{00000000-0005-0000-0000-000073210000}"/>
    <cellStyle name="20% - Accent1 2 3 12 2 2" xfId="8751" xr:uid="{00000000-0005-0000-0000-000074210000}"/>
    <cellStyle name="20% - Accent1 2 3 12 3" xfId="8752" xr:uid="{00000000-0005-0000-0000-000075210000}"/>
    <cellStyle name="20% - Accent1 2 3 13" xfId="8753" xr:uid="{00000000-0005-0000-0000-000076210000}"/>
    <cellStyle name="20% - Accent1 2 3 13 2" xfId="8754" xr:uid="{00000000-0005-0000-0000-000077210000}"/>
    <cellStyle name="20% - Accent1 2 3 13 2 2" xfId="8755" xr:uid="{00000000-0005-0000-0000-000078210000}"/>
    <cellStyle name="20% - Accent1 2 3 13 3" xfId="8756" xr:uid="{00000000-0005-0000-0000-000079210000}"/>
    <cellStyle name="20% - Accent1 2 3 14" xfId="8757" xr:uid="{00000000-0005-0000-0000-00007A210000}"/>
    <cellStyle name="20% - Accent1 2 3 14 2" xfId="8758" xr:uid="{00000000-0005-0000-0000-00007B210000}"/>
    <cellStyle name="20% - Accent1 2 3 15" xfId="8759" xr:uid="{00000000-0005-0000-0000-00007C210000}"/>
    <cellStyle name="20% - Accent1 2 3 15 2" xfId="8760" xr:uid="{00000000-0005-0000-0000-00007D210000}"/>
    <cellStyle name="20% - Accent1 2 3 16" xfId="8761" xr:uid="{00000000-0005-0000-0000-00007E210000}"/>
    <cellStyle name="20% - Accent1 2 3 2" xfId="8762" xr:uid="{00000000-0005-0000-0000-00007F210000}"/>
    <cellStyle name="20% - Accent1 2 3 2 10" xfId="8763" xr:uid="{00000000-0005-0000-0000-000080210000}"/>
    <cellStyle name="20% - Accent1 2 3 2 10 2" xfId="8764" xr:uid="{00000000-0005-0000-0000-000081210000}"/>
    <cellStyle name="20% - Accent1 2 3 2 10 2 2" xfId="8765" xr:uid="{00000000-0005-0000-0000-000082210000}"/>
    <cellStyle name="20% - Accent1 2 3 2 10 2 2 2" xfId="8766" xr:uid="{00000000-0005-0000-0000-000083210000}"/>
    <cellStyle name="20% - Accent1 2 3 2 10 2 3" xfId="8767" xr:uid="{00000000-0005-0000-0000-000084210000}"/>
    <cellStyle name="20% - Accent1 2 3 2 10 3" xfId="8768" xr:uid="{00000000-0005-0000-0000-000085210000}"/>
    <cellStyle name="20% - Accent1 2 3 2 10 3 2" xfId="8769" xr:uid="{00000000-0005-0000-0000-000086210000}"/>
    <cellStyle name="20% - Accent1 2 3 2 10 4" xfId="8770" xr:uid="{00000000-0005-0000-0000-000087210000}"/>
    <cellStyle name="20% - Accent1 2 3 2 11" xfId="8771" xr:uid="{00000000-0005-0000-0000-000088210000}"/>
    <cellStyle name="20% - Accent1 2 3 2 11 2" xfId="8772" xr:uid="{00000000-0005-0000-0000-000089210000}"/>
    <cellStyle name="20% - Accent1 2 3 2 11 2 2" xfId="8773" xr:uid="{00000000-0005-0000-0000-00008A210000}"/>
    <cellStyle name="20% - Accent1 2 3 2 11 3" xfId="8774" xr:uid="{00000000-0005-0000-0000-00008B210000}"/>
    <cellStyle name="20% - Accent1 2 3 2 12" xfId="8775" xr:uid="{00000000-0005-0000-0000-00008C210000}"/>
    <cellStyle name="20% - Accent1 2 3 2 12 2" xfId="8776" xr:uid="{00000000-0005-0000-0000-00008D210000}"/>
    <cellStyle name="20% - Accent1 2 3 2 12 2 2" xfId="8777" xr:uid="{00000000-0005-0000-0000-00008E210000}"/>
    <cellStyle name="20% - Accent1 2 3 2 12 3" xfId="8778" xr:uid="{00000000-0005-0000-0000-00008F210000}"/>
    <cellStyle name="20% - Accent1 2 3 2 13" xfId="8779" xr:uid="{00000000-0005-0000-0000-000090210000}"/>
    <cellStyle name="20% - Accent1 2 3 2 13 2" xfId="8780" xr:uid="{00000000-0005-0000-0000-000091210000}"/>
    <cellStyle name="20% - Accent1 2 3 2 14" xfId="8781" xr:uid="{00000000-0005-0000-0000-000092210000}"/>
    <cellStyle name="20% - Accent1 2 3 2 14 2" xfId="8782" xr:uid="{00000000-0005-0000-0000-000093210000}"/>
    <cellStyle name="20% - Accent1 2 3 2 15" xfId="8783" xr:uid="{00000000-0005-0000-0000-000094210000}"/>
    <cellStyle name="20% - Accent1 2 3 2 2" xfId="8784" xr:uid="{00000000-0005-0000-0000-000095210000}"/>
    <cellStyle name="20% - Accent1 2 3 2 2 10" xfId="8785" xr:uid="{00000000-0005-0000-0000-000096210000}"/>
    <cellStyle name="20% - Accent1 2 3 2 2 10 2" xfId="8786" xr:uid="{00000000-0005-0000-0000-000097210000}"/>
    <cellStyle name="20% - Accent1 2 3 2 2 10 2 2" xfId="8787" xr:uid="{00000000-0005-0000-0000-000098210000}"/>
    <cellStyle name="20% - Accent1 2 3 2 2 10 3" xfId="8788" xr:uid="{00000000-0005-0000-0000-000099210000}"/>
    <cellStyle name="20% - Accent1 2 3 2 2 11" xfId="8789" xr:uid="{00000000-0005-0000-0000-00009A210000}"/>
    <cellStyle name="20% - Accent1 2 3 2 2 11 2" xfId="8790" xr:uid="{00000000-0005-0000-0000-00009B210000}"/>
    <cellStyle name="20% - Accent1 2 3 2 2 11 2 2" xfId="8791" xr:uid="{00000000-0005-0000-0000-00009C210000}"/>
    <cellStyle name="20% - Accent1 2 3 2 2 11 3" xfId="8792" xr:uid="{00000000-0005-0000-0000-00009D210000}"/>
    <cellStyle name="20% - Accent1 2 3 2 2 12" xfId="8793" xr:uid="{00000000-0005-0000-0000-00009E210000}"/>
    <cellStyle name="20% - Accent1 2 3 2 2 12 2" xfId="8794" xr:uid="{00000000-0005-0000-0000-00009F210000}"/>
    <cellStyle name="20% - Accent1 2 3 2 2 13" xfId="8795" xr:uid="{00000000-0005-0000-0000-0000A0210000}"/>
    <cellStyle name="20% - Accent1 2 3 2 2 13 2" xfId="8796" xr:uid="{00000000-0005-0000-0000-0000A1210000}"/>
    <cellStyle name="20% - Accent1 2 3 2 2 14" xfId="8797" xr:uid="{00000000-0005-0000-0000-0000A2210000}"/>
    <cellStyle name="20% - Accent1 2 3 2 2 2" xfId="8798" xr:uid="{00000000-0005-0000-0000-0000A3210000}"/>
    <cellStyle name="20% - Accent1 2 3 2 2 2 10" xfId="8799" xr:uid="{00000000-0005-0000-0000-0000A4210000}"/>
    <cellStyle name="20% - Accent1 2 3 2 2 2 10 2" xfId="8800" xr:uid="{00000000-0005-0000-0000-0000A5210000}"/>
    <cellStyle name="20% - Accent1 2 3 2 2 2 11" xfId="8801" xr:uid="{00000000-0005-0000-0000-0000A6210000}"/>
    <cellStyle name="20% - Accent1 2 3 2 2 2 2" xfId="8802" xr:uid="{00000000-0005-0000-0000-0000A7210000}"/>
    <cellStyle name="20% - Accent1 2 3 2 2 2 2 2" xfId="8803" xr:uid="{00000000-0005-0000-0000-0000A8210000}"/>
    <cellStyle name="20% - Accent1 2 3 2 2 2 2 2 2" xfId="8804" xr:uid="{00000000-0005-0000-0000-0000A9210000}"/>
    <cellStyle name="20% - Accent1 2 3 2 2 2 2 2 2 2" xfId="8805" xr:uid="{00000000-0005-0000-0000-0000AA210000}"/>
    <cellStyle name="20% - Accent1 2 3 2 2 2 2 2 2 2 2" xfId="8806" xr:uid="{00000000-0005-0000-0000-0000AB210000}"/>
    <cellStyle name="20% - Accent1 2 3 2 2 2 2 2 2 3" xfId="8807" xr:uid="{00000000-0005-0000-0000-0000AC210000}"/>
    <cellStyle name="20% - Accent1 2 3 2 2 2 2 2 3" xfId="8808" xr:uid="{00000000-0005-0000-0000-0000AD210000}"/>
    <cellStyle name="20% - Accent1 2 3 2 2 2 2 2 3 2" xfId="8809" xr:uid="{00000000-0005-0000-0000-0000AE210000}"/>
    <cellStyle name="20% - Accent1 2 3 2 2 2 2 2 4" xfId="8810" xr:uid="{00000000-0005-0000-0000-0000AF210000}"/>
    <cellStyle name="20% - Accent1 2 3 2 2 2 2 3" xfId="8811" xr:uid="{00000000-0005-0000-0000-0000B0210000}"/>
    <cellStyle name="20% - Accent1 2 3 2 2 2 2 3 2" xfId="8812" xr:uid="{00000000-0005-0000-0000-0000B1210000}"/>
    <cellStyle name="20% - Accent1 2 3 2 2 2 2 3 2 2" xfId="8813" xr:uid="{00000000-0005-0000-0000-0000B2210000}"/>
    <cellStyle name="20% - Accent1 2 3 2 2 2 2 3 2 2 2" xfId="8814" xr:uid="{00000000-0005-0000-0000-0000B3210000}"/>
    <cellStyle name="20% - Accent1 2 3 2 2 2 2 3 2 3" xfId="8815" xr:uid="{00000000-0005-0000-0000-0000B4210000}"/>
    <cellStyle name="20% - Accent1 2 3 2 2 2 2 3 3" xfId="8816" xr:uid="{00000000-0005-0000-0000-0000B5210000}"/>
    <cellStyle name="20% - Accent1 2 3 2 2 2 2 3 3 2" xfId="8817" xr:uid="{00000000-0005-0000-0000-0000B6210000}"/>
    <cellStyle name="20% - Accent1 2 3 2 2 2 2 3 4" xfId="8818" xr:uid="{00000000-0005-0000-0000-0000B7210000}"/>
    <cellStyle name="20% - Accent1 2 3 2 2 2 2 4" xfId="8819" xr:uid="{00000000-0005-0000-0000-0000B8210000}"/>
    <cellStyle name="20% - Accent1 2 3 2 2 2 2 4 2" xfId="8820" xr:uid="{00000000-0005-0000-0000-0000B9210000}"/>
    <cellStyle name="20% - Accent1 2 3 2 2 2 2 4 2 2" xfId="8821" xr:uid="{00000000-0005-0000-0000-0000BA210000}"/>
    <cellStyle name="20% - Accent1 2 3 2 2 2 2 4 2 2 2" xfId="8822" xr:uid="{00000000-0005-0000-0000-0000BB210000}"/>
    <cellStyle name="20% - Accent1 2 3 2 2 2 2 4 2 3" xfId="8823" xr:uid="{00000000-0005-0000-0000-0000BC210000}"/>
    <cellStyle name="20% - Accent1 2 3 2 2 2 2 4 3" xfId="8824" xr:uid="{00000000-0005-0000-0000-0000BD210000}"/>
    <cellStyle name="20% - Accent1 2 3 2 2 2 2 4 3 2" xfId="8825" xr:uid="{00000000-0005-0000-0000-0000BE210000}"/>
    <cellStyle name="20% - Accent1 2 3 2 2 2 2 4 4" xfId="8826" xr:uid="{00000000-0005-0000-0000-0000BF210000}"/>
    <cellStyle name="20% - Accent1 2 3 2 2 2 2 5" xfId="8827" xr:uid="{00000000-0005-0000-0000-0000C0210000}"/>
    <cellStyle name="20% - Accent1 2 3 2 2 2 2 5 2" xfId="8828" xr:uid="{00000000-0005-0000-0000-0000C1210000}"/>
    <cellStyle name="20% - Accent1 2 3 2 2 2 2 5 2 2" xfId="8829" xr:uid="{00000000-0005-0000-0000-0000C2210000}"/>
    <cellStyle name="20% - Accent1 2 3 2 2 2 2 5 3" xfId="8830" xr:uid="{00000000-0005-0000-0000-0000C3210000}"/>
    <cellStyle name="20% - Accent1 2 3 2 2 2 2 6" xfId="8831" xr:uid="{00000000-0005-0000-0000-0000C4210000}"/>
    <cellStyle name="20% - Accent1 2 3 2 2 2 2 6 2" xfId="8832" xr:uid="{00000000-0005-0000-0000-0000C5210000}"/>
    <cellStyle name="20% - Accent1 2 3 2 2 2 2 6 2 2" xfId="8833" xr:uid="{00000000-0005-0000-0000-0000C6210000}"/>
    <cellStyle name="20% - Accent1 2 3 2 2 2 2 6 3" xfId="8834" xr:uid="{00000000-0005-0000-0000-0000C7210000}"/>
    <cellStyle name="20% - Accent1 2 3 2 2 2 2 7" xfId="8835" xr:uid="{00000000-0005-0000-0000-0000C8210000}"/>
    <cellStyle name="20% - Accent1 2 3 2 2 2 2 7 2" xfId="8836" xr:uid="{00000000-0005-0000-0000-0000C9210000}"/>
    <cellStyle name="20% - Accent1 2 3 2 2 2 2 8" xfId="8837" xr:uid="{00000000-0005-0000-0000-0000CA210000}"/>
    <cellStyle name="20% - Accent1 2 3 2 2 2 2 8 2" xfId="8838" xr:uid="{00000000-0005-0000-0000-0000CB210000}"/>
    <cellStyle name="20% - Accent1 2 3 2 2 2 2 9" xfId="8839" xr:uid="{00000000-0005-0000-0000-0000CC210000}"/>
    <cellStyle name="20% - Accent1 2 3 2 2 2 3" xfId="8840" xr:uid="{00000000-0005-0000-0000-0000CD210000}"/>
    <cellStyle name="20% - Accent1 2 3 2 2 2 3 2" xfId="8841" xr:uid="{00000000-0005-0000-0000-0000CE210000}"/>
    <cellStyle name="20% - Accent1 2 3 2 2 2 3 2 2" xfId="8842" xr:uid="{00000000-0005-0000-0000-0000CF210000}"/>
    <cellStyle name="20% - Accent1 2 3 2 2 2 3 2 2 2" xfId="8843" xr:uid="{00000000-0005-0000-0000-0000D0210000}"/>
    <cellStyle name="20% - Accent1 2 3 2 2 2 3 2 2 2 2" xfId="8844" xr:uid="{00000000-0005-0000-0000-0000D1210000}"/>
    <cellStyle name="20% - Accent1 2 3 2 2 2 3 2 2 3" xfId="8845" xr:uid="{00000000-0005-0000-0000-0000D2210000}"/>
    <cellStyle name="20% - Accent1 2 3 2 2 2 3 2 3" xfId="8846" xr:uid="{00000000-0005-0000-0000-0000D3210000}"/>
    <cellStyle name="20% - Accent1 2 3 2 2 2 3 2 3 2" xfId="8847" xr:uid="{00000000-0005-0000-0000-0000D4210000}"/>
    <cellStyle name="20% - Accent1 2 3 2 2 2 3 2 4" xfId="8848" xr:uid="{00000000-0005-0000-0000-0000D5210000}"/>
    <cellStyle name="20% - Accent1 2 3 2 2 2 3 3" xfId="8849" xr:uid="{00000000-0005-0000-0000-0000D6210000}"/>
    <cellStyle name="20% - Accent1 2 3 2 2 2 3 3 2" xfId="8850" xr:uid="{00000000-0005-0000-0000-0000D7210000}"/>
    <cellStyle name="20% - Accent1 2 3 2 2 2 3 3 2 2" xfId="8851" xr:uid="{00000000-0005-0000-0000-0000D8210000}"/>
    <cellStyle name="20% - Accent1 2 3 2 2 2 3 3 2 2 2" xfId="8852" xr:uid="{00000000-0005-0000-0000-0000D9210000}"/>
    <cellStyle name="20% - Accent1 2 3 2 2 2 3 3 2 3" xfId="8853" xr:uid="{00000000-0005-0000-0000-0000DA210000}"/>
    <cellStyle name="20% - Accent1 2 3 2 2 2 3 3 3" xfId="8854" xr:uid="{00000000-0005-0000-0000-0000DB210000}"/>
    <cellStyle name="20% - Accent1 2 3 2 2 2 3 3 3 2" xfId="8855" xr:uid="{00000000-0005-0000-0000-0000DC210000}"/>
    <cellStyle name="20% - Accent1 2 3 2 2 2 3 3 4" xfId="8856" xr:uid="{00000000-0005-0000-0000-0000DD210000}"/>
    <cellStyle name="20% - Accent1 2 3 2 2 2 3 4" xfId="8857" xr:uid="{00000000-0005-0000-0000-0000DE210000}"/>
    <cellStyle name="20% - Accent1 2 3 2 2 2 3 4 2" xfId="8858" xr:uid="{00000000-0005-0000-0000-0000DF210000}"/>
    <cellStyle name="20% - Accent1 2 3 2 2 2 3 4 2 2" xfId="8859" xr:uid="{00000000-0005-0000-0000-0000E0210000}"/>
    <cellStyle name="20% - Accent1 2 3 2 2 2 3 4 2 2 2" xfId="8860" xr:uid="{00000000-0005-0000-0000-0000E1210000}"/>
    <cellStyle name="20% - Accent1 2 3 2 2 2 3 4 2 3" xfId="8861" xr:uid="{00000000-0005-0000-0000-0000E2210000}"/>
    <cellStyle name="20% - Accent1 2 3 2 2 2 3 4 3" xfId="8862" xr:uid="{00000000-0005-0000-0000-0000E3210000}"/>
    <cellStyle name="20% - Accent1 2 3 2 2 2 3 4 3 2" xfId="8863" xr:uid="{00000000-0005-0000-0000-0000E4210000}"/>
    <cellStyle name="20% - Accent1 2 3 2 2 2 3 4 4" xfId="8864" xr:uid="{00000000-0005-0000-0000-0000E5210000}"/>
    <cellStyle name="20% - Accent1 2 3 2 2 2 3 5" xfId="8865" xr:uid="{00000000-0005-0000-0000-0000E6210000}"/>
    <cellStyle name="20% - Accent1 2 3 2 2 2 3 5 2" xfId="8866" xr:uid="{00000000-0005-0000-0000-0000E7210000}"/>
    <cellStyle name="20% - Accent1 2 3 2 2 2 3 5 2 2" xfId="8867" xr:uid="{00000000-0005-0000-0000-0000E8210000}"/>
    <cellStyle name="20% - Accent1 2 3 2 2 2 3 5 3" xfId="8868" xr:uid="{00000000-0005-0000-0000-0000E9210000}"/>
    <cellStyle name="20% - Accent1 2 3 2 2 2 3 6" xfId="8869" xr:uid="{00000000-0005-0000-0000-0000EA210000}"/>
    <cellStyle name="20% - Accent1 2 3 2 2 2 3 6 2" xfId="8870" xr:uid="{00000000-0005-0000-0000-0000EB210000}"/>
    <cellStyle name="20% - Accent1 2 3 2 2 2 3 6 2 2" xfId="8871" xr:uid="{00000000-0005-0000-0000-0000EC210000}"/>
    <cellStyle name="20% - Accent1 2 3 2 2 2 3 6 3" xfId="8872" xr:uid="{00000000-0005-0000-0000-0000ED210000}"/>
    <cellStyle name="20% - Accent1 2 3 2 2 2 3 7" xfId="8873" xr:uid="{00000000-0005-0000-0000-0000EE210000}"/>
    <cellStyle name="20% - Accent1 2 3 2 2 2 3 7 2" xfId="8874" xr:uid="{00000000-0005-0000-0000-0000EF210000}"/>
    <cellStyle name="20% - Accent1 2 3 2 2 2 3 8" xfId="8875" xr:uid="{00000000-0005-0000-0000-0000F0210000}"/>
    <cellStyle name="20% - Accent1 2 3 2 2 2 3 8 2" xfId="8876" xr:uid="{00000000-0005-0000-0000-0000F1210000}"/>
    <cellStyle name="20% - Accent1 2 3 2 2 2 3 9" xfId="8877" xr:uid="{00000000-0005-0000-0000-0000F2210000}"/>
    <cellStyle name="20% - Accent1 2 3 2 2 2 4" xfId="8878" xr:uid="{00000000-0005-0000-0000-0000F3210000}"/>
    <cellStyle name="20% - Accent1 2 3 2 2 2 4 2" xfId="8879" xr:uid="{00000000-0005-0000-0000-0000F4210000}"/>
    <cellStyle name="20% - Accent1 2 3 2 2 2 4 2 2" xfId="8880" xr:uid="{00000000-0005-0000-0000-0000F5210000}"/>
    <cellStyle name="20% - Accent1 2 3 2 2 2 4 2 2 2" xfId="8881" xr:uid="{00000000-0005-0000-0000-0000F6210000}"/>
    <cellStyle name="20% - Accent1 2 3 2 2 2 4 2 3" xfId="8882" xr:uid="{00000000-0005-0000-0000-0000F7210000}"/>
    <cellStyle name="20% - Accent1 2 3 2 2 2 4 3" xfId="8883" xr:uid="{00000000-0005-0000-0000-0000F8210000}"/>
    <cellStyle name="20% - Accent1 2 3 2 2 2 4 3 2" xfId="8884" xr:uid="{00000000-0005-0000-0000-0000F9210000}"/>
    <cellStyle name="20% - Accent1 2 3 2 2 2 4 4" xfId="8885" xr:uid="{00000000-0005-0000-0000-0000FA210000}"/>
    <cellStyle name="20% - Accent1 2 3 2 2 2 5" xfId="8886" xr:uid="{00000000-0005-0000-0000-0000FB210000}"/>
    <cellStyle name="20% - Accent1 2 3 2 2 2 5 2" xfId="8887" xr:uid="{00000000-0005-0000-0000-0000FC210000}"/>
    <cellStyle name="20% - Accent1 2 3 2 2 2 5 2 2" xfId="8888" xr:uid="{00000000-0005-0000-0000-0000FD210000}"/>
    <cellStyle name="20% - Accent1 2 3 2 2 2 5 2 2 2" xfId="8889" xr:uid="{00000000-0005-0000-0000-0000FE210000}"/>
    <cellStyle name="20% - Accent1 2 3 2 2 2 5 2 3" xfId="8890" xr:uid="{00000000-0005-0000-0000-0000FF210000}"/>
    <cellStyle name="20% - Accent1 2 3 2 2 2 5 3" xfId="8891" xr:uid="{00000000-0005-0000-0000-000000220000}"/>
    <cellStyle name="20% - Accent1 2 3 2 2 2 5 3 2" xfId="8892" xr:uid="{00000000-0005-0000-0000-000001220000}"/>
    <cellStyle name="20% - Accent1 2 3 2 2 2 5 4" xfId="8893" xr:uid="{00000000-0005-0000-0000-000002220000}"/>
    <cellStyle name="20% - Accent1 2 3 2 2 2 6" xfId="8894" xr:uid="{00000000-0005-0000-0000-000003220000}"/>
    <cellStyle name="20% - Accent1 2 3 2 2 2 6 2" xfId="8895" xr:uid="{00000000-0005-0000-0000-000004220000}"/>
    <cellStyle name="20% - Accent1 2 3 2 2 2 6 2 2" xfId="8896" xr:uid="{00000000-0005-0000-0000-000005220000}"/>
    <cellStyle name="20% - Accent1 2 3 2 2 2 6 2 2 2" xfId="8897" xr:uid="{00000000-0005-0000-0000-000006220000}"/>
    <cellStyle name="20% - Accent1 2 3 2 2 2 6 2 3" xfId="8898" xr:uid="{00000000-0005-0000-0000-000007220000}"/>
    <cellStyle name="20% - Accent1 2 3 2 2 2 6 3" xfId="8899" xr:uid="{00000000-0005-0000-0000-000008220000}"/>
    <cellStyle name="20% - Accent1 2 3 2 2 2 6 3 2" xfId="8900" xr:uid="{00000000-0005-0000-0000-000009220000}"/>
    <cellStyle name="20% - Accent1 2 3 2 2 2 6 4" xfId="8901" xr:uid="{00000000-0005-0000-0000-00000A220000}"/>
    <cellStyle name="20% - Accent1 2 3 2 2 2 7" xfId="8902" xr:uid="{00000000-0005-0000-0000-00000B220000}"/>
    <cellStyle name="20% - Accent1 2 3 2 2 2 7 2" xfId="8903" xr:uid="{00000000-0005-0000-0000-00000C220000}"/>
    <cellStyle name="20% - Accent1 2 3 2 2 2 7 2 2" xfId="8904" xr:uid="{00000000-0005-0000-0000-00000D220000}"/>
    <cellStyle name="20% - Accent1 2 3 2 2 2 7 3" xfId="8905" xr:uid="{00000000-0005-0000-0000-00000E220000}"/>
    <cellStyle name="20% - Accent1 2 3 2 2 2 8" xfId="8906" xr:uid="{00000000-0005-0000-0000-00000F220000}"/>
    <cellStyle name="20% - Accent1 2 3 2 2 2 8 2" xfId="8907" xr:uid="{00000000-0005-0000-0000-000010220000}"/>
    <cellStyle name="20% - Accent1 2 3 2 2 2 8 2 2" xfId="8908" xr:uid="{00000000-0005-0000-0000-000011220000}"/>
    <cellStyle name="20% - Accent1 2 3 2 2 2 8 3" xfId="8909" xr:uid="{00000000-0005-0000-0000-000012220000}"/>
    <cellStyle name="20% - Accent1 2 3 2 2 2 9" xfId="8910" xr:uid="{00000000-0005-0000-0000-000013220000}"/>
    <cellStyle name="20% - Accent1 2 3 2 2 2 9 2" xfId="8911" xr:uid="{00000000-0005-0000-0000-000014220000}"/>
    <cellStyle name="20% - Accent1 2 3 2 2 3" xfId="8912" xr:uid="{00000000-0005-0000-0000-000015220000}"/>
    <cellStyle name="20% - Accent1 2 3 2 2 3 10" xfId="8913" xr:uid="{00000000-0005-0000-0000-000016220000}"/>
    <cellStyle name="20% - Accent1 2 3 2 2 3 10 2" xfId="8914" xr:uid="{00000000-0005-0000-0000-000017220000}"/>
    <cellStyle name="20% - Accent1 2 3 2 2 3 11" xfId="8915" xr:uid="{00000000-0005-0000-0000-000018220000}"/>
    <cellStyle name="20% - Accent1 2 3 2 2 3 2" xfId="8916" xr:uid="{00000000-0005-0000-0000-000019220000}"/>
    <cellStyle name="20% - Accent1 2 3 2 2 3 2 2" xfId="8917" xr:uid="{00000000-0005-0000-0000-00001A220000}"/>
    <cellStyle name="20% - Accent1 2 3 2 2 3 2 2 2" xfId="8918" xr:uid="{00000000-0005-0000-0000-00001B220000}"/>
    <cellStyle name="20% - Accent1 2 3 2 2 3 2 2 2 2" xfId="8919" xr:uid="{00000000-0005-0000-0000-00001C220000}"/>
    <cellStyle name="20% - Accent1 2 3 2 2 3 2 2 2 2 2" xfId="8920" xr:uid="{00000000-0005-0000-0000-00001D220000}"/>
    <cellStyle name="20% - Accent1 2 3 2 2 3 2 2 2 3" xfId="8921" xr:uid="{00000000-0005-0000-0000-00001E220000}"/>
    <cellStyle name="20% - Accent1 2 3 2 2 3 2 2 3" xfId="8922" xr:uid="{00000000-0005-0000-0000-00001F220000}"/>
    <cellStyle name="20% - Accent1 2 3 2 2 3 2 2 3 2" xfId="8923" xr:uid="{00000000-0005-0000-0000-000020220000}"/>
    <cellStyle name="20% - Accent1 2 3 2 2 3 2 2 4" xfId="8924" xr:uid="{00000000-0005-0000-0000-000021220000}"/>
    <cellStyle name="20% - Accent1 2 3 2 2 3 2 3" xfId="8925" xr:uid="{00000000-0005-0000-0000-000022220000}"/>
    <cellStyle name="20% - Accent1 2 3 2 2 3 2 3 2" xfId="8926" xr:uid="{00000000-0005-0000-0000-000023220000}"/>
    <cellStyle name="20% - Accent1 2 3 2 2 3 2 3 2 2" xfId="8927" xr:uid="{00000000-0005-0000-0000-000024220000}"/>
    <cellStyle name="20% - Accent1 2 3 2 2 3 2 3 2 2 2" xfId="8928" xr:uid="{00000000-0005-0000-0000-000025220000}"/>
    <cellStyle name="20% - Accent1 2 3 2 2 3 2 3 2 3" xfId="8929" xr:uid="{00000000-0005-0000-0000-000026220000}"/>
    <cellStyle name="20% - Accent1 2 3 2 2 3 2 3 3" xfId="8930" xr:uid="{00000000-0005-0000-0000-000027220000}"/>
    <cellStyle name="20% - Accent1 2 3 2 2 3 2 3 3 2" xfId="8931" xr:uid="{00000000-0005-0000-0000-000028220000}"/>
    <cellStyle name="20% - Accent1 2 3 2 2 3 2 3 4" xfId="8932" xr:uid="{00000000-0005-0000-0000-000029220000}"/>
    <cellStyle name="20% - Accent1 2 3 2 2 3 2 4" xfId="8933" xr:uid="{00000000-0005-0000-0000-00002A220000}"/>
    <cellStyle name="20% - Accent1 2 3 2 2 3 2 4 2" xfId="8934" xr:uid="{00000000-0005-0000-0000-00002B220000}"/>
    <cellStyle name="20% - Accent1 2 3 2 2 3 2 4 2 2" xfId="8935" xr:uid="{00000000-0005-0000-0000-00002C220000}"/>
    <cellStyle name="20% - Accent1 2 3 2 2 3 2 4 2 2 2" xfId="8936" xr:uid="{00000000-0005-0000-0000-00002D220000}"/>
    <cellStyle name="20% - Accent1 2 3 2 2 3 2 4 2 3" xfId="8937" xr:uid="{00000000-0005-0000-0000-00002E220000}"/>
    <cellStyle name="20% - Accent1 2 3 2 2 3 2 4 3" xfId="8938" xr:uid="{00000000-0005-0000-0000-00002F220000}"/>
    <cellStyle name="20% - Accent1 2 3 2 2 3 2 4 3 2" xfId="8939" xr:uid="{00000000-0005-0000-0000-000030220000}"/>
    <cellStyle name="20% - Accent1 2 3 2 2 3 2 4 4" xfId="8940" xr:uid="{00000000-0005-0000-0000-000031220000}"/>
    <cellStyle name="20% - Accent1 2 3 2 2 3 2 5" xfId="8941" xr:uid="{00000000-0005-0000-0000-000032220000}"/>
    <cellStyle name="20% - Accent1 2 3 2 2 3 2 5 2" xfId="8942" xr:uid="{00000000-0005-0000-0000-000033220000}"/>
    <cellStyle name="20% - Accent1 2 3 2 2 3 2 5 2 2" xfId="8943" xr:uid="{00000000-0005-0000-0000-000034220000}"/>
    <cellStyle name="20% - Accent1 2 3 2 2 3 2 5 3" xfId="8944" xr:uid="{00000000-0005-0000-0000-000035220000}"/>
    <cellStyle name="20% - Accent1 2 3 2 2 3 2 6" xfId="8945" xr:uid="{00000000-0005-0000-0000-000036220000}"/>
    <cellStyle name="20% - Accent1 2 3 2 2 3 2 6 2" xfId="8946" xr:uid="{00000000-0005-0000-0000-000037220000}"/>
    <cellStyle name="20% - Accent1 2 3 2 2 3 2 6 2 2" xfId="8947" xr:uid="{00000000-0005-0000-0000-000038220000}"/>
    <cellStyle name="20% - Accent1 2 3 2 2 3 2 6 3" xfId="8948" xr:uid="{00000000-0005-0000-0000-000039220000}"/>
    <cellStyle name="20% - Accent1 2 3 2 2 3 2 7" xfId="8949" xr:uid="{00000000-0005-0000-0000-00003A220000}"/>
    <cellStyle name="20% - Accent1 2 3 2 2 3 2 7 2" xfId="8950" xr:uid="{00000000-0005-0000-0000-00003B220000}"/>
    <cellStyle name="20% - Accent1 2 3 2 2 3 2 8" xfId="8951" xr:uid="{00000000-0005-0000-0000-00003C220000}"/>
    <cellStyle name="20% - Accent1 2 3 2 2 3 2 8 2" xfId="8952" xr:uid="{00000000-0005-0000-0000-00003D220000}"/>
    <cellStyle name="20% - Accent1 2 3 2 2 3 2 9" xfId="8953" xr:uid="{00000000-0005-0000-0000-00003E220000}"/>
    <cellStyle name="20% - Accent1 2 3 2 2 3 3" xfId="8954" xr:uid="{00000000-0005-0000-0000-00003F220000}"/>
    <cellStyle name="20% - Accent1 2 3 2 2 3 3 2" xfId="8955" xr:uid="{00000000-0005-0000-0000-000040220000}"/>
    <cellStyle name="20% - Accent1 2 3 2 2 3 3 2 2" xfId="8956" xr:uid="{00000000-0005-0000-0000-000041220000}"/>
    <cellStyle name="20% - Accent1 2 3 2 2 3 3 2 2 2" xfId="8957" xr:uid="{00000000-0005-0000-0000-000042220000}"/>
    <cellStyle name="20% - Accent1 2 3 2 2 3 3 2 2 2 2" xfId="8958" xr:uid="{00000000-0005-0000-0000-000043220000}"/>
    <cellStyle name="20% - Accent1 2 3 2 2 3 3 2 2 3" xfId="8959" xr:uid="{00000000-0005-0000-0000-000044220000}"/>
    <cellStyle name="20% - Accent1 2 3 2 2 3 3 2 3" xfId="8960" xr:uid="{00000000-0005-0000-0000-000045220000}"/>
    <cellStyle name="20% - Accent1 2 3 2 2 3 3 2 3 2" xfId="8961" xr:uid="{00000000-0005-0000-0000-000046220000}"/>
    <cellStyle name="20% - Accent1 2 3 2 2 3 3 2 4" xfId="8962" xr:uid="{00000000-0005-0000-0000-000047220000}"/>
    <cellStyle name="20% - Accent1 2 3 2 2 3 3 3" xfId="8963" xr:uid="{00000000-0005-0000-0000-000048220000}"/>
    <cellStyle name="20% - Accent1 2 3 2 2 3 3 3 2" xfId="8964" xr:uid="{00000000-0005-0000-0000-000049220000}"/>
    <cellStyle name="20% - Accent1 2 3 2 2 3 3 3 2 2" xfId="8965" xr:uid="{00000000-0005-0000-0000-00004A220000}"/>
    <cellStyle name="20% - Accent1 2 3 2 2 3 3 3 2 2 2" xfId="8966" xr:uid="{00000000-0005-0000-0000-00004B220000}"/>
    <cellStyle name="20% - Accent1 2 3 2 2 3 3 3 2 3" xfId="8967" xr:uid="{00000000-0005-0000-0000-00004C220000}"/>
    <cellStyle name="20% - Accent1 2 3 2 2 3 3 3 3" xfId="8968" xr:uid="{00000000-0005-0000-0000-00004D220000}"/>
    <cellStyle name="20% - Accent1 2 3 2 2 3 3 3 3 2" xfId="8969" xr:uid="{00000000-0005-0000-0000-00004E220000}"/>
    <cellStyle name="20% - Accent1 2 3 2 2 3 3 3 4" xfId="8970" xr:uid="{00000000-0005-0000-0000-00004F220000}"/>
    <cellStyle name="20% - Accent1 2 3 2 2 3 3 4" xfId="8971" xr:uid="{00000000-0005-0000-0000-000050220000}"/>
    <cellStyle name="20% - Accent1 2 3 2 2 3 3 4 2" xfId="8972" xr:uid="{00000000-0005-0000-0000-000051220000}"/>
    <cellStyle name="20% - Accent1 2 3 2 2 3 3 4 2 2" xfId="8973" xr:uid="{00000000-0005-0000-0000-000052220000}"/>
    <cellStyle name="20% - Accent1 2 3 2 2 3 3 4 2 2 2" xfId="8974" xr:uid="{00000000-0005-0000-0000-000053220000}"/>
    <cellStyle name="20% - Accent1 2 3 2 2 3 3 4 2 3" xfId="8975" xr:uid="{00000000-0005-0000-0000-000054220000}"/>
    <cellStyle name="20% - Accent1 2 3 2 2 3 3 4 3" xfId="8976" xr:uid="{00000000-0005-0000-0000-000055220000}"/>
    <cellStyle name="20% - Accent1 2 3 2 2 3 3 4 3 2" xfId="8977" xr:uid="{00000000-0005-0000-0000-000056220000}"/>
    <cellStyle name="20% - Accent1 2 3 2 2 3 3 4 4" xfId="8978" xr:uid="{00000000-0005-0000-0000-000057220000}"/>
    <cellStyle name="20% - Accent1 2 3 2 2 3 3 5" xfId="8979" xr:uid="{00000000-0005-0000-0000-000058220000}"/>
    <cellStyle name="20% - Accent1 2 3 2 2 3 3 5 2" xfId="8980" xr:uid="{00000000-0005-0000-0000-000059220000}"/>
    <cellStyle name="20% - Accent1 2 3 2 2 3 3 5 2 2" xfId="8981" xr:uid="{00000000-0005-0000-0000-00005A220000}"/>
    <cellStyle name="20% - Accent1 2 3 2 2 3 3 5 3" xfId="8982" xr:uid="{00000000-0005-0000-0000-00005B220000}"/>
    <cellStyle name="20% - Accent1 2 3 2 2 3 3 6" xfId="8983" xr:uid="{00000000-0005-0000-0000-00005C220000}"/>
    <cellStyle name="20% - Accent1 2 3 2 2 3 3 6 2" xfId="8984" xr:uid="{00000000-0005-0000-0000-00005D220000}"/>
    <cellStyle name="20% - Accent1 2 3 2 2 3 3 6 2 2" xfId="8985" xr:uid="{00000000-0005-0000-0000-00005E220000}"/>
    <cellStyle name="20% - Accent1 2 3 2 2 3 3 6 3" xfId="8986" xr:uid="{00000000-0005-0000-0000-00005F220000}"/>
    <cellStyle name="20% - Accent1 2 3 2 2 3 3 7" xfId="8987" xr:uid="{00000000-0005-0000-0000-000060220000}"/>
    <cellStyle name="20% - Accent1 2 3 2 2 3 3 7 2" xfId="8988" xr:uid="{00000000-0005-0000-0000-000061220000}"/>
    <cellStyle name="20% - Accent1 2 3 2 2 3 3 8" xfId="8989" xr:uid="{00000000-0005-0000-0000-000062220000}"/>
    <cellStyle name="20% - Accent1 2 3 2 2 3 3 8 2" xfId="8990" xr:uid="{00000000-0005-0000-0000-000063220000}"/>
    <cellStyle name="20% - Accent1 2 3 2 2 3 3 9" xfId="8991" xr:uid="{00000000-0005-0000-0000-000064220000}"/>
    <cellStyle name="20% - Accent1 2 3 2 2 3 4" xfId="8992" xr:uid="{00000000-0005-0000-0000-000065220000}"/>
    <cellStyle name="20% - Accent1 2 3 2 2 3 4 2" xfId="8993" xr:uid="{00000000-0005-0000-0000-000066220000}"/>
    <cellStyle name="20% - Accent1 2 3 2 2 3 4 2 2" xfId="8994" xr:uid="{00000000-0005-0000-0000-000067220000}"/>
    <cellStyle name="20% - Accent1 2 3 2 2 3 4 2 2 2" xfId="8995" xr:uid="{00000000-0005-0000-0000-000068220000}"/>
    <cellStyle name="20% - Accent1 2 3 2 2 3 4 2 3" xfId="8996" xr:uid="{00000000-0005-0000-0000-000069220000}"/>
    <cellStyle name="20% - Accent1 2 3 2 2 3 4 3" xfId="8997" xr:uid="{00000000-0005-0000-0000-00006A220000}"/>
    <cellStyle name="20% - Accent1 2 3 2 2 3 4 3 2" xfId="8998" xr:uid="{00000000-0005-0000-0000-00006B220000}"/>
    <cellStyle name="20% - Accent1 2 3 2 2 3 4 4" xfId="8999" xr:uid="{00000000-0005-0000-0000-00006C220000}"/>
    <cellStyle name="20% - Accent1 2 3 2 2 3 5" xfId="9000" xr:uid="{00000000-0005-0000-0000-00006D220000}"/>
    <cellStyle name="20% - Accent1 2 3 2 2 3 5 2" xfId="9001" xr:uid="{00000000-0005-0000-0000-00006E220000}"/>
    <cellStyle name="20% - Accent1 2 3 2 2 3 5 2 2" xfId="9002" xr:uid="{00000000-0005-0000-0000-00006F220000}"/>
    <cellStyle name="20% - Accent1 2 3 2 2 3 5 2 2 2" xfId="9003" xr:uid="{00000000-0005-0000-0000-000070220000}"/>
    <cellStyle name="20% - Accent1 2 3 2 2 3 5 2 3" xfId="9004" xr:uid="{00000000-0005-0000-0000-000071220000}"/>
    <cellStyle name="20% - Accent1 2 3 2 2 3 5 3" xfId="9005" xr:uid="{00000000-0005-0000-0000-000072220000}"/>
    <cellStyle name="20% - Accent1 2 3 2 2 3 5 3 2" xfId="9006" xr:uid="{00000000-0005-0000-0000-000073220000}"/>
    <cellStyle name="20% - Accent1 2 3 2 2 3 5 4" xfId="9007" xr:uid="{00000000-0005-0000-0000-000074220000}"/>
    <cellStyle name="20% - Accent1 2 3 2 2 3 6" xfId="9008" xr:uid="{00000000-0005-0000-0000-000075220000}"/>
    <cellStyle name="20% - Accent1 2 3 2 2 3 6 2" xfId="9009" xr:uid="{00000000-0005-0000-0000-000076220000}"/>
    <cellStyle name="20% - Accent1 2 3 2 2 3 6 2 2" xfId="9010" xr:uid="{00000000-0005-0000-0000-000077220000}"/>
    <cellStyle name="20% - Accent1 2 3 2 2 3 6 2 2 2" xfId="9011" xr:uid="{00000000-0005-0000-0000-000078220000}"/>
    <cellStyle name="20% - Accent1 2 3 2 2 3 6 2 3" xfId="9012" xr:uid="{00000000-0005-0000-0000-000079220000}"/>
    <cellStyle name="20% - Accent1 2 3 2 2 3 6 3" xfId="9013" xr:uid="{00000000-0005-0000-0000-00007A220000}"/>
    <cellStyle name="20% - Accent1 2 3 2 2 3 6 3 2" xfId="9014" xr:uid="{00000000-0005-0000-0000-00007B220000}"/>
    <cellStyle name="20% - Accent1 2 3 2 2 3 6 4" xfId="9015" xr:uid="{00000000-0005-0000-0000-00007C220000}"/>
    <cellStyle name="20% - Accent1 2 3 2 2 3 7" xfId="9016" xr:uid="{00000000-0005-0000-0000-00007D220000}"/>
    <cellStyle name="20% - Accent1 2 3 2 2 3 7 2" xfId="9017" xr:uid="{00000000-0005-0000-0000-00007E220000}"/>
    <cellStyle name="20% - Accent1 2 3 2 2 3 7 2 2" xfId="9018" xr:uid="{00000000-0005-0000-0000-00007F220000}"/>
    <cellStyle name="20% - Accent1 2 3 2 2 3 7 3" xfId="9019" xr:uid="{00000000-0005-0000-0000-000080220000}"/>
    <cellStyle name="20% - Accent1 2 3 2 2 3 8" xfId="9020" xr:uid="{00000000-0005-0000-0000-000081220000}"/>
    <cellStyle name="20% - Accent1 2 3 2 2 3 8 2" xfId="9021" xr:uid="{00000000-0005-0000-0000-000082220000}"/>
    <cellStyle name="20% - Accent1 2 3 2 2 3 8 2 2" xfId="9022" xr:uid="{00000000-0005-0000-0000-000083220000}"/>
    <cellStyle name="20% - Accent1 2 3 2 2 3 8 3" xfId="9023" xr:uid="{00000000-0005-0000-0000-000084220000}"/>
    <cellStyle name="20% - Accent1 2 3 2 2 3 9" xfId="9024" xr:uid="{00000000-0005-0000-0000-000085220000}"/>
    <cellStyle name="20% - Accent1 2 3 2 2 3 9 2" xfId="9025" xr:uid="{00000000-0005-0000-0000-000086220000}"/>
    <cellStyle name="20% - Accent1 2 3 2 2 4" xfId="9026" xr:uid="{00000000-0005-0000-0000-000087220000}"/>
    <cellStyle name="20% - Accent1 2 3 2 2 4 10" xfId="9027" xr:uid="{00000000-0005-0000-0000-000088220000}"/>
    <cellStyle name="20% - Accent1 2 3 2 2 4 10 2" xfId="9028" xr:uid="{00000000-0005-0000-0000-000089220000}"/>
    <cellStyle name="20% - Accent1 2 3 2 2 4 11" xfId="9029" xr:uid="{00000000-0005-0000-0000-00008A220000}"/>
    <cellStyle name="20% - Accent1 2 3 2 2 4 2" xfId="9030" xr:uid="{00000000-0005-0000-0000-00008B220000}"/>
    <cellStyle name="20% - Accent1 2 3 2 2 4 2 2" xfId="9031" xr:uid="{00000000-0005-0000-0000-00008C220000}"/>
    <cellStyle name="20% - Accent1 2 3 2 2 4 2 2 2" xfId="9032" xr:uid="{00000000-0005-0000-0000-00008D220000}"/>
    <cellStyle name="20% - Accent1 2 3 2 2 4 2 2 2 2" xfId="9033" xr:uid="{00000000-0005-0000-0000-00008E220000}"/>
    <cellStyle name="20% - Accent1 2 3 2 2 4 2 2 2 2 2" xfId="9034" xr:uid="{00000000-0005-0000-0000-00008F220000}"/>
    <cellStyle name="20% - Accent1 2 3 2 2 4 2 2 2 3" xfId="9035" xr:uid="{00000000-0005-0000-0000-000090220000}"/>
    <cellStyle name="20% - Accent1 2 3 2 2 4 2 2 3" xfId="9036" xr:uid="{00000000-0005-0000-0000-000091220000}"/>
    <cellStyle name="20% - Accent1 2 3 2 2 4 2 2 3 2" xfId="9037" xr:uid="{00000000-0005-0000-0000-000092220000}"/>
    <cellStyle name="20% - Accent1 2 3 2 2 4 2 2 4" xfId="9038" xr:uid="{00000000-0005-0000-0000-000093220000}"/>
    <cellStyle name="20% - Accent1 2 3 2 2 4 2 3" xfId="9039" xr:uid="{00000000-0005-0000-0000-000094220000}"/>
    <cellStyle name="20% - Accent1 2 3 2 2 4 2 3 2" xfId="9040" xr:uid="{00000000-0005-0000-0000-000095220000}"/>
    <cellStyle name="20% - Accent1 2 3 2 2 4 2 3 2 2" xfId="9041" xr:uid="{00000000-0005-0000-0000-000096220000}"/>
    <cellStyle name="20% - Accent1 2 3 2 2 4 2 3 2 2 2" xfId="9042" xr:uid="{00000000-0005-0000-0000-000097220000}"/>
    <cellStyle name="20% - Accent1 2 3 2 2 4 2 3 2 3" xfId="9043" xr:uid="{00000000-0005-0000-0000-000098220000}"/>
    <cellStyle name="20% - Accent1 2 3 2 2 4 2 3 3" xfId="9044" xr:uid="{00000000-0005-0000-0000-000099220000}"/>
    <cellStyle name="20% - Accent1 2 3 2 2 4 2 3 3 2" xfId="9045" xr:uid="{00000000-0005-0000-0000-00009A220000}"/>
    <cellStyle name="20% - Accent1 2 3 2 2 4 2 3 4" xfId="9046" xr:uid="{00000000-0005-0000-0000-00009B220000}"/>
    <cellStyle name="20% - Accent1 2 3 2 2 4 2 4" xfId="9047" xr:uid="{00000000-0005-0000-0000-00009C220000}"/>
    <cellStyle name="20% - Accent1 2 3 2 2 4 2 4 2" xfId="9048" xr:uid="{00000000-0005-0000-0000-00009D220000}"/>
    <cellStyle name="20% - Accent1 2 3 2 2 4 2 4 2 2" xfId="9049" xr:uid="{00000000-0005-0000-0000-00009E220000}"/>
    <cellStyle name="20% - Accent1 2 3 2 2 4 2 4 2 2 2" xfId="9050" xr:uid="{00000000-0005-0000-0000-00009F220000}"/>
    <cellStyle name="20% - Accent1 2 3 2 2 4 2 4 2 3" xfId="9051" xr:uid="{00000000-0005-0000-0000-0000A0220000}"/>
    <cellStyle name="20% - Accent1 2 3 2 2 4 2 4 3" xfId="9052" xr:uid="{00000000-0005-0000-0000-0000A1220000}"/>
    <cellStyle name="20% - Accent1 2 3 2 2 4 2 4 3 2" xfId="9053" xr:uid="{00000000-0005-0000-0000-0000A2220000}"/>
    <cellStyle name="20% - Accent1 2 3 2 2 4 2 4 4" xfId="9054" xr:uid="{00000000-0005-0000-0000-0000A3220000}"/>
    <cellStyle name="20% - Accent1 2 3 2 2 4 2 5" xfId="9055" xr:uid="{00000000-0005-0000-0000-0000A4220000}"/>
    <cellStyle name="20% - Accent1 2 3 2 2 4 2 5 2" xfId="9056" xr:uid="{00000000-0005-0000-0000-0000A5220000}"/>
    <cellStyle name="20% - Accent1 2 3 2 2 4 2 5 2 2" xfId="9057" xr:uid="{00000000-0005-0000-0000-0000A6220000}"/>
    <cellStyle name="20% - Accent1 2 3 2 2 4 2 5 3" xfId="9058" xr:uid="{00000000-0005-0000-0000-0000A7220000}"/>
    <cellStyle name="20% - Accent1 2 3 2 2 4 2 6" xfId="9059" xr:uid="{00000000-0005-0000-0000-0000A8220000}"/>
    <cellStyle name="20% - Accent1 2 3 2 2 4 2 6 2" xfId="9060" xr:uid="{00000000-0005-0000-0000-0000A9220000}"/>
    <cellStyle name="20% - Accent1 2 3 2 2 4 2 6 2 2" xfId="9061" xr:uid="{00000000-0005-0000-0000-0000AA220000}"/>
    <cellStyle name="20% - Accent1 2 3 2 2 4 2 6 3" xfId="9062" xr:uid="{00000000-0005-0000-0000-0000AB220000}"/>
    <cellStyle name="20% - Accent1 2 3 2 2 4 2 7" xfId="9063" xr:uid="{00000000-0005-0000-0000-0000AC220000}"/>
    <cellStyle name="20% - Accent1 2 3 2 2 4 2 7 2" xfId="9064" xr:uid="{00000000-0005-0000-0000-0000AD220000}"/>
    <cellStyle name="20% - Accent1 2 3 2 2 4 2 8" xfId="9065" xr:uid="{00000000-0005-0000-0000-0000AE220000}"/>
    <cellStyle name="20% - Accent1 2 3 2 2 4 2 8 2" xfId="9066" xr:uid="{00000000-0005-0000-0000-0000AF220000}"/>
    <cellStyle name="20% - Accent1 2 3 2 2 4 2 9" xfId="9067" xr:uid="{00000000-0005-0000-0000-0000B0220000}"/>
    <cellStyle name="20% - Accent1 2 3 2 2 4 3" xfId="9068" xr:uid="{00000000-0005-0000-0000-0000B1220000}"/>
    <cellStyle name="20% - Accent1 2 3 2 2 4 3 2" xfId="9069" xr:uid="{00000000-0005-0000-0000-0000B2220000}"/>
    <cellStyle name="20% - Accent1 2 3 2 2 4 3 2 2" xfId="9070" xr:uid="{00000000-0005-0000-0000-0000B3220000}"/>
    <cellStyle name="20% - Accent1 2 3 2 2 4 3 2 2 2" xfId="9071" xr:uid="{00000000-0005-0000-0000-0000B4220000}"/>
    <cellStyle name="20% - Accent1 2 3 2 2 4 3 2 2 2 2" xfId="9072" xr:uid="{00000000-0005-0000-0000-0000B5220000}"/>
    <cellStyle name="20% - Accent1 2 3 2 2 4 3 2 2 3" xfId="9073" xr:uid="{00000000-0005-0000-0000-0000B6220000}"/>
    <cellStyle name="20% - Accent1 2 3 2 2 4 3 2 3" xfId="9074" xr:uid="{00000000-0005-0000-0000-0000B7220000}"/>
    <cellStyle name="20% - Accent1 2 3 2 2 4 3 2 3 2" xfId="9075" xr:uid="{00000000-0005-0000-0000-0000B8220000}"/>
    <cellStyle name="20% - Accent1 2 3 2 2 4 3 2 4" xfId="9076" xr:uid="{00000000-0005-0000-0000-0000B9220000}"/>
    <cellStyle name="20% - Accent1 2 3 2 2 4 3 3" xfId="9077" xr:uid="{00000000-0005-0000-0000-0000BA220000}"/>
    <cellStyle name="20% - Accent1 2 3 2 2 4 3 3 2" xfId="9078" xr:uid="{00000000-0005-0000-0000-0000BB220000}"/>
    <cellStyle name="20% - Accent1 2 3 2 2 4 3 3 2 2" xfId="9079" xr:uid="{00000000-0005-0000-0000-0000BC220000}"/>
    <cellStyle name="20% - Accent1 2 3 2 2 4 3 3 2 2 2" xfId="9080" xr:uid="{00000000-0005-0000-0000-0000BD220000}"/>
    <cellStyle name="20% - Accent1 2 3 2 2 4 3 3 2 3" xfId="9081" xr:uid="{00000000-0005-0000-0000-0000BE220000}"/>
    <cellStyle name="20% - Accent1 2 3 2 2 4 3 3 3" xfId="9082" xr:uid="{00000000-0005-0000-0000-0000BF220000}"/>
    <cellStyle name="20% - Accent1 2 3 2 2 4 3 3 3 2" xfId="9083" xr:uid="{00000000-0005-0000-0000-0000C0220000}"/>
    <cellStyle name="20% - Accent1 2 3 2 2 4 3 3 4" xfId="9084" xr:uid="{00000000-0005-0000-0000-0000C1220000}"/>
    <cellStyle name="20% - Accent1 2 3 2 2 4 3 4" xfId="9085" xr:uid="{00000000-0005-0000-0000-0000C2220000}"/>
    <cellStyle name="20% - Accent1 2 3 2 2 4 3 4 2" xfId="9086" xr:uid="{00000000-0005-0000-0000-0000C3220000}"/>
    <cellStyle name="20% - Accent1 2 3 2 2 4 3 4 2 2" xfId="9087" xr:uid="{00000000-0005-0000-0000-0000C4220000}"/>
    <cellStyle name="20% - Accent1 2 3 2 2 4 3 4 2 2 2" xfId="9088" xr:uid="{00000000-0005-0000-0000-0000C5220000}"/>
    <cellStyle name="20% - Accent1 2 3 2 2 4 3 4 2 3" xfId="9089" xr:uid="{00000000-0005-0000-0000-0000C6220000}"/>
    <cellStyle name="20% - Accent1 2 3 2 2 4 3 4 3" xfId="9090" xr:uid="{00000000-0005-0000-0000-0000C7220000}"/>
    <cellStyle name="20% - Accent1 2 3 2 2 4 3 4 3 2" xfId="9091" xr:uid="{00000000-0005-0000-0000-0000C8220000}"/>
    <cellStyle name="20% - Accent1 2 3 2 2 4 3 4 4" xfId="9092" xr:uid="{00000000-0005-0000-0000-0000C9220000}"/>
    <cellStyle name="20% - Accent1 2 3 2 2 4 3 5" xfId="9093" xr:uid="{00000000-0005-0000-0000-0000CA220000}"/>
    <cellStyle name="20% - Accent1 2 3 2 2 4 3 5 2" xfId="9094" xr:uid="{00000000-0005-0000-0000-0000CB220000}"/>
    <cellStyle name="20% - Accent1 2 3 2 2 4 3 5 2 2" xfId="9095" xr:uid="{00000000-0005-0000-0000-0000CC220000}"/>
    <cellStyle name="20% - Accent1 2 3 2 2 4 3 5 3" xfId="9096" xr:uid="{00000000-0005-0000-0000-0000CD220000}"/>
    <cellStyle name="20% - Accent1 2 3 2 2 4 3 6" xfId="9097" xr:uid="{00000000-0005-0000-0000-0000CE220000}"/>
    <cellStyle name="20% - Accent1 2 3 2 2 4 3 6 2" xfId="9098" xr:uid="{00000000-0005-0000-0000-0000CF220000}"/>
    <cellStyle name="20% - Accent1 2 3 2 2 4 3 6 2 2" xfId="9099" xr:uid="{00000000-0005-0000-0000-0000D0220000}"/>
    <cellStyle name="20% - Accent1 2 3 2 2 4 3 6 3" xfId="9100" xr:uid="{00000000-0005-0000-0000-0000D1220000}"/>
    <cellStyle name="20% - Accent1 2 3 2 2 4 3 7" xfId="9101" xr:uid="{00000000-0005-0000-0000-0000D2220000}"/>
    <cellStyle name="20% - Accent1 2 3 2 2 4 3 7 2" xfId="9102" xr:uid="{00000000-0005-0000-0000-0000D3220000}"/>
    <cellStyle name="20% - Accent1 2 3 2 2 4 3 8" xfId="9103" xr:uid="{00000000-0005-0000-0000-0000D4220000}"/>
    <cellStyle name="20% - Accent1 2 3 2 2 4 3 8 2" xfId="9104" xr:uid="{00000000-0005-0000-0000-0000D5220000}"/>
    <cellStyle name="20% - Accent1 2 3 2 2 4 3 9" xfId="9105" xr:uid="{00000000-0005-0000-0000-0000D6220000}"/>
    <cellStyle name="20% - Accent1 2 3 2 2 4 4" xfId="9106" xr:uid="{00000000-0005-0000-0000-0000D7220000}"/>
    <cellStyle name="20% - Accent1 2 3 2 2 4 4 2" xfId="9107" xr:uid="{00000000-0005-0000-0000-0000D8220000}"/>
    <cellStyle name="20% - Accent1 2 3 2 2 4 4 2 2" xfId="9108" xr:uid="{00000000-0005-0000-0000-0000D9220000}"/>
    <cellStyle name="20% - Accent1 2 3 2 2 4 4 2 2 2" xfId="9109" xr:uid="{00000000-0005-0000-0000-0000DA220000}"/>
    <cellStyle name="20% - Accent1 2 3 2 2 4 4 2 3" xfId="9110" xr:uid="{00000000-0005-0000-0000-0000DB220000}"/>
    <cellStyle name="20% - Accent1 2 3 2 2 4 4 3" xfId="9111" xr:uid="{00000000-0005-0000-0000-0000DC220000}"/>
    <cellStyle name="20% - Accent1 2 3 2 2 4 4 3 2" xfId="9112" xr:uid="{00000000-0005-0000-0000-0000DD220000}"/>
    <cellStyle name="20% - Accent1 2 3 2 2 4 4 4" xfId="9113" xr:uid="{00000000-0005-0000-0000-0000DE220000}"/>
    <cellStyle name="20% - Accent1 2 3 2 2 4 5" xfId="9114" xr:uid="{00000000-0005-0000-0000-0000DF220000}"/>
    <cellStyle name="20% - Accent1 2 3 2 2 4 5 2" xfId="9115" xr:uid="{00000000-0005-0000-0000-0000E0220000}"/>
    <cellStyle name="20% - Accent1 2 3 2 2 4 5 2 2" xfId="9116" xr:uid="{00000000-0005-0000-0000-0000E1220000}"/>
    <cellStyle name="20% - Accent1 2 3 2 2 4 5 2 2 2" xfId="9117" xr:uid="{00000000-0005-0000-0000-0000E2220000}"/>
    <cellStyle name="20% - Accent1 2 3 2 2 4 5 2 3" xfId="9118" xr:uid="{00000000-0005-0000-0000-0000E3220000}"/>
    <cellStyle name="20% - Accent1 2 3 2 2 4 5 3" xfId="9119" xr:uid="{00000000-0005-0000-0000-0000E4220000}"/>
    <cellStyle name="20% - Accent1 2 3 2 2 4 5 3 2" xfId="9120" xr:uid="{00000000-0005-0000-0000-0000E5220000}"/>
    <cellStyle name="20% - Accent1 2 3 2 2 4 5 4" xfId="9121" xr:uid="{00000000-0005-0000-0000-0000E6220000}"/>
    <cellStyle name="20% - Accent1 2 3 2 2 4 6" xfId="9122" xr:uid="{00000000-0005-0000-0000-0000E7220000}"/>
    <cellStyle name="20% - Accent1 2 3 2 2 4 6 2" xfId="9123" xr:uid="{00000000-0005-0000-0000-0000E8220000}"/>
    <cellStyle name="20% - Accent1 2 3 2 2 4 6 2 2" xfId="9124" xr:uid="{00000000-0005-0000-0000-0000E9220000}"/>
    <cellStyle name="20% - Accent1 2 3 2 2 4 6 2 2 2" xfId="9125" xr:uid="{00000000-0005-0000-0000-0000EA220000}"/>
    <cellStyle name="20% - Accent1 2 3 2 2 4 6 2 3" xfId="9126" xr:uid="{00000000-0005-0000-0000-0000EB220000}"/>
    <cellStyle name="20% - Accent1 2 3 2 2 4 6 3" xfId="9127" xr:uid="{00000000-0005-0000-0000-0000EC220000}"/>
    <cellStyle name="20% - Accent1 2 3 2 2 4 6 3 2" xfId="9128" xr:uid="{00000000-0005-0000-0000-0000ED220000}"/>
    <cellStyle name="20% - Accent1 2 3 2 2 4 6 4" xfId="9129" xr:uid="{00000000-0005-0000-0000-0000EE220000}"/>
    <cellStyle name="20% - Accent1 2 3 2 2 4 7" xfId="9130" xr:uid="{00000000-0005-0000-0000-0000EF220000}"/>
    <cellStyle name="20% - Accent1 2 3 2 2 4 7 2" xfId="9131" xr:uid="{00000000-0005-0000-0000-0000F0220000}"/>
    <cellStyle name="20% - Accent1 2 3 2 2 4 7 2 2" xfId="9132" xr:uid="{00000000-0005-0000-0000-0000F1220000}"/>
    <cellStyle name="20% - Accent1 2 3 2 2 4 7 3" xfId="9133" xr:uid="{00000000-0005-0000-0000-0000F2220000}"/>
    <cellStyle name="20% - Accent1 2 3 2 2 4 8" xfId="9134" xr:uid="{00000000-0005-0000-0000-0000F3220000}"/>
    <cellStyle name="20% - Accent1 2 3 2 2 4 8 2" xfId="9135" xr:uid="{00000000-0005-0000-0000-0000F4220000}"/>
    <cellStyle name="20% - Accent1 2 3 2 2 4 8 2 2" xfId="9136" xr:uid="{00000000-0005-0000-0000-0000F5220000}"/>
    <cellStyle name="20% - Accent1 2 3 2 2 4 8 3" xfId="9137" xr:uid="{00000000-0005-0000-0000-0000F6220000}"/>
    <cellStyle name="20% - Accent1 2 3 2 2 4 9" xfId="9138" xr:uid="{00000000-0005-0000-0000-0000F7220000}"/>
    <cellStyle name="20% - Accent1 2 3 2 2 4 9 2" xfId="9139" xr:uid="{00000000-0005-0000-0000-0000F8220000}"/>
    <cellStyle name="20% - Accent1 2 3 2 2 5" xfId="9140" xr:uid="{00000000-0005-0000-0000-0000F9220000}"/>
    <cellStyle name="20% - Accent1 2 3 2 2 5 2" xfId="9141" xr:uid="{00000000-0005-0000-0000-0000FA220000}"/>
    <cellStyle name="20% - Accent1 2 3 2 2 5 2 2" xfId="9142" xr:uid="{00000000-0005-0000-0000-0000FB220000}"/>
    <cellStyle name="20% - Accent1 2 3 2 2 5 2 2 2" xfId="9143" xr:uid="{00000000-0005-0000-0000-0000FC220000}"/>
    <cellStyle name="20% - Accent1 2 3 2 2 5 2 2 2 2" xfId="9144" xr:uid="{00000000-0005-0000-0000-0000FD220000}"/>
    <cellStyle name="20% - Accent1 2 3 2 2 5 2 2 3" xfId="9145" xr:uid="{00000000-0005-0000-0000-0000FE220000}"/>
    <cellStyle name="20% - Accent1 2 3 2 2 5 2 3" xfId="9146" xr:uid="{00000000-0005-0000-0000-0000FF220000}"/>
    <cellStyle name="20% - Accent1 2 3 2 2 5 2 3 2" xfId="9147" xr:uid="{00000000-0005-0000-0000-000000230000}"/>
    <cellStyle name="20% - Accent1 2 3 2 2 5 2 4" xfId="9148" xr:uid="{00000000-0005-0000-0000-000001230000}"/>
    <cellStyle name="20% - Accent1 2 3 2 2 5 3" xfId="9149" xr:uid="{00000000-0005-0000-0000-000002230000}"/>
    <cellStyle name="20% - Accent1 2 3 2 2 5 3 2" xfId="9150" xr:uid="{00000000-0005-0000-0000-000003230000}"/>
    <cellStyle name="20% - Accent1 2 3 2 2 5 3 2 2" xfId="9151" xr:uid="{00000000-0005-0000-0000-000004230000}"/>
    <cellStyle name="20% - Accent1 2 3 2 2 5 3 2 2 2" xfId="9152" xr:uid="{00000000-0005-0000-0000-000005230000}"/>
    <cellStyle name="20% - Accent1 2 3 2 2 5 3 2 3" xfId="9153" xr:uid="{00000000-0005-0000-0000-000006230000}"/>
    <cellStyle name="20% - Accent1 2 3 2 2 5 3 3" xfId="9154" xr:uid="{00000000-0005-0000-0000-000007230000}"/>
    <cellStyle name="20% - Accent1 2 3 2 2 5 3 3 2" xfId="9155" xr:uid="{00000000-0005-0000-0000-000008230000}"/>
    <cellStyle name="20% - Accent1 2 3 2 2 5 3 4" xfId="9156" xr:uid="{00000000-0005-0000-0000-000009230000}"/>
    <cellStyle name="20% - Accent1 2 3 2 2 5 4" xfId="9157" xr:uid="{00000000-0005-0000-0000-00000A230000}"/>
    <cellStyle name="20% - Accent1 2 3 2 2 5 4 2" xfId="9158" xr:uid="{00000000-0005-0000-0000-00000B230000}"/>
    <cellStyle name="20% - Accent1 2 3 2 2 5 4 2 2" xfId="9159" xr:uid="{00000000-0005-0000-0000-00000C230000}"/>
    <cellStyle name="20% - Accent1 2 3 2 2 5 4 2 2 2" xfId="9160" xr:uid="{00000000-0005-0000-0000-00000D230000}"/>
    <cellStyle name="20% - Accent1 2 3 2 2 5 4 2 3" xfId="9161" xr:uid="{00000000-0005-0000-0000-00000E230000}"/>
    <cellStyle name="20% - Accent1 2 3 2 2 5 4 3" xfId="9162" xr:uid="{00000000-0005-0000-0000-00000F230000}"/>
    <cellStyle name="20% - Accent1 2 3 2 2 5 4 3 2" xfId="9163" xr:uid="{00000000-0005-0000-0000-000010230000}"/>
    <cellStyle name="20% - Accent1 2 3 2 2 5 4 4" xfId="9164" xr:uid="{00000000-0005-0000-0000-000011230000}"/>
    <cellStyle name="20% - Accent1 2 3 2 2 5 5" xfId="9165" xr:uid="{00000000-0005-0000-0000-000012230000}"/>
    <cellStyle name="20% - Accent1 2 3 2 2 5 5 2" xfId="9166" xr:uid="{00000000-0005-0000-0000-000013230000}"/>
    <cellStyle name="20% - Accent1 2 3 2 2 5 5 2 2" xfId="9167" xr:uid="{00000000-0005-0000-0000-000014230000}"/>
    <cellStyle name="20% - Accent1 2 3 2 2 5 5 3" xfId="9168" xr:uid="{00000000-0005-0000-0000-000015230000}"/>
    <cellStyle name="20% - Accent1 2 3 2 2 5 6" xfId="9169" xr:uid="{00000000-0005-0000-0000-000016230000}"/>
    <cellStyle name="20% - Accent1 2 3 2 2 5 6 2" xfId="9170" xr:uid="{00000000-0005-0000-0000-000017230000}"/>
    <cellStyle name="20% - Accent1 2 3 2 2 5 6 2 2" xfId="9171" xr:uid="{00000000-0005-0000-0000-000018230000}"/>
    <cellStyle name="20% - Accent1 2 3 2 2 5 6 3" xfId="9172" xr:uid="{00000000-0005-0000-0000-000019230000}"/>
    <cellStyle name="20% - Accent1 2 3 2 2 5 7" xfId="9173" xr:uid="{00000000-0005-0000-0000-00001A230000}"/>
    <cellStyle name="20% - Accent1 2 3 2 2 5 7 2" xfId="9174" xr:uid="{00000000-0005-0000-0000-00001B230000}"/>
    <cellStyle name="20% - Accent1 2 3 2 2 5 8" xfId="9175" xr:uid="{00000000-0005-0000-0000-00001C230000}"/>
    <cellStyle name="20% - Accent1 2 3 2 2 5 8 2" xfId="9176" xr:uid="{00000000-0005-0000-0000-00001D230000}"/>
    <cellStyle name="20% - Accent1 2 3 2 2 5 9" xfId="9177" xr:uid="{00000000-0005-0000-0000-00001E230000}"/>
    <cellStyle name="20% - Accent1 2 3 2 2 6" xfId="9178" xr:uid="{00000000-0005-0000-0000-00001F230000}"/>
    <cellStyle name="20% - Accent1 2 3 2 2 6 2" xfId="9179" xr:uid="{00000000-0005-0000-0000-000020230000}"/>
    <cellStyle name="20% - Accent1 2 3 2 2 6 2 2" xfId="9180" xr:uid="{00000000-0005-0000-0000-000021230000}"/>
    <cellStyle name="20% - Accent1 2 3 2 2 6 2 2 2" xfId="9181" xr:uid="{00000000-0005-0000-0000-000022230000}"/>
    <cellStyle name="20% - Accent1 2 3 2 2 6 2 2 2 2" xfId="9182" xr:uid="{00000000-0005-0000-0000-000023230000}"/>
    <cellStyle name="20% - Accent1 2 3 2 2 6 2 2 3" xfId="9183" xr:uid="{00000000-0005-0000-0000-000024230000}"/>
    <cellStyle name="20% - Accent1 2 3 2 2 6 2 3" xfId="9184" xr:uid="{00000000-0005-0000-0000-000025230000}"/>
    <cellStyle name="20% - Accent1 2 3 2 2 6 2 3 2" xfId="9185" xr:uid="{00000000-0005-0000-0000-000026230000}"/>
    <cellStyle name="20% - Accent1 2 3 2 2 6 2 4" xfId="9186" xr:uid="{00000000-0005-0000-0000-000027230000}"/>
    <cellStyle name="20% - Accent1 2 3 2 2 6 3" xfId="9187" xr:uid="{00000000-0005-0000-0000-000028230000}"/>
    <cellStyle name="20% - Accent1 2 3 2 2 6 3 2" xfId="9188" xr:uid="{00000000-0005-0000-0000-000029230000}"/>
    <cellStyle name="20% - Accent1 2 3 2 2 6 3 2 2" xfId="9189" xr:uid="{00000000-0005-0000-0000-00002A230000}"/>
    <cellStyle name="20% - Accent1 2 3 2 2 6 3 2 2 2" xfId="9190" xr:uid="{00000000-0005-0000-0000-00002B230000}"/>
    <cellStyle name="20% - Accent1 2 3 2 2 6 3 2 3" xfId="9191" xr:uid="{00000000-0005-0000-0000-00002C230000}"/>
    <cellStyle name="20% - Accent1 2 3 2 2 6 3 3" xfId="9192" xr:uid="{00000000-0005-0000-0000-00002D230000}"/>
    <cellStyle name="20% - Accent1 2 3 2 2 6 3 3 2" xfId="9193" xr:uid="{00000000-0005-0000-0000-00002E230000}"/>
    <cellStyle name="20% - Accent1 2 3 2 2 6 3 4" xfId="9194" xr:uid="{00000000-0005-0000-0000-00002F230000}"/>
    <cellStyle name="20% - Accent1 2 3 2 2 6 4" xfId="9195" xr:uid="{00000000-0005-0000-0000-000030230000}"/>
    <cellStyle name="20% - Accent1 2 3 2 2 6 4 2" xfId="9196" xr:uid="{00000000-0005-0000-0000-000031230000}"/>
    <cellStyle name="20% - Accent1 2 3 2 2 6 4 2 2" xfId="9197" xr:uid="{00000000-0005-0000-0000-000032230000}"/>
    <cellStyle name="20% - Accent1 2 3 2 2 6 4 2 2 2" xfId="9198" xr:uid="{00000000-0005-0000-0000-000033230000}"/>
    <cellStyle name="20% - Accent1 2 3 2 2 6 4 2 3" xfId="9199" xr:uid="{00000000-0005-0000-0000-000034230000}"/>
    <cellStyle name="20% - Accent1 2 3 2 2 6 4 3" xfId="9200" xr:uid="{00000000-0005-0000-0000-000035230000}"/>
    <cellStyle name="20% - Accent1 2 3 2 2 6 4 3 2" xfId="9201" xr:uid="{00000000-0005-0000-0000-000036230000}"/>
    <cellStyle name="20% - Accent1 2 3 2 2 6 4 4" xfId="9202" xr:uid="{00000000-0005-0000-0000-000037230000}"/>
    <cellStyle name="20% - Accent1 2 3 2 2 6 5" xfId="9203" xr:uid="{00000000-0005-0000-0000-000038230000}"/>
    <cellStyle name="20% - Accent1 2 3 2 2 6 5 2" xfId="9204" xr:uid="{00000000-0005-0000-0000-000039230000}"/>
    <cellStyle name="20% - Accent1 2 3 2 2 6 5 2 2" xfId="9205" xr:uid="{00000000-0005-0000-0000-00003A230000}"/>
    <cellStyle name="20% - Accent1 2 3 2 2 6 5 3" xfId="9206" xr:uid="{00000000-0005-0000-0000-00003B230000}"/>
    <cellStyle name="20% - Accent1 2 3 2 2 6 6" xfId="9207" xr:uid="{00000000-0005-0000-0000-00003C230000}"/>
    <cellStyle name="20% - Accent1 2 3 2 2 6 6 2" xfId="9208" xr:uid="{00000000-0005-0000-0000-00003D230000}"/>
    <cellStyle name="20% - Accent1 2 3 2 2 6 6 2 2" xfId="9209" xr:uid="{00000000-0005-0000-0000-00003E230000}"/>
    <cellStyle name="20% - Accent1 2 3 2 2 6 6 3" xfId="9210" xr:uid="{00000000-0005-0000-0000-00003F230000}"/>
    <cellStyle name="20% - Accent1 2 3 2 2 6 7" xfId="9211" xr:uid="{00000000-0005-0000-0000-000040230000}"/>
    <cellStyle name="20% - Accent1 2 3 2 2 6 7 2" xfId="9212" xr:uid="{00000000-0005-0000-0000-000041230000}"/>
    <cellStyle name="20% - Accent1 2 3 2 2 6 8" xfId="9213" xr:uid="{00000000-0005-0000-0000-000042230000}"/>
    <cellStyle name="20% - Accent1 2 3 2 2 6 8 2" xfId="9214" xr:uid="{00000000-0005-0000-0000-000043230000}"/>
    <cellStyle name="20% - Accent1 2 3 2 2 6 9" xfId="9215" xr:uid="{00000000-0005-0000-0000-000044230000}"/>
    <cellStyle name="20% - Accent1 2 3 2 2 7" xfId="9216" xr:uid="{00000000-0005-0000-0000-000045230000}"/>
    <cellStyle name="20% - Accent1 2 3 2 2 7 2" xfId="9217" xr:uid="{00000000-0005-0000-0000-000046230000}"/>
    <cellStyle name="20% - Accent1 2 3 2 2 7 2 2" xfId="9218" xr:uid="{00000000-0005-0000-0000-000047230000}"/>
    <cellStyle name="20% - Accent1 2 3 2 2 7 2 2 2" xfId="9219" xr:uid="{00000000-0005-0000-0000-000048230000}"/>
    <cellStyle name="20% - Accent1 2 3 2 2 7 2 3" xfId="9220" xr:uid="{00000000-0005-0000-0000-000049230000}"/>
    <cellStyle name="20% - Accent1 2 3 2 2 7 3" xfId="9221" xr:uid="{00000000-0005-0000-0000-00004A230000}"/>
    <cellStyle name="20% - Accent1 2 3 2 2 7 3 2" xfId="9222" xr:uid="{00000000-0005-0000-0000-00004B230000}"/>
    <cellStyle name="20% - Accent1 2 3 2 2 7 4" xfId="9223" xr:uid="{00000000-0005-0000-0000-00004C230000}"/>
    <cellStyle name="20% - Accent1 2 3 2 2 8" xfId="9224" xr:uid="{00000000-0005-0000-0000-00004D230000}"/>
    <cellStyle name="20% - Accent1 2 3 2 2 8 2" xfId="9225" xr:uid="{00000000-0005-0000-0000-00004E230000}"/>
    <cellStyle name="20% - Accent1 2 3 2 2 8 2 2" xfId="9226" xr:uid="{00000000-0005-0000-0000-00004F230000}"/>
    <cellStyle name="20% - Accent1 2 3 2 2 8 2 2 2" xfId="9227" xr:uid="{00000000-0005-0000-0000-000050230000}"/>
    <cellStyle name="20% - Accent1 2 3 2 2 8 2 3" xfId="9228" xr:uid="{00000000-0005-0000-0000-000051230000}"/>
    <cellStyle name="20% - Accent1 2 3 2 2 8 3" xfId="9229" xr:uid="{00000000-0005-0000-0000-000052230000}"/>
    <cellStyle name="20% - Accent1 2 3 2 2 8 3 2" xfId="9230" xr:uid="{00000000-0005-0000-0000-000053230000}"/>
    <cellStyle name="20% - Accent1 2 3 2 2 8 4" xfId="9231" xr:uid="{00000000-0005-0000-0000-000054230000}"/>
    <cellStyle name="20% - Accent1 2 3 2 2 9" xfId="9232" xr:uid="{00000000-0005-0000-0000-000055230000}"/>
    <cellStyle name="20% - Accent1 2 3 2 2 9 2" xfId="9233" xr:uid="{00000000-0005-0000-0000-000056230000}"/>
    <cellStyle name="20% - Accent1 2 3 2 2 9 2 2" xfId="9234" xr:uid="{00000000-0005-0000-0000-000057230000}"/>
    <cellStyle name="20% - Accent1 2 3 2 2 9 2 2 2" xfId="9235" xr:uid="{00000000-0005-0000-0000-000058230000}"/>
    <cellStyle name="20% - Accent1 2 3 2 2 9 2 3" xfId="9236" xr:uid="{00000000-0005-0000-0000-000059230000}"/>
    <cellStyle name="20% - Accent1 2 3 2 2 9 3" xfId="9237" xr:uid="{00000000-0005-0000-0000-00005A230000}"/>
    <cellStyle name="20% - Accent1 2 3 2 2 9 3 2" xfId="9238" xr:uid="{00000000-0005-0000-0000-00005B230000}"/>
    <cellStyle name="20% - Accent1 2 3 2 2 9 4" xfId="9239" xr:uid="{00000000-0005-0000-0000-00005C230000}"/>
    <cellStyle name="20% - Accent1 2 3 2 3" xfId="9240" xr:uid="{00000000-0005-0000-0000-00005D230000}"/>
    <cellStyle name="20% - Accent1 2 3 2 3 10" xfId="9241" xr:uid="{00000000-0005-0000-0000-00005E230000}"/>
    <cellStyle name="20% - Accent1 2 3 2 3 10 2" xfId="9242" xr:uid="{00000000-0005-0000-0000-00005F230000}"/>
    <cellStyle name="20% - Accent1 2 3 2 3 11" xfId="9243" xr:uid="{00000000-0005-0000-0000-000060230000}"/>
    <cellStyle name="20% - Accent1 2 3 2 3 2" xfId="9244" xr:uid="{00000000-0005-0000-0000-000061230000}"/>
    <cellStyle name="20% - Accent1 2 3 2 3 2 2" xfId="9245" xr:uid="{00000000-0005-0000-0000-000062230000}"/>
    <cellStyle name="20% - Accent1 2 3 2 3 2 2 2" xfId="9246" xr:uid="{00000000-0005-0000-0000-000063230000}"/>
    <cellStyle name="20% - Accent1 2 3 2 3 2 2 2 2" xfId="9247" xr:uid="{00000000-0005-0000-0000-000064230000}"/>
    <cellStyle name="20% - Accent1 2 3 2 3 2 2 2 2 2" xfId="9248" xr:uid="{00000000-0005-0000-0000-000065230000}"/>
    <cellStyle name="20% - Accent1 2 3 2 3 2 2 2 3" xfId="9249" xr:uid="{00000000-0005-0000-0000-000066230000}"/>
    <cellStyle name="20% - Accent1 2 3 2 3 2 2 3" xfId="9250" xr:uid="{00000000-0005-0000-0000-000067230000}"/>
    <cellStyle name="20% - Accent1 2 3 2 3 2 2 3 2" xfId="9251" xr:uid="{00000000-0005-0000-0000-000068230000}"/>
    <cellStyle name="20% - Accent1 2 3 2 3 2 2 4" xfId="9252" xr:uid="{00000000-0005-0000-0000-000069230000}"/>
    <cellStyle name="20% - Accent1 2 3 2 3 2 3" xfId="9253" xr:uid="{00000000-0005-0000-0000-00006A230000}"/>
    <cellStyle name="20% - Accent1 2 3 2 3 2 3 2" xfId="9254" xr:uid="{00000000-0005-0000-0000-00006B230000}"/>
    <cellStyle name="20% - Accent1 2 3 2 3 2 3 2 2" xfId="9255" xr:uid="{00000000-0005-0000-0000-00006C230000}"/>
    <cellStyle name="20% - Accent1 2 3 2 3 2 3 2 2 2" xfId="9256" xr:uid="{00000000-0005-0000-0000-00006D230000}"/>
    <cellStyle name="20% - Accent1 2 3 2 3 2 3 2 3" xfId="9257" xr:uid="{00000000-0005-0000-0000-00006E230000}"/>
    <cellStyle name="20% - Accent1 2 3 2 3 2 3 3" xfId="9258" xr:uid="{00000000-0005-0000-0000-00006F230000}"/>
    <cellStyle name="20% - Accent1 2 3 2 3 2 3 3 2" xfId="9259" xr:uid="{00000000-0005-0000-0000-000070230000}"/>
    <cellStyle name="20% - Accent1 2 3 2 3 2 3 4" xfId="9260" xr:uid="{00000000-0005-0000-0000-000071230000}"/>
    <cellStyle name="20% - Accent1 2 3 2 3 2 4" xfId="9261" xr:uid="{00000000-0005-0000-0000-000072230000}"/>
    <cellStyle name="20% - Accent1 2 3 2 3 2 4 2" xfId="9262" xr:uid="{00000000-0005-0000-0000-000073230000}"/>
    <cellStyle name="20% - Accent1 2 3 2 3 2 4 2 2" xfId="9263" xr:uid="{00000000-0005-0000-0000-000074230000}"/>
    <cellStyle name="20% - Accent1 2 3 2 3 2 4 2 2 2" xfId="9264" xr:uid="{00000000-0005-0000-0000-000075230000}"/>
    <cellStyle name="20% - Accent1 2 3 2 3 2 4 2 3" xfId="9265" xr:uid="{00000000-0005-0000-0000-000076230000}"/>
    <cellStyle name="20% - Accent1 2 3 2 3 2 4 3" xfId="9266" xr:uid="{00000000-0005-0000-0000-000077230000}"/>
    <cellStyle name="20% - Accent1 2 3 2 3 2 4 3 2" xfId="9267" xr:uid="{00000000-0005-0000-0000-000078230000}"/>
    <cellStyle name="20% - Accent1 2 3 2 3 2 4 4" xfId="9268" xr:uid="{00000000-0005-0000-0000-000079230000}"/>
    <cellStyle name="20% - Accent1 2 3 2 3 2 5" xfId="9269" xr:uid="{00000000-0005-0000-0000-00007A230000}"/>
    <cellStyle name="20% - Accent1 2 3 2 3 2 5 2" xfId="9270" xr:uid="{00000000-0005-0000-0000-00007B230000}"/>
    <cellStyle name="20% - Accent1 2 3 2 3 2 5 2 2" xfId="9271" xr:uid="{00000000-0005-0000-0000-00007C230000}"/>
    <cellStyle name="20% - Accent1 2 3 2 3 2 5 3" xfId="9272" xr:uid="{00000000-0005-0000-0000-00007D230000}"/>
    <cellStyle name="20% - Accent1 2 3 2 3 2 6" xfId="9273" xr:uid="{00000000-0005-0000-0000-00007E230000}"/>
    <cellStyle name="20% - Accent1 2 3 2 3 2 6 2" xfId="9274" xr:uid="{00000000-0005-0000-0000-00007F230000}"/>
    <cellStyle name="20% - Accent1 2 3 2 3 2 6 2 2" xfId="9275" xr:uid="{00000000-0005-0000-0000-000080230000}"/>
    <cellStyle name="20% - Accent1 2 3 2 3 2 6 3" xfId="9276" xr:uid="{00000000-0005-0000-0000-000081230000}"/>
    <cellStyle name="20% - Accent1 2 3 2 3 2 7" xfId="9277" xr:uid="{00000000-0005-0000-0000-000082230000}"/>
    <cellStyle name="20% - Accent1 2 3 2 3 2 7 2" xfId="9278" xr:uid="{00000000-0005-0000-0000-000083230000}"/>
    <cellStyle name="20% - Accent1 2 3 2 3 2 8" xfId="9279" xr:uid="{00000000-0005-0000-0000-000084230000}"/>
    <cellStyle name="20% - Accent1 2 3 2 3 2 8 2" xfId="9280" xr:uid="{00000000-0005-0000-0000-000085230000}"/>
    <cellStyle name="20% - Accent1 2 3 2 3 2 9" xfId="9281" xr:uid="{00000000-0005-0000-0000-000086230000}"/>
    <cellStyle name="20% - Accent1 2 3 2 3 3" xfId="9282" xr:uid="{00000000-0005-0000-0000-000087230000}"/>
    <cellStyle name="20% - Accent1 2 3 2 3 3 2" xfId="9283" xr:uid="{00000000-0005-0000-0000-000088230000}"/>
    <cellStyle name="20% - Accent1 2 3 2 3 3 2 2" xfId="9284" xr:uid="{00000000-0005-0000-0000-000089230000}"/>
    <cellStyle name="20% - Accent1 2 3 2 3 3 2 2 2" xfId="9285" xr:uid="{00000000-0005-0000-0000-00008A230000}"/>
    <cellStyle name="20% - Accent1 2 3 2 3 3 2 2 2 2" xfId="9286" xr:uid="{00000000-0005-0000-0000-00008B230000}"/>
    <cellStyle name="20% - Accent1 2 3 2 3 3 2 2 3" xfId="9287" xr:uid="{00000000-0005-0000-0000-00008C230000}"/>
    <cellStyle name="20% - Accent1 2 3 2 3 3 2 3" xfId="9288" xr:uid="{00000000-0005-0000-0000-00008D230000}"/>
    <cellStyle name="20% - Accent1 2 3 2 3 3 2 3 2" xfId="9289" xr:uid="{00000000-0005-0000-0000-00008E230000}"/>
    <cellStyle name="20% - Accent1 2 3 2 3 3 2 4" xfId="9290" xr:uid="{00000000-0005-0000-0000-00008F230000}"/>
    <cellStyle name="20% - Accent1 2 3 2 3 3 3" xfId="9291" xr:uid="{00000000-0005-0000-0000-000090230000}"/>
    <cellStyle name="20% - Accent1 2 3 2 3 3 3 2" xfId="9292" xr:uid="{00000000-0005-0000-0000-000091230000}"/>
    <cellStyle name="20% - Accent1 2 3 2 3 3 3 2 2" xfId="9293" xr:uid="{00000000-0005-0000-0000-000092230000}"/>
    <cellStyle name="20% - Accent1 2 3 2 3 3 3 2 2 2" xfId="9294" xr:uid="{00000000-0005-0000-0000-000093230000}"/>
    <cellStyle name="20% - Accent1 2 3 2 3 3 3 2 3" xfId="9295" xr:uid="{00000000-0005-0000-0000-000094230000}"/>
    <cellStyle name="20% - Accent1 2 3 2 3 3 3 3" xfId="9296" xr:uid="{00000000-0005-0000-0000-000095230000}"/>
    <cellStyle name="20% - Accent1 2 3 2 3 3 3 3 2" xfId="9297" xr:uid="{00000000-0005-0000-0000-000096230000}"/>
    <cellStyle name="20% - Accent1 2 3 2 3 3 3 4" xfId="9298" xr:uid="{00000000-0005-0000-0000-000097230000}"/>
    <cellStyle name="20% - Accent1 2 3 2 3 3 4" xfId="9299" xr:uid="{00000000-0005-0000-0000-000098230000}"/>
    <cellStyle name="20% - Accent1 2 3 2 3 3 4 2" xfId="9300" xr:uid="{00000000-0005-0000-0000-000099230000}"/>
    <cellStyle name="20% - Accent1 2 3 2 3 3 4 2 2" xfId="9301" xr:uid="{00000000-0005-0000-0000-00009A230000}"/>
    <cellStyle name="20% - Accent1 2 3 2 3 3 4 2 2 2" xfId="9302" xr:uid="{00000000-0005-0000-0000-00009B230000}"/>
    <cellStyle name="20% - Accent1 2 3 2 3 3 4 2 3" xfId="9303" xr:uid="{00000000-0005-0000-0000-00009C230000}"/>
    <cellStyle name="20% - Accent1 2 3 2 3 3 4 3" xfId="9304" xr:uid="{00000000-0005-0000-0000-00009D230000}"/>
    <cellStyle name="20% - Accent1 2 3 2 3 3 4 3 2" xfId="9305" xr:uid="{00000000-0005-0000-0000-00009E230000}"/>
    <cellStyle name="20% - Accent1 2 3 2 3 3 4 4" xfId="9306" xr:uid="{00000000-0005-0000-0000-00009F230000}"/>
    <cellStyle name="20% - Accent1 2 3 2 3 3 5" xfId="9307" xr:uid="{00000000-0005-0000-0000-0000A0230000}"/>
    <cellStyle name="20% - Accent1 2 3 2 3 3 5 2" xfId="9308" xr:uid="{00000000-0005-0000-0000-0000A1230000}"/>
    <cellStyle name="20% - Accent1 2 3 2 3 3 5 2 2" xfId="9309" xr:uid="{00000000-0005-0000-0000-0000A2230000}"/>
    <cellStyle name="20% - Accent1 2 3 2 3 3 5 3" xfId="9310" xr:uid="{00000000-0005-0000-0000-0000A3230000}"/>
    <cellStyle name="20% - Accent1 2 3 2 3 3 6" xfId="9311" xr:uid="{00000000-0005-0000-0000-0000A4230000}"/>
    <cellStyle name="20% - Accent1 2 3 2 3 3 6 2" xfId="9312" xr:uid="{00000000-0005-0000-0000-0000A5230000}"/>
    <cellStyle name="20% - Accent1 2 3 2 3 3 6 2 2" xfId="9313" xr:uid="{00000000-0005-0000-0000-0000A6230000}"/>
    <cellStyle name="20% - Accent1 2 3 2 3 3 6 3" xfId="9314" xr:uid="{00000000-0005-0000-0000-0000A7230000}"/>
    <cellStyle name="20% - Accent1 2 3 2 3 3 7" xfId="9315" xr:uid="{00000000-0005-0000-0000-0000A8230000}"/>
    <cellStyle name="20% - Accent1 2 3 2 3 3 7 2" xfId="9316" xr:uid="{00000000-0005-0000-0000-0000A9230000}"/>
    <cellStyle name="20% - Accent1 2 3 2 3 3 8" xfId="9317" xr:uid="{00000000-0005-0000-0000-0000AA230000}"/>
    <cellStyle name="20% - Accent1 2 3 2 3 3 8 2" xfId="9318" xr:uid="{00000000-0005-0000-0000-0000AB230000}"/>
    <cellStyle name="20% - Accent1 2 3 2 3 3 9" xfId="9319" xr:uid="{00000000-0005-0000-0000-0000AC230000}"/>
    <cellStyle name="20% - Accent1 2 3 2 3 4" xfId="9320" xr:uid="{00000000-0005-0000-0000-0000AD230000}"/>
    <cellStyle name="20% - Accent1 2 3 2 3 4 2" xfId="9321" xr:uid="{00000000-0005-0000-0000-0000AE230000}"/>
    <cellStyle name="20% - Accent1 2 3 2 3 4 2 2" xfId="9322" xr:uid="{00000000-0005-0000-0000-0000AF230000}"/>
    <cellStyle name="20% - Accent1 2 3 2 3 4 2 2 2" xfId="9323" xr:uid="{00000000-0005-0000-0000-0000B0230000}"/>
    <cellStyle name="20% - Accent1 2 3 2 3 4 2 3" xfId="9324" xr:uid="{00000000-0005-0000-0000-0000B1230000}"/>
    <cellStyle name="20% - Accent1 2 3 2 3 4 3" xfId="9325" xr:uid="{00000000-0005-0000-0000-0000B2230000}"/>
    <cellStyle name="20% - Accent1 2 3 2 3 4 3 2" xfId="9326" xr:uid="{00000000-0005-0000-0000-0000B3230000}"/>
    <cellStyle name="20% - Accent1 2 3 2 3 4 4" xfId="9327" xr:uid="{00000000-0005-0000-0000-0000B4230000}"/>
    <cellStyle name="20% - Accent1 2 3 2 3 5" xfId="9328" xr:uid="{00000000-0005-0000-0000-0000B5230000}"/>
    <cellStyle name="20% - Accent1 2 3 2 3 5 2" xfId="9329" xr:uid="{00000000-0005-0000-0000-0000B6230000}"/>
    <cellStyle name="20% - Accent1 2 3 2 3 5 2 2" xfId="9330" xr:uid="{00000000-0005-0000-0000-0000B7230000}"/>
    <cellStyle name="20% - Accent1 2 3 2 3 5 2 2 2" xfId="9331" xr:uid="{00000000-0005-0000-0000-0000B8230000}"/>
    <cellStyle name="20% - Accent1 2 3 2 3 5 2 3" xfId="9332" xr:uid="{00000000-0005-0000-0000-0000B9230000}"/>
    <cellStyle name="20% - Accent1 2 3 2 3 5 3" xfId="9333" xr:uid="{00000000-0005-0000-0000-0000BA230000}"/>
    <cellStyle name="20% - Accent1 2 3 2 3 5 3 2" xfId="9334" xr:uid="{00000000-0005-0000-0000-0000BB230000}"/>
    <cellStyle name="20% - Accent1 2 3 2 3 5 4" xfId="9335" xr:uid="{00000000-0005-0000-0000-0000BC230000}"/>
    <cellStyle name="20% - Accent1 2 3 2 3 6" xfId="9336" xr:uid="{00000000-0005-0000-0000-0000BD230000}"/>
    <cellStyle name="20% - Accent1 2 3 2 3 6 2" xfId="9337" xr:uid="{00000000-0005-0000-0000-0000BE230000}"/>
    <cellStyle name="20% - Accent1 2 3 2 3 6 2 2" xfId="9338" xr:uid="{00000000-0005-0000-0000-0000BF230000}"/>
    <cellStyle name="20% - Accent1 2 3 2 3 6 2 2 2" xfId="9339" xr:uid="{00000000-0005-0000-0000-0000C0230000}"/>
    <cellStyle name="20% - Accent1 2 3 2 3 6 2 3" xfId="9340" xr:uid="{00000000-0005-0000-0000-0000C1230000}"/>
    <cellStyle name="20% - Accent1 2 3 2 3 6 3" xfId="9341" xr:uid="{00000000-0005-0000-0000-0000C2230000}"/>
    <cellStyle name="20% - Accent1 2 3 2 3 6 3 2" xfId="9342" xr:uid="{00000000-0005-0000-0000-0000C3230000}"/>
    <cellStyle name="20% - Accent1 2 3 2 3 6 4" xfId="9343" xr:uid="{00000000-0005-0000-0000-0000C4230000}"/>
    <cellStyle name="20% - Accent1 2 3 2 3 7" xfId="9344" xr:uid="{00000000-0005-0000-0000-0000C5230000}"/>
    <cellStyle name="20% - Accent1 2 3 2 3 7 2" xfId="9345" xr:uid="{00000000-0005-0000-0000-0000C6230000}"/>
    <cellStyle name="20% - Accent1 2 3 2 3 7 2 2" xfId="9346" xr:uid="{00000000-0005-0000-0000-0000C7230000}"/>
    <cellStyle name="20% - Accent1 2 3 2 3 7 3" xfId="9347" xr:uid="{00000000-0005-0000-0000-0000C8230000}"/>
    <cellStyle name="20% - Accent1 2 3 2 3 8" xfId="9348" xr:uid="{00000000-0005-0000-0000-0000C9230000}"/>
    <cellStyle name="20% - Accent1 2 3 2 3 8 2" xfId="9349" xr:uid="{00000000-0005-0000-0000-0000CA230000}"/>
    <cellStyle name="20% - Accent1 2 3 2 3 8 2 2" xfId="9350" xr:uid="{00000000-0005-0000-0000-0000CB230000}"/>
    <cellStyle name="20% - Accent1 2 3 2 3 8 3" xfId="9351" xr:uid="{00000000-0005-0000-0000-0000CC230000}"/>
    <cellStyle name="20% - Accent1 2 3 2 3 9" xfId="9352" xr:uid="{00000000-0005-0000-0000-0000CD230000}"/>
    <cellStyle name="20% - Accent1 2 3 2 3 9 2" xfId="9353" xr:uid="{00000000-0005-0000-0000-0000CE230000}"/>
    <cellStyle name="20% - Accent1 2 3 2 4" xfId="9354" xr:uid="{00000000-0005-0000-0000-0000CF230000}"/>
    <cellStyle name="20% - Accent1 2 3 2 4 10" xfId="9355" xr:uid="{00000000-0005-0000-0000-0000D0230000}"/>
    <cellStyle name="20% - Accent1 2 3 2 4 10 2" xfId="9356" xr:uid="{00000000-0005-0000-0000-0000D1230000}"/>
    <cellStyle name="20% - Accent1 2 3 2 4 11" xfId="9357" xr:uid="{00000000-0005-0000-0000-0000D2230000}"/>
    <cellStyle name="20% - Accent1 2 3 2 4 2" xfId="9358" xr:uid="{00000000-0005-0000-0000-0000D3230000}"/>
    <cellStyle name="20% - Accent1 2 3 2 4 2 2" xfId="9359" xr:uid="{00000000-0005-0000-0000-0000D4230000}"/>
    <cellStyle name="20% - Accent1 2 3 2 4 2 2 2" xfId="9360" xr:uid="{00000000-0005-0000-0000-0000D5230000}"/>
    <cellStyle name="20% - Accent1 2 3 2 4 2 2 2 2" xfId="9361" xr:uid="{00000000-0005-0000-0000-0000D6230000}"/>
    <cellStyle name="20% - Accent1 2 3 2 4 2 2 2 2 2" xfId="9362" xr:uid="{00000000-0005-0000-0000-0000D7230000}"/>
    <cellStyle name="20% - Accent1 2 3 2 4 2 2 2 3" xfId="9363" xr:uid="{00000000-0005-0000-0000-0000D8230000}"/>
    <cellStyle name="20% - Accent1 2 3 2 4 2 2 3" xfId="9364" xr:uid="{00000000-0005-0000-0000-0000D9230000}"/>
    <cellStyle name="20% - Accent1 2 3 2 4 2 2 3 2" xfId="9365" xr:uid="{00000000-0005-0000-0000-0000DA230000}"/>
    <cellStyle name="20% - Accent1 2 3 2 4 2 2 4" xfId="9366" xr:uid="{00000000-0005-0000-0000-0000DB230000}"/>
    <cellStyle name="20% - Accent1 2 3 2 4 2 3" xfId="9367" xr:uid="{00000000-0005-0000-0000-0000DC230000}"/>
    <cellStyle name="20% - Accent1 2 3 2 4 2 3 2" xfId="9368" xr:uid="{00000000-0005-0000-0000-0000DD230000}"/>
    <cellStyle name="20% - Accent1 2 3 2 4 2 3 2 2" xfId="9369" xr:uid="{00000000-0005-0000-0000-0000DE230000}"/>
    <cellStyle name="20% - Accent1 2 3 2 4 2 3 2 2 2" xfId="9370" xr:uid="{00000000-0005-0000-0000-0000DF230000}"/>
    <cellStyle name="20% - Accent1 2 3 2 4 2 3 2 3" xfId="9371" xr:uid="{00000000-0005-0000-0000-0000E0230000}"/>
    <cellStyle name="20% - Accent1 2 3 2 4 2 3 3" xfId="9372" xr:uid="{00000000-0005-0000-0000-0000E1230000}"/>
    <cellStyle name="20% - Accent1 2 3 2 4 2 3 3 2" xfId="9373" xr:uid="{00000000-0005-0000-0000-0000E2230000}"/>
    <cellStyle name="20% - Accent1 2 3 2 4 2 3 4" xfId="9374" xr:uid="{00000000-0005-0000-0000-0000E3230000}"/>
    <cellStyle name="20% - Accent1 2 3 2 4 2 4" xfId="9375" xr:uid="{00000000-0005-0000-0000-0000E4230000}"/>
    <cellStyle name="20% - Accent1 2 3 2 4 2 4 2" xfId="9376" xr:uid="{00000000-0005-0000-0000-0000E5230000}"/>
    <cellStyle name="20% - Accent1 2 3 2 4 2 4 2 2" xfId="9377" xr:uid="{00000000-0005-0000-0000-0000E6230000}"/>
    <cellStyle name="20% - Accent1 2 3 2 4 2 4 2 2 2" xfId="9378" xr:uid="{00000000-0005-0000-0000-0000E7230000}"/>
    <cellStyle name="20% - Accent1 2 3 2 4 2 4 2 3" xfId="9379" xr:uid="{00000000-0005-0000-0000-0000E8230000}"/>
    <cellStyle name="20% - Accent1 2 3 2 4 2 4 3" xfId="9380" xr:uid="{00000000-0005-0000-0000-0000E9230000}"/>
    <cellStyle name="20% - Accent1 2 3 2 4 2 4 3 2" xfId="9381" xr:uid="{00000000-0005-0000-0000-0000EA230000}"/>
    <cellStyle name="20% - Accent1 2 3 2 4 2 4 4" xfId="9382" xr:uid="{00000000-0005-0000-0000-0000EB230000}"/>
    <cellStyle name="20% - Accent1 2 3 2 4 2 5" xfId="9383" xr:uid="{00000000-0005-0000-0000-0000EC230000}"/>
    <cellStyle name="20% - Accent1 2 3 2 4 2 5 2" xfId="9384" xr:uid="{00000000-0005-0000-0000-0000ED230000}"/>
    <cellStyle name="20% - Accent1 2 3 2 4 2 5 2 2" xfId="9385" xr:uid="{00000000-0005-0000-0000-0000EE230000}"/>
    <cellStyle name="20% - Accent1 2 3 2 4 2 5 3" xfId="9386" xr:uid="{00000000-0005-0000-0000-0000EF230000}"/>
    <cellStyle name="20% - Accent1 2 3 2 4 2 6" xfId="9387" xr:uid="{00000000-0005-0000-0000-0000F0230000}"/>
    <cellStyle name="20% - Accent1 2 3 2 4 2 6 2" xfId="9388" xr:uid="{00000000-0005-0000-0000-0000F1230000}"/>
    <cellStyle name="20% - Accent1 2 3 2 4 2 6 2 2" xfId="9389" xr:uid="{00000000-0005-0000-0000-0000F2230000}"/>
    <cellStyle name="20% - Accent1 2 3 2 4 2 6 3" xfId="9390" xr:uid="{00000000-0005-0000-0000-0000F3230000}"/>
    <cellStyle name="20% - Accent1 2 3 2 4 2 7" xfId="9391" xr:uid="{00000000-0005-0000-0000-0000F4230000}"/>
    <cellStyle name="20% - Accent1 2 3 2 4 2 7 2" xfId="9392" xr:uid="{00000000-0005-0000-0000-0000F5230000}"/>
    <cellStyle name="20% - Accent1 2 3 2 4 2 8" xfId="9393" xr:uid="{00000000-0005-0000-0000-0000F6230000}"/>
    <cellStyle name="20% - Accent1 2 3 2 4 2 8 2" xfId="9394" xr:uid="{00000000-0005-0000-0000-0000F7230000}"/>
    <cellStyle name="20% - Accent1 2 3 2 4 2 9" xfId="9395" xr:uid="{00000000-0005-0000-0000-0000F8230000}"/>
    <cellStyle name="20% - Accent1 2 3 2 4 3" xfId="9396" xr:uid="{00000000-0005-0000-0000-0000F9230000}"/>
    <cellStyle name="20% - Accent1 2 3 2 4 3 2" xfId="9397" xr:uid="{00000000-0005-0000-0000-0000FA230000}"/>
    <cellStyle name="20% - Accent1 2 3 2 4 3 2 2" xfId="9398" xr:uid="{00000000-0005-0000-0000-0000FB230000}"/>
    <cellStyle name="20% - Accent1 2 3 2 4 3 2 2 2" xfId="9399" xr:uid="{00000000-0005-0000-0000-0000FC230000}"/>
    <cellStyle name="20% - Accent1 2 3 2 4 3 2 2 2 2" xfId="9400" xr:uid="{00000000-0005-0000-0000-0000FD230000}"/>
    <cellStyle name="20% - Accent1 2 3 2 4 3 2 2 3" xfId="9401" xr:uid="{00000000-0005-0000-0000-0000FE230000}"/>
    <cellStyle name="20% - Accent1 2 3 2 4 3 2 3" xfId="9402" xr:uid="{00000000-0005-0000-0000-0000FF230000}"/>
    <cellStyle name="20% - Accent1 2 3 2 4 3 2 3 2" xfId="9403" xr:uid="{00000000-0005-0000-0000-000000240000}"/>
    <cellStyle name="20% - Accent1 2 3 2 4 3 2 4" xfId="9404" xr:uid="{00000000-0005-0000-0000-000001240000}"/>
    <cellStyle name="20% - Accent1 2 3 2 4 3 3" xfId="9405" xr:uid="{00000000-0005-0000-0000-000002240000}"/>
    <cellStyle name="20% - Accent1 2 3 2 4 3 3 2" xfId="9406" xr:uid="{00000000-0005-0000-0000-000003240000}"/>
    <cellStyle name="20% - Accent1 2 3 2 4 3 3 2 2" xfId="9407" xr:uid="{00000000-0005-0000-0000-000004240000}"/>
    <cellStyle name="20% - Accent1 2 3 2 4 3 3 2 2 2" xfId="9408" xr:uid="{00000000-0005-0000-0000-000005240000}"/>
    <cellStyle name="20% - Accent1 2 3 2 4 3 3 2 3" xfId="9409" xr:uid="{00000000-0005-0000-0000-000006240000}"/>
    <cellStyle name="20% - Accent1 2 3 2 4 3 3 3" xfId="9410" xr:uid="{00000000-0005-0000-0000-000007240000}"/>
    <cellStyle name="20% - Accent1 2 3 2 4 3 3 3 2" xfId="9411" xr:uid="{00000000-0005-0000-0000-000008240000}"/>
    <cellStyle name="20% - Accent1 2 3 2 4 3 3 4" xfId="9412" xr:uid="{00000000-0005-0000-0000-000009240000}"/>
    <cellStyle name="20% - Accent1 2 3 2 4 3 4" xfId="9413" xr:uid="{00000000-0005-0000-0000-00000A240000}"/>
    <cellStyle name="20% - Accent1 2 3 2 4 3 4 2" xfId="9414" xr:uid="{00000000-0005-0000-0000-00000B240000}"/>
    <cellStyle name="20% - Accent1 2 3 2 4 3 4 2 2" xfId="9415" xr:uid="{00000000-0005-0000-0000-00000C240000}"/>
    <cellStyle name="20% - Accent1 2 3 2 4 3 4 2 2 2" xfId="9416" xr:uid="{00000000-0005-0000-0000-00000D240000}"/>
    <cellStyle name="20% - Accent1 2 3 2 4 3 4 2 3" xfId="9417" xr:uid="{00000000-0005-0000-0000-00000E240000}"/>
    <cellStyle name="20% - Accent1 2 3 2 4 3 4 3" xfId="9418" xr:uid="{00000000-0005-0000-0000-00000F240000}"/>
    <cellStyle name="20% - Accent1 2 3 2 4 3 4 3 2" xfId="9419" xr:uid="{00000000-0005-0000-0000-000010240000}"/>
    <cellStyle name="20% - Accent1 2 3 2 4 3 4 4" xfId="9420" xr:uid="{00000000-0005-0000-0000-000011240000}"/>
    <cellStyle name="20% - Accent1 2 3 2 4 3 5" xfId="9421" xr:uid="{00000000-0005-0000-0000-000012240000}"/>
    <cellStyle name="20% - Accent1 2 3 2 4 3 5 2" xfId="9422" xr:uid="{00000000-0005-0000-0000-000013240000}"/>
    <cellStyle name="20% - Accent1 2 3 2 4 3 5 2 2" xfId="9423" xr:uid="{00000000-0005-0000-0000-000014240000}"/>
    <cellStyle name="20% - Accent1 2 3 2 4 3 5 3" xfId="9424" xr:uid="{00000000-0005-0000-0000-000015240000}"/>
    <cellStyle name="20% - Accent1 2 3 2 4 3 6" xfId="9425" xr:uid="{00000000-0005-0000-0000-000016240000}"/>
    <cellStyle name="20% - Accent1 2 3 2 4 3 6 2" xfId="9426" xr:uid="{00000000-0005-0000-0000-000017240000}"/>
    <cellStyle name="20% - Accent1 2 3 2 4 3 6 2 2" xfId="9427" xr:uid="{00000000-0005-0000-0000-000018240000}"/>
    <cellStyle name="20% - Accent1 2 3 2 4 3 6 3" xfId="9428" xr:uid="{00000000-0005-0000-0000-000019240000}"/>
    <cellStyle name="20% - Accent1 2 3 2 4 3 7" xfId="9429" xr:uid="{00000000-0005-0000-0000-00001A240000}"/>
    <cellStyle name="20% - Accent1 2 3 2 4 3 7 2" xfId="9430" xr:uid="{00000000-0005-0000-0000-00001B240000}"/>
    <cellStyle name="20% - Accent1 2 3 2 4 3 8" xfId="9431" xr:uid="{00000000-0005-0000-0000-00001C240000}"/>
    <cellStyle name="20% - Accent1 2 3 2 4 3 8 2" xfId="9432" xr:uid="{00000000-0005-0000-0000-00001D240000}"/>
    <cellStyle name="20% - Accent1 2 3 2 4 3 9" xfId="9433" xr:uid="{00000000-0005-0000-0000-00001E240000}"/>
    <cellStyle name="20% - Accent1 2 3 2 4 4" xfId="9434" xr:uid="{00000000-0005-0000-0000-00001F240000}"/>
    <cellStyle name="20% - Accent1 2 3 2 4 4 2" xfId="9435" xr:uid="{00000000-0005-0000-0000-000020240000}"/>
    <cellStyle name="20% - Accent1 2 3 2 4 4 2 2" xfId="9436" xr:uid="{00000000-0005-0000-0000-000021240000}"/>
    <cellStyle name="20% - Accent1 2 3 2 4 4 2 2 2" xfId="9437" xr:uid="{00000000-0005-0000-0000-000022240000}"/>
    <cellStyle name="20% - Accent1 2 3 2 4 4 2 3" xfId="9438" xr:uid="{00000000-0005-0000-0000-000023240000}"/>
    <cellStyle name="20% - Accent1 2 3 2 4 4 3" xfId="9439" xr:uid="{00000000-0005-0000-0000-000024240000}"/>
    <cellStyle name="20% - Accent1 2 3 2 4 4 3 2" xfId="9440" xr:uid="{00000000-0005-0000-0000-000025240000}"/>
    <cellStyle name="20% - Accent1 2 3 2 4 4 4" xfId="9441" xr:uid="{00000000-0005-0000-0000-000026240000}"/>
    <cellStyle name="20% - Accent1 2 3 2 4 5" xfId="9442" xr:uid="{00000000-0005-0000-0000-000027240000}"/>
    <cellStyle name="20% - Accent1 2 3 2 4 5 2" xfId="9443" xr:uid="{00000000-0005-0000-0000-000028240000}"/>
    <cellStyle name="20% - Accent1 2 3 2 4 5 2 2" xfId="9444" xr:uid="{00000000-0005-0000-0000-000029240000}"/>
    <cellStyle name="20% - Accent1 2 3 2 4 5 2 2 2" xfId="9445" xr:uid="{00000000-0005-0000-0000-00002A240000}"/>
    <cellStyle name="20% - Accent1 2 3 2 4 5 2 3" xfId="9446" xr:uid="{00000000-0005-0000-0000-00002B240000}"/>
    <cellStyle name="20% - Accent1 2 3 2 4 5 3" xfId="9447" xr:uid="{00000000-0005-0000-0000-00002C240000}"/>
    <cellStyle name="20% - Accent1 2 3 2 4 5 3 2" xfId="9448" xr:uid="{00000000-0005-0000-0000-00002D240000}"/>
    <cellStyle name="20% - Accent1 2 3 2 4 5 4" xfId="9449" xr:uid="{00000000-0005-0000-0000-00002E240000}"/>
    <cellStyle name="20% - Accent1 2 3 2 4 6" xfId="9450" xr:uid="{00000000-0005-0000-0000-00002F240000}"/>
    <cellStyle name="20% - Accent1 2 3 2 4 6 2" xfId="9451" xr:uid="{00000000-0005-0000-0000-000030240000}"/>
    <cellStyle name="20% - Accent1 2 3 2 4 6 2 2" xfId="9452" xr:uid="{00000000-0005-0000-0000-000031240000}"/>
    <cellStyle name="20% - Accent1 2 3 2 4 6 2 2 2" xfId="9453" xr:uid="{00000000-0005-0000-0000-000032240000}"/>
    <cellStyle name="20% - Accent1 2 3 2 4 6 2 3" xfId="9454" xr:uid="{00000000-0005-0000-0000-000033240000}"/>
    <cellStyle name="20% - Accent1 2 3 2 4 6 3" xfId="9455" xr:uid="{00000000-0005-0000-0000-000034240000}"/>
    <cellStyle name="20% - Accent1 2 3 2 4 6 3 2" xfId="9456" xr:uid="{00000000-0005-0000-0000-000035240000}"/>
    <cellStyle name="20% - Accent1 2 3 2 4 6 4" xfId="9457" xr:uid="{00000000-0005-0000-0000-000036240000}"/>
    <cellStyle name="20% - Accent1 2 3 2 4 7" xfId="9458" xr:uid="{00000000-0005-0000-0000-000037240000}"/>
    <cellStyle name="20% - Accent1 2 3 2 4 7 2" xfId="9459" xr:uid="{00000000-0005-0000-0000-000038240000}"/>
    <cellStyle name="20% - Accent1 2 3 2 4 7 2 2" xfId="9460" xr:uid="{00000000-0005-0000-0000-000039240000}"/>
    <cellStyle name="20% - Accent1 2 3 2 4 7 3" xfId="9461" xr:uid="{00000000-0005-0000-0000-00003A240000}"/>
    <cellStyle name="20% - Accent1 2 3 2 4 8" xfId="9462" xr:uid="{00000000-0005-0000-0000-00003B240000}"/>
    <cellStyle name="20% - Accent1 2 3 2 4 8 2" xfId="9463" xr:uid="{00000000-0005-0000-0000-00003C240000}"/>
    <cellStyle name="20% - Accent1 2 3 2 4 8 2 2" xfId="9464" xr:uid="{00000000-0005-0000-0000-00003D240000}"/>
    <cellStyle name="20% - Accent1 2 3 2 4 8 3" xfId="9465" xr:uid="{00000000-0005-0000-0000-00003E240000}"/>
    <cellStyle name="20% - Accent1 2 3 2 4 9" xfId="9466" xr:uid="{00000000-0005-0000-0000-00003F240000}"/>
    <cellStyle name="20% - Accent1 2 3 2 4 9 2" xfId="9467" xr:uid="{00000000-0005-0000-0000-000040240000}"/>
    <cellStyle name="20% - Accent1 2 3 2 5" xfId="9468" xr:uid="{00000000-0005-0000-0000-000041240000}"/>
    <cellStyle name="20% - Accent1 2 3 2 5 10" xfId="9469" xr:uid="{00000000-0005-0000-0000-000042240000}"/>
    <cellStyle name="20% - Accent1 2 3 2 5 10 2" xfId="9470" xr:uid="{00000000-0005-0000-0000-000043240000}"/>
    <cellStyle name="20% - Accent1 2 3 2 5 11" xfId="9471" xr:uid="{00000000-0005-0000-0000-000044240000}"/>
    <cellStyle name="20% - Accent1 2 3 2 5 2" xfId="9472" xr:uid="{00000000-0005-0000-0000-000045240000}"/>
    <cellStyle name="20% - Accent1 2 3 2 5 2 2" xfId="9473" xr:uid="{00000000-0005-0000-0000-000046240000}"/>
    <cellStyle name="20% - Accent1 2 3 2 5 2 2 2" xfId="9474" xr:uid="{00000000-0005-0000-0000-000047240000}"/>
    <cellStyle name="20% - Accent1 2 3 2 5 2 2 2 2" xfId="9475" xr:uid="{00000000-0005-0000-0000-000048240000}"/>
    <cellStyle name="20% - Accent1 2 3 2 5 2 2 2 2 2" xfId="9476" xr:uid="{00000000-0005-0000-0000-000049240000}"/>
    <cellStyle name="20% - Accent1 2 3 2 5 2 2 2 3" xfId="9477" xr:uid="{00000000-0005-0000-0000-00004A240000}"/>
    <cellStyle name="20% - Accent1 2 3 2 5 2 2 3" xfId="9478" xr:uid="{00000000-0005-0000-0000-00004B240000}"/>
    <cellStyle name="20% - Accent1 2 3 2 5 2 2 3 2" xfId="9479" xr:uid="{00000000-0005-0000-0000-00004C240000}"/>
    <cellStyle name="20% - Accent1 2 3 2 5 2 2 4" xfId="9480" xr:uid="{00000000-0005-0000-0000-00004D240000}"/>
    <cellStyle name="20% - Accent1 2 3 2 5 2 3" xfId="9481" xr:uid="{00000000-0005-0000-0000-00004E240000}"/>
    <cellStyle name="20% - Accent1 2 3 2 5 2 3 2" xfId="9482" xr:uid="{00000000-0005-0000-0000-00004F240000}"/>
    <cellStyle name="20% - Accent1 2 3 2 5 2 3 2 2" xfId="9483" xr:uid="{00000000-0005-0000-0000-000050240000}"/>
    <cellStyle name="20% - Accent1 2 3 2 5 2 3 2 2 2" xfId="9484" xr:uid="{00000000-0005-0000-0000-000051240000}"/>
    <cellStyle name="20% - Accent1 2 3 2 5 2 3 2 3" xfId="9485" xr:uid="{00000000-0005-0000-0000-000052240000}"/>
    <cellStyle name="20% - Accent1 2 3 2 5 2 3 3" xfId="9486" xr:uid="{00000000-0005-0000-0000-000053240000}"/>
    <cellStyle name="20% - Accent1 2 3 2 5 2 3 3 2" xfId="9487" xr:uid="{00000000-0005-0000-0000-000054240000}"/>
    <cellStyle name="20% - Accent1 2 3 2 5 2 3 4" xfId="9488" xr:uid="{00000000-0005-0000-0000-000055240000}"/>
    <cellStyle name="20% - Accent1 2 3 2 5 2 4" xfId="9489" xr:uid="{00000000-0005-0000-0000-000056240000}"/>
    <cellStyle name="20% - Accent1 2 3 2 5 2 4 2" xfId="9490" xr:uid="{00000000-0005-0000-0000-000057240000}"/>
    <cellStyle name="20% - Accent1 2 3 2 5 2 4 2 2" xfId="9491" xr:uid="{00000000-0005-0000-0000-000058240000}"/>
    <cellStyle name="20% - Accent1 2 3 2 5 2 4 2 2 2" xfId="9492" xr:uid="{00000000-0005-0000-0000-000059240000}"/>
    <cellStyle name="20% - Accent1 2 3 2 5 2 4 2 3" xfId="9493" xr:uid="{00000000-0005-0000-0000-00005A240000}"/>
    <cellStyle name="20% - Accent1 2 3 2 5 2 4 3" xfId="9494" xr:uid="{00000000-0005-0000-0000-00005B240000}"/>
    <cellStyle name="20% - Accent1 2 3 2 5 2 4 3 2" xfId="9495" xr:uid="{00000000-0005-0000-0000-00005C240000}"/>
    <cellStyle name="20% - Accent1 2 3 2 5 2 4 4" xfId="9496" xr:uid="{00000000-0005-0000-0000-00005D240000}"/>
    <cellStyle name="20% - Accent1 2 3 2 5 2 5" xfId="9497" xr:uid="{00000000-0005-0000-0000-00005E240000}"/>
    <cellStyle name="20% - Accent1 2 3 2 5 2 5 2" xfId="9498" xr:uid="{00000000-0005-0000-0000-00005F240000}"/>
    <cellStyle name="20% - Accent1 2 3 2 5 2 5 2 2" xfId="9499" xr:uid="{00000000-0005-0000-0000-000060240000}"/>
    <cellStyle name="20% - Accent1 2 3 2 5 2 5 3" xfId="9500" xr:uid="{00000000-0005-0000-0000-000061240000}"/>
    <cellStyle name="20% - Accent1 2 3 2 5 2 6" xfId="9501" xr:uid="{00000000-0005-0000-0000-000062240000}"/>
    <cellStyle name="20% - Accent1 2 3 2 5 2 6 2" xfId="9502" xr:uid="{00000000-0005-0000-0000-000063240000}"/>
    <cellStyle name="20% - Accent1 2 3 2 5 2 6 2 2" xfId="9503" xr:uid="{00000000-0005-0000-0000-000064240000}"/>
    <cellStyle name="20% - Accent1 2 3 2 5 2 6 3" xfId="9504" xr:uid="{00000000-0005-0000-0000-000065240000}"/>
    <cellStyle name="20% - Accent1 2 3 2 5 2 7" xfId="9505" xr:uid="{00000000-0005-0000-0000-000066240000}"/>
    <cellStyle name="20% - Accent1 2 3 2 5 2 7 2" xfId="9506" xr:uid="{00000000-0005-0000-0000-000067240000}"/>
    <cellStyle name="20% - Accent1 2 3 2 5 2 8" xfId="9507" xr:uid="{00000000-0005-0000-0000-000068240000}"/>
    <cellStyle name="20% - Accent1 2 3 2 5 2 8 2" xfId="9508" xr:uid="{00000000-0005-0000-0000-000069240000}"/>
    <cellStyle name="20% - Accent1 2 3 2 5 2 9" xfId="9509" xr:uid="{00000000-0005-0000-0000-00006A240000}"/>
    <cellStyle name="20% - Accent1 2 3 2 5 3" xfId="9510" xr:uid="{00000000-0005-0000-0000-00006B240000}"/>
    <cellStyle name="20% - Accent1 2 3 2 5 3 2" xfId="9511" xr:uid="{00000000-0005-0000-0000-00006C240000}"/>
    <cellStyle name="20% - Accent1 2 3 2 5 3 2 2" xfId="9512" xr:uid="{00000000-0005-0000-0000-00006D240000}"/>
    <cellStyle name="20% - Accent1 2 3 2 5 3 2 2 2" xfId="9513" xr:uid="{00000000-0005-0000-0000-00006E240000}"/>
    <cellStyle name="20% - Accent1 2 3 2 5 3 2 2 2 2" xfId="9514" xr:uid="{00000000-0005-0000-0000-00006F240000}"/>
    <cellStyle name="20% - Accent1 2 3 2 5 3 2 2 3" xfId="9515" xr:uid="{00000000-0005-0000-0000-000070240000}"/>
    <cellStyle name="20% - Accent1 2 3 2 5 3 2 3" xfId="9516" xr:uid="{00000000-0005-0000-0000-000071240000}"/>
    <cellStyle name="20% - Accent1 2 3 2 5 3 2 3 2" xfId="9517" xr:uid="{00000000-0005-0000-0000-000072240000}"/>
    <cellStyle name="20% - Accent1 2 3 2 5 3 2 4" xfId="9518" xr:uid="{00000000-0005-0000-0000-000073240000}"/>
    <cellStyle name="20% - Accent1 2 3 2 5 3 3" xfId="9519" xr:uid="{00000000-0005-0000-0000-000074240000}"/>
    <cellStyle name="20% - Accent1 2 3 2 5 3 3 2" xfId="9520" xr:uid="{00000000-0005-0000-0000-000075240000}"/>
    <cellStyle name="20% - Accent1 2 3 2 5 3 3 2 2" xfId="9521" xr:uid="{00000000-0005-0000-0000-000076240000}"/>
    <cellStyle name="20% - Accent1 2 3 2 5 3 3 2 2 2" xfId="9522" xr:uid="{00000000-0005-0000-0000-000077240000}"/>
    <cellStyle name="20% - Accent1 2 3 2 5 3 3 2 3" xfId="9523" xr:uid="{00000000-0005-0000-0000-000078240000}"/>
    <cellStyle name="20% - Accent1 2 3 2 5 3 3 3" xfId="9524" xr:uid="{00000000-0005-0000-0000-000079240000}"/>
    <cellStyle name="20% - Accent1 2 3 2 5 3 3 3 2" xfId="9525" xr:uid="{00000000-0005-0000-0000-00007A240000}"/>
    <cellStyle name="20% - Accent1 2 3 2 5 3 3 4" xfId="9526" xr:uid="{00000000-0005-0000-0000-00007B240000}"/>
    <cellStyle name="20% - Accent1 2 3 2 5 3 4" xfId="9527" xr:uid="{00000000-0005-0000-0000-00007C240000}"/>
    <cellStyle name="20% - Accent1 2 3 2 5 3 4 2" xfId="9528" xr:uid="{00000000-0005-0000-0000-00007D240000}"/>
    <cellStyle name="20% - Accent1 2 3 2 5 3 4 2 2" xfId="9529" xr:uid="{00000000-0005-0000-0000-00007E240000}"/>
    <cellStyle name="20% - Accent1 2 3 2 5 3 4 2 2 2" xfId="9530" xr:uid="{00000000-0005-0000-0000-00007F240000}"/>
    <cellStyle name="20% - Accent1 2 3 2 5 3 4 2 3" xfId="9531" xr:uid="{00000000-0005-0000-0000-000080240000}"/>
    <cellStyle name="20% - Accent1 2 3 2 5 3 4 3" xfId="9532" xr:uid="{00000000-0005-0000-0000-000081240000}"/>
    <cellStyle name="20% - Accent1 2 3 2 5 3 4 3 2" xfId="9533" xr:uid="{00000000-0005-0000-0000-000082240000}"/>
    <cellStyle name="20% - Accent1 2 3 2 5 3 4 4" xfId="9534" xr:uid="{00000000-0005-0000-0000-000083240000}"/>
    <cellStyle name="20% - Accent1 2 3 2 5 3 5" xfId="9535" xr:uid="{00000000-0005-0000-0000-000084240000}"/>
    <cellStyle name="20% - Accent1 2 3 2 5 3 5 2" xfId="9536" xr:uid="{00000000-0005-0000-0000-000085240000}"/>
    <cellStyle name="20% - Accent1 2 3 2 5 3 5 2 2" xfId="9537" xr:uid="{00000000-0005-0000-0000-000086240000}"/>
    <cellStyle name="20% - Accent1 2 3 2 5 3 5 3" xfId="9538" xr:uid="{00000000-0005-0000-0000-000087240000}"/>
    <cellStyle name="20% - Accent1 2 3 2 5 3 6" xfId="9539" xr:uid="{00000000-0005-0000-0000-000088240000}"/>
    <cellStyle name="20% - Accent1 2 3 2 5 3 6 2" xfId="9540" xr:uid="{00000000-0005-0000-0000-000089240000}"/>
    <cellStyle name="20% - Accent1 2 3 2 5 3 6 2 2" xfId="9541" xr:uid="{00000000-0005-0000-0000-00008A240000}"/>
    <cellStyle name="20% - Accent1 2 3 2 5 3 6 3" xfId="9542" xr:uid="{00000000-0005-0000-0000-00008B240000}"/>
    <cellStyle name="20% - Accent1 2 3 2 5 3 7" xfId="9543" xr:uid="{00000000-0005-0000-0000-00008C240000}"/>
    <cellStyle name="20% - Accent1 2 3 2 5 3 7 2" xfId="9544" xr:uid="{00000000-0005-0000-0000-00008D240000}"/>
    <cellStyle name="20% - Accent1 2 3 2 5 3 8" xfId="9545" xr:uid="{00000000-0005-0000-0000-00008E240000}"/>
    <cellStyle name="20% - Accent1 2 3 2 5 3 8 2" xfId="9546" xr:uid="{00000000-0005-0000-0000-00008F240000}"/>
    <cellStyle name="20% - Accent1 2 3 2 5 3 9" xfId="9547" xr:uid="{00000000-0005-0000-0000-000090240000}"/>
    <cellStyle name="20% - Accent1 2 3 2 5 4" xfId="9548" xr:uid="{00000000-0005-0000-0000-000091240000}"/>
    <cellStyle name="20% - Accent1 2 3 2 5 4 2" xfId="9549" xr:uid="{00000000-0005-0000-0000-000092240000}"/>
    <cellStyle name="20% - Accent1 2 3 2 5 4 2 2" xfId="9550" xr:uid="{00000000-0005-0000-0000-000093240000}"/>
    <cellStyle name="20% - Accent1 2 3 2 5 4 2 2 2" xfId="9551" xr:uid="{00000000-0005-0000-0000-000094240000}"/>
    <cellStyle name="20% - Accent1 2 3 2 5 4 2 3" xfId="9552" xr:uid="{00000000-0005-0000-0000-000095240000}"/>
    <cellStyle name="20% - Accent1 2 3 2 5 4 3" xfId="9553" xr:uid="{00000000-0005-0000-0000-000096240000}"/>
    <cellStyle name="20% - Accent1 2 3 2 5 4 3 2" xfId="9554" xr:uid="{00000000-0005-0000-0000-000097240000}"/>
    <cellStyle name="20% - Accent1 2 3 2 5 4 4" xfId="9555" xr:uid="{00000000-0005-0000-0000-000098240000}"/>
    <cellStyle name="20% - Accent1 2 3 2 5 5" xfId="9556" xr:uid="{00000000-0005-0000-0000-000099240000}"/>
    <cellStyle name="20% - Accent1 2 3 2 5 5 2" xfId="9557" xr:uid="{00000000-0005-0000-0000-00009A240000}"/>
    <cellStyle name="20% - Accent1 2 3 2 5 5 2 2" xfId="9558" xr:uid="{00000000-0005-0000-0000-00009B240000}"/>
    <cellStyle name="20% - Accent1 2 3 2 5 5 2 2 2" xfId="9559" xr:uid="{00000000-0005-0000-0000-00009C240000}"/>
    <cellStyle name="20% - Accent1 2 3 2 5 5 2 3" xfId="9560" xr:uid="{00000000-0005-0000-0000-00009D240000}"/>
    <cellStyle name="20% - Accent1 2 3 2 5 5 3" xfId="9561" xr:uid="{00000000-0005-0000-0000-00009E240000}"/>
    <cellStyle name="20% - Accent1 2 3 2 5 5 3 2" xfId="9562" xr:uid="{00000000-0005-0000-0000-00009F240000}"/>
    <cellStyle name="20% - Accent1 2 3 2 5 5 4" xfId="9563" xr:uid="{00000000-0005-0000-0000-0000A0240000}"/>
    <cellStyle name="20% - Accent1 2 3 2 5 6" xfId="9564" xr:uid="{00000000-0005-0000-0000-0000A1240000}"/>
    <cellStyle name="20% - Accent1 2 3 2 5 6 2" xfId="9565" xr:uid="{00000000-0005-0000-0000-0000A2240000}"/>
    <cellStyle name="20% - Accent1 2 3 2 5 6 2 2" xfId="9566" xr:uid="{00000000-0005-0000-0000-0000A3240000}"/>
    <cellStyle name="20% - Accent1 2 3 2 5 6 2 2 2" xfId="9567" xr:uid="{00000000-0005-0000-0000-0000A4240000}"/>
    <cellStyle name="20% - Accent1 2 3 2 5 6 2 3" xfId="9568" xr:uid="{00000000-0005-0000-0000-0000A5240000}"/>
    <cellStyle name="20% - Accent1 2 3 2 5 6 3" xfId="9569" xr:uid="{00000000-0005-0000-0000-0000A6240000}"/>
    <cellStyle name="20% - Accent1 2 3 2 5 6 3 2" xfId="9570" xr:uid="{00000000-0005-0000-0000-0000A7240000}"/>
    <cellStyle name="20% - Accent1 2 3 2 5 6 4" xfId="9571" xr:uid="{00000000-0005-0000-0000-0000A8240000}"/>
    <cellStyle name="20% - Accent1 2 3 2 5 7" xfId="9572" xr:uid="{00000000-0005-0000-0000-0000A9240000}"/>
    <cellStyle name="20% - Accent1 2 3 2 5 7 2" xfId="9573" xr:uid="{00000000-0005-0000-0000-0000AA240000}"/>
    <cellStyle name="20% - Accent1 2 3 2 5 7 2 2" xfId="9574" xr:uid="{00000000-0005-0000-0000-0000AB240000}"/>
    <cellStyle name="20% - Accent1 2 3 2 5 7 3" xfId="9575" xr:uid="{00000000-0005-0000-0000-0000AC240000}"/>
    <cellStyle name="20% - Accent1 2 3 2 5 8" xfId="9576" xr:uid="{00000000-0005-0000-0000-0000AD240000}"/>
    <cellStyle name="20% - Accent1 2 3 2 5 8 2" xfId="9577" xr:uid="{00000000-0005-0000-0000-0000AE240000}"/>
    <cellStyle name="20% - Accent1 2 3 2 5 8 2 2" xfId="9578" xr:uid="{00000000-0005-0000-0000-0000AF240000}"/>
    <cellStyle name="20% - Accent1 2 3 2 5 8 3" xfId="9579" xr:uid="{00000000-0005-0000-0000-0000B0240000}"/>
    <cellStyle name="20% - Accent1 2 3 2 5 9" xfId="9580" xr:uid="{00000000-0005-0000-0000-0000B1240000}"/>
    <cellStyle name="20% - Accent1 2 3 2 5 9 2" xfId="9581" xr:uid="{00000000-0005-0000-0000-0000B2240000}"/>
    <cellStyle name="20% - Accent1 2 3 2 6" xfId="9582" xr:uid="{00000000-0005-0000-0000-0000B3240000}"/>
    <cellStyle name="20% - Accent1 2 3 2 6 2" xfId="9583" xr:uid="{00000000-0005-0000-0000-0000B4240000}"/>
    <cellStyle name="20% - Accent1 2 3 2 6 2 2" xfId="9584" xr:uid="{00000000-0005-0000-0000-0000B5240000}"/>
    <cellStyle name="20% - Accent1 2 3 2 6 2 2 2" xfId="9585" xr:uid="{00000000-0005-0000-0000-0000B6240000}"/>
    <cellStyle name="20% - Accent1 2 3 2 6 2 2 2 2" xfId="9586" xr:uid="{00000000-0005-0000-0000-0000B7240000}"/>
    <cellStyle name="20% - Accent1 2 3 2 6 2 2 3" xfId="9587" xr:uid="{00000000-0005-0000-0000-0000B8240000}"/>
    <cellStyle name="20% - Accent1 2 3 2 6 2 3" xfId="9588" xr:uid="{00000000-0005-0000-0000-0000B9240000}"/>
    <cellStyle name="20% - Accent1 2 3 2 6 2 3 2" xfId="9589" xr:uid="{00000000-0005-0000-0000-0000BA240000}"/>
    <cellStyle name="20% - Accent1 2 3 2 6 2 4" xfId="9590" xr:uid="{00000000-0005-0000-0000-0000BB240000}"/>
    <cellStyle name="20% - Accent1 2 3 2 6 3" xfId="9591" xr:uid="{00000000-0005-0000-0000-0000BC240000}"/>
    <cellStyle name="20% - Accent1 2 3 2 6 3 2" xfId="9592" xr:uid="{00000000-0005-0000-0000-0000BD240000}"/>
    <cellStyle name="20% - Accent1 2 3 2 6 3 2 2" xfId="9593" xr:uid="{00000000-0005-0000-0000-0000BE240000}"/>
    <cellStyle name="20% - Accent1 2 3 2 6 3 2 2 2" xfId="9594" xr:uid="{00000000-0005-0000-0000-0000BF240000}"/>
    <cellStyle name="20% - Accent1 2 3 2 6 3 2 3" xfId="9595" xr:uid="{00000000-0005-0000-0000-0000C0240000}"/>
    <cellStyle name="20% - Accent1 2 3 2 6 3 3" xfId="9596" xr:uid="{00000000-0005-0000-0000-0000C1240000}"/>
    <cellStyle name="20% - Accent1 2 3 2 6 3 3 2" xfId="9597" xr:uid="{00000000-0005-0000-0000-0000C2240000}"/>
    <cellStyle name="20% - Accent1 2 3 2 6 3 4" xfId="9598" xr:uid="{00000000-0005-0000-0000-0000C3240000}"/>
    <cellStyle name="20% - Accent1 2 3 2 6 4" xfId="9599" xr:uid="{00000000-0005-0000-0000-0000C4240000}"/>
    <cellStyle name="20% - Accent1 2 3 2 6 4 2" xfId="9600" xr:uid="{00000000-0005-0000-0000-0000C5240000}"/>
    <cellStyle name="20% - Accent1 2 3 2 6 4 2 2" xfId="9601" xr:uid="{00000000-0005-0000-0000-0000C6240000}"/>
    <cellStyle name="20% - Accent1 2 3 2 6 4 2 2 2" xfId="9602" xr:uid="{00000000-0005-0000-0000-0000C7240000}"/>
    <cellStyle name="20% - Accent1 2 3 2 6 4 2 3" xfId="9603" xr:uid="{00000000-0005-0000-0000-0000C8240000}"/>
    <cellStyle name="20% - Accent1 2 3 2 6 4 3" xfId="9604" xr:uid="{00000000-0005-0000-0000-0000C9240000}"/>
    <cellStyle name="20% - Accent1 2 3 2 6 4 3 2" xfId="9605" xr:uid="{00000000-0005-0000-0000-0000CA240000}"/>
    <cellStyle name="20% - Accent1 2 3 2 6 4 4" xfId="9606" xr:uid="{00000000-0005-0000-0000-0000CB240000}"/>
    <cellStyle name="20% - Accent1 2 3 2 6 5" xfId="9607" xr:uid="{00000000-0005-0000-0000-0000CC240000}"/>
    <cellStyle name="20% - Accent1 2 3 2 6 5 2" xfId="9608" xr:uid="{00000000-0005-0000-0000-0000CD240000}"/>
    <cellStyle name="20% - Accent1 2 3 2 6 5 2 2" xfId="9609" xr:uid="{00000000-0005-0000-0000-0000CE240000}"/>
    <cellStyle name="20% - Accent1 2 3 2 6 5 3" xfId="9610" xr:uid="{00000000-0005-0000-0000-0000CF240000}"/>
    <cellStyle name="20% - Accent1 2 3 2 6 6" xfId="9611" xr:uid="{00000000-0005-0000-0000-0000D0240000}"/>
    <cellStyle name="20% - Accent1 2 3 2 6 6 2" xfId="9612" xr:uid="{00000000-0005-0000-0000-0000D1240000}"/>
    <cellStyle name="20% - Accent1 2 3 2 6 6 2 2" xfId="9613" xr:uid="{00000000-0005-0000-0000-0000D2240000}"/>
    <cellStyle name="20% - Accent1 2 3 2 6 6 3" xfId="9614" xr:uid="{00000000-0005-0000-0000-0000D3240000}"/>
    <cellStyle name="20% - Accent1 2 3 2 6 7" xfId="9615" xr:uid="{00000000-0005-0000-0000-0000D4240000}"/>
    <cellStyle name="20% - Accent1 2 3 2 6 7 2" xfId="9616" xr:uid="{00000000-0005-0000-0000-0000D5240000}"/>
    <cellStyle name="20% - Accent1 2 3 2 6 8" xfId="9617" xr:uid="{00000000-0005-0000-0000-0000D6240000}"/>
    <cellStyle name="20% - Accent1 2 3 2 6 8 2" xfId="9618" xr:uid="{00000000-0005-0000-0000-0000D7240000}"/>
    <cellStyle name="20% - Accent1 2 3 2 6 9" xfId="9619" xr:uid="{00000000-0005-0000-0000-0000D8240000}"/>
    <cellStyle name="20% - Accent1 2 3 2 7" xfId="9620" xr:uid="{00000000-0005-0000-0000-0000D9240000}"/>
    <cellStyle name="20% - Accent1 2 3 2 7 2" xfId="9621" xr:uid="{00000000-0005-0000-0000-0000DA240000}"/>
    <cellStyle name="20% - Accent1 2 3 2 7 2 2" xfId="9622" xr:uid="{00000000-0005-0000-0000-0000DB240000}"/>
    <cellStyle name="20% - Accent1 2 3 2 7 2 2 2" xfId="9623" xr:uid="{00000000-0005-0000-0000-0000DC240000}"/>
    <cellStyle name="20% - Accent1 2 3 2 7 2 2 2 2" xfId="9624" xr:uid="{00000000-0005-0000-0000-0000DD240000}"/>
    <cellStyle name="20% - Accent1 2 3 2 7 2 2 3" xfId="9625" xr:uid="{00000000-0005-0000-0000-0000DE240000}"/>
    <cellStyle name="20% - Accent1 2 3 2 7 2 3" xfId="9626" xr:uid="{00000000-0005-0000-0000-0000DF240000}"/>
    <cellStyle name="20% - Accent1 2 3 2 7 2 3 2" xfId="9627" xr:uid="{00000000-0005-0000-0000-0000E0240000}"/>
    <cellStyle name="20% - Accent1 2 3 2 7 2 4" xfId="9628" xr:uid="{00000000-0005-0000-0000-0000E1240000}"/>
    <cellStyle name="20% - Accent1 2 3 2 7 3" xfId="9629" xr:uid="{00000000-0005-0000-0000-0000E2240000}"/>
    <cellStyle name="20% - Accent1 2 3 2 7 3 2" xfId="9630" xr:uid="{00000000-0005-0000-0000-0000E3240000}"/>
    <cellStyle name="20% - Accent1 2 3 2 7 3 2 2" xfId="9631" xr:uid="{00000000-0005-0000-0000-0000E4240000}"/>
    <cellStyle name="20% - Accent1 2 3 2 7 3 2 2 2" xfId="9632" xr:uid="{00000000-0005-0000-0000-0000E5240000}"/>
    <cellStyle name="20% - Accent1 2 3 2 7 3 2 3" xfId="9633" xr:uid="{00000000-0005-0000-0000-0000E6240000}"/>
    <cellStyle name="20% - Accent1 2 3 2 7 3 3" xfId="9634" xr:uid="{00000000-0005-0000-0000-0000E7240000}"/>
    <cellStyle name="20% - Accent1 2 3 2 7 3 3 2" xfId="9635" xr:uid="{00000000-0005-0000-0000-0000E8240000}"/>
    <cellStyle name="20% - Accent1 2 3 2 7 3 4" xfId="9636" xr:uid="{00000000-0005-0000-0000-0000E9240000}"/>
    <cellStyle name="20% - Accent1 2 3 2 7 4" xfId="9637" xr:uid="{00000000-0005-0000-0000-0000EA240000}"/>
    <cellStyle name="20% - Accent1 2 3 2 7 4 2" xfId="9638" xr:uid="{00000000-0005-0000-0000-0000EB240000}"/>
    <cellStyle name="20% - Accent1 2 3 2 7 4 2 2" xfId="9639" xr:uid="{00000000-0005-0000-0000-0000EC240000}"/>
    <cellStyle name="20% - Accent1 2 3 2 7 4 2 2 2" xfId="9640" xr:uid="{00000000-0005-0000-0000-0000ED240000}"/>
    <cellStyle name="20% - Accent1 2 3 2 7 4 2 3" xfId="9641" xr:uid="{00000000-0005-0000-0000-0000EE240000}"/>
    <cellStyle name="20% - Accent1 2 3 2 7 4 3" xfId="9642" xr:uid="{00000000-0005-0000-0000-0000EF240000}"/>
    <cellStyle name="20% - Accent1 2 3 2 7 4 3 2" xfId="9643" xr:uid="{00000000-0005-0000-0000-0000F0240000}"/>
    <cellStyle name="20% - Accent1 2 3 2 7 4 4" xfId="9644" xr:uid="{00000000-0005-0000-0000-0000F1240000}"/>
    <cellStyle name="20% - Accent1 2 3 2 7 5" xfId="9645" xr:uid="{00000000-0005-0000-0000-0000F2240000}"/>
    <cellStyle name="20% - Accent1 2 3 2 7 5 2" xfId="9646" xr:uid="{00000000-0005-0000-0000-0000F3240000}"/>
    <cellStyle name="20% - Accent1 2 3 2 7 5 2 2" xfId="9647" xr:uid="{00000000-0005-0000-0000-0000F4240000}"/>
    <cellStyle name="20% - Accent1 2 3 2 7 5 3" xfId="9648" xr:uid="{00000000-0005-0000-0000-0000F5240000}"/>
    <cellStyle name="20% - Accent1 2 3 2 7 6" xfId="9649" xr:uid="{00000000-0005-0000-0000-0000F6240000}"/>
    <cellStyle name="20% - Accent1 2 3 2 7 6 2" xfId="9650" xr:uid="{00000000-0005-0000-0000-0000F7240000}"/>
    <cellStyle name="20% - Accent1 2 3 2 7 6 2 2" xfId="9651" xr:uid="{00000000-0005-0000-0000-0000F8240000}"/>
    <cellStyle name="20% - Accent1 2 3 2 7 6 3" xfId="9652" xr:uid="{00000000-0005-0000-0000-0000F9240000}"/>
    <cellStyle name="20% - Accent1 2 3 2 7 7" xfId="9653" xr:uid="{00000000-0005-0000-0000-0000FA240000}"/>
    <cellStyle name="20% - Accent1 2 3 2 7 7 2" xfId="9654" xr:uid="{00000000-0005-0000-0000-0000FB240000}"/>
    <cellStyle name="20% - Accent1 2 3 2 7 8" xfId="9655" xr:uid="{00000000-0005-0000-0000-0000FC240000}"/>
    <cellStyle name="20% - Accent1 2 3 2 7 8 2" xfId="9656" xr:uid="{00000000-0005-0000-0000-0000FD240000}"/>
    <cellStyle name="20% - Accent1 2 3 2 7 9" xfId="9657" xr:uid="{00000000-0005-0000-0000-0000FE240000}"/>
    <cellStyle name="20% - Accent1 2 3 2 8" xfId="9658" xr:uid="{00000000-0005-0000-0000-0000FF240000}"/>
    <cellStyle name="20% - Accent1 2 3 2 8 2" xfId="9659" xr:uid="{00000000-0005-0000-0000-000000250000}"/>
    <cellStyle name="20% - Accent1 2 3 2 8 2 2" xfId="9660" xr:uid="{00000000-0005-0000-0000-000001250000}"/>
    <cellStyle name="20% - Accent1 2 3 2 8 2 2 2" xfId="9661" xr:uid="{00000000-0005-0000-0000-000002250000}"/>
    <cellStyle name="20% - Accent1 2 3 2 8 2 3" xfId="9662" xr:uid="{00000000-0005-0000-0000-000003250000}"/>
    <cellStyle name="20% - Accent1 2 3 2 8 3" xfId="9663" xr:uid="{00000000-0005-0000-0000-000004250000}"/>
    <cellStyle name="20% - Accent1 2 3 2 8 3 2" xfId="9664" xr:uid="{00000000-0005-0000-0000-000005250000}"/>
    <cellStyle name="20% - Accent1 2 3 2 8 4" xfId="9665" xr:uid="{00000000-0005-0000-0000-000006250000}"/>
    <cellStyle name="20% - Accent1 2 3 2 9" xfId="9666" xr:uid="{00000000-0005-0000-0000-000007250000}"/>
    <cellStyle name="20% - Accent1 2 3 2 9 2" xfId="9667" xr:uid="{00000000-0005-0000-0000-000008250000}"/>
    <cellStyle name="20% - Accent1 2 3 2 9 2 2" xfId="9668" xr:uid="{00000000-0005-0000-0000-000009250000}"/>
    <cellStyle name="20% - Accent1 2 3 2 9 2 2 2" xfId="9669" xr:uid="{00000000-0005-0000-0000-00000A250000}"/>
    <cellStyle name="20% - Accent1 2 3 2 9 2 3" xfId="9670" xr:uid="{00000000-0005-0000-0000-00000B250000}"/>
    <cellStyle name="20% - Accent1 2 3 2 9 3" xfId="9671" xr:uid="{00000000-0005-0000-0000-00000C250000}"/>
    <cellStyle name="20% - Accent1 2 3 2 9 3 2" xfId="9672" xr:uid="{00000000-0005-0000-0000-00000D250000}"/>
    <cellStyle name="20% - Accent1 2 3 2 9 4" xfId="9673" xr:uid="{00000000-0005-0000-0000-00000E250000}"/>
    <cellStyle name="20% - Accent1 2 3 3" xfId="9674" xr:uid="{00000000-0005-0000-0000-00000F250000}"/>
    <cellStyle name="20% - Accent1 2 3 3 10" xfId="9675" xr:uid="{00000000-0005-0000-0000-000010250000}"/>
    <cellStyle name="20% - Accent1 2 3 3 10 2" xfId="9676" xr:uid="{00000000-0005-0000-0000-000011250000}"/>
    <cellStyle name="20% - Accent1 2 3 3 10 2 2" xfId="9677" xr:uid="{00000000-0005-0000-0000-000012250000}"/>
    <cellStyle name="20% - Accent1 2 3 3 10 3" xfId="9678" xr:uid="{00000000-0005-0000-0000-000013250000}"/>
    <cellStyle name="20% - Accent1 2 3 3 11" xfId="9679" xr:uid="{00000000-0005-0000-0000-000014250000}"/>
    <cellStyle name="20% - Accent1 2 3 3 11 2" xfId="9680" xr:uid="{00000000-0005-0000-0000-000015250000}"/>
    <cellStyle name="20% - Accent1 2 3 3 11 2 2" xfId="9681" xr:uid="{00000000-0005-0000-0000-000016250000}"/>
    <cellStyle name="20% - Accent1 2 3 3 11 3" xfId="9682" xr:uid="{00000000-0005-0000-0000-000017250000}"/>
    <cellStyle name="20% - Accent1 2 3 3 12" xfId="9683" xr:uid="{00000000-0005-0000-0000-000018250000}"/>
    <cellStyle name="20% - Accent1 2 3 3 12 2" xfId="9684" xr:uid="{00000000-0005-0000-0000-000019250000}"/>
    <cellStyle name="20% - Accent1 2 3 3 13" xfId="9685" xr:uid="{00000000-0005-0000-0000-00001A250000}"/>
    <cellStyle name="20% - Accent1 2 3 3 13 2" xfId="9686" xr:uid="{00000000-0005-0000-0000-00001B250000}"/>
    <cellStyle name="20% - Accent1 2 3 3 14" xfId="9687" xr:uid="{00000000-0005-0000-0000-00001C250000}"/>
    <cellStyle name="20% - Accent1 2 3 3 2" xfId="9688" xr:uid="{00000000-0005-0000-0000-00001D250000}"/>
    <cellStyle name="20% - Accent1 2 3 3 2 10" xfId="9689" xr:uid="{00000000-0005-0000-0000-00001E250000}"/>
    <cellStyle name="20% - Accent1 2 3 3 2 10 2" xfId="9690" xr:uid="{00000000-0005-0000-0000-00001F250000}"/>
    <cellStyle name="20% - Accent1 2 3 3 2 11" xfId="9691" xr:uid="{00000000-0005-0000-0000-000020250000}"/>
    <cellStyle name="20% - Accent1 2 3 3 2 2" xfId="9692" xr:uid="{00000000-0005-0000-0000-000021250000}"/>
    <cellStyle name="20% - Accent1 2 3 3 2 2 2" xfId="9693" xr:uid="{00000000-0005-0000-0000-000022250000}"/>
    <cellStyle name="20% - Accent1 2 3 3 2 2 2 2" xfId="9694" xr:uid="{00000000-0005-0000-0000-000023250000}"/>
    <cellStyle name="20% - Accent1 2 3 3 2 2 2 2 2" xfId="9695" xr:uid="{00000000-0005-0000-0000-000024250000}"/>
    <cellStyle name="20% - Accent1 2 3 3 2 2 2 2 2 2" xfId="9696" xr:uid="{00000000-0005-0000-0000-000025250000}"/>
    <cellStyle name="20% - Accent1 2 3 3 2 2 2 2 3" xfId="9697" xr:uid="{00000000-0005-0000-0000-000026250000}"/>
    <cellStyle name="20% - Accent1 2 3 3 2 2 2 3" xfId="9698" xr:uid="{00000000-0005-0000-0000-000027250000}"/>
    <cellStyle name="20% - Accent1 2 3 3 2 2 2 3 2" xfId="9699" xr:uid="{00000000-0005-0000-0000-000028250000}"/>
    <cellStyle name="20% - Accent1 2 3 3 2 2 2 4" xfId="9700" xr:uid="{00000000-0005-0000-0000-000029250000}"/>
    <cellStyle name="20% - Accent1 2 3 3 2 2 3" xfId="9701" xr:uid="{00000000-0005-0000-0000-00002A250000}"/>
    <cellStyle name="20% - Accent1 2 3 3 2 2 3 2" xfId="9702" xr:uid="{00000000-0005-0000-0000-00002B250000}"/>
    <cellStyle name="20% - Accent1 2 3 3 2 2 3 2 2" xfId="9703" xr:uid="{00000000-0005-0000-0000-00002C250000}"/>
    <cellStyle name="20% - Accent1 2 3 3 2 2 3 2 2 2" xfId="9704" xr:uid="{00000000-0005-0000-0000-00002D250000}"/>
    <cellStyle name="20% - Accent1 2 3 3 2 2 3 2 3" xfId="9705" xr:uid="{00000000-0005-0000-0000-00002E250000}"/>
    <cellStyle name="20% - Accent1 2 3 3 2 2 3 3" xfId="9706" xr:uid="{00000000-0005-0000-0000-00002F250000}"/>
    <cellStyle name="20% - Accent1 2 3 3 2 2 3 3 2" xfId="9707" xr:uid="{00000000-0005-0000-0000-000030250000}"/>
    <cellStyle name="20% - Accent1 2 3 3 2 2 3 4" xfId="9708" xr:uid="{00000000-0005-0000-0000-000031250000}"/>
    <cellStyle name="20% - Accent1 2 3 3 2 2 4" xfId="9709" xr:uid="{00000000-0005-0000-0000-000032250000}"/>
    <cellStyle name="20% - Accent1 2 3 3 2 2 4 2" xfId="9710" xr:uid="{00000000-0005-0000-0000-000033250000}"/>
    <cellStyle name="20% - Accent1 2 3 3 2 2 4 2 2" xfId="9711" xr:uid="{00000000-0005-0000-0000-000034250000}"/>
    <cellStyle name="20% - Accent1 2 3 3 2 2 4 2 2 2" xfId="9712" xr:uid="{00000000-0005-0000-0000-000035250000}"/>
    <cellStyle name="20% - Accent1 2 3 3 2 2 4 2 3" xfId="9713" xr:uid="{00000000-0005-0000-0000-000036250000}"/>
    <cellStyle name="20% - Accent1 2 3 3 2 2 4 3" xfId="9714" xr:uid="{00000000-0005-0000-0000-000037250000}"/>
    <cellStyle name="20% - Accent1 2 3 3 2 2 4 3 2" xfId="9715" xr:uid="{00000000-0005-0000-0000-000038250000}"/>
    <cellStyle name="20% - Accent1 2 3 3 2 2 4 4" xfId="9716" xr:uid="{00000000-0005-0000-0000-000039250000}"/>
    <cellStyle name="20% - Accent1 2 3 3 2 2 5" xfId="9717" xr:uid="{00000000-0005-0000-0000-00003A250000}"/>
    <cellStyle name="20% - Accent1 2 3 3 2 2 5 2" xfId="9718" xr:uid="{00000000-0005-0000-0000-00003B250000}"/>
    <cellStyle name="20% - Accent1 2 3 3 2 2 5 2 2" xfId="9719" xr:uid="{00000000-0005-0000-0000-00003C250000}"/>
    <cellStyle name="20% - Accent1 2 3 3 2 2 5 3" xfId="9720" xr:uid="{00000000-0005-0000-0000-00003D250000}"/>
    <cellStyle name="20% - Accent1 2 3 3 2 2 6" xfId="9721" xr:uid="{00000000-0005-0000-0000-00003E250000}"/>
    <cellStyle name="20% - Accent1 2 3 3 2 2 6 2" xfId="9722" xr:uid="{00000000-0005-0000-0000-00003F250000}"/>
    <cellStyle name="20% - Accent1 2 3 3 2 2 6 2 2" xfId="9723" xr:uid="{00000000-0005-0000-0000-000040250000}"/>
    <cellStyle name="20% - Accent1 2 3 3 2 2 6 3" xfId="9724" xr:uid="{00000000-0005-0000-0000-000041250000}"/>
    <cellStyle name="20% - Accent1 2 3 3 2 2 7" xfId="9725" xr:uid="{00000000-0005-0000-0000-000042250000}"/>
    <cellStyle name="20% - Accent1 2 3 3 2 2 7 2" xfId="9726" xr:uid="{00000000-0005-0000-0000-000043250000}"/>
    <cellStyle name="20% - Accent1 2 3 3 2 2 8" xfId="9727" xr:uid="{00000000-0005-0000-0000-000044250000}"/>
    <cellStyle name="20% - Accent1 2 3 3 2 2 8 2" xfId="9728" xr:uid="{00000000-0005-0000-0000-000045250000}"/>
    <cellStyle name="20% - Accent1 2 3 3 2 2 9" xfId="9729" xr:uid="{00000000-0005-0000-0000-000046250000}"/>
    <cellStyle name="20% - Accent1 2 3 3 2 3" xfId="9730" xr:uid="{00000000-0005-0000-0000-000047250000}"/>
    <cellStyle name="20% - Accent1 2 3 3 2 3 2" xfId="9731" xr:uid="{00000000-0005-0000-0000-000048250000}"/>
    <cellStyle name="20% - Accent1 2 3 3 2 3 2 2" xfId="9732" xr:uid="{00000000-0005-0000-0000-000049250000}"/>
    <cellStyle name="20% - Accent1 2 3 3 2 3 2 2 2" xfId="9733" xr:uid="{00000000-0005-0000-0000-00004A250000}"/>
    <cellStyle name="20% - Accent1 2 3 3 2 3 2 2 2 2" xfId="9734" xr:uid="{00000000-0005-0000-0000-00004B250000}"/>
    <cellStyle name="20% - Accent1 2 3 3 2 3 2 2 3" xfId="9735" xr:uid="{00000000-0005-0000-0000-00004C250000}"/>
    <cellStyle name="20% - Accent1 2 3 3 2 3 2 3" xfId="9736" xr:uid="{00000000-0005-0000-0000-00004D250000}"/>
    <cellStyle name="20% - Accent1 2 3 3 2 3 2 3 2" xfId="9737" xr:uid="{00000000-0005-0000-0000-00004E250000}"/>
    <cellStyle name="20% - Accent1 2 3 3 2 3 2 4" xfId="9738" xr:uid="{00000000-0005-0000-0000-00004F250000}"/>
    <cellStyle name="20% - Accent1 2 3 3 2 3 3" xfId="9739" xr:uid="{00000000-0005-0000-0000-000050250000}"/>
    <cellStyle name="20% - Accent1 2 3 3 2 3 3 2" xfId="9740" xr:uid="{00000000-0005-0000-0000-000051250000}"/>
    <cellStyle name="20% - Accent1 2 3 3 2 3 3 2 2" xfId="9741" xr:uid="{00000000-0005-0000-0000-000052250000}"/>
    <cellStyle name="20% - Accent1 2 3 3 2 3 3 2 2 2" xfId="9742" xr:uid="{00000000-0005-0000-0000-000053250000}"/>
    <cellStyle name="20% - Accent1 2 3 3 2 3 3 2 3" xfId="9743" xr:uid="{00000000-0005-0000-0000-000054250000}"/>
    <cellStyle name="20% - Accent1 2 3 3 2 3 3 3" xfId="9744" xr:uid="{00000000-0005-0000-0000-000055250000}"/>
    <cellStyle name="20% - Accent1 2 3 3 2 3 3 3 2" xfId="9745" xr:uid="{00000000-0005-0000-0000-000056250000}"/>
    <cellStyle name="20% - Accent1 2 3 3 2 3 3 4" xfId="9746" xr:uid="{00000000-0005-0000-0000-000057250000}"/>
    <cellStyle name="20% - Accent1 2 3 3 2 3 4" xfId="9747" xr:uid="{00000000-0005-0000-0000-000058250000}"/>
    <cellStyle name="20% - Accent1 2 3 3 2 3 4 2" xfId="9748" xr:uid="{00000000-0005-0000-0000-000059250000}"/>
    <cellStyle name="20% - Accent1 2 3 3 2 3 4 2 2" xfId="9749" xr:uid="{00000000-0005-0000-0000-00005A250000}"/>
    <cellStyle name="20% - Accent1 2 3 3 2 3 4 2 2 2" xfId="9750" xr:uid="{00000000-0005-0000-0000-00005B250000}"/>
    <cellStyle name="20% - Accent1 2 3 3 2 3 4 2 3" xfId="9751" xr:uid="{00000000-0005-0000-0000-00005C250000}"/>
    <cellStyle name="20% - Accent1 2 3 3 2 3 4 3" xfId="9752" xr:uid="{00000000-0005-0000-0000-00005D250000}"/>
    <cellStyle name="20% - Accent1 2 3 3 2 3 4 3 2" xfId="9753" xr:uid="{00000000-0005-0000-0000-00005E250000}"/>
    <cellStyle name="20% - Accent1 2 3 3 2 3 4 4" xfId="9754" xr:uid="{00000000-0005-0000-0000-00005F250000}"/>
    <cellStyle name="20% - Accent1 2 3 3 2 3 5" xfId="9755" xr:uid="{00000000-0005-0000-0000-000060250000}"/>
    <cellStyle name="20% - Accent1 2 3 3 2 3 5 2" xfId="9756" xr:uid="{00000000-0005-0000-0000-000061250000}"/>
    <cellStyle name="20% - Accent1 2 3 3 2 3 5 2 2" xfId="9757" xr:uid="{00000000-0005-0000-0000-000062250000}"/>
    <cellStyle name="20% - Accent1 2 3 3 2 3 5 3" xfId="9758" xr:uid="{00000000-0005-0000-0000-000063250000}"/>
    <cellStyle name="20% - Accent1 2 3 3 2 3 6" xfId="9759" xr:uid="{00000000-0005-0000-0000-000064250000}"/>
    <cellStyle name="20% - Accent1 2 3 3 2 3 6 2" xfId="9760" xr:uid="{00000000-0005-0000-0000-000065250000}"/>
    <cellStyle name="20% - Accent1 2 3 3 2 3 6 2 2" xfId="9761" xr:uid="{00000000-0005-0000-0000-000066250000}"/>
    <cellStyle name="20% - Accent1 2 3 3 2 3 6 3" xfId="9762" xr:uid="{00000000-0005-0000-0000-000067250000}"/>
    <cellStyle name="20% - Accent1 2 3 3 2 3 7" xfId="9763" xr:uid="{00000000-0005-0000-0000-000068250000}"/>
    <cellStyle name="20% - Accent1 2 3 3 2 3 7 2" xfId="9764" xr:uid="{00000000-0005-0000-0000-000069250000}"/>
    <cellStyle name="20% - Accent1 2 3 3 2 3 8" xfId="9765" xr:uid="{00000000-0005-0000-0000-00006A250000}"/>
    <cellStyle name="20% - Accent1 2 3 3 2 3 8 2" xfId="9766" xr:uid="{00000000-0005-0000-0000-00006B250000}"/>
    <cellStyle name="20% - Accent1 2 3 3 2 3 9" xfId="9767" xr:uid="{00000000-0005-0000-0000-00006C250000}"/>
    <cellStyle name="20% - Accent1 2 3 3 2 4" xfId="9768" xr:uid="{00000000-0005-0000-0000-00006D250000}"/>
    <cellStyle name="20% - Accent1 2 3 3 2 4 2" xfId="9769" xr:uid="{00000000-0005-0000-0000-00006E250000}"/>
    <cellStyle name="20% - Accent1 2 3 3 2 4 2 2" xfId="9770" xr:uid="{00000000-0005-0000-0000-00006F250000}"/>
    <cellStyle name="20% - Accent1 2 3 3 2 4 2 2 2" xfId="9771" xr:uid="{00000000-0005-0000-0000-000070250000}"/>
    <cellStyle name="20% - Accent1 2 3 3 2 4 2 3" xfId="9772" xr:uid="{00000000-0005-0000-0000-000071250000}"/>
    <cellStyle name="20% - Accent1 2 3 3 2 4 3" xfId="9773" xr:uid="{00000000-0005-0000-0000-000072250000}"/>
    <cellStyle name="20% - Accent1 2 3 3 2 4 3 2" xfId="9774" xr:uid="{00000000-0005-0000-0000-000073250000}"/>
    <cellStyle name="20% - Accent1 2 3 3 2 4 4" xfId="9775" xr:uid="{00000000-0005-0000-0000-000074250000}"/>
    <cellStyle name="20% - Accent1 2 3 3 2 5" xfId="9776" xr:uid="{00000000-0005-0000-0000-000075250000}"/>
    <cellStyle name="20% - Accent1 2 3 3 2 5 2" xfId="9777" xr:uid="{00000000-0005-0000-0000-000076250000}"/>
    <cellStyle name="20% - Accent1 2 3 3 2 5 2 2" xfId="9778" xr:uid="{00000000-0005-0000-0000-000077250000}"/>
    <cellStyle name="20% - Accent1 2 3 3 2 5 2 2 2" xfId="9779" xr:uid="{00000000-0005-0000-0000-000078250000}"/>
    <cellStyle name="20% - Accent1 2 3 3 2 5 2 3" xfId="9780" xr:uid="{00000000-0005-0000-0000-000079250000}"/>
    <cellStyle name="20% - Accent1 2 3 3 2 5 3" xfId="9781" xr:uid="{00000000-0005-0000-0000-00007A250000}"/>
    <cellStyle name="20% - Accent1 2 3 3 2 5 3 2" xfId="9782" xr:uid="{00000000-0005-0000-0000-00007B250000}"/>
    <cellStyle name="20% - Accent1 2 3 3 2 5 4" xfId="9783" xr:uid="{00000000-0005-0000-0000-00007C250000}"/>
    <cellStyle name="20% - Accent1 2 3 3 2 6" xfId="9784" xr:uid="{00000000-0005-0000-0000-00007D250000}"/>
    <cellStyle name="20% - Accent1 2 3 3 2 6 2" xfId="9785" xr:uid="{00000000-0005-0000-0000-00007E250000}"/>
    <cellStyle name="20% - Accent1 2 3 3 2 6 2 2" xfId="9786" xr:uid="{00000000-0005-0000-0000-00007F250000}"/>
    <cellStyle name="20% - Accent1 2 3 3 2 6 2 2 2" xfId="9787" xr:uid="{00000000-0005-0000-0000-000080250000}"/>
    <cellStyle name="20% - Accent1 2 3 3 2 6 2 3" xfId="9788" xr:uid="{00000000-0005-0000-0000-000081250000}"/>
    <cellStyle name="20% - Accent1 2 3 3 2 6 3" xfId="9789" xr:uid="{00000000-0005-0000-0000-000082250000}"/>
    <cellStyle name="20% - Accent1 2 3 3 2 6 3 2" xfId="9790" xr:uid="{00000000-0005-0000-0000-000083250000}"/>
    <cellStyle name="20% - Accent1 2 3 3 2 6 4" xfId="9791" xr:uid="{00000000-0005-0000-0000-000084250000}"/>
    <cellStyle name="20% - Accent1 2 3 3 2 7" xfId="9792" xr:uid="{00000000-0005-0000-0000-000085250000}"/>
    <cellStyle name="20% - Accent1 2 3 3 2 7 2" xfId="9793" xr:uid="{00000000-0005-0000-0000-000086250000}"/>
    <cellStyle name="20% - Accent1 2 3 3 2 7 2 2" xfId="9794" xr:uid="{00000000-0005-0000-0000-000087250000}"/>
    <cellStyle name="20% - Accent1 2 3 3 2 7 3" xfId="9795" xr:uid="{00000000-0005-0000-0000-000088250000}"/>
    <cellStyle name="20% - Accent1 2 3 3 2 8" xfId="9796" xr:uid="{00000000-0005-0000-0000-000089250000}"/>
    <cellStyle name="20% - Accent1 2 3 3 2 8 2" xfId="9797" xr:uid="{00000000-0005-0000-0000-00008A250000}"/>
    <cellStyle name="20% - Accent1 2 3 3 2 8 2 2" xfId="9798" xr:uid="{00000000-0005-0000-0000-00008B250000}"/>
    <cellStyle name="20% - Accent1 2 3 3 2 8 3" xfId="9799" xr:uid="{00000000-0005-0000-0000-00008C250000}"/>
    <cellStyle name="20% - Accent1 2 3 3 2 9" xfId="9800" xr:uid="{00000000-0005-0000-0000-00008D250000}"/>
    <cellStyle name="20% - Accent1 2 3 3 2 9 2" xfId="9801" xr:uid="{00000000-0005-0000-0000-00008E250000}"/>
    <cellStyle name="20% - Accent1 2 3 3 3" xfId="9802" xr:uid="{00000000-0005-0000-0000-00008F250000}"/>
    <cellStyle name="20% - Accent1 2 3 3 3 10" xfId="9803" xr:uid="{00000000-0005-0000-0000-000090250000}"/>
    <cellStyle name="20% - Accent1 2 3 3 3 10 2" xfId="9804" xr:uid="{00000000-0005-0000-0000-000091250000}"/>
    <cellStyle name="20% - Accent1 2 3 3 3 11" xfId="9805" xr:uid="{00000000-0005-0000-0000-000092250000}"/>
    <cellStyle name="20% - Accent1 2 3 3 3 2" xfId="9806" xr:uid="{00000000-0005-0000-0000-000093250000}"/>
    <cellStyle name="20% - Accent1 2 3 3 3 2 2" xfId="9807" xr:uid="{00000000-0005-0000-0000-000094250000}"/>
    <cellStyle name="20% - Accent1 2 3 3 3 2 2 2" xfId="9808" xr:uid="{00000000-0005-0000-0000-000095250000}"/>
    <cellStyle name="20% - Accent1 2 3 3 3 2 2 2 2" xfId="9809" xr:uid="{00000000-0005-0000-0000-000096250000}"/>
    <cellStyle name="20% - Accent1 2 3 3 3 2 2 2 2 2" xfId="9810" xr:uid="{00000000-0005-0000-0000-000097250000}"/>
    <cellStyle name="20% - Accent1 2 3 3 3 2 2 2 3" xfId="9811" xr:uid="{00000000-0005-0000-0000-000098250000}"/>
    <cellStyle name="20% - Accent1 2 3 3 3 2 2 3" xfId="9812" xr:uid="{00000000-0005-0000-0000-000099250000}"/>
    <cellStyle name="20% - Accent1 2 3 3 3 2 2 3 2" xfId="9813" xr:uid="{00000000-0005-0000-0000-00009A250000}"/>
    <cellStyle name="20% - Accent1 2 3 3 3 2 2 4" xfId="9814" xr:uid="{00000000-0005-0000-0000-00009B250000}"/>
    <cellStyle name="20% - Accent1 2 3 3 3 2 3" xfId="9815" xr:uid="{00000000-0005-0000-0000-00009C250000}"/>
    <cellStyle name="20% - Accent1 2 3 3 3 2 3 2" xfId="9816" xr:uid="{00000000-0005-0000-0000-00009D250000}"/>
    <cellStyle name="20% - Accent1 2 3 3 3 2 3 2 2" xfId="9817" xr:uid="{00000000-0005-0000-0000-00009E250000}"/>
    <cellStyle name="20% - Accent1 2 3 3 3 2 3 2 2 2" xfId="9818" xr:uid="{00000000-0005-0000-0000-00009F250000}"/>
    <cellStyle name="20% - Accent1 2 3 3 3 2 3 2 3" xfId="9819" xr:uid="{00000000-0005-0000-0000-0000A0250000}"/>
    <cellStyle name="20% - Accent1 2 3 3 3 2 3 3" xfId="9820" xr:uid="{00000000-0005-0000-0000-0000A1250000}"/>
    <cellStyle name="20% - Accent1 2 3 3 3 2 3 3 2" xfId="9821" xr:uid="{00000000-0005-0000-0000-0000A2250000}"/>
    <cellStyle name="20% - Accent1 2 3 3 3 2 3 4" xfId="9822" xr:uid="{00000000-0005-0000-0000-0000A3250000}"/>
    <cellStyle name="20% - Accent1 2 3 3 3 2 4" xfId="9823" xr:uid="{00000000-0005-0000-0000-0000A4250000}"/>
    <cellStyle name="20% - Accent1 2 3 3 3 2 4 2" xfId="9824" xr:uid="{00000000-0005-0000-0000-0000A5250000}"/>
    <cellStyle name="20% - Accent1 2 3 3 3 2 4 2 2" xfId="9825" xr:uid="{00000000-0005-0000-0000-0000A6250000}"/>
    <cellStyle name="20% - Accent1 2 3 3 3 2 4 2 2 2" xfId="9826" xr:uid="{00000000-0005-0000-0000-0000A7250000}"/>
    <cellStyle name="20% - Accent1 2 3 3 3 2 4 2 3" xfId="9827" xr:uid="{00000000-0005-0000-0000-0000A8250000}"/>
    <cellStyle name="20% - Accent1 2 3 3 3 2 4 3" xfId="9828" xr:uid="{00000000-0005-0000-0000-0000A9250000}"/>
    <cellStyle name="20% - Accent1 2 3 3 3 2 4 3 2" xfId="9829" xr:uid="{00000000-0005-0000-0000-0000AA250000}"/>
    <cellStyle name="20% - Accent1 2 3 3 3 2 4 4" xfId="9830" xr:uid="{00000000-0005-0000-0000-0000AB250000}"/>
    <cellStyle name="20% - Accent1 2 3 3 3 2 5" xfId="9831" xr:uid="{00000000-0005-0000-0000-0000AC250000}"/>
    <cellStyle name="20% - Accent1 2 3 3 3 2 5 2" xfId="9832" xr:uid="{00000000-0005-0000-0000-0000AD250000}"/>
    <cellStyle name="20% - Accent1 2 3 3 3 2 5 2 2" xfId="9833" xr:uid="{00000000-0005-0000-0000-0000AE250000}"/>
    <cellStyle name="20% - Accent1 2 3 3 3 2 5 3" xfId="9834" xr:uid="{00000000-0005-0000-0000-0000AF250000}"/>
    <cellStyle name="20% - Accent1 2 3 3 3 2 6" xfId="9835" xr:uid="{00000000-0005-0000-0000-0000B0250000}"/>
    <cellStyle name="20% - Accent1 2 3 3 3 2 6 2" xfId="9836" xr:uid="{00000000-0005-0000-0000-0000B1250000}"/>
    <cellStyle name="20% - Accent1 2 3 3 3 2 6 2 2" xfId="9837" xr:uid="{00000000-0005-0000-0000-0000B2250000}"/>
    <cellStyle name="20% - Accent1 2 3 3 3 2 6 3" xfId="9838" xr:uid="{00000000-0005-0000-0000-0000B3250000}"/>
    <cellStyle name="20% - Accent1 2 3 3 3 2 7" xfId="9839" xr:uid="{00000000-0005-0000-0000-0000B4250000}"/>
    <cellStyle name="20% - Accent1 2 3 3 3 2 7 2" xfId="9840" xr:uid="{00000000-0005-0000-0000-0000B5250000}"/>
    <cellStyle name="20% - Accent1 2 3 3 3 2 8" xfId="9841" xr:uid="{00000000-0005-0000-0000-0000B6250000}"/>
    <cellStyle name="20% - Accent1 2 3 3 3 2 8 2" xfId="9842" xr:uid="{00000000-0005-0000-0000-0000B7250000}"/>
    <cellStyle name="20% - Accent1 2 3 3 3 2 9" xfId="9843" xr:uid="{00000000-0005-0000-0000-0000B8250000}"/>
    <cellStyle name="20% - Accent1 2 3 3 3 3" xfId="9844" xr:uid="{00000000-0005-0000-0000-0000B9250000}"/>
    <cellStyle name="20% - Accent1 2 3 3 3 3 2" xfId="9845" xr:uid="{00000000-0005-0000-0000-0000BA250000}"/>
    <cellStyle name="20% - Accent1 2 3 3 3 3 2 2" xfId="9846" xr:uid="{00000000-0005-0000-0000-0000BB250000}"/>
    <cellStyle name="20% - Accent1 2 3 3 3 3 2 2 2" xfId="9847" xr:uid="{00000000-0005-0000-0000-0000BC250000}"/>
    <cellStyle name="20% - Accent1 2 3 3 3 3 2 2 2 2" xfId="9848" xr:uid="{00000000-0005-0000-0000-0000BD250000}"/>
    <cellStyle name="20% - Accent1 2 3 3 3 3 2 2 3" xfId="9849" xr:uid="{00000000-0005-0000-0000-0000BE250000}"/>
    <cellStyle name="20% - Accent1 2 3 3 3 3 2 3" xfId="9850" xr:uid="{00000000-0005-0000-0000-0000BF250000}"/>
    <cellStyle name="20% - Accent1 2 3 3 3 3 2 3 2" xfId="9851" xr:uid="{00000000-0005-0000-0000-0000C0250000}"/>
    <cellStyle name="20% - Accent1 2 3 3 3 3 2 4" xfId="9852" xr:uid="{00000000-0005-0000-0000-0000C1250000}"/>
    <cellStyle name="20% - Accent1 2 3 3 3 3 3" xfId="9853" xr:uid="{00000000-0005-0000-0000-0000C2250000}"/>
    <cellStyle name="20% - Accent1 2 3 3 3 3 3 2" xfId="9854" xr:uid="{00000000-0005-0000-0000-0000C3250000}"/>
    <cellStyle name="20% - Accent1 2 3 3 3 3 3 2 2" xfId="9855" xr:uid="{00000000-0005-0000-0000-0000C4250000}"/>
    <cellStyle name="20% - Accent1 2 3 3 3 3 3 2 2 2" xfId="9856" xr:uid="{00000000-0005-0000-0000-0000C5250000}"/>
    <cellStyle name="20% - Accent1 2 3 3 3 3 3 2 3" xfId="9857" xr:uid="{00000000-0005-0000-0000-0000C6250000}"/>
    <cellStyle name="20% - Accent1 2 3 3 3 3 3 3" xfId="9858" xr:uid="{00000000-0005-0000-0000-0000C7250000}"/>
    <cellStyle name="20% - Accent1 2 3 3 3 3 3 3 2" xfId="9859" xr:uid="{00000000-0005-0000-0000-0000C8250000}"/>
    <cellStyle name="20% - Accent1 2 3 3 3 3 3 4" xfId="9860" xr:uid="{00000000-0005-0000-0000-0000C9250000}"/>
    <cellStyle name="20% - Accent1 2 3 3 3 3 4" xfId="9861" xr:uid="{00000000-0005-0000-0000-0000CA250000}"/>
    <cellStyle name="20% - Accent1 2 3 3 3 3 4 2" xfId="9862" xr:uid="{00000000-0005-0000-0000-0000CB250000}"/>
    <cellStyle name="20% - Accent1 2 3 3 3 3 4 2 2" xfId="9863" xr:uid="{00000000-0005-0000-0000-0000CC250000}"/>
    <cellStyle name="20% - Accent1 2 3 3 3 3 4 2 2 2" xfId="9864" xr:uid="{00000000-0005-0000-0000-0000CD250000}"/>
    <cellStyle name="20% - Accent1 2 3 3 3 3 4 2 3" xfId="9865" xr:uid="{00000000-0005-0000-0000-0000CE250000}"/>
    <cellStyle name="20% - Accent1 2 3 3 3 3 4 3" xfId="9866" xr:uid="{00000000-0005-0000-0000-0000CF250000}"/>
    <cellStyle name="20% - Accent1 2 3 3 3 3 4 3 2" xfId="9867" xr:uid="{00000000-0005-0000-0000-0000D0250000}"/>
    <cellStyle name="20% - Accent1 2 3 3 3 3 4 4" xfId="9868" xr:uid="{00000000-0005-0000-0000-0000D1250000}"/>
    <cellStyle name="20% - Accent1 2 3 3 3 3 5" xfId="9869" xr:uid="{00000000-0005-0000-0000-0000D2250000}"/>
    <cellStyle name="20% - Accent1 2 3 3 3 3 5 2" xfId="9870" xr:uid="{00000000-0005-0000-0000-0000D3250000}"/>
    <cellStyle name="20% - Accent1 2 3 3 3 3 5 2 2" xfId="9871" xr:uid="{00000000-0005-0000-0000-0000D4250000}"/>
    <cellStyle name="20% - Accent1 2 3 3 3 3 5 3" xfId="9872" xr:uid="{00000000-0005-0000-0000-0000D5250000}"/>
    <cellStyle name="20% - Accent1 2 3 3 3 3 6" xfId="9873" xr:uid="{00000000-0005-0000-0000-0000D6250000}"/>
    <cellStyle name="20% - Accent1 2 3 3 3 3 6 2" xfId="9874" xr:uid="{00000000-0005-0000-0000-0000D7250000}"/>
    <cellStyle name="20% - Accent1 2 3 3 3 3 6 2 2" xfId="9875" xr:uid="{00000000-0005-0000-0000-0000D8250000}"/>
    <cellStyle name="20% - Accent1 2 3 3 3 3 6 3" xfId="9876" xr:uid="{00000000-0005-0000-0000-0000D9250000}"/>
    <cellStyle name="20% - Accent1 2 3 3 3 3 7" xfId="9877" xr:uid="{00000000-0005-0000-0000-0000DA250000}"/>
    <cellStyle name="20% - Accent1 2 3 3 3 3 7 2" xfId="9878" xr:uid="{00000000-0005-0000-0000-0000DB250000}"/>
    <cellStyle name="20% - Accent1 2 3 3 3 3 8" xfId="9879" xr:uid="{00000000-0005-0000-0000-0000DC250000}"/>
    <cellStyle name="20% - Accent1 2 3 3 3 3 8 2" xfId="9880" xr:uid="{00000000-0005-0000-0000-0000DD250000}"/>
    <cellStyle name="20% - Accent1 2 3 3 3 3 9" xfId="9881" xr:uid="{00000000-0005-0000-0000-0000DE250000}"/>
    <cellStyle name="20% - Accent1 2 3 3 3 4" xfId="9882" xr:uid="{00000000-0005-0000-0000-0000DF250000}"/>
    <cellStyle name="20% - Accent1 2 3 3 3 4 2" xfId="9883" xr:uid="{00000000-0005-0000-0000-0000E0250000}"/>
    <cellStyle name="20% - Accent1 2 3 3 3 4 2 2" xfId="9884" xr:uid="{00000000-0005-0000-0000-0000E1250000}"/>
    <cellStyle name="20% - Accent1 2 3 3 3 4 2 2 2" xfId="9885" xr:uid="{00000000-0005-0000-0000-0000E2250000}"/>
    <cellStyle name="20% - Accent1 2 3 3 3 4 2 3" xfId="9886" xr:uid="{00000000-0005-0000-0000-0000E3250000}"/>
    <cellStyle name="20% - Accent1 2 3 3 3 4 3" xfId="9887" xr:uid="{00000000-0005-0000-0000-0000E4250000}"/>
    <cellStyle name="20% - Accent1 2 3 3 3 4 3 2" xfId="9888" xr:uid="{00000000-0005-0000-0000-0000E5250000}"/>
    <cellStyle name="20% - Accent1 2 3 3 3 4 4" xfId="9889" xr:uid="{00000000-0005-0000-0000-0000E6250000}"/>
    <cellStyle name="20% - Accent1 2 3 3 3 5" xfId="9890" xr:uid="{00000000-0005-0000-0000-0000E7250000}"/>
    <cellStyle name="20% - Accent1 2 3 3 3 5 2" xfId="9891" xr:uid="{00000000-0005-0000-0000-0000E8250000}"/>
    <cellStyle name="20% - Accent1 2 3 3 3 5 2 2" xfId="9892" xr:uid="{00000000-0005-0000-0000-0000E9250000}"/>
    <cellStyle name="20% - Accent1 2 3 3 3 5 2 2 2" xfId="9893" xr:uid="{00000000-0005-0000-0000-0000EA250000}"/>
    <cellStyle name="20% - Accent1 2 3 3 3 5 2 3" xfId="9894" xr:uid="{00000000-0005-0000-0000-0000EB250000}"/>
    <cellStyle name="20% - Accent1 2 3 3 3 5 3" xfId="9895" xr:uid="{00000000-0005-0000-0000-0000EC250000}"/>
    <cellStyle name="20% - Accent1 2 3 3 3 5 3 2" xfId="9896" xr:uid="{00000000-0005-0000-0000-0000ED250000}"/>
    <cellStyle name="20% - Accent1 2 3 3 3 5 4" xfId="9897" xr:uid="{00000000-0005-0000-0000-0000EE250000}"/>
    <cellStyle name="20% - Accent1 2 3 3 3 6" xfId="9898" xr:uid="{00000000-0005-0000-0000-0000EF250000}"/>
    <cellStyle name="20% - Accent1 2 3 3 3 6 2" xfId="9899" xr:uid="{00000000-0005-0000-0000-0000F0250000}"/>
    <cellStyle name="20% - Accent1 2 3 3 3 6 2 2" xfId="9900" xr:uid="{00000000-0005-0000-0000-0000F1250000}"/>
    <cellStyle name="20% - Accent1 2 3 3 3 6 2 2 2" xfId="9901" xr:uid="{00000000-0005-0000-0000-0000F2250000}"/>
    <cellStyle name="20% - Accent1 2 3 3 3 6 2 3" xfId="9902" xr:uid="{00000000-0005-0000-0000-0000F3250000}"/>
    <cellStyle name="20% - Accent1 2 3 3 3 6 3" xfId="9903" xr:uid="{00000000-0005-0000-0000-0000F4250000}"/>
    <cellStyle name="20% - Accent1 2 3 3 3 6 3 2" xfId="9904" xr:uid="{00000000-0005-0000-0000-0000F5250000}"/>
    <cellStyle name="20% - Accent1 2 3 3 3 6 4" xfId="9905" xr:uid="{00000000-0005-0000-0000-0000F6250000}"/>
    <cellStyle name="20% - Accent1 2 3 3 3 7" xfId="9906" xr:uid="{00000000-0005-0000-0000-0000F7250000}"/>
    <cellStyle name="20% - Accent1 2 3 3 3 7 2" xfId="9907" xr:uid="{00000000-0005-0000-0000-0000F8250000}"/>
    <cellStyle name="20% - Accent1 2 3 3 3 7 2 2" xfId="9908" xr:uid="{00000000-0005-0000-0000-0000F9250000}"/>
    <cellStyle name="20% - Accent1 2 3 3 3 7 3" xfId="9909" xr:uid="{00000000-0005-0000-0000-0000FA250000}"/>
    <cellStyle name="20% - Accent1 2 3 3 3 8" xfId="9910" xr:uid="{00000000-0005-0000-0000-0000FB250000}"/>
    <cellStyle name="20% - Accent1 2 3 3 3 8 2" xfId="9911" xr:uid="{00000000-0005-0000-0000-0000FC250000}"/>
    <cellStyle name="20% - Accent1 2 3 3 3 8 2 2" xfId="9912" xr:uid="{00000000-0005-0000-0000-0000FD250000}"/>
    <cellStyle name="20% - Accent1 2 3 3 3 8 3" xfId="9913" xr:uid="{00000000-0005-0000-0000-0000FE250000}"/>
    <cellStyle name="20% - Accent1 2 3 3 3 9" xfId="9914" xr:uid="{00000000-0005-0000-0000-0000FF250000}"/>
    <cellStyle name="20% - Accent1 2 3 3 3 9 2" xfId="9915" xr:uid="{00000000-0005-0000-0000-000000260000}"/>
    <cellStyle name="20% - Accent1 2 3 3 4" xfId="9916" xr:uid="{00000000-0005-0000-0000-000001260000}"/>
    <cellStyle name="20% - Accent1 2 3 3 4 10" xfId="9917" xr:uid="{00000000-0005-0000-0000-000002260000}"/>
    <cellStyle name="20% - Accent1 2 3 3 4 10 2" xfId="9918" xr:uid="{00000000-0005-0000-0000-000003260000}"/>
    <cellStyle name="20% - Accent1 2 3 3 4 11" xfId="9919" xr:uid="{00000000-0005-0000-0000-000004260000}"/>
    <cellStyle name="20% - Accent1 2 3 3 4 2" xfId="9920" xr:uid="{00000000-0005-0000-0000-000005260000}"/>
    <cellStyle name="20% - Accent1 2 3 3 4 2 2" xfId="9921" xr:uid="{00000000-0005-0000-0000-000006260000}"/>
    <cellStyle name="20% - Accent1 2 3 3 4 2 2 2" xfId="9922" xr:uid="{00000000-0005-0000-0000-000007260000}"/>
    <cellStyle name="20% - Accent1 2 3 3 4 2 2 2 2" xfId="9923" xr:uid="{00000000-0005-0000-0000-000008260000}"/>
    <cellStyle name="20% - Accent1 2 3 3 4 2 2 2 2 2" xfId="9924" xr:uid="{00000000-0005-0000-0000-000009260000}"/>
    <cellStyle name="20% - Accent1 2 3 3 4 2 2 2 3" xfId="9925" xr:uid="{00000000-0005-0000-0000-00000A260000}"/>
    <cellStyle name="20% - Accent1 2 3 3 4 2 2 3" xfId="9926" xr:uid="{00000000-0005-0000-0000-00000B260000}"/>
    <cellStyle name="20% - Accent1 2 3 3 4 2 2 3 2" xfId="9927" xr:uid="{00000000-0005-0000-0000-00000C260000}"/>
    <cellStyle name="20% - Accent1 2 3 3 4 2 2 4" xfId="9928" xr:uid="{00000000-0005-0000-0000-00000D260000}"/>
    <cellStyle name="20% - Accent1 2 3 3 4 2 3" xfId="9929" xr:uid="{00000000-0005-0000-0000-00000E260000}"/>
    <cellStyle name="20% - Accent1 2 3 3 4 2 3 2" xfId="9930" xr:uid="{00000000-0005-0000-0000-00000F260000}"/>
    <cellStyle name="20% - Accent1 2 3 3 4 2 3 2 2" xfId="9931" xr:uid="{00000000-0005-0000-0000-000010260000}"/>
    <cellStyle name="20% - Accent1 2 3 3 4 2 3 2 2 2" xfId="9932" xr:uid="{00000000-0005-0000-0000-000011260000}"/>
    <cellStyle name="20% - Accent1 2 3 3 4 2 3 2 3" xfId="9933" xr:uid="{00000000-0005-0000-0000-000012260000}"/>
    <cellStyle name="20% - Accent1 2 3 3 4 2 3 3" xfId="9934" xr:uid="{00000000-0005-0000-0000-000013260000}"/>
    <cellStyle name="20% - Accent1 2 3 3 4 2 3 3 2" xfId="9935" xr:uid="{00000000-0005-0000-0000-000014260000}"/>
    <cellStyle name="20% - Accent1 2 3 3 4 2 3 4" xfId="9936" xr:uid="{00000000-0005-0000-0000-000015260000}"/>
    <cellStyle name="20% - Accent1 2 3 3 4 2 4" xfId="9937" xr:uid="{00000000-0005-0000-0000-000016260000}"/>
    <cellStyle name="20% - Accent1 2 3 3 4 2 4 2" xfId="9938" xr:uid="{00000000-0005-0000-0000-000017260000}"/>
    <cellStyle name="20% - Accent1 2 3 3 4 2 4 2 2" xfId="9939" xr:uid="{00000000-0005-0000-0000-000018260000}"/>
    <cellStyle name="20% - Accent1 2 3 3 4 2 4 2 2 2" xfId="9940" xr:uid="{00000000-0005-0000-0000-000019260000}"/>
    <cellStyle name="20% - Accent1 2 3 3 4 2 4 2 3" xfId="9941" xr:uid="{00000000-0005-0000-0000-00001A260000}"/>
    <cellStyle name="20% - Accent1 2 3 3 4 2 4 3" xfId="9942" xr:uid="{00000000-0005-0000-0000-00001B260000}"/>
    <cellStyle name="20% - Accent1 2 3 3 4 2 4 3 2" xfId="9943" xr:uid="{00000000-0005-0000-0000-00001C260000}"/>
    <cellStyle name="20% - Accent1 2 3 3 4 2 4 4" xfId="9944" xr:uid="{00000000-0005-0000-0000-00001D260000}"/>
    <cellStyle name="20% - Accent1 2 3 3 4 2 5" xfId="9945" xr:uid="{00000000-0005-0000-0000-00001E260000}"/>
    <cellStyle name="20% - Accent1 2 3 3 4 2 5 2" xfId="9946" xr:uid="{00000000-0005-0000-0000-00001F260000}"/>
    <cellStyle name="20% - Accent1 2 3 3 4 2 5 2 2" xfId="9947" xr:uid="{00000000-0005-0000-0000-000020260000}"/>
    <cellStyle name="20% - Accent1 2 3 3 4 2 5 3" xfId="9948" xr:uid="{00000000-0005-0000-0000-000021260000}"/>
    <cellStyle name="20% - Accent1 2 3 3 4 2 6" xfId="9949" xr:uid="{00000000-0005-0000-0000-000022260000}"/>
    <cellStyle name="20% - Accent1 2 3 3 4 2 6 2" xfId="9950" xr:uid="{00000000-0005-0000-0000-000023260000}"/>
    <cellStyle name="20% - Accent1 2 3 3 4 2 6 2 2" xfId="9951" xr:uid="{00000000-0005-0000-0000-000024260000}"/>
    <cellStyle name="20% - Accent1 2 3 3 4 2 6 3" xfId="9952" xr:uid="{00000000-0005-0000-0000-000025260000}"/>
    <cellStyle name="20% - Accent1 2 3 3 4 2 7" xfId="9953" xr:uid="{00000000-0005-0000-0000-000026260000}"/>
    <cellStyle name="20% - Accent1 2 3 3 4 2 7 2" xfId="9954" xr:uid="{00000000-0005-0000-0000-000027260000}"/>
    <cellStyle name="20% - Accent1 2 3 3 4 2 8" xfId="9955" xr:uid="{00000000-0005-0000-0000-000028260000}"/>
    <cellStyle name="20% - Accent1 2 3 3 4 2 8 2" xfId="9956" xr:uid="{00000000-0005-0000-0000-000029260000}"/>
    <cellStyle name="20% - Accent1 2 3 3 4 2 9" xfId="9957" xr:uid="{00000000-0005-0000-0000-00002A260000}"/>
    <cellStyle name="20% - Accent1 2 3 3 4 3" xfId="9958" xr:uid="{00000000-0005-0000-0000-00002B260000}"/>
    <cellStyle name="20% - Accent1 2 3 3 4 3 2" xfId="9959" xr:uid="{00000000-0005-0000-0000-00002C260000}"/>
    <cellStyle name="20% - Accent1 2 3 3 4 3 2 2" xfId="9960" xr:uid="{00000000-0005-0000-0000-00002D260000}"/>
    <cellStyle name="20% - Accent1 2 3 3 4 3 2 2 2" xfId="9961" xr:uid="{00000000-0005-0000-0000-00002E260000}"/>
    <cellStyle name="20% - Accent1 2 3 3 4 3 2 2 2 2" xfId="9962" xr:uid="{00000000-0005-0000-0000-00002F260000}"/>
    <cellStyle name="20% - Accent1 2 3 3 4 3 2 2 3" xfId="9963" xr:uid="{00000000-0005-0000-0000-000030260000}"/>
    <cellStyle name="20% - Accent1 2 3 3 4 3 2 3" xfId="9964" xr:uid="{00000000-0005-0000-0000-000031260000}"/>
    <cellStyle name="20% - Accent1 2 3 3 4 3 2 3 2" xfId="9965" xr:uid="{00000000-0005-0000-0000-000032260000}"/>
    <cellStyle name="20% - Accent1 2 3 3 4 3 2 4" xfId="9966" xr:uid="{00000000-0005-0000-0000-000033260000}"/>
    <cellStyle name="20% - Accent1 2 3 3 4 3 3" xfId="9967" xr:uid="{00000000-0005-0000-0000-000034260000}"/>
    <cellStyle name="20% - Accent1 2 3 3 4 3 3 2" xfId="9968" xr:uid="{00000000-0005-0000-0000-000035260000}"/>
    <cellStyle name="20% - Accent1 2 3 3 4 3 3 2 2" xfId="9969" xr:uid="{00000000-0005-0000-0000-000036260000}"/>
    <cellStyle name="20% - Accent1 2 3 3 4 3 3 2 2 2" xfId="9970" xr:uid="{00000000-0005-0000-0000-000037260000}"/>
    <cellStyle name="20% - Accent1 2 3 3 4 3 3 2 3" xfId="9971" xr:uid="{00000000-0005-0000-0000-000038260000}"/>
    <cellStyle name="20% - Accent1 2 3 3 4 3 3 3" xfId="9972" xr:uid="{00000000-0005-0000-0000-000039260000}"/>
    <cellStyle name="20% - Accent1 2 3 3 4 3 3 3 2" xfId="9973" xr:uid="{00000000-0005-0000-0000-00003A260000}"/>
    <cellStyle name="20% - Accent1 2 3 3 4 3 3 4" xfId="9974" xr:uid="{00000000-0005-0000-0000-00003B260000}"/>
    <cellStyle name="20% - Accent1 2 3 3 4 3 4" xfId="9975" xr:uid="{00000000-0005-0000-0000-00003C260000}"/>
    <cellStyle name="20% - Accent1 2 3 3 4 3 4 2" xfId="9976" xr:uid="{00000000-0005-0000-0000-00003D260000}"/>
    <cellStyle name="20% - Accent1 2 3 3 4 3 4 2 2" xfId="9977" xr:uid="{00000000-0005-0000-0000-00003E260000}"/>
    <cellStyle name="20% - Accent1 2 3 3 4 3 4 2 2 2" xfId="9978" xr:uid="{00000000-0005-0000-0000-00003F260000}"/>
    <cellStyle name="20% - Accent1 2 3 3 4 3 4 2 3" xfId="9979" xr:uid="{00000000-0005-0000-0000-000040260000}"/>
    <cellStyle name="20% - Accent1 2 3 3 4 3 4 3" xfId="9980" xr:uid="{00000000-0005-0000-0000-000041260000}"/>
    <cellStyle name="20% - Accent1 2 3 3 4 3 4 3 2" xfId="9981" xr:uid="{00000000-0005-0000-0000-000042260000}"/>
    <cellStyle name="20% - Accent1 2 3 3 4 3 4 4" xfId="9982" xr:uid="{00000000-0005-0000-0000-000043260000}"/>
    <cellStyle name="20% - Accent1 2 3 3 4 3 5" xfId="9983" xr:uid="{00000000-0005-0000-0000-000044260000}"/>
    <cellStyle name="20% - Accent1 2 3 3 4 3 5 2" xfId="9984" xr:uid="{00000000-0005-0000-0000-000045260000}"/>
    <cellStyle name="20% - Accent1 2 3 3 4 3 5 2 2" xfId="9985" xr:uid="{00000000-0005-0000-0000-000046260000}"/>
    <cellStyle name="20% - Accent1 2 3 3 4 3 5 3" xfId="9986" xr:uid="{00000000-0005-0000-0000-000047260000}"/>
    <cellStyle name="20% - Accent1 2 3 3 4 3 6" xfId="9987" xr:uid="{00000000-0005-0000-0000-000048260000}"/>
    <cellStyle name="20% - Accent1 2 3 3 4 3 6 2" xfId="9988" xr:uid="{00000000-0005-0000-0000-000049260000}"/>
    <cellStyle name="20% - Accent1 2 3 3 4 3 6 2 2" xfId="9989" xr:uid="{00000000-0005-0000-0000-00004A260000}"/>
    <cellStyle name="20% - Accent1 2 3 3 4 3 6 3" xfId="9990" xr:uid="{00000000-0005-0000-0000-00004B260000}"/>
    <cellStyle name="20% - Accent1 2 3 3 4 3 7" xfId="9991" xr:uid="{00000000-0005-0000-0000-00004C260000}"/>
    <cellStyle name="20% - Accent1 2 3 3 4 3 7 2" xfId="9992" xr:uid="{00000000-0005-0000-0000-00004D260000}"/>
    <cellStyle name="20% - Accent1 2 3 3 4 3 8" xfId="9993" xr:uid="{00000000-0005-0000-0000-00004E260000}"/>
    <cellStyle name="20% - Accent1 2 3 3 4 3 8 2" xfId="9994" xr:uid="{00000000-0005-0000-0000-00004F260000}"/>
    <cellStyle name="20% - Accent1 2 3 3 4 3 9" xfId="9995" xr:uid="{00000000-0005-0000-0000-000050260000}"/>
    <cellStyle name="20% - Accent1 2 3 3 4 4" xfId="9996" xr:uid="{00000000-0005-0000-0000-000051260000}"/>
    <cellStyle name="20% - Accent1 2 3 3 4 4 2" xfId="9997" xr:uid="{00000000-0005-0000-0000-000052260000}"/>
    <cellStyle name="20% - Accent1 2 3 3 4 4 2 2" xfId="9998" xr:uid="{00000000-0005-0000-0000-000053260000}"/>
    <cellStyle name="20% - Accent1 2 3 3 4 4 2 2 2" xfId="9999" xr:uid="{00000000-0005-0000-0000-000054260000}"/>
    <cellStyle name="20% - Accent1 2 3 3 4 4 2 3" xfId="10000" xr:uid="{00000000-0005-0000-0000-000055260000}"/>
    <cellStyle name="20% - Accent1 2 3 3 4 4 3" xfId="10001" xr:uid="{00000000-0005-0000-0000-000056260000}"/>
    <cellStyle name="20% - Accent1 2 3 3 4 4 3 2" xfId="10002" xr:uid="{00000000-0005-0000-0000-000057260000}"/>
    <cellStyle name="20% - Accent1 2 3 3 4 4 4" xfId="10003" xr:uid="{00000000-0005-0000-0000-000058260000}"/>
    <cellStyle name="20% - Accent1 2 3 3 4 5" xfId="10004" xr:uid="{00000000-0005-0000-0000-000059260000}"/>
    <cellStyle name="20% - Accent1 2 3 3 4 5 2" xfId="10005" xr:uid="{00000000-0005-0000-0000-00005A260000}"/>
    <cellStyle name="20% - Accent1 2 3 3 4 5 2 2" xfId="10006" xr:uid="{00000000-0005-0000-0000-00005B260000}"/>
    <cellStyle name="20% - Accent1 2 3 3 4 5 2 2 2" xfId="10007" xr:uid="{00000000-0005-0000-0000-00005C260000}"/>
    <cellStyle name="20% - Accent1 2 3 3 4 5 2 3" xfId="10008" xr:uid="{00000000-0005-0000-0000-00005D260000}"/>
    <cellStyle name="20% - Accent1 2 3 3 4 5 3" xfId="10009" xr:uid="{00000000-0005-0000-0000-00005E260000}"/>
    <cellStyle name="20% - Accent1 2 3 3 4 5 3 2" xfId="10010" xr:uid="{00000000-0005-0000-0000-00005F260000}"/>
    <cellStyle name="20% - Accent1 2 3 3 4 5 4" xfId="10011" xr:uid="{00000000-0005-0000-0000-000060260000}"/>
    <cellStyle name="20% - Accent1 2 3 3 4 6" xfId="10012" xr:uid="{00000000-0005-0000-0000-000061260000}"/>
    <cellStyle name="20% - Accent1 2 3 3 4 6 2" xfId="10013" xr:uid="{00000000-0005-0000-0000-000062260000}"/>
    <cellStyle name="20% - Accent1 2 3 3 4 6 2 2" xfId="10014" xr:uid="{00000000-0005-0000-0000-000063260000}"/>
    <cellStyle name="20% - Accent1 2 3 3 4 6 2 2 2" xfId="10015" xr:uid="{00000000-0005-0000-0000-000064260000}"/>
    <cellStyle name="20% - Accent1 2 3 3 4 6 2 3" xfId="10016" xr:uid="{00000000-0005-0000-0000-000065260000}"/>
    <cellStyle name="20% - Accent1 2 3 3 4 6 3" xfId="10017" xr:uid="{00000000-0005-0000-0000-000066260000}"/>
    <cellStyle name="20% - Accent1 2 3 3 4 6 3 2" xfId="10018" xr:uid="{00000000-0005-0000-0000-000067260000}"/>
    <cellStyle name="20% - Accent1 2 3 3 4 6 4" xfId="10019" xr:uid="{00000000-0005-0000-0000-000068260000}"/>
    <cellStyle name="20% - Accent1 2 3 3 4 7" xfId="10020" xr:uid="{00000000-0005-0000-0000-000069260000}"/>
    <cellStyle name="20% - Accent1 2 3 3 4 7 2" xfId="10021" xr:uid="{00000000-0005-0000-0000-00006A260000}"/>
    <cellStyle name="20% - Accent1 2 3 3 4 7 2 2" xfId="10022" xr:uid="{00000000-0005-0000-0000-00006B260000}"/>
    <cellStyle name="20% - Accent1 2 3 3 4 7 3" xfId="10023" xr:uid="{00000000-0005-0000-0000-00006C260000}"/>
    <cellStyle name="20% - Accent1 2 3 3 4 8" xfId="10024" xr:uid="{00000000-0005-0000-0000-00006D260000}"/>
    <cellStyle name="20% - Accent1 2 3 3 4 8 2" xfId="10025" xr:uid="{00000000-0005-0000-0000-00006E260000}"/>
    <cellStyle name="20% - Accent1 2 3 3 4 8 2 2" xfId="10026" xr:uid="{00000000-0005-0000-0000-00006F260000}"/>
    <cellStyle name="20% - Accent1 2 3 3 4 8 3" xfId="10027" xr:uid="{00000000-0005-0000-0000-000070260000}"/>
    <cellStyle name="20% - Accent1 2 3 3 4 9" xfId="10028" xr:uid="{00000000-0005-0000-0000-000071260000}"/>
    <cellStyle name="20% - Accent1 2 3 3 4 9 2" xfId="10029" xr:uid="{00000000-0005-0000-0000-000072260000}"/>
    <cellStyle name="20% - Accent1 2 3 3 5" xfId="10030" xr:uid="{00000000-0005-0000-0000-000073260000}"/>
    <cellStyle name="20% - Accent1 2 3 3 5 2" xfId="10031" xr:uid="{00000000-0005-0000-0000-000074260000}"/>
    <cellStyle name="20% - Accent1 2 3 3 5 2 2" xfId="10032" xr:uid="{00000000-0005-0000-0000-000075260000}"/>
    <cellStyle name="20% - Accent1 2 3 3 5 2 2 2" xfId="10033" xr:uid="{00000000-0005-0000-0000-000076260000}"/>
    <cellStyle name="20% - Accent1 2 3 3 5 2 2 2 2" xfId="10034" xr:uid="{00000000-0005-0000-0000-000077260000}"/>
    <cellStyle name="20% - Accent1 2 3 3 5 2 2 3" xfId="10035" xr:uid="{00000000-0005-0000-0000-000078260000}"/>
    <cellStyle name="20% - Accent1 2 3 3 5 2 3" xfId="10036" xr:uid="{00000000-0005-0000-0000-000079260000}"/>
    <cellStyle name="20% - Accent1 2 3 3 5 2 3 2" xfId="10037" xr:uid="{00000000-0005-0000-0000-00007A260000}"/>
    <cellStyle name="20% - Accent1 2 3 3 5 2 4" xfId="10038" xr:uid="{00000000-0005-0000-0000-00007B260000}"/>
    <cellStyle name="20% - Accent1 2 3 3 5 3" xfId="10039" xr:uid="{00000000-0005-0000-0000-00007C260000}"/>
    <cellStyle name="20% - Accent1 2 3 3 5 3 2" xfId="10040" xr:uid="{00000000-0005-0000-0000-00007D260000}"/>
    <cellStyle name="20% - Accent1 2 3 3 5 3 2 2" xfId="10041" xr:uid="{00000000-0005-0000-0000-00007E260000}"/>
    <cellStyle name="20% - Accent1 2 3 3 5 3 2 2 2" xfId="10042" xr:uid="{00000000-0005-0000-0000-00007F260000}"/>
    <cellStyle name="20% - Accent1 2 3 3 5 3 2 3" xfId="10043" xr:uid="{00000000-0005-0000-0000-000080260000}"/>
    <cellStyle name="20% - Accent1 2 3 3 5 3 3" xfId="10044" xr:uid="{00000000-0005-0000-0000-000081260000}"/>
    <cellStyle name="20% - Accent1 2 3 3 5 3 3 2" xfId="10045" xr:uid="{00000000-0005-0000-0000-000082260000}"/>
    <cellStyle name="20% - Accent1 2 3 3 5 3 4" xfId="10046" xr:uid="{00000000-0005-0000-0000-000083260000}"/>
    <cellStyle name="20% - Accent1 2 3 3 5 4" xfId="10047" xr:uid="{00000000-0005-0000-0000-000084260000}"/>
    <cellStyle name="20% - Accent1 2 3 3 5 4 2" xfId="10048" xr:uid="{00000000-0005-0000-0000-000085260000}"/>
    <cellStyle name="20% - Accent1 2 3 3 5 4 2 2" xfId="10049" xr:uid="{00000000-0005-0000-0000-000086260000}"/>
    <cellStyle name="20% - Accent1 2 3 3 5 4 2 2 2" xfId="10050" xr:uid="{00000000-0005-0000-0000-000087260000}"/>
    <cellStyle name="20% - Accent1 2 3 3 5 4 2 3" xfId="10051" xr:uid="{00000000-0005-0000-0000-000088260000}"/>
    <cellStyle name="20% - Accent1 2 3 3 5 4 3" xfId="10052" xr:uid="{00000000-0005-0000-0000-000089260000}"/>
    <cellStyle name="20% - Accent1 2 3 3 5 4 3 2" xfId="10053" xr:uid="{00000000-0005-0000-0000-00008A260000}"/>
    <cellStyle name="20% - Accent1 2 3 3 5 4 4" xfId="10054" xr:uid="{00000000-0005-0000-0000-00008B260000}"/>
    <cellStyle name="20% - Accent1 2 3 3 5 5" xfId="10055" xr:uid="{00000000-0005-0000-0000-00008C260000}"/>
    <cellStyle name="20% - Accent1 2 3 3 5 5 2" xfId="10056" xr:uid="{00000000-0005-0000-0000-00008D260000}"/>
    <cellStyle name="20% - Accent1 2 3 3 5 5 2 2" xfId="10057" xr:uid="{00000000-0005-0000-0000-00008E260000}"/>
    <cellStyle name="20% - Accent1 2 3 3 5 5 3" xfId="10058" xr:uid="{00000000-0005-0000-0000-00008F260000}"/>
    <cellStyle name="20% - Accent1 2 3 3 5 6" xfId="10059" xr:uid="{00000000-0005-0000-0000-000090260000}"/>
    <cellStyle name="20% - Accent1 2 3 3 5 6 2" xfId="10060" xr:uid="{00000000-0005-0000-0000-000091260000}"/>
    <cellStyle name="20% - Accent1 2 3 3 5 6 2 2" xfId="10061" xr:uid="{00000000-0005-0000-0000-000092260000}"/>
    <cellStyle name="20% - Accent1 2 3 3 5 6 3" xfId="10062" xr:uid="{00000000-0005-0000-0000-000093260000}"/>
    <cellStyle name="20% - Accent1 2 3 3 5 7" xfId="10063" xr:uid="{00000000-0005-0000-0000-000094260000}"/>
    <cellStyle name="20% - Accent1 2 3 3 5 7 2" xfId="10064" xr:uid="{00000000-0005-0000-0000-000095260000}"/>
    <cellStyle name="20% - Accent1 2 3 3 5 8" xfId="10065" xr:uid="{00000000-0005-0000-0000-000096260000}"/>
    <cellStyle name="20% - Accent1 2 3 3 5 8 2" xfId="10066" xr:uid="{00000000-0005-0000-0000-000097260000}"/>
    <cellStyle name="20% - Accent1 2 3 3 5 9" xfId="10067" xr:uid="{00000000-0005-0000-0000-000098260000}"/>
    <cellStyle name="20% - Accent1 2 3 3 6" xfId="10068" xr:uid="{00000000-0005-0000-0000-000099260000}"/>
    <cellStyle name="20% - Accent1 2 3 3 6 2" xfId="10069" xr:uid="{00000000-0005-0000-0000-00009A260000}"/>
    <cellStyle name="20% - Accent1 2 3 3 6 2 2" xfId="10070" xr:uid="{00000000-0005-0000-0000-00009B260000}"/>
    <cellStyle name="20% - Accent1 2 3 3 6 2 2 2" xfId="10071" xr:uid="{00000000-0005-0000-0000-00009C260000}"/>
    <cellStyle name="20% - Accent1 2 3 3 6 2 2 2 2" xfId="10072" xr:uid="{00000000-0005-0000-0000-00009D260000}"/>
    <cellStyle name="20% - Accent1 2 3 3 6 2 2 3" xfId="10073" xr:uid="{00000000-0005-0000-0000-00009E260000}"/>
    <cellStyle name="20% - Accent1 2 3 3 6 2 3" xfId="10074" xr:uid="{00000000-0005-0000-0000-00009F260000}"/>
    <cellStyle name="20% - Accent1 2 3 3 6 2 3 2" xfId="10075" xr:uid="{00000000-0005-0000-0000-0000A0260000}"/>
    <cellStyle name="20% - Accent1 2 3 3 6 2 4" xfId="10076" xr:uid="{00000000-0005-0000-0000-0000A1260000}"/>
    <cellStyle name="20% - Accent1 2 3 3 6 3" xfId="10077" xr:uid="{00000000-0005-0000-0000-0000A2260000}"/>
    <cellStyle name="20% - Accent1 2 3 3 6 3 2" xfId="10078" xr:uid="{00000000-0005-0000-0000-0000A3260000}"/>
    <cellStyle name="20% - Accent1 2 3 3 6 3 2 2" xfId="10079" xr:uid="{00000000-0005-0000-0000-0000A4260000}"/>
    <cellStyle name="20% - Accent1 2 3 3 6 3 2 2 2" xfId="10080" xr:uid="{00000000-0005-0000-0000-0000A5260000}"/>
    <cellStyle name="20% - Accent1 2 3 3 6 3 2 3" xfId="10081" xr:uid="{00000000-0005-0000-0000-0000A6260000}"/>
    <cellStyle name="20% - Accent1 2 3 3 6 3 3" xfId="10082" xr:uid="{00000000-0005-0000-0000-0000A7260000}"/>
    <cellStyle name="20% - Accent1 2 3 3 6 3 3 2" xfId="10083" xr:uid="{00000000-0005-0000-0000-0000A8260000}"/>
    <cellStyle name="20% - Accent1 2 3 3 6 3 4" xfId="10084" xr:uid="{00000000-0005-0000-0000-0000A9260000}"/>
    <cellStyle name="20% - Accent1 2 3 3 6 4" xfId="10085" xr:uid="{00000000-0005-0000-0000-0000AA260000}"/>
    <cellStyle name="20% - Accent1 2 3 3 6 4 2" xfId="10086" xr:uid="{00000000-0005-0000-0000-0000AB260000}"/>
    <cellStyle name="20% - Accent1 2 3 3 6 4 2 2" xfId="10087" xr:uid="{00000000-0005-0000-0000-0000AC260000}"/>
    <cellStyle name="20% - Accent1 2 3 3 6 4 2 2 2" xfId="10088" xr:uid="{00000000-0005-0000-0000-0000AD260000}"/>
    <cellStyle name="20% - Accent1 2 3 3 6 4 2 3" xfId="10089" xr:uid="{00000000-0005-0000-0000-0000AE260000}"/>
    <cellStyle name="20% - Accent1 2 3 3 6 4 3" xfId="10090" xr:uid="{00000000-0005-0000-0000-0000AF260000}"/>
    <cellStyle name="20% - Accent1 2 3 3 6 4 3 2" xfId="10091" xr:uid="{00000000-0005-0000-0000-0000B0260000}"/>
    <cellStyle name="20% - Accent1 2 3 3 6 4 4" xfId="10092" xr:uid="{00000000-0005-0000-0000-0000B1260000}"/>
    <cellStyle name="20% - Accent1 2 3 3 6 5" xfId="10093" xr:uid="{00000000-0005-0000-0000-0000B2260000}"/>
    <cellStyle name="20% - Accent1 2 3 3 6 5 2" xfId="10094" xr:uid="{00000000-0005-0000-0000-0000B3260000}"/>
    <cellStyle name="20% - Accent1 2 3 3 6 5 2 2" xfId="10095" xr:uid="{00000000-0005-0000-0000-0000B4260000}"/>
    <cellStyle name="20% - Accent1 2 3 3 6 5 3" xfId="10096" xr:uid="{00000000-0005-0000-0000-0000B5260000}"/>
    <cellStyle name="20% - Accent1 2 3 3 6 6" xfId="10097" xr:uid="{00000000-0005-0000-0000-0000B6260000}"/>
    <cellStyle name="20% - Accent1 2 3 3 6 6 2" xfId="10098" xr:uid="{00000000-0005-0000-0000-0000B7260000}"/>
    <cellStyle name="20% - Accent1 2 3 3 6 6 2 2" xfId="10099" xr:uid="{00000000-0005-0000-0000-0000B8260000}"/>
    <cellStyle name="20% - Accent1 2 3 3 6 6 3" xfId="10100" xr:uid="{00000000-0005-0000-0000-0000B9260000}"/>
    <cellStyle name="20% - Accent1 2 3 3 6 7" xfId="10101" xr:uid="{00000000-0005-0000-0000-0000BA260000}"/>
    <cellStyle name="20% - Accent1 2 3 3 6 7 2" xfId="10102" xr:uid="{00000000-0005-0000-0000-0000BB260000}"/>
    <cellStyle name="20% - Accent1 2 3 3 6 8" xfId="10103" xr:uid="{00000000-0005-0000-0000-0000BC260000}"/>
    <cellStyle name="20% - Accent1 2 3 3 6 8 2" xfId="10104" xr:uid="{00000000-0005-0000-0000-0000BD260000}"/>
    <cellStyle name="20% - Accent1 2 3 3 6 9" xfId="10105" xr:uid="{00000000-0005-0000-0000-0000BE260000}"/>
    <cellStyle name="20% - Accent1 2 3 3 7" xfId="10106" xr:uid="{00000000-0005-0000-0000-0000BF260000}"/>
    <cellStyle name="20% - Accent1 2 3 3 7 2" xfId="10107" xr:uid="{00000000-0005-0000-0000-0000C0260000}"/>
    <cellStyle name="20% - Accent1 2 3 3 7 2 2" xfId="10108" xr:uid="{00000000-0005-0000-0000-0000C1260000}"/>
    <cellStyle name="20% - Accent1 2 3 3 7 2 2 2" xfId="10109" xr:uid="{00000000-0005-0000-0000-0000C2260000}"/>
    <cellStyle name="20% - Accent1 2 3 3 7 2 3" xfId="10110" xr:uid="{00000000-0005-0000-0000-0000C3260000}"/>
    <cellStyle name="20% - Accent1 2 3 3 7 3" xfId="10111" xr:uid="{00000000-0005-0000-0000-0000C4260000}"/>
    <cellStyle name="20% - Accent1 2 3 3 7 3 2" xfId="10112" xr:uid="{00000000-0005-0000-0000-0000C5260000}"/>
    <cellStyle name="20% - Accent1 2 3 3 7 4" xfId="10113" xr:uid="{00000000-0005-0000-0000-0000C6260000}"/>
    <cellStyle name="20% - Accent1 2 3 3 8" xfId="10114" xr:uid="{00000000-0005-0000-0000-0000C7260000}"/>
    <cellStyle name="20% - Accent1 2 3 3 8 2" xfId="10115" xr:uid="{00000000-0005-0000-0000-0000C8260000}"/>
    <cellStyle name="20% - Accent1 2 3 3 8 2 2" xfId="10116" xr:uid="{00000000-0005-0000-0000-0000C9260000}"/>
    <cellStyle name="20% - Accent1 2 3 3 8 2 2 2" xfId="10117" xr:uid="{00000000-0005-0000-0000-0000CA260000}"/>
    <cellStyle name="20% - Accent1 2 3 3 8 2 3" xfId="10118" xr:uid="{00000000-0005-0000-0000-0000CB260000}"/>
    <cellStyle name="20% - Accent1 2 3 3 8 3" xfId="10119" xr:uid="{00000000-0005-0000-0000-0000CC260000}"/>
    <cellStyle name="20% - Accent1 2 3 3 8 3 2" xfId="10120" xr:uid="{00000000-0005-0000-0000-0000CD260000}"/>
    <cellStyle name="20% - Accent1 2 3 3 8 4" xfId="10121" xr:uid="{00000000-0005-0000-0000-0000CE260000}"/>
    <cellStyle name="20% - Accent1 2 3 3 9" xfId="10122" xr:uid="{00000000-0005-0000-0000-0000CF260000}"/>
    <cellStyle name="20% - Accent1 2 3 3 9 2" xfId="10123" xr:uid="{00000000-0005-0000-0000-0000D0260000}"/>
    <cellStyle name="20% - Accent1 2 3 3 9 2 2" xfId="10124" xr:uid="{00000000-0005-0000-0000-0000D1260000}"/>
    <cellStyle name="20% - Accent1 2 3 3 9 2 2 2" xfId="10125" xr:uid="{00000000-0005-0000-0000-0000D2260000}"/>
    <cellStyle name="20% - Accent1 2 3 3 9 2 3" xfId="10126" xr:uid="{00000000-0005-0000-0000-0000D3260000}"/>
    <cellStyle name="20% - Accent1 2 3 3 9 3" xfId="10127" xr:uid="{00000000-0005-0000-0000-0000D4260000}"/>
    <cellStyle name="20% - Accent1 2 3 3 9 3 2" xfId="10128" xr:uid="{00000000-0005-0000-0000-0000D5260000}"/>
    <cellStyle name="20% - Accent1 2 3 3 9 4" xfId="10129" xr:uid="{00000000-0005-0000-0000-0000D6260000}"/>
    <cellStyle name="20% - Accent1 2 3 4" xfId="10130" xr:uid="{00000000-0005-0000-0000-0000D7260000}"/>
    <cellStyle name="20% - Accent1 2 3 4 10" xfId="10131" xr:uid="{00000000-0005-0000-0000-0000D8260000}"/>
    <cellStyle name="20% - Accent1 2 3 4 10 2" xfId="10132" xr:uid="{00000000-0005-0000-0000-0000D9260000}"/>
    <cellStyle name="20% - Accent1 2 3 4 11" xfId="10133" xr:uid="{00000000-0005-0000-0000-0000DA260000}"/>
    <cellStyle name="20% - Accent1 2 3 4 2" xfId="10134" xr:uid="{00000000-0005-0000-0000-0000DB260000}"/>
    <cellStyle name="20% - Accent1 2 3 4 2 2" xfId="10135" xr:uid="{00000000-0005-0000-0000-0000DC260000}"/>
    <cellStyle name="20% - Accent1 2 3 4 2 2 2" xfId="10136" xr:uid="{00000000-0005-0000-0000-0000DD260000}"/>
    <cellStyle name="20% - Accent1 2 3 4 2 2 2 2" xfId="10137" xr:uid="{00000000-0005-0000-0000-0000DE260000}"/>
    <cellStyle name="20% - Accent1 2 3 4 2 2 2 2 2" xfId="10138" xr:uid="{00000000-0005-0000-0000-0000DF260000}"/>
    <cellStyle name="20% - Accent1 2 3 4 2 2 2 3" xfId="10139" xr:uid="{00000000-0005-0000-0000-0000E0260000}"/>
    <cellStyle name="20% - Accent1 2 3 4 2 2 3" xfId="10140" xr:uid="{00000000-0005-0000-0000-0000E1260000}"/>
    <cellStyle name="20% - Accent1 2 3 4 2 2 3 2" xfId="10141" xr:uid="{00000000-0005-0000-0000-0000E2260000}"/>
    <cellStyle name="20% - Accent1 2 3 4 2 2 4" xfId="10142" xr:uid="{00000000-0005-0000-0000-0000E3260000}"/>
    <cellStyle name="20% - Accent1 2 3 4 2 3" xfId="10143" xr:uid="{00000000-0005-0000-0000-0000E4260000}"/>
    <cellStyle name="20% - Accent1 2 3 4 2 3 2" xfId="10144" xr:uid="{00000000-0005-0000-0000-0000E5260000}"/>
    <cellStyle name="20% - Accent1 2 3 4 2 3 2 2" xfId="10145" xr:uid="{00000000-0005-0000-0000-0000E6260000}"/>
    <cellStyle name="20% - Accent1 2 3 4 2 3 2 2 2" xfId="10146" xr:uid="{00000000-0005-0000-0000-0000E7260000}"/>
    <cellStyle name="20% - Accent1 2 3 4 2 3 2 3" xfId="10147" xr:uid="{00000000-0005-0000-0000-0000E8260000}"/>
    <cellStyle name="20% - Accent1 2 3 4 2 3 3" xfId="10148" xr:uid="{00000000-0005-0000-0000-0000E9260000}"/>
    <cellStyle name="20% - Accent1 2 3 4 2 3 3 2" xfId="10149" xr:uid="{00000000-0005-0000-0000-0000EA260000}"/>
    <cellStyle name="20% - Accent1 2 3 4 2 3 4" xfId="10150" xr:uid="{00000000-0005-0000-0000-0000EB260000}"/>
    <cellStyle name="20% - Accent1 2 3 4 2 4" xfId="10151" xr:uid="{00000000-0005-0000-0000-0000EC260000}"/>
    <cellStyle name="20% - Accent1 2 3 4 2 4 2" xfId="10152" xr:uid="{00000000-0005-0000-0000-0000ED260000}"/>
    <cellStyle name="20% - Accent1 2 3 4 2 4 2 2" xfId="10153" xr:uid="{00000000-0005-0000-0000-0000EE260000}"/>
    <cellStyle name="20% - Accent1 2 3 4 2 4 2 2 2" xfId="10154" xr:uid="{00000000-0005-0000-0000-0000EF260000}"/>
    <cellStyle name="20% - Accent1 2 3 4 2 4 2 3" xfId="10155" xr:uid="{00000000-0005-0000-0000-0000F0260000}"/>
    <cellStyle name="20% - Accent1 2 3 4 2 4 3" xfId="10156" xr:uid="{00000000-0005-0000-0000-0000F1260000}"/>
    <cellStyle name="20% - Accent1 2 3 4 2 4 3 2" xfId="10157" xr:uid="{00000000-0005-0000-0000-0000F2260000}"/>
    <cellStyle name="20% - Accent1 2 3 4 2 4 4" xfId="10158" xr:uid="{00000000-0005-0000-0000-0000F3260000}"/>
    <cellStyle name="20% - Accent1 2 3 4 2 5" xfId="10159" xr:uid="{00000000-0005-0000-0000-0000F4260000}"/>
    <cellStyle name="20% - Accent1 2 3 4 2 5 2" xfId="10160" xr:uid="{00000000-0005-0000-0000-0000F5260000}"/>
    <cellStyle name="20% - Accent1 2 3 4 2 5 2 2" xfId="10161" xr:uid="{00000000-0005-0000-0000-0000F6260000}"/>
    <cellStyle name="20% - Accent1 2 3 4 2 5 3" xfId="10162" xr:uid="{00000000-0005-0000-0000-0000F7260000}"/>
    <cellStyle name="20% - Accent1 2 3 4 2 6" xfId="10163" xr:uid="{00000000-0005-0000-0000-0000F8260000}"/>
    <cellStyle name="20% - Accent1 2 3 4 2 6 2" xfId="10164" xr:uid="{00000000-0005-0000-0000-0000F9260000}"/>
    <cellStyle name="20% - Accent1 2 3 4 2 6 2 2" xfId="10165" xr:uid="{00000000-0005-0000-0000-0000FA260000}"/>
    <cellStyle name="20% - Accent1 2 3 4 2 6 3" xfId="10166" xr:uid="{00000000-0005-0000-0000-0000FB260000}"/>
    <cellStyle name="20% - Accent1 2 3 4 2 7" xfId="10167" xr:uid="{00000000-0005-0000-0000-0000FC260000}"/>
    <cellStyle name="20% - Accent1 2 3 4 2 7 2" xfId="10168" xr:uid="{00000000-0005-0000-0000-0000FD260000}"/>
    <cellStyle name="20% - Accent1 2 3 4 2 8" xfId="10169" xr:uid="{00000000-0005-0000-0000-0000FE260000}"/>
    <cellStyle name="20% - Accent1 2 3 4 2 8 2" xfId="10170" xr:uid="{00000000-0005-0000-0000-0000FF260000}"/>
    <cellStyle name="20% - Accent1 2 3 4 2 9" xfId="10171" xr:uid="{00000000-0005-0000-0000-000000270000}"/>
    <cellStyle name="20% - Accent1 2 3 4 3" xfId="10172" xr:uid="{00000000-0005-0000-0000-000001270000}"/>
    <cellStyle name="20% - Accent1 2 3 4 3 2" xfId="10173" xr:uid="{00000000-0005-0000-0000-000002270000}"/>
    <cellStyle name="20% - Accent1 2 3 4 3 2 2" xfId="10174" xr:uid="{00000000-0005-0000-0000-000003270000}"/>
    <cellStyle name="20% - Accent1 2 3 4 3 2 2 2" xfId="10175" xr:uid="{00000000-0005-0000-0000-000004270000}"/>
    <cellStyle name="20% - Accent1 2 3 4 3 2 2 2 2" xfId="10176" xr:uid="{00000000-0005-0000-0000-000005270000}"/>
    <cellStyle name="20% - Accent1 2 3 4 3 2 2 3" xfId="10177" xr:uid="{00000000-0005-0000-0000-000006270000}"/>
    <cellStyle name="20% - Accent1 2 3 4 3 2 3" xfId="10178" xr:uid="{00000000-0005-0000-0000-000007270000}"/>
    <cellStyle name="20% - Accent1 2 3 4 3 2 3 2" xfId="10179" xr:uid="{00000000-0005-0000-0000-000008270000}"/>
    <cellStyle name="20% - Accent1 2 3 4 3 2 4" xfId="10180" xr:uid="{00000000-0005-0000-0000-000009270000}"/>
    <cellStyle name="20% - Accent1 2 3 4 3 3" xfId="10181" xr:uid="{00000000-0005-0000-0000-00000A270000}"/>
    <cellStyle name="20% - Accent1 2 3 4 3 3 2" xfId="10182" xr:uid="{00000000-0005-0000-0000-00000B270000}"/>
    <cellStyle name="20% - Accent1 2 3 4 3 3 2 2" xfId="10183" xr:uid="{00000000-0005-0000-0000-00000C270000}"/>
    <cellStyle name="20% - Accent1 2 3 4 3 3 2 2 2" xfId="10184" xr:uid="{00000000-0005-0000-0000-00000D270000}"/>
    <cellStyle name="20% - Accent1 2 3 4 3 3 2 3" xfId="10185" xr:uid="{00000000-0005-0000-0000-00000E270000}"/>
    <cellStyle name="20% - Accent1 2 3 4 3 3 3" xfId="10186" xr:uid="{00000000-0005-0000-0000-00000F270000}"/>
    <cellStyle name="20% - Accent1 2 3 4 3 3 3 2" xfId="10187" xr:uid="{00000000-0005-0000-0000-000010270000}"/>
    <cellStyle name="20% - Accent1 2 3 4 3 3 4" xfId="10188" xr:uid="{00000000-0005-0000-0000-000011270000}"/>
    <cellStyle name="20% - Accent1 2 3 4 3 4" xfId="10189" xr:uid="{00000000-0005-0000-0000-000012270000}"/>
    <cellStyle name="20% - Accent1 2 3 4 3 4 2" xfId="10190" xr:uid="{00000000-0005-0000-0000-000013270000}"/>
    <cellStyle name="20% - Accent1 2 3 4 3 4 2 2" xfId="10191" xr:uid="{00000000-0005-0000-0000-000014270000}"/>
    <cellStyle name="20% - Accent1 2 3 4 3 4 2 2 2" xfId="10192" xr:uid="{00000000-0005-0000-0000-000015270000}"/>
    <cellStyle name="20% - Accent1 2 3 4 3 4 2 3" xfId="10193" xr:uid="{00000000-0005-0000-0000-000016270000}"/>
    <cellStyle name="20% - Accent1 2 3 4 3 4 3" xfId="10194" xr:uid="{00000000-0005-0000-0000-000017270000}"/>
    <cellStyle name="20% - Accent1 2 3 4 3 4 3 2" xfId="10195" xr:uid="{00000000-0005-0000-0000-000018270000}"/>
    <cellStyle name="20% - Accent1 2 3 4 3 4 4" xfId="10196" xr:uid="{00000000-0005-0000-0000-000019270000}"/>
    <cellStyle name="20% - Accent1 2 3 4 3 5" xfId="10197" xr:uid="{00000000-0005-0000-0000-00001A270000}"/>
    <cellStyle name="20% - Accent1 2 3 4 3 5 2" xfId="10198" xr:uid="{00000000-0005-0000-0000-00001B270000}"/>
    <cellStyle name="20% - Accent1 2 3 4 3 5 2 2" xfId="10199" xr:uid="{00000000-0005-0000-0000-00001C270000}"/>
    <cellStyle name="20% - Accent1 2 3 4 3 5 3" xfId="10200" xr:uid="{00000000-0005-0000-0000-00001D270000}"/>
    <cellStyle name="20% - Accent1 2 3 4 3 6" xfId="10201" xr:uid="{00000000-0005-0000-0000-00001E270000}"/>
    <cellStyle name="20% - Accent1 2 3 4 3 6 2" xfId="10202" xr:uid="{00000000-0005-0000-0000-00001F270000}"/>
    <cellStyle name="20% - Accent1 2 3 4 3 6 2 2" xfId="10203" xr:uid="{00000000-0005-0000-0000-000020270000}"/>
    <cellStyle name="20% - Accent1 2 3 4 3 6 3" xfId="10204" xr:uid="{00000000-0005-0000-0000-000021270000}"/>
    <cellStyle name="20% - Accent1 2 3 4 3 7" xfId="10205" xr:uid="{00000000-0005-0000-0000-000022270000}"/>
    <cellStyle name="20% - Accent1 2 3 4 3 7 2" xfId="10206" xr:uid="{00000000-0005-0000-0000-000023270000}"/>
    <cellStyle name="20% - Accent1 2 3 4 3 8" xfId="10207" xr:uid="{00000000-0005-0000-0000-000024270000}"/>
    <cellStyle name="20% - Accent1 2 3 4 3 8 2" xfId="10208" xr:uid="{00000000-0005-0000-0000-000025270000}"/>
    <cellStyle name="20% - Accent1 2 3 4 3 9" xfId="10209" xr:uid="{00000000-0005-0000-0000-000026270000}"/>
    <cellStyle name="20% - Accent1 2 3 4 4" xfId="10210" xr:uid="{00000000-0005-0000-0000-000027270000}"/>
    <cellStyle name="20% - Accent1 2 3 4 4 2" xfId="10211" xr:uid="{00000000-0005-0000-0000-000028270000}"/>
    <cellStyle name="20% - Accent1 2 3 4 4 2 2" xfId="10212" xr:uid="{00000000-0005-0000-0000-000029270000}"/>
    <cellStyle name="20% - Accent1 2 3 4 4 2 2 2" xfId="10213" xr:uid="{00000000-0005-0000-0000-00002A270000}"/>
    <cellStyle name="20% - Accent1 2 3 4 4 2 3" xfId="10214" xr:uid="{00000000-0005-0000-0000-00002B270000}"/>
    <cellStyle name="20% - Accent1 2 3 4 4 3" xfId="10215" xr:uid="{00000000-0005-0000-0000-00002C270000}"/>
    <cellStyle name="20% - Accent1 2 3 4 4 3 2" xfId="10216" xr:uid="{00000000-0005-0000-0000-00002D270000}"/>
    <cellStyle name="20% - Accent1 2 3 4 4 4" xfId="10217" xr:uid="{00000000-0005-0000-0000-00002E270000}"/>
    <cellStyle name="20% - Accent1 2 3 4 5" xfId="10218" xr:uid="{00000000-0005-0000-0000-00002F270000}"/>
    <cellStyle name="20% - Accent1 2 3 4 5 2" xfId="10219" xr:uid="{00000000-0005-0000-0000-000030270000}"/>
    <cellStyle name="20% - Accent1 2 3 4 5 2 2" xfId="10220" xr:uid="{00000000-0005-0000-0000-000031270000}"/>
    <cellStyle name="20% - Accent1 2 3 4 5 2 2 2" xfId="10221" xr:uid="{00000000-0005-0000-0000-000032270000}"/>
    <cellStyle name="20% - Accent1 2 3 4 5 2 3" xfId="10222" xr:uid="{00000000-0005-0000-0000-000033270000}"/>
    <cellStyle name="20% - Accent1 2 3 4 5 3" xfId="10223" xr:uid="{00000000-0005-0000-0000-000034270000}"/>
    <cellStyle name="20% - Accent1 2 3 4 5 3 2" xfId="10224" xr:uid="{00000000-0005-0000-0000-000035270000}"/>
    <cellStyle name="20% - Accent1 2 3 4 5 4" xfId="10225" xr:uid="{00000000-0005-0000-0000-000036270000}"/>
    <cellStyle name="20% - Accent1 2 3 4 6" xfId="10226" xr:uid="{00000000-0005-0000-0000-000037270000}"/>
    <cellStyle name="20% - Accent1 2 3 4 6 2" xfId="10227" xr:uid="{00000000-0005-0000-0000-000038270000}"/>
    <cellStyle name="20% - Accent1 2 3 4 6 2 2" xfId="10228" xr:uid="{00000000-0005-0000-0000-000039270000}"/>
    <cellStyle name="20% - Accent1 2 3 4 6 2 2 2" xfId="10229" xr:uid="{00000000-0005-0000-0000-00003A270000}"/>
    <cellStyle name="20% - Accent1 2 3 4 6 2 3" xfId="10230" xr:uid="{00000000-0005-0000-0000-00003B270000}"/>
    <cellStyle name="20% - Accent1 2 3 4 6 3" xfId="10231" xr:uid="{00000000-0005-0000-0000-00003C270000}"/>
    <cellStyle name="20% - Accent1 2 3 4 6 3 2" xfId="10232" xr:uid="{00000000-0005-0000-0000-00003D270000}"/>
    <cellStyle name="20% - Accent1 2 3 4 6 4" xfId="10233" xr:uid="{00000000-0005-0000-0000-00003E270000}"/>
    <cellStyle name="20% - Accent1 2 3 4 7" xfId="10234" xr:uid="{00000000-0005-0000-0000-00003F270000}"/>
    <cellStyle name="20% - Accent1 2 3 4 7 2" xfId="10235" xr:uid="{00000000-0005-0000-0000-000040270000}"/>
    <cellStyle name="20% - Accent1 2 3 4 7 2 2" xfId="10236" xr:uid="{00000000-0005-0000-0000-000041270000}"/>
    <cellStyle name="20% - Accent1 2 3 4 7 3" xfId="10237" xr:uid="{00000000-0005-0000-0000-000042270000}"/>
    <cellStyle name="20% - Accent1 2 3 4 8" xfId="10238" xr:uid="{00000000-0005-0000-0000-000043270000}"/>
    <cellStyle name="20% - Accent1 2 3 4 8 2" xfId="10239" xr:uid="{00000000-0005-0000-0000-000044270000}"/>
    <cellStyle name="20% - Accent1 2 3 4 8 2 2" xfId="10240" xr:uid="{00000000-0005-0000-0000-000045270000}"/>
    <cellStyle name="20% - Accent1 2 3 4 8 3" xfId="10241" xr:uid="{00000000-0005-0000-0000-000046270000}"/>
    <cellStyle name="20% - Accent1 2 3 4 9" xfId="10242" xr:uid="{00000000-0005-0000-0000-000047270000}"/>
    <cellStyle name="20% - Accent1 2 3 4 9 2" xfId="10243" xr:uid="{00000000-0005-0000-0000-000048270000}"/>
    <cellStyle name="20% - Accent1 2 3 5" xfId="10244" xr:uid="{00000000-0005-0000-0000-000049270000}"/>
    <cellStyle name="20% - Accent1 2 3 5 10" xfId="10245" xr:uid="{00000000-0005-0000-0000-00004A270000}"/>
    <cellStyle name="20% - Accent1 2 3 5 10 2" xfId="10246" xr:uid="{00000000-0005-0000-0000-00004B270000}"/>
    <cellStyle name="20% - Accent1 2 3 5 11" xfId="10247" xr:uid="{00000000-0005-0000-0000-00004C270000}"/>
    <cellStyle name="20% - Accent1 2 3 5 2" xfId="10248" xr:uid="{00000000-0005-0000-0000-00004D270000}"/>
    <cellStyle name="20% - Accent1 2 3 5 2 2" xfId="10249" xr:uid="{00000000-0005-0000-0000-00004E270000}"/>
    <cellStyle name="20% - Accent1 2 3 5 2 2 2" xfId="10250" xr:uid="{00000000-0005-0000-0000-00004F270000}"/>
    <cellStyle name="20% - Accent1 2 3 5 2 2 2 2" xfId="10251" xr:uid="{00000000-0005-0000-0000-000050270000}"/>
    <cellStyle name="20% - Accent1 2 3 5 2 2 2 2 2" xfId="10252" xr:uid="{00000000-0005-0000-0000-000051270000}"/>
    <cellStyle name="20% - Accent1 2 3 5 2 2 2 3" xfId="10253" xr:uid="{00000000-0005-0000-0000-000052270000}"/>
    <cellStyle name="20% - Accent1 2 3 5 2 2 3" xfId="10254" xr:uid="{00000000-0005-0000-0000-000053270000}"/>
    <cellStyle name="20% - Accent1 2 3 5 2 2 3 2" xfId="10255" xr:uid="{00000000-0005-0000-0000-000054270000}"/>
    <cellStyle name="20% - Accent1 2 3 5 2 2 4" xfId="10256" xr:uid="{00000000-0005-0000-0000-000055270000}"/>
    <cellStyle name="20% - Accent1 2 3 5 2 3" xfId="10257" xr:uid="{00000000-0005-0000-0000-000056270000}"/>
    <cellStyle name="20% - Accent1 2 3 5 2 3 2" xfId="10258" xr:uid="{00000000-0005-0000-0000-000057270000}"/>
    <cellStyle name="20% - Accent1 2 3 5 2 3 2 2" xfId="10259" xr:uid="{00000000-0005-0000-0000-000058270000}"/>
    <cellStyle name="20% - Accent1 2 3 5 2 3 2 2 2" xfId="10260" xr:uid="{00000000-0005-0000-0000-000059270000}"/>
    <cellStyle name="20% - Accent1 2 3 5 2 3 2 3" xfId="10261" xr:uid="{00000000-0005-0000-0000-00005A270000}"/>
    <cellStyle name="20% - Accent1 2 3 5 2 3 3" xfId="10262" xr:uid="{00000000-0005-0000-0000-00005B270000}"/>
    <cellStyle name="20% - Accent1 2 3 5 2 3 3 2" xfId="10263" xr:uid="{00000000-0005-0000-0000-00005C270000}"/>
    <cellStyle name="20% - Accent1 2 3 5 2 3 4" xfId="10264" xr:uid="{00000000-0005-0000-0000-00005D270000}"/>
    <cellStyle name="20% - Accent1 2 3 5 2 4" xfId="10265" xr:uid="{00000000-0005-0000-0000-00005E270000}"/>
    <cellStyle name="20% - Accent1 2 3 5 2 4 2" xfId="10266" xr:uid="{00000000-0005-0000-0000-00005F270000}"/>
    <cellStyle name="20% - Accent1 2 3 5 2 4 2 2" xfId="10267" xr:uid="{00000000-0005-0000-0000-000060270000}"/>
    <cellStyle name="20% - Accent1 2 3 5 2 4 2 2 2" xfId="10268" xr:uid="{00000000-0005-0000-0000-000061270000}"/>
    <cellStyle name="20% - Accent1 2 3 5 2 4 2 3" xfId="10269" xr:uid="{00000000-0005-0000-0000-000062270000}"/>
    <cellStyle name="20% - Accent1 2 3 5 2 4 3" xfId="10270" xr:uid="{00000000-0005-0000-0000-000063270000}"/>
    <cellStyle name="20% - Accent1 2 3 5 2 4 3 2" xfId="10271" xr:uid="{00000000-0005-0000-0000-000064270000}"/>
    <cellStyle name="20% - Accent1 2 3 5 2 4 4" xfId="10272" xr:uid="{00000000-0005-0000-0000-000065270000}"/>
    <cellStyle name="20% - Accent1 2 3 5 2 5" xfId="10273" xr:uid="{00000000-0005-0000-0000-000066270000}"/>
    <cellStyle name="20% - Accent1 2 3 5 2 5 2" xfId="10274" xr:uid="{00000000-0005-0000-0000-000067270000}"/>
    <cellStyle name="20% - Accent1 2 3 5 2 5 2 2" xfId="10275" xr:uid="{00000000-0005-0000-0000-000068270000}"/>
    <cellStyle name="20% - Accent1 2 3 5 2 5 3" xfId="10276" xr:uid="{00000000-0005-0000-0000-000069270000}"/>
    <cellStyle name="20% - Accent1 2 3 5 2 6" xfId="10277" xr:uid="{00000000-0005-0000-0000-00006A270000}"/>
    <cellStyle name="20% - Accent1 2 3 5 2 6 2" xfId="10278" xr:uid="{00000000-0005-0000-0000-00006B270000}"/>
    <cellStyle name="20% - Accent1 2 3 5 2 6 2 2" xfId="10279" xr:uid="{00000000-0005-0000-0000-00006C270000}"/>
    <cellStyle name="20% - Accent1 2 3 5 2 6 3" xfId="10280" xr:uid="{00000000-0005-0000-0000-00006D270000}"/>
    <cellStyle name="20% - Accent1 2 3 5 2 7" xfId="10281" xr:uid="{00000000-0005-0000-0000-00006E270000}"/>
    <cellStyle name="20% - Accent1 2 3 5 2 7 2" xfId="10282" xr:uid="{00000000-0005-0000-0000-00006F270000}"/>
    <cellStyle name="20% - Accent1 2 3 5 2 8" xfId="10283" xr:uid="{00000000-0005-0000-0000-000070270000}"/>
    <cellStyle name="20% - Accent1 2 3 5 2 8 2" xfId="10284" xr:uid="{00000000-0005-0000-0000-000071270000}"/>
    <cellStyle name="20% - Accent1 2 3 5 2 9" xfId="10285" xr:uid="{00000000-0005-0000-0000-000072270000}"/>
    <cellStyle name="20% - Accent1 2 3 5 3" xfId="10286" xr:uid="{00000000-0005-0000-0000-000073270000}"/>
    <cellStyle name="20% - Accent1 2 3 5 3 2" xfId="10287" xr:uid="{00000000-0005-0000-0000-000074270000}"/>
    <cellStyle name="20% - Accent1 2 3 5 3 2 2" xfId="10288" xr:uid="{00000000-0005-0000-0000-000075270000}"/>
    <cellStyle name="20% - Accent1 2 3 5 3 2 2 2" xfId="10289" xr:uid="{00000000-0005-0000-0000-000076270000}"/>
    <cellStyle name="20% - Accent1 2 3 5 3 2 2 2 2" xfId="10290" xr:uid="{00000000-0005-0000-0000-000077270000}"/>
    <cellStyle name="20% - Accent1 2 3 5 3 2 2 3" xfId="10291" xr:uid="{00000000-0005-0000-0000-000078270000}"/>
    <cellStyle name="20% - Accent1 2 3 5 3 2 3" xfId="10292" xr:uid="{00000000-0005-0000-0000-000079270000}"/>
    <cellStyle name="20% - Accent1 2 3 5 3 2 3 2" xfId="10293" xr:uid="{00000000-0005-0000-0000-00007A270000}"/>
    <cellStyle name="20% - Accent1 2 3 5 3 2 4" xfId="10294" xr:uid="{00000000-0005-0000-0000-00007B270000}"/>
    <cellStyle name="20% - Accent1 2 3 5 3 3" xfId="10295" xr:uid="{00000000-0005-0000-0000-00007C270000}"/>
    <cellStyle name="20% - Accent1 2 3 5 3 3 2" xfId="10296" xr:uid="{00000000-0005-0000-0000-00007D270000}"/>
    <cellStyle name="20% - Accent1 2 3 5 3 3 2 2" xfId="10297" xr:uid="{00000000-0005-0000-0000-00007E270000}"/>
    <cellStyle name="20% - Accent1 2 3 5 3 3 2 2 2" xfId="10298" xr:uid="{00000000-0005-0000-0000-00007F270000}"/>
    <cellStyle name="20% - Accent1 2 3 5 3 3 2 3" xfId="10299" xr:uid="{00000000-0005-0000-0000-000080270000}"/>
    <cellStyle name="20% - Accent1 2 3 5 3 3 3" xfId="10300" xr:uid="{00000000-0005-0000-0000-000081270000}"/>
    <cellStyle name="20% - Accent1 2 3 5 3 3 3 2" xfId="10301" xr:uid="{00000000-0005-0000-0000-000082270000}"/>
    <cellStyle name="20% - Accent1 2 3 5 3 3 4" xfId="10302" xr:uid="{00000000-0005-0000-0000-000083270000}"/>
    <cellStyle name="20% - Accent1 2 3 5 3 4" xfId="10303" xr:uid="{00000000-0005-0000-0000-000084270000}"/>
    <cellStyle name="20% - Accent1 2 3 5 3 4 2" xfId="10304" xr:uid="{00000000-0005-0000-0000-000085270000}"/>
    <cellStyle name="20% - Accent1 2 3 5 3 4 2 2" xfId="10305" xr:uid="{00000000-0005-0000-0000-000086270000}"/>
    <cellStyle name="20% - Accent1 2 3 5 3 4 2 2 2" xfId="10306" xr:uid="{00000000-0005-0000-0000-000087270000}"/>
    <cellStyle name="20% - Accent1 2 3 5 3 4 2 3" xfId="10307" xr:uid="{00000000-0005-0000-0000-000088270000}"/>
    <cellStyle name="20% - Accent1 2 3 5 3 4 3" xfId="10308" xr:uid="{00000000-0005-0000-0000-000089270000}"/>
    <cellStyle name="20% - Accent1 2 3 5 3 4 3 2" xfId="10309" xr:uid="{00000000-0005-0000-0000-00008A270000}"/>
    <cellStyle name="20% - Accent1 2 3 5 3 4 4" xfId="10310" xr:uid="{00000000-0005-0000-0000-00008B270000}"/>
    <cellStyle name="20% - Accent1 2 3 5 3 5" xfId="10311" xr:uid="{00000000-0005-0000-0000-00008C270000}"/>
    <cellStyle name="20% - Accent1 2 3 5 3 5 2" xfId="10312" xr:uid="{00000000-0005-0000-0000-00008D270000}"/>
    <cellStyle name="20% - Accent1 2 3 5 3 5 2 2" xfId="10313" xr:uid="{00000000-0005-0000-0000-00008E270000}"/>
    <cellStyle name="20% - Accent1 2 3 5 3 5 3" xfId="10314" xr:uid="{00000000-0005-0000-0000-00008F270000}"/>
    <cellStyle name="20% - Accent1 2 3 5 3 6" xfId="10315" xr:uid="{00000000-0005-0000-0000-000090270000}"/>
    <cellStyle name="20% - Accent1 2 3 5 3 6 2" xfId="10316" xr:uid="{00000000-0005-0000-0000-000091270000}"/>
    <cellStyle name="20% - Accent1 2 3 5 3 6 2 2" xfId="10317" xr:uid="{00000000-0005-0000-0000-000092270000}"/>
    <cellStyle name="20% - Accent1 2 3 5 3 6 3" xfId="10318" xr:uid="{00000000-0005-0000-0000-000093270000}"/>
    <cellStyle name="20% - Accent1 2 3 5 3 7" xfId="10319" xr:uid="{00000000-0005-0000-0000-000094270000}"/>
    <cellStyle name="20% - Accent1 2 3 5 3 7 2" xfId="10320" xr:uid="{00000000-0005-0000-0000-000095270000}"/>
    <cellStyle name="20% - Accent1 2 3 5 3 8" xfId="10321" xr:uid="{00000000-0005-0000-0000-000096270000}"/>
    <cellStyle name="20% - Accent1 2 3 5 3 8 2" xfId="10322" xr:uid="{00000000-0005-0000-0000-000097270000}"/>
    <cellStyle name="20% - Accent1 2 3 5 3 9" xfId="10323" xr:uid="{00000000-0005-0000-0000-000098270000}"/>
    <cellStyle name="20% - Accent1 2 3 5 4" xfId="10324" xr:uid="{00000000-0005-0000-0000-000099270000}"/>
    <cellStyle name="20% - Accent1 2 3 5 4 2" xfId="10325" xr:uid="{00000000-0005-0000-0000-00009A270000}"/>
    <cellStyle name="20% - Accent1 2 3 5 4 2 2" xfId="10326" xr:uid="{00000000-0005-0000-0000-00009B270000}"/>
    <cellStyle name="20% - Accent1 2 3 5 4 2 2 2" xfId="10327" xr:uid="{00000000-0005-0000-0000-00009C270000}"/>
    <cellStyle name="20% - Accent1 2 3 5 4 2 3" xfId="10328" xr:uid="{00000000-0005-0000-0000-00009D270000}"/>
    <cellStyle name="20% - Accent1 2 3 5 4 3" xfId="10329" xr:uid="{00000000-0005-0000-0000-00009E270000}"/>
    <cellStyle name="20% - Accent1 2 3 5 4 3 2" xfId="10330" xr:uid="{00000000-0005-0000-0000-00009F270000}"/>
    <cellStyle name="20% - Accent1 2 3 5 4 4" xfId="10331" xr:uid="{00000000-0005-0000-0000-0000A0270000}"/>
    <cellStyle name="20% - Accent1 2 3 5 5" xfId="10332" xr:uid="{00000000-0005-0000-0000-0000A1270000}"/>
    <cellStyle name="20% - Accent1 2 3 5 5 2" xfId="10333" xr:uid="{00000000-0005-0000-0000-0000A2270000}"/>
    <cellStyle name="20% - Accent1 2 3 5 5 2 2" xfId="10334" xr:uid="{00000000-0005-0000-0000-0000A3270000}"/>
    <cellStyle name="20% - Accent1 2 3 5 5 2 2 2" xfId="10335" xr:uid="{00000000-0005-0000-0000-0000A4270000}"/>
    <cellStyle name="20% - Accent1 2 3 5 5 2 3" xfId="10336" xr:uid="{00000000-0005-0000-0000-0000A5270000}"/>
    <cellStyle name="20% - Accent1 2 3 5 5 3" xfId="10337" xr:uid="{00000000-0005-0000-0000-0000A6270000}"/>
    <cellStyle name="20% - Accent1 2 3 5 5 3 2" xfId="10338" xr:uid="{00000000-0005-0000-0000-0000A7270000}"/>
    <cellStyle name="20% - Accent1 2 3 5 5 4" xfId="10339" xr:uid="{00000000-0005-0000-0000-0000A8270000}"/>
    <cellStyle name="20% - Accent1 2 3 5 6" xfId="10340" xr:uid="{00000000-0005-0000-0000-0000A9270000}"/>
    <cellStyle name="20% - Accent1 2 3 5 6 2" xfId="10341" xr:uid="{00000000-0005-0000-0000-0000AA270000}"/>
    <cellStyle name="20% - Accent1 2 3 5 6 2 2" xfId="10342" xr:uid="{00000000-0005-0000-0000-0000AB270000}"/>
    <cellStyle name="20% - Accent1 2 3 5 6 2 2 2" xfId="10343" xr:uid="{00000000-0005-0000-0000-0000AC270000}"/>
    <cellStyle name="20% - Accent1 2 3 5 6 2 3" xfId="10344" xr:uid="{00000000-0005-0000-0000-0000AD270000}"/>
    <cellStyle name="20% - Accent1 2 3 5 6 3" xfId="10345" xr:uid="{00000000-0005-0000-0000-0000AE270000}"/>
    <cellStyle name="20% - Accent1 2 3 5 6 3 2" xfId="10346" xr:uid="{00000000-0005-0000-0000-0000AF270000}"/>
    <cellStyle name="20% - Accent1 2 3 5 6 4" xfId="10347" xr:uid="{00000000-0005-0000-0000-0000B0270000}"/>
    <cellStyle name="20% - Accent1 2 3 5 7" xfId="10348" xr:uid="{00000000-0005-0000-0000-0000B1270000}"/>
    <cellStyle name="20% - Accent1 2 3 5 7 2" xfId="10349" xr:uid="{00000000-0005-0000-0000-0000B2270000}"/>
    <cellStyle name="20% - Accent1 2 3 5 7 2 2" xfId="10350" xr:uid="{00000000-0005-0000-0000-0000B3270000}"/>
    <cellStyle name="20% - Accent1 2 3 5 7 3" xfId="10351" xr:uid="{00000000-0005-0000-0000-0000B4270000}"/>
    <cellStyle name="20% - Accent1 2 3 5 8" xfId="10352" xr:uid="{00000000-0005-0000-0000-0000B5270000}"/>
    <cellStyle name="20% - Accent1 2 3 5 8 2" xfId="10353" xr:uid="{00000000-0005-0000-0000-0000B6270000}"/>
    <cellStyle name="20% - Accent1 2 3 5 8 2 2" xfId="10354" xr:uid="{00000000-0005-0000-0000-0000B7270000}"/>
    <cellStyle name="20% - Accent1 2 3 5 8 3" xfId="10355" xr:uid="{00000000-0005-0000-0000-0000B8270000}"/>
    <cellStyle name="20% - Accent1 2 3 5 9" xfId="10356" xr:uid="{00000000-0005-0000-0000-0000B9270000}"/>
    <cellStyle name="20% - Accent1 2 3 5 9 2" xfId="10357" xr:uid="{00000000-0005-0000-0000-0000BA270000}"/>
    <cellStyle name="20% - Accent1 2 3 6" xfId="10358" xr:uid="{00000000-0005-0000-0000-0000BB270000}"/>
    <cellStyle name="20% - Accent1 2 3 6 10" xfId="10359" xr:uid="{00000000-0005-0000-0000-0000BC270000}"/>
    <cellStyle name="20% - Accent1 2 3 6 10 2" xfId="10360" xr:uid="{00000000-0005-0000-0000-0000BD270000}"/>
    <cellStyle name="20% - Accent1 2 3 6 11" xfId="10361" xr:uid="{00000000-0005-0000-0000-0000BE270000}"/>
    <cellStyle name="20% - Accent1 2 3 6 2" xfId="10362" xr:uid="{00000000-0005-0000-0000-0000BF270000}"/>
    <cellStyle name="20% - Accent1 2 3 6 2 2" xfId="10363" xr:uid="{00000000-0005-0000-0000-0000C0270000}"/>
    <cellStyle name="20% - Accent1 2 3 6 2 2 2" xfId="10364" xr:uid="{00000000-0005-0000-0000-0000C1270000}"/>
    <cellStyle name="20% - Accent1 2 3 6 2 2 2 2" xfId="10365" xr:uid="{00000000-0005-0000-0000-0000C2270000}"/>
    <cellStyle name="20% - Accent1 2 3 6 2 2 2 2 2" xfId="10366" xr:uid="{00000000-0005-0000-0000-0000C3270000}"/>
    <cellStyle name="20% - Accent1 2 3 6 2 2 2 3" xfId="10367" xr:uid="{00000000-0005-0000-0000-0000C4270000}"/>
    <cellStyle name="20% - Accent1 2 3 6 2 2 3" xfId="10368" xr:uid="{00000000-0005-0000-0000-0000C5270000}"/>
    <cellStyle name="20% - Accent1 2 3 6 2 2 3 2" xfId="10369" xr:uid="{00000000-0005-0000-0000-0000C6270000}"/>
    <cellStyle name="20% - Accent1 2 3 6 2 2 4" xfId="10370" xr:uid="{00000000-0005-0000-0000-0000C7270000}"/>
    <cellStyle name="20% - Accent1 2 3 6 2 3" xfId="10371" xr:uid="{00000000-0005-0000-0000-0000C8270000}"/>
    <cellStyle name="20% - Accent1 2 3 6 2 3 2" xfId="10372" xr:uid="{00000000-0005-0000-0000-0000C9270000}"/>
    <cellStyle name="20% - Accent1 2 3 6 2 3 2 2" xfId="10373" xr:uid="{00000000-0005-0000-0000-0000CA270000}"/>
    <cellStyle name="20% - Accent1 2 3 6 2 3 2 2 2" xfId="10374" xr:uid="{00000000-0005-0000-0000-0000CB270000}"/>
    <cellStyle name="20% - Accent1 2 3 6 2 3 2 3" xfId="10375" xr:uid="{00000000-0005-0000-0000-0000CC270000}"/>
    <cellStyle name="20% - Accent1 2 3 6 2 3 3" xfId="10376" xr:uid="{00000000-0005-0000-0000-0000CD270000}"/>
    <cellStyle name="20% - Accent1 2 3 6 2 3 3 2" xfId="10377" xr:uid="{00000000-0005-0000-0000-0000CE270000}"/>
    <cellStyle name="20% - Accent1 2 3 6 2 3 4" xfId="10378" xr:uid="{00000000-0005-0000-0000-0000CF270000}"/>
    <cellStyle name="20% - Accent1 2 3 6 2 4" xfId="10379" xr:uid="{00000000-0005-0000-0000-0000D0270000}"/>
    <cellStyle name="20% - Accent1 2 3 6 2 4 2" xfId="10380" xr:uid="{00000000-0005-0000-0000-0000D1270000}"/>
    <cellStyle name="20% - Accent1 2 3 6 2 4 2 2" xfId="10381" xr:uid="{00000000-0005-0000-0000-0000D2270000}"/>
    <cellStyle name="20% - Accent1 2 3 6 2 4 2 2 2" xfId="10382" xr:uid="{00000000-0005-0000-0000-0000D3270000}"/>
    <cellStyle name="20% - Accent1 2 3 6 2 4 2 3" xfId="10383" xr:uid="{00000000-0005-0000-0000-0000D4270000}"/>
    <cellStyle name="20% - Accent1 2 3 6 2 4 3" xfId="10384" xr:uid="{00000000-0005-0000-0000-0000D5270000}"/>
    <cellStyle name="20% - Accent1 2 3 6 2 4 3 2" xfId="10385" xr:uid="{00000000-0005-0000-0000-0000D6270000}"/>
    <cellStyle name="20% - Accent1 2 3 6 2 4 4" xfId="10386" xr:uid="{00000000-0005-0000-0000-0000D7270000}"/>
    <cellStyle name="20% - Accent1 2 3 6 2 5" xfId="10387" xr:uid="{00000000-0005-0000-0000-0000D8270000}"/>
    <cellStyle name="20% - Accent1 2 3 6 2 5 2" xfId="10388" xr:uid="{00000000-0005-0000-0000-0000D9270000}"/>
    <cellStyle name="20% - Accent1 2 3 6 2 5 2 2" xfId="10389" xr:uid="{00000000-0005-0000-0000-0000DA270000}"/>
    <cellStyle name="20% - Accent1 2 3 6 2 5 3" xfId="10390" xr:uid="{00000000-0005-0000-0000-0000DB270000}"/>
    <cellStyle name="20% - Accent1 2 3 6 2 6" xfId="10391" xr:uid="{00000000-0005-0000-0000-0000DC270000}"/>
    <cellStyle name="20% - Accent1 2 3 6 2 6 2" xfId="10392" xr:uid="{00000000-0005-0000-0000-0000DD270000}"/>
    <cellStyle name="20% - Accent1 2 3 6 2 6 2 2" xfId="10393" xr:uid="{00000000-0005-0000-0000-0000DE270000}"/>
    <cellStyle name="20% - Accent1 2 3 6 2 6 3" xfId="10394" xr:uid="{00000000-0005-0000-0000-0000DF270000}"/>
    <cellStyle name="20% - Accent1 2 3 6 2 7" xfId="10395" xr:uid="{00000000-0005-0000-0000-0000E0270000}"/>
    <cellStyle name="20% - Accent1 2 3 6 2 7 2" xfId="10396" xr:uid="{00000000-0005-0000-0000-0000E1270000}"/>
    <cellStyle name="20% - Accent1 2 3 6 2 8" xfId="10397" xr:uid="{00000000-0005-0000-0000-0000E2270000}"/>
    <cellStyle name="20% - Accent1 2 3 6 2 8 2" xfId="10398" xr:uid="{00000000-0005-0000-0000-0000E3270000}"/>
    <cellStyle name="20% - Accent1 2 3 6 2 9" xfId="10399" xr:uid="{00000000-0005-0000-0000-0000E4270000}"/>
    <cellStyle name="20% - Accent1 2 3 6 3" xfId="10400" xr:uid="{00000000-0005-0000-0000-0000E5270000}"/>
    <cellStyle name="20% - Accent1 2 3 6 3 2" xfId="10401" xr:uid="{00000000-0005-0000-0000-0000E6270000}"/>
    <cellStyle name="20% - Accent1 2 3 6 3 2 2" xfId="10402" xr:uid="{00000000-0005-0000-0000-0000E7270000}"/>
    <cellStyle name="20% - Accent1 2 3 6 3 2 2 2" xfId="10403" xr:uid="{00000000-0005-0000-0000-0000E8270000}"/>
    <cellStyle name="20% - Accent1 2 3 6 3 2 2 2 2" xfId="10404" xr:uid="{00000000-0005-0000-0000-0000E9270000}"/>
    <cellStyle name="20% - Accent1 2 3 6 3 2 2 3" xfId="10405" xr:uid="{00000000-0005-0000-0000-0000EA270000}"/>
    <cellStyle name="20% - Accent1 2 3 6 3 2 3" xfId="10406" xr:uid="{00000000-0005-0000-0000-0000EB270000}"/>
    <cellStyle name="20% - Accent1 2 3 6 3 2 3 2" xfId="10407" xr:uid="{00000000-0005-0000-0000-0000EC270000}"/>
    <cellStyle name="20% - Accent1 2 3 6 3 2 4" xfId="10408" xr:uid="{00000000-0005-0000-0000-0000ED270000}"/>
    <cellStyle name="20% - Accent1 2 3 6 3 3" xfId="10409" xr:uid="{00000000-0005-0000-0000-0000EE270000}"/>
    <cellStyle name="20% - Accent1 2 3 6 3 3 2" xfId="10410" xr:uid="{00000000-0005-0000-0000-0000EF270000}"/>
    <cellStyle name="20% - Accent1 2 3 6 3 3 2 2" xfId="10411" xr:uid="{00000000-0005-0000-0000-0000F0270000}"/>
    <cellStyle name="20% - Accent1 2 3 6 3 3 2 2 2" xfId="10412" xr:uid="{00000000-0005-0000-0000-0000F1270000}"/>
    <cellStyle name="20% - Accent1 2 3 6 3 3 2 3" xfId="10413" xr:uid="{00000000-0005-0000-0000-0000F2270000}"/>
    <cellStyle name="20% - Accent1 2 3 6 3 3 3" xfId="10414" xr:uid="{00000000-0005-0000-0000-0000F3270000}"/>
    <cellStyle name="20% - Accent1 2 3 6 3 3 3 2" xfId="10415" xr:uid="{00000000-0005-0000-0000-0000F4270000}"/>
    <cellStyle name="20% - Accent1 2 3 6 3 3 4" xfId="10416" xr:uid="{00000000-0005-0000-0000-0000F5270000}"/>
    <cellStyle name="20% - Accent1 2 3 6 3 4" xfId="10417" xr:uid="{00000000-0005-0000-0000-0000F6270000}"/>
    <cellStyle name="20% - Accent1 2 3 6 3 4 2" xfId="10418" xr:uid="{00000000-0005-0000-0000-0000F7270000}"/>
    <cellStyle name="20% - Accent1 2 3 6 3 4 2 2" xfId="10419" xr:uid="{00000000-0005-0000-0000-0000F8270000}"/>
    <cellStyle name="20% - Accent1 2 3 6 3 4 2 2 2" xfId="10420" xr:uid="{00000000-0005-0000-0000-0000F9270000}"/>
    <cellStyle name="20% - Accent1 2 3 6 3 4 2 3" xfId="10421" xr:uid="{00000000-0005-0000-0000-0000FA270000}"/>
    <cellStyle name="20% - Accent1 2 3 6 3 4 3" xfId="10422" xr:uid="{00000000-0005-0000-0000-0000FB270000}"/>
    <cellStyle name="20% - Accent1 2 3 6 3 4 3 2" xfId="10423" xr:uid="{00000000-0005-0000-0000-0000FC270000}"/>
    <cellStyle name="20% - Accent1 2 3 6 3 4 4" xfId="10424" xr:uid="{00000000-0005-0000-0000-0000FD270000}"/>
    <cellStyle name="20% - Accent1 2 3 6 3 5" xfId="10425" xr:uid="{00000000-0005-0000-0000-0000FE270000}"/>
    <cellStyle name="20% - Accent1 2 3 6 3 5 2" xfId="10426" xr:uid="{00000000-0005-0000-0000-0000FF270000}"/>
    <cellStyle name="20% - Accent1 2 3 6 3 5 2 2" xfId="10427" xr:uid="{00000000-0005-0000-0000-000000280000}"/>
    <cellStyle name="20% - Accent1 2 3 6 3 5 3" xfId="10428" xr:uid="{00000000-0005-0000-0000-000001280000}"/>
    <cellStyle name="20% - Accent1 2 3 6 3 6" xfId="10429" xr:uid="{00000000-0005-0000-0000-000002280000}"/>
    <cellStyle name="20% - Accent1 2 3 6 3 6 2" xfId="10430" xr:uid="{00000000-0005-0000-0000-000003280000}"/>
    <cellStyle name="20% - Accent1 2 3 6 3 6 2 2" xfId="10431" xr:uid="{00000000-0005-0000-0000-000004280000}"/>
    <cellStyle name="20% - Accent1 2 3 6 3 6 3" xfId="10432" xr:uid="{00000000-0005-0000-0000-000005280000}"/>
    <cellStyle name="20% - Accent1 2 3 6 3 7" xfId="10433" xr:uid="{00000000-0005-0000-0000-000006280000}"/>
    <cellStyle name="20% - Accent1 2 3 6 3 7 2" xfId="10434" xr:uid="{00000000-0005-0000-0000-000007280000}"/>
    <cellStyle name="20% - Accent1 2 3 6 3 8" xfId="10435" xr:uid="{00000000-0005-0000-0000-000008280000}"/>
    <cellStyle name="20% - Accent1 2 3 6 3 8 2" xfId="10436" xr:uid="{00000000-0005-0000-0000-000009280000}"/>
    <cellStyle name="20% - Accent1 2 3 6 3 9" xfId="10437" xr:uid="{00000000-0005-0000-0000-00000A280000}"/>
    <cellStyle name="20% - Accent1 2 3 6 4" xfId="10438" xr:uid="{00000000-0005-0000-0000-00000B280000}"/>
    <cellStyle name="20% - Accent1 2 3 6 4 2" xfId="10439" xr:uid="{00000000-0005-0000-0000-00000C280000}"/>
    <cellStyle name="20% - Accent1 2 3 6 4 2 2" xfId="10440" xr:uid="{00000000-0005-0000-0000-00000D280000}"/>
    <cellStyle name="20% - Accent1 2 3 6 4 2 2 2" xfId="10441" xr:uid="{00000000-0005-0000-0000-00000E280000}"/>
    <cellStyle name="20% - Accent1 2 3 6 4 2 3" xfId="10442" xr:uid="{00000000-0005-0000-0000-00000F280000}"/>
    <cellStyle name="20% - Accent1 2 3 6 4 3" xfId="10443" xr:uid="{00000000-0005-0000-0000-000010280000}"/>
    <cellStyle name="20% - Accent1 2 3 6 4 3 2" xfId="10444" xr:uid="{00000000-0005-0000-0000-000011280000}"/>
    <cellStyle name="20% - Accent1 2 3 6 4 4" xfId="10445" xr:uid="{00000000-0005-0000-0000-000012280000}"/>
    <cellStyle name="20% - Accent1 2 3 6 5" xfId="10446" xr:uid="{00000000-0005-0000-0000-000013280000}"/>
    <cellStyle name="20% - Accent1 2 3 6 5 2" xfId="10447" xr:uid="{00000000-0005-0000-0000-000014280000}"/>
    <cellStyle name="20% - Accent1 2 3 6 5 2 2" xfId="10448" xr:uid="{00000000-0005-0000-0000-000015280000}"/>
    <cellStyle name="20% - Accent1 2 3 6 5 2 2 2" xfId="10449" xr:uid="{00000000-0005-0000-0000-000016280000}"/>
    <cellStyle name="20% - Accent1 2 3 6 5 2 3" xfId="10450" xr:uid="{00000000-0005-0000-0000-000017280000}"/>
    <cellStyle name="20% - Accent1 2 3 6 5 3" xfId="10451" xr:uid="{00000000-0005-0000-0000-000018280000}"/>
    <cellStyle name="20% - Accent1 2 3 6 5 3 2" xfId="10452" xr:uid="{00000000-0005-0000-0000-000019280000}"/>
    <cellStyle name="20% - Accent1 2 3 6 5 4" xfId="10453" xr:uid="{00000000-0005-0000-0000-00001A280000}"/>
    <cellStyle name="20% - Accent1 2 3 6 6" xfId="10454" xr:uid="{00000000-0005-0000-0000-00001B280000}"/>
    <cellStyle name="20% - Accent1 2 3 6 6 2" xfId="10455" xr:uid="{00000000-0005-0000-0000-00001C280000}"/>
    <cellStyle name="20% - Accent1 2 3 6 6 2 2" xfId="10456" xr:uid="{00000000-0005-0000-0000-00001D280000}"/>
    <cellStyle name="20% - Accent1 2 3 6 6 2 2 2" xfId="10457" xr:uid="{00000000-0005-0000-0000-00001E280000}"/>
    <cellStyle name="20% - Accent1 2 3 6 6 2 3" xfId="10458" xr:uid="{00000000-0005-0000-0000-00001F280000}"/>
    <cellStyle name="20% - Accent1 2 3 6 6 3" xfId="10459" xr:uid="{00000000-0005-0000-0000-000020280000}"/>
    <cellStyle name="20% - Accent1 2 3 6 6 3 2" xfId="10460" xr:uid="{00000000-0005-0000-0000-000021280000}"/>
    <cellStyle name="20% - Accent1 2 3 6 6 4" xfId="10461" xr:uid="{00000000-0005-0000-0000-000022280000}"/>
    <cellStyle name="20% - Accent1 2 3 6 7" xfId="10462" xr:uid="{00000000-0005-0000-0000-000023280000}"/>
    <cellStyle name="20% - Accent1 2 3 6 7 2" xfId="10463" xr:uid="{00000000-0005-0000-0000-000024280000}"/>
    <cellStyle name="20% - Accent1 2 3 6 7 2 2" xfId="10464" xr:uid="{00000000-0005-0000-0000-000025280000}"/>
    <cellStyle name="20% - Accent1 2 3 6 7 3" xfId="10465" xr:uid="{00000000-0005-0000-0000-000026280000}"/>
    <cellStyle name="20% - Accent1 2 3 6 8" xfId="10466" xr:uid="{00000000-0005-0000-0000-000027280000}"/>
    <cellStyle name="20% - Accent1 2 3 6 8 2" xfId="10467" xr:uid="{00000000-0005-0000-0000-000028280000}"/>
    <cellStyle name="20% - Accent1 2 3 6 8 2 2" xfId="10468" xr:uid="{00000000-0005-0000-0000-000029280000}"/>
    <cellStyle name="20% - Accent1 2 3 6 8 3" xfId="10469" xr:uid="{00000000-0005-0000-0000-00002A280000}"/>
    <cellStyle name="20% - Accent1 2 3 6 9" xfId="10470" xr:uid="{00000000-0005-0000-0000-00002B280000}"/>
    <cellStyle name="20% - Accent1 2 3 6 9 2" xfId="10471" xr:uid="{00000000-0005-0000-0000-00002C280000}"/>
    <cellStyle name="20% - Accent1 2 3 7" xfId="10472" xr:uid="{00000000-0005-0000-0000-00002D280000}"/>
    <cellStyle name="20% - Accent1 2 3 7 2" xfId="10473" xr:uid="{00000000-0005-0000-0000-00002E280000}"/>
    <cellStyle name="20% - Accent1 2 3 7 2 2" xfId="10474" xr:uid="{00000000-0005-0000-0000-00002F280000}"/>
    <cellStyle name="20% - Accent1 2 3 7 2 2 2" xfId="10475" xr:uid="{00000000-0005-0000-0000-000030280000}"/>
    <cellStyle name="20% - Accent1 2 3 7 2 2 2 2" xfId="10476" xr:uid="{00000000-0005-0000-0000-000031280000}"/>
    <cellStyle name="20% - Accent1 2 3 7 2 2 3" xfId="10477" xr:uid="{00000000-0005-0000-0000-000032280000}"/>
    <cellStyle name="20% - Accent1 2 3 7 2 3" xfId="10478" xr:uid="{00000000-0005-0000-0000-000033280000}"/>
    <cellStyle name="20% - Accent1 2 3 7 2 3 2" xfId="10479" xr:uid="{00000000-0005-0000-0000-000034280000}"/>
    <cellStyle name="20% - Accent1 2 3 7 2 4" xfId="10480" xr:uid="{00000000-0005-0000-0000-000035280000}"/>
    <cellStyle name="20% - Accent1 2 3 7 3" xfId="10481" xr:uid="{00000000-0005-0000-0000-000036280000}"/>
    <cellStyle name="20% - Accent1 2 3 7 3 2" xfId="10482" xr:uid="{00000000-0005-0000-0000-000037280000}"/>
    <cellStyle name="20% - Accent1 2 3 7 3 2 2" xfId="10483" xr:uid="{00000000-0005-0000-0000-000038280000}"/>
    <cellStyle name="20% - Accent1 2 3 7 3 2 2 2" xfId="10484" xr:uid="{00000000-0005-0000-0000-000039280000}"/>
    <cellStyle name="20% - Accent1 2 3 7 3 2 3" xfId="10485" xr:uid="{00000000-0005-0000-0000-00003A280000}"/>
    <cellStyle name="20% - Accent1 2 3 7 3 3" xfId="10486" xr:uid="{00000000-0005-0000-0000-00003B280000}"/>
    <cellStyle name="20% - Accent1 2 3 7 3 3 2" xfId="10487" xr:uid="{00000000-0005-0000-0000-00003C280000}"/>
    <cellStyle name="20% - Accent1 2 3 7 3 4" xfId="10488" xr:uid="{00000000-0005-0000-0000-00003D280000}"/>
    <cellStyle name="20% - Accent1 2 3 7 4" xfId="10489" xr:uid="{00000000-0005-0000-0000-00003E280000}"/>
    <cellStyle name="20% - Accent1 2 3 7 4 2" xfId="10490" xr:uid="{00000000-0005-0000-0000-00003F280000}"/>
    <cellStyle name="20% - Accent1 2 3 7 4 2 2" xfId="10491" xr:uid="{00000000-0005-0000-0000-000040280000}"/>
    <cellStyle name="20% - Accent1 2 3 7 4 2 2 2" xfId="10492" xr:uid="{00000000-0005-0000-0000-000041280000}"/>
    <cellStyle name="20% - Accent1 2 3 7 4 2 3" xfId="10493" xr:uid="{00000000-0005-0000-0000-000042280000}"/>
    <cellStyle name="20% - Accent1 2 3 7 4 3" xfId="10494" xr:uid="{00000000-0005-0000-0000-000043280000}"/>
    <cellStyle name="20% - Accent1 2 3 7 4 3 2" xfId="10495" xr:uid="{00000000-0005-0000-0000-000044280000}"/>
    <cellStyle name="20% - Accent1 2 3 7 4 4" xfId="10496" xr:uid="{00000000-0005-0000-0000-000045280000}"/>
    <cellStyle name="20% - Accent1 2 3 7 5" xfId="10497" xr:uid="{00000000-0005-0000-0000-000046280000}"/>
    <cellStyle name="20% - Accent1 2 3 7 5 2" xfId="10498" xr:uid="{00000000-0005-0000-0000-000047280000}"/>
    <cellStyle name="20% - Accent1 2 3 7 5 2 2" xfId="10499" xr:uid="{00000000-0005-0000-0000-000048280000}"/>
    <cellStyle name="20% - Accent1 2 3 7 5 3" xfId="10500" xr:uid="{00000000-0005-0000-0000-000049280000}"/>
    <cellStyle name="20% - Accent1 2 3 7 6" xfId="10501" xr:uid="{00000000-0005-0000-0000-00004A280000}"/>
    <cellStyle name="20% - Accent1 2 3 7 6 2" xfId="10502" xr:uid="{00000000-0005-0000-0000-00004B280000}"/>
    <cellStyle name="20% - Accent1 2 3 7 6 2 2" xfId="10503" xr:uid="{00000000-0005-0000-0000-00004C280000}"/>
    <cellStyle name="20% - Accent1 2 3 7 6 3" xfId="10504" xr:uid="{00000000-0005-0000-0000-00004D280000}"/>
    <cellStyle name="20% - Accent1 2 3 7 7" xfId="10505" xr:uid="{00000000-0005-0000-0000-00004E280000}"/>
    <cellStyle name="20% - Accent1 2 3 7 7 2" xfId="10506" xr:uid="{00000000-0005-0000-0000-00004F280000}"/>
    <cellStyle name="20% - Accent1 2 3 7 8" xfId="10507" xr:uid="{00000000-0005-0000-0000-000050280000}"/>
    <cellStyle name="20% - Accent1 2 3 7 8 2" xfId="10508" xr:uid="{00000000-0005-0000-0000-000051280000}"/>
    <cellStyle name="20% - Accent1 2 3 7 9" xfId="10509" xr:uid="{00000000-0005-0000-0000-000052280000}"/>
    <cellStyle name="20% - Accent1 2 3 8" xfId="10510" xr:uid="{00000000-0005-0000-0000-000053280000}"/>
    <cellStyle name="20% - Accent1 2 3 8 2" xfId="10511" xr:uid="{00000000-0005-0000-0000-000054280000}"/>
    <cellStyle name="20% - Accent1 2 3 8 2 2" xfId="10512" xr:uid="{00000000-0005-0000-0000-000055280000}"/>
    <cellStyle name="20% - Accent1 2 3 8 2 2 2" xfId="10513" xr:uid="{00000000-0005-0000-0000-000056280000}"/>
    <cellStyle name="20% - Accent1 2 3 8 2 2 2 2" xfId="10514" xr:uid="{00000000-0005-0000-0000-000057280000}"/>
    <cellStyle name="20% - Accent1 2 3 8 2 2 3" xfId="10515" xr:uid="{00000000-0005-0000-0000-000058280000}"/>
    <cellStyle name="20% - Accent1 2 3 8 2 3" xfId="10516" xr:uid="{00000000-0005-0000-0000-000059280000}"/>
    <cellStyle name="20% - Accent1 2 3 8 2 3 2" xfId="10517" xr:uid="{00000000-0005-0000-0000-00005A280000}"/>
    <cellStyle name="20% - Accent1 2 3 8 2 4" xfId="10518" xr:uid="{00000000-0005-0000-0000-00005B280000}"/>
    <cellStyle name="20% - Accent1 2 3 8 3" xfId="10519" xr:uid="{00000000-0005-0000-0000-00005C280000}"/>
    <cellStyle name="20% - Accent1 2 3 8 3 2" xfId="10520" xr:uid="{00000000-0005-0000-0000-00005D280000}"/>
    <cellStyle name="20% - Accent1 2 3 8 3 2 2" xfId="10521" xr:uid="{00000000-0005-0000-0000-00005E280000}"/>
    <cellStyle name="20% - Accent1 2 3 8 3 2 2 2" xfId="10522" xr:uid="{00000000-0005-0000-0000-00005F280000}"/>
    <cellStyle name="20% - Accent1 2 3 8 3 2 3" xfId="10523" xr:uid="{00000000-0005-0000-0000-000060280000}"/>
    <cellStyle name="20% - Accent1 2 3 8 3 3" xfId="10524" xr:uid="{00000000-0005-0000-0000-000061280000}"/>
    <cellStyle name="20% - Accent1 2 3 8 3 3 2" xfId="10525" xr:uid="{00000000-0005-0000-0000-000062280000}"/>
    <cellStyle name="20% - Accent1 2 3 8 3 4" xfId="10526" xr:uid="{00000000-0005-0000-0000-000063280000}"/>
    <cellStyle name="20% - Accent1 2 3 8 4" xfId="10527" xr:uid="{00000000-0005-0000-0000-000064280000}"/>
    <cellStyle name="20% - Accent1 2 3 8 4 2" xfId="10528" xr:uid="{00000000-0005-0000-0000-000065280000}"/>
    <cellStyle name="20% - Accent1 2 3 8 4 2 2" xfId="10529" xr:uid="{00000000-0005-0000-0000-000066280000}"/>
    <cellStyle name="20% - Accent1 2 3 8 4 2 2 2" xfId="10530" xr:uid="{00000000-0005-0000-0000-000067280000}"/>
    <cellStyle name="20% - Accent1 2 3 8 4 2 3" xfId="10531" xr:uid="{00000000-0005-0000-0000-000068280000}"/>
    <cellStyle name="20% - Accent1 2 3 8 4 3" xfId="10532" xr:uid="{00000000-0005-0000-0000-000069280000}"/>
    <cellStyle name="20% - Accent1 2 3 8 4 3 2" xfId="10533" xr:uid="{00000000-0005-0000-0000-00006A280000}"/>
    <cellStyle name="20% - Accent1 2 3 8 4 4" xfId="10534" xr:uid="{00000000-0005-0000-0000-00006B280000}"/>
    <cellStyle name="20% - Accent1 2 3 8 5" xfId="10535" xr:uid="{00000000-0005-0000-0000-00006C280000}"/>
    <cellStyle name="20% - Accent1 2 3 8 5 2" xfId="10536" xr:uid="{00000000-0005-0000-0000-00006D280000}"/>
    <cellStyle name="20% - Accent1 2 3 8 5 2 2" xfId="10537" xr:uid="{00000000-0005-0000-0000-00006E280000}"/>
    <cellStyle name="20% - Accent1 2 3 8 5 3" xfId="10538" xr:uid="{00000000-0005-0000-0000-00006F280000}"/>
    <cellStyle name="20% - Accent1 2 3 8 6" xfId="10539" xr:uid="{00000000-0005-0000-0000-000070280000}"/>
    <cellStyle name="20% - Accent1 2 3 8 6 2" xfId="10540" xr:uid="{00000000-0005-0000-0000-000071280000}"/>
    <cellStyle name="20% - Accent1 2 3 8 6 2 2" xfId="10541" xr:uid="{00000000-0005-0000-0000-000072280000}"/>
    <cellStyle name="20% - Accent1 2 3 8 6 3" xfId="10542" xr:uid="{00000000-0005-0000-0000-000073280000}"/>
    <cellStyle name="20% - Accent1 2 3 8 7" xfId="10543" xr:uid="{00000000-0005-0000-0000-000074280000}"/>
    <cellStyle name="20% - Accent1 2 3 8 7 2" xfId="10544" xr:uid="{00000000-0005-0000-0000-000075280000}"/>
    <cellStyle name="20% - Accent1 2 3 8 8" xfId="10545" xr:uid="{00000000-0005-0000-0000-000076280000}"/>
    <cellStyle name="20% - Accent1 2 3 8 8 2" xfId="10546" xr:uid="{00000000-0005-0000-0000-000077280000}"/>
    <cellStyle name="20% - Accent1 2 3 8 9" xfId="10547" xr:uid="{00000000-0005-0000-0000-000078280000}"/>
    <cellStyle name="20% - Accent1 2 3 9" xfId="10548" xr:uid="{00000000-0005-0000-0000-000079280000}"/>
    <cellStyle name="20% - Accent1 2 3 9 2" xfId="10549" xr:uid="{00000000-0005-0000-0000-00007A280000}"/>
    <cellStyle name="20% - Accent1 2 3 9 2 2" xfId="10550" xr:uid="{00000000-0005-0000-0000-00007B280000}"/>
    <cellStyle name="20% - Accent1 2 3 9 2 2 2" xfId="10551" xr:uid="{00000000-0005-0000-0000-00007C280000}"/>
    <cellStyle name="20% - Accent1 2 3 9 2 3" xfId="10552" xr:uid="{00000000-0005-0000-0000-00007D280000}"/>
    <cellStyle name="20% - Accent1 2 3 9 3" xfId="10553" xr:uid="{00000000-0005-0000-0000-00007E280000}"/>
    <cellStyle name="20% - Accent1 2 3 9 3 2" xfId="10554" xr:uid="{00000000-0005-0000-0000-00007F280000}"/>
    <cellStyle name="20% - Accent1 2 3 9 4" xfId="10555" xr:uid="{00000000-0005-0000-0000-000080280000}"/>
    <cellStyle name="20% - Accent1 2 4" xfId="10556" xr:uid="{00000000-0005-0000-0000-000081280000}"/>
    <cellStyle name="20% - Accent1 2 4 10" xfId="10557" xr:uid="{00000000-0005-0000-0000-000082280000}"/>
    <cellStyle name="20% - Accent1 2 4 10 2" xfId="10558" xr:uid="{00000000-0005-0000-0000-000083280000}"/>
    <cellStyle name="20% - Accent1 2 4 10 2 2" xfId="10559" xr:uid="{00000000-0005-0000-0000-000084280000}"/>
    <cellStyle name="20% - Accent1 2 4 10 2 2 2" xfId="10560" xr:uid="{00000000-0005-0000-0000-000085280000}"/>
    <cellStyle name="20% - Accent1 2 4 10 2 3" xfId="10561" xr:uid="{00000000-0005-0000-0000-000086280000}"/>
    <cellStyle name="20% - Accent1 2 4 10 3" xfId="10562" xr:uid="{00000000-0005-0000-0000-000087280000}"/>
    <cellStyle name="20% - Accent1 2 4 10 3 2" xfId="10563" xr:uid="{00000000-0005-0000-0000-000088280000}"/>
    <cellStyle name="20% - Accent1 2 4 10 4" xfId="10564" xr:uid="{00000000-0005-0000-0000-000089280000}"/>
    <cellStyle name="20% - Accent1 2 4 11" xfId="10565" xr:uid="{00000000-0005-0000-0000-00008A280000}"/>
    <cellStyle name="20% - Accent1 2 4 11 2" xfId="10566" xr:uid="{00000000-0005-0000-0000-00008B280000}"/>
    <cellStyle name="20% - Accent1 2 4 11 2 2" xfId="10567" xr:uid="{00000000-0005-0000-0000-00008C280000}"/>
    <cellStyle name="20% - Accent1 2 4 11 2 2 2" xfId="10568" xr:uid="{00000000-0005-0000-0000-00008D280000}"/>
    <cellStyle name="20% - Accent1 2 4 11 2 3" xfId="10569" xr:uid="{00000000-0005-0000-0000-00008E280000}"/>
    <cellStyle name="20% - Accent1 2 4 11 3" xfId="10570" xr:uid="{00000000-0005-0000-0000-00008F280000}"/>
    <cellStyle name="20% - Accent1 2 4 11 3 2" xfId="10571" xr:uid="{00000000-0005-0000-0000-000090280000}"/>
    <cellStyle name="20% - Accent1 2 4 11 4" xfId="10572" xr:uid="{00000000-0005-0000-0000-000091280000}"/>
    <cellStyle name="20% - Accent1 2 4 12" xfId="10573" xr:uid="{00000000-0005-0000-0000-000092280000}"/>
    <cellStyle name="20% - Accent1 2 4 12 2" xfId="10574" xr:uid="{00000000-0005-0000-0000-000093280000}"/>
    <cellStyle name="20% - Accent1 2 4 12 2 2" xfId="10575" xr:uid="{00000000-0005-0000-0000-000094280000}"/>
    <cellStyle name="20% - Accent1 2 4 12 3" xfId="10576" xr:uid="{00000000-0005-0000-0000-000095280000}"/>
    <cellStyle name="20% - Accent1 2 4 13" xfId="10577" xr:uid="{00000000-0005-0000-0000-000096280000}"/>
    <cellStyle name="20% - Accent1 2 4 13 2" xfId="10578" xr:uid="{00000000-0005-0000-0000-000097280000}"/>
    <cellStyle name="20% - Accent1 2 4 13 2 2" xfId="10579" xr:uid="{00000000-0005-0000-0000-000098280000}"/>
    <cellStyle name="20% - Accent1 2 4 13 3" xfId="10580" xr:uid="{00000000-0005-0000-0000-000099280000}"/>
    <cellStyle name="20% - Accent1 2 4 14" xfId="10581" xr:uid="{00000000-0005-0000-0000-00009A280000}"/>
    <cellStyle name="20% - Accent1 2 4 14 2" xfId="10582" xr:uid="{00000000-0005-0000-0000-00009B280000}"/>
    <cellStyle name="20% - Accent1 2 4 15" xfId="10583" xr:uid="{00000000-0005-0000-0000-00009C280000}"/>
    <cellStyle name="20% - Accent1 2 4 15 2" xfId="10584" xr:uid="{00000000-0005-0000-0000-00009D280000}"/>
    <cellStyle name="20% - Accent1 2 4 16" xfId="10585" xr:uid="{00000000-0005-0000-0000-00009E280000}"/>
    <cellStyle name="20% - Accent1 2 4 2" xfId="10586" xr:uid="{00000000-0005-0000-0000-00009F280000}"/>
    <cellStyle name="20% - Accent1 2 4 2 10" xfId="10587" xr:uid="{00000000-0005-0000-0000-0000A0280000}"/>
    <cellStyle name="20% - Accent1 2 4 2 10 2" xfId="10588" xr:uid="{00000000-0005-0000-0000-0000A1280000}"/>
    <cellStyle name="20% - Accent1 2 4 2 10 2 2" xfId="10589" xr:uid="{00000000-0005-0000-0000-0000A2280000}"/>
    <cellStyle name="20% - Accent1 2 4 2 10 2 2 2" xfId="10590" xr:uid="{00000000-0005-0000-0000-0000A3280000}"/>
    <cellStyle name="20% - Accent1 2 4 2 10 2 3" xfId="10591" xr:uid="{00000000-0005-0000-0000-0000A4280000}"/>
    <cellStyle name="20% - Accent1 2 4 2 10 3" xfId="10592" xr:uid="{00000000-0005-0000-0000-0000A5280000}"/>
    <cellStyle name="20% - Accent1 2 4 2 10 3 2" xfId="10593" xr:uid="{00000000-0005-0000-0000-0000A6280000}"/>
    <cellStyle name="20% - Accent1 2 4 2 10 4" xfId="10594" xr:uid="{00000000-0005-0000-0000-0000A7280000}"/>
    <cellStyle name="20% - Accent1 2 4 2 11" xfId="10595" xr:uid="{00000000-0005-0000-0000-0000A8280000}"/>
    <cellStyle name="20% - Accent1 2 4 2 11 2" xfId="10596" xr:uid="{00000000-0005-0000-0000-0000A9280000}"/>
    <cellStyle name="20% - Accent1 2 4 2 11 2 2" xfId="10597" xr:uid="{00000000-0005-0000-0000-0000AA280000}"/>
    <cellStyle name="20% - Accent1 2 4 2 11 3" xfId="10598" xr:uid="{00000000-0005-0000-0000-0000AB280000}"/>
    <cellStyle name="20% - Accent1 2 4 2 12" xfId="10599" xr:uid="{00000000-0005-0000-0000-0000AC280000}"/>
    <cellStyle name="20% - Accent1 2 4 2 12 2" xfId="10600" xr:uid="{00000000-0005-0000-0000-0000AD280000}"/>
    <cellStyle name="20% - Accent1 2 4 2 12 2 2" xfId="10601" xr:uid="{00000000-0005-0000-0000-0000AE280000}"/>
    <cellStyle name="20% - Accent1 2 4 2 12 3" xfId="10602" xr:uid="{00000000-0005-0000-0000-0000AF280000}"/>
    <cellStyle name="20% - Accent1 2 4 2 13" xfId="10603" xr:uid="{00000000-0005-0000-0000-0000B0280000}"/>
    <cellStyle name="20% - Accent1 2 4 2 13 2" xfId="10604" xr:uid="{00000000-0005-0000-0000-0000B1280000}"/>
    <cellStyle name="20% - Accent1 2 4 2 14" xfId="10605" xr:uid="{00000000-0005-0000-0000-0000B2280000}"/>
    <cellStyle name="20% - Accent1 2 4 2 14 2" xfId="10606" xr:uid="{00000000-0005-0000-0000-0000B3280000}"/>
    <cellStyle name="20% - Accent1 2 4 2 15" xfId="10607" xr:uid="{00000000-0005-0000-0000-0000B4280000}"/>
    <cellStyle name="20% - Accent1 2 4 2 2" xfId="10608" xr:uid="{00000000-0005-0000-0000-0000B5280000}"/>
    <cellStyle name="20% - Accent1 2 4 2 2 10" xfId="10609" xr:uid="{00000000-0005-0000-0000-0000B6280000}"/>
    <cellStyle name="20% - Accent1 2 4 2 2 10 2" xfId="10610" xr:uid="{00000000-0005-0000-0000-0000B7280000}"/>
    <cellStyle name="20% - Accent1 2 4 2 2 10 2 2" xfId="10611" xr:uid="{00000000-0005-0000-0000-0000B8280000}"/>
    <cellStyle name="20% - Accent1 2 4 2 2 10 3" xfId="10612" xr:uid="{00000000-0005-0000-0000-0000B9280000}"/>
    <cellStyle name="20% - Accent1 2 4 2 2 11" xfId="10613" xr:uid="{00000000-0005-0000-0000-0000BA280000}"/>
    <cellStyle name="20% - Accent1 2 4 2 2 11 2" xfId="10614" xr:uid="{00000000-0005-0000-0000-0000BB280000}"/>
    <cellStyle name="20% - Accent1 2 4 2 2 11 2 2" xfId="10615" xr:uid="{00000000-0005-0000-0000-0000BC280000}"/>
    <cellStyle name="20% - Accent1 2 4 2 2 11 3" xfId="10616" xr:uid="{00000000-0005-0000-0000-0000BD280000}"/>
    <cellStyle name="20% - Accent1 2 4 2 2 12" xfId="10617" xr:uid="{00000000-0005-0000-0000-0000BE280000}"/>
    <cellStyle name="20% - Accent1 2 4 2 2 12 2" xfId="10618" xr:uid="{00000000-0005-0000-0000-0000BF280000}"/>
    <cellStyle name="20% - Accent1 2 4 2 2 13" xfId="10619" xr:uid="{00000000-0005-0000-0000-0000C0280000}"/>
    <cellStyle name="20% - Accent1 2 4 2 2 13 2" xfId="10620" xr:uid="{00000000-0005-0000-0000-0000C1280000}"/>
    <cellStyle name="20% - Accent1 2 4 2 2 14" xfId="10621" xr:uid="{00000000-0005-0000-0000-0000C2280000}"/>
    <cellStyle name="20% - Accent1 2 4 2 2 2" xfId="10622" xr:uid="{00000000-0005-0000-0000-0000C3280000}"/>
    <cellStyle name="20% - Accent1 2 4 2 2 2 10" xfId="10623" xr:uid="{00000000-0005-0000-0000-0000C4280000}"/>
    <cellStyle name="20% - Accent1 2 4 2 2 2 10 2" xfId="10624" xr:uid="{00000000-0005-0000-0000-0000C5280000}"/>
    <cellStyle name="20% - Accent1 2 4 2 2 2 11" xfId="10625" xr:uid="{00000000-0005-0000-0000-0000C6280000}"/>
    <cellStyle name="20% - Accent1 2 4 2 2 2 2" xfId="10626" xr:uid="{00000000-0005-0000-0000-0000C7280000}"/>
    <cellStyle name="20% - Accent1 2 4 2 2 2 2 2" xfId="10627" xr:uid="{00000000-0005-0000-0000-0000C8280000}"/>
    <cellStyle name="20% - Accent1 2 4 2 2 2 2 2 2" xfId="10628" xr:uid="{00000000-0005-0000-0000-0000C9280000}"/>
    <cellStyle name="20% - Accent1 2 4 2 2 2 2 2 2 2" xfId="10629" xr:uid="{00000000-0005-0000-0000-0000CA280000}"/>
    <cellStyle name="20% - Accent1 2 4 2 2 2 2 2 2 2 2" xfId="10630" xr:uid="{00000000-0005-0000-0000-0000CB280000}"/>
    <cellStyle name="20% - Accent1 2 4 2 2 2 2 2 2 3" xfId="10631" xr:uid="{00000000-0005-0000-0000-0000CC280000}"/>
    <cellStyle name="20% - Accent1 2 4 2 2 2 2 2 3" xfId="10632" xr:uid="{00000000-0005-0000-0000-0000CD280000}"/>
    <cellStyle name="20% - Accent1 2 4 2 2 2 2 2 3 2" xfId="10633" xr:uid="{00000000-0005-0000-0000-0000CE280000}"/>
    <cellStyle name="20% - Accent1 2 4 2 2 2 2 2 4" xfId="10634" xr:uid="{00000000-0005-0000-0000-0000CF280000}"/>
    <cellStyle name="20% - Accent1 2 4 2 2 2 2 3" xfId="10635" xr:uid="{00000000-0005-0000-0000-0000D0280000}"/>
    <cellStyle name="20% - Accent1 2 4 2 2 2 2 3 2" xfId="10636" xr:uid="{00000000-0005-0000-0000-0000D1280000}"/>
    <cellStyle name="20% - Accent1 2 4 2 2 2 2 3 2 2" xfId="10637" xr:uid="{00000000-0005-0000-0000-0000D2280000}"/>
    <cellStyle name="20% - Accent1 2 4 2 2 2 2 3 2 2 2" xfId="10638" xr:uid="{00000000-0005-0000-0000-0000D3280000}"/>
    <cellStyle name="20% - Accent1 2 4 2 2 2 2 3 2 3" xfId="10639" xr:uid="{00000000-0005-0000-0000-0000D4280000}"/>
    <cellStyle name="20% - Accent1 2 4 2 2 2 2 3 3" xfId="10640" xr:uid="{00000000-0005-0000-0000-0000D5280000}"/>
    <cellStyle name="20% - Accent1 2 4 2 2 2 2 3 3 2" xfId="10641" xr:uid="{00000000-0005-0000-0000-0000D6280000}"/>
    <cellStyle name="20% - Accent1 2 4 2 2 2 2 3 4" xfId="10642" xr:uid="{00000000-0005-0000-0000-0000D7280000}"/>
    <cellStyle name="20% - Accent1 2 4 2 2 2 2 4" xfId="10643" xr:uid="{00000000-0005-0000-0000-0000D8280000}"/>
    <cellStyle name="20% - Accent1 2 4 2 2 2 2 4 2" xfId="10644" xr:uid="{00000000-0005-0000-0000-0000D9280000}"/>
    <cellStyle name="20% - Accent1 2 4 2 2 2 2 4 2 2" xfId="10645" xr:uid="{00000000-0005-0000-0000-0000DA280000}"/>
    <cellStyle name="20% - Accent1 2 4 2 2 2 2 4 2 2 2" xfId="10646" xr:uid="{00000000-0005-0000-0000-0000DB280000}"/>
    <cellStyle name="20% - Accent1 2 4 2 2 2 2 4 2 3" xfId="10647" xr:uid="{00000000-0005-0000-0000-0000DC280000}"/>
    <cellStyle name="20% - Accent1 2 4 2 2 2 2 4 3" xfId="10648" xr:uid="{00000000-0005-0000-0000-0000DD280000}"/>
    <cellStyle name="20% - Accent1 2 4 2 2 2 2 4 3 2" xfId="10649" xr:uid="{00000000-0005-0000-0000-0000DE280000}"/>
    <cellStyle name="20% - Accent1 2 4 2 2 2 2 4 4" xfId="10650" xr:uid="{00000000-0005-0000-0000-0000DF280000}"/>
    <cellStyle name="20% - Accent1 2 4 2 2 2 2 5" xfId="10651" xr:uid="{00000000-0005-0000-0000-0000E0280000}"/>
    <cellStyle name="20% - Accent1 2 4 2 2 2 2 5 2" xfId="10652" xr:uid="{00000000-0005-0000-0000-0000E1280000}"/>
    <cellStyle name="20% - Accent1 2 4 2 2 2 2 5 2 2" xfId="10653" xr:uid="{00000000-0005-0000-0000-0000E2280000}"/>
    <cellStyle name="20% - Accent1 2 4 2 2 2 2 5 3" xfId="10654" xr:uid="{00000000-0005-0000-0000-0000E3280000}"/>
    <cellStyle name="20% - Accent1 2 4 2 2 2 2 6" xfId="10655" xr:uid="{00000000-0005-0000-0000-0000E4280000}"/>
    <cellStyle name="20% - Accent1 2 4 2 2 2 2 6 2" xfId="10656" xr:uid="{00000000-0005-0000-0000-0000E5280000}"/>
    <cellStyle name="20% - Accent1 2 4 2 2 2 2 6 2 2" xfId="10657" xr:uid="{00000000-0005-0000-0000-0000E6280000}"/>
    <cellStyle name="20% - Accent1 2 4 2 2 2 2 6 3" xfId="10658" xr:uid="{00000000-0005-0000-0000-0000E7280000}"/>
    <cellStyle name="20% - Accent1 2 4 2 2 2 2 7" xfId="10659" xr:uid="{00000000-0005-0000-0000-0000E8280000}"/>
    <cellStyle name="20% - Accent1 2 4 2 2 2 2 7 2" xfId="10660" xr:uid="{00000000-0005-0000-0000-0000E9280000}"/>
    <cellStyle name="20% - Accent1 2 4 2 2 2 2 8" xfId="10661" xr:uid="{00000000-0005-0000-0000-0000EA280000}"/>
    <cellStyle name="20% - Accent1 2 4 2 2 2 2 8 2" xfId="10662" xr:uid="{00000000-0005-0000-0000-0000EB280000}"/>
    <cellStyle name="20% - Accent1 2 4 2 2 2 2 9" xfId="10663" xr:uid="{00000000-0005-0000-0000-0000EC280000}"/>
    <cellStyle name="20% - Accent1 2 4 2 2 2 3" xfId="10664" xr:uid="{00000000-0005-0000-0000-0000ED280000}"/>
    <cellStyle name="20% - Accent1 2 4 2 2 2 3 2" xfId="10665" xr:uid="{00000000-0005-0000-0000-0000EE280000}"/>
    <cellStyle name="20% - Accent1 2 4 2 2 2 3 2 2" xfId="10666" xr:uid="{00000000-0005-0000-0000-0000EF280000}"/>
    <cellStyle name="20% - Accent1 2 4 2 2 2 3 2 2 2" xfId="10667" xr:uid="{00000000-0005-0000-0000-0000F0280000}"/>
    <cellStyle name="20% - Accent1 2 4 2 2 2 3 2 2 2 2" xfId="10668" xr:uid="{00000000-0005-0000-0000-0000F1280000}"/>
    <cellStyle name="20% - Accent1 2 4 2 2 2 3 2 2 3" xfId="10669" xr:uid="{00000000-0005-0000-0000-0000F2280000}"/>
    <cellStyle name="20% - Accent1 2 4 2 2 2 3 2 3" xfId="10670" xr:uid="{00000000-0005-0000-0000-0000F3280000}"/>
    <cellStyle name="20% - Accent1 2 4 2 2 2 3 2 3 2" xfId="10671" xr:uid="{00000000-0005-0000-0000-0000F4280000}"/>
    <cellStyle name="20% - Accent1 2 4 2 2 2 3 2 4" xfId="10672" xr:uid="{00000000-0005-0000-0000-0000F5280000}"/>
    <cellStyle name="20% - Accent1 2 4 2 2 2 3 3" xfId="10673" xr:uid="{00000000-0005-0000-0000-0000F6280000}"/>
    <cellStyle name="20% - Accent1 2 4 2 2 2 3 3 2" xfId="10674" xr:uid="{00000000-0005-0000-0000-0000F7280000}"/>
    <cellStyle name="20% - Accent1 2 4 2 2 2 3 3 2 2" xfId="10675" xr:uid="{00000000-0005-0000-0000-0000F8280000}"/>
    <cellStyle name="20% - Accent1 2 4 2 2 2 3 3 2 2 2" xfId="10676" xr:uid="{00000000-0005-0000-0000-0000F9280000}"/>
    <cellStyle name="20% - Accent1 2 4 2 2 2 3 3 2 3" xfId="10677" xr:uid="{00000000-0005-0000-0000-0000FA280000}"/>
    <cellStyle name="20% - Accent1 2 4 2 2 2 3 3 3" xfId="10678" xr:uid="{00000000-0005-0000-0000-0000FB280000}"/>
    <cellStyle name="20% - Accent1 2 4 2 2 2 3 3 3 2" xfId="10679" xr:uid="{00000000-0005-0000-0000-0000FC280000}"/>
    <cellStyle name="20% - Accent1 2 4 2 2 2 3 3 4" xfId="10680" xr:uid="{00000000-0005-0000-0000-0000FD280000}"/>
    <cellStyle name="20% - Accent1 2 4 2 2 2 3 4" xfId="10681" xr:uid="{00000000-0005-0000-0000-0000FE280000}"/>
    <cellStyle name="20% - Accent1 2 4 2 2 2 3 4 2" xfId="10682" xr:uid="{00000000-0005-0000-0000-0000FF280000}"/>
    <cellStyle name="20% - Accent1 2 4 2 2 2 3 4 2 2" xfId="10683" xr:uid="{00000000-0005-0000-0000-000000290000}"/>
    <cellStyle name="20% - Accent1 2 4 2 2 2 3 4 2 2 2" xfId="10684" xr:uid="{00000000-0005-0000-0000-000001290000}"/>
    <cellStyle name="20% - Accent1 2 4 2 2 2 3 4 2 3" xfId="10685" xr:uid="{00000000-0005-0000-0000-000002290000}"/>
    <cellStyle name="20% - Accent1 2 4 2 2 2 3 4 3" xfId="10686" xr:uid="{00000000-0005-0000-0000-000003290000}"/>
    <cellStyle name="20% - Accent1 2 4 2 2 2 3 4 3 2" xfId="10687" xr:uid="{00000000-0005-0000-0000-000004290000}"/>
    <cellStyle name="20% - Accent1 2 4 2 2 2 3 4 4" xfId="10688" xr:uid="{00000000-0005-0000-0000-000005290000}"/>
    <cellStyle name="20% - Accent1 2 4 2 2 2 3 5" xfId="10689" xr:uid="{00000000-0005-0000-0000-000006290000}"/>
    <cellStyle name="20% - Accent1 2 4 2 2 2 3 5 2" xfId="10690" xr:uid="{00000000-0005-0000-0000-000007290000}"/>
    <cellStyle name="20% - Accent1 2 4 2 2 2 3 5 2 2" xfId="10691" xr:uid="{00000000-0005-0000-0000-000008290000}"/>
    <cellStyle name="20% - Accent1 2 4 2 2 2 3 5 3" xfId="10692" xr:uid="{00000000-0005-0000-0000-000009290000}"/>
    <cellStyle name="20% - Accent1 2 4 2 2 2 3 6" xfId="10693" xr:uid="{00000000-0005-0000-0000-00000A290000}"/>
    <cellStyle name="20% - Accent1 2 4 2 2 2 3 6 2" xfId="10694" xr:uid="{00000000-0005-0000-0000-00000B290000}"/>
    <cellStyle name="20% - Accent1 2 4 2 2 2 3 6 2 2" xfId="10695" xr:uid="{00000000-0005-0000-0000-00000C290000}"/>
    <cellStyle name="20% - Accent1 2 4 2 2 2 3 6 3" xfId="10696" xr:uid="{00000000-0005-0000-0000-00000D290000}"/>
    <cellStyle name="20% - Accent1 2 4 2 2 2 3 7" xfId="10697" xr:uid="{00000000-0005-0000-0000-00000E290000}"/>
    <cellStyle name="20% - Accent1 2 4 2 2 2 3 7 2" xfId="10698" xr:uid="{00000000-0005-0000-0000-00000F290000}"/>
    <cellStyle name="20% - Accent1 2 4 2 2 2 3 8" xfId="10699" xr:uid="{00000000-0005-0000-0000-000010290000}"/>
    <cellStyle name="20% - Accent1 2 4 2 2 2 3 8 2" xfId="10700" xr:uid="{00000000-0005-0000-0000-000011290000}"/>
    <cellStyle name="20% - Accent1 2 4 2 2 2 3 9" xfId="10701" xr:uid="{00000000-0005-0000-0000-000012290000}"/>
    <cellStyle name="20% - Accent1 2 4 2 2 2 4" xfId="10702" xr:uid="{00000000-0005-0000-0000-000013290000}"/>
    <cellStyle name="20% - Accent1 2 4 2 2 2 4 2" xfId="10703" xr:uid="{00000000-0005-0000-0000-000014290000}"/>
    <cellStyle name="20% - Accent1 2 4 2 2 2 4 2 2" xfId="10704" xr:uid="{00000000-0005-0000-0000-000015290000}"/>
    <cellStyle name="20% - Accent1 2 4 2 2 2 4 2 2 2" xfId="10705" xr:uid="{00000000-0005-0000-0000-000016290000}"/>
    <cellStyle name="20% - Accent1 2 4 2 2 2 4 2 3" xfId="10706" xr:uid="{00000000-0005-0000-0000-000017290000}"/>
    <cellStyle name="20% - Accent1 2 4 2 2 2 4 3" xfId="10707" xr:uid="{00000000-0005-0000-0000-000018290000}"/>
    <cellStyle name="20% - Accent1 2 4 2 2 2 4 3 2" xfId="10708" xr:uid="{00000000-0005-0000-0000-000019290000}"/>
    <cellStyle name="20% - Accent1 2 4 2 2 2 4 4" xfId="10709" xr:uid="{00000000-0005-0000-0000-00001A290000}"/>
    <cellStyle name="20% - Accent1 2 4 2 2 2 5" xfId="10710" xr:uid="{00000000-0005-0000-0000-00001B290000}"/>
    <cellStyle name="20% - Accent1 2 4 2 2 2 5 2" xfId="10711" xr:uid="{00000000-0005-0000-0000-00001C290000}"/>
    <cellStyle name="20% - Accent1 2 4 2 2 2 5 2 2" xfId="10712" xr:uid="{00000000-0005-0000-0000-00001D290000}"/>
    <cellStyle name="20% - Accent1 2 4 2 2 2 5 2 2 2" xfId="10713" xr:uid="{00000000-0005-0000-0000-00001E290000}"/>
    <cellStyle name="20% - Accent1 2 4 2 2 2 5 2 3" xfId="10714" xr:uid="{00000000-0005-0000-0000-00001F290000}"/>
    <cellStyle name="20% - Accent1 2 4 2 2 2 5 3" xfId="10715" xr:uid="{00000000-0005-0000-0000-000020290000}"/>
    <cellStyle name="20% - Accent1 2 4 2 2 2 5 3 2" xfId="10716" xr:uid="{00000000-0005-0000-0000-000021290000}"/>
    <cellStyle name="20% - Accent1 2 4 2 2 2 5 4" xfId="10717" xr:uid="{00000000-0005-0000-0000-000022290000}"/>
    <cellStyle name="20% - Accent1 2 4 2 2 2 6" xfId="10718" xr:uid="{00000000-0005-0000-0000-000023290000}"/>
    <cellStyle name="20% - Accent1 2 4 2 2 2 6 2" xfId="10719" xr:uid="{00000000-0005-0000-0000-000024290000}"/>
    <cellStyle name="20% - Accent1 2 4 2 2 2 6 2 2" xfId="10720" xr:uid="{00000000-0005-0000-0000-000025290000}"/>
    <cellStyle name="20% - Accent1 2 4 2 2 2 6 2 2 2" xfId="10721" xr:uid="{00000000-0005-0000-0000-000026290000}"/>
    <cellStyle name="20% - Accent1 2 4 2 2 2 6 2 3" xfId="10722" xr:uid="{00000000-0005-0000-0000-000027290000}"/>
    <cellStyle name="20% - Accent1 2 4 2 2 2 6 3" xfId="10723" xr:uid="{00000000-0005-0000-0000-000028290000}"/>
    <cellStyle name="20% - Accent1 2 4 2 2 2 6 3 2" xfId="10724" xr:uid="{00000000-0005-0000-0000-000029290000}"/>
    <cellStyle name="20% - Accent1 2 4 2 2 2 6 4" xfId="10725" xr:uid="{00000000-0005-0000-0000-00002A290000}"/>
    <cellStyle name="20% - Accent1 2 4 2 2 2 7" xfId="10726" xr:uid="{00000000-0005-0000-0000-00002B290000}"/>
    <cellStyle name="20% - Accent1 2 4 2 2 2 7 2" xfId="10727" xr:uid="{00000000-0005-0000-0000-00002C290000}"/>
    <cellStyle name="20% - Accent1 2 4 2 2 2 7 2 2" xfId="10728" xr:uid="{00000000-0005-0000-0000-00002D290000}"/>
    <cellStyle name="20% - Accent1 2 4 2 2 2 7 3" xfId="10729" xr:uid="{00000000-0005-0000-0000-00002E290000}"/>
    <cellStyle name="20% - Accent1 2 4 2 2 2 8" xfId="10730" xr:uid="{00000000-0005-0000-0000-00002F290000}"/>
    <cellStyle name="20% - Accent1 2 4 2 2 2 8 2" xfId="10731" xr:uid="{00000000-0005-0000-0000-000030290000}"/>
    <cellStyle name="20% - Accent1 2 4 2 2 2 8 2 2" xfId="10732" xr:uid="{00000000-0005-0000-0000-000031290000}"/>
    <cellStyle name="20% - Accent1 2 4 2 2 2 8 3" xfId="10733" xr:uid="{00000000-0005-0000-0000-000032290000}"/>
    <cellStyle name="20% - Accent1 2 4 2 2 2 9" xfId="10734" xr:uid="{00000000-0005-0000-0000-000033290000}"/>
    <cellStyle name="20% - Accent1 2 4 2 2 2 9 2" xfId="10735" xr:uid="{00000000-0005-0000-0000-000034290000}"/>
    <cellStyle name="20% - Accent1 2 4 2 2 3" xfId="10736" xr:uid="{00000000-0005-0000-0000-000035290000}"/>
    <cellStyle name="20% - Accent1 2 4 2 2 3 10" xfId="10737" xr:uid="{00000000-0005-0000-0000-000036290000}"/>
    <cellStyle name="20% - Accent1 2 4 2 2 3 10 2" xfId="10738" xr:uid="{00000000-0005-0000-0000-000037290000}"/>
    <cellStyle name="20% - Accent1 2 4 2 2 3 11" xfId="10739" xr:uid="{00000000-0005-0000-0000-000038290000}"/>
    <cellStyle name="20% - Accent1 2 4 2 2 3 2" xfId="10740" xr:uid="{00000000-0005-0000-0000-000039290000}"/>
    <cellStyle name="20% - Accent1 2 4 2 2 3 2 2" xfId="10741" xr:uid="{00000000-0005-0000-0000-00003A290000}"/>
    <cellStyle name="20% - Accent1 2 4 2 2 3 2 2 2" xfId="10742" xr:uid="{00000000-0005-0000-0000-00003B290000}"/>
    <cellStyle name="20% - Accent1 2 4 2 2 3 2 2 2 2" xfId="10743" xr:uid="{00000000-0005-0000-0000-00003C290000}"/>
    <cellStyle name="20% - Accent1 2 4 2 2 3 2 2 2 2 2" xfId="10744" xr:uid="{00000000-0005-0000-0000-00003D290000}"/>
    <cellStyle name="20% - Accent1 2 4 2 2 3 2 2 2 3" xfId="10745" xr:uid="{00000000-0005-0000-0000-00003E290000}"/>
    <cellStyle name="20% - Accent1 2 4 2 2 3 2 2 3" xfId="10746" xr:uid="{00000000-0005-0000-0000-00003F290000}"/>
    <cellStyle name="20% - Accent1 2 4 2 2 3 2 2 3 2" xfId="10747" xr:uid="{00000000-0005-0000-0000-000040290000}"/>
    <cellStyle name="20% - Accent1 2 4 2 2 3 2 2 4" xfId="10748" xr:uid="{00000000-0005-0000-0000-000041290000}"/>
    <cellStyle name="20% - Accent1 2 4 2 2 3 2 3" xfId="10749" xr:uid="{00000000-0005-0000-0000-000042290000}"/>
    <cellStyle name="20% - Accent1 2 4 2 2 3 2 3 2" xfId="10750" xr:uid="{00000000-0005-0000-0000-000043290000}"/>
    <cellStyle name="20% - Accent1 2 4 2 2 3 2 3 2 2" xfId="10751" xr:uid="{00000000-0005-0000-0000-000044290000}"/>
    <cellStyle name="20% - Accent1 2 4 2 2 3 2 3 2 2 2" xfId="10752" xr:uid="{00000000-0005-0000-0000-000045290000}"/>
    <cellStyle name="20% - Accent1 2 4 2 2 3 2 3 2 3" xfId="10753" xr:uid="{00000000-0005-0000-0000-000046290000}"/>
    <cellStyle name="20% - Accent1 2 4 2 2 3 2 3 3" xfId="10754" xr:uid="{00000000-0005-0000-0000-000047290000}"/>
    <cellStyle name="20% - Accent1 2 4 2 2 3 2 3 3 2" xfId="10755" xr:uid="{00000000-0005-0000-0000-000048290000}"/>
    <cellStyle name="20% - Accent1 2 4 2 2 3 2 3 4" xfId="10756" xr:uid="{00000000-0005-0000-0000-000049290000}"/>
    <cellStyle name="20% - Accent1 2 4 2 2 3 2 4" xfId="10757" xr:uid="{00000000-0005-0000-0000-00004A290000}"/>
    <cellStyle name="20% - Accent1 2 4 2 2 3 2 4 2" xfId="10758" xr:uid="{00000000-0005-0000-0000-00004B290000}"/>
    <cellStyle name="20% - Accent1 2 4 2 2 3 2 4 2 2" xfId="10759" xr:uid="{00000000-0005-0000-0000-00004C290000}"/>
    <cellStyle name="20% - Accent1 2 4 2 2 3 2 4 2 2 2" xfId="10760" xr:uid="{00000000-0005-0000-0000-00004D290000}"/>
    <cellStyle name="20% - Accent1 2 4 2 2 3 2 4 2 3" xfId="10761" xr:uid="{00000000-0005-0000-0000-00004E290000}"/>
    <cellStyle name="20% - Accent1 2 4 2 2 3 2 4 3" xfId="10762" xr:uid="{00000000-0005-0000-0000-00004F290000}"/>
    <cellStyle name="20% - Accent1 2 4 2 2 3 2 4 3 2" xfId="10763" xr:uid="{00000000-0005-0000-0000-000050290000}"/>
    <cellStyle name="20% - Accent1 2 4 2 2 3 2 4 4" xfId="10764" xr:uid="{00000000-0005-0000-0000-000051290000}"/>
    <cellStyle name="20% - Accent1 2 4 2 2 3 2 5" xfId="10765" xr:uid="{00000000-0005-0000-0000-000052290000}"/>
    <cellStyle name="20% - Accent1 2 4 2 2 3 2 5 2" xfId="10766" xr:uid="{00000000-0005-0000-0000-000053290000}"/>
    <cellStyle name="20% - Accent1 2 4 2 2 3 2 5 2 2" xfId="10767" xr:uid="{00000000-0005-0000-0000-000054290000}"/>
    <cellStyle name="20% - Accent1 2 4 2 2 3 2 5 3" xfId="10768" xr:uid="{00000000-0005-0000-0000-000055290000}"/>
    <cellStyle name="20% - Accent1 2 4 2 2 3 2 6" xfId="10769" xr:uid="{00000000-0005-0000-0000-000056290000}"/>
    <cellStyle name="20% - Accent1 2 4 2 2 3 2 6 2" xfId="10770" xr:uid="{00000000-0005-0000-0000-000057290000}"/>
    <cellStyle name="20% - Accent1 2 4 2 2 3 2 6 2 2" xfId="10771" xr:uid="{00000000-0005-0000-0000-000058290000}"/>
    <cellStyle name="20% - Accent1 2 4 2 2 3 2 6 3" xfId="10772" xr:uid="{00000000-0005-0000-0000-000059290000}"/>
    <cellStyle name="20% - Accent1 2 4 2 2 3 2 7" xfId="10773" xr:uid="{00000000-0005-0000-0000-00005A290000}"/>
    <cellStyle name="20% - Accent1 2 4 2 2 3 2 7 2" xfId="10774" xr:uid="{00000000-0005-0000-0000-00005B290000}"/>
    <cellStyle name="20% - Accent1 2 4 2 2 3 2 8" xfId="10775" xr:uid="{00000000-0005-0000-0000-00005C290000}"/>
    <cellStyle name="20% - Accent1 2 4 2 2 3 2 8 2" xfId="10776" xr:uid="{00000000-0005-0000-0000-00005D290000}"/>
    <cellStyle name="20% - Accent1 2 4 2 2 3 2 9" xfId="10777" xr:uid="{00000000-0005-0000-0000-00005E290000}"/>
    <cellStyle name="20% - Accent1 2 4 2 2 3 3" xfId="10778" xr:uid="{00000000-0005-0000-0000-00005F290000}"/>
    <cellStyle name="20% - Accent1 2 4 2 2 3 3 2" xfId="10779" xr:uid="{00000000-0005-0000-0000-000060290000}"/>
    <cellStyle name="20% - Accent1 2 4 2 2 3 3 2 2" xfId="10780" xr:uid="{00000000-0005-0000-0000-000061290000}"/>
    <cellStyle name="20% - Accent1 2 4 2 2 3 3 2 2 2" xfId="10781" xr:uid="{00000000-0005-0000-0000-000062290000}"/>
    <cellStyle name="20% - Accent1 2 4 2 2 3 3 2 2 2 2" xfId="10782" xr:uid="{00000000-0005-0000-0000-000063290000}"/>
    <cellStyle name="20% - Accent1 2 4 2 2 3 3 2 2 3" xfId="10783" xr:uid="{00000000-0005-0000-0000-000064290000}"/>
    <cellStyle name="20% - Accent1 2 4 2 2 3 3 2 3" xfId="10784" xr:uid="{00000000-0005-0000-0000-000065290000}"/>
    <cellStyle name="20% - Accent1 2 4 2 2 3 3 2 3 2" xfId="10785" xr:uid="{00000000-0005-0000-0000-000066290000}"/>
    <cellStyle name="20% - Accent1 2 4 2 2 3 3 2 4" xfId="10786" xr:uid="{00000000-0005-0000-0000-000067290000}"/>
    <cellStyle name="20% - Accent1 2 4 2 2 3 3 3" xfId="10787" xr:uid="{00000000-0005-0000-0000-000068290000}"/>
    <cellStyle name="20% - Accent1 2 4 2 2 3 3 3 2" xfId="10788" xr:uid="{00000000-0005-0000-0000-000069290000}"/>
    <cellStyle name="20% - Accent1 2 4 2 2 3 3 3 2 2" xfId="10789" xr:uid="{00000000-0005-0000-0000-00006A290000}"/>
    <cellStyle name="20% - Accent1 2 4 2 2 3 3 3 2 2 2" xfId="10790" xr:uid="{00000000-0005-0000-0000-00006B290000}"/>
    <cellStyle name="20% - Accent1 2 4 2 2 3 3 3 2 3" xfId="10791" xr:uid="{00000000-0005-0000-0000-00006C290000}"/>
    <cellStyle name="20% - Accent1 2 4 2 2 3 3 3 3" xfId="10792" xr:uid="{00000000-0005-0000-0000-00006D290000}"/>
    <cellStyle name="20% - Accent1 2 4 2 2 3 3 3 3 2" xfId="10793" xr:uid="{00000000-0005-0000-0000-00006E290000}"/>
    <cellStyle name="20% - Accent1 2 4 2 2 3 3 3 4" xfId="10794" xr:uid="{00000000-0005-0000-0000-00006F290000}"/>
    <cellStyle name="20% - Accent1 2 4 2 2 3 3 4" xfId="10795" xr:uid="{00000000-0005-0000-0000-000070290000}"/>
    <cellStyle name="20% - Accent1 2 4 2 2 3 3 4 2" xfId="10796" xr:uid="{00000000-0005-0000-0000-000071290000}"/>
    <cellStyle name="20% - Accent1 2 4 2 2 3 3 4 2 2" xfId="10797" xr:uid="{00000000-0005-0000-0000-000072290000}"/>
    <cellStyle name="20% - Accent1 2 4 2 2 3 3 4 2 2 2" xfId="10798" xr:uid="{00000000-0005-0000-0000-000073290000}"/>
    <cellStyle name="20% - Accent1 2 4 2 2 3 3 4 2 3" xfId="10799" xr:uid="{00000000-0005-0000-0000-000074290000}"/>
    <cellStyle name="20% - Accent1 2 4 2 2 3 3 4 3" xfId="10800" xr:uid="{00000000-0005-0000-0000-000075290000}"/>
    <cellStyle name="20% - Accent1 2 4 2 2 3 3 4 3 2" xfId="10801" xr:uid="{00000000-0005-0000-0000-000076290000}"/>
    <cellStyle name="20% - Accent1 2 4 2 2 3 3 4 4" xfId="10802" xr:uid="{00000000-0005-0000-0000-000077290000}"/>
    <cellStyle name="20% - Accent1 2 4 2 2 3 3 5" xfId="10803" xr:uid="{00000000-0005-0000-0000-000078290000}"/>
    <cellStyle name="20% - Accent1 2 4 2 2 3 3 5 2" xfId="10804" xr:uid="{00000000-0005-0000-0000-000079290000}"/>
    <cellStyle name="20% - Accent1 2 4 2 2 3 3 5 2 2" xfId="10805" xr:uid="{00000000-0005-0000-0000-00007A290000}"/>
    <cellStyle name="20% - Accent1 2 4 2 2 3 3 5 3" xfId="10806" xr:uid="{00000000-0005-0000-0000-00007B290000}"/>
    <cellStyle name="20% - Accent1 2 4 2 2 3 3 6" xfId="10807" xr:uid="{00000000-0005-0000-0000-00007C290000}"/>
    <cellStyle name="20% - Accent1 2 4 2 2 3 3 6 2" xfId="10808" xr:uid="{00000000-0005-0000-0000-00007D290000}"/>
    <cellStyle name="20% - Accent1 2 4 2 2 3 3 6 2 2" xfId="10809" xr:uid="{00000000-0005-0000-0000-00007E290000}"/>
    <cellStyle name="20% - Accent1 2 4 2 2 3 3 6 3" xfId="10810" xr:uid="{00000000-0005-0000-0000-00007F290000}"/>
    <cellStyle name="20% - Accent1 2 4 2 2 3 3 7" xfId="10811" xr:uid="{00000000-0005-0000-0000-000080290000}"/>
    <cellStyle name="20% - Accent1 2 4 2 2 3 3 7 2" xfId="10812" xr:uid="{00000000-0005-0000-0000-000081290000}"/>
    <cellStyle name="20% - Accent1 2 4 2 2 3 3 8" xfId="10813" xr:uid="{00000000-0005-0000-0000-000082290000}"/>
    <cellStyle name="20% - Accent1 2 4 2 2 3 3 8 2" xfId="10814" xr:uid="{00000000-0005-0000-0000-000083290000}"/>
    <cellStyle name="20% - Accent1 2 4 2 2 3 3 9" xfId="10815" xr:uid="{00000000-0005-0000-0000-000084290000}"/>
    <cellStyle name="20% - Accent1 2 4 2 2 3 4" xfId="10816" xr:uid="{00000000-0005-0000-0000-000085290000}"/>
    <cellStyle name="20% - Accent1 2 4 2 2 3 4 2" xfId="10817" xr:uid="{00000000-0005-0000-0000-000086290000}"/>
    <cellStyle name="20% - Accent1 2 4 2 2 3 4 2 2" xfId="10818" xr:uid="{00000000-0005-0000-0000-000087290000}"/>
    <cellStyle name="20% - Accent1 2 4 2 2 3 4 2 2 2" xfId="10819" xr:uid="{00000000-0005-0000-0000-000088290000}"/>
    <cellStyle name="20% - Accent1 2 4 2 2 3 4 2 3" xfId="10820" xr:uid="{00000000-0005-0000-0000-000089290000}"/>
    <cellStyle name="20% - Accent1 2 4 2 2 3 4 3" xfId="10821" xr:uid="{00000000-0005-0000-0000-00008A290000}"/>
    <cellStyle name="20% - Accent1 2 4 2 2 3 4 3 2" xfId="10822" xr:uid="{00000000-0005-0000-0000-00008B290000}"/>
    <cellStyle name="20% - Accent1 2 4 2 2 3 4 4" xfId="10823" xr:uid="{00000000-0005-0000-0000-00008C290000}"/>
    <cellStyle name="20% - Accent1 2 4 2 2 3 5" xfId="10824" xr:uid="{00000000-0005-0000-0000-00008D290000}"/>
    <cellStyle name="20% - Accent1 2 4 2 2 3 5 2" xfId="10825" xr:uid="{00000000-0005-0000-0000-00008E290000}"/>
    <cellStyle name="20% - Accent1 2 4 2 2 3 5 2 2" xfId="10826" xr:uid="{00000000-0005-0000-0000-00008F290000}"/>
    <cellStyle name="20% - Accent1 2 4 2 2 3 5 2 2 2" xfId="10827" xr:uid="{00000000-0005-0000-0000-000090290000}"/>
    <cellStyle name="20% - Accent1 2 4 2 2 3 5 2 3" xfId="10828" xr:uid="{00000000-0005-0000-0000-000091290000}"/>
    <cellStyle name="20% - Accent1 2 4 2 2 3 5 3" xfId="10829" xr:uid="{00000000-0005-0000-0000-000092290000}"/>
    <cellStyle name="20% - Accent1 2 4 2 2 3 5 3 2" xfId="10830" xr:uid="{00000000-0005-0000-0000-000093290000}"/>
    <cellStyle name="20% - Accent1 2 4 2 2 3 5 4" xfId="10831" xr:uid="{00000000-0005-0000-0000-000094290000}"/>
    <cellStyle name="20% - Accent1 2 4 2 2 3 6" xfId="10832" xr:uid="{00000000-0005-0000-0000-000095290000}"/>
    <cellStyle name="20% - Accent1 2 4 2 2 3 6 2" xfId="10833" xr:uid="{00000000-0005-0000-0000-000096290000}"/>
    <cellStyle name="20% - Accent1 2 4 2 2 3 6 2 2" xfId="10834" xr:uid="{00000000-0005-0000-0000-000097290000}"/>
    <cellStyle name="20% - Accent1 2 4 2 2 3 6 2 2 2" xfId="10835" xr:uid="{00000000-0005-0000-0000-000098290000}"/>
    <cellStyle name="20% - Accent1 2 4 2 2 3 6 2 3" xfId="10836" xr:uid="{00000000-0005-0000-0000-000099290000}"/>
    <cellStyle name="20% - Accent1 2 4 2 2 3 6 3" xfId="10837" xr:uid="{00000000-0005-0000-0000-00009A290000}"/>
    <cellStyle name="20% - Accent1 2 4 2 2 3 6 3 2" xfId="10838" xr:uid="{00000000-0005-0000-0000-00009B290000}"/>
    <cellStyle name="20% - Accent1 2 4 2 2 3 6 4" xfId="10839" xr:uid="{00000000-0005-0000-0000-00009C290000}"/>
    <cellStyle name="20% - Accent1 2 4 2 2 3 7" xfId="10840" xr:uid="{00000000-0005-0000-0000-00009D290000}"/>
    <cellStyle name="20% - Accent1 2 4 2 2 3 7 2" xfId="10841" xr:uid="{00000000-0005-0000-0000-00009E290000}"/>
    <cellStyle name="20% - Accent1 2 4 2 2 3 7 2 2" xfId="10842" xr:uid="{00000000-0005-0000-0000-00009F290000}"/>
    <cellStyle name="20% - Accent1 2 4 2 2 3 7 3" xfId="10843" xr:uid="{00000000-0005-0000-0000-0000A0290000}"/>
    <cellStyle name="20% - Accent1 2 4 2 2 3 8" xfId="10844" xr:uid="{00000000-0005-0000-0000-0000A1290000}"/>
    <cellStyle name="20% - Accent1 2 4 2 2 3 8 2" xfId="10845" xr:uid="{00000000-0005-0000-0000-0000A2290000}"/>
    <cellStyle name="20% - Accent1 2 4 2 2 3 8 2 2" xfId="10846" xr:uid="{00000000-0005-0000-0000-0000A3290000}"/>
    <cellStyle name="20% - Accent1 2 4 2 2 3 8 3" xfId="10847" xr:uid="{00000000-0005-0000-0000-0000A4290000}"/>
    <cellStyle name="20% - Accent1 2 4 2 2 3 9" xfId="10848" xr:uid="{00000000-0005-0000-0000-0000A5290000}"/>
    <cellStyle name="20% - Accent1 2 4 2 2 3 9 2" xfId="10849" xr:uid="{00000000-0005-0000-0000-0000A6290000}"/>
    <cellStyle name="20% - Accent1 2 4 2 2 4" xfId="10850" xr:uid="{00000000-0005-0000-0000-0000A7290000}"/>
    <cellStyle name="20% - Accent1 2 4 2 2 4 10" xfId="10851" xr:uid="{00000000-0005-0000-0000-0000A8290000}"/>
    <cellStyle name="20% - Accent1 2 4 2 2 4 10 2" xfId="10852" xr:uid="{00000000-0005-0000-0000-0000A9290000}"/>
    <cellStyle name="20% - Accent1 2 4 2 2 4 11" xfId="10853" xr:uid="{00000000-0005-0000-0000-0000AA290000}"/>
    <cellStyle name="20% - Accent1 2 4 2 2 4 2" xfId="10854" xr:uid="{00000000-0005-0000-0000-0000AB290000}"/>
    <cellStyle name="20% - Accent1 2 4 2 2 4 2 2" xfId="10855" xr:uid="{00000000-0005-0000-0000-0000AC290000}"/>
    <cellStyle name="20% - Accent1 2 4 2 2 4 2 2 2" xfId="10856" xr:uid="{00000000-0005-0000-0000-0000AD290000}"/>
    <cellStyle name="20% - Accent1 2 4 2 2 4 2 2 2 2" xfId="10857" xr:uid="{00000000-0005-0000-0000-0000AE290000}"/>
    <cellStyle name="20% - Accent1 2 4 2 2 4 2 2 2 2 2" xfId="10858" xr:uid="{00000000-0005-0000-0000-0000AF290000}"/>
    <cellStyle name="20% - Accent1 2 4 2 2 4 2 2 2 3" xfId="10859" xr:uid="{00000000-0005-0000-0000-0000B0290000}"/>
    <cellStyle name="20% - Accent1 2 4 2 2 4 2 2 3" xfId="10860" xr:uid="{00000000-0005-0000-0000-0000B1290000}"/>
    <cellStyle name="20% - Accent1 2 4 2 2 4 2 2 3 2" xfId="10861" xr:uid="{00000000-0005-0000-0000-0000B2290000}"/>
    <cellStyle name="20% - Accent1 2 4 2 2 4 2 2 4" xfId="10862" xr:uid="{00000000-0005-0000-0000-0000B3290000}"/>
    <cellStyle name="20% - Accent1 2 4 2 2 4 2 3" xfId="10863" xr:uid="{00000000-0005-0000-0000-0000B4290000}"/>
    <cellStyle name="20% - Accent1 2 4 2 2 4 2 3 2" xfId="10864" xr:uid="{00000000-0005-0000-0000-0000B5290000}"/>
    <cellStyle name="20% - Accent1 2 4 2 2 4 2 3 2 2" xfId="10865" xr:uid="{00000000-0005-0000-0000-0000B6290000}"/>
    <cellStyle name="20% - Accent1 2 4 2 2 4 2 3 2 2 2" xfId="10866" xr:uid="{00000000-0005-0000-0000-0000B7290000}"/>
    <cellStyle name="20% - Accent1 2 4 2 2 4 2 3 2 3" xfId="10867" xr:uid="{00000000-0005-0000-0000-0000B8290000}"/>
    <cellStyle name="20% - Accent1 2 4 2 2 4 2 3 3" xfId="10868" xr:uid="{00000000-0005-0000-0000-0000B9290000}"/>
    <cellStyle name="20% - Accent1 2 4 2 2 4 2 3 3 2" xfId="10869" xr:uid="{00000000-0005-0000-0000-0000BA290000}"/>
    <cellStyle name="20% - Accent1 2 4 2 2 4 2 3 4" xfId="10870" xr:uid="{00000000-0005-0000-0000-0000BB290000}"/>
    <cellStyle name="20% - Accent1 2 4 2 2 4 2 4" xfId="10871" xr:uid="{00000000-0005-0000-0000-0000BC290000}"/>
    <cellStyle name="20% - Accent1 2 4 2 2 4 2 4 2" xfId="10872" xr:uid="{00000000-0005-0000-0000-0000BD290000}"/>
    <cellStyle name="20% - Accent1 2 4 2 2 4 2 4 2 2" xfId="10873" xr:uid="{00000000-0005-0000-0000-0000BE290000}"/>
    <cellStyle name="20% - Accent1 2 4 2 2 4 2 4 2 2 2" xfId="10874" xr:uid="{00000000-0005-0000-0000-0000BF290000}"/>
    <cellStyle name="20% - Accent1 2 4 2 2 4 2 4 2 3" xfId="10875" xr:uid="{00000000-0005-0000-0000-0000C0290000}"/>
    <cellStyle name="20% - Accent1 2 4 2 2 4 2 4 3" xfId="10876" xr:uid="{00000000-0005-0000-0000-0000C1290000}"/>
    <cellStyle name="20% - Accent1 2 4 2 2 4 2 4 3 2" xfId="10877" xr:uid="{00000000-0005-0000-0000-0000C2290000}"/>
    <cellStyle name="20% - Accent1 2 4 2 2 4 2 4 4" xfId="10878" xr:uid="{00000000-0005-0000-0000-0000C3290000}"/>
    <cellStyle name="20% - Accent1 2 4 2 2 4 2 5" xfId="10879" xr:uid="{00000000-0005-0000-0000-0000C4290000}"/>
    <cellStyle name="20% - Accent1 2 4 2 2 4 2 5 2" xfId="10880" xr:uid="{00000000-0005-0000-0000-0000C5290000}"/>
    <cellStyle name="20% - Accent1 2 4 2 2 4 2 5 2 2" xfId="10881" xr:uid="{00000000-0005-0000-0000-0000C6290000}"/>
    <cellStyle name="20% - Accent1 2 4 2 2 4 2 5 3" xfId="10882" xr:uid="{00000000-0005-0000-0000-0000C7290000}"/>
    <cellStyle name="20% - Accent1 2 4 2 2 4 2 6" xfId="10883" xr:uid="{00000000-0005-0000-0000-0000C8290000}"/>
    <cellStyle name="20% - Accent1 2 4 2 2 4 2 6 2" xfId="10884" xr:uid="{00000000-0005-0000-0000-0000C9290000}"/>
    <cellStyle name="20% - Accent1 2 4 2 2 4 2 6 2 2" xfId="10885" xr:uid="{00000000-0005-0000-0000-0000CA290000}"/>
    <cellStyle name="20% - Accent1 2 4 2 2 4 2 6 3" xfId="10886" xr:uid="{00000000-0005-0000-0000-0000CB290000}"/>
    <cellStyle name="20% - Accent1 2 4 2 2 4 2 7" xfId="10887" xr:uid="{00000000-0005-0000-0000-0000CC290000}"/>
    <cellStyle name="20% - Accent1 2 4 2 2 4 2 7 2" xfId="10888" xr:uid="{00000000-0005-0000-0000-0000CD290000}"/>
    <cellStyle name="20% - Accent1 2 4 2 2 4 2 8" xfId="10889" xr:uid="{00000000-0005-0000-0000-0000CE290000}"/>
    <cellStyle name="20% - Accent1 2 4 2 2 4 2 8 2" xfId="10890" xr:uid="{00000000-0005-0000-0000-0000CF290000}"/>
    <cellStyle name="20% - Accent1 2 4 2 2 4 2 9" xfId="10891" xr:uid="{00000000-0005-0000-0000-0000D0290000}"/>
    <cellStyle name="20% - Accent1 2 4 2 2 4 3" xfId="10892" xr:uid="{00000000-0005-0000-0000-0000D1290000}"/>
    <cellStyle name="20% - Accent1 2 4 2 2 4 3 2" xfId="10893" xr:uid="{00000000-0005-0000-0000-0000D2290000}"/>
    <cellStyle name="20% - Accent1 2 4 2 2 4 3 2 2" xfId="10894" xr:uid="{00000000-0005-0000-0000-0000D3290000}"/>
    <cellStyle name="20% - Accent1 2 4 2 2 4 3 2 2 2" xfId="10895" xr:uid="{00000000-0005-0000-0000-0000D4290000}"/>
    <cellStyle name="20% - Accent1 2 4 2 2 4 3 2 2 2 2" xfId="10896" xr:uid="{00000000-0005-0000-0000-0000D5290000}"/>
    <cellStyle name="20% - Accent1 2 4 2 2 4 3 2 2 3" xfId="10897" xr:uid="{00000000-0005-0000-0000-0000D6290000}"/>
    <cellStyle name="20% - Accent1 2 4 2 2 4 3 2 3" xfId="10898" xr:uid="{00000000-0005-0000-0000-0000D7290000}"/>
    <cellStyle name="20% - Accent1 2 4 2 2 4 3 2 3 2" xfId="10899" xr:uid="{00000000-0005-0000-0000-0000D8290000}"/>
    <cellStyle name="20% - Accent1 2 4 2 2 4 3 2 4" xfId="10900" xr:uid="{00000000-0005-0000-0000-0000D9290000}"/>
    <cellStyle name="20% - Accent1 2 4 2 2 4 3 3" xfId="10901" xr:uid="{00000000-0005-0000-0000-0000DA290000}"/>
    <cellStyle name="20% - Accent1 2 4 2 2 4 3 3 2" xfId="10902" xr:uid="{00000000-0005-0000-0000-0000DB290000}"/>
    <cellStyle name="20% - Accent1 2 4 2 2 4 3 3 2 2" xfId="10903" xr:uid="{00000000-0005-0000-0000-0000DC290000}"/>
    <cellStyle name="20% - Accent1 2 4 2 2 4 3 3 2 2 2" xfId="10904" xr:uid="{00000000-0005-0000-0000-0000DD290000}"/>
    <cellStyle name="20% - Accent1 2 4 2 2 4 3 3 2 3" xfId="10905" xr:uid="{00000000-0005-0000-0000-0000DE290000}"/>
    <cellStyle name="20% - Accent1 2 4 2 2 4 3 3 3" xfId="10906" xr:uid="{00000000-0005-0000-0000-0000DF290000}"/>
    <cellStyle name="20% - Accent1 2 4 2 2 4 3 3 3 2" xfId="10907" xr:uid="{00000000-0005-0000-0000-0000E0290000}"/>
    <cellStyle name="20% - Accent1 2 4 2 2 4 3 3 4" xfId="10908" xr:uid="{00000000-0005-0000-0000-0000E1290000}"/>
    <cellStyle name="20% - Accent1 2 4 2 2 4 3 4" xfId="10909" xr:uid="{00000000-0005-0000-0000-0000E2290000}"/>
    <cellStyle name="20% - Accent1 2 4 2 2 4 3 4 2" xfId="10910" xr:uid="{00000000-0005-0000-0000-0000E3290000}"/>
    <cellStyle name="20% - Accent1 2 4 2 2 4 3 4 2 2" xfId="10911" xr:uid="{00000000-0005-0000-0000-0000E4290000}"/>
    <cellStyle name="20% - Accent1 2 4 2 2 4 3 4 2 2 2" xfId="10912" xr:uid="{00000000-0005-0000-0000-0000E5290000}"/>
    <cellStyle name="20% - Accent1 2 4 2 2 4 3 4 2 3" xfId="10913" xr:uid="{00000000-0005-0000-0000-0000E6290000}"/>
    <cellStyle name="20% - Accent1 2 4 2 2 4 3 4 3" xfId="10914" xr:uid="{00000000-0005-0000-0000-0000E7290000}"/>
    <cellStyle name="20% - Accent1 2 4 2 2 4 3 4 3 2" xfId="10915" xr:uid="{00000000-0005-0000-0000-0000E8290000}"/>
    <cellStyle name="20% - Accent1 2 4 2 2 4 3 4 4" xfId="10916" xr:uid="{00000000-0005-0000-0000-0000E9290000}"/>
    <cellStyle name="20% - Accent1 2 4 2 2 4 3 5" xfId="10917" xr:uid="{00000000-0005-0000-0000-0000EA290000}"/>
    <cellStyle name="20% - Accent1 2 4 2 2 4 3 5 2" xfId="10918" xr:uid="{00000000-0005-0000-0000-0000EB290000}"/>
    <cellStyle name="20% - Accent1 2 4 2 2 4 3 5 2 2" xfId="10919" xr:uid="{00000000-0005-0000-0000-0000EC290000}"/>
    <cellStyle name="20% - Accent1 2 4 2 2 4 3 5 3" xfId="10920" xr:uid="{00000000-0005-0000-0000-0000ED290000}"/>
    <cellStyle name="20% - Accent1 2 4 2 2 4 3 6" xfId="10921" xr:uid="{00000000-0005-0000-0000-0000EE290000}"/>
    <cellStyle name="20% - Accent1 2 4 2 2 4 3 6 2" xfId="10922" xr:uid="{00000000-0005-0000-0000-0000EF290000}"/>
    <cellStyle name="20% - Accent1 2 4 2 2 4 3 6 2 2" xfId="10923" xr:uid="{00000000-0005-0000-0000-0000F0290000}"/>
    <cellStyle name="20% - Accent1 2 4 2 2 4 3 6 3" xfId="10924" xr:uid="{00000000-0005-0000-0000-0000F1290000}"/>
    <cellStyle name="20% - Accent1 2 4 2 2 4 3 7" xfId="10925" xr:uid="{00000000-0005-0000-0000-0000F2290000}"/>
    <cellStyle name="20% - Accent1 2 4 2 2 4 3 7 2" xfId="10926" xr:uid="{00000000-0005-0000-0000-0000F3290000}"/>
    <cellStyle name="20% - Accent1 2 4 2 2 4 3 8" xfId="10927" xr:uid="{00000000-0005-0000-0000-0000F4290000}"/>
    <cellStyle name="20% - Accent1 2 4 2 2 4 3 8 2" xfId="10928" xr:uid="{00000000-0005-0000-0000-0000F5290000}"/>
    <cellStyle name="20% - Accent1 2 4 2 2 4 3 9" xfId="10929" xr:uid="{00000000-0005-0000-0000-0000F6290000}"/>
    <cellStyle name="20% - Accent1 2 4 2 2 4 4" xfId="10930" xr:uid="{00000000-0005-0000-0000-0000F7290000}"/>
    <cellStyle name="20% - Accent1 2 4 2 2 4 4 2" xfId="10931" xr:uid="{00000000-0005-0000-0000-0000F8290000}"/>
    <cellStyle name="20% - Accent1 2 4 2 2 4 4 2 2" xfId="10932" xr:uid="{00000000-0005-0000-0000-0000F9290000}"/>
    <cellStyle name="20% - Accent1 2 4 2 2 4 4 2 2 2" xfId="10933" xr:uid="{00000000-0005-0000-0000-0000FA290000}"/>
    <cellStyle name="20% - Accent1 2 4 2 2 4 4 2 3" xfId="10934" xr:uid="{00000000-0005-0000-0000-0000FB290000}"/>
    <cellStyle name="20% - Accent1 2 4 2 2 4 4 3" xfId="10935" xr:uid="{00000000-0005-0000-0000-0000FC290000}"/>
    <cellStyle name="20% - Accent1 2 4 2 2 4 4 3 2" xfId="10936" xr:uid="{00000000-0005-0000-0000-0000FD290000}"/>
    <cellStyle name="20% - Accent1 2 4 2 2 4 4 4" xfId="10937" xr:uid="{00000000-0005-0000-0000-0000FE290000}"/>
    <cellStyle name="20% - Accent1 2 4 2 2 4 5" xfId="10938" xr:uid="{00000000-0005-0000-0000-0000FF290000}"/>
    <cellStyle name="20% - Accent1 2 4 2 2 4 5 2" xfId="10939" xr:uid="{00000000-0005-0000-0000-0000002A0000}"/>
    <cellStyle name="20% - Accent1 2 4 2 2 4 5 2 2" xfId="10940" xr:uid="{00000000-0005-0000-0000-0000012A0000}"/>
    <cellStyle name="20% - Accent1 2 4 2 2 4 5 2 2 2" xfId="10941" xr:uid="{00000000-0005-0000-0000-0000022A0000}"/>
    <cellStyle name="20% - Accent1 2 4 2 2 4 5 2 3" xfId="10942" xr:uid="{00000000-0005-0000-0000-0000032A0000}"/>
    <cellStyle name="20% - Accent1 2 4 2 2 4 5 3" xfId="10943" xr:uid="{00000000-0005-0000-0000-0000042A0000}"/>
    <cellStyle name="20% - Accent1 2 4 2 2 4 5 3 2" xfId="10944" xr:uid="{00000000-0005-0000-0000-0000052A0000}"/>
    <cellStyle name="20% - Accent1 2 4 2 2 4 5 4" xfId="10945" xr:uid="{00000000-0005-0000-0000-0000062A0000}"/>
    <cellStyle name="20% - Accent1 2 4 2 2 4 6" xfId="10946" xr:uid="{00000000-0005-0000-0000-0000072A0000}"/>
    <cellStyle name="20% - Accent1 2 4 2 2 4 6 2" xfId="10947" xr:uid="{00000000-0005-0000-0000-0000082A0000}"/>
    <cellStyle name="20% - Accent1 2 4 2 2 4 6 2 2" xfId="10948" xr:uid="{00000000-0005-0000-0000-0000092A0000}"/>
    <cellStyle name="20% - Accent1 2 4 2 2 4 6 2 2 2" xfId="10949" xr:uid="{00000000-0005-0000-0000-00000A2A0000}"/>
    <cellStyle name="20% - Accent1 2 4 2 2 4 6 2 3" xfId="10950" xr:uid="{00000000-0005-0000-0000-00000B2A0000}"/>
    <cellStyle name="20% - Accent1 2 4 2 2 4 6 3" xfId="10951" xr:uid="{00000000-0005-0000-0000-00000C2A0000}"/>
    <cellStyle name="20% - Accent1 2 4 2 2 4 6 3 2" xfId="10952" xr:uid="{00000000-0005-0000-0000-00000D2A0000}"/>
    <cellStyle name="20% - Accent1 2 4 2 2 4 6 4" xfId="10953" xr:uid="{00000000-0005-0000-0000-00000E2A0000}"/>
    <cellStyle name="20% - Accent1 2 4 2 2 4 7" xfId="10954" xr:uid="{00000000-0005-0000-0000-00000F2A0000}"/>
    <cellStyle name="20% - Accent1 2 4 2 2 4 7 2" xfId="10955" xr:uid="{00000000-0005-0000-0000-0000102A0000}"/>
    <cellStyle name="20% - Accent1 2 4 2 2 4 7 2 2" xfId="10956" xr:uid="{00000000-0005-0000-0000-0000112A0000}"/>
    <cellStyle name="20% - Accent1 2 4 2 2 4 7 3" xfId="10957" xr:uid="{00000000-0005-0000-0000-0000122A0000}"/>
    <cellStyle name="20% - Accent1 2 4 2 2 4 8" xfId="10958" xr:uid="{00000000-0005-0000-0000-0000132A0000}"/>
    <cellStyle name="20% - Accent1 2 4 2 2 4 8 2" xfId="10959" xr:uid="{00000000-0005-0000-0000-0000142A0000}"/>
    <cellStyle name="20% - Accent1 2 4 2 2 4 8 2 2" xfId="10960" xr:uid="{00000000-0005-0000-0000-0000152A0000}"/>
    <cellStyle name="20% - Accent1 2 4 2 2 4 8 3" xfId="10961" xr:uid="{00000000-0005-0000-0000-0000162A0000}"/>
    <cellStyle name="20% - Accent1 2 4 2 2 4 9" xfId="10962" xr:uid="{00000000-0005-0000-0000-0000172A0000}"/>
    <cellStyle name="20% - Accent1 2 4 2 2 4 9 2" xfId="10963" xr:uid="{00000000-0005-0000-0000-0000182A0000}"/>
    <cellStyle name="20% - Accent1 2 4 2 2 5" xfId="10964" xr:uid="{00000000-0005-0000-0000-0000192A0000}"/>
    <cellStyle name="20% - Accent1 2 4 2 2 5 2" xfId="10965" xr:uid="{00000000-0005-0000-0000-00001A2A0000}"/>
    <cellStyle name="20% - Accent1 2 4 2 2 5 2 2" xfId="10966" xr:uid="{00000000-0005-0000-0000-00001B2A0000}"/>
    <cellStyle name="20% - Accent1 2 4 2 2 5 2 2 2" xfId="10967" xr:uid="{00000000-0005-0000-0000-00001C2A0000}"/>
    <cellStyle name="20% - Accent1 2 4 2 2 5 2 2 2 2" xfId="10968" xr:uid="{00000000-0005-0000-0000-00001D2A0000}"/>
    <cellStyle name="20% - Accent1 2 4 2 2 5 2 2 3" xfId="10969" xr:uid="{00000000-0005-0000-0000-00001E2A0000}"/>
    <cellStyle name="20% - Accent1 2 4 2 2 5 2 3" xfId="10970" xr:uid="{00000000-0005-0000-0000-00001F2A0000}"/>
    <cellStyle name="20% - Accent1 2 4 2 2 5 2 3 2" xfId="10971" xr:uid="{00000000-0005-0000-0000-0000202A0000}"/>
    <cellStyle name="20% - Accent1 2 4 2 2 5 2 4" xfId="10972" xr:uid="{00000000-0005-0000-0000-0000212A0000}"/>
    <cellStyle name="20% - Accent1 2 4 2 2 5 3" xfId="10973" xr:uid="{00000000-0005-0000-0000-0000222A0000}"/>
    <cellStyle name="20% - Accent1 2 4 2 2 5 3 2" xfId="10974" xr:uid="{00000000-0005-0000-0000-0000232A0000}"/>
    <cellStyle name="20% - Accent1 2 4 2 2 5 3 2 2" xfId="10975" xr:uid="{00000000-0005-0000-0000-0000242A0000}"/>
    <cellStyle name="20% - Accent1 2 4 2 2 5 3 2 2 2" xfId="10976" xr:uid="{00000000-0005-0000-0000-0000252A0000}"/>
    <cellStyle name="20% - Accent1 2 4 2 2 5 3 2 3" xfId="10977" xr:uid="{00000000-0005-0000-0000-0000262A0000}"/>
    <cellStyle name="20% - Accent1 2 4 2 2 5 3 3" xfId="10978" xr:uid="{00000000-0005-0000-0000-0000272A0000}"/>
    <cellStyle name="20% - Accent1 2 4 2 2 5 3 3 2" xfId="10979" xr:uid="{00000000-0005-0000-0000-0000282A0000}"/>
    <cellStyle name="20% - Accent1 2 4 2 2 5 3 4" xfId="10980" xr:uid="{00000000-0005-0000-0000-0000292A0000}"/>
    <cellStyle name="20% - Accent1 2 4 2 2 5 4" xfId="10981" xr:uid="{00000000-0005-0000-0000-00002A2A0000}"/>
    <cellStyle name="20% - Accent1 2 4 2 2 5 4 2" xfId="10982" xr:uid="{00000000-0005-0000-0000-00002B2A0000}"/>
    <cellStyle name="20% - Accent1 2 4 2 2 5 4 2 2" xfId="10983" xr:uid="{00000000-0005-0000-0000-00002C2A0000}"/>
    <cellStyle name="20% - Accent1 2 4 2 2 5 4 2 2 2" xfId="10984" xr:uid="{00000000-0005-0000-0000-00002D2A0000}"/>
    <cellStyle name="20% - Accent1 2 4 2 2 5 4 2 3" xfId="10985" xr:uid="{00000000-0005-0000-0000-00002E2A0000}"/>
    <cellStyle name="20% - Accent1 2 4 2 2 5 4 3" xfId="10986" xr:uid="{00000000-0005-0000-0000-00002F2A0000}"/>
    <cellStyle name="20% - Accent1 2 4 2 2 5 4 3 2" xfId="10987" xr:uid="{00000000-0005-0000-0000-0000302A0000}"/>
    <cellStyle name="20% - Accent1 2 4 2 2 5 4 4" xfId="10988" xr:uid="{00000000-0005-0000-0000-0000312A0000}"/>
    <cellStyle name="20% - Accent1 2 4 2 2 5 5" xfId="10989" xr:uid="{00000000-0005-0000-0000-0000322A0000}"/>
    <cellStyle name="20% - Accent1 2 4 2 2 5 5 2" xfId="10990" xr:uid="{00000000-0005-0000-0000-0000332A0000}"/>
    <cellStyle name="20% - Accent1 2 4 2 2 5 5 2 2" xfId="10991" xr:uid="{00000000-0005-0000-0000-0000342A0000}"/>
    <cellStyle name="20% - Accent1 2 4 2 2 5 5 3" xfId="10992" xr:uid="{00000000-0005-0000-0000-0000352A0000}"/>
    <cellStyle name="20% - Accent1 2 4 2 2 5 6" xfId="10993" xr:uid="{00000000-0005-0000-0000-0000362A0000}"/>
    <cellStyle name="20% - Accent1 2 4 2 2 5 6 2" xfId="10994" xr:uid="{00000000-0005-0000-0000-0000372A0000}"/>
    <cellStyle name="20% - Accent1 2 4 2 2 5 6 2 2" xfId="10995" xr:uid="{00000000-0005-0000-0000-0000382A0000}"/>
    <cellStyle name="20% - Accent1 2 4 2 2 5 6 3" xfId="10996" xr:uid="{00000000-0005-0000-0000-0000392A0000}"/>
    <cellStyle name="20% - Accent1 2 4 2 2 5 7" xfId="10997" xr:uid="{00000000-0005-0000-0000-00003A2A0000}"/>
    <cellStyle name="20% - Accent1 2 4 2 2 5 7 2" xfId="10998" xr:uid="{00000000-0005-0000-0000-00003B2A0000}"/>
    <cellStyle name="20% - Accent1 2 4 2 2 5 8" xfId="10999" xr:uid="{00000000-0005-0000-0000-00003C2A0000}"/>
    <cellStyle name="20% - Accent1 2 4 2 2 5 8 2" xfId="11000" xr:uid="{00000000-0005-0000-0000-00003D2A0000}"/>
    <cellStyle name="20% - Accent1 2 4 2 2 5 9" xfId="11001" xr:uid="{00000000-0005-0000-0000-00003E2A0000}"/>
    <cellStyle name="20% - Accent1 2 4 2 2 6" xfId="11002" xr:uid="{00000000-0005-0000-0000-00003F2A0000}"/>
    <cellStyle name="20% - Accent1 2 4 2 2 6 2" xfId="11003" xr:uid="{00000000-0005-0000-0000-0000402A0000}"/>
    <cellStyle name="20% - Accent1 2 4 2 2 6 2 2" xfId="11004" xr:uid="{00000000-0005-0000-0000-0000412A0000}"/>
    <cellStyle name="20% - Accent1 2 4 2 2 6 2 2 2" xfId="11005" xr:uid="{00000000-0005-0000-0000-0000422A0000}"/>
    <cellStyle name="20% - Accent1 2 4 2 2 6 2 2 2 2" xfId="11006" xr:uid="{00000000-0005-0000-0000-0000432A0000}"/>
    <cellStyle name="20% - Accent1 2 4 2 2 6 2 2 3" xfId="11007" xr:uid="{00000000-0005-0000-0000-0000442A0000}"/>
    <cellStyle name="20% - Accent1 2 4 2 2 6 2 3" xfId="11008" xr:uid="{00000000-0005-0000-0000-0000452A0000}"/>
    <cellStyle name="20% - Accent1 2 4 2 2 6 2 3 2" xfId="11009" xr:uid="{00000000-0005-0000-0000-0000462A0000}"/>
    <cellStyle name="20% - Accent1 2 4 2 2 6 2 4" xfId="11010" xr:uid="{00000000-0005-0000-0000-0000472A0000}"/>
    <cellStyle name="20% - Accent1 2 4 2 2 6 3" xfId="11011" xr:uid="{00000000-0005-0000-0000-0000482A0000}"/>
    <cellStyle name="20% - Accent1 2 4 2 2 6 3 2" xfId="11012" xr:uid="{00000000-0005-0000-0000-0000492A0000}"/>
    <cellStyle name="20% - Accent1 2 4 2 2 6 3 2 2" xfId="11013" xr:uid="{00000000-0005-0000-0000-00004A2A0000}"/>
    <cellStyle name="20% - Accent1 2 4 2 2 6 3 2 2 2" xfId="11014" xr:uid="{00000000-0005-0000-0000-00004B2A0000}"/>
    <cellStyle name="20% - Accent1 2 4 2 2 6 3 2 3" xfId="11015" xr:uid="{00000000-0005-0000-0000-00004C2A0000}"/>
    <cellStyle name="20% - Accent1 2 4 2 2 6 3 3" xfId="11016" xr:uid="{00000000-0005-0000-0000-00004D2A0000}"/>
    <cellStyle name="20% - Accent1 2 4 2 2 6 3 3 2" xfId="11017" xr:uid="{00000000-0005-0000-0000-00004E2A0000}"/>
    <cellStyle name="20% - Accent1 2 4 2 2 6 3 4" xfId="11018" xr:uid="{00000000-0005-0000-0000-00004F2A0000}"/>
    <cellStyle name="20% - Accent1 2 4 2 2 6 4" xfId="11019" xr:uid="{00000000-0005-0000-0000-0000502A0000}"/>
    <cellStyle name="20% - Accent1 2 4 2 2 6 4 2" xfId="11020" xr:uid="{00000000-0005-0000-0000-0000512A0000}"/>
    <cellStyle name="20% - Accent1 2 4 2 2 6 4 2 2" xfId="11021" xr:uid="{00000000-0005-0000-0000-0000522A0000}"/>
    <cellStyle name="20% - Accent1 2 4 2 2 6 4 2 2 2" xfId="11022" xr:uid="{00000000-0005-0000-0000-0000532A0000}"/>
    <cellStyle name="20% - Accent1 2 4 2 2 6 4 2 3" xfId="11023" xr:uid="{00000000-0005-0000-0000-0000542A0000}"/>
    <cellStyle name="20% - Accent1 2 4 2 2 6 4 3" xfId="11024" xr:uid="{00000000-0005-0000-0000-0000552A0000}"/>
    <cellStyle name="20% - Accent1 2 4 2 2 6 4 3 2" xfId="11025" xr:uid="{00000000-0005-0000-0000-0000562A0000}"/>
    <cellStyle name="20% - Accent1 2 4 2 2 6 4 4" xfId="11026" xr:uid="{00000000-0005-0000-0000-0000572A0000}"/>
    <cellStyle name="20% - Accent1 2 4 2 2 6 5" xfId="11027" xr:uid="{00000000-0005-0000-0000-0000582A0000}"/>
    <cellStyle name="20% - Accent1 2 4 2 2 6 5 2" xfId="11028" xr:uid="{00000000-0005-0000-0000-0000592A0000}"/>
    <cellStyle name="20% - Accent1 2 4 2 2 6 5 2 2" xfId="11029" xr:uid="{00000000-0005-0000-0000-00005A2A0000}"/>
    <cellStyle name="20% - Accent1 2 4 2 2 6 5 3" xfId="11030" xr:uid="{00000000-0005-0000-0000-00005B2A0000}"/>
    <cellStyle name="20% - Accent1 2 4 2 2 6 6" xfId="11031" xr:uid="{00000000-0005-0000-0000-00005C2A0000}"/>
    <cellStyle name="20% - Accent1 2 4 2 2 6 6 2" xfId="11032" xr:uid="{00000000-0005-0000-0000-00005D2A0000}"/>
    <cellStyle name="20% - Accent1 2 4 2 2 6 6 2 2" xfId="11033" xr:uid="{00000000-0005-0000-0000-00005E2A0000}"/>
    <cellStyle name="20% - Accent1 2 4 2 2 6 6 3" xfId="11034" xr:uid="{00000000-0005-0000-0000-00005F2A0000}"/>
    <cellStyle name="20% - Accent1 2 4 2 2 6 7" xfId="11035" xr:uid="{00000000-0005-0000-0000-0000602A0000}"/>
    <cellStyle name="20% - Accent1 2 4 2 2 6 7 2" xfId="11036" xr:uid="{00000000-0005-0000-0000-0000612A0000}"/>
    <cellStyle name="20% - Accent1 2 4 2 2 6 8" xfId="11037" xr:uid="{00000000-0005-0000-0000-0000622A0000}"/>
    <cellStyle name="20% - Accent1 2 4 2 2 6 8 2" xfId="11038" xr:uid="{00000000-0005-0000-0000-0000632A0000}"/>
    <cellStyle name="20% - Accent1 2 4 2 2 6 9" xfId="11039" xr:uid="{00000000-0005-0000-0000-0000642A0000}"/>
    <cellStyle name="20% - Accent1 2 4 2 2 7" xfId="11040" xr:uid="{00000000-0005-0000-0000-0000652A0000}"/>
    <cellStyle name="20% - Accent1 2 4 2 2 7 2" xfId="11041" xr:uid="{00000000-0005-0000-0000-0000662A0000}"/>
    <cellStyle name="20% - Accent1 2 4 2 2 7 2 2" xfId="11042" xr:uid="{00000000-0005-0000-0000-0000672A0000}"/>
    <cellStyle name="20% - Accent1 2 4 2 2 7 2 2 2" xfId="11043" xr:uid="{00000000-0005-0000-0000-0000682A0000}"/>
    <cellStyle name="20% - Accent1 2 4 2 2 7 2 3" xfId="11044" xr:uid="{00000000-0005-0000-0000-0000692A0000}"/>
    <cellStyle name="20% - Accent1 2 4 2 2 7 3" xfId="11045" xr:uid="{00000000-0005-0000-0000-00006A2A0000}"/>
    <cellStyle name="20% - Accent1 2 4 2 2 7 3 2" xfId="11046" xr:uid="{00000000-0005-0000-0000-00006B2A0000}"/>
    <cellStyle name="20% - Accent1 2 4 2 2 7 4" xfId="11047" xr:uid="{00000000-0005-0000-0000-00006C2A0000}"/>
    <cellStyle name="20% - Accent1 2 4 2 2 8" xfId="11048" xr:uid="{00000000-0005-0000-0000-00006D2A0000}"/>
    <cellStyle name="20% - Accent1 2 4 2 2 8 2" xfId="11049" xr:uid="{00000000-0005-0000-0000-00006E2A0000}"/>
    <cellStyle name="20% - Accent1 2 4 2 2 8 2 2" xfId="11050" xr:uid="{00000000-0005-0000-0000-00006F2A0000}"/>
    <cellStyle name="20% - Accent1 2 4 2 2 8 2 2 2" xfId="11051" xr:uid="{00000000-0005-0000-0000-0000702A0000}"/>
    <cellStyle name="20% - Accent1 2 4 2 2 8 2 3" xfId="11052" xr:uid="{00000000-0005-0000-0000-0000712A0000}"/>
    <cellStyle name="20% - Accent1 2 4 2 2 8 3" xfId="11053" xr:uid="{00000000-0005-0000-0000-0000722A0000}"/>
    <cellStyle name="20% - Accent1 2 4 2 2 8 3 2" xfId="11054" xr:uid="{00000000-0005-0000-0000-0000732A0000}"/>
    <cellStyle name="20% - Accent1 2 4 2 2 8 4" xfId="11055" xr:uid="{00000000-0005-0000-0000-0000742A0000}"/>
    <cellStyle name="20% - Accent1 2 4 2 2 9" xfId="11056" xr:uid="{00000000-0005-0000-0000-0000752A0000}"/>
    <cellStyle name="20% - Accent1 2 4 2 2 9 2" xfId="11057" xr:uid="{00000000-0005-0000-0000-0000762A0000}"/>
    <cellStyle name="20% - Accent1 2 4 2 2 9 2 2" xfId="11058" xr:uid="{00000000-0005-0000-0000-0000772A0000}"/>
    <cellStyle name="20% - Accent1 2 4 2 2 9 2 2 2" xfId="11059" xr:uid="{00000000-0005-0000-0000-0000782A0000}"/>
    <cellStyle name="20% - Accent1 2 4 2 2 9 2 3" xfId="11060" xr:uid="{00000000-0005-0000-0000-0000792A0000}"/>
    <cellStyle name="20% - Accent1 2 4 2 2 9 3" xfId="11061" xr:uid="{00000000-0005-0000-0000-00007A2A0000}"/>
    <cellStyle name="20% - Accent1 2 4 2 2 9 3 2" xfId="11062" xr:uid="{00000000-0005-0000-0000-00007B2A0000}"/>
    <cellStyle name="20% - Accent1 2 4 2 2 9 4" xfId="11063" xr:uid="{00000000-0005-0000-0000-00007C2A0000}"/>
    <cellStyle name="20% - Accent1 2 4 2 3" xfId="11064" xr:uid="{00000000-0005-0000-0000-00007D2A0000}"/>
    <cellStyle name="20% - Accent1 2 4 2 3 10" xfId="11065" xr:uid="{00000000-0005-0000-0000-00007E2A0000}"/>
    <cellStyle name="20% - Accent1 2 4 2 3 10 2" xfId="11066" xr:uid="{00000000-0005-0000-0000-00007F2A0000}"/>
    <cellStyle name="20% - Accent1 2 4 2 3 11" xfId="11067" xr:uid="{00000000-0005-0000-0000-0000802A0000}"/>
    <cellStyle name="20% - Accent1 2 4 2 3 2" xfId="11068" xr:uid="{00000000-0005-0000-0000-0000812A0000}"/>
    <cellStyle name="20% - Accent1 2 4 2 3 2 2" xfId="11069" xr:uid="{00000000-0005-0000-0000-0000822A0000}"/>
    <cellStyle name="20% - Accent1 2 4 2 3 2 2 2" xfId="11070" xr:uid="{00000000-0005-0000-0000-0000832A0000}"/>
    <cellStyle name="20% - Accent1 2 4 2 3 2 2 2 2" xfId="11071" xr:uid="{00000000-0005-0000-0000-0000842A0000}"/>
    <cellStyle name="20% - Accent1 2 4 2 3 2 2 2 2 2" xfId="11072" xr:uid="{00000000-0005-0000-0000-0000852A0000}"/>
    <cellStyle name="20% - Accent1 2 4 2 3 2 2 2 3" xfId="11073" xr:uid="{00000000-0005-0000-0000-0000862A0000}"/>
    <cellStyle name="20% - Accent1 2 4 2 3 2 2 3" xfId="11074" xr:uid="{00000000-0005-0000-0000-0000872A0000}"/>
    <cellStyle name="20% - Accent1 2 4 2 3 2 2 3 2" xfId="11075" xr:uid="{00000000-0005-0000-0000-0000882A0000}"/>
    <cellStyle name="20% - Accent1 2 4 2 3 2 2 4" xfId="11076" xr:uid="{00000000-0005-0000-0000-0000892A0000}"/>
    <cellStyle name="20% - Accent1 2 4 2 3 2 3" xfId="11077" xr:uid="{00000000-0005-0000-0000-00008A2A0000}"/>
    <cellStyle name="20% - Accent1 2 4 2 3 2 3 2" xfId="11078" xr:uid="{00000000-0005-0000-0000-00008B2A0000}"/>
    <cellStyle name="20% - Accent1 2 4 2 3 2 3 2 2" xfId="11079" xr:uid="{00000000-0005-0000-0000-00008C2A0000}"/>
    <cellStyle name="20% - Accent1 2 4 2 3 2 3 2 2 2" xfId="11080" xr:uid="{00000000-0005-0000-0000-00008D2A0000}"/>
    <cellStyle name="20% - Accent1 2 4 2 3 2 3 2 3" xfId="11081" xr:uid="{00000000-0005-0000-0000-00008E2A0000}"/>
    <cellStyle name="20% - Accent1 2 4 2 3 2 3 3" xfId="11082" xr:uid="{00000000-0005-0000-0000-00008F2A0000}"/>
    <cellStyle name="20% - Accent1 2 4 2 3 2 3 3 2" xfId="11083" xr:uid="{00000000-0005-0000-0000-0000902A0000}"/>
    <cellStyle name="20% - Accent1 2 4 2 3 2 3 4" xfId="11084" xr:uid="{00000000-0005-0000-0000-0000912A0000}"/>
    <cellStyle name="20% - Accent1 2 4 2 3 2 4" xfId="11085" xr:uid="{00000000-0005-0000-0000-0000922A0000}"/>
    <cellStyle name="20% - Accent1 2 4 2 3 2 4 2" xfId="11086" xr:uid="{00000000-0005-0000-0000-0000932A0000}"/>
    <cellStyle name="20% - Accent1 2 4 2 3 2 4 2 2" xfId="11087" xr:uid="{00000000-0005-0000-0000-0000942A0000}"/>
    <cellStyle name="20% - Accent1 2 4 2 3 2 4 2 2 2" xfId="11088" xr:uid="{00000000-0005-0000-0000-0000952A0000}"/>
    <cellStyle name="20% - Accent1 2 4 2 3 2 4 2 3" xfId="11089" xr:uid="{00000000-0005-0000-0000-0000962A0000}"/>
    <cellStyle name="20% - Accent1 2 4 2 3 2 4 3" xfId="11090" xr:uid="{00000000-0005-0000-0000-0000972A0000}"/>
    <cellStyle name="20% - Accent1 2 4 2 3 2 4 3 2" xfId="11091" xr:uid="{00000000-0005-0000-0000-0000982A0000}"/>
    <cellStyle name="20% - Accent1 2 4 2 3 2 4 4" xfId="11092" xr:uid="{00000000-0005-0000-0000-0000992A0000}"/>
    <cellStyle name="20% - Accent1 2 4 2 3 2 5" xfId="11093" xr:uid="{00000000-0005-0000-0000-00009A2A0000}"/>
    <cellStyle name="20% - Accent1 2 4 2 3 2 5 2" xfId="11094" xr:uid="{00000000-0005-0000-0000-00009B2A0000}"/>
    <cellStyle name="20% - Accent1 2 4 2 3 2 5 2 2" xfId="11095" xr:uid="{00000000-0005-0000-0000-00009C2A0000}"/>
    <cellStyle name="20% - Accent1 2 4 2 3 2 5 3" xfId="11096" xr:uid="{00000000-0005-0000-0000-00009D2A0000}"/>
    <cellStyle name="20% - Accent1 2 4 2 3 2 6" xfId="11097" xr:uid="{00000000-0005-0000-0000-00009E2A0000}"/>
    <cellStyle name="20% - Accent1 2 4 2 3 2 6 2" xfId="11098" xr:uid="{00000000-0005-0000-0000-00009F2A0000}"/>
    <cellStyle name="20% - Accent1 2 4 2 3 2 6 2 2" xfId="11099" xr:uid="{00000000-0005-0000-0000-0000A02A0000}"/>
    <cellStyle name="20% - Accent1 2 4 2 3 2 6 3" xfId="11100" xr:uid="{00000000-0005-0000-0000-0000A12A0000}"/>
    <cellStyle name="20% - Accent1 2 4 2 3 2 7" xfId="11101" xr:uid="{00000000-0005-0000-0000-0000A22A0000}"/>
    <cellStyle name="20% - Accent1 2 4 2 3 2 7 2" xfId="11102" xr:uid="{00000000-0005-0000-0000-0000A32A0000}"/>
    <cellStyle name="20% - Accent1 2 4 2 3 2 8" xfId="11103" xr:uid="{00000000-0005-0000-0000-0000A42A0000}"/>
    <cellStyle name="20% - Accent1 2 4 2 3 2 8 2" xfId="11104" xr:uid="{00000000-0005-0000-0000-0000A52A0000}"/>
    <cellStyle name="20% - Accent1 2 4 2 3 2 9" xfId="11105" xr:uid="{00000000-0005-0000-0000-0000A62A0000}"/>
    <cellStyle name="20% - Accent1 2 4 2 3 3" xfId="11106" xr:uid="{00000000-0005-0000-0000-0000A72A0000}"/>
    <cellStyle name="20% - Accent1 2 4 2 3 3 2" xfId="11107" xr:uid="{00000000-0005-0000-0000-0000A82A0000}"/>
    <cellStyle name="20% - Accent1 2 4 2 3 3 2 2" xfId="11108" xr:uid="{00000000-0005-0000-0000-0000A92A0000}"/>
    <cellStyle name="20% - Accent1 2 4 2 3 3 2 2 2" xfId="11109" xr:uid="{00000000-0005-0000-0000-0000AA2A0000}"/>
    <cellStyle name="20% - Accent1 2 4 2 3 3 2 2 2 2" xfId="11110" xr:uid="{00000000-0005-0000-0000-0000AB2A0000}"/>
    <cellStyle name="20% - Accent1 2 4 2 3 3 2 2 3" xfId="11111" xr:uid="{00000000-0005-0000-0000-0000AC2A0000}"/>
    <cellStyle name="20% - Accent1 2 4 2 3 3 2 3" xfId="11112" xr:uid="{00000000-0005-0000-0000-0000AD2A0000}"/>
    <cellStyle name="20% - Accent1 2 4 2 3 3 2 3 2" xfId="11113" xr:uid="{00000000-0005-0000-0000-0000AE2A0000}"/>
    <cellStyle name="20% - Accent1 2 4 2 3 3 2 4" xfId="11114" xr:uid="{00000000-0005-0000-0000-0000AF2A0000}"/>
    <cellStyle name="20% - Accent1 2 4 2 3 3 3" xfId="11115" xr:uid="{00000000-0005-0000-0000-0000B02A0000}"/>
    <cellStyle name="20% - Accent1 2 4 2 3 3 3 2" xfId="11116" xr:uid="{00000000-0005-0000-0000-0000B12A0000}"/>
    <cellStyle name="20% - Accent1 2 4 2 3 3 3 2 2" xfId="11117" xr:uid="{00000000-0005-0000-0000-0000B22A0000}"/>
    <cellStyle name="20% - Accent1 2 4 2 3 3 3 2 2 2" xfId="11118" xr:uid="{00000000-0005-0000-0000-0000B32A0000}"/>
    <cellStyle name="20% - Accent1 2 4 2 3 3 3 2 3" xfId="11119" xr:uid="{00000000-0005-0000-0000-0000B42A0000}"/>
    <cellStyle name="20% - Accent1 2 4 2 3 3 3 3" xfId="11120" xr:uid="{00000000-0005-0000-0000-0000B52A0000}"/>
    <cellStyle name="20% - Accent1 2 4 2 3 3 3 3 2" xfId="11121" xr:uid="{00000000-0005-0000-0000-0000B62A0000}"/>
    <cellStyle name="20% - Accent1 2 4 2 3 3 3 4" xfId="11122" xr:uid="{00000000-0005-0000-0000-0000B72A0000}"/>
    <cellStyle name="20% - Accent1 2 4 2 3 3 4" xfId="11123" xr:uid="{00000000-0005-0000-0000-0000B82A0000}"/>
    <cellStyle name="20% - Accent1 2 4 2 3 3 4 2" xfId="11124" xr:uid="{00000000-0005-0000-0000-0000B92A0000}"/>
    <cellStyle name="20% - Accent1 2 4 2 3 3 4 2 2" xfId="11125" xr:uid="{00000000-0005-0000-0000-0000BA2A0000}"/>
    <cellStyle name="20% - Accent1 2 4 2 3 3 4 2 2 2" xfId="11126" xr:uid="{00000000-0005-0000-0000-0000BB2A0000}"/>
    <cellStyle name="20% - Accent1 2 4 2 3 3 4 2 3" xfId="11127" xr:uid="{00000000-0005-0000-0000-0000BC2A0000}"/>
    <cellStyle name="20% - Accent1 2 4 2 3 3 4 3" xfId="11128" xr:uid="{00000000-0005-0000-0000-0000BD2A0000}"/>
    <cellStyle name="20% - Accent1 2 4 2 3 3 4 3 2" xfId="11129" xr:uid="{00000000-0005-0000-0000-0000BE2A0000}"/>
    <cellStyle name="20% - Accent1 2 4 2 3 3 4 4" xfId="11130" xr:uid="{00000000-0005-0000-0000-0000BF2A0000}"/>
    <cellStyle name="20% - Accent1 2 4 2 3 3 5" xfId="11131" xr:uid="{00000000-0005-0000-0000-0000C02A0000}"/>
    <cellStyle name="20% - Accent1 2 4 2 3 3 5 2" xfId="11132" xr:uid="{00000000-0005-0000-0000-0000C12A0000}"/>
    <cellStyle name="20% - Accent1 2 4 2 3 3 5 2 2" xfId="11133" xr:uid="{00000000-0005-0000-0000-0000C22A0000}"/>
    <cellStyle name="20% - Accent1 2 4 2 3 3 5 3" xfId="11134" xr:uid="{00000000-0005-0000-0000-0000C32A0000}"/>
    <cellStyle name="20% - Accent1 2 4 2 3 3 6" xfId="11135" xr:uid="{00000000-0005-0000-0000-0000C42A0000}"/>
    <cellStyle name="20% - Accent1 2 4 2 3 3 6 2" xfId="11136" xr:uid="{00000000-0005-0000-0000-0000C52A0000}"/>
    <cellStyle name="20% - Accent1 2 4 2 3 3 6 2 2" xfId="11137" xr:uid="{00000000-0005-0000-0000-0000C62A0000}"/>
    <cellStyle name="20% - Accent1 2 4 2 3 3 6 3" xfId="11138" xr:uid="{00000000-0005-0000-0000-0000C72A0000}"/>
    <cellStyle name="20% - Accent1 2 4 2 3 3 7" xfId="11139" xr:uid="{00000000-0005-0000-0000-0000C82A0000}"/>
    <cellStyle name="20% - Accent1 2 4 2 3 3 7 2" xfId="11140" xr:uid="{00000000-0005-0000-0000-0000C92A0000}"/>
    <cellStyle name="20% - Accent1 2 4 2 3 3 8" xfId="11141" xr:uid="{00000000-0005-0000-0000-0000CA2A0000}"/>
    <cellStyle name="20% - Accent1 2 4 2 3 3 8 2" xfId="11142" xr:uid="{00000000-0005-0000-0000-0000CB2A0000}"/>
    <cellStyle name="20% - Accent1 2 4 2 3 3 9" xfId="11143" xr:uid="{00000000-0005-0000-0000-0000CC2A0000}"/>
    <cellStyle name="20% - Accent1 2 4 2 3 4" xfId="11144" xr:uid="{00000000-0005-0000-0000-0000CD2A0000}"/>
    <cellStyle name="20% - Accent1 2 4 2 3 4 2" xfId="11145" xr:uid="{00000000-0005-0000-0000-0000CE2A0000}"/>
    <cellStyle name="20% - Accent1 2 4 2 3 4 2 2" xfId="11146" xr:uid="{00000000-0005-0000-0000-0000CF2A0000}"/>
    <cellStyle name="20% - Accent1 2 4 2 3 4 2 2 2" xfId="11147" xr:uid="{00000000-0005-0000-0000-0000D02A0000}"/>
    <cellStyle name="20% - Accent1 2 4 2 3 4 2 3" xfId="11148" xr:uid="{00000000-0005-0000-0000-0000D12A0000}"/>
    <cellStyle name="20% - Accent1 2 4 2 3 4 3" xfId="11149" xr:uid="{00000000-0005-0000-0000-0000D22A0000}"/>
    <cellStyle name="20% - Accent1 2 4 2 3 4 3 2" xfId="11150" xr:uid="{00000000-0005-0000-0000-0000D32A0000}"/>
    <cellStyle name="20% - Accent1 2 4 2 3 4 4" xfId="11151" xr:uid="{00000000-0005-0000-0000-0000D42A0000}"/>
    <cellStyle name="20% - Accent1 2 4 2 3 5" xfId="11152" xr:uid="{00000000-0005-0000-0000-0000D52A0000}"/>
    <cellStyle name="20% - Accent1 2 4 2 3 5 2" xfId="11153" xr:uid="{00000000-0005-0000-0000-0000D62A0000}"/>
    <cellStyle name="20% - Accent1 2 4 2 3 5 2 2" xfId="11154" xr:uid="{00000000-0005-0000-0000-0000D72A0000}"/>
    <cellStyle name="20% - Accent1 2 4 2 3 5 2 2 2" xfId="11155" xr:uid="{00000000-0005-0000-0000-0000D82A0000}"/>
    <cellStyle name="20% - Accent1 2 4 2 3 5 2 3" xfId="11156" xr:uid="{00000000-0005-0000-0000-0000D92A0000}"/>
    <cellStyle name="20% - Accent1 2 4 2 3 5 3" xfId="11157" xr:uid="{00000000-0005-0000-0000-0000DA2A0000}"/>
    <cellStyle name="20% - Accent1 2 4 2 3 5 3 2" xfId="11158" xr:uid="{00000000-0005-0000-0000-0000DB2A0000}"/>
    <cellStyle name="20% - Accent1 2 4 2 3 5 4" xfId="11159" xr:uid="{00000000-0005-0000-0000-0000DC2A0000}"/>
    <cellStyle name="20% - Accent1 2 4 2 3 6" xfId="11160" xr:uid="{00000000-0005-0000-0000-0000DD2A0000}"/>
    <cellStyle name="20% - Accent1 2 4 2 3 6 2" xfId="11161" xr:uid="{00000000-0005-0000-0000-0000DE2A0000}"/>
    <cellStyle name="20% - Accent1 2 4 2 3 6 2 2" xfId="11162" xr:uid="{00000000-0005-0000-0000-0000DF2A0000}"/>
    <cellStyle name="20% - Accent1 2 4 2 3 6 2 2 2" xfId="11163" xr:uid="{00000000-0005-0000-0000-0000E02A0000}"/>
    <cellStyle name="20% - Accent1 2 4 2 3 6 2 3" xfId="11164" xr:uid="{00000000-0005-0000-0000-0000E12A0000}"/>
    <cellStyle name="20% - Accent1 2 4 2 3 6 3" xfId="11165" xr:uid="{00000000-0005-0000-0000-0000E22A0000}"/>
    <cellStyle name="20% - Accent1 2 4 2 3 6 3 2" xfId="11166" xr:uid="{00000000-0005-0000-0000-0000E32A0000}"/>
    <cellStyle name="20% - Accent1 2 4 2 3 6 4" xfId="11167" xr:uid="{00000000-0005-0000-0000-0000E42A0000}"/>
    <cellStyle name="20% - Accent1 2 4 2 3 7" xfId="11168" xr:uid="{00000000-0005-0000-0000-0000E52A0000}"/>
    <cellStyle name="20% - Accent1 2 4 2 3 7 2" xfId="11169" xr:uid="{00000000-0005-0000-0000-0000E62A0000}"/>
    <cellStyle name="20% - Accent1 2 4 2 3 7 2 2" xfId="11170" xr:uid="{00000000-0005-0000-0000-0000E72A0000}"/>
    <cellStyle name="20% - Accent1 2 4 2 3 7 3" xfId="11171" xr:uid="{00000000-0005-0000-0000-0000E82A0000}"/>
    <cellStyle name="20% - Accent1 2 4 2 3 8" xfId="11172" xr:uid="{00000000-0005-0000-0000-0000E92A0000}"/>
    <cellStyle name="20% - Accent1 2 4 2 3 8 2" xfId="11173" xr:uid="{00000000-0005-0000-0000-0000EA2A0000}"/>
    <cellStyle name="20% - Accent1 2 4 2 3 8 2 2" xfId="11174" xr:uid="{00000000-0005-0000-0000-0000EB2A0000}"/>
    <cellStyle name="20% - Accent1 2 4 2 3 8 3" xfId="11175" xr:uid="{00000000-0005-0000-0000-0000EC2A0000}"/>
    <cellStyle name="20% - Accent1 2 4 2 3 9" xfId="11176" xr:uid="{00000000-0005-0000-0000-0000ED2A0000}"/>
    <cellStyle name="20% - Accent1 2 4 2 3 9 2" xfId="11177" xr:uid="{00000000-0005-0000-0000-0000EE2A0000}"/>
    <cellStyle name="20% - Accent1 2 4 2 4" xfId="11178" xr:uid="{00000000-0005-0000-0000-0000EF2A0000}"/>
    <cellStyle name="20% - Accent1 2 4 2 4 10" xfId="11179" xr:uid="{00000000-0005-0000-0000-0000F02A0000}"/>
    <cellStyle name="20% - Accent1 2 4 2 4 10 2" xfId="11180" xr:uid="{00000000-0005-0000-0000-0000F12A0000}"/>
    <cellStyle name="20% - Accent1 2 4 2 4 11" xfId="11181" xr:uid="{00000000-0005-0000-0000-0000F22A0000}"/>
    <cellStyle name="20% - Accent1 2 4 2 4 2" xfId="11182" xr:uid="{00000000-0005-0000-0000-0000F32A0000}"/>
    <cellStyle name="20% - Accent1 2 4 2 4 2 2" xfId="11183" xr:uid="{00000000-0005-0000-0000-0000F42A0000}"/>
    <cellStyle name="20% - Accent1 2 4 2 4 2 2 2" xfId="11184" xr:uid="{00000000-0005-0000-0000-0000F52A0000}"/>
    <cellStyle name="20% - Accent1 2 4 2 4 2 2 2 2" xfId="11185" xr:uid="{00000000-0005-0000-0000-0000F62A0000}"/>
    <cellStyle name="20% - Accent1 2 4 2 4 2 2 2 2 2" xfId="11186" xr:uid="{00000000-0005-0000-0000-0000F72A0000}"/>
    <cellStyle name="20% - Accent1 2 4 2 4 2 2 2 3" xfId="11187" xr:uid="{00000000-0005-0000-0000-0000F82A0000}"/>
    <cellStyle name="20% - Accent1 2 4 2 4 2 2 3" xfId="11188" xr:uid="{00000000-0005-0000-0000-0000F92A0000}"/>
    <cellStyle name="20% - Accent1 2 4 2 4 2 2 3 2" xfId="11189" xr:uid="{00000000-0005-0000-0000-0000FA2A0000}"/>
    <cellStyle name="20% - Accent1 2 4 2 4 2 2 4" xfId="11190" xr:uid="{00000000-0005-0000-0000-0000FB2A0000}"/>
    <cellStyle name="20% - Accent1 2 4 2 4 2 3" xfId="11191" xr:uid="{00000000-0005-0000-0000-0000FC2A0000}"/>
    <cellStyle name="20% - Accent1 2 4 2 4 2 3 2" xfId="11192" xr:uid="{00000000-0005-0000-0000-0000FD2A0000}"/>
    <cellStyle name="20% - Accent1 2 4 2 4 2 3 2 2" xfId="11193" xr:uid="{00000000-0005-0000-0000-0000FE2A0000}"/>
    <cellStyle name="20% - Accent1 2 4 2 4 2 3 2 2 2" xfId="11194" xr:uid="{00000000-0005-0000-0000-0000FF2A0000}"/>
    <cellStyle name="20% - Accent1 2 4 2 4 2 3 2 3" xfId="11195" xr:uid="{00000000-0005-0000-0000-0000002B0000}"/>
    <cellStyle name="20% - Accent1 2 4 2 4 2 3 3" xfId="11196" xr:uid="{00000000-0005-0000-0000-0000012B0000}"/>
    <cellStyle name="20% - Accent1 2 4 2 4 2 3 3 2" xfId="11197" xr:uid="{00000000-0005-0000-0000-0000022B0000}"/>
    <cellStyle name="20% - Accent1 2 4 2 4 2 3 4" xfId="11198" xr:uid="{00000000-0005-0000-0000-0000032B0000}"/>
    <cellStyle name="20% - Accent1 2 4 2 4 2 4" xfId="11199" xr:uid="{00000000-0005-0000-0000-0000042B0000}"/>
    <cellStyle name="20% - Accent1 2 4 2 4 2 4 2" xfId="11200" xr:uid="{00000000-0005-0000-0000-0000052B0000}"/>
    <cellStyle name="20% - Accent1 2 4 2 4 2 4 2 2" xfId="11201" xr:uid="{00000000-0005-0000-0000-0000062B0000}"/>
    <cellStyle name="20% - Accent1 2 4 2 4 2 4 2 2 2" xfId="11202" xr:uid="{00000000-0005-0000-0000-0000072B0000}"/>
    <cellStyle name="20% - Accent1 2 4 2 4 2 4 2 3" xfId="11203" xr:uid="{00000000-0005-0000-0000-0000082B0000}"/>
    <cellStyle name="20% - Accent1 2 4 2 4 2 4 3" xfId="11204" xr:uid="{00000000-0005-0000-0000-0000092B0000}"/>
    <cellStyle name="20% - Accent1 2 4 2 4 2 4 3 2" xfId="11205" xr:uid="{00000000-0005-0000-0000-00000A2B0000}"/>
    <cellStyle name="20% - Accent1 2 4 2 4 2 4 4" xfId="11206" xr:uid="{00000000-0005-0000-0000-00000B2B0000}"/>
    <cellStyle name="20% - Accent1 2 4 2 4 2 5" xfId="11207" xr:uid="{00000000-0005-0000-0000-00000C2B0000}"/>
    <cellStyle name="20% - Accent1 2 4 2 4 2 5 2" xfId="11208" xr:uid="{00000000-0005-0000-0000-00000D2B0000}"/>
    <cellStyle name="20% - Accent1 2 4 2 4 2 5 2 2" xfId="11209" xr:uid="{00000000-0005-0000-0000-00000E2B0000}"/>
    <cellStyle name="20% - Accent1 2 4 2 4 2 5 3" xfId="11210" xr:uid="{00000000-0005-0000-0000-00000F2B0000}"/>
    <cellStyle name="20% - Accent1 2 4 2 4 2 6" xfId="11211" xr:uid="{00000000-0005-0000-0000-0000102B0000}"/>
    <cellStyle name="20% - Accent1 2 4 2 4 2 6 2" xfId="11212" xr:uid="{00000000-0005-0000-0000-0000112B0000}"/>
    <cellStyle name="20% - Accent1 2 4 2 4 2 6 2 2" xfId="11213" xr:uid="{00000000-0005-0000-0000-0000122B0000}"/>
    <cellStyle name="20% - Accent1 2 4 2 4 2 6 3" xfId="11214" xr:uid="{00000000-0005-0000-0000-0000132B0000}"/>
    <cellStyle name="20% - Accent1 2 4 2 4 2 7" xfId="11215" xr:uid="{00000000-0005-0000-0000-0000142B0000}"/>
    <cellStyle name="20% - Accent1 2 4 2 4 2 7 2" xfId="11216" xr:uid="{00000000-0005-0000-0000-0000152B0000}"/>
    <cellStyle name="20% - Accent1 2 4 2 4 2 8" xfId="11217" xr:uid="{00000000-0005-0000-0000-0000162B0000}"/>
    <cellStyle name="20% - Accent1 2 4 2 4 2 8 2" xfId="11218" xr:uid="{00000000-0005-0000-0000-0000172B0000}"/>
    <cellStyle name="20% - Accent1 2 4 2 4 2 9" xfId="11219" xr:uid="{00000000-0005-0000-0000-0000182B0000}"/>
    <cellStyle name="20% - Accent1 2 4 2 4 3" xfId="11220" xr:uid="{00000000-0005-0000-0000-0000192B0000}"/>
    <cellStyle name="20% - Accent1 2 4 2 4 3 2" xfId="11221" xr:uid="{00000000-0005-0000-0000-00001A2B0000}"/>
    <cellStyle name="20% - Accent1 2 4 2 4 3 2 2" xfId="11222" xr:uid="{00000000-0005-0000-0000-00001B2B0000}"/>
    <cellStyle name="20% - Accent1 2 4 2 4 3 2 2 2" xfId="11223" xr:uid="{00000000-0005-0000-0000-00001C2B0000}"/>
    <cellStyle name="20% - Accent1 2 4 2 4 3 2 2 2 2" xfId="11224" xr:uid="{00000000-0005-0000-0000-00001D2B0000}"/>
    <cellStyle name="20% - Accent1 2 4 2 4 3 2 2 3" xfId="11225" xr:uid="{00000000-0005-0000-0000-00001E2B0000}"/>
    <cellStyle name="20% - Accent1 2 4 2 4 3 2 3" xfId="11226" xr:uid="{00000000-0005-0000-0000-00001F2B0000}"/>
    <cellStyle name="20% - Accent1 2 4 2 4 3 2 3 2" xfId="11227" xr:uid="{00000000-0005-0000-0000-0000202B0000}"/>
    <cellStyle name="20% - Accent1 2 4 2 4 3 2 4" xfId="11228" xr:uid="{00000000-0005-0000-0000-0000212B0000}"/>
    <cellStyle name="20% - Accent1 2 4 2 4 3 3" xfId="11229" xr:uid="{00000000-0005-0000-0000-0000222B0000}"/>
    <cellStyle name="20% - Accent1 2 4 2 4 3 3 2" xfId="11230" xr:uid="{00000000-0005-0000-0000-0000232B0000}"/>
    <cellStyle name="20% - Accent1 2 4 2 4 3 3 2 2" xfId="11231" xr:uid="{00000000-0005-0000-0000-0000242B0000}"/>
    <cellStyle name="20% - Accent1 2 4 2 4 3 3 2 2 2" xfId="11232" xr:uid="{00000000-0005-0000-0000-0000252B0000}"/>
    <cellStyle name="20% - Accent1 2 4 2 4 3 3 2 3" xfId="11233" xr:uid="{00000000-0005-0000-0000-0000262B0000}"/>
    <cellStyle name="20% - Accent1 2 4 2 4 3 3 3" xfId="11234" xr:uid="{00000000-0005-0000-0000-0000272B0000}"/>
    <cellStyle name="20% - Accent1 2 4 2 4 3 3 3 2" xfId="11235" xr:uid="{00000000-0005-0000-0000-0000282B0000}"/>
    <cellStyle name="20% - Accent1 2 4 2 4 3 3 4" xfId="11236" xr:uid="{00000000-0005-0000-0000-0000292B0000}"/>
    <cellStyle name="20% - Accent1 2 4 2 4 3 4" xfId="11237" xr:uid="{00000000-0005-0000-0000-00002A2B0000}"/>
    <cellStyle name="20% - Accent1 2 4 2 4 3 4 2" xfId="11238" xr:uid="{00000000-0005-0000-0000-00002B2B0000}"/>
    <cellStyle name="20% - Accent1 2 4 2 4 3 4 2 2" xfId="11239" xr:uid="{00000000-0005-0000-0000-00002C2B0000}"/>
    <cellStyle name="20% - Accent1 2 4 2 4 3 4 2 2 2" xfId="11240" xr:uid="{00000000-0005-0000-0000-00002D2B0000}"/>
    <cellStyle name="20% - Accent1 2 4 2 4 3 4 2 3" xfId="11241" xr:uid="{00000000-0005-0000-0000-00002E2B0000}"/>
    <cellStyle name="20% - Accent1 2 4 2 4 3 4 3" xfId="11242" xr:uid="{00000000-0005-0000-0000-00002F2B0000}"/>
    <cellStyle name="20% - Accent1 2 4 2 4 3 4 3 2" xfId="11243" xr:uid="{00000000-0005-0000-0000-0000302B0000}"/>
    <cellStyle name="20% - Accent1 2 4 2 4 3 4 4" xfId="11244" xr:uid="{00000000-0005-0000-0000-0000312B0000}"/>
    <cellStyle name="20% - Accent1 2 4 2 4 3 5" xfId="11245" xr:uid="{00000000-0005-0000-0000-0000322B0000}"/>
    <cellStyle name="20% - Accent1 2 4 2 4 3 5 2" xfId="11246" xr:uid="{00000000-0005-0000-0000-0000332B0000}"/>
    <cellStyle name="20% - Accent1 2 4 2 4 3 5 2 2" xfId="11247" xr:uid="{00000000-0005-0000-0000-0000342B0000}"/>
    <cellStyle name="20% - Accent1 2 4 2 4 3 5 3" xfId="11248" xr:uid="{00000000-0005-0000-0000-0000352B0000}"/>
    <cellStyle name="20% - Accent1 2 4 2 4 3 6" xfId="11249" xr:uid="{00000000-0005-0000-0000-0000362B0000}"/>
    <cellStyle name="20% - Accent1 2 4 2 4 3 6 2" xfId="11250" xr:uid="{00000000-0005-0000-0000-0000372B0000}"/>
    <cellStyle name="20% - Accent1 2 4 2 4 3 6 2 2" xfId="11251" xr:uid="{00000000-0005-0000-0000-0000382B0000}"/>
    <cellStyle name="20% - Accent1 2 4 2 4 3 6 3" xfId="11252" xr:uid="{00000000-0005-0000-0000-0000392B0000}"/>
    <cellStyle name="20% - Accent1 2 4 2 4 3 7" xfId="11253" xr:uid="{00000000-0005-0000-0000-00003A2B0000}"/>
    <cellStyle name="20% - Accent1 2 4 2 4 3 7 2" xfId="11254" xr:uid="{00000000-0005-0000-0000-00003B2B0000}"/>
    <cellStyle name="20% - Accent1 2 4 2 4 3 8" xfId="11255" xr:uid="{00000000-0005-0000-0000-00003C2B0000}"/>
    <cellStyle name="20% - Accent1 2 4 2 4 3 8 2" xfId="11256" xr:uid="{00000000-0005-0000-0000-00003D2B0000}"/>
    <cellStyle name="20% - Accent1 2 4 2 4 3 9" xfId="11257" xr:uid="{00000000-0005-0000-0000-00003E2B0000}"/>
    <cellStyle name="20% - Accent1 2 4 2 4 4" xfId="11258" xr:uid="{00000000-0005-0000-0000-00003F2B0000}"/>
    <cellStyle name="20% - Accent1 2 4 2 4 4 2" xfId="11259" xr:uid="{00000000-0005-0000-0000-0000402B0000}"/>
    <cellStyle name="20% - Accent1 2 4 2 4 4 2 2" xfId="11260" xr:uid="{00000000-0005-0000-0000-0000412B0000}"/>
    <cellStyle name="20% - Accent1 2 4 2 4 4 2 2 2" xfId="11261" xr:uid="{00000000-0005-0000-0000-0000422B0000}"/>
    <cellStyle name="20% - Accent1 2 4 2 4 4 2 3" xfId="11262" xr:uid="{00000000-0005-0000-0000-0000432B0000}"/>
    <cellStyle name="20% - Accent1 2 4 2 4 4 3" xfId="11263" xr:uid="{00000000-0005-0000-0000-0000442B0000}"/>
    <cellStyle name="20% - Accent1 2 4 2 4 4 3 2" xfId="11264" xr:uid="{00000000-0005-0000-0000-0000452B0000}"/>
    <cellStyle name="20% - Accent1 2 4 2 4 4 4" xfId="11265" xr:uid="{00000000-0005-0000-0000-0000462B0000}"/>
    <cellStyle name="20% - Accent1 2 4 2 4 5" xfId="11266" xr:uid="{00000000-0005-0000-0000-0000472B0000}"/>
    <cellStyle name="20% - Accent1 2 4 2 4 5 2" xfId="11267" xr:uid="{00000000-0005-0000-0000-0000482B0000}"/>
    <cellStyle name="20% - Accent1 2 4 2 4 5 2 2" xfId="11268" xr:uid="{00000000-0005-0000-0000-0000492B0000}"/>
    <cellStyle name="20% - Accent1 2 4 2 4 5 2 2 2" xfId="11269" xr:uid="{00000000-0005-0000-0000-00004A2B0000}"/>
    <cellStyle name="20% - Accent1 2 4 2 4 5 2 3" xfId="11270" xr:uid="{00000000-0005-0000-0000-00004B2B0000}"/>
    <cellStyle name="20% - Accent1 2 4 2 4 5 3" xfId="11271" xr:uid="{00000000-0005-0000-0000-00004C2B0000}"/>
    <cellStyle name="20% - Accent1 2 4 2 4 5 3 2" xfId="11272" xr:uid="{00000000-0005-0000-0000-00004D2B0000}"/>
    <cellStyle name="20% - Accent1 2 4 2 4 5 4" xfId="11273" xr:uid="{00000000-0005-0000-0000-00004E2B0000}"/>
    <cellStyle name="20% - Accent1 2 4 2 4 6" xfId="11274" xr:uid="{00000000-0005-0000-0000-00004F2B0000}"/>
    <cellStyle name="20% - Accent1 2 4 2 4 6 2" xfId="11275" xr:uid="{00000000-0005-0000-0000-0000502B0000}"/>
    <cellStyle name="20% - Accent1 2 4 2 4 6 2 2" xfId="11276" xr:uid="{00000000-0005-0000-0000-0000512B0000}"/>
    <cellStyle name="20% - Accent1 2 4 2 4 6 2 2 2" xfId="11277" xr:uid="{00000000-0005-0000-0000-0000522B0000}"/>
    <cellStyle name="20% - Accent1 2 4 2 4 6 2 3" xfId="11278" xr:uid="{00000000-0005-0000-0000-0000532B0000}"/>
    <cellStyle name="20% - Accent1 2 4 2 4 6 3" xfId="11279" xr:uid="{00000000-0005-0000-0000-0000542B0000}"/>
    <cellStyle name="20% - Accent1 2 4 2 4 6 3 2" xfId="11280" xr:uid="{00000000-0005-0000-0000-0000552B0000}"/>
    <cellStyle name="20% - Accent1 2 4 2 4 6 4" xfId="11281" xr:uid="{00000000-0005-0000-0000-0000562B0000}"/>
    <cellStyle name="20% - Accent1 2 4 2 4 7" xfId="11282" xr:uid="{00000000-0005-0000-0000-0000572B0000}"/>
    <cellStyle name="20% - Accent1 2 4 2 4 7 2" xfId="11283" xr:uid="{00000000-0005-0000-0000-0000582B0000}"/>
    <cellStyle name="20% - Accent1 2 4 2 4 7 2 2" xfId="11284" xr:uid="{00000000-0005-0000-0000-0000592B0000}"/>
    <cellStyle name="20% - Accent1 2 4 2 4 7 3" xfId="11285" xr:uid="{00000000-0005-0000-0000-00005A2B0000}"/>
    <cellStyle name="20% - Accent1 2 4 2 4 8" xfId="11286" xr:uid="{00000000-0005-0000-0000-00005B2B0000}"/>
    <cellStyle name="20% - Accent1 2 4 2 4 8 2" xfId="11287" xr:uid="{00000000-0005-0000-0000-00005C2B0000}"/>
    <cellStyle name="20% - Accent1 2 4 2 4 8 2 2" xfId="11288" xr:uid="{00000000-0005-0000-0000-00005D2B0000}"/>
    <cellStyle name="20% - Accent1 2 4 2 4 8 3" xfId="11289" xr:uid="{00000000-0005-0000-0000-00005E2B0000}"/>
    <cellStyle name="20% - Accent1 2 4 2 4 9" xfId="11290" xr:uid="{00000000-0005-0000-0000-00005F2B0000}"/>
    <cellStyle name="20% - Accent1 2 4 2 4 9 2" xfId="11291" xr:uid="{00000000-0005-0000-0000-0000602B0000}"/>
    <cellStyle name="20% - Accent1 2 4 2 5" xfId="11292" xr:uid="{00000000-0005-0000-0000-0000612B0000}"/>
    <cellStyle name="20% - Accent1 2 4 2 5 10" xfId="11293" xr:uid="{00000000-0005-0000-0000-0000622B0000}"/>
    <cellStyle name="20% - Accent1 2 4 2 5 10 2" xfId="11294" xr:uid="{00000000-0005-0000-0000-0000632B0000}"/>
    <cellStyle name="20% - Accent1 2 4 2 5 11" xfId="11295" xr:uid="{00000000-0005-0000-0000-0000642B0000}"/>
    <cellStyle name="20% - Accent1 2 4 2 5 2" xfId="11296" xr:uid="{00000000-0005-0000-0000-0000652B0000}"/>
    <cellStyle name="20% - Accent1 2 4 2 5 2 2" xfId="11297" xr:uid="{00000000-0005-0000-0000-0000662B0000}"/>
    <cellStyle name="20% - Accent1 2 4 2 5 2 2 2" xfId="11298" xr:uid="{00000000-0005-0000-0000-0000672B0000}"/>
    <cellStyle name="20% - Accent1 2 4 2 5 2 2 2 2" xfId="11299" xr:uid="{00000000-0005-0000-0000-0000682B0000}"/>
    <cellStyle name="20% - Accent1 2 4 2 5 2 2 2 2 2" xfId="11300" xr:uid="{00000000-0005-0000-0000-0000692B0000}"/>
    <cellStyle name="20% - Accent1 2 4 2 5 2 2 2 3" xfId="11301" xr:uid="{00000000-0005-0000-0000-00006A2B0000}"/>
    <cellStyle name="20% - Accent1 2 4 2 5 2 2 3" xfId="11302" xr:uid="{00000000-0005-0000-0000-00006B2B0000}"/>
    <cellStyle name="20% - Accent1 2 4 2 5 2 2 3 2" xfId="11303" xr:uid="{00000000-0005-0000-0000-00006C2B0000}"/>
    <cellStyle name="20% - Accent1 2 4 2 5 2 2 4" xfId="11304" xr:uid="{00000000-0005-0000-0000-00006D2B0000}"/>
    <cellStyle name="20% - Accent1 2 4 2 5 2 3" xfId="11305" xr:uid="{00000000-0005-0000-0000-00006E2B0000}"/>
    <cellStyle name="20% - Accent1 2 4 2 5 2 3 2" xfId="11306" xr:uid="{00000000-0005-0000-0000-00006F2B0000}"/>
    <cellStyle name="20% - Accent1 2 4 2 5 2 3 2 2" xfId="11307" xr:uid="{00000000-0005-0000-0000-0000702B0000}"/>
    <cellStyle name="20% - Accent1 2 4 2 5 2 3 2 2 2" xfId="11308" xr:uid="{00000000-0005-0000-0000-0000712B0000}"/>
    <cellStyle name="20% - Accent1 2 4 2 5 2 3 2 3" xfId="11309" xr:uid="{00000000-0005-0000-0000-0000722B0000}"/>
    <cellStyle name="20% - Accent1 2 4 2 5 2 3 3" xfId="11310" xr:uid="{00000000-0005-0000-0000-0000732B0000}"/>
    <cellStyle name="20% - Accent1 2 4 2 5 2 3 3 2" xfId="11311" xr:uid="{00000000-0005-0000-0000-0000742B0000}"/>
    <cellStyle name="20% - Accent1 2 4 2 5 2 3 4" xfId="11312" xr:uid="{00000000-0005-0000-0000-0000752B0000}"/>
    <cellStyle name="20% - Accent1 2 4 2 5 2 4" xfId="11313" xr:uid="{00000000-0005-0000-0000-0000762B0000}"/>
    <cellStyle name="20% - Accent1 2 4 2 5 2 4 2" xfId="11314" xr:uid="{00000000-0005-0000-0000-0000772B0000}"/>
    <cellStyle name="20% - Accent1 2 4 2 5 2 4 2 2" xfId="11315" xr:uid="{00000000-0005-0000-0000-0000782B0000}"/>
    <cellStyle name="20% - Accent1 2 4 2 5 2 4 2 2 2" xfId="11316" xr:uid="{00000000-0005-0000-0000-0000792B0000}"/>
    <cellStyle name="20% - Accent1 2 4 2 5 2 4 2 3" xfId="11317" xr:uid="{00000000-0005-0000-0000-00007A2B0000}"/>
    <cellStyle name="20% - Accent1 2 4 2 5 2 4 3" xfId="11318" xr:uid="{00000000-0005-0000-0000-00007B2B0000}"/>
    <cellStyle name="20% - Accent1 2 4 2 5 2 4 3 2" xfId="11319" xr:uid="{00000000-0005-0000-0000-00007C2B0000}"/>
    <cellStyle name="20% - Accent1 2 4 2 5 2 4 4" xfId="11320" xr:uid="{00000000-0005-0000-0000-00007D2B0000}"/>
    <cellStyle name="20% - Accent1 2 4 2 5 2 5" xfId="11321" xr:uid="{00000000-0005-0000-0000-00007E2B0000}"/>
    <cellStyle name="20% - Accent1 2 4 2 5 2 5 2" xfId="11322" xr:uid="{00000000-0005-0000-0000-00007F2B0000}"/>
    <cellStyle name="20% - Accent1 2 4 2 5 2 5 2 2" xfId="11323" xr:uid="{00000000-0005-0000-0000-0000802B0000}"/>
    <cellStyle name="20% - Accent1 2 4 2 5 2 5 3" xfId="11324" xr:uid="{00000000-0005-0000-0000-0000812B0000}"/>
    <cellStyle name="20% - Accent1 2 4 2 5 2 6" xfId="11325" xr:uid="{00000000-0005-0000-0000-0000822B0000}"/>
    <cellStyle name="20% - Accent1 2 4 2 5 2 6 2" xfId="11326" xr:uid="{00000000-0005-0000-0000-0000832B0000}"/>
    <cellStyle name="20% - Accent1 2 4 2 5 2 6 2 2" xfId="11327" xr:uid="{00000000-0005-0000-0000-0000842B0000}"/>
    <cellStyle name="20% - Accent1 2 4 2 5 2 6 3" xfId="11328" xr:uid="{00000000-0005-0000-0000-0000852B0000}"/>
    <cellStyle name="20% - Accent1 2 4 2 5 2 7" xfId="11329" xr:uid="{00000000-0005-0000-0000-0000862B0000}"/>
    <cellStyle name="20% - Accent1 2 4 2 5 2 7 2" xfId="11330" xr:uid="{00000000-0005-0000-0000-0000872B0000}"/>
    <cellStyle name="20% - Accent1 2 4 2 5 2 8" xfId="11331" xr:uid="{00000000-0005-0000-0000-0000882B0000}"/>
    <cellStyle name="20% - Accent1 2 4 2 5 2 8 2" xfId="11332" xr:uid="{00000000-0005-0000-0000-0000892B0000}"/>
    <cellStyle name="20% - Accent1 2 4 2 5 2 9" xfId="11333" xr:uid="{00000000-0005-0000-0000-00008A2B0000}"/>
    <cellStyle name="20% - Accent1 2 4 2 5 3" xfId="11334" xr:uid="{00000000-0005-0000-0000-00008B2B0000}"/>
    <cellStyle name="20% - Accent1 2 4 2 5 3 2" xfId="11335" xr:uid="{00000000-0005-0000-0000-00008C2B0000}"/>
    <cellStyle name="20% - Accent1 2 4 2 5 3 2 2" xfId="11336" xr:uid="{00000000-0005-0000-0000-00008D2B0000}"/>
    <cellStyle name="20% - Accent1 2 4 2 5 3 2 2 2" xfId="11337" xr:uid="{00000000-0005-0000-0000-00008E2B0000}"/>
    <cellStyle name="20% - Accent1 2 4 2 5 3 2 2 2 2" xfId="11338" xr:uid="{00000000-0005-0000-0000-00008F2B0000}"/>
    <cellStyle name="20% - Accent1 2 4 2 5 3 2 2 3" xfId="11339" xr:uid="{00000000-0005-0000-0000-0000902B0000}"/>
    <cellStyle name="20% - Accent1 2 4 2 5 3 2 3" xfId="11340" xr:uid="{00000000-0005-0000-0000-0000912B0000}"/>
    <cellStyle name="20% - Accent1 2 4 2 5 3 2 3 2" xfId="11341" xr:uid="{00000000-0005-0000-0000-0000922B0000}"/>
    <cellStyle name="20% - Accent1 2 4 2 5 3 2 4" xfId="11342" xr:uid="{00000000-0005-0000-0000-0000932B0000}"/>
    <cellStyle name="20% - Accent1 2 4 2 5 3 3" xfId="11343" xr:uid="{00000000-0005-0000-0000-0000942B0000}"/>
    <cellStyle name="20% - Accent1 2 4 2 5 3 3 2" xfId="11344" xr:uid="{00000000-0005-0000-0000-0000952B0000}"/>
    <cellStyle name="20% - Accent1 2 4 2 5 3 3 2 2" xfId="11345" xr:uid="{00000000-0005-0000-0000-0000962B0000}"/>
    <cellStyle name="20% - Accent1 2 4 2 5 3 3 2 2 2" xfId="11346" xr:uid="{00000000-0005-0000-0000-0000972B0000}"/>
    <cellStyle name="20% - Accent1 2 4 2 5 3 3 2 3" xfId="11347" xr:uid="{00000000-0005-0000-0000-0000982B0000}"/>
    <cellStyle name="20% - Accent1 2 4 2 5 3 3 3" xfId="11348" xr:uid="{00000000-0005-0000-0000-0000992B0000}"/>
    <cellStyle name="20% - Accent1 2 4 2 5 3 3 3 2" xfId="11349" xr:uid="{00000000-0005-0000-0000-00009A2B0000}"/>
    <cellStyle name="20% - Accent1 2 4 2 5 3 3 4" xfId="11350" xr:uid="{00000000-0005-0000-0000-00009B2B0000}"/>
    <cellStyle name="20% - Accent1 2 4 2 5 3 4" xfId="11351" xr:uid="{00000000-0005-0000-0000-00009C2B0000}"/>
    <cellStyle name="20% - Accent1 2 4 2 5 3 4 2" xfId="11352" xr:uid="{00000000-0005-0000-0000-00009D2B0000}"/>
    <cellStyle name="20% - Accent1 2 4 2 5 3 4 2 2" xfId="11353" xr:uid="{00000000-0005-0000-0000-00009E2B0000}"/>
    <cellStyle name="20% - Accent1 2 4 2 5 3 4 2 2 2" xfId="11354" xr:uid="{00000000-0005-0000-0000-00009F2B0000}"/>
    <cellStyle name="20% - Accent1 2 4 2 5 3 4 2 3" xfId="11355" xr:uid="{00000000-0005-0000-0000-0000A02B0000}"/>
    <cellStyle name="20% - Accent1 2 4 2 5 3 4 3" xfId="11356" xr:uid="{00000000-0005-0000-0000-0000A12B0000}"/>
    <cellStyle name="20% - Accent1 2 4 2 5 3 4 3 2" xfId="11357" xr:uid="{00000000-0005-0000-0000-0000A22B0000}"/>
    <cellStyle name="20% - Accent1 2 4 2 5 3 4 4" xfId="11358" xr:uid="{00000000-0005-0000-0000-0000A32B0000}"/>
    <cellStyle name="20% - Accent1 2 4 2 5 3 5" xfId="11359" xr:uid="{00000000-0005-0000-0000-0000A42B0000}"/>
    <cellStyle name="20% - Accent1 2 4 2 5 3 5 2" xfId="11360" xr:uid="{00000000-0005-0000-0000-0000A52B0000}"/>
    <cellStyle name="20% - Accent1 2 4 2 5 3 5 2 2" xfId="11361" xr:uid="{00000000-0005-0000-0000-0000A62B0000}"/>
    <cellStyle name="20% - Accent1 2 4 2 5 3 5 3" xfId="11362" xr:uid="{00000000-0005-0000-0000-0000A72B0000}"/>
    <cellStyle name="20% - Accent1 2 4 2 5 3 6" xfId="11363" xr:uid="{00000000-0005-0000-0000-0000A82B0000}"/>
    <cellStyle name="20% - Accent1 2 4 2 5 3 6 2" xfId="11364" xr:uid="{00000000-0005-0000-0000-0000A92B0000}"/>
    <cellStyle name="20% - Accent1 2 4 2 5 3 6 2 2" xfId="11365" xr:uid="{00000000-0005-0000-0000-0000AA2B0000}"/>
    <cellStyle name="20% - Accent1 2 4 2 5 3 6 3" xfId="11366" xr:uid="{00000000-0005-0000-0000-0000AB2B0000}"/>
    <cellStyle name="20% - Accent1 2 4 2 5 3 7" xfId="11367" xr:uid="{00000000-0005-0000-0000-0000AC2B0000}"/>
    <cellStyle name="20% - Accent1 2 4 2 5 3 7 2" xfId="11368" xr:uid="{00000000-0005-0000-0000-0000AD2B0000}"/>
    <cellStyle name="20% - Accent1 2 4 2 5 3 8" xfId="11369" xr:uid="{00000000-0005-0000-0000-0000AE2B0000}"/>
    <cellStyle name="20% - Accent1 2 4 2 5 3 8 2" xfId="11370" xr:uid="{00000000-0005-0000-0000-0000AF2B0000}"/>
    <cellStyle name="20% - Accent1 2 4 2 5 3 9" xfId="11371" xr:uid="{00000000-0005-0000-0000-0000B02B0000}"/>
    <cellStyle name="20% - Accent1 2 4 2 5 4" xfId="11372" xr:uid="{00000000-0005-0000-0000-0000B12B0000}"/>
    <cellStyle name="20% - Accent1 2 4 2 5 4 2" xfId="11373" xr:uid="{00000000-0005-0000-0000-0000B22B0000}"/>
    <cellStyle name="20% - Accent1 2 4 2 5 4 2 2" xfId="11374" xr:uid="{00000000-0005-0000-0000-0000B32B0000}"/>
    <cellStyle name="20% - Accent1 2 4 2 5 4 2 2 2" xfId="11375" xr:uid="{00000000-0005-0000-0000-0000B42B0000}"/>
    <cellStyle name="20% - Accent1 2 4 2 5 4 2 3" xfId="11376" xr:uid="{00000000-0005-0000-0000-0000B52B0000}"/>
    <cellStyle name="20% - Accent1 2 4 2 5 4 3" xfId="11377" xr:uid="{00000000-0005-0000-0000-0000B62B0000}"/>
    <cellStyle name="20% - Accent1 2 4 2 5 4 3 2" xfId="11378" xr:uid="{00000000-0005-0000-0000-0000B72B0000}"/>
    <cellStyle name="20% - Accent1 2 4 2 5 4 4" xfId="11379" xr:uid="{00000000-0005-0000-0000-0000B82B0000}"/>
    <cellStyle name="20% - Accent1 2 4 2 5 5" xfId="11380" xr:uid="{00000000-0005-0000-0000-0000B92B0000}"/>
    <cellStyle name="20% - Accent1 2 4 2 5 5 2" xfId="11381" xr:uid="{00000000-0005-0000-0000-0000BA2B0000}"/>
    <cellStyle name="20% - Accent1 2 4 2 5 5 2 2" xfId="11382" xr:uid="{00000000-0005-0000-0000-0000BB2B0000}"/>
    <cellStyle name="20% - Accent1 2 4 2 5 5 2 2 2" xfId="11383" xr:uid="{00000000-0005-0000-0000-0000BC2B0000}"/>
    <cellStyle name="20% - Accent1 2 4 2 5 5 2 3" xfId="11384" xr:uid="{00000000-0005-0000-0000-0000BD2B0000}"/>
    <cellStyle name="20% - Accent1 2 4 2 5 5 3" xfId="11385" xr:uid="{00000000-0005-0000-0000-0000BE2B0000}"/>
    <cellStyle name="20% - Accent1 2 4 2 5 5 3 2" xfId="11386" xr:uid="{00000000-0005-0000-0000-0000BF2B0000}"/>
    <cellStyle name="20% - Accent1 2 4 2 5 5 4" xfId="11387" xr:uid="{00000000-0005-0000-0000-0000C02B0000}"/>
    <cellStyle name="20% - Accent1 2 4 2 5 6" xfId="11388" xr:uid="{00000000-0005-0000-0000-0000C12B0000}"/>
    <cellStyle name="20% - Accent1 2 4 2 5 6 2" xfId="11389" xr:uid="{00000000-0005-0000-0000-0000C22B0000}"/>
    <cellStyle name="20% - Accent1 2 4 2 5 6 2 2" xfId="11390" xr:uid="{00000000-0005-0000-0000-0000C32B0000}"/>
    <cellStyle name="20% - Accent1 2 4 2 5 6 2 2 2" xfId="11391" xr:uid="{00000000-0005-0000-0000-0000C42B0000}"/>
    <cellStyle name="20% - Accent1 2 4 2 5 6 2 3" xfId="11392" xr:uid="{00000000-0005-0000-0000-0000C52B0000}"/>
    <cellStyle name="20% - Accent1 2 4 2 5 6 3" xfId="11393" xr:uid="{00000000-0005-0000-0000-0000C62B0000}"/>
    <cellStyle name="20% - Accent1 2 4 2 5 6 3 2" xfId="11394" xr:uid="{00000000-0005-0000-0000-0000C72B0000}"/>
    <cellStyle name="20% - Accent1 2 4 2 5 6 4" xfId="11395" xr:uid="{00000000-0005-0000-0000-0000C82B0000}"/>
    <cellStyle name="20% - Accent1 2 4 2 5 7" xfId="11396" xr:uid="{00000000-0005-0000-0000-0000C92B0000}"/>
    <cellStyle name="20% - Accent1 2 4 2 5 7 2" xfId="11397" xr:uid="{00000000-0005-0000-0000-0000CA2B0000}"/>
    <cellStyle name="20% - Accent1 2 4 2 5 7 2 2" xfId="11398" xr:uid="{00000000-0005-0000-0000-0000CB2B0000}"/>
    <cellStyle name="20% - Accent1 2 4 2 5 7 3" xfId="11399" xr:uid="{00000000-0005-0000-0000-0000CC2B0000}"/>
    <cellStyle name="20% - Accent1 2 4 2 5 8" xfId="11400" xr:uid="{00000000-0005-0000-0000-0000CD2B0000}"/>
    <cellStyle name="20% - Accent1 2 4 2 5 8 2" xfId="11401" xr:uid="{00000000-0005-0000-0000-0000CE2B0000}"/>
    <cellStyle name="20% - Accent1 2 4 2 5 8 2 2" xfId="11402" xr:uid="{00000000-0005-0000-0000-0000CF2B0000}"/>
    <cellStyle name="20% - Accent1 2 4 2 5 8 3" xfId="11403" xr:uid="{00000000-0005-0000-0000-0000D02B0000}"/>
    <cellStyle name="20% - Accent1 2 4 2 5 9" xfId="11404" xr:uid="{00000000-0005-0000-0000-0000D12B0000}"/>
    <cellStyle name="20% - Accent1 2 4 2 5 9 2" xfId="11405" xr:uid="{00000000-0005-0000-0000-0000D22B0000}"/>
    <cellStyle name="20% - Accent1 2 4 2 6" xfId="11406" xr:uid="{00000000-0005-0000-0000-0000D32B0000}"/>
    <cellStyle name="20% - Accent1 2 4 2 6 2" xfId="11407" xr:uid="{00000000-0005-0000-0000-0000D42B0000}"/>
    <cellStyle name="20% - Accent1 2 4 2 6 2 2" xfId="11408" xr:uid="{00000000-0005-0000-0000-0000D52B0000}"/>
    <cellStyle name="20% - Accent1 2 4 2 6 2 2 2" xfId="11409" xr:uid="{00000000-0005-0000-0000-0000D62B0000}"/>
    <cellStyle name="20% - Accent1 2 4 2 6 2 2 2 2" xfId="11410" xr:uid="{00000000-0005-0000-0000-0000D72B0000}"/>
    <cellStyle name="20% - Accent1 2 4 2 6 2 2 3" xfId="11411" xr:uid="{00000000-0005-0000-0000-0000D82B0000}"/>
    <cellStyle name="20% - Accent1 2 4 2 6 2 3" xfId="11412" xr:uid="{00000000-0005-0000-0000-0000D92B0000}"/>
    <cellStyle name="20% - Accent1 2 4 2 6 2 3 2" xfId="11413" xr:uid="{00000000-0005-0000-0000-0000DA2B0000}"/>
    <cellStyle name="20% - Accent1 2 4 2 6 2 4" xfId="11414" xr:uid="{00000000-0005-0000-0000-0000DB2B0000}"/>
    <cellStyle name="20% - Accent1 2 4 2 6 3" xfId="11415" xr:uid="{00000000-0005-0000-0000-0000DC2B0000}"/>
    <cellStyle name="20% - Accent1 2 4 2 6 3 2" xfId="11416" xr:uid="{00000000-0005-0000-0000-0000DD2B0000}"/>
    <cellStyle name="20% - Accent1 2 4 2 6 3 2 2" xfId="11417" xr:uid="{00000000-0005-0000-0000-0000DE2B0000}"/>
    <cellStyle name="20% - Accent1 2 4 2 6 3 2 2 2" xfId="11418" xr:uid="{00000000-0005-0000-0000-0000DF2B0000}"/>
    <cellStyle name="20% - Accent1 2 4 2 6 3 2 3" xfId="11419" xr:uid="{00000000-0005-0000-0000-0000E02B0000}"/>
    <cellStyle name="20% - Accent1 2 4 2 6 3 3" xfId="11420" xr:uid="{00000000-0005-0000-0000-0000E12B0000}"/>
    <cellStyle name="20% - Accent1 2 4 2 6 3 3 2" xfId="11421" xr:uid="{00000000-0005-0000-0000-0000E22B0000}"/>
    <cellStyle name="20% - Accent1 2 4 2 6 3 4" xfId="11422" xr:uid="{00000000-0005-0000-0000-0000E32B0000}"/>
    <cellStyle name="20% - Accent1 2 4 2 6 4" xfId="11423" xr:uid="{00000000-0005-0000-0000-0000E42B0000}"/>
    <cellStyle name="20% - Accent1 2 4 2 6 4 2" xfId="11424" xr:uid="{00000000-0005-0000-0000-0000E52B0000}"/>
    <cellStyle name="20% - Accent1 2 4 2 6 4 2 2" xfId="11425" xr:uid="{00000000-0005-0000-0000-0000E62B0000}"/>
    <cellStyle name="20% - Accent1 2 4 2 6 4 2 2 2" xfId="11426" xr:uid="{00000000-0005-0000-0000-0000E72B0000}"/>
    <cellStyle name="20% - Accent1 2 4 2 6 4 2 3" xfId="11427" xr:uid="{00000000-0005-0000-0000-0000E82B0000}"/>
    <cellStyle name="20% - Accent1 2 4 2 6 4 3" xfId="11428" xr:uid="{00000000-0005-0000-0000-0000E92B0000}"/>
    <cellStyle name="20% - Accent1 2 4 2 6 4 3 2" xfId="11429" xr:uid="{00000000-0005-0000-0000-0000EA2B0000}"/>
    <cellStyle name="20% - Accent1 2 4 2 6 4 4" xfId="11430" xr:uid="{00000000-0005-0000-0000-0000EB2B0000}"/>
    <cellStyle name="20% - Accent1 2 4 2 6 5" xfId="11431" xr:uid="{00000000-0005-0000-0000-0000EC2B0000}"/>
    <cellStyle name="20% - Accent1 2 4 2 6 5 2" xfId="11432" xr:uid="{00000000-0005-0000-0000-0000ED2B0000}"/>
    <cellStyle name="20% - Accent1 2 4 2 6 5 2 2" xfId="11433" xr:uid="{00000000-0005-0000-0000-0000EE2B0000}"/>
    <cellStyle name="20% - Accent1 2 4 2 6 5 3" xfId="11434" xr:uid="{00000000-0005-0000-0000-0000EF2B0000}"/>
    <cellStyle name="20% - Accent1 2 4 2 6 6" xfId="11435" xr:uid="{00000000-0005-0000-0000-0000F02B0000}"/>
    <cellStyle name="20% - Accent1 2 4 2 6 6 2" xfId="11436" xr:uid="{00000000-0005-0000-0000-0000F12B0000}"/>
    <cellStyle name="20% - Accent1 2 4 2 6 6 2 2" xfId="11437" xr:uid="{00000000-0005-0000-0000-0000F22B0000}"/>
    <cellStyle name="20% - Accent1 2 4 2 6 6 3" xfId="11438" xr:uid="{00000000-0005-0000-0000-0000F32B0000}"/>
    <cellStyle name="20% - Accent1 2 4 2 6 7" xfId="11439" xr:uid="{00000000-0005-0000-0000-0000F42B0000}"/>
    <cellStyle name="20% - Accent1 2 4 2 6 7 2" xfId="11440" xr:uid="{00000000-0005-0000-0000-0000F52B0000}"/>
    <cellStyle name="20% - Accent1 2 4 2 6 8" xfId="11441" xr:uid="{00000000-0005-0000-0000-0000F62B0000}"/>
    <cellStyle name="20% - Accent1 2 4 2 6 8 2" xfId="11442" xr:uid="{00000000-0005-0000-0000-0000F72B0000}"/>
    <cellStyle name="20% - Accent1 2 4 2 6 9" xfId="11443" xr:uid="{00000000-0005-0000-0000-0000F82B0000}"/>
    <cellStyle name="20% - Accent1 2 4 2 7" xfId="11444" xr:uid="{00000000-0005-0000-0000-0000F92B0000}"/>
    <cellStyle name="20% - Accent1 2 4 2 7 2" xfId="11445" xr:uid="{00000000-0005-0000-0000-0000FA2B0000}"/>
    <cellStyle name="20% - Accent1 2 4 2 7 2 2" xfId="11446" xr:uid="{00000000-0005-0000-0000-0000FB2B0000}"/>
    <cellStyle name="20% - Accent1 2 4 2 7 2 2 2" xfId="11447" xr:uid="{00000000-0005-0000-0000-0000FC2B0000}"/>
    <cellStyle name="20% - Accent1 2 4 2 7 2 2 2 2" xfId="11448" xr:uid="{00000000-0005-0000-0000-0000FD2B0000}"/>
    <cellStyle name="20% - Accent1 2 4 2 7 2 2 3" xfId="11449" xr:uid="{00000000-0005-0000-0000-0000FE2B0000}"/>
    <cellStyle name="20% - Accent1 2 4 2 7 2 3" xfId="11450" xr:uid="{00000000-0005-0000-0000-0000FF2B0000}"/>
    <cellStyle name="20% - Accent1 2 4 2 7 2 3 2" xfId="11451" xr:uid="{00000000-0005-0000-0000-0000002C0000}"/>
    <cellStyle name="20% - Accent1 2 4 2 7 2 4" xfId="11452" xr:uid="{00000000-0005-0000-0000-0000012C0000}"/>
    <cellStyle name="20% - Accent1 2 4 2 7 3" xfId="11453" xr:uid="{00000000-0005-0000-0000-0000022C0000}"/>
    <cellStyle name="20% - Accent1 2 4 2 7 3 2" xfId="11454" xr:uid="{00000000-0005-0000-0000-0000032C0000}"/>
    <cellStyle name="20% - Accent1 2 4 2 7 3 2 2" xfId="11455" xr:uid="{00000000-0005-0000-0000-0000042C0000}"/>
    <cellStyle name="20% - Accent1 2 4 2 7 3 2 2 2" xfId="11456" xr:uid="{00000000-0005-0000-0000-0000052C0000}"/>
    <cellStyle name="20% - Accent1 2 4 2 7 3 2 3" xfId="11457" xr:uid="{00000000-0005-0000-0000-0000062C0000}"/>
    <cellStyle name="20% - Accent1 2 4 2 7 3 3" xfId="11458" xr:uid="{00000000-0005-0000-0000-0000072C0000}"/>
    <cellStyle name="20% - Accent1 2 4 2 7 3 3 2" xfId="11459" xr:uid="{00000000-0005-0000-0000-0000082C0000}"/>
    <cellStyle name="20% - Accent1 2 4 2 7 3 4" xfId="11460" xr:uid="{00000000-0005-0000-0000-0000092C0000}"/>
    <cellStyle name="20% - Accent1 2 4 2 7 4" xfId="11461" xr:uid="{00000000-0005-0000-0000-00000A2C0000}"/>
    <cellStyle name="20% - Accent1 2 4 2 7 4 2" xfId="11462" xr:uid="{00000000-0005-0000-0000-00000B2C0000}"/>
    <cellStyle name="20% - Accent1 2 4 2 7 4 2 2" xfId="11463" xr:uid="{00000000-0005-0000-0000-00000C2C0000}"/>
    <cellStyle name="20% - Accent1 2 4 2 7 4 2 2 2" xfId="11464" xr:uid="{00000000-0005-0000-0000-00000D2C0000}"/>
    <cellStyle name="20% - Accent1 2 4 2 7 4 2 3" xfId="11465" xr:uid="{00000000-0005-0000-0000-00000E2C0000}"/>
    <cellStyle name="20% - Accent1 2 4 2 7 4 3" xfId="11466" xr:uid="{00000000-0005-0000-0000-00000F2C0000}"/>
    <cellStyle name="20% - Accent1 2 4 2 7 4 3 2" xfId="11467" xr:uid="{00000000-0005-0000-0000-0000102C0000}"/>
    <cellStyle name="20% - Accent1 2 4 2 7 4 4" xfId="11468" xr:uid="{00000000-0005-0000-0000-0000112C0000}"/>
    <cellStyle name="20% - Accent1 2 4 2 7 5" xfId="11469" xr:uid="{00000000-0005-0000-0000-0000122C0000}"/>
    <cellStyle name="20% - Accent1 2 4 2 7 5 2" xfId="11470" xr:uid="{00000000-0005-0000-0000-0000132C0000}"/>
    <cellStyle name="20% - Accent1 2 4 2 7 5 2 2" xfId="11471" xr:uid="{00000000-0005-0000-0000-0000142C0000}"/>
    <cellStyle name="20% - Accent1 2 4 2 7 5 3" xfId="11472" xr:uid="{00000000-0005-0000-0000-0000152C0000}"/>
    <cellStyle name="20% - Accent1 2 4 2 7 6" xfId="11473" xr:uid="{00000000-0005-0000-0000-0000162C0000}"/>
    <cellStyle name="20% - Accent1 2 4 2 7 6 2" xfId="11474" xr:uid="{00000000-0005-0000-0000-0000172C0000}"/>
    <cellStyle name="20% - Accent1 2 4 2 7 6 2 2" xfId="11475" xr:uid="{00000000-0005-0000-0000-0000182C0000}"/>
    <cellStyle name="20% - Accent1 2 4 2 7 6 3" xfId="11476" xr:uid="{00000000-0005-0000-0000-0000192C0000}"/>
    <cellStyle name="20% - Accent1 2 4 2 7 7" xfId="11477" xr:uid="{00000000-0005-0000-0000-00001A2C0000}"/>
    <cellStyle name="20% - Accent1 2 4 2 7 7 2" xfId="11478" xr:uid="{00000000-0005-0000-0000-00001B2C0000}"/>
    <cellStyle name="20% - Accent1 2 4 2 7 8" xfId="11479" xr:uid="{00000000-0005-0000-0000-00001C2C0000}"/>
    <cellStyle name="20% - Accent1 2 4 2 7 8 2" xfId="11480" xr:uid="{00000000-0005-0000-0000-00001D2C0000}"/>
    <cellStyle name="20% - Accent1 2 4 2 7 9" xfId="11481" xr:uid="{00000000-0005-0000-0000-00001E2C0000}"/>
    <cellStyle name="20% - Accent1 2 4 2 8" xfId="11482" xr:uid="{00000000-0005-0000-0000-00001F2C0000}"/>
    <cellStyle name="20% - Accent1 2 4 2 8 2" xfId="11483" xr:uid="{00000000-0005-0000-0000-0000202C0000}"/>
    <cellStyle name="20% - Accent1 2 4 2 8 2 2" xfId="11484" xr:uid="{00000000-0005-0000-0000-0000212C0000}"/>
    <cellStyle name="20% - Accent1 2 4 2 8 2 2 2" xfId="11485" xr:uid="{00000000-0005-0000-0000-0000222C0000}"/>
    <cellStyle name="20% - Accent1 2 4 2 8 2 3" xfId="11486" xr:uid="{00000000-0005-0000-0000-0000232C0000}"/>
    <cellStyle name="20% - Accent1 2 4 2 8 3" xfId="11487" xr:uid="{00000000-0005-0000-0000-0000242C0000}"/>
    <cellStyle name="20% - Accent1 2 4 2 8 3 2" xfId="11488" xr:uid="{00000000-0005-0000-0000-0000252C0000}"/>
    <cellStyle name="20% - Accent1 2 4 2 8 4" xfId="11489" xr:uid="{00000000-0005-0000-0000-0000262C0000}"/>
    <cellStyle name="20% - Accent1 2 4 2 9" xfId="11490" xr:uid="{00000000-0005-0000-0000-0000272C0000}"/>
    <cellStyle name="20% - Accent1 2 4 2 9 2" xfId="11491" xr:uid="{00000000-0005-0000-0000-0000282C0000}"/>
    <cellStyle name="20% - Accent1 2 4 2 9 2 2" xfId="11492" xr:uid="{00000000-0005-0000-0000-0000292C0000}"/>
    <cellStyle name="20% - Accent1 2 4 2 9 2 2 2" xfId="11493" xr:uid="{00000000-0005-0000-0000-00002A2C0000}"/>
    <cellStyle name="20% - Accent1 2 4 2 9 2 3" xfId="11494" xr:uid="{00000000-0005-0000-0000-00002B2C0000}"/>
    <cellStyle name="20% - Accent1 2 4 2 9 3" xfId="11495" xr:uid="{00000000-0005-0000-0000-00002C2C0000}"/>
    <cellStyle name="20% - Accent1 2 4 2 9 3 2" xfId="11496" xr:uid="{00000000-0005-0000-0000-00002D2C0000}"/>
    <cellStyle name="20% - Accent1 2 4 2 9 4" xfId="11497" xr:uid="{00000000-0005-0000-0000-00002E2C0000}"/>
    <cellStyle name="20% - Accent1 2 4 3" xfId="11498" xr:uid="{00000000-0005-0000-0000-00002F2C0000}"/>
    <cellStyle name="20% - Accent1 2 4 3 10" xfId="11499" xr:uid="{00000000-0005-0000-0000-0000302C0000}"/>
    <cellStyle name="20% - Accent1 2 4 3 10 2" xfId="11500" xr:uid="{00000000-0005-0000-0000-0000312C0000}"/>
    <cellStyle name="20% - Accent1 2 4 3 10 2 2" xfId="11501" xr:uid="{00000000-0005-0000-0000-0000322C0000}"/>
    <cellStyle name="20% - Accent1 2 4 3 10 3" xfId="11502" xr:uid="{00000000-0005-0000-0000-0000332C0000}"/>
    <cellStyle name="20% - Accent1 2 4 3 11" xfId="11503" xr:uid="{00000000-0005-0000-0000-0000342C0000}"/>
    <cellStyle name="20% - Accent1 2 4 3 11 2" xfId="11504" xr:uid="{00000000-0005-0000-0000-0000352C0000}"/>
    <cellStyle name="20% - Accent1 2 4 3 11 2 2" xfId="11505" xr:uid="{00000000-0005-0000-0000-0000362C0000}"/>
    <cellStyle name="20% - Accent1 2 4 3 11 3" xfId="11506" xr:uid="{00000000-0005-0000-0000-0000372C0000}"/>
    <cellStyle name="20% - Accent1 2 4 3 12" xfId="11507" xr:uid="{00000000-0005-0000-0000-0000382C0000}"/>
    <cellStyle name="20% - Accent1 2 4 3 12 2" xfId="11508" xr:uid="{00000000-0005-0000-0000-0000392C0000}"/>
    <cellStyle name="20% - Accent1 2 4 3 13" xfId="11509" xr:uid="{00000000-0005-0000-0000-00003A2C0000}"/>
    <cellStyle name="20% - Accent1 2 4 3 13 2" xfId="11510" xr:uid="{00000000-0005-0000-0000-00003B2C0000}"/>
    <cellStyle name="20% - Accent1 2 4 3 14" xfId="11511" xr:uid="{00000000-0005-0000-0000-00003C2C0000}"/>
    <cellStyle name="20% - Accent1 2 4 3 2" xfId="11512" xr:uid="{00000000-0005-0000-0000-00003D2C0000}"/>
    <cellStyle name="20% - Accent1 2 4 3 2 10" xfId="11513" xr:uid="{00000000-0005-0000-0000-00003E2C0000}"/>
    <cellStyle name="20% - Accent1 2 4 3 2 10 2" xfId="11514" xr:uid="{00000000-0005-0000-0000-00003F2C0000}"/>
    <cellStyle name="20% - Accent1 2 4 3 2 11" xfId="11515" xr:uid="{00000000-0005-0000-0000-0000402C0000}"/>
    <cellStyle name="20% - Accent1 2 4 3 2 2" xfId="11516" xr:uid="{00000000-0005-0000-0000-0000412C0000}"/>
    <cellStyle name="20% - Accent1 2 4 3 2 2 2" xfId="11517" xr:uid="{00000000-0005-0000-0000-0000422C0000}"/>
    <cellStyle name="20% - Accent1 2 4 3 2 2 2 2" xfId="11518" xr:uid="{00000000-0005-0000-0000-0000432C0000}"/>
    <cellStyle name="20% - Accent1 2 4 3 2 2 2 2 2" xfId="11519" xr:uid="{00000000-0005-0000-0000-0000442C0000}"/>
    <cellStyle name="20% - Accent1 2 4 3 2 2 2 2 2 2" xfId="11520" xr:uid="{00000000-0005-0000-0000-0000452C0000}"/>
    <cellStyle name="20% - Accent1 2 4 3 2 2 2 2 3" xfId="11521" xr:uid="{00000000-0005-0000-0000-0000462C0000}"/>
    <cellStyle name="20% - Accent1 2 4 3 2 2 2 3" xfId="11522" xr:uid="{00000000-0005-0000-0000-0000472C0000}"/>
    <cellStyle name="20% - Accent1 2 4 3 2 2 2 3 2" xfId="11523" xr:uid="{00000000-0005-0000-0000-0000482C0000}"/>
    <cellStyle name="20% - Accent1 2 4 3 2 2 2 4" xfId="11524" xr:uid="{00000000-0005-0000-0000-0000492C0000}"/>
    <cellStyle name="20% - Accent1 2 4 3 2 2 3" xfId="11525" xr:uid="{00000000-0005-0000-0000-00004A2C0000}"/>
    <cellStyle name="20% - Accent1 2 4 3 2 2 3 2" xfId="11526" xr:uid="{00000000-0005-0000-0000-00004B2C0000}"/>
    <cellStyle name="20% - Accent1 2 4 3 2 2 3 2 2" xfId="11527" xr:uid="{00000000-0005-0000-0000-00004C2C0000}"/>
    <cellStyle name="20% - Accent1 2 4 3 2 2 3 2 2 2" xfId="11528" xr:uid="{00000000-0005-0000-0000-00004D2C0000}"/>
    <cellStyle name="20% - Accent1 2 4 3 2 2 3 2 3" xfId="11529" xr:uid="{00000000-0005-0000-0000-00004E2C0000}"/>
    <cellStyle name="20% - Accent1 2 4 3 2 2 3 3" xfId="11530" xr:uid="{00000000-0005-0000-0000-00004F2C0000}"/>
    <cellStyle name="20% - Accent1 2 4 3 2 2 3 3 2" xfId="11531" xr:uid="{00000000-0005-0000-0000-0000502C0000}"/>
    <cellStyle name="20% - Accent1 2 4 3 2 2 3 4" xfId="11532" xr:uid="{00000000-0005-0000-0000-0000512C0000}"/>
    <cellStyle name="20% - Accent1 2 4 3 2 2 4" xfId="11533" xr:uid="{00000000-0005-0000-0000-0000522C0000}"/>
    <cellStyle name="20% - Accent1 2 4 3 2 2 4 2" xfId="11534" xr:uid="{00000000-0005-0000-0000-0000532C0000}"/>
    <cellStyle name="20% - Accent1 2 4 3 2 2 4 2 2" xfId="11535" xr:uid="{00000000-0005-0000-0000-0000542C0000}"/>
    <cellStyle name="20% - Accent1 2 4 3 2 2 4 2 2 2" xfId="11536" xr:uid="{00000000-0005-0000-0000-0000552C0000}"/>
    <cellStyle name="20% - Accent1 2 4 3 2 2 4 2 3" xfId="11537" xr:uid="{00000000-0005-0000-0000-0000562C0000}"/>
    <cellStyle name="20% - Accent1 2 4 3 2 2 4 3" xfId="11538" xr:uid="{00000000-0005-0000-0000-0000572C0000}"/>
    <cellStyle name="20% - Accent1 2 4 3 2 2 4 3 2" xfId="11539" xr:uid="{00000000-0005-0000-0000-0000582C0000}"/>
    <cellStyle name="20% - Accent1 2 4 3 2 2 4 4" xfId="11540" xr:uid="{00000000-0005-0000-0000-0000592C0000}"/>
    <cellStyle name="20% - Accent1 2 4 3 2 2 5" xfId="11541" xr:uid="{00000000-0005-0000-0000-00005A2C0000}"/>
    <cellStyle name="20% - Accent1 2 4 3 2 2 5 2" xfId="11542" xr:uid="{00000000-0005-0000-0000-00005B2C0000}"/>
    <cellStyle name="20% - Accent1 2 4 3 2 2 5 2 2" xfId="11543" xr:uid="{00000000-0005-0000-0000-00005C2C0000}"/>
    <cellStyle name="20% - Accent1 2 4 3 2 2 5 3" xfId="11544" xr:uid="{00000000-0005-0000-0000-00005D2C0000}"/>
    <cellStyle name="20% - Accent1 2 4 3 2 2 6" xfId="11545" xr:uid="{00000000-0005-0000-0000-00005E2C0000}"/>
    <cellStyle name="20% - Accent1 2 4 3 2 2 6 2" xfId="11546" xr:uid="{00000000-0005-0000-0000-00005F2C0000}"/>
    <cellStyle name="20% - Accent1 2 4 3 2 2 6 2 2" xfId="11547" xr:uid="{00000000-0005-0000-0000-0000602C0000}"/>
    <cellStyle name="20% - Accent1 2 4 3 2 2 6 3" xfId="11548" xr:uid="{00000000-0005-0000-0000-0000612C0000}"/>
    <cellStyle name="20% - Accent1 2 4 3 2 2 7" xfId="11549" xr:uid="{00000000-0005-0000-0000-0000622C0000}"/>
    <cellStyle name="20% - Accent1 2 4 3 2 2 7 2" xfId="11550" xr:uid="{00000000-0005-0000-0000-0000632C0000}"/>
    <cellStyle name="20% - Accent1 2 4 3 2 2 8" xfId="11551" xr:uid="{00000000-0005-0000-0000-0000642C0000}"/>
    <cellStyle name="20% - Accent1 2 4 3 2 2 8 2" xfId="11552" xr:uid="{00000000-0005-0000-0000-0000652C0000}"/>
    <cellStyle name="20% - Accent1 2 4 3 2 2 9" xfId="11553" xr:uid="{00000000-0005-0000-0000-0000662C0000}"/>
    <cellStyle name="20% - Accent1 2 4 3 2 3" xfId="11554" xr:uid="{00000000-0005-0000-0000-0000672C0000}"/>
    <cellStyle name="20% - Accent1 2 4 3 2 3 2" xfId="11555" xr:uid="{00000000-0005-0000-0000-0000682C0000}"/>
    <cellStyle name="20% - Accent1 2 4 3 2 3 2 2" xfId="11556" xr:uid="{00000000-0005-0000-0000-0000692C0000}"/>
    <cellStyle name="20% - Accent1 2 4 3 2 3 2 2 2" xfId="11557" xr:uid="{00000000-0005-0000-0000-00006A2C0000}"/>
    <cellStyle name="20% - Accent1 2 4 3 2 3 2 2 2 2" xfId="11558" xr:uid="{00000000-0005-0000-0000-00006B2C0000}"/>
    <cellStyle name="20% - Accent1 2 4 3 2 3 2 2 3" xfId="11559" xr:uid="{00000000-0005-0000-0000-00006C2C0000}"/>
    <cellStyle name="20% - Accent1 2 4 3 2 3 2 3" xfId="11560" xr:uid="{00000000-0005-0000-0000-00006D2C0000}"/>
    <cellStyle name="20% - Accent1 2 4 3 2 3 2 3 2" xfId="11561" xr:uid="{00000000-0005-0000-0000-00006E2C0000}"/>
    <cellStyle name="20% - Accent1 2 4 3 2 3 2 4" xfId="11562" xr:uid="{00000000-0005-0000-0000-00006F2C0000}"/>
    <cellStyle name="20% - Accent1 2 4 3 2 3 3" xfId="11563" xr:uid="{00000000-0005-0000-0000-0000702C0000}"/>
    <cellStyle name="20% - Accent1 2 4 3 2 3 3 2" xfId="11564" xr:uid="{00000000-0005-0000-0000-0000712C0000}"/>
    <cellStyle name="20% - Accent1 2 4 3 2 3 3 2 2" xfId="11565" xr:uid="{00000000-0005-0000-0000-0000722C0000}"/>
    <cellStyle name="20% - Accent1 2 4 3 2 3 3 2 2 2" xfId="11566" xr:uid="{00000000-0005-0000-0000-0000732C0000}"/>
    <cellStyle name="20% - Accent1 2 4 3 2 3 3 2 3" xfId="11567" xr:uid="{00000000-0005-0000-0000-0000742C0000}"/>
    <cellStyle name="20% - Accent1 2 4 3 2 3 3 3" xfId="11568" xr:uid="{00000000-0005-0000-0000-0000752C0000}"/>
    <cellStyle name="20% - Accent1 2 4 3 2 3 3 3 2" xfId="11569" xr:uid="{00000000-0005-0000-0000-0000762C0000}"/>
    <cellStyle name="20% - Accent1 2 4 3 2 3 3 4" xfId="11570" xr:uid="{00000000-0005-0000-0000-0000772C0000}"/>
    <cellStyle name="20% - Accent1 2 4 3 2 3 4" xfId="11571" xr:uid="{00000000-0005-0000-0000-0000782C0000}"/>
    <cellStyle name="20% - Accent1 2 4 3 2 3 4 2" xfId="11572" xr:uid="{00000000-0005-0000-0000-0000792C0000}"/>
    <cellStyle name="20% - Accent1 2 4 3 2 3 4 2 2" xfId="11573" xr:uid="{00000000-0005-0000-0000-00007A2C0000}"/>
    <cellStyle name="20% - Accent1 2 4 3 2 3 4 2 2 2" xfId="11574" xr:uid="{00000000-0005-0000-0000-00007B2C0000}"/>
    <cellStyle name="20% - Accent1 2 4 3 2 3 4 2 3" xfId="11575" xr:uid="{00000000-0005-0000-0000-00007C2C0000}"/>
    <cellStyle name="20% - Accent1 2 4 3 2 3 4 3" xfId="11576" xr:uid="{00000000-0005-0000-0000-00007D2C0000}"/>
    <cellStyle name="20% - Accent1 2 4 3 2 3 4 3 2" xfId="11577" xr:uid="{00000000-0005-0000-0000-00007E2C0000}"/>
    <cellStyle name="20% - Accent1 2 4 3 2 3 4 4" xfId="11578" xr:uid="{00000000-0005-0000-0000-00007F2C0000}"/>
    <cellStyle name="20% - Accent1 2 4 3 2 3 5" xfId="11579" xr:uid="{00000000-0005-0000-0000-0000802C0000}"/>
    <cellStyle name="20% - Accent1 2 4 3 2 3 5 2" xfId="11580" xr:uid="{00000000-0005-0000-0000-0000812C0000}"/>
    <cellStyle name="20% - Accent1 2 4 3 2 3 5 2 2" xfId="11581" xr:uid="{00000000-0005-0000-0000-0000822C0000}"/>
    <cellStyle name="20% - Accent1 2 4 3 2 3 5 3" xfId="11582" xr:uid="{00000000-0005-0000-0000-0000832C0000}"/>
    <cellStyle name="20% - Accent1 2 4 3 2 3 6" xfId="11583" xr:uid="{00000000-0005-0000-0000-0000842C0000}"/>
    <cellStyle name="20% - Accent1 2 4 3 2 3 6 2" xfId="11584" xr:uid="{00000000-0005-0000-0000-0000852C0000}"/>
    <cellStyle name="20% - Accent1 2 4 3 2 3 6 2 2" xfId="11585" xr:uid="{00000000-0005-0000-0000-0000862C0000}"/>
    <cellStyle name="20% - Accent1 2 4 3 2 3 6 3" xfId="11586" xr:uid="{00000000-0005-0000-0000-0000872C0000}"/>
    <cellStyle name="20% - Accent1 2 4 3 2 3 7" xfId="11587" xr:uid="{00000000-0005-0000-0000-0000882C0000}"/>
    <cellStyle name="20% - Accent1 2 4 3 2 3 7 2" xfId="11588" xr:uid="{00000000-0005-0000-0000-0000892C0000}"/>
    <cellStyle name="20% - Accent1 2 4 3 2 3 8" xfId="11589" xr:uid="{00000000-0005-0000-0000-00008A2C0000}"/>
    <cellStyle name="20% - Accent1 2 4 3 2 3 8 2" xfId="11590" xr:uid="{00000000-0005-0000-0000-00008B2C0000}"/>
    <cellStyle name="20% - Accent1 2 4 3 2 3 9" xfId="11591" xr:uid="{00000000-0005-0000-0000-00008C2C0000}"/>
    <cellStyle name="20% - Accent1 2 4 3 2 4" xfId="11592" xr:uid="{00000000-0005-0000-0000-00008D2C0000}"/>
    <cellStyle name="20% - Accent1 2 4 3 2 4 2" xfId="11593" xr:uid="{00000000-0005-0000-0000-00008E2C0000}"/>
    <cellStyle name="20% - Accent1 2 4 3 2 4 2 2" xfId="11594" xr:uid="{00000000-0005-0000-0000-00008F2C0000}"/>
    <cellStyle name="20% - Accent1 2 4 3 2 4 2 2 2" xfId="11595" xr:uid="{00000000-0005-0000-0000-0000902C0000}"/>
    <cellStyle name="20% - Accent1 2 4 3 2 4 2 3" xfId="11596" xr:uid="{00000000-0005-0000-0000-0000912C0000}"/>
    <cellStyle name="20% - Accent1 2 4 3 2 4 3" xfId="11597" xr:uid="{00000000-0005-0000-0000-0000922C0000}"/>
    <cellStyle name="20% - Accent1 2 4 3 2 4 3 2" xfId="11598" xr:uid="{00000000-0005-0000-0000-0000932C0000}"/>
    <cellStyle name="20% - Accent1 2 4 3 2 4 4" xfId="11599" xr:uid="{00000000-0005-0000-0000-0000942C0000}"/>
    <cellStyle name="20% - Accent1 2 4 3 2 5" xfId="11600" xr:uid="{00000000-0005-0000-0000-0000952C0000}"/>
    <cellStyle name="20% - Accent1 2 4 3 2 5 2" xfId="11601" xr:uid="{00000000-0005-0000-0000-0000962C0000}"/>
    <cellStyle name="20% - Accent1 2 4 3 2 5 2 2" xfId="11602" xr:uid="{00000000-0005-0000-0000-0000972C0000}"/>
    <cellStyle name="20% - Accent1 2 4 3 2 5 2 2 2" xfId="11603" xr:uid="{00000000-0005-0000-0000-0000982C0000}"/>
    <cellStyle name="20% - Accent1 2 4 3 2 5 2 3" xfId="11604" xr:uid="{00000000-0005-0000-0000-0000992C0000}"/>
    <cellStyle name="20% - Accent1 2 4 3 2 5 3" xfId="11605" xr:uid="{00000000-0005-0000-0000-00009A2C0000}"/>
    <cellStyle name="20% - Accent1 2 4 3 2 5 3 2" xfId="11606" xr:uid="{00000000-0005-0000-0000-00009B2C0000}"/>
    <cellStyle name="20% - Accent1 2 4 3 2 5 4" xfId="11607" xr:uid="{00000000-0005-0000-0000-00009C2C0000}"/>
    <cellStyle name="20% - Accent1 2 4 3 2 6" xfId="11608" xr:uid="{00000000-0005-0000-0000-00009D2C0000}"/>
    <cellStyle name="20% - Accent1 2 4 3 2 6 2" xfId="11609" xr:uid="{00000000-0005-0000-0000-00009E2C0000}"/>
    <cellStyle name="20% - Accent1 2 4 3 2 6 2 2" xfId="11610" xr:uid="{00000000-0005-0000-0000-00009F2C0000}"/>
    <cellStyle name="20% - Accent1 2 4 3 2 6 2 2 2" xfId="11611" xr:uid="{00000000-0005-0000-0000-0000A02C0000}"/>
    <cellStyle name="20% - Accent1 2 4 3 2 6 2 3" xfId="11612" xr:uid="{00000000-0005-0000-0000-0000A12C0000}"/>
    <cellStyle name="20% - Accent1 2 4 3 2 6 3" xfId="11613" xr:uid="{00000000-0005-0000-0000-0000A22C0000}"/>
    <cellStyle name="20% - Accent1 2 4 3 2 6 3 2" xfId="11614" xr:uid="{00000000-0005-0000-0000-0000A32C0000}"/>
    <cellStyle name="20% - Accent1 2 4 3 2 6 4" xfId="11615" xr:uid="{00000000-0005-0000-0000-0000A42C0000}"/>
    <cellStyle name="20% - Accent1 2 4 3 2 7" xfId="11616" xr:uid="{00000000-0005-0000-0000-0000A52C0000}"/>
    <cellStyle name="20% - Accent1 2 4 3 2 7 2" xfId="11617" xr:uid="{00000000-0005-0000-0000-0000A62C0000}"/>
    <cellStyle name="20% - Accent1 2 4 3 2 7 2 2" xfId="11618" xr:uid="{00000000-0005-0000-0000-0000A72C0000}"/>
    <cellStyle name="20% - Accent1 2 4 3 2 7 3" xfId="11619" xr:uid="{00000000-0005-0000-0000-0000A82C0000}"/>
    <cellStyle name="20% - Accent1 2 4 3 2 8" xfId="11620" xr:uid="{00000000-0005-0000-0000-0000A92C0000}"/>
    <cellStyle name="20% - Accent1 2 4 3 2 8 2" xfId="11621" xr:uid="{00000000-0005-0000-0000-0000AA2C0000}"/>
    <cellStyle name="20% - Accent1 2 4 3 2 8 2 2" xfId="11622" xr:uid="{00000000-0005-0000-0000-0000AB2C0000}"/>
    <cellStyle name="20% - Accent1 2 4 3 2 8 3" xfId="11623" xr:uid="{00000000-0005-0000-0000-0000AC2C0000}"/>
    <cellStyle name="20% - Accent1 2 4 3 2 9" xfId="11624" xr:uid="{00000000-0005-0000-0000-0000AD2C0000}"/>
    <cellStyle name="20% - Accent1 2 4 3 2 9 2" xfId="11625" xr:uid="{00000000-0005-0000-0000-0000AE2C0000}"/>
    <cellStyle name="20% - Accent1 2 4 3 3" xfId="11626" xr:uid="{00000000-0005-0000-0000-0000AF2C0000}"/>
    <cellStyle name="20% - Accent1 2 4 3 3 10" xfId="11627" xr:uid="{00000000-0005-0000-0000-0000B02C0000}"/>
    <cellStyle name="20% - Accent1 2 4 3 3 10 2" xfId="11628" xr:uid="{00000000-0005-0000-0000-0000B12C0000}"/>
    <cellStyle name="20% - Accent1 2 4 3 3 11" xfId="11629" xr:uid="{00000000-0005-0000-0000-0000B22C0000}"/>
    <cellStyle name="20% - Accent1 2 4 3 3 2" xfId="11630" xr:uid="{00000000-0005-0000-0000-0000B32C0000}"/>
    <cellStyle name="20% - Accent1 2 4 3 3 2 2" xfId="11631" xr:uid="{00000000-0005-0000-0000-0000B42C0000}"/>
    <cellStyle name="20% - Accent1 2 4 3 3 2 2 2" xfId="11632" xr:uid="{00000000-0005-0000-0000-0000B52C0000}"/>
    <cellStyle name="20% - Accent1 2 4 3 3 2 2 2 2" xfId="11633" xr:uid="{00000000-0005-0000-0000-0000B62C0000}"/>
    <cellStyle name="20% - Accent1 2 4 3 3 2 2 2 2 2" xfId="11634" xr:uid="{00000000-0005-0000-0000-0000B72C0000}"/>
    <cellStyle name="20% - Accent1 2 4 3 3 2 2 2 3" xfId="11635" xr:uid="{00000000-0005-0000-0000-0000B82C0000}"/>
    <cellStyle name="20% - Accent1 2 4 3 3 2 2 3" xfId="11636" xr:uid="{00000000-0005-0000-0000-0000B92C0000}"/>
    <cellStyle name="20% - Accent1 2 4 3 3 2 2 3 2" xfId="11637" xr:uid="{00000000-0005-0000-0000-0000BA2C0000}"/>
    <cellStyle name="20% - Accent1 2 4 3 3 2 2 4" xfId="11638" xr:uid="{00000000-0005-0000-0000-0000BB2C0000}"/>
    <cellStyle name="20% - Accent1 2 4 3 3 2 3" xfId="11639" xr:uid="{00000000-0005-0000-0000-0000BC2C0000}"/>
    <cellStyle name="20% - Accent1 2 4 3 3 2 3 2" xfId="11640" xr:uid="{00000000-0005-0000-0000-0000BD2C0000}"/>
    <cellStyle name="20% - Accent1 2 4 3 3 2 3 2 2" xfId="11641" xr:uid="{00000000-0005-0000-0000-0000BE2C0000}"/>
    <cellStyle name="20% - Accent1 2 4 3 3 2 3 2 2 2" xfId="11642" xr:uid="{00000000-0005-0000-0000-0000BF2C0000}"/>
    <cellStyle name="20% - Accent1 2 4 3 3 2 3 2 3" xfId="11643" xr:uid="{00000000-0005-0000-0000-0000C02C0000}"/>
    <cellStyle name="20% - Accent1 2 4 3 3 2 3 3" xfId="11644" xr:uid="{00000000-0005-0000-0000-0000C12C0000}"/>
    <cellStyle name="20% - Accent1 2 4 3 3 2 3 3 2" xfId="11645" xr:uid="{00000000-0005-0000-0000-0000C22C0000}"/>
    <cellStyle name="20% - Accent1 2 4 3 3 2 3 4" xfId="11646" xr:uid="{00000000-0005-0000-0000-0000C32C0000}"/>
    <cellStyle name="20% - Accent1 2 4 3 3 2 4" xfId="11647" xr:uid="{00000000-0005-0000-0000-0000C42C0000}"/>
    <cellStyle name="20% - Accent1 2 4 3 3 2 4 2" xfId="11648" xr:uid="{00000000-0005-0000-0000-0000C52C0000}"/>
    <cellStyle name="20% - Accent1 2 4 3 3 2 4 2 2" xfId="11649" xr:uid="{00000000-0005-0000-0000-0000C62C0000}"/>
    <cellStyle name="20% - Accent1 2 4 3 3 2 4 2 2 2" xfId="11650" xr:uid="{00000000-0005-0000-0000-0000C72C0000}"/>
    <cellStyle name="20% - Accent1 2 4 3 3 2 4 2 3" xfId="11651" xr:uid="{00000000-0005-0000-0000-0000C82C0000}"/>
    <cellStyle name="20% - Accent1 2 4 3 3 2 4 3" xfId="11652" xr:uid="{00000000-0005-0000-0000-0000C92C0000}"/>
    <cellStyle name="20% - Accent1 2 4 3 3 2 4 3 2" xfId="11653" xr:uid="{00000000-0005-0000-0000-0000CA2C0000}"/>
    <cellStyle name="20% - Accent1 2 4 3 3 2 4 4" xfId="11654" xr:uid="{00000000-0005-0000-0000-0000CB2C0000}"/>
    <cellStyle name="20% - Accent1 2 4 3 3 2 5" xfId="11655" xr:uid="{00000000-0005-0000-0000-0000CC2C0000}"/>
    <cellStyle name="20% - Accent1 2 4 3 3 2 5 2" xfId="11656" xr:uid="{00000000-0005-0000-0000-0000CD2C0000}"/>
    <cellStyle name="20% - Accent1 2 4 3 3 2 5 2 2" xfId="11657" xr:uid="{00000000-0005-0000-0000-0000CE2C0000}"/>
    <cellStyle name="20% - Accent1 2 4 3 3 2 5 3" xfId="11658" xr:uid="{00000000-0005-0000-0000-0000CF2C0000}"/>
    <cellStyle name="20% - Accent1 2 4 3 3 2 6" xfId="11659" xr:uid="{00000000-0005-0000-0000-0000D02C0000}"/>
    <cellStyle name="20% - Accent1 2 4 3 3 2 6 2" xfId="11660" xr:uid="{00000000-0005-0000-0000-0000D12C0000}"/>
    <cellStyle name="20% - Accent1 2 4 3 3 2 6 2 2" xfId="11661" xr:uid="{00000000-0005-0000-0000-0000D22C0000}"/>
    <cellStyle name="20% - Accent1 2 4 3 3 2 6 3" xfId="11662" xr:uid="{00000000-0005-0000-0000-0000D32C0000}"/>
    <cellStyle name="20% - Accent1 2 4 3 3 2 7" xfId="11663" xr:uid="{00000000-0005-0000-0000-0000D42C0000}"/>
    <cellStyle name="20% - Accent1 2 4 3 3 2 7 2" xfId="11664" xr:uid="{00000000-0005-0000-0000-0000D52C0000}"/>
    <cellStyle name="20% - Accent1 2 4 3 3 2 8" xfId="11665" xr:uid="{00000000-0005-0000-0000-0000D62C0000}"/>
    <cellStyle name="20% - Accent1 2 4 3 3 2 8 2" xfId="11666" xr:uid="{00000000-0005-0000-0000-0000D72C0000}"/>
    <cellStyle name="20% - Accent1 2 4 3 3 2 9" xfId="11667" xr:uid="{00000000-0005-0000-0000-0000D82C0000}"/>
    <cellStyle name="20% - Accent1 2 4 3 3 3" xfId="11668" xr:uid="{00000000-0005-0000-0000-0000D92C0000}"/>
    <cellStyle name="20% - Accent1 2 4 3 3 3 2" xfId="11669" xr:uid="{00000000-0005-0000-0000-0000DA2C0000}"/>
    <cellStyle name="20% - Accent1 2 4 3 3 3 2 2" xfId="11670" xr:uid="{00000000-0005-0000-0000-0000DB2C0000}"/>
    <cellStyle name="20% - Accent1 2 4 3 3 3 2 2 2" xfId="11671" xr:uid="{00000000-0005-0000-0000-0000DC2C0000}"/>
    <cellStyle name="20% - Accent1 2 4 3 3 3 2 2 2 2" xfId="11672" xr:uid="{00000000-0005-0000-0000-0000DD2C0000}"/>
    <cellStyle name="20% - Accent1 2 4 3 3 3 2 2 3" xfId="11673" xr:uid="{00000000-0005-0000-0000-0000DE2C0000}"/>
    <cellStyle name="20% - Accent1 2 4 3 3 3 2 3" xfId="11674" xr:uid="{00000000-0005-0000-0000-0000DF2C0000}"/>
    <cellStyle name="20% - Accent1 2 4 3 3 3 2 3 2" xfId="11675" xr:uid="{00000000-0005-0000-0000-0000E02C0000}"/>
    <cellStyle name="20% - Accent1 2 4 3 3 3 2 4" xfId="11676" xr:uid="{00000000-0005-0000-0000-0000E12C0000}"/>
    <cellStyle name="20% - Accent1 2 4 3 3 3 3" xfId="11677" xr:uid="{00000000-0005-0000-0000-0000E22C0000}"/>
    <cellStyle name="20% - Accent1 2 4 3 3 3 3 2" xfId="11678" xr:uid="{00000000-0005-0000-0000-0000E32C0000}"/>
    <cellStyle name="20% - Accent1 2 4 3 3 3 3 2 2" xfId="11679" xr:uid="{00000000-0005-0000-0000-0000E42C0000}"/>
    <cellStyle name="20% - Accent1 2 4 3 3 3 3 2 2 2" xfId="11680" xr:uid="{00000000-0005-0000-0000-0000E52C0000}"/>
    <cellStyle name="20% - Accent1 2 4 3 3 3 3 2 3" xfId="11681" xr:uid="{00000000-0005-0000-0000-0000E62C0000}"/>
    <cellStyle name="20% - Accent1 2 4 3 3 3 3 3" xfId="11682" xr:uid="{00000000-0005-0000-0000-0000E72C0000}"/>
    <cellStyle name="20% - Accent1 2 4 3 3 3 3 3 2" xfId="11683" xr:uid="{00000000-0005-0000-0000-0000E82C0000}"/>
    <cellStyle name="20% - Accent1 2 4 3 3 3 3 4" xfId="11684" xr:uid="{00000000-0005-0000-0000-0000E92C0000}"/>
    <cellStyle name="20% - Accent1 2 4 3 3 3 4" xfId="11685" xr:uid="{00000000-0005-0000-0000-0000EA2C0000}"/>
    <cellStyle name="20% - Accent1 2 4 3 3 3 4 2" xfId="11686" xr:uid="{00000000-0005-0000-0000-0000EB2C0000}"/>
    <cellStyle name="20% - Accent1 2 4 3 3 3 4 2 2" xfId="11687" xr:uid="{00000000-0005-0000-0000-0000EC2C0000}"/>
    <cellStyle name="20% - Accent1 2 4 3 3 3 4 2 2 2" xfId="11688" xr:uid="{00000000-0005-0000-0000-0000ED2C0000}"/>
    <cellStyle name="20% - Accent1 2 4 3 3 3 4 2 3" xfId="11689" xr:uid="{00000000-0005-0000-0000-0000EE2C0000}"/>
    <cellStyle name="20% - Accent1 2 4 3 3 3 4 3" xfId="11690" xr:uid="{00000000-0005-0000-0000-0000EF2C0000}"/>
    <cellStyle name="20% - Accent1 2 4 3 3 3 4 3 2" xfId="11691" xr:uid="{00000000-0005-0000-0000-0000F02C0000}"/>
    <cellStyle name="20% - Accent1 2 4 3 3 3 4 4" xfId="11692" xr:uid="{00000000-0005-0000-0000-0000F12C0000}"/>
    <cellStyle name="20% - Accent1 2 4 3 3 3 5" xfId="11693" xr:uid="{00000000-0005-0000-0000-0000F22C0000}"/>
    <cellStyle name="20% - Accent1 2 4 3 3 3 5 2" xfId="11694" xr:uid="{00000000-0005-0000-0000-0000F32C0000}"/>
    <cellStyle name="20% - Accent1 2 4 3 3 3 5 2 2" xfId="11695" xr:uid="{00000000-0005-0000-0000-0000F42C0000}"/>
    <cellStyle name="20% - Accent1 2 4 3 3 3 5 3" xfId="11696" xr:uid="{00000000-0005-0000-0000-0000F52C0000}"/>
    <cellStyle name="20% - Accent1 2 4 3 3 3 6" xfId="11697" xr:uid="{00000000-0005-0000-0000-0000F62C0000}"/>
    <cellStyle name="20% - Accent1 2 4 3 3 3 6 2" xfId="11698" xr:uid="{00000000-0005-0000-0000-0000F72C0000}"/>
    <cellStyle name="20% - Accent1 2 4 3 3 3 6 2 2" xfId="11699" xr:uid="{00000000-0005-0000-0000-0000F82C0000}"/>
    <cellStyle name="20% - Accent1 2 4 3 3 3 6 3" xfId="11700" xr:uid="{00000000-0005-0000-0000-0000F92C0000}"/>
    <cellStyle name="20% - Accent1 2 4 3 3 3 7" xfId="11701" xr:uid="{00000000-0005-0000-0000-0000FA2C0000}"/>
    <cellStyle name="20% - Accent1 2 4 3 3 3 7 2" xfId="11702" xr:uid="{00000000-0005-0000-0000-0000FB2C0000}"/>
    <cellStyle name="20% - Accent1 2 4 3 3 3 8" xfId="11703" xr:uid="{00000000-0005-0000-0000-0000FC2C0000}"/>
    <cellStyle name="20% - Accent1 2 4 3 3 3 8 2" xfId="11704" xr:uid="{00000000-0005-0000-0000-0000FD2C0000}"/>
    <cellStyle name="20% - Accent1 2 4 3 3 3 9" xfId="11705" xr:uid="{00000000-0005-0000-0000-0000FE2C0000}"/>
    <cellStyle name="20% - Accent1 2 4 3 3 4" xfId="11706" xr:uid="{00000000-0005-0000-0000-0000FF2C0000}"/>
    <cellStyle name="20% - Accent1 2 4 3 3 4 2" xfId="11707" xr:uid="{00000000-0005-0000-0000-0000002D0000}"/>
    <cellStyle name="20% - Accent1 2 4 3 3 4 2 2" xfId="11708" xr:uid="{00000000-0005-0000-0000-0000012D0000}"/>
    <cellStyle name="20% - Accent1 2 4 3 3 4 2 2 2" xfId="11709" xr:uid="{00000000-0005-0000-0000-0000022D0000}"/>
    <cellStyle name="20% - Accent1 2 4 3 3 4 2 3" xfId="11710" xr:uid="{00000000-0005-0000-0000-0000032D0000}"/>
    <cellStyle name="20% - Accent1 2 4 3 3 4 3" xfId="11711" xr:uid="{00000000-0005-0000-0000-0000042D0000}"/>
    <cellStyle name="20% - Accent1 2 4 3 3 4 3 2" xfId="11712" xr:uid="{00000000-0005-0000-0000-0000052D0000}"/>
    <cellStyle name="20% - Accent1 2 4 3 3 4 4" xfId="11713" xr:uid="{00000000-0005-0000-0000-0000062D0000}"/>
    <cellStyle name="20% - Accent1 2 4 3 3 5" xfId="11714" xr:uid="{00000000-0005-0000-0000-0000072D0000}"/>
    <cellStyle name="20% - Accent1 2 4 3 3 5 2" xfId="11715" xr:uid="{00000000-0005-0000-0000-0000082D0000}"/>
    <cellStyle name="20% - Accent1 2 4 3 3 5 2 2" xfId="11716" xr:uid="{00000000-0005-0000-0000-0000092D0000}"/>
    <cellStyle name="20% - Accent1 2 4 3 3 5 2 2 2" xfId="11717" xr:uid="{00000000-0005-0000-0000-00000A2D0000}"/>
    <cellStyle name="20% - Accent1 2 4 3 3 5 2 3" xfId="11718" xr:uid="{00000000-0005-0000-0000-00000B2D0000}"/>
    <cellStyle name="20% - Accent1 2 4 3 3 5 3" xfId="11719" xr:uid="{00000000-0005-0000-0000-00000C2D0000}"/>
    <cellStyle name="20% - Accent1 2 4 3 3 5 3 2" xfId="11720" xr:uid="{00000000-0005-0000-0000-00000D2D0000}"/>
    <cellStyle name="20% - Accent1 2 4 3 3 5 4" xfId="11721" xr:uid="{00000000-0005-0000-0000-00000E2D0000}"/>
    <cellStyle name="20% - Accent1 2 4 3 3 6" xfId="11722" xr:uid="{00000000-0005-0000-0000-00000F2D0000}"/>
    <cellStyle name="20% - Accent1 2 4 3 3 6 2" xfId="11723" xr:uid="{00000000-0005-0000-0000-0000102D0000}"/>
    <cellStyle name="20% - Accent1 2 4 3 3 6 2 2" xfId="11724" xr:uid="{00000000-0005-0000-0000-0000112D0000}"/>
    <cellStyle name="20% - Accent1 2 4 3 3 6 2 2 2" xfId="11725" xr:uid="{00000000-0005-0000-0000-0000122D0000}"/>
    <cellStyle name="20% - Accent1 2 4 3 3 6 2 3" xfId="11726" xr:uid="{00000000-0005-0000-0000-0000132D0000}"/>
    <cellStyle name="20% - Accent1 2 4 3 3 6 3" xfId="11727" xr:uid="{00000000-0005-0000-0000-0000142D0000}"/>
    <cellStyle name="20% - Accent1 2 4 3 3 6 3 2" xfId="11728" xr:uid="{00000000-0005-0000-0000-0000152D0000}"/>
    <cellStyle name="20% - Accent1 2 4 3 3 6 4" xfId="11729" xr:uid="{00000000-0005-0000-0000-0000162D0000}"/>
    <cellStyle name="20% - Accent1 2 4 3 3 7" xfId="11730" xr:uid="{00000000-0005-0000-0000-0000172D0000}"/>
    <cellStyle name="20% - Accent1 2 4 3 3 7 2" xfId="11731" xr:uid="{00000000-0005-0000-0000-0000182D0000}"/>
    <cellStyle name="20% - Accent1 2 4 3 3 7 2 2" xfId="11732" xr:uid="{00000000-0005-0000-0000-0000192D0000}"/>
    <cellStyle name="20% - Accent1 2 4 3 3 7 3" xfId="11733" xr:uid="{00000000-0005-0000-0000-00001A2D0000}"/>
    <cellStyle name="20% - Accent1 2 4 3 3 8" xfId="11734" xr:uid="{00000000-0005-0000-0000-00001B2D0000}"/>
    <cellStyle name="20% - Accent1 2 4 3 3 8 2" xfId="11735" xr:uid="{00000000-0005-0000-0000-00001C2D0000}"/>
    <cellStyle name="20% - Accent1 2 4 3 3 8 2 2" xfId="11736" xr:uid="{00000000-0005-0000-0000-00001D2D0000}"/>
    <cellStyle name="20% - Accent1 2 4 3 3 8 3" xfId="11737" xr:uid="{00000000-0005-0000-0000-00001E2D0000}"/>
    <cellStyle name="20% - Accent1 2 4 3 3 9" xfId="11738" xr:uid="{00000000-0005-0000-0000-00001F2D0000}"/>
    <cellStyle name="20% - Accent1 2 4 3 3 9 2" xfId="11739" xr:uid="{00000000-0005-0000-0000-0000202D0000}"/>
    <cellStyle name="20% - Accent1 2 4 3 4" xfId="11740" xr:uid="{00000000-0005-0000-0000-0000212D0000}"/>
    <cellStyle name="20% - Accent1 2 4 3 4 10" xfId="11741" xr:uid="{00000000-0005-0000-0000-0000222D0000}"/>
    <cellStyle name="20% - Accent1 2 4 3 4 10 2" xfId="11742" xr:uid="{00000000-0005-0000-0000-0000232D0000}"/>
    <cellStyle name="20% - Accent1 2 4 3 4 11" xfId="11743" xr:uid="{00000000-0005-0000-0000-0000242D0000}"/>
    <cellStyle name="20% - Accent1 2 4 3 4 2" xfId="11744" xr:uid="{00000000-0005-0000-0000-0000252D0000}"/>
    <cellStyle name="20% - Accent1 2 4 3 4 2 2" xfId="11745" xr:uid="{00000000-0005-0000-0000-0000262D0000}"/>
    <cellStyle name="20% - Accent1 2 4 3 4 2 2 2" xfId="11746" xr:uid="{00000000-0005-0000-0000-0000272D0000}"/>
    <cellStyle name="20% - Accent1 2 4 3 4 2 2 2 2" xfId="11747" xr:uid="{00000000-0005-0000-0000-0000282D0000}"/>
    <cellStyle name="20% - Accent1 2 4 3 4 2 2 2 2 2" xfId="11748" xr:uid="{00000000-0005-0000-0000-0000292D0000}"/>
    <cellStyle name="20% - Accent1 2 4 3 4 2 2 2 3" xfId="11749" xr:uid="{00000000-0005-0000-0000-00002A2D0000}"/>
    <cellStyle name="20% - Accent1 2 4 3 4 2 2 3" xfId="11750" xr:uid="{00000000-0005-0000-0000-00002B2D0000}"/>
    <cellStyle name="20% - Accent1 2 4 3 4 2 2 3 2" xfId="11751" xr:uid="{00000000-0005-0000-0000-00002C2D0000}"/>
    <cellStyle name="20% - Accent1 2 4 3 4 2 2 4" xfId="11752" xr:uid="{00000000-0005-0000-0000-00002D2D0000}"/>
    <cellStyle name="20% - Accent1 2 4 3 4 2 3" xfId="11753" xr:uid="{00000000-0005-0000-0000-00002E2D0000}"/>
    <cellStyle name="20% - Accent1 2 4 3 4 2 3 2" xfId="11754" xr:uid="{00000000-0005-0000-0000-00002F2D0000}"/>
    <cellStyle name="20% - Accent1 2 4 3 4 2 3 2 2" xfId="11755" xr:uid="{00000000-0005-0000-0000-0000302D0000}"/>
    <cellStyle name="20% - Accent1 2 4 3 4 2 3 2 2 2" xfId="11756" xr:uid="{00000000-0005-0000-0000-0000312D0000}"/>
    <cellStyle name="20% - Accent1 2 4 3 4 2 3 2 3" xfId="11757" xr:uid="{00000000-0005-0000-0000-0000322D0000}"/>
    <cellStyle name="20% - Accent1 2 4 3 4 2 3 3" xfId="11758" xr:uid="{00000000-0005-0000-0000-0000332D0000}"/>
    <cellStyle name="20% - Accent1 2 4 3 4 2 3 3 2" xfId="11759" xr:uid="{00000000-0005-0000-0000-0000342D0000}"/>
    <cellStyle name="20% - Accent1 2 4 3 4 2 3 4" xfId="11760" xr:uid="{00000000-0005-0000-0000-0000352D0000}"/>
    <cellStyle name="20% - Accent1 2 4 3 4 2 4" xfId="11761" xr:uid="{00000000-0005-0000-0000-0000362D0000}"/>
    <cellStyle name="20% - Accent1 2 4 3 4 2 4 2" xfId="11762" xr:uid="{00000000-0005-0000-0000-0000372D0000}"/>
    <cellStyle name="20% - Accent1 2 4 3 4 2 4 2 2" xfId="11763" xr:uid="{00000000-0005-0000-0000-0000382D0000}"/>
    <cellStyle name="20% - Accent1 2 4 3 4 2 4 2 2 2" xfId="11764" xr:uid="{00000000-0005-0000-0000-0000392D0000}"/>
    <cellStyle name="20% - Accent1 2 4 3 4 2 4 2 3" xfId="11765" xr:uid="{00000000-0005-0000-0000-00003A2D0000}"/>
    <cellStyle name="20% - Accent1 2 4 3 4 2 4 3" xfId="11766" xr:uid="{00000000-0005-0000-0000-00003B2D0000}"/>
    <cellStyle name="20% - Accent1 2 4 3 4 2 4 3 2" xfId="11767" xr:uid="{00000000-0005-0000-0000-00003C2D0000}"/>
    <cellStyle name="20% - Accent1 2 4 3 4 2 4 4" xfId="11768" xr:uid="{00000000-0005-0000-0000-00003D2D0000}"/>
    <cellStyle name="20% - Accent1 2 4 3 4 2 5" xfId="11769" xr:uid="{00000000-0005-0000-0000-00003E2D0000}"/>
    <cellStyle name="20% - Accent1 2 4 3 4 2 5 2" xfId="11770" xr:uid="{00000000-0005-0000-0000-00003F2D0000}"/>
    <cellStyle name="20% - Accent1 2 4 3 4 2 5 2 2" xfId="11771" xr:uid="{00000000-0005-0000-0000-0000402D0000}"/>
    <cellStyle name="20% - Accent1 2 4 3 4 2 5 3" xfId="11772" xr:uid="{00000000-0005-0000-0000-0000412D0000}"/>
    <cellStyle name="20% - Accent1 2 4 3 4 2 6" xfId="11773" xr:uid="{00000000-0005-0000-0000-0000422D0000}"/>
    <cellStyle name="20% - Accent1 2 4 3 4 2 6 2" xfId="11774" xr:uid="{00000000-0005-0000-0000-0000432D0000}"/>
    <cellStyle name="20% - Accent1 2 4 3 4 2 6 2 2" xfId="11775" xr:uid="{00000000-0005-0000-0000-0000442D0000}"/>
    <cellStyle name="20% - Accent1 2 4 3 4 2 6 3" xfId="11776" xr:uid="{00000000-0005-0000-0000-0000452D0000}"/>
    <cellStyle name="20% - Accent1 2 4 3 4 2 7" xfId="11777" xr:uid="{00000000-0005-0000-0000-0000462D0000}"/>
    <cellStyle name="20% - Accent1 2 4 3 4 2 7 2" xfId="11778" xr:uid="{00000000-0005-0000-0000-0000472D0000}"/>
    <cellStyle name="20% - Accent1 2 4 3 4 2 8" xfId="11779" xr:uid="{00000000-0005-0000-0000-0000482D0000}"/>
    <cellStyle name="20% - Accent1 2 4 3 4 2 8 2" xfId="11780" xr:uid="{00000000-0005-0000-0000-0000492D0000}"/>
    <cellStyle name="20% - Accent1 2 4 3 4 2 9" xfId="11781" xr:uid="{00000000-0005-0000-0000-00004A2D0000}"/>
    <cellStyle name="20% - Accent1 2 4 3 4 3" xfId="11782" xr:uid="{00000000-0005-0000-0000-00004B2D0000}"/>
    <cellStyle name="20% - Accent1 2 4 3 4 3 2" xfId="11783" xr:uid="{00000000-0005-0000-0000-00004C2D0000}"/>
    <cellStyle name="20% - Accent1 2 4 3 4 3 2 2" xfId="11784" xr:uid="{00000000-0005-0000-0000-00004D2D0000}"/>
    <cellStyle name="20% - Accent1 2 4 3 4 3 2 2 2" xfId="11785" xr:uid="{00000000-0005-0000-0000-00004E2D0000}"/>
    <cellStyle name="20% - Accent1 2 4 3 4 3 2 2 2 2" xfId="11786" xr:uid="{00000000-0005-0000-0000-00004F2D0000}"/>
    <cellStyle name="20% - Accent1 2 4 3 4 3 2 2 3" xfId="11787" xr:uid="{00000000-0005-0000-0000-0000502D0000}"/>
    <cellStyle name="20% - Accent1 2 4 3 4 3 2 3" xfId="11788" xr:uid="{00000000-0005-0000-0000-0000512D0000}"/>
    <cellStyle name="20% - Accent1 2 4 3 4 3 2 3 2" xfId="11789" xr:uid="{00000000-0005-0000-0000-0000522D0000}"/>
    <cellStyle name="20% - Accent1 2 4 3 4 3 2 4" xfId="11790" xr:uid="{00000000-0005-0000-0000-0000532D0000}"/>
    <cellStyle name="20% - Accent1 2 4 3 4 3 3" xfId="11791" xr:uid="{00000000-0005-0000-0000-0000542D0000}"/>
    <cellStyle name="20% - Accent1 2 4 3 4 3 3 2" xfId="11792" xr:uid="{00000000-0005-0000-0000-0000552D0000}"/>
    <cellStyle name="20% - Accent1 2 4 3 4 3 3 2 2" xfId="11793" xr:uid="{00000000-0005-0000-0000-0000562D0000}"/>
    <cellStyle name="20% - Accent1 2 4 3 4 3 3 2 2 2" xfId="11794" xr:uid="{00000000-0005-0000-0000-0000572D0000}"/>
    <cellStyle name="20% - Accent1 2 4 3 4 3 3 2 3" xfId="11795" xr:uid="{00000000-0005-0000-0000-0000582D0000}"/>
    <cellStyle name="20% - Accent1 2 4 3 4 3 3 3" xfId="11796" xr:uid="{00000000-0005-0000-0000-0000592D0000}"/>
    <cellStyle name="20% - Accent1 2 4 3 4 3 3 3 2" xfId="11797" xr:uid="{00000000-0005-0000-0000-00005A2D0000}"/>
    <cellStyle name="20% - Accent1 2 4 3 4 3 3 4" xfId="11798" xr:uid="{00000000-0005-0000-0000-00005B2D0000}"/>
    <cellStyle name="20% - Accent1 2 4 3 4 3 4" xfId="11799" xr:uid="{00000000-0005-0000-0000-00005C2D0000}"/>
    <cellStyle name="20% - Accent1 2 4 3 4 3 4 2" xfId="11800" xr:uid="{00000000-0005-0000-0000-00005D2D0000}"/>
    <cellStyle name="20% - Accent1 2 4 3 4 3 4 2 2" xfId="11801" xr:uid="{00000000-0005-0000-0000-00005E2D0000}"/>
    <cellStyle name="20% - Accent1 2 4 3 4 3 4 2 2 2" xfId="11802" xr:uid="{00000000-0005-0000-0000-00005F2D0000}"/>
    <cellStyle name="20% - Accent1 2 4 3 4 3 4 2 3" xfId="11803" xr:uid="{00000000-0005-0000-0000-0000602D0000}"/>
    <cellStyle name="20% - Accent1 2 4 3 4 3 4 3" xfId="11804" xr:uid="{00000000-0005-0000-0000-0000612D0000}"/>
    <cellStyle name="20% - Accent1 2 4 3 4 3 4 3 2" xfId="11805" xr:uid="{00000000-0005-0000-0000-0000622D0000}"/>
    <cellStyle name="20% - Accent1 2 4 3 4 3 4 4" xfId="11806" xr:uid="{00000000-0005-0000-0000-0000632D0000}"/>
    <cellStyle name="20% - Accent1 2 4 3 4 3 5" xfId="11807" xr:uid="{00000000-0005-0000-0000-0000642D0000}"/>
    <cellStyle name="20% - Accent1 2 4 3 4 3 5 2" xfId="11808" xr:uid="{00000000-0005-0000-0000-0000652D0000}"/>
    <cellStyle name="20% - Accent1 2 4 3 4 3 5 2 2" xfId="11809" xr:uid="{00000000-0005-0000-0000-0000662D0000}"/>
    <cellStyle name="20% - Accent1 2 4 3 4 3 5 3" xfId="11810" xr:uid="{00000000-0005-0000-0000-0000672D0000}"/>
    <cellStyle name="20% - Accent1 2 4 3 4 3 6" xfId="11811" xr:uid="{00000000-0005-0000-0000-0000682D0000}"/>
    <cellStyle name="20% - Accent1 2 4 3 4 3 6 2" xfId="11812" xr:uid="{00000000-0005-0000-0000-0000692D0000}"/>
    <cellStyle name="20% - Accent1 2 4 3 4 3 6 2 2" xfId="11813" xr:uid="{00000000-0005-0000-0000-00006A2D0000}"/>
    <cellStyle name="20% - Accent1 2 4 3 4 3 6 3" xfId="11814" xr:uid="{00000000-0005-0000-0000-00006B2D0000}"/>
    <cellStyle name="20% - Accent1 2 4 3 4 3 7" xfId="11815" xr:uid="{00000000-0005-0000-0000-00006C2D0000}"/>
    <cellStyle name="20% - Accent1 2 4 3 4 3 7 2" xfId="11816" xr:uid="{00000000-0005-0000-0000-00006D2D0000}"/>
    <cellStyle name="20% - Accent1 2 4 3 4 3 8" xfId="11817" xr:uid="{00000000-0005-0000-0000-00006E2D0000}"/>
    <cellStyle name="20% - Accent1 2 4 3 4 3 8 2" xfId="11818" xr:uid="{00000000-0005-0000-0000-00006F2D0000}"/>
    <cellStyle name="20% - Accent1 2 4 3 4 3 9" xfId="11819" xr:uid="{00000000-0005-0000-0000-0000702D0000}"/>
    <cellStyle name="20% - Accent1 2 4 3 4 4" xfId="11820" xr:uid="{00000000-0005-0000-0000-0000712D0000}"/>
    <cellStyle name="20% - Accent1 2 4 3 4 4 2" xfId="11821" xr:uid="{00000000-0005-0000-0000-0000722D0000}"/>
    <cellStyle name="20% - Accent1 2 4 3 4 4 2 2" xfId="11822" xr:uid="{00000000-0005-0000-0000-0000732D0000}"/>
    <cellStyle name="20% - Accent1 2 4 3 4 4 2 2 2" xfId="11823" xr:uid="{00000000-0005-0000-0000-0000742D0000}"/>
    <cellStyle name="20% - Accent1 2 4 3 4 4 2 3" xfId="11824" xr:uid="{00000000-0005-0000-0000-0000752D0000}"/>
    <cellStyle name="20% - Accent1 2 4 3 4 4 3" xfId="11825" xr:uid="{00000000-0005-0000-0000-0000762D0000}"/>
    <cellStyle name="20% - Accent1 2 4 3 4 4 3 2" xfId="11826" xr:uid="{00000000-0005-0000-0000-0000772D0000}"/>
    <cellStyle name="20% - Accent1 2 4 3 4 4 4" xfId="11827" xr:uid="{00000000-0005-0000-0000-0000782D0000}"/>
    <cellStyle name="20% - Accent1 2 4 3 4 5" xfId="11828" xr:uid="{00000000-0005-0000-0000-0000792D0000}"/>
    <cellStyle name="20% - Accent1 2 4 3 4 5 2" xfId="11829" xr:uid="{00000000-0005-0000-0000-00007A2D0000}"/>
    <cellStyle name="20% - Accent1 2 4 3 4 5 2 2" xfId="11830" xr:uid="{00000000-0005-0000-0000-00007B2D0000}"/>
    <cellStyle name="20% - Accent1 2 4 3 4 5 2 2 2" xfId="11831" xr:uid="{00000000-0005-0000-0000-00007C2D0000}"/>
    <cellStyle name="20% - Accent1 2 4 3 4 5 2 3" xfId="11832" xr:uid="{00000000-0005-0000-0000-00007D2D0000}"/>
    <cellStyle name="20% - Accent1 2 4 3 4 5 3" xfId="11833" xr:uid="{00000000-0005-0000-0000-00007E2D0000}"/>
    <cellStyle name="20% - Accent1 2 4 3 4 5 3 2" xfId="11834" xr:uid="{00000000-0005-0000-0000-00007F2D0000}"/>
    <cellStyle name="20% - Accent1 2 4 3 4 5 4" xfId="11835" xr:uid="{00000000-0005-0000-0000-0000802D0000}"/>
    <cellStyle name="20% - Accent1 2 4 3 4 6" xfId="11836" xr:uid="{00000000-0005-0000-0000-0000812D0000}"/>
    <cellStyle name="20% - Accent1 2 4 3 4 6 2" xfId="11837" xr:uid="{00000000-0005-0000-0000-0000822D0000}"/>
    <cellStyle name="20% - Accent1 2 4 3 4 6 2 2" xfId="11838" xr:uid="{00000000-0005-0000-0000-0000832D0000}"/>
    <cellStyle name="20% - Accent1 2 4 3 4 6 2 2 2" xfId="11839" xr:uid="{00000000-0005-0000-0000-0000842D0000}"/>
    <cellStyle name="20% - Accent1 2 4 3 4 6 2 3" xfId="11840" xr:uid="{00000000-0005-0000-0000-0000852D0000}"/>
    <cellStyle name="20% - Accent1 2 4 3 4 6 3" xfId="11841" xr:uid="{00000000-0005-0000-0000-0000862D0000}"/>
    <cellStyle name="20% - Accent1 2 4 3 4 6 3 2" xfId="11842" xr:uid="{00000000-0005-0000-0000-0000872D0000}"/>
    <cellStyle name="20% - Accent1 2 4 3 4 6 4" xfId="11843" xr:uid="{00000000-0005-0000-0000-0000882D0000}"/>
    <cellStyle name="20% - Accent1 2 4 3 4 7" xfId="11844" xr:uid="{00000000-0005-0000-0000-0000892D0000}"/>
    <cellStyle name="20% - Accent1 2 4 3 4 7 2" xfId="11845" xr:uid="{00000000-0005-0000-0000-00008A2D0000}"/>
    <cellStyle name="20% - Accent1 2 4 3 4 7 2 2" xfId="11846" xr:uid="{00000000-0005-0000-0000-00008B2D0000}"/>
    <cellStyle name="20% - Accent1 2 4 3 4 7 3" xfId="11847" xr:uid="{00000000-0005-0000-0000-00008C2D0000}"/>
    <cellStyle name="20% - Accent1 2 4 3 4 8" xfId="11848" xr:uid="{00000000-0005-0000-0000-00008D2D0000}"/>
    <cellStyle name="20% - Accent1 2 4 3 4 8 2" xfId="11849" xr:uid="{00000000-0005-0000-0000-00008E2D0000}"/>
    <cellStyle name="20% - Accent1 2 4 3 4 8 2 2" xfId="11850" xr:uid="{00000000-0005-0000-0000-00008F2D0000}"/>
    <cellStyle name="20% - Accent1 2 4 3 4 8 3" xfId="11851" xr:uid="{00000000-0005-0000-0000-0000902D0000}"/>
    <cellStyle name="20% - Accent1 2 4 3 4 9" xfId="11852" xr:uid="{00000000-0005-0000-0000-0000912D0000}"/>
    <cellStyle name="20% - Accent1 2 4 3 4 9 2" xfId="11853" xr:uid="{00000000-0005-0000-0000-0000922D0000}"/>
    <cellStyle name="20% - Accent1 2 4 3 5" xfId="11854" xr:uid="{00000000-0005-0000-0000-0000932D0000}"/>
    <cellStyle name="20% - Accent1 2 4 3 5 2" xfId="11855" xr:uid="{00000000-0005-0000-0000-0000942D0000}"/>
    <cellStyle name="20% - Accent1 2 4 3 5 2 2" xfId="11856" xr:uid="{00000000-0005-0000-0000-0000952D0000}"/>
    <cellStyle name="20% - Accent1 2 4 3 5 2 2 2" xfId="11857" xr:uid="{00000000-0005-0000-0000-0000962D0000}"/>
    <cellStyle name="20% - Accent1 2 4 3 5 2 2 2 2" xfId="11858" xr:uid="{00000000-0005-0000-0000-0000972D0000}"/>
    <cellStyle name="20% - Accent1 2 4 3 5 2 2 3" xfId="11859" xr:uid="{00000000-0005-0000-0000-0000982D0000}"/>
    <cellStyle name="20% - Accent1 2 4 3 5 2 3" xfId="11860" xr:uid="{00000000-0005-0000-0000-0000992D0000}"/>
    <cellStyle name="20% - Accent1 2 4 3 5 2 3 2" xfId="11861" xr:uid="{00000000-0005-0000-0000-00009A2D0000}"/>
    <cellStyle name="20% - Accent1 2 4 3 5 2 4" xfId="11862" xr:uid="{00000000-0005-0000-0000-00009B2D0000}"/>
    <cellStyle name="20% - Accent1 2 4 3 5 3" xfId="11863" xr:uid="{00000000-0005-0000-0000-00009C2D0000}"/>
    <cellStyle name="20% - Accent1 2 4 3 5 3 2" xfId="11864" xr:uid="{00000000-0005-0000-0000-00009D2D0000}"/>
    <cellStyle name="20% - Accent1 2 4 3 5 3 2 2" xfId="11865" xr:uid="{00000000-0005-0000-0000-00009E2D0000}"/>
    <cellStyle name="20% - Accent1 2 4 3 5 3 2 2 2" xfId="11866" xr:uid="{00000000-0005-0000-0000-00009F2D0000}"/>
    <cellStyle name="20% - Accent1 2 4 3 5 3 2 3" xfId="11867" xr:uid="{00000000-0005-0000-0000-0000A02D0000}"/>
    <cellStyle name="20% - Accent1 2 4 3 5 3 3" xfId="11868" xr:uid="{00000000-0005-0000-0000-0000A12D0000}"/>
    <cellStyle name="20% - Accent1 2 4 3 5 3 3 2" xfId="11869" xr:uid="{00000000-0005-0000-0000-0000A22D0000}"/>
    <cellStyle name="20% - Accent1 2 4 3 5 3 4" xfId="11870" xr:uid="{00000000-0005-0000-0000-0000A32D0000}"/>
    <cellStyle name="20% - Accent1 2 4 3 5 4" xfId="11871" xr:uid="{00000000-0005-0000-0000-0000A42D0000}"/>
    <cellStyle name="20% - Accent1 2 4 3 5 4 2" xfId="11872" xr:uid="{00000000-0005-0000-0000-0000A52D0000}"/>
    <cellStyle name="20% - Accent1 2 4 3 5 4 2 2" xfId="11873" xr:uid="{00000000-0005-0000-0000-0000A62D0000}"/>
    <cellStyle name="20% - Accent1 2 4 3 5 4 2 2 2" xfId="11874" xr:uid="{00000000-0005-0000-0000-0000A72D0000}"/>
    <cellStyle name="20% - Accent1 2 4 3 5 4 2 3" xfId="11875" xr:uid="{00000000-0005-0000-0000-0000A82D0000}"/>
    <cellStyle name="20% - Accent1 2 4 3 5 4 3" xfId="11876" xr:uid="{00000000-0005-0000-0000-0000A92D0000}"/>
    <cellStyle name="20% - Accent1 2 4 3 5 4 3 2" xfId="11877" xr:uid="{00000000-0005-0000-0000-0000AA2D0000}"/>
    <cellStyle name="20% - Accent1 2 4 3 5 4 4" xfId="11878" xr:uid="{00000000-0005-0000-0000-0000AB2D0000}"/>
    <cellStyle name="20% - Accent1 2 4 3 5 5" xfId="11879" xr:uid="{00000000-0005-0000-0000-0000AC2D0000}"/>
    <cellStyle name="20% - Accent1 2 4 3 5 5 2" xfId="11880" xr:uid="{00000000-0005-0000-0000-0000AD2D0000}"/>
    <cellStyle name="20% - Accent1 2 4 3 5 5 2 2" xfId="11881" xr:uid="{00000000-0005-0000-0000-0000AE2D0000}"/>
    <cellStyle name="20% - Accent1 2 4 3 5 5 3" xfId="11882" xr:uid="{00000000-0005-0000-0000-0000AF2D0000}"/>
    <cellStyle name="20% - Accent1 2 4 3 5 6" xfId="11883" xr:uid="{00000000-0005-0000-0000-0000B02D0000}"/>
    <cellStyle name="20% - Accent1 2 4 3 5 6 2" xfId="11884" xr:uid="{00000000-0005-0000-0000-0000B12D0000}"/>
    <cellStyle name="20% - Accent1 2 4 3 5 6 2 2" xfId="11885" xr:uid="{00000000-0005-0000-0000-0000B22D0000}"/>
    <cellStyle name="20% - Accent1 2 4 3 5 6 3" xfId="11886" xr:uid="{00000000-0005-0000-0000-0000B32D0000}"/>
    <cellStyle name="20% - Accent1 2 4 3 5 7" xfId="11887" xr:uid="{00000000-0005-0000-0000-0000B42D0000}"/>
    <cellStyle name="20% - Accent1 2 4 3 5 7 2" xfId="11888" xr:uid="{00000000-0005-0000-0000-0000B52D0000}"/>
    <cellStyle name="20% - Accent1 2 4 3 5 8" xfId="11889" xr:uid="{00000000-0005-0000-0000-0000B62D0000}"/>
    <cellStyle name="20% - Accent1 2 4 3 5 8 2" xfId="11890" xr:uid="{00000000-0005-0000-0000-0000B72D0000}"/>
    <cellStyle name="20% - Accent1 2 4 3 5 9" xfId="11891" xr:uid="{00000000-0005-0000-0000-0000B82D0000}"/>
    <cellStyle name="20% - Accent1 2 4 3 6" xfId="11892" xr:uid="{00000000-0005-0000-0000-0000B92D0000}"/>
    <cellStyle name="20% - Accent1 2 4 3 6 2" xfId="11893" xr:uid="{00000000-0005-0000-0000-0000BA2D0000}"/>
    <cellStyle name="20% - Accent1 2 4 3 6 2 2" xfId="11894" xr:uid="{00000000-0005-0000-0000-0000BB2D0000}"/>
    <cellStyle name="20% - Accent1 2 4 3 6 2 2 2" xfId="11895" xr:uid="{00000000-0005-0000-0000-0000BC2D0000}"/>
    <cellStyle name="20% - Accent1 2 4 3 6 2 2 2 2" xfId="11896" xr:uid="{00000000-0005-0000-0000-0000BD2D0000}"/>
    <cellStyle name="20% - Accent1 2 4 3 6 2 2 3" xfId="11897" xr:uid="{00000000-0005-0000-0000-0000BE2D0000}"/>
    <cellStyle name="20% - Accent1 2 4 3 6 2 3" xfId="11898" xr:uid="{00000000-0005-0000-0000-0000BF2D0000}"/>
    <cellStyle name="20% - Accent1 2 4 3 6 2 3 2" xfId="11899" xr:uid="{00000000-0005-0000-0000-0000C02D0000}"/>
    <cellStyle name="20% - Accent1 2 4 3 6 2 4" xfId="11900" xr:uid="{00000000-0005-0000-0000-0000C12D0000}"/>
    <cellStyle name="20% - Accent1 2 4 3 6 3" xfId="11901" xr:uid="{00000000-0005-0000-0000-0000C22D0000}"/>
    <cellStyle name="20% - Accent1 2 4 3 6 3 2" xfId="11902" xr:uid="{00000000-0005-0000-0000-0000C32D0000}"/>
    <cellStyle name="20% - Accent1 2 4 3 6 3 2 2" xfId="11903" xr:uid="{00000000-0005-0000-0000-0000C42D0000}"/>
    <cellStyle name="20% - Accent1 2 4 3 6 3 2 2 2" xfId="11904" xr:uid="{00000000-0005-0000-0000-0000C52D0000}"/>
    <cellStyle name="20% - Accent1 2 4 3 6 3 2 3" xfId="11905" xr:uid="{00000000-0005-0000-0000-0000C62D0000}"/>
    <cellStyle name="20% - Accent1 2 4 3 6 3 3" xfId="11906" xr:uid="{00000000-0005-0000-0000-0000C72D0000}"/>
    <cellStyle name="20% - Accent1 2 4 3 6 3 3 2" xfId="11907" xr:uid="{00000000-0005-0000-0000-0000C82D0000}"/>
    <cellStyle name="20% - Accent1 2 4 3 6 3 4" xfId="11908" xr:uid="{00000000-0005-0000-0000-0000C92D0000}"/>
    <cellStyle name="20% - Accent1 2 4 3 6 4" xfId="11909" xr:uid="{00000000-0005-0000-0000-0000CA2D0000}"/>
    <cellStyle name="20% - Accent1 2 4 3 6 4 2" xfId="11910" xr:uid="{00000000-0005-0000-0000-0000CB2D0000}"/>
    <cellStyle name="20% - Accent1 2 4 3 6 4 2 2" xfId="11911" xr:uid="{00000000-0005-0000-0000-0000CC2D0000}"/>
    <cellStyle name="20% - Accent1 2 4 3 6 4 2 2 2" xfId="11912" xr:uid="{00000000-0005-0000-0000-0000CD2D0000}"/>
    <cellStyle name="20% - Accent1 2 4 3 6 4 2 3" xfId="11913" xr:uid="{00000000-0005-0000-0000-0000CE2D0000}"/>
    <cellStyle name="20% - Accent1 2 4 3 6 4 3" xfId="11914" xr:uid="{00000000-0005-0000-0000-0000CF2D0000}"/>
    <cellStyle name="20% - Accent1 2 4 3 6 4 3 2" xfId="11915" xr:uid="{00000000-0005-0000-0000-0000D02D0000}"/>
    <cellStyle name="20% - Accent1 2 4 3 6 4 4" xfId="11916" xr:uid="{00000000-0005-0000-0000-0000D12D0000}"/>
    <cellStyle name="20% - Accent1 2 4 3 6 5" xfId="11917" xr:uid="{00000000-0005-0000-0000-0000D22D0000}"/>
    <cellStyle name="20% - Accent1 2 4 3 6 5 2" xfId="11918" xr:uid="{00000000-0005-0000-0000-0000D32D0000}"/>
    <cellStyle name="20% - Accent1 2 4 3 6 5 2 2" xfId="11919" xr:uid="{00000000-0005-0000-0000-0000D42D0000}"/>
    <cellStyle name="20% - Accent1 2 4 3 6 5 3" xfId="11920" xr:uid="{00000000-0005-0000-0000-0000D52D0000}"/>
    <cellStyle name="20% - Accent1 2 4 3 6 6" xfId="11921" xr:uid="{00000000-0005-0000-0000-0000D62D0000}"/>
    <cellStyle name="20% - Accent1 2 4 3 6 6 2" xfId="11922" xr:uid="{00000000-0005-0000-0000-0000D72D0000}"/>
    <cellStyle name="20% - Accent1 2 4 3 6 6 2 2" xfId="11923" xr:uid="{00000000-0005-0000-0000-0000D82D0000}"/>
    <cellStyle name="20% - Accent1 2 4 3 6 6 3" xfId="11924" xr:uid="{00000000-0005-0000-0000-0000D92D0000}"/>
    <cellStyle name="20% - Accent1 2 4 3 6 7" xfId="11925" xr:uid="{00000000-0005-0000-0000-0000DA2D0000}"/>
    <cellStyle name="20% - Accent1 2 4 3 6 7 2" xfId="11926" xr:uid="{00000000-0005-0000-0000-0000DB2D0000}"/>
    <cellStyle name="20% - Accent1 2 4 3 6 8" xfId="11927" xr:uid="{00000000-0005-0000-0000-0000DC2D0000}"/>
    <cellStyle name="20% - Accent1 2 4 3 6 8 2" xfId="11928" xr:uid="{00000000-0005-0000-0000-0000DD2D0000}"/>
    <cellStyle name="20% - Accent1 2 4 3 6 9" xfId="11929" xr:uid="{00000000-0005-0000-0000-0000DE2D0000}"/>
    <cellStyle name="20% - Accent1 2 4 3 7" xfId="11930" xr:uid="{00000000-0005-0000-0000-0000DF2D0000}"/>
    <cellStyle name="20% - Accent1 2 4 3 7 2" xfId="11931" xr:uid="{00000000-0005-0000-0000-0000E02D0000}"/>
    <cellStyle name="20% - Accent1 2 4 3 7 2 2" xfId="11932" xr:uid="{00000000-0005-0000-0000-0000E12D0000}"/>
    <cellStyle name="20% - Accent1 2 4 3 7 2 2 2" xfId="11933" xr:uid="{00000000-0005-0000-0000-0000E22D0000}"/>
    <cellStyle name="20% - Accent1 2 4 3 7 2 3" xfId="11934" xr:uid="{00000000-0005-0000-0000-0000E32D0000}"/>
    <cellStyle name="20% - Accent1 2 4 3 7 3" xfId="11935" xr:uid="{00000000-0005-0000-0000-0000E42D0000}"/>
    <cellStyle name="20% - Accent1 2 4 3 7 3 2" xfId="11936" xr:uid="{00000000-0005-0000-0000-0000E52D0000}"/>
    <cellStyle name="20% - Accent1 2 4 3 7 4" xfId="11937" xr:uid="{00000000-0005-0000-0000-0000E62D0000}"/>
    <cellStyle name="20% - Accent1 2 4 3 8" xfId="11938" xr:uid="{00000000-0005-0000-0000-0000E72D0000}"/>
    <cellStyle name="20% - Accent1 2 4 3 8 2" xfId="11939" xr:uid="{00000000-0005-0000-0000-0000E82D0000}"/>
    <cellStyle name="20% - Accent1 2 4 3 8 2 2" xfId="11940" xr:uid="{00000000-0005-0000-0000-0000E92D0000}"/>
    <cellStyle name="20% - Accent1 2 4 3 8 2 2 2" xfId="11941" xr:uid="{00000000-0005-0000-0000-0000EA2D0000}"/>
    <cellStyle name="20% - Accent1 2 4 3 8 2 3" xfId="11942" xr:uid="{00000000-0005-0000-0000-0000EB2D0000}"/>
    <cellStyle name="20% - Accent1 2 4 3 8 3" xfId="11943" xr:uid="{00000000-0005-0000-0000-0000EC2D0000}"/>
    <cellStyle name="20% - Accent1 2 4 3 8 3 2" xfId="11944" xr:uid="{00000000-0005-0000-0000-0000ED2D0000}"/>
    <cellStyle name="20% - Accent1 2 4 3 8 4" xfId="11945" xr:uid="{00000000-0005-0000-0000-0000EE2D0000}"/>
    <cellStyle name="20% - Accent1 2 4 3 9" xfId="11946" xr:uid="{00000000-0005-0000-0000-0000EF2D0000}"/>
    <cellStyle name="20% - Accent1 2 4 3 9 2" xfId="11947" xr:uid="{00000000-0005-0000-0000-0000F02D0000}"/>
    <cellStyle name="20% - Accent1 2 4 3 9 2 2" xfId="11948" xr:uid="{00000000-0005-0000-0000-0000F12D0000}"/>
    <cellStyle name="20% - Accent1 2 4 3 9 2 2 2" xfId="11949" xr:uid="{00000000-0005-0000-0000-0000F22D0000}"/>
    <cellStyle name="20% - Accent1 2 4 3 9 2 3" xfId="11950" xr:uid="{00000000-0005-0000-0000-0000F32D0000}"/>
    <cellStyle name="20% - Accent1 2 4 3 9 3" xfId="11951" xr:uid="{00000000-0005-0000-0000-0000F42D0000}"/>
    <cellStyle name="20% - Accent1 2 4 3 9 3 2" xfId="11952" xr:uid="{00000000-0005-0000-0000-0000F52D0000}"/>
    <cellStyle name="20% - Accent1 2 4 3 9 4" xfId="11953" xr:uid="{00000000-0005-0000-0000-0000F62D0000}"/>
    <cellStyle name="20% - Accent1 2 4 4" xfId="11954" xr:uid="{00000000-0005-0000-0000-0000F72D0000}"/>
    <cellStyle name="20% - Accent1 2 4 4 10" xfId="11955" xr:uid="{00000000-0005-0000-0000-0000F82D0000}"/>
    <cellStyle name="20% - Accent1 2 4 4 10 2" xfId="11956" xr:uid="{00000000-0005-0000-0000-0000F92D0000}"/>
    <cellStyle name="20% - Accent1 2 4 4 11" xfId="11957" xr:uid="{00000000-0005-0000-0000-0000FA2D0000}"/>
    <cellStyle name="20% - Accent1 2 4 4 2" xfId="11958" xr:uid="{00000000-0005-0000-0000-0000FB2D0000}"/>
    <cellStyle name="20% - Accent1 2 4 4 2 2" xfId="11959" xr:uid="{00000000-0005-0000-0000-0000FC2D0000}"/>
    <cellStyle name="20% - Accent1 2 4 4 2 2 2" xfId="11960" xr:uid="{00000000-0005-0000-0000-0000FD2D0000}"/>
    <cellStyle name="20% - Accent1 2 4 4 2 2 2 2" xfId="11961" xr:uid="{00000000-0005-0000-0000-0000FE2D0000}"/>
    <cellStyle name="20% - Accent1 2 4 4 2 2 2 2 2" xfId="11962" xr:uid="{00000000-0005-0000-0000-0000FF2D0000}"/>
    <cellStyle name="20% - Accent1 2 4 4 2 2 2 3" xfId="11963" xr:uid="{00000000-0005-0000-0000-0000002E0000}"/>
    <cellStyle name="20% - Accent1 2 4 4 2 2 3" xfId="11964" xr:uid="{00000000-0005-0000-0000-0000012E0000}"/>
    <cellStyle name="20% - Accent1 2 4 4 2 2 3 2" xfId="11965" xr:uid="{00000000-0005-0000-0000-0000022E0000}"/>
    <cellStyle name="20% - Accent1 2 4 4 2 2 4" xfId="11966" xr:uid="{00000000-0005-0000-0000-0000032E0000}"/>
    <cellStyle name="20% - Accent1 2 4 4 2 3" xfId="11967" xr:uid="{00000000-0005-0000-0000-0000042E0000}"/>
    <cellStyle name="20% - Accent1 2 4 4 2 3 2" xfId="11968" xr:uid="{00000000-0005-0000-0000-0000052E0000}"/>
    <cellStyle name="20% - Accent1 2 4 4 2 3 2 2" xfId="11969" xr:uid="{00000000-0005-0000-0000-0000062E0000}"/>
    <cellStyle name="20% - Accent1 2 4 4 2 3 2 2 2" xfId="11970" xr:uid="{00000000-0005-0000-0000-0000072E0000}"/>
    <cellStyle name="20% - Accent1 2 4 4 2 3 2 3" xfId="11971" xr:uid="{00000000-0005-0000-0000-0000082E0000}"/>
    <cellStyle name="20% - Accent1 2 4 4 2 3 3" xfId="11972" xr:uid="{00000000-0005-0000-0000-0000092E0000}"/>
    <cellStyle name="20% - Accent1 2 4 4 2 3 3 2" xfId="11973" xr:uid="{00000000-0005-0000-0000-00000A2E0000}"/>
    <cellStyle name="20% - Accent1 2 4 4 2 3 4" xfId="11974" xr:uid="{00000000-0005-0000-0000-00000B2E0000}"/>
    <cellStyle name="20% - Accent1 2 4 4 2 4" xfId="11975" xr:uid="{00000000-0005-0000-0000-00000C2E0000}"/>
    <cellStyle name="20% - Accent1 2 4 4 2 4 2" xfId="11976" xr:uid="{00000000-0005-0000-0000-00000D2E0000}"/>
    <cellStyle name="20% - Accent1 2 4 4 2 4 2 2" xfId="11977" xr:uid="{00000000-0005-0000-0000-00000E2E0000}"/>
    <cellStyle name="20% - Accent1 2 4 4 2 4 2 2 2" xfId="11978" xr:uid="{00000000-0005-0000-0000-00000F2E0000}"/>
    <cellStyle name="20% - Accent1 2 4 4 2 4 2 3" xfId="11979" xr:uid="{00000000-0005-0000-0000-0000102E0000}"/>
    <cellStyle name="20% - Accent1 2 4 4 2 4 3" xfId="11980" xr:uid="{00000000-0005-0000-0000-0000112E0000}"/>
    <cellStyle name="20% - Accent1 2 4 4 2 4 3 2" xfId="11981" xr:uid="{00000000-0005-0000-0000-0000122E0000}"/>
    <cellStyle name="20% - Accent1 2 4 4 2 4 4" xfId="11982" xr:uid="{00000000-0005-0000-0000-0000132E0000}"/>
    <cellStyle name="20% - Accent1 2 4 4 2 5" xfId="11983" xr:uid="{00000000-0005-0000-0000-0000142E0000}"/>
    <cellStyle name="20% - Accent1 2 4 4 2 5 2" xfId="11984" xr:uid="{00000000-0005-0000-0000-0000152E0000}"/>
    <cellStyle name="20% - Accent1 2 4 4 2 5 2 2" xfId="11985" xr:uid="{00000000-0005-0000-0000-0000162E0000}"/>
    <cellStyle name="20% - Accent1 2 4 4 2 5 3" xfId="11986" xr:uid="{00000000-0005-0000-0000-0000172E0000}"/>
    <cellStyle name="20% - Accent1 2 4 4 2 6" xfId="11987" xr:uid="{00000000-0005-0000-0000-0000182E0000}"/>
    <cellStyle name="20% - Accent1 2 4 4 2 6 2" xfId="11988" xr:uid="{00000000-0005-0000-0000-0000192E0000}"/>
    <cellStyle name="20% - Accent1 2 4 4 2 6 2 2" xfId="11989" xr:uid="{00000000-0005-0000-0000-00001A2E0000}"/>
    <cellStyle name="20% - Accent1 2 4 4 2 6 3" xfId="11990" xr:uid="{00000000-0005-0000-0000-00001B2E0000}"/>
    <cellStyle name="20% - Accent1 2 4 4 2 7" xfId="11991" xr:uid="{00000000-0005-0000-0000-00001C2E0000}"/>
    <cellStyle name="20% - Accent1 2 4 4 2 7 2" xfId="11992" xr:uid="{00000000-0005-0000-0000-00001D2E0000}"/>
    <cellStyle name="20% - Accent1 2 4 4 2 8" xfId="11993" xr:uid="{00000000-0005-0000-0000-00001E2E0000}"/>
    <cellStyle name="20% - Accent1 2 4 4 2 8 2" xfId="11994" xr:uid="{00000000-0005-0000-0000-00001F2E0000}"/>
    <cellStyle name="20% - Accent1 2 4 4 2 9" xfId="11995" xr:uid="{00000000-0005-0000-0000-0000202E0000}"/>
    <cellStyle name="20% - Accent1 2 4 4 3" xfId="11996" xr:uid="{00000000-0005-0000-0000-0000212E0000}"/>
    <cellStyle name="20% - Accent1 2 4 4 3 2" xfId="11997" xr:uid="{00000000-0005-0000-0000-0000222E0000}"/>
    <cellStyle name="20% - Accent1 2 4 4 3 2 2" xfId="11998" xr:uid="{00000000-0005-0000-0000-0000232E0000}"/>
    <cellStyle name="20% - Accent1 2 4 4 3 2 2 2" xfId="11999" xr:uid="{00000000-0005-0000-0000-0000242E0000}"/>
    <cellStyle name="20% - Accent1 2 4 4 3 2 2 2 2" xfId="12000" xr:uid="{00000000-0005-0000-0000-0000252E0000}"/>
    <cellStyle name="20% - Accent1 2 4 4 3 2 2 3" xfId="12001" xr:uid="{00000000-0005-0000-0000-0000262E0000}"/>
    <cellStyle name="20% - Accent1 2 4 4 3 2 3" xfId="12002" xr:uid="{00000000-0005-0000-0000-0000272E0000}"/>
    <cellStyle name="20% - Accent1 2 4 4 3 2 3 2" xfId="12003" xr:uid="{00000000-0005-0000-0000-0000282E0000}"/>
    <cellStyle name="20% - Accent1 2 4 4 3 2 4" xfId="12004" xr:uid="{00000000-0005-0000-0000-0000292E0000}"/>
    <cellStyle name="20% - Accent1 2 4 4 3 3" xfId="12005" xr:uid="{00000000-0005-0000-0000-00002A2E0000}"/>
    <cellStyle name="20% - Accent1 2 4 4 3 3 2" xfId="12006" xr:uid="{00000000-0005-0000-0000-00002B2E0000}"/>
    <cellStyle name="20% - Accent1 2 4 4 3 3 2 2" xfId="12007" xr:uid="{00000000-0005-0000-0000-00002C2E0000}"/>
    <cellStyle name="20% - Accent1 2 4 4 3 3 2 2 2" xfId="12008" xr:uid="{00000000-0005-0000-0000-00002D2E0000}"/>
    <cellStyle name="20% - Accent1 2 4 4 3 3 2 3" xfId="12009" xr:uid="{00000000-0005-0000-0000-00002E2E0000}"/>
    <cellStyle name="20% - Accent1 2 4 4 3 3 3" xfId="12010" xr:uid="{00000000-0005-0000-0000-00002F2E0000}"/>
    <cellStyle name="20% - Accent1 2 4 4 3 3 3 2" xfId="12011" xr:uid="{00000000-0005-0000-0000-0000302E0000}"/>
    <cellStyle name="20% - Accent1 2 4 4 3 3 4" xfId="12012" xr:uid="{00000000-0005-0000-0000-0000312E0000}"/>
    <cellStyle name="20% - Accent1 2 4 4 3 4" xfId="12013" xr:uid="{00000000-0005-0000-0000-0000322E0000}"/>
    <cellStyle name="20% - Accent1 2 4 4 3 4 2" xfId="12014" xr:uid="{00000000-0005-0000-0000-0000332E0000}"/>
    <cellStyle name="20% - Accent1 2 4 4 3 4 2 2" xfId="12015" xr:uid="{00000000-0005-0000-0000-0000342E0000}"/>
    <cellStyle name="20% - Accent1 2 4 4 3 4 2 2 2" xfId="12016" xr:uid="{00000000-0005-0000-0000-0000352E0000}"/>
    <cellStyle name="20% - Accent1 2 4 4 3 4 2 3" xfId="12017" xr:uid="{00000000-0005-0000-0000-0000362E0000}"/>
    <cellStyle name="20% - Accent1 2 4 4 3 4 3" xfId="12018" xr:uid="{00000000-0005-0000-0000-0000372E0000}"/>
    <cellStyle name="20% - Accent1 2 4 4 3 4 3 2" xfId="12019" xr:uid="{00000000-0005-0000-0000-0000382E0000}"/>
    <cellStyle name="20% - Accent1 2 4 4 3 4 4" xfId="12020" xr:uid="{00000000-0005-0000-0000-0000392E0000}"/>
    <cellStyle name="20% - Accent1 2 4 4 3 5" xfId="12021" xr:uid="{00000000-0005-0000-0000-00003A2E0000}"/>
    <cellStyle name="20% - Accent1 2 4 4 3 5 2" xfId="12022" xr:uid="{00000000-0005-0000-0000-00003B2E0000}"/>
    <cellStyle name="20% - Accent1 2 4 4 3 5 2 2" xfId="12023" xr:uid="{00000000-0005-0000-0000-00003C2E0000}"/>
    <cellStyle name="20% - Accent1 2 4 4 3 5 3" xfId="12024" xr:uid="{00000000-0005-0000-0000-00003D2E0000}"/>
    <cellStyle name="20% - Accent1 2 4 4 3 6" xfId="12025" xr:uid="{00000000-0005-0000-0000-00003E2E0000}"/>
    <cellStyle name="20% - Accent1 2 4 4 3 6 2" xfId="12026" xr:uid="{00000000-0005-0000-0000-00003F2E0000}"/>
    <cellStyle name="20% - Accent1 2 4 4 3 6 2 2" xfId="12027" xr:uid="{00000000-0005-0000-0000-0000402E0000}"/>
    <cellStyle name="20% - Accent1 2 4 4 3 6 3" xfId="12028" xr:uid="{00000000-0005-0000-0000-0000412E0000}"/>
    <cellStyle name="20% - Accent1 2 4 4 3 7" xfId="12029" xr:uid="{00000000-0005-0000-0000-0000422E0000}"/>
    <cellStyle name="20% - Accent1 2 4 4 3 7 2" xfId="12030" xr:uid="{00000000-0005-0000-0000-0000432E0000}"/>
    <cellStyle name="20% - Accent1 2 4 4 3 8" xfId="12031" xr:uid="{00000000-0005-0000-0000-0000442E0000}"/>
    <cellStyle name="20% - Accent1 2 4 4 3 8 2" xfId="12032" xr:uid="{00000000-0005-0000-0000-0000452E0000}"/>
    <cellStyle name="20% - Accent1 2 4 4 3 9" xfId="12033" xr:uid="{00000000-0005-0000-0000-0000462E0000}"/>
    <cellStyle name="20% - Accent1 2 4 4 4" xfId="12034" xr:uid="{00000000-0005-0000-0000-0000472E0000}"/>
    <cellStyle name="20% - Accent1 2 4 4 4 2" xfId="12035" xr:uid="{00000000-0005-0000-0000-0000482E0000}"/>
    <cellStyle name="20% - Accent1 2 4 4 4 2 2" xfId="12036" xr:uid="{00000000-0005-0000-0000-0000492E0000}"/>
    <cellStyle name="20% - Accent1 2 4 4 4 2 2 2" xfId="12037" xr:uid="{00000000-0005-0000-0000-00004A2E0000}"/>
    <cellStyle name="20% - Accent1 2 4 4 4 2 3" xfId="12038" xr:uid="{00000000-0005-0000-0000-00004B2E0000}"/>
    <cellStyle name="20% - Accent1 2 4 4 4 3" xfId="12039" xr:uid="{00000000-0005-0000-0000-00004C2E0000}"/>
    <cellStyle name="20% - Accent1 2 4 4 4 3 2" xfId="12040" xr:uid="{00000000-0005-0000-0000-00004D2E0000}"/>
    <cellStyle name="20% - Accent1 2 4 4 4 4" xfId="12041" xr:uid="{00000000-0005-0000-0000-00004E2E0000}"/>
    <cellStyle name="20% - Accent1 2 4 4 5" xfId="12042" xr:uid="{00000000-0005-0000-0000-00004F2E0000}"/>
    <cellStyle name="20% - Accent1 2 4 4 5 2" xfId="12043" xr:uid="{00000000-0005-0000-0000-0000502E0000}"/>
    <cellStyle name="20% - Accent1 2 4 4 5 2 2" xfId="12044" xr:uid="{00000000-0005-0000-0000-0000512E0000}"/>
    <cellStyle name="20% - Accent1 2 4 4 5 2 2 2" xfId="12045" xr:uid="{00000000-0005-0000-0000-0000522E0000}"/>
    <cellStyle name="20% - Accent1 2 4 4 5 2 3" xfId="12046" xr:uid="{00000000-0005-0000-0000-0000532E0000}"/>
    <cellStyle name="20% - Accent1 2 4 4 5 3" xfId="12047" xr:uid="{00000000-0005-0000-0000-0000542E0000}"/>
    <cellStyle name="20% - Accent1 2 4 4 5 3 2" xfId="12048" xr:uid="{00000000-0005-0000-0000-0000552E0000}"/>
    <cellStyle name="20% - Accent1 2 4 4 5 4" xfId="12049" xr:uid="{00000000-0005-0000-0000-0000562E0000}"/>
    <cellStyle name="20% - Accent1 2 4 4 6" xfId="12050" xr:uid="{00000000-0005-0000-0000-0000572E0000}"/>
    <cellStyle name="20% - Accent1 2 4 4 6 2" xfId="12051" xr:uid="{00000000-0005-0000-0000-0000582E0000}"/>
    <cellStyle name="20% - Accent1 2 4 4 6 2 2" xfId="12052" xr:uid="{00000000-0005-0000-0000-0000592E0000}"/>
    <cellStyle name="20% - Accent1 2 4 4 6 2 2 2" xfId="12053" xr:uid="{00000000-0005-0000-0000-00005A2E0000}"/>
    <cellStyle name="20% - Accent1 2 4 4 6 2 3" xfId="12054" xr:uid="{00000000-0005-0000-0000-00005B2E0000}"/>
    <cellStyle name="20% - Accent1 2 4 4 6 3" xfId="12055" xr:uid="{00000000-0005-0000-0000-00005C2E0000}"/>
    <cellStyle name="20% - Accent1 2 4 4 6 3 2" xfId="12056" xr:uid="{00000000-0005-0000-0000-00005D2E0000}"/>
    <cellStyle name="20% - Accent1 2 4 4 6 4" xfId="12057" xr:uid="{00000000-0005-0000-0000-00005E2E0000}"/>
    <cellStyle name="20% - Accent1 2 4 4 7" xfId="12058" xr:uid="{00000000-0005-0000-0000-00005F2E0000}"/>
    <cellStyle name="20% - Accent1 2 4 4 7 2" xfId="12059" xr:uid="{00000000-0005-0000-0000-0000602E0000}"/>
    <cellStyle name="20% - Accent1 2 4 4 7 2 2" xfId="12060" xr:uid="{00000000-0005-0000-0000-0000612E0000}"/>
    <cellStyle name="20% - Accent1 2 4 4 7 3" xfId="12061" xr:uid="{00000000-0005-0000-0000-0000622E0000}"/>
    <cellStyle name="20% - Accent1 2 4 4 8" xfId="12062" xr:uid="{00000000-0005-0000-0000-0000632E0000}"/>
    <cellStyle name="20% - Accent1 2 4 4 8 2" xfId="12063" xr:uid="{00000000-0005-0000-0000-0000642E0000}"/>
    <cellStyle name="20% - Accent1 2 4 4 8 2 2" xfId="12064" xr:uid="{00000000-0005-0000-0000-0000652E0000}"/>
    <cellStyle name="20% - Accent1 2 4 4 8 3" xfId="12065" xr:uid="{00000000-0005-0000-0000-0000662E0000}"/>
    <cellStyle name="20% - Accent1 2 4 4 9" xfId="12066" xr:uid="{00000000-0005-0000-0000-0000672E0000}"/>
    <cellStyle name="20% - Accent1 2 4 4 9 2" xfId="12067" xr:uid="{00000000-0005-0000-0000-0000682E0000}"/>
    <cellStyle name="20% - Accent1 2 4 5" xfId="12068" xr:uid="{00000000-0005-0000-0000-0000692E0000}"/>
    <cellStyle name="20% - Accent1 2 4 5 10" xfId="12069" xr:uid="{00000000-0005-0000-0000-00006A2E0000}"/>
    <cellStyle name="20% - Accent1 2 4 5 10 2" xfId="12070" xr:uid="{00000000-0005-0000-0000-00006B2E0000}"/>
    <cellStyle name="20% - Accent1 2 4 5 11" xfId="12071" xr:uid="{00000000-0005-0000-0000-00006C2E0000}"/>
    <cellStyle name="20% - Accent1 2 4 5 2" xfId="12072" xr:uid="{00000000-0005-0000-0000-00006D2E0000}"/>
    <cellStyle name="20% - Accent1 2 4 5 2 2" xfId="12073" xr:uid="{00000000-0005-0000-0000-00006E2E0000}"/>
    <cellStyle name="20% - Accent1 2 4 5 2 2 2" xfId="12074" xr:uid="{00000000-0005-0000-0000-00006F2E0000}"/>
    <cellStyle name="20% - Accent1 2 4 5 2 2 2 2" xfId="12075" xr:uid="{00000000-0005-0000-0000-0000702E0000}"/>
    <cellStyle name="20% - Accent1 2 4 5 2 2 2 2 2" xfId="12076" xr:uid="{00000000-0005-0000-0000-0000712E0000}"/>
    <cellStyle name="20% - Accent1 2 4 5 2 2 2 3" xfId="12077" xr:uid="{00000000-0005-0000-0000-0000722E0000}"/>
    <cellStyle name="20% - Accent1 2 4 5 2 2 3" xfId="12078" xr:uid="{00000000-0005-0000-0000-0000732E0000}"/>
    <cellStyle name="20% - Accent1 2 4 5 2 2 3 2" xfId="12079" xr:uid="{00000000-0005-0000-0000-0000742E0000}"/>
    <cellStyle name="20% - Accent1 2 4 5 2 2 4" xfId="12080" xr:uid="{00000000-0005-0000-0000-0000752E0000}"/>
    <cellStyle name="20% - Accent1 2 4 5 2 3" xfId="12081" xr:uid="{00000000-0005-0000-0000-0000762E0000}"/>
    <cellStyle name="20% - Accent1 2 4 5 2 3 2" xfId="12082" xr:uid="{00000000-0005-0000-0000-0000772E0000}"/>
    <cellStyle name="20% - Accent1 2 4 5 2 3 2 2" xfId="12083" xr:uid="{00000000-0005-0000-0000-0000782E0000}"/>
    <cellStyle name="20% - Accent1 2 4 5 2 3 2 2 2" xfId="12084" xr:uid="{00000000-0005-0000-0000-0000792E0000}"/>
    <cellStyle name="20% - Accent1 2 4 5 2 3 2 3" xfId="12085" xr:uid="{00000000-0005-0000-0000-00007A2E0000}"/>
    <cellStyle name="20% - Accent1 2 4 5 2 3 3" xfId="12086" xr:uid="{00000000-0005-0000-0000-00007B2E0000}"/>
    <cellStyle name="20% - Accent1 2 4 5 2 3 3 2" xfId="12087" xr:uid="{00000000-0005-0000-0000-00007C2E0000}"/>
    <cellStyle name="20% - Accent1 2 4 5 2 3 4" xfId="12088" xr:uid="{00000000-0005-0000-0000-00007D2E0000}"/>
    <cellStyle name="20% - Accent1 2 4 5 2 4" xfId="12089" xr:uid="{00000000-0005-0000-0000-00007E2E0000}"/>
    <cellStyle name="20% - Accent1 2 4 5 2 4 2" xfId="12090" xr:uid="{00000000-0005-0000-0000-00007F2E0000}"/>
    <cellStyle name="20% - Accent1 2 4 5 2 4 2 2" xfId="12091" xr:uid="{00000000-0005-0000-0000-0000802E0000}"/>
    <cellStyle name="20% - Accent1 2 4 5 2 4 2 2 2" xfId="12092" xr:uid="{00000000-0005-0000-0000-0000812E0000}"/>
    <cellStyle name="20% - Accent1 2 4 5 2 4 2 3" xfId="12093" xr:uid="{00000000-0005-0000-0000-0000822E0000}"/>
    <cellStyle name="20% - Accent1 2 4 5 2 4 3" xfId="12094" xr:uid="{00000000-0005-0000-0000-0000832E0000}"/>
    <cellStyle name="20% - Accent1 2 4 5 2 4 3 2" xfId="12095" xr:uid="{00000000-0005-0000-0000-0000842E0000}"/>
    <cellStyle name="20% - Accent1 2 4 5 2 4 4" xfId="12096" xr:uid="{00000000-0005-0000-0000-0000852E0000}"/>
    <cellStyle name="20% - Accent1 2 4 5 2 5" xfId="12097" xr:uid="{00000000-0005-0000-0000-0000862E0000}"/>
    <cellStyle name="20% - Accent1 2 4 5 2 5 2" xfId="12098" xr:uid="{00000000-0005-0000-0000-0000872E0000}"/>
    <cellStyle name="20% - Accent1 2 4 5 2 5 2 2" xfId="12099" xr:uid="{00000000-0005-0000-0000-0000882E0000}"/>
    <cellStyle name="20% - Accent1 2 4 5 2 5 3" xfId="12100" xr:uid="{00000000-0005-0000-0000-0000892E0000}"/>
    <cellStyle name="20% - Accent1 2 4 5 2 6" xfId="12101" xr:uid="{00000000-0005-0000-0000-00008A2E0000}"/>
    <cellStyle name="20% - Accent1 2 4 5 2 6 2" xfId="12102" xr:uid="{00000000-0005-0000-0000-00008B2E0000}"/>
    <cellStyle name="20% - Accent1 2 4 5 2 6 2 2" xfId="12103" xr:uid="{00000000-0005-0000-0000-00008C2E0000}"/>
    <cellStyle name="20% - Accent1 2 4 5 2 6 3" xfId="12104" xr:uid="{00000000-0005-0000-0000-00008D2E0000}"/>
    <cellStyle name="20% - Accent1 2 4 5 2 7" xfId="12105" xr:uid="{00000000-0005-0000-0000-00008E2E0000}"/>
    <cellStyle name="20% - Accent1 2 4 5 2 7 2" xfId="12106" xr:uid="{00000000-0005-0000-0000-00008F2E0000}"/>
    <cellStyle name="20% - Accent1 2 4 5 2 8" xfId="12107" xr:uid="{00000000-0005-0000-0000-0000902E0000}"/>
    <cellStyle name="20% - Accent1 2 4 5 2 8 2" xfId="12108" xr:uid="{00000000-0005-0000-0000-0000912E0000}"/>
    <cellStyle name="20% - Accent1 2 4 5 2 9" xfId="12109" xr:uid="{00000000-0005-0000-0000-0000922E0000}"/>
    <cellStyle name="20% - Accent1 2 4 5 3" xfId="12110" xr:uid="{00000000-0005-0000-0000-0000932E0000}"/>
    <cellStyle name="20% - Accent1 2 4 5 3 2" xfId="12111" xr:uid="{00000000-0005-0000-0000-0000942E0000}"/>
    <cellStyle name="20% - Accent1 2 4 5 3 2 2" xfId="12112" xr:uid="{00000000-0005-0000-0000-0000952E0000}"/>
    <cellStyle name="20% - Accent1 2 4 5 3 2 2 2" xfId="12113" xr:uid="{00000000-0005-0000-0000-0000962E0000}"/>
    <cellStyle name="20% - Accent1 2 4 5 3 2 2 2 2" xfId="12114" xr:uid="{00000000-0005-0000-0000-0000972E0000}"/>
    <cellStyle name="20% - Accent1 2 4 5 3 2 2 3" xfId="12115" xr:uid="{00000000-0005-0000-0000-0000982E0000}"/>
    <cellStyle name="20% - Accent1 2 4 5 3 2 3" xfId="12116" xr:uid="{00000000-0005-0000-0000-0000992E0000}"/>
    <cellStyle name="20% - Accent1 2 4 5 3 2 3 2" xfId="12117" xr:uid="{00000000-0005-0000-0000-00009A2E0000}"/>
    <cellStyle name="20% - Accent1 2 4 5 3 2 4" xfId="12118" xr:uid="{00000000-0005-0000-0000-00009B2E0000}"/>
    <cellStyle name="20% - Accent1 2 4 5 3 3" xfId="12119" xr:uid="{00000000-0005-0000-0000-00009C2E0000}"/>
    <cellStyle name="20% - Accent1 2 4 5 3 3 2" xfId="12120" xr:uid="{00000000-0005-0000-0000-00009D2E0000}"/>
    <cellStyle name="20% - Accent1 2 4 5 3 3 2 2" xfId="12121" xr:uid="{00000000-0005-0000-0000-00009E2E0000}"/>
    <cellStyle name="20% - Accent1 2 4 5 3 3 2 2 2" xfId="12122" xr:uid="{00000000-0005-0000-0000-00009F2E0000}"/>
    <cellStyle name="20% - Accent1 2 4 5 3 3 2 3" xfId="12123" xr:uid="{00000000-0005-0000-0000-0000A02E0000}"/>
    <cellStyle name="20% - Accent1 2 4 5 3 3 3" xfId="12124" xr:uid="{00000000-0005-0000-0000-0000A12E0000}"/>
    <cellStyle name="20% - Accent1 2 4 5 3 3 3 2" xfId="12125" xr:uid="{00000000-0005-0000-0000-0000A22E0000}"/>
    <cellStyle name="20% - Accent1 2 4 5 3 3 4" xfId="12126" xr:uid="{00000000-0005-0000-0000-0000A32E0000}"/>
    <cellStyle name="20% - Accent1 2 4 5 3 4" xfId="12127" xr:uid="{00000000-0005-0000-0000-0000A42E0000}"/>
    <cellStyle name="20% - Accent1 2 4 5 3 4 2" xfId="12128" xr:uid="{00000000-0005-0000-0000-0000A52E0000}"/>
    <cellStyle name="20% - Accent1 2 4 5 3 4 2 2" xfId="12129" xr:uid="{00000000-0005-0000-0000-0000A62E0000}"/>
    <cellStyle name="20% - Accent1 2 4 5 3 4 2 2 2" xfId="12130" xr:uid="{00000000-0005-0000-0000-0000A72E0000}"/>
    <cellStyle name="20% - Accent1 2 4 5 3 4 2 3" xfId="12131" xr:uid="{00000000-0005-0000-0000-0000A82E0000}"/>
    <cellStyle name="20% - Accent1 2 4 5 3 4 3" xfId="12132" xr:uid="{00000000-0005-0000-0000-0000A92E0000}"/>
    <cellStyle name="20% - Accent1 2 4 5 3 4 3 2" xfId="12133" xr:uid="{00000000-0005-0000-0000-0000AA2E0000}"/>
    <cellStyle name="20% - Accent1 2 4 5 3 4 4" xfId="12134" xr:uid="{00000000-0005-0000-0000-0000AB2E0000}"/>
    <cellStyle name="20% - Accent1 2 4 5 3 5" xfId="12135" xr:uid="{00000000-0005-0000-0000-0000AC2E0000}"/>
    <cellStyle name="20% - Accent1 2 4 5 3 5 2" xfId="12136" xr:uid="{00000000-0005-0000-0000-0000AD2E0000}"/>
    <cellStyle name="20% - Accent1 2 4 5 3 5 2 2" xfId="12137" xr:uid="{00000000-0005-0000-0000-0000AE2E0000}"/>
    <cellStyle name="20% - Accent1 2 4 5 3 5 3" xfId="12138" xr:uid="{00000000-0005-0000-0000-0000AF2E0000}"/>
    <cellStyle name="20% - Accent1 2 4 5 3 6" xfId="12139" xr:uid="{00000000-0005-0000-0000-0000B02E0000}"/>
    <cellStyle name="20% - Accent1 2 4 5 3 6 2" xfId="12140" xr:uid="{00000000-0005-0000-0000-0000B12E0000}"/>
    <cellStyle name="20% - Accent1 2 4 5 3 6 2 2" xfId="12141" xr:uid="{00000000-0005-0000-0000-0000B22E0000}"/>
    <cellStyle name="20% - Accent1 2 4 5 3 6 3" xfId="12142" xr:uid="{00000000-0005-0000-0000-0000B32E0000}"/>
    <cellStyle name="20% - Accent1 2 4 5 3 7" xfId="12143" xr:uid="{00000000-0005-0000-0000-0000B42E0000}"/>
    <cellStyle name="20% - Accent1 2 4 5 3 7 2" xfId="12144" xr:uid="{00000000-0005-0000-0000-0000B52E0000}"/>
    <cellStyle name="20% - Accent1 2 4 5 3 8" xfId="12145" xr:uid="{00000000-0005-0000-0000-0000B62E0000}"/>
    <cellStyle name="20% - Accent1 2 4 5 3 8 2" xfId="12146" xr:uid="{00000000-0005-0000-0000-0000B72E0000}"/>
    <cellStyle name="20% - Accent1 2 4 5 3 9" xfId="12147" xr:uid="{00000000-0005-0000-0000-0000B82E0000}"/>
    <cellStyle name="20% - Accent1 2 4 5 4" xfId="12148" xr:uid="{00000000-0005-0000-0000-0000B92E0000}"/>
    <cellStyle name="20% - Accent1 2 4 5 4 2" xfId="12149" xr:uid="{00000000-0005-0000-0000-0000BA2E0000}"/>
    <cellStyle name="20% - Accent1 2 4 5 4 2 2" xfId="12150" xr:uid="{00000000-0005-0000-0000-0000BB2E0000}"/>
    <cellStyle name="20% - Accent1 2 4 5 4 2 2 2" xfId="12151" xr:uid="{00000000-0005-0000-0000-0000BC2E0000}"/>
    <cellStyle name="20% - Accent1 2 4 5 4 2 3" xfId="12152" xr:uid="{00000000-0005-0000-0000-0000BD2E0000}"/>
    <cellStyle name="20% - Accent1 2 4 5 4 3" xfId="12153" xr:uid="{00000000-0005-0000-0000-0000BE2E0000}"/>
    <cellStyle name="20% - Accent1 2 4 5 4 3 2" xfId="12154" xr:uid="{00000000-0005-0000-0000-0000BF2E0000}"/>
    <cellStyle name="20% - Accent1 2 4 5 4 4" xfId="12155" xr:uid="{00000000-0005-0000-0000-0000C02E0000}"/>
    <cellStyle name="20% - Accent1 2 4 5 5" xfId="12156" xr:uid="{00000000-0005-0000-0000-0000C12E0000}"/>
    <cellStyle name="20% - Accent1 2 4 5 5 2" xfId="12157" xr:uid="{00000000-0005-0000-0000-0000C22E0000}"/>
    <cellStyle name="20% - Accent1 2 4 5 5 2 2" xfId="12158" xr:uid="{00000000-0005-0000-0000-0000C32E0000}"/>
    <cellStyle name="20% - Accent1 2 4 5 5 2 2 2" xfId="12159" xr:uid="{00000000-0005-0000-0000-0000C42E0000}"/>
    <cellStyle name="20% - Accent1 2 4 5 5 2 3" xfId="12160" xr:uid="{00000000-0005-0000-0000-0000C52E0000}"/>
    <cellStyle name="20% - Accent1 2 4 5 5 3" xfId="12161" xr:uid="{00000000-0005-0000-0000-0000C62E0000}"/>
    <cellStyle name="20% - Accent1 2 4 5 5 3 2" xfId="12162" xr:uid="{00000000-0005-0000-0000-0000C72E0000}"/>
    <cellStyle name="20% - Accent1 2 4 5 5 4" xfId="12163" xr:uid="{00000000-0005-0000-0000-0000C82E0000}"/>
    <cellStyle name="20% - Accent1 2 4 5 6" xfId="12164" xr:uid="{00000000-0005-0000-0000-0000C92E0000}"/>
    <cellStyle name="20% - Accent1 2 4 5 6 2" xfId="12165" xr:uid="{00000000-0005-0000-0000-0000CA2E0000}"/>
    <cellStyle name="20% - Accent1 2 4 5 6 2 2" xfId="12166" xr:uid="{00000000-0005-0000-0000-0000CB2E0000}"/>
    <cellStyle name="20% - Accent1 2 4 5 6 2 2 2" xfId="12167" xr:uid="{00000000-0005-0000-0000-0000CC2E0000}"/>
    <cellStyle name="20% - Accent1 2 4 5 6 2 3" xfId="12168" xr:uid="{00000000-0005-0000-0000-0000CD2E0000}"/>
    <cellStyle name="20% - Accent1 2 4 5 6 3" xfId="12169" xr:uid="{00000000-0005-0000-0000-0000CE2E0000}"/>
    <cellStyle name="20% - Accent1 2 4 5 6 3 2" xfId="12170" xr:uid="{00000000-0005-0000-0000-0000CF2E0000}"/>
    <cellStyle name="20% - Accent1 2 4 5 6 4" xfId="12171" xr:uid="{00000000-0005-0000-0000-0000D02E0000}"/>
    <cellStyle name="20% - Accent1 2 4 5 7" xfId="12172" xr:uid="{00000000-0005-0000-0000-0000D12E0000}"/>
    <cellStyle name="20% - Accent1 2 4 5 7 2" xfId="12173" xr:uid="{00000000-0005-0000-0000-0000D22E0000}"/>
    <cellStyle name="20% - Accent1 2 4 5 7 2 2" xfId="12174" xr:uid="{00000000-0005-0000-0000-0000D32E0000}"/>
    <cellStyle name="20% - Accent1 2 4 5 7 3" xfId="12175" xr:uid="{00000000-0005-0000-0000-0000D42E0000}"/>
    <cellStyle name="20% - Accent1 2 4 5 8" xfId="12176" xr:uid="{00000000-0005-0000-0000-0000D52E0000}"/>
    <cellStyle name="20% - Accent1 2 4 5 8 2" xfId="12177" xr:uid="{00000000-0005-0000-0000-0000D62E0000}"/>
    <cellStyle name="20% - Accent1 2 4 5 8 2 2" xfId="12178" xr:uid="{00000000-0005-0000-0000-0000D72E0000}"/>
    <cellStyle name="20% - Accent1 2 4 5 8 3" xfId="12179" xr:uid="{00000000-0005-0000-0000-0000D82E0000}"/>
    <cellStyle name="20% - Accent1 2 4 5 9" xfId="12180" xr:uid="{00000000-0005-0000-0000-0000D92E0000}"/>
    <cellStyle name="20% - Accent1 2 4 5 9 2" xfId="12181" xr:uid="{00000000-0005-0000-0000-0000DA2E0000}"/>
    <cellStyle name="20% - Accent1 2 4 6" xfId="12182" xr:uid="{00000000-0005-0000-0000-0000DB2E0000}"/>
    <cellStyle name="20% - Accent1 2 4 6 10" xfId="12183" xr:uid="{00000000-0005-0000-0000-0000DC2E0000}"/>
    <cellStyle name="20% - Accent1 2 4 6 10 2" xfId="12184" xr:uid="{00000000-0005-0000-0000-0000DD2E0000}"/>
    <cellStyle name="20% - Accent1 2 4 6 11" xfId="12185" xr:uid="{00000000-0005-0000-0000-0000DE2E0000}"/>
    <cellStyle name="20% - Accent1 2 4 6 2" xfId="12186" xr:uid="{00000000-0005-0000-0000-0000DF2E0000}"/>
    <cellStyle name="20% - Accent1 2 4 6 2 2" xfId="12187" xr:uid="{00000000-0005-0000-0000-0000E02E0000}"/>
    <cellStyle name="20% - Accent1 2 4 6 2 2 2" xfId="12188" xr:uid="{00000000-0005-0000-0000-0000E12E0000}"/>
    <cellStyle name="20% - Accent1 2 4 6 2 2 2 2" xfId="12189" xr:uid="{00000000-0005-0000-0000-0000E22E0000}"/>
    <cellStyle name="20% - Accent1 2 4 6 2 2 2 2 2" xfId="12190" xr:uid="{00000000-0005-0000-0000-0000E32E0000}"/>
    <cellStyle name="20% - Accent1 2 4 6 2 2 2 3" xfId="12191" xr:uid="{00000000-0005-0000-0000-0000E42E0000}"/>
    <cellStyle name="20% - Accent1 2 4 6 2 2 3" xfId="12192" xr:uid="{00000000-0005-0000-0000-0000E52E0000}"/>
    <cellStyle name="20% - Accent1 2 4 6 2 2 3 2" xfId="12193" xr:uid="{00000000-0005-0000-0000-0000E62E0000}"/>
    <cellStyle name="20% - Accent1 2 4 6 2 2 4" xfId="12194" xr:uid="{00000000-0005-0000-0000-0000E72E0000}"/>
    <cellStyle name="20% - Accent1 2 4 6 2 3" xfId="12195" xr:uid="{00000000-0005-0000-0000-0000E82E0000}"/>
    <cellStyle name="20% - Accent1 2 4 6 2 3 2" xfId="12196" xr:uid="{00000000-0005-0000-0000-0000E92E0000}"/>
    <cellStyle name="20% - Accent1 2 4 6 2 3 2 2" xfId="12197" xr:uid="{00000000-0005-0000-0000-0000EA2E0000}"/>
    <cellStyle name="20% - Accent1 2 4 6 2 3 2 2 2" xfId="12198" xr:uid="{00000000-0005-0000-0000-0000EB2E0000}"/>
    <cellStyle name="20% - Accent1 2 4 6 2 3 2 3" xfId="12199" xr:uid="{00000000-0005-0000-0000-0000EC2E0000}"/>
    <cellStyle name="20% - Accent1 2 4 6 2 3 3" xfId="12200" xr:uid="{00000000-0005-0000-0000-0000ED2E0000}"/>
    <cellStyle name="20% - Accent1 2 4 6 2 3 3 2" xfId="12201" xr:uid="{00000000-0005-0000-0000-0000EE2E0000}"/>
    <cellStyle name="20% - Accent1 2 4 6 2 3 4" xfId="12202" xr:uid="{00000000-0005-0000-0000-0000EF2E0000}"/>
    <cellStyle name="20% - Accent1 2 4 6 2 4" xfId="12203" xr:uid="{00000000-0005-0000-0000-0000F02E0000}"/>
    <cellStyle name="20% - Accent1 2 4 6 2 4 2" xfId="12204" xr:uid="{00000000-0005-0000-0000-0000F12E0000}"/>
    <cellStyle name="20% - Accent1 2 4 6 2 4 2 2" xfId="12205" xr:uid="{00000000-0005-0000-0000-0000F22E0000}"/>
    <cellStyle name="20% - Accent1 2 4 6 2 4 2 2 2" xfId="12206" xr:uid="{00000000-0005-0000-0000-0000F32E0000}"/>
    <cellStyle name="20% - Accent1 2 4 6 2 4 2 3" xfId="12207" xr:uid="{00000000-0005-0000-0000-0000F42E0000}"/>
    <cellStyle name="20% - Accent1 2 4 6 2 4 3" xfId="12208" xr:uid="{00000000-0005-0000-0000-0000F52E0000}"/>
    <cellStyle name="20% - Accent1 2 4 6 2 4 3 2" xfId="12209" xr:uid="{00000000-0005-0000-0000-0000F62E0000}"/>
    <cellStyle name="20% - Accent1 2 4 6 2 4 4" xfId="12210" xr:uid="{00000000-0005-0000-0000-0000F72E0000}"/>
    <cellStyle name="20% - Accent1 2 4 6 2 5" xfId="12211" xr:uid="{00000000-0005-0000-0000-0000F82E0000}"/>
    <cellStyle name="20% - Accent1 2 4 6 2 5 2" xfId="12212" xr:uid="{00000000-0005-0000-0000-0000F92E0000}"/>
    <cellStyle name="20% - Accent1 2 4 6 2 5 2 2" xfId="12213" xr:uid="{00000000-0005-0000-0000-0000FA2E0000}"/>
    <cellStyle name="20% - Accent1 2 4 6 2 5 3" xfId="12214" xr:uid="{00000000-0005-0000-0000-0000FB2E0000}"/>
    <cellStyle name="20% - Accent1 2 4 6 2 6" xfId="12215" xr:uid="{00000000-0005-0000-0000-0000FC2E0000}"/>
    <cellStyle name="20% - Accent1 2 4 6 2 6 2" xfId="12216" xr:uid="{00000000-0005-0000-0000-0000FD2E0000}"/>
    <cellStyle name="20% - Accent1 2 4 6 2 6 2 2" xfId="12217" xr:uid="{00000000-0005-0000-0000-0000FE2E0000}"/>
    <cellStyle name="20% - Accent1 2 4 6 2 6 3" xfId="12218" xr:uid="{00000000-0005-0000-0000-0000FF2E0000}"/>
    <cellStyle name="20% - Accent1 2 4 6 2 7" xfId="12219" xr:uid="{00000000-0005-0000-0000-0000002F0000}"/>
    <cellStyle name="20% - Accent1 2 4 6 2 7 2" xfId="12220" xr:uid="{00000000-0005-0000-0000-0000012F0000}"/>
    <cellStyle name="20% - Accent1 2 4 6 2 8" xfId="12221" xr:uid="{00000000-0005-0000-0000-0000022F0000}"/>
    <cellStyle name="20% - Accent1 2 4 6 2 8 2" xfId="12222" xr:uid="{00000000-0005-0000-0000-0000032F0000}"/>
    <cellStyle name="20% - Accent1 2 4 6 2 9" xfId="12223" xr:uid="{00000000-0005-0000-0000-0000042F0000}"/>
    <cellStyle name="20% - Accent1 2 4 6 3" xfId="12224" xr:uid="{00000000-0005-0000-0000-0000052F0000}"/>
    <cellStyle name="20% - Accent1 2 4 6 3 2" xfId="12225" xr:uid="{00000000-0005-0000-0000-0000062F0000}"/>
    <cellStyle name="20% - Accent1 2 4 6 3 2 2" xfId="12226" xr:uid="{00000000-0005-0000-0000-0000072F0000}"/>
    <cellStyle name="20% - Accent1 2 4 6 3 2 2 2" xfId="12227" xr:uid="{00000000-0005-0000-0000-0000082F0000}"/>
    <cellStyle name="20% - Accent1 2 4 6 3 2 2 2 2" xfId="12228" xr:uid="{00000000-0005-0000-0000-0000092F0000}"/>
    <cellStyle name="20% - Accent1 2 4 6 3 2 2 3" xfId="12229" xr:uid="{00000000-0005-0000-0000-00000A2F0000}"/>
    <cellStyle name="20% - Accent1 2 4 6 3 2 3" xfId="12230" xr:uid="{00000000-0005-0000-0000-00000B2F0000}"/>
    <cellStyle name="20% - Accent1 2 4 6 3 2 3 2" xfId="12231" xr:uid="{00000000-0005-0000-0000-00000C2F0000}"/>
    <cellStyle name="20% - Accent1 2 4 6 3 2 4" xfId="12232" xr:uid="{00000000-0005-0000-0000-00000D2F0000}"/>
    <cellStyle name="20% - Accent1 2 4 6 3 3" xfId="12233" xr:uid="{00000000-0005-0000-0000-00000E2F0000}"/>
    <cellStyle name="20% - Accent1 2 4 6 3 3 2" xfId="12234" xr:uid="{00000000-0005-0000-0000-00000F2F0000}"/>
    <cellStyle name="20% - Accent1 2 4 6 3 3 2 2" xfId="12235" xr:uid="{00000000-0005-0000-0000-0000102F0000}"/>
    <cellStyle name="20% - Accent1 2 4 6 3 3 2 2 2" xfId="12236" xr:uid="{00000000-0005-0000-0000-0000112F0000}"/>
    <cellStyle name="20% - Accent1 2 4 6 3 3 2 3" xfId="12237" xr:uid="{00000000-0005-0000-0000-0000122F0000}"/>
    <cellStyle name="20% - Accent1 2 4 6 3 3 3" xfId="12238" xr:uid="{00000000-0005-0000-0000-0000132F0000}"/>
    <cellStyle name="20% - Accent1 2 4 6 3 3 3 2" xfId="12239" xr:uid="{00000000-0005-0000-0000-0000142F0000}"/>
    <cellStyle name="20% - Accent1 2 4 6 3 3 4" xfId="12240" xr:uid="{00000000-0005-0000-0000-0000152F0000}"/>
    <cellStyle name="20% - Accent1 2 4 6 3 4" xfId="12241" xr:uid="{00000000-0005-0000-0000-0000162F0000}"/>
    <cellStyle name="20% - Accent1 2 4 6 3 4 2" xfId="12242" xr:uid="{00000000-0005-0000-0000-0000172F0000}"/>
    <cellStyle name="20% - Accent1 2 4 6 3 4 2 2" xfId="12243" xr:uid="{00000000-0005-0000-0000-0000182F0000}"/>
    <cellStyle name="20% - Accent1 2 4 6 3 4 2 2 2" xfId="12244" xr:uid="{00000000-0005-0000-0000-0000192F0000}"/>
    <cellStyle name="20% - Accent1 2 4 6 3 4 2 3" xfId="12245" xr:uid="{00000000-0005-0000-0000-00001A2F0000}"/>
    <cellStyle name="20% - Accent1 2 4 6 3 4 3" xfId="12246" xr:uid="{00000000-0005-0000-0000-00001B2F0000}"/>
    <cellStyle name="20% - Accent1 2 4 6 3 4 3 2" xfId="12247" xr:uid="{00000000-0005-0000-0000-00001C2F0000}"/>
    <cellStyle name="20% - Accent1 2 4 6 3 4 4" xfId="12248" xr:uid="{00000000-0005-0000-0000-00001D2F0000}"/>
    <cellStyle name="20% - Accent1 2 4 6 3 5" xfId="12249" xr:uid="{00000000-0005-0000-0000-00001E2F0000}"/>
    <cellStyle name="20% - Accent1 2 4 6 3 5 2" xfId="12250" xr:uid="{00000000-0005-0000-0000-00001F2F0000}"/>
    <cellStyle name="20% - Accent1 2 4 6 3 5 2 2" xfId="12251" xr:uid="{00000000-0005-0000-0000-0000202F0000}"/>
    <cellStyle name="20% - Accent1 2 4 6 3 5 3" xfId="12252" xr:uid="{00000000-0005-0000-0000-0000212F0000}"/>
    <cellStyle name="20% - Accent1 2 4 6 3 6" xfId="12253" xr:uid="{00000000-0005-0000-0000-0000222F0000}"/>
    <cellStyle name="20% - Accent1 2 4 6 3 6 2" xfId="12254" xr:uid="{00000000-0005-0000-0000-0000232F0000}"/>
    <cellStyle name="20% - Accent1 2 4 6 3 6 2 2" xfId="12255" xr:uid="{00000000-0005-0000-0000-0000242F0000}"/>
    <cellStyle name="20% - Accent1 2 4 6 3 6 3" xfId="12256" xr:uid="{00000000-0005-0000-0000-0000252F0000}"/>
    <cellStyle name="20% - Accent1 2 4 6 3 7" xfId="12257" xr:uid="{00000000-0005-0000-0000-0000262F0000}"/>
    <cellStyle name="20% - Accent1 2 4 6 3 7 2" xfId="12258" xr:uid="{00000000-0005-0000-0000-0000272F0000}"/>
    <cellStyle name="20% - Accent1 2 4 6 3 8" xfId="12259" xr:uid="{00000000-0005-0000-0000-0000282F0000}"/>
    <cellStyle name="20% - Accent1 2 4 6 3 8 2" xfId="12260" xr:uid="{00000000-0005-0000-0000-0000292F0000}"/>
    <cellStyle name="20% - Accent1 2 4 6 3 9" xfId="12261" xr:uid="{00000000-0005-0000-0000-00002A2F0000}"/>
    <cellStyle name="20% - Accent1 2 4 6 4" xfId="12262" xr:uid="{00000000-0005-0000-0000-00002B2F0000}"/>
    <cellStyle name="20% - Accent1 2 4 6 4 2" xfId="12263" xr:uid="{00000000-0005-0000-0000-00002C2F0000}"/>
    <cellStyle name="20% - Accent1 2 4 6 4 2 2" xfId="12264" xr:uid="{00000000-0005-0000-0000-00002D2F0000}"/>
    <cellStyle name="20% - Accent1 2 4 6 4 2 2 2" xfId="12265" xr:uid="{00000000-0005-0000-0000-00002E2F0000}"/>
    <cellStyle name="20% - Accent1 2 4 6 4 2 3" xfId="12266" xr:uid="{00000000-0005-0000-0000-00002F2F0000}"/>
    <cellStyle name="20% - Accent1 2 4 6 4 3" xfId="12267" xr:uid="{00000000-0005-0000-0000-0000302F0000}"/>
    <cellStyle name="20% - Accent1 2 4 6 4 3 2" xfId="12268" xr:uid="{00000000-0005-0000-0000-0000312F0000}"/>
    <cellStyle name="20% - Accent1 2 4 6 4 4" xfId="12269" xr:uid="{00000000-0005-0000-0000-0000322F0000}"/>
    <cellStyle name="20% - Accent1 2 4 6 5" xfId="12270" xr:uid="{00000000-0005-0000-0000-0000332F0000}"/>
    <cellStyle name="20% - Accent1 2 4 6 5 2" xfId="12271" xr:uid="{00000000-0005-0000-0000-0000342F0000}"/>
    <cellStyle name="20% - Accent1 2 4 6 5 2 2" xfId="12272" xr:uid="{00000000-0005-0000-0000-0000352F0000}"/>
    <cellStyle name="20% - Accent1 2 4 6 5 2 2 2" xfId="12273" xr:uid="{00000000-0005-0000-0000-0000362F0000}"/>
    <cellStyle name="20% - Accent1 2 4 6 5 2 3" xfId="12274" xr:uid="{00000000-0005-0000-0000-0000372F0000}"/>
    <cellStyle name="20% - Accent1 2 4 6 5 3" xfId="12275" xr:uid="{00000000-0005-0000-0000-0000382F0000}"/>
    <cellStyle name="20% - Accent1 2 4 6 5 3 2" xfId="12276" xr:uid="{00000000-0005-0000-0000-0000392F0000}"/>
    <cellStyle name="20% - Accent1 2 4 6 5 4" xfId="12277" xr:uid="{00000000-0005-0000-0000-00003A2F0000}"/>
    <cellStyle name="20% - Accent1 2 4 6 6" xfId="12278" xr:uid="{00000000-0005-0000-0000-00003B2F0000}"/>
    <cellStyle name="20% - Accent1 2 4 6 6 2" xfId="12279" xr:uid="{00000000-0005-0000-0000-00003C2F0000}"/>
    <cellStyle name="20% - Accent1 2 4 6 6 2 2" xfId="12280" xr:uid="{00000000-0005-0000-0000-00003D2F0000}"/>
    <cellStyle name="20% - Accent1 2 4 6 6 2 2 2" xfId="12281" xr:uid="{00000000-0005-0000-0000-00003E2F0000}"/>
    <cellStyle name="20% - Accent1 2 4 6 6 2 3" xfId="12282" xr:uid="{00000000-0005-0000-0000-00003F2F0000}"/>
    <cellStyle name="20% - Accent1 2 4 6 6 3" xfId="12283" xr:uid="{00000000-0005-0000-0000-0000402F0000}"/>
    <cellStyle name="20% - Accent1 2 4 6 6 3 2" xfId="12284" xr:uid="{00000000-0005-0000-0000-0000412F0000}"/>
    <cellStyle name="20% - Accent1 2 4 6 6 4" xfId="12285" xr:uid="{00000000-0005-0000-0000-0000422F0000}"/>
    <cellStyle name="20% - Accent1 2 4 6 7" xfId="12286" xr:uid="{00000000-0005-0000-0000-0000432F0000}"/>
    <cellStyle name="20% - Accent1 2 4 6 7 2" xfId="12287" xr:uid="{00000000-0005-0000-0000-0000442F0000}"/>
    <cellStyle name="20% - Accent1 2 4 6 7 2 2" xfId="12288" xr:uid="{00000000-0005-0000-0000-0000452F0000}"/>
    <cellStyle name="20% - Accent1 2 4 6 7 3" xfId="12289" xr:uid="{00000000-0005-0000-0000-0000462F0000}"/>
    <cellStyle name="20% - Accent1 2 4 6 8" xfId="12290" xr:uid="{00000000-0005-0000-0000-0000472F0000}"/>
    <cellStyle name="20% - Accent1 2 4 6 8 2" xfId="12291" xr:uid="{00000000-0005-0000-0000-0000482F0000}"/>
    <cellStyle name="20% - Accent1 2 4 6 8 2 2" xfId="12292" xr:uid="{00000000-0005-0000-0000-0000492F0000}"/>
    <cellStyle name="20% - Accent1 2 4 6 8 3" xfId="12293" xr:uid="{00000000-0005-0000-0000-00004A2F0000}"/>
    <cellStyle name="20% - Accent1 2 4 6 9" xfId="12294" xr:uid="{00000000-0005-0000-0000-00004B2F0000}"/>
    <cellStyle name="20% - Accent1 2 4 6 9 2" xfId="12295" xr:uid="{00000000-0005-0000-0000-00004C2F0000}"/>
    <cellStyle name="20% - Accent1 2 4 7" xfId="12296" xr:uid="{00000000-0005-0000-0000-00004D2F0000}"/>
    <cellStyle name="20% - Accent1 2 4 7 2" xfId="12297" xr:uid="{00000000-0005-0000-0000-00004E2F0000}"/>
    <cellStyle name="20% - Accent1 2 4 7 2 2" xfId="12298" xr:uid="{00000000-0005-0000-0000-00004F2F0000}"/>
    <cellStyle name="20% - Accent1 2 4 7 2 2 2" xfId="12299" xr:uid="{00000000-0005-0000-0000-0000502F0000}"/>
    <cellStyle name="20% - Accent1 2 4 7 2 2 2 2" xfId="12300" xr:uid="{00000000-0005-0000-0000-0000512F0000}"/>
    <cellStyle name="20% - Accent1 2 4 7 2 2 3" xfId="12301" xr:uid="{00000000-0005-0000-0000-0000522F0000}"/>
    <cellStyle name="20% - Accent1 2 4 7 2 3" xfId="12302" xr:uid="{00000000-0005-0000-0000-0000532F0000}"/>
    <cellStyle name="20% - Accent1 2 4 7 2 3 2" xfId="12303" xr:uid="{00000000-0005-0000-0000-0000542F0000}"/>
    <cellStyle name="20% - Accent1 2 4 7 2 4" xfId="12304" xr:uid="{00000000-0005-0000-0000-0000552F0000}"/>
    <cellStyle name="20% - Accent1 2 4 7 3" xfId="12305" xr:uid="{00000000-0005-0000-0000-0000562F0000}"/>
    <cellStyle name="20% - Accent1 2 4 7 3 2" xfId="12306" xr:uid="{00000000-0005-0000-0000-0000572F0000}"/>
    <cellStyle name="20% - Accent1 2 4 7 3 2 2" xfId="12307" xr:uid="{00000000-0005-0000-0000-0000582F0000}"/>
    <cellStyle name="20% - Accent1 2 4 7 3 2 2 2" xfId="12308" xr:uid="{00000000-0005-0000-0000-0000592F0000}"/>
    <cellStyle name="20% - Accent1 2 4 7 3 2 3" xfId="12309" xr:uid="{00000000-0005-0000-0000-00005A2F0000}"/>
    <cellStyle name="20% - Accent1 2 4 7 3 3" xfId="12310" xr:uid="{00000000-0005-0000-0000-00005B2F0000}"/>
    <cellStyle name="20% - Accent1 2 4 7 3 3 2" xfId="12311" xr:uid="{00000000-0005-0000-0000-00005C2F0000}"/>
    <cellStyle name="20% - Accent1 2 4 7 3 4" xfId="12312" xr:uid="{00000000-0005-0000-0000-00005D2F0000}"/>
    <cellStyle name="20% - Accent1 2 4 7 4" xfId="12313" xr:uid="{00000000-0005-0000-0000-00005E2F0000}"/>
    <cellStyle name="20% - Accent1 2 4 7 4 2" xfId="12314" xr:uid="{00000000-0005-0000-0000-00005F2F0000}"/>
    <cellStyle name="20% - Accent1 2 4 7 4 2 2" xfId="12315" xr:uid="{00000000-0005-0000-0000-0000602F0000}"/>
    <cellStyle name="20% - Accent1 2 4 7 4 2 2 2" xfId="12316" xr:uid="{00000000-0005-0000-0000-0000612F0000}"/>
    <cellStyle name="20% - Accent1 2 4 7 4 2 3" xfId="12317" xr:uid="{00000000-0005-0000-0000-0000622F0000}"/>
    <cellStyle name="20% - Accent1 2 4 7 4 3" xfId="12318" xr:uid="{00000000-0005-0000-0000-0000632F0000}"/>
    <cellStyle name="20% - Accent1 2 4 7 4 3 2" xfId="12319" xr:uid="{00000000-0005-0000-0000-0000642F0000}"/>
    <cellStyle name="20% - Accent1 2 4 7 4 4" xfId="12320" xr:uid="{00000000-0005-0000-0000-0000652F0000}"/>
    <cellStyle name="20% - Accent1 2 4 7 5" xfId="12321" xr:uid="{00000000-0005-0000-0000-0000662F0000}"/>
    <cellStyle name="20% - Accent1 2 4 7 5 2" xfId="12322" xr:uid="{00000000-0005-0000-0000-0000672F0000}"/>
    <cellStyle name="20% - Accent1 2 4 7 5 2 2" xfId="12323" xr:uid="{00000000-0005-0000-0000-0000682F0000}"/>
    <cellStyle name="20% - Accent1 2 4 7 5 3" xfId="12324" xr:uid="{00000000-0005-0000-0000-0000692F0000}"/>
    <cellStyle name="20% - Accent1 2 4 7 6" xfId="12325" xr:uid="{00000000-0005-0000-0000-00006A2F0000}"/>
    <cellStyle name="20% - Accent1 2 4 7 6 2" xfId="12326" xr:uid="{00000000-0005-0000-0000-00006B2F0000}"/>
    <cellStyle name="20% - Accent1 2 4 7 6 2 2" xfId="12327" xr:uid="{00000000-0005-0000-0000-00006C2F0000}"/>
    <cellStyle name="20% - Accent1 2 4 7 6 3" xfId="12328" xr:uid="{00000000-0005-0000-0000-00006D2F0000}"/>
    <cellStyle name="20% - Accent1 2 4 7 7" xfId="12329" xr:uid="{00000000-0005-0000-0000-00006E2F0000}"/>
    <cellStyle name="20% - Accent1 2 4 7 7 2" xfId="12330" xr:uid="{00000000-0005-0000-0000-00006F2F0000}"/>
    <cellStyle name="20% - Accent1 2 4 7 8" xfId="12331" xr:uid="{00000000-0005-0000-0000-0000702F0000}"/>
    <cellStyle name="20% - Accent1 2 4 7 8 2" xfId="12332" xr:uid="{00000000-0005-0000-0000-0000712F0000}"/>
    <cellStyle name="20% - Accent1 2 4 7 9" xfId="12333" xr:uid="{00000000-0005-0000-0000-0000722F0000}"/>
    <cellStyle name="20% - Accent1 2 4 8" xfId="12334" xr:uid="{00000000-0005-0000-0000-0000732F0000}"/>
    <cellStyle name="20% - Accent1 2 4 8 2" xfId="12335" xr:uid="{00000000-0005-0000-0000-0000742F0000}"/>
    <cellStyle name="20% - Accent1 2 4 8 2 2" xfId="12336" xr:uid="{00000000-0005-0000-0000-0000752F0000}"/>
    <cellStyle name="20% - Accent1 2 4 8 2 2 2" xfId="12337" xr:uid="{00000000-0005-0000-0000-0000762F0000}"/>
    <cellStyle name="20% - Accent1 2 4 8 2 2 2 2" xfId="12338" xr:uid="{00000000-0005-0000-0000-0000772F0000}"/>
    <cellStyle name="20% - Accent1 2 4 8 2 2 3" xfId="12339" xr:uid="{00000000-0005-0000-0000-0000782F0000}"/>
    <cellStyle name="20% - Accent1 2 4 8 2 3" xfId="12340" xr:uid="{00000000-0005-0000-0000-0000792F0000}"/>
    <cellStyle name="20% - Accent1 2 4 8 2 3 2" xfId="12341" xr:uid="{00000000-0005-0000-0000-00007A2F0000}"/>
    <cellStyle name="20% - Accent1 2 4 8 2 4" xfId="12342" xr:uid="{00000000-0005-0000-0000-00007B2F0000}"/>
    <cellStyle name="20% - Accent1 2 4 8 3" xfId="12343" xr:uid="{00000000-0005-0000-0000-00007C2F0000}"/>
    <cellStyle name="20% - Accent1 2 4 8 3 2" xfId="12344" xr:uid="{00000000-0005-0000-0000-00007D2F0000}"/>
    <cellStyle name="20% - Accent1 2 4 8 3 2 2" xfId="12345" xr:uid="{00000000-0005-0000-0000-00007E2F0000}"/>
    <cellStyle name="20% - Accent1 2 4 8 3 2 2 2" xfId="12346" xr:uid="{00000000-0005-0000-0000-00007F2F0000}"/>
    <cellStyle name="20% - Accent1 2 4 8 3 2 3" xfId="12347" xr:uid="{00000000-0005-0000-0000-0000802F0000}"/>
    <cellStyle name="20% - Accent1 2 4 8 3 3" xfId="12348" xr:uid="{00000000-0005-0000-0000-0000812F0000}"/>
    <cellStyle name="20% - Accent1 2 4 8 3 3 2" xfId="12349" xr:uid="{00000000-0005-0000-0000-0000822F0000}"/>
    <cellStyle name="20% - Accent1 2 4 8 3 4" xfId="12350" xr:uid="{00000000-0005-0000-0000-0000832F0000}"/>
    <cellStyle name="20% - Accent1 2 4 8 4" xfId="12351" xr:uid="{00000000-0005-0000-0000-0000842F0000}"/>
    <cellStyle name="20% - Accent1 2 4 8 4 2" xfId="12352" xr:uid="{00000000-0005-0000-0000-0000852F0000}"/>
    <cellStyle name="20% - Accent1 2 4 8 4 2 2" xfId="12353" xr:uid="{00000000-0005-0000-0000-0000862F0000}"/>
    <cellStyle name="20% - Accent1 2 4 8 4 2 2 2" xfId="12354" xr:uid="{00000000-0005-0000-0000-0000872F0000}"/>
    <cellStyle name="20% - Accent1 2 4 8 4 2 3" xfId="12355" xr:uid="{00000000-0005-0000-0000-0000882F0000}"/>
    <cellStyle name="20% - Accent1 2 4 8 4 3" xfId="12356" xr:uid="{00000000-0005-0000-0000-0000892F0000}"/>
    <cellStyle name="20% - Accent1 2 4 8 4 3 2" xfId="12357" xr:uid="{00000000-0005-0000-0000-00008A2F0000}"/>
    <cellStyle name="20% - Accent1 2 4 8 4 4" xfId="12358" xr:uid="{00000000-0005-0000-0000-00008B2F0000}"/>
    <cellStyle name="20% - Accent1 2 4 8 5" xfId="12359" xr:uid="{00000000-0005-0000-0000-00008C2F0000}"/>
    <cellStyle name="20% - Accent1 2 4 8 5 2" xfId="12360" xr:uid="{00000000-0005-0000-0000-00008D2F0000}"/>
    <cellStyle name="20% - Accent1 2 4 8 5 2 2" xfId="12361" xr:uid="{00000000-0005-0000-0000-00008E2F0000}"/>
    <cellStyle name="20% - Accent1 2 4 8 5 3" xfId="12362" xr:uid="{00000000-0005-0000-0000-00008F2F0000}"/>
    <cellStyle name="20% - Accent1 2 4 8 6" xfId="12363" xr:uid="{00000000-0005-0000-0000-0000902F0000}"/>
    <cellStyle name="20% - Accent1 2 4 8 6 2" xfId="12364" xr:uid="{00000000-0005-0000-0000-0000912F0000}"/>
    <cellStyle name="20% - Accent1 2 4 8 6 2 2" xfId="12365" xr:uid="{00000000-0005-0000-0000-0000922F0000}"/>
    <cellStyle name="20% - Accent1 2 4 8 6 3" xfId="12366" xr:uid="{00000000-0005-0000-0000-0000932F0000}"/>
    <cellStyle name="20% - Accent1 2 4 8 7" xfId="12367" xr:uid="{00000000-0005-0000-0000-0000942F0000}"/>
    <cellStyle name="20% - Accent1 2 4 8 7 2" xfId="12368" xr:uid="{00000000-0005-0000-0000-0000952F0000}"/>
    <cellStyle name="20% - Accent1 2 4 8 8" xfId="12369" xr:uid="{00000000-0005-0000-0000-0000962F0000}"/>
    <cellStyle name="20% - Accent1 2 4 8 8 2" xfId="12370" xr:uid="{00000000-0005-0000-0000-0000972F0000}"/>
    <cellStyle name="20% - Accent1 2 4 8 9" xfId="12371" xr:uid="{00000000-0005-0000-0000-0000982F0000}"/>
    <cellStyle name="20% - Accent1 2 4 9" xfId="12372" xr:uid="{00000000-0005-0000-0000-0000992F0000}"/>
    <cellStyle name="20% - Accent1 2 4 9 2" xfId="12373" xr:uid="{00000000-0005-0000-0000-00009A2F0000}"/>
    <cellStyle name="20% - Accent1 2 4 9 2 2" xfId="12374" xr:uid="{00000000-0005-0000-0000-00009B2F0000}"/>
    <cellStyle name="20% - Accent1 2 4 9 2 2 2" xfId="12375" xr:uid="{00000000-0005-0000-0000-00009C2F0000}"/>
    <cellStyle name="20% - Accent1 2 4 9 2 3" xfId="12376" xr:uid="{00000000-0005-0000-0000-00009D2F0000}"/>
    <cellStyle name="20% - Accent1 2 4 9 3" xfId="12377" xr:uid="{00000000-0005-0000-0000-00009E2F0000}"/>
    <cellStyle name="20% - Accent1 2 4 9 3 2" xfId="12378" xr:uid="{00000000-0005-0000-0000-00009F2F0000}"/>
    <cellStyle name="20% - Accent1 2 4 9 4" xfId="12379" xr:uid="{00000000-0005-0000-0000-0000A02F0000}"/>
    <cellStyle name="20% - Accent1 2 5" xfId="12380" xr:uid="{00000000-0005-0000-0000-0000A12F0000}"/>
    <cellStyle name="20% - Accent1 2 5 10" xfId="12381" xr:uid="{00000000-0005-0000-0000-0000A22F0000}"/>
    <cellStyle name="20% - Accent1 2 5 10 2" xfId="12382" xr:uid="{00000000-0005-0000-0000-0000A32F0000}"/>
    <cellStyle name="20% - Accent1 2 5 10 2 2" xfId="12383" xr:uid="{00000000-0005-0000-0000-0000A42F0000}"/>
    <cellStyle name="20% - Accent1 2 5 10 2 2 2" xfId="12384" xr:uid="{00000000-0005-0000-0000-0000A52F0000}"/>
    <cellStyle name="20% - Accent1 2 5 10 2 3" xfId="12385" xr:uid="{00000000-0005-0000-0000-0000A62F0000}"/>
    <cellStyle name="20% - Accent1 2 5 10 3" xfId="12386" xr:uid="{00000000-0005-0000-0000-0000A72F0000}"/>
    <cellStyle name="20% - Accent1 2 5 10 3 2" xfId="12387" xr:uid="{00000000-0005-0000-0000-0000A82F0000}"/>
    <cellStyle name="20% - Accent1 2 5 10 4" xfId="12388" xr:uid="{00000000-0005-0000-0000-0000A92F0000}"/>
    <cellStyle name="20% - Accent1 2 5 11" xfId="12389" xr:uid="{00000000-0005-0000-0000-0000AA2F0000}"/>
    <cellStyle name="20% - Accent1 2 5 11 2" xfId="12390" xr:uid="{00000000-0005-0000-0000-0000AB2F0000}"/>
    <cellStyle name="20% - Accent1 2 5 11 2 2" xfId="12391" xr:uid="{00000000-0005-0000-0000-0000AC2F0000}"/>
    <cellStyle name="20% - Accent1 2 5 11 2 2 2" xfId="12392" xr:uid="{00000000-0005-0000-0000-0000AD2F0000}"/>
    <cellStyle name="20% - Accent1 2 5 11 2 3" xfId="12393" xr:uid="{00000000-0005-0000-0000-0000AE2F0000}"/>
    <cellStyle name="20% - Accent1 2 5 11 3" xfId="12394" xr:uid="{00000000-0005-0000-0000-0000AF2F0000}"/>
    <cellStyle name="20% - Accent1 2 5 11 3 2" xfId="12395" xr:uid="{00000000-0005-0000-0000-0000B02F0000}"/>
    <cellStyle name="20% - Accent1 2 5 11 4" xfId="12396" xr:uid="{00000000-0005-0000-0000-0000B12F0000}"/>
    <cellStyle name="20% - Accent1 2 5 12" xfId="12397" xr:uid="{00000000-0005-0000-0000-0000B22F0000}"/>
    <cellStyle name="20% - Accent1 2 5 12 2" xfId="12398" xr:uid="{00000000-0005-0000-0000-0000B32F0000}"/>
    <cellStyle name="20% - Accent1 2 5 12 2 2" xfId="12399" xr:uid="{00000000-0005-0000-0000-0000B42F0000}"/>
    <cellStyle name="20% - Accent1 2 5 12 3" xfId="12400" xr:uid="{00000000-0005-0000-0000-0000B52F0000}"/>
    <cellStyle name="20% - Accent1 2 5 13" xfId="12401" xr:uid="{00000000-0005-0000-0000-0000B62F0000}"/>
    <cellStyle name="20% - Accent1 2 5 13 2" xfId="12402" xr:uid="{00000000-0005-0000-0000-0000B72F0000}"/>
    <cellStyle name="20% - Accent1 2 5 13 2 2" xfId="12403" xr:uid="{00000000-0005-0000-0000-0000B82F0000}"/>
    <cellStyle name="20% - Accent1 2 5 13 3" xfId="12404" xr:uid="{00000000-0005-0000-0000-0000B92F0000}"/>
    <cellStyle name="20% - Accent1 2 5 14" xfId="12405" xr:uid="{00000000-0005-0000-0000-0000BA2F0000}"/>
    <cellStyle name="20% - Accent1 2 5 14 2" xfId="12406" xr:uid="{00000000-0005-0000-0000-0000BB2F0000}"/>
    <cellStyle name="20% - Accent1 2 5 15" xfId="12407" xr:uid="{00000000-0005-0000-0000-0000BC2F0000}"/>
    <cellStyle name="20% - Accent1 2 5 15 2" xfId="12408" xr:uid="{00000000-0005-0000-0000-0000BD2F0000}"/>
    <cellStyle name="20% - Accent1 2 5 16" xfId="12409" xr:uid="{00000000-0005-0000-0000-0000BE2F0000}"/>
    <cellStyle name="20% - Accent1 2 5 2" xfId="12410" xr:uid="{00000000-0005-0000-0000-0000BF2F0000}"/>
    <cellStyle name="20% - Accent1 2 5 2 10" xfId="12411" xr:uid="{00000000-0005-0000-0000-0000C02F0000}"/>
    <cellStyle name="20% - Accent1 2 5 2 10 2" xfId="12412" xr:uid="{00000000-0005-0000-0000-0000C12F0000}"/>
    <cellStyle name="20% - Accent1 2 5 2 10 2 2" xfId="12413" xr:uid="{00000000-0005-0000-0000-0000C22F0000}"/>
    <cellStyle name="20% - Accent1 2 5 2 10 2 2 2" xfId="12414" xr:uid="{00000000-0005-0000-0000-0000C32F0000}"/>
    <cellStyle name="20% - Accent1 2 5 2 10 2 3" xfId="12415" xr:uid="{00000000-0005-0000-0000-0000C42F0000}"/>
    <cellStyle name="20% - Accent1 2 5 2 10 3" xfId="12416" xr:uid="{00000000-0005-0000-0000-0000C52F0000}"/>
    <cellStyle name="20% - Accent1 2 5 2 10 3 2" xfId="12417" xr:uid="{00000000-0005-0000-0000-0000C62F0000}"/>
    <cellStyle name="20% - Accent1 2 5 2 10 4" xfId="12418" xr:uid="{00000000-0005-0000-0000-0000C72F0000}"/>
    <cellStyle name="20% - Accent1 2 5 2 11" xfId="12419" xr:uid="{00000000-0005-0000-0000-0000C82F0000}"/>
    <cellStyle name="20% - Accent1 2 5 2 11 2" xfId="12420" xr:uid="{00000000-0005-0000-0000-0000C92F0000}"/>
    <cellStyle name="20% - Accent1 2 5 2 11 2 2" xfId="12421" xr:uid="{00000000-0005-0000-0000-0000CA2F0000}"/>
    <cellStyle name="20% - Accent1 2 5 2 11 3" xfId="12422" xr:uid="{00000000-0005-0000-0000-0000CB2F0000}"/>
    <cellStyle name="20% - Accent1 2 5 2 12" xfId="12423" xr:uid="{00000000-0005-0000-0000-0000CC2F0000}"/>
    <cellStyle name="20% - Accent1 2 5 2 12 2" xfId="12424" xr:uid="{00000000-0005-0000-0000-0000CD2F0000}"/>
    <cellStyle name="20% - Accent1 2 5 2 12 2 2" xfId="12425" xr:uid="{00000000-0005-0000-0000-0000CE2F0000}"/>
    <cellStyle name="20% - Accent1 2 5 2 12 3" xfId="12426" xr:uid="{00000000-0005-0000-0000-0000CF2F0000}"/>
    <cellStyle name="20% - Accent1 2 5 2 13" xfId="12427" xr:uid="{00000000-0005-0000-0000-0000D02F0000}"/>
    <cellStyle name="20% - Accent1 2 5 2 13 2" xfId="12428" xr:uid="{00000000-0005-0000-0000-0000D12F0000}"/>
    <cellStyle name="20% - Accent1 2 5 2 14" xfId="12429" xr:uid="{00000000-0005-0000-0000-0000D22F0000}"/>
    <cellStyle name="20% - Accent1 2 5 2 14 2" xfId="12430" xr:uid="{00000000-0005-0000-0000-0000D32F0000}"/>
    <cellStyle name="20% - Accent1 2 5 2 15" xfId="12431" xr:uid="{00000000-0005-0000-0000-0000D42F0000}"/>
    <cellStyle name="20% - Accent1 2 5 2 2" xfId="12432" xr:uid="{00000000-0005-0000-0000-0000D52F0000}"/>
    <cellStyle name="20% - Accent1 2 5 2 2 10" xfId="12433" xr:uid="{00000000-0005-0000-0000-0000D62F0000}"/>
    <cellStyle name="20% - Accent1 2 5 2 2 10 2" xfId="12434" xr:uid="{00000000-0005-0000-0000-0000D72F0000}"/>
    <cellStyle name="20% - Accent1 2 5 2 2 10 2 2" xfId="12435" xr:uid="{00000000-0005-0000-0000-0000D82F0000}"/>
    <cellStyle name="20% - Accent1 2 5 2 2 10 3" xfId="12436" xr:uid="{00000000-0005-0000-0000-0000D92F0000}"/>
    <cellStyle name="20% - Accent1 2 5 2 2 11" xfId="12437" xr:uid="{00000000-0005-0000-0000-0000DA2F0000}"/>
    <cellStyle name="20% - Accent1 2 5 2 2 11 2" xfId="12438" xr:uid="{00000000-0005-0000-0000-0000DB2F0000}"/>
    <cellStyle name="20% - Accent1 2 5 2 2 11 2 2" xfId="12439" xr:uid="{00000000-0005-0000-0000-0000DC2F0000}"/>
    <cellStyle name="20% - Accent1 2 5 2 2 11 3" xfId="12440" xr:uid="{00000000-0005-0000-0000-0000DD2F0000}"/>
    <cellStyle name="20% - Accent1 2 5 2 2 12" xfId="12441" xr:uid="{00000000-0005-0000-0000-0000DE2F0000}"/>
    <cellStyle name="20% - Accent1 2 5 2 2 12 2" xfId="12442" xr:uid="{00000000-0005-0000-0000-0000DF2F0000}"/>
    <cellStyle name="20% - Accent1 2 5 2 2 13" xfId="12443" xr:uid="{00000000-0005-0000-0000-0000E02F0000}"/>
    <cellStyle name="20% - Accent1 2 5 2 2 13 2" xfId="12444" xr:uid="{00000000-0005-0000-0000-0000E12F0000}"/>
    <cellStyle name="20% - Accent1 2 5 2 2 14" xfId="12445" xr:uid="{00000000-0005-0000-0000-0000E22F0000}"/>
    <cellStyle name="20% - Accent1 2 5 2 2 2" xfId="12446" xr:uid="{00000000-0005-0000-0000-0000E32F0000}"/>
    <cellStyle name="20% - Accent1 2 5 2 2 2 10" xfId="12447" xr:uid="{00000000-0005-0000-0000-0000E42F0000}"/>
    <cellStyle name="20% - Accent1 2 5 2 2 2 10 2" xfId="12448" xr:uid="{00000000-0005-0000-0000-0000E52F0000}"/>
    <cellStyle name="20% - Accent1 2 5 2 2 2 11" xfId="12449" xr:uid="{00000000-0005-0000-0000-0000E62F0000}"/>
    <cellStyle name="20% - Accent1 2 5 2 2 2 2" xfId="12450" xr:uid="{00000000-0005-0000-0000-0000E72F0000}"/>
    <cellStyle name="20% - Accent1 2 5 2 2 2 2 2" xfId="12451" xr:uid="{00000000-0005-0000-0000-0000E82F0000}"/>
    <cellStyle name="20% - Accent1 2 5 2 2 2 2 2 2" xfId="12452" xr:uid="{00000000-0005-0000-0000-0000E92F0000}"/>
    <cellStyle name="20% - Accent1 2 5 2 2 2 2 2 2 2" xfId="12453" xr:uid="{00000000-0005-0000-0000-0000EA2F0000}"/>
    <cellStyle name="20% - Accent1 2 5 2 2 2 2 2 2 2 2" xfId="12454" xr:uid="{00000000-0005-0000-0000-0000EB2F0000}"/>
    <cellStyle name="20% - Accent1 2 5 2 2 2 2 2 2 3" xfId="12455" xr:uid="{00000000-0005-0000-0000-0000EC2F0000}"/>
    <cellStyle name="20% - Accent1 2 5 2 2 2 2 2 3" xfId="12456" xr:uid="{00000000-0005-0000-0000-0000ED2F0000}"/>
    <cellStyle name="20% - Accent1 2 5 2 2 2 2 2 3 2" xfId="12457" xr:uid="{00000000-0005-0000-0000-0000EE2F0000}"/>
    <cellStyle name="20% - Accent1 2 5 2 2 2 2 2 4" xfId="12458" xr:uid="{00000000-0005-0000-0000-0000EF2F0000}"/>
    <cellStyle name="20% - Accent1 2 5 2 2 2 2 3" xfId="12459" xr:uid="{00000000-0005-0000-0000-0000F02F0000}"/>
    <cellStyle name="20% - Accent1 2 5 2 2 2 2 3 2" xfId="12460" xr:uid="{00000000-0005-0000-0000-0000F12F0000}"/>
    <cellStyle name="20% - Accent1 2 5 2 2 2 2 3 2 2" xfId="12461" xr:uid="{00000000-0005-0000-0000-0000F22F0000}"/>
    <cellStyle name="20% - Accent1 2 5 2 2 2 2 3 2 2 2" xfId="12462" xr:uid="{00000000-0005-0000-0000-0000F32F0000}"/>
    <cellStyle name="20% - Accent1 2 5 2 2 2 2 3 2 3" xfId="12463" xr:uid="{00000000-0005-0000-0000-0000F42F0000}"/>
    <cellStyle name="20% - Accent1 2 5 2 2 2 2 3 3" xfId="12464" xr:uid="{00000000-0005-0000-0000-0000F52F0000}"/>
    <cellStyle name="20% - Accent1 2 5 2 2 2 2 3 3 2" xfId="12465" xr:uid="{00000000-0005-0000-0000-0000F62F0000}"/>
    <cellStyle name="20% - Accent1 2 5 2 2 2 2 3 4" xfId="12466" xr:uid="{00000000-0005-0000-0000-0000F72F0000}"/>
    <cellStyle name="20% - Accent1 2 5 2 2 2 2 4" xfId="12467" xr:uid="{00000000-0005-0000-0000-0000F82F0000}"/>
    <cellStyle name="20% - Accent1 2 5 2 2 2 2 4 2" xfId="12468" xr:uid="{00000000-0005-0000-0000-0000F92F0000}"/>
    <cellStyle name="20% - Accent1 2 5 2 2 2 2 4 2 2" xfId="12469" xr:uid="{00000000-0005-0000-0000-0000FA2F0000}"/>
    <cellStyle name="20% - Accent1 2 5 2 2 2 2 4 2 2 2" xfId="12470" xr:uid="{00000000-0005-0000-0000-0000FB2F0000}"/>
    <cellStyle name="20% - Accent1 2 5 2 2 2 2 4 2 3" xfId="12471" xr:uid="{00000000-0005-0000-0000-0000FC2F0000}"/>
    <cellStyle name="20% - Accent1 2 5 2 2 2 2 4 3" xfId="12472" xr:uid="{00000000-0005-0000-0000-0000FD2F0000}"/>
    <cellStyle name="20% - Accent1 2 5 2 2 2 2 4 3 2" xfId="12473" xr:uid="{00000000-0005-0000-0000-0000FE2F0000}"/>
    <cellStyle name="20% - Accent1 2 5 2 2 2 2 4 4" xfId="12474" xr:uid="{00000000-0005-0000-0000-0000FF2F0000}"/>
    <cellStyle name="20% - Accent1 2 5 2 2 2 2 5" xfId="12475" xr:uid="{00000000-0005-0000-0000-000000300000}"/>
    <cellStyle name="20% - Accent1 2 5 2 2 2 2 5 2" xfId="12476" xr:uid="{00000000-0005-0000-0000-000001300000}"/>
    <cellStyle name="20% - Accent1 2 5 2 2 2 2 5 2 2" xfId="12477" xr:uid="{00000000-0005-0000-0000-000002300000}"/>
    <cellStyle name="20% - Accent1 2 5 2 2 2 2 5 3" xfId="12478" xr:uid="{00000000-0005-0000-0000-000003300000}"/>
    <cellStyle name="20% - Accent1 2 5 2 2 2 2 6" xfId="12479" xr:uid="{00000000-0005-0000-0000-000004300000}"/>
    <cellStyle name="20% - Accent1 2 5 2 2 2 2 6 2" xfId="12480" xr:uid="{00000000-0005-0000-0000-000005300000}"/>
    <cellStyle name="20% - Accent1 2 5 2 2 2 2 6 2 2" xfId="12481" xr:uid="{00000000-0005-0000-0000-000006300000}"/>
    <cellStyle name="20% - Accent1 2 5 2 2 2 2 6 3" xfId="12482" xr:uid="{00000000-0005-0000-0000-000007300000}"/>
    <cellStyle name="20% - Accent1 2 5 2 2 2 2 7" xfId="12483" xr:uid="{00000000-0005-0000-0000-000008300000}"/>
    <cellStyle name="20% - Accent1 2 5 2 2 2 2 7 2" xfId="12484" xr:uid="{00000000-0005-0000-0000-000009300000}"/>
    <cellStyle name="20% - Accent1 2 5 2 2 2 2 8" xfId="12485" xr:uid="{00000000-0005-0000-0000-00000A300000}"/>
    <cellStyle name="20% - Accent1 2 5 2 2 2 2 8 2" xfId="12486" xr:uid="{00000000-0005-0000-0000-00000B300000}"/>
    <cellStyle name="20% - Accent1 2 5 2 2 2 2 9" xfId="12487" xr:uid="{00000000-0005-0000-0000-00000C300000}"/>
    <cellStyle name="20% - Accent1 2 5 2 2 2 3" xfId="12488" xr:uid="{00000000-0005-0000-0000-00000D300000}"/>
    <cellStyle name="20% - Accent1 2 5 2 2 2 3 2" xfId="12489" xr:uid="{00000000-0005-0000-0000-00000E300000}"/>
    <cellStyle name="20% - Accent1 2 5 2 2 2 3 2 2" xfId="12490" xr:uid="{00000000-0005-0000-0000-00000F300000}"/>
    <cellStyle name="20% - Accent1 2 5 2 2 2 3 2 2 2" xfId="12491" xr:uid="{00000000-0005-0000-0000-000010300000}"/>
    <cellStyle name="20% - Accent1 2 5 2 2 2 3 2 2 2 2" xfId="12492" xr:uid="{00000000-0005-0000-0000-000011300000}"/>
    <cellStyle name="20% - Accent1 2 5 2 2 2 3 2 2 3" xfId="12493" xr:uid="{00000000-0005-0000-0000-000012300000}"/>
    <cellStyle name="20% - Accent1 2 5 2 2 2 3 2 3" xfId="12494" xr:uid="{00000000-0005-0000-0000-000013300000}"/>
    <cellStyle name="20% - Accent1 2 5 2 2 2 3 2 3 2" xfId="12495" xr:uid="{00000000-0005-0000-0000-000014300000}"/>
    <cellStyle name="20% - Accent1 2 5 2 2 2 3 2 4" xfId="12496" xr:uid="{00000000-0005-0000-0000-000015300000}"/>
    <cellStyle name="20% - Accent1 2 5 2 2 2 3 3" xfId="12497" xr:uid="{00000000-0005-0000-0000-000016300000}"/>
    <cellStyle name="20% - Accent1 2 5 2 2 2 3 3 2" xfId="12498" xr:uid="{00000000-0005-0000-0000-000017300000}"/>
    <cellStyle name="20% - Accent1 2 5 2 2 2 3 3 2 2" xfId="12499" xr:uid="{00000000-0005-0000-0000-000018300000}"/>
    <cellStyle name="20% - Accent1 2 5 2 2 2 3 3 2 2 2" xfId="12500" xr:uid="{00000000-0005-0000-0000-000019300000}"/>
    <cellStyle name="20% - Accent1 2 5 2 2 2 3 3 2 3" xfId="12501" xr:uid="{00000000-0005-0000-0000-00001A300000}"/>
    <cellStyle name="20% - Accent1 2 5 2 2 2 3 3 3" xfId="12502" xr:uid="{00000000-0005-0000-0000-00001B300000}"/>
    <cellStyle name="20% - Accent1 2 5 2 2 2 3 3 3 2" xfId="12503" xr:uid="{00000000-0005-0000-0000-00001C300000}"/>
    <cellStyle name="20% - Accent1 2 5 2 2 2 3 3 4" xfId="12504" xr:uid="{00000000-0005-0000-0000-00001D300000}"/>
    <cellStyle name="20% - Accent1 2 5 2 2 2 3 4" xfId="12505" xr:uid="{00000000-0005-0000-0000-00001E300000}"/>
    <cellStyle name="20% - Accent1 2 5 2 2 2 3 4 2" xfId="12506" xr:uid="{00000000-0005-0000-0000-00001F300000}"/>
    <cellStyle name="20% - Accent1 2 5 2 2 2 3 4 2 2" xfId="12507" xr:uid="{00000000-0005-0000-0000-000020300000}"/>
    <cellStyle name="20% - Accent1 2 5 2 2 2 3 4 2 2 2" xfId="12508" xr:uid="{00000000-0005-0000-0000-000021300000}"/>
    <cellStyle name="20% - Accent1 2 5 2 2 2 3 4 2 3" xfId="12509" xr:uid="{00000000-0005-0000-0000-000022300000}"/>
    <cellStyle name="20% - Accent1 2 5 2 2 2 3 4 3" xfId="12510" xr:uid="{00000000-0005-0000-0000-000023300000}"/>
    <cellStyle name="20% - Accent1 2 5 2 2 2 3 4 3 2" xfId="12511" xr:uid="{00000000-0005-0000-0000-000024300000}"/>
    <cellStyle name="20% - Accent1 2 5 2 2 2 3 4 4" xfId="12512" xr:uid="{00000000-0005-0000-0000-000025300000}"/>
    <cellStyle name="20% - Accent1 2 5 2 2 2 3 5" xfId="12513" xr:uid="{00000000-0005-0000-0000-000026300000}"/>
    <cellStyle name="20% - Accent1 2 5 2 2 2 3 5 2" xfId="12514" xr:uid="{00000000-0005-0000-0000-000027300000}"/>
    <cellStyle name="20% - Accent1 2 5 2 2 2 3 5 2 2" xfId="12515" xr:uid="{00000000-0005-0000-0000-000028300000}"/>
    <cellStyle name="20% - Accent1 2 5 2 2 2 3 5 3" xfId="12516" xr:uid="{00000000-0005-0000-0000-000029300000}"/>
    <cellStyle name="20% - Accent1 2 5 2 2 2 3 6" xfId="12517" xr:uid="{00000000-0005-0000-0000-00002A300000}"/>
    <cellStyle name="20% - Accent1 2 5 2 2 2 3 6 2" xfId="12518" xr:uid="{00000000-0005-0000-0000-00002B300000}"/>
    <cellStyle name="20% - Accent1 2 5 2 2 2 3 6 2 2" xfId="12519" xr:uid="{00000000-0005-0000-0000-00002C300000}"/>
    <cellStyle name="20% - Accent1 2 5 2 2 2 3 6 3" xfId="12520" xr:uid="{00000000-0005-0000-0000-00002D300000}"/>
    <cellStyle name="20% - Accent1 2 5 2 2 2 3 7" xfId="12521" xr:uid="{00000000-0005-0000-0000-00002E300000}"/>
    <cellStyle name="20% - Accent1 2 5 2 2 2 3 7 2" xfId="12522" xr:uid="{00000000-0005-0000-0000-00002F300000}"/>
    <cellStyle name="20% - Accent1 2 5 2 2 2 3 8" xfId="12523" xr:uid="{00000000-0005-0000-0000-000030300000}"/>
    <cellStyle name="20% - Accent1 2 5 2 2 2 3 8 2" xfId="12524" xr:uid="{00000000-0005-0000-0000-000031300000}"/>
    <cellStyle name="20% - Accent1 2 5 2 2 2 3 9" xfId="12525" xr:uid="{00000000-0005-0000-0000-000032300000}"/>
    <cellStyle name="20% - Accent1 2 5 2 2 2 4" xfId="12526" xr:uid="{00000000-0005-0000-0000-000033300000}"/>
    <cellStyle name="20% - Accent1 2 5 2 2 2 4 2" xfId="12527" xr:uid="{00000000-0005-0000-0000-000034300000}"/>
    <cellStyle name="20% - Accent1 2 5 2 2 2 4 2 2" xfId="12528" xr:uid="{00000000-0005-0000-0000-000035300000}"/>
    <cellStyle name="20% - Accent1 2 5 2 2 2 4 2 2 2" xfId="12529" xr:uid="{00000000-0005-0000-0000-000036300000}"/>
    <cellStyle name="20% - Accent1 2 5 2 2 2 4 2 3" xfId="12530" xr:uid="{00000000-0005-0000-0000-000037300000}"/>
    <cellStyle name="20% - Accent1 2 5 2 2 2 4 3" xfId="12531" xr:uid="{00000000-0005-0000-0000-000038300000}"/>
    <cellStyle name="20% - Accent1 2 5 2 2 2 4 3 2" xfId="12532" xr:uid="{00000000-0005-0000-0000-000039300000}"/>
    <cellStyle name="20% - Accent1 2 5 2 2 2 4 4" xfId="12533" xr:uid="{00000000-0005-0000-0000-00003A300000}"/>
    <cellStyle name="20% - Accent1 2 5 2 2 2 5" xfId="12534" xr:uid="{00000000-0005-0000-0000-00003B300000}"/>
    <cellStyle name="20% - Accent1 2 5 2 2 2 5 2" xfId="12535" xr:uid="{00000000-0005-0000-0000-00003C300000}"/>
    <cellStyle name="20% - Accent1 2 5 2 2 2 5 2 2" xfId="12536" xr:uid="{00000000-0005-0000-0000-00003D300000}"/>
    <cellStyle name="20% - Accent1 2 5 2 2 2 5 2 2 2" xfId="12537" xr:uid="{00000000-0005-0000-0000-00003E300000}"/>
    <cellStyle name="20% - Accent1 2 5 2 2 2 5 2 3" xfId="12538" xr:uid="{00000000-0005-0000-0000-00003F300000}"/>
    <cellStyle name="20% - Accent1 2 5 2 2 2 5 3" xfId="12539" xr:uid="{00000000-0005-0000-0000-000040300000}"/>
    <cellStyle name="20% - Accent1 2 5 2 2 2 5 3 2" xfId="12540" xr:uid="{00000000-0005-0000-0000-000041300000}"/>
    <cellStyle name="20% - Accent1 2 5 2 2 2 5 4" xfId="12541" xr:uid="{00000000-0005-0000-0000-000042300000}"/>
    <cellStyle name="20% - Accent1 2 5 2 2 2 6" xfId="12542" xr:uid="{00000000-0005-0000-0000-000043300000}"/>
    <cellStyle name="20% - Accent1 2 5 2 2 2 6 2" xfId="12543" xr:uid="{00000000-0005-0000-0000-000044300000}"/>
    <cellStyle name="20% - Accent1 2 5 2 2 2 6 2 2" xfId="12544" xr:uid="{00000000-0005-0000-0000-000045300000}"/>
    <cellStyle name="20% - Accent1 2 5 2 2 2 6 2 2 2" xfId="12545" xr:uid="{00000000-0005-0000-0000-000046300000}"/>
    <cellStyle name="20% - Accent1 2 5 2 2 2 6 2 3" xfId="12546" xr:uid="{00000000-0005-0000-0000-000047300000}"/>
    <cellStyle name="20% - Accent1 2 5 2 2 2 6 3" xfId="12547" xr:uid="{00000000-0005-0000-0000-000048300000}"/>
    <cellStyle name="20% - Accent1 2 5 2 2 2 6 3 2" xfId="12548" xr:uid="{00000000-0005-0000-0000-000049300000}"/>
    <cellStyle name="20% - Accent1 2 5 2 2 2 6 4" xfId="12549" xr:uid="{00000000-0005-0000-0000-00004A300000}"/>
    <cellStyle name="20% - Accent1 2 5 2 2 2 7" xfId="12550" xr:uid="{00000000-0005-0000-0000-00004B300000}"/>
    <cellStyle name="20% - Accent1 2 5 2 2 2 7 2" xfId="12551" xr:uid="{00000000-0005-0000-0000-00004C300000}"/>
    <cellStyle name="20% - Accent1 2 5 2 2 2 7 2 2" xfId="12552" xr:uid="{00000000-0005-0000-0000-00004D300000}"/>
    <cellStyle name="20% - Accent1 2 5 2 2 2 7 3" xfId="12553" xr:uid="{00000000-0005-0000-0000-00004E300000}"/>
    <cellStyle name="20% - Accent1 2 5 2 2 2 8" xfId="12554" xr:uid="{00000000-0005-0000-0000-00004F300000}"/>
    <cellStyle name="20% - Accent1 2 5 2 2 2 8 2" xfId="12555" xr:uid="{00000000-0005-0000-0000-000050300000}"/>
    <cellStyle name="20% - Accent1 2 5 2 2 2 8 2 2" xfId="12556" xr:uid="{00000000-0005-0000-0000-000051300000}"/>
    <cellStyle name="20% - Accent1 2 5 2 2 2 8 3" xfId="12557" xr:uid="{00000000-0005-0000-0000-000052300000}"/>
    <cellStyle name="20% - Accent1 2 5 2 2 2 9" xfId="12558" xr:uid="{00000000-0005-0000-0000-000053300000}"/>
    <cellStyle name="20% - Accent1 2 5 2 2 2 9 2" xfId="12559" xr:uid="{00000000-0005-0000-0000-000054300000}"/>
    <cellStyle name="20% - Accent1 2 5 2 2 3" xfId="12560" xr:uid="{00000000-0005-0000-0000-000055300000}"/>
    <cellStyle name="20% - Accent1 2 5 2 2 3 10" xfId="12561" xr:uid="{00000000-0005-0000-0000-000056300000}"/>
    <cellStyle name="20% - Accent1 2 5 2 2 3 10 2" xfId="12562" xr:uid="{00000000-0005-0000-0000-000057300000}"/>
    <cellStyle name="20% - Accent1 2 5 2 2 3 11" xfId="12563" xr:uid="{00000000-0005-0000-0000-000058300000}"/>
    <cellStyle name="20% - Accent1 2 5 2 2 3 2" xfId="12564" xr:uid="{00000000-0005-0000-0000-000059300000}"/>
    <cellStyle name="20% - Accent1 2 5 2 2 3 2 2" xfId="12565" xr:uid="{00000000-0005-0000-0000-00005A300000}"/>
    <cellStyle name="20% - Accent1 2 5 2 2 3 2 2 2" xfId="12566" xr:uid="{00000000-0005-0000-0000-00005B300000}"/>
    <cellStyle name="20% - Accent1 2 5 2 2 3 2 2 2 2" xfId="12567" xr:uid="{00000000-0005-0000-0000-00005C300000}"/>
    <cellStyle name="20% - Accent1 2 5 2 2 3 2 2 2 2 2" xfId="12568" xr:uid="{00000000-0005-0000-0000-00005D300000}"/>
    <cellStyle name="20% - Accent1 2 5 2 2 3 2 2 2 3" xfId="12569" xr:uid="{00000000-0005-0000-0000-00005E300000}"/>
    <cellStyle name="20% - Accent1 2 5 2 2 3 2 2 3" xfId="12570" xr:uid="{00000000-0005-0000-0000-00005F300000}"/>
    <cellStyle name="20% - Accent1 2 5 2 2 3 2 2 3 2" xfId="12571" xr:uid="{00000000-0005-0000-0000-000060300000}"/>
    <cellStyle name="20% - Accent1 2 5 2 2 3 2 2 4" xfId="12572" xr:uid="{00000000-0005-0000-0000-000061300000}"/>
    <cellStyle name="20% - Accent1 2 5 2 2 3 2 3" xfId="12573" xr:uid="{00000000-0005-0000-0000-000062300000}"/>
    <cellStyle name="20% - Accent1 2 5 2 2 3 2 3 2" xfId="12574" xr:uid="{00000000-0005-0000-0000-000063300000}"/>
    <cellStyle name="20% - Accent1 2 5 2 2 3 2 3 2 2" xfId="12575" xr:uid="{00000000-0005-0000-0000-000064300000}"/>
    <cellStyle name="20% - Accent1 2 5 2 2 3 2 3 2 2 2" xfId="12576" xr:uid="{00000000-0005-0000-0000-000065300000}"/>
    <cellStyle name="20% - Accent1 2 5 2 2 3 2 3 2 3" xfId="12577" xr:uid="{00000000-0005-0000-0000-000066300000}"/>
    <cellStyle name="20% - Accent1 2 5 2 2 3 2 3 3" xfId="12578" xr:uid="{00000000-0005-0000-0000-000067300000}"/>
    <cellStyle name="20% - Accent1 2 5 2 2 3 2 3 3 2" xfId="12579" xr:uid="{00000000-0005-0000-0000-000068300000}"/>
    <cellStyle name="20% - Accent1 2 5 2 2 3 2 3 4" xfId="12580" xr:uid="{00000000-0005-0000-0000-000069300000}"/>
    <cellStyle name="20% - Accent1 2 5 2 2 3 2 4" xfId="12581" xr:uid="{00000000-0005-0000-0000-00006A300000}"/>
    <cellStyle name="20% - Accent1 2 5 2 2 3 2 4 2" xfId="12582" xr:uid="{00000000-0005-0000-0000-00006B300000}"/>
    <cellStyle name="20% - Accent1 2 5 2 2 3 2 4 2 2" xfId="12583" xr:uid="{00000000-0005-0000-0000-00006C300000}"/>
    <cellStyle name="20% - Accent1 2 5 2 2 3 2 4 2 2 2" xfId="12584" xr:uid="{00000000-0005-0000-0000-00006D300000}"/>
    <cellStyle name="20% - Accent1 2 5 2 2 3 2 4 2 3" xfId="12585" xr:uid="{00000000-0005-0000-0000-00006E300000}"/>
    <cellStyle name="20% - Accent1 2 5 2 2 3 2 4 3" xfId="12586" xr:uid="{00000000-0005-0000-0000-00006F300000}"/>
    <cellStyle name="20% - Accent1 2 5 2 2 3 2 4 3 2" xfId="12587" xr:uid="{00000000-0005-0000-0000-000070300000}"/>
    <cellStyle name="20% - Accent1 2 5 2 2 3 2 4 4" xfId="12588" xr:uid="{00000000-0005-0000-0000-000071300000}"/>
    <cellStyle name="20% - Accent1 2 5 2 2 3 2 5" xfId="12589" xr:uid="{00000000-0005-0000-0000-000072300000}"/>
    <cellStyle name="20% - Accent1 2 5 2 2 3 2 5 2" xfId="12590" xr:uid="{00000000-0005-0000-0000-000073300000}"/>
    <cellStyle name="20% - Accent1 2 5 2 2 3 2 5 2 2" xfId="12591" xr:uid="{00000000-0005-0000-0000-000074300000}"/>
    <cellStyle name="20% - Accent1 2 5 2 2 3 2 5 3" xfId="12592" xr:uid="{00000000-0005-0000-0000-000075300000}"/>
    <cellStyle name="20% - Accent1 2 5 2 2 3 2 6" xfId="12593" xr:uid="{00000000-0005-0000-0000-000076300000}"/>
    <cellStyle name="20% - Accent1 2 5 2 2 3 2 6 2" xfId="12594" xr:uid="{00000000-0005-0000-0000-000077300000}"/>
    <cellStyle name="20% - Accent1 2 5 2 2 3 2 6 2 2" xfId="12595" xr:uid="{00000000-0005-0000-0000-000078300000}"/>
    <cellStyle name="20% - Accent1 2 5 2 2 3 2 6 3" xfId="12596" xr:uid="{00000000-0005-0000-0000-000079300000}"/>
    <cellStyle name="20% - Accent1 2 5 2 2 3 2 7" xfId="12597" xr:uid="{00000000-0005-0000-0000-00007A300000}"/>
    <cellStyle name="20% - Accent1 2 5 2 2 3 2 7 2" xfId="12598" xr:uid="{00000000-0005-0000-0000-00007B300000}"/>
    <cellStyle name="20% - Accent1 2 5 2 2 3 2 8" xfId="12599" xr:uid="{00000000-0005-0000-0000-00007C300000}"/>
    <cellStyle name="20% - Accent1 2 5 2 2 3 2 8 2" xfId="12600" xr:uid="{00000000-0005-0000-0000-00007D300000}"/>
    <cellStyle name="20% - Accent1 2 5 2 2 3 2 9" xfId="12601" xr:uid="{00000000-0005-0000-0000-00007E300000}"/>
    <cellStyle name="20% - Accent1 2 5 2 2 3 3" xfId="12602" xr:uid="{00000000-0005-0000-0000-00007F300000}"/>
    <cellStyle name="20% - Accent1 2 5 2 2 3 3 2" xfId="12603" xr:uid="{00000000-0005-0000-0000-000080300000}"/>
    <cellStyle name="20% - Accent1 2 5 2 2 3 3 2 2" xfId="12604" xr:uid="{00000000-0005-0000-0000-000081300000}"/>
    <cellStyle name="20% - Accent1 2 5 2 2 3 3 2 2 2" xfId="12605" xr:uid="{00000000-0005-0000-0000-000082300000}"/>
    <cellStyle name="20% - Accent1 2 5 2 2 3 3 2 2 2 2" xfId="12606" xr:uid="{00000000-0005-0000-0000-000083300000}"/>
    <cellStyle name="20% - Accent1 2 5 2 2 3 3 2 2 3" xfId="12607" xr:uid="{00000000-0005-0000-0000-000084300000}"/>
    <cellStyle name="20% - Accent1 2 5 2 2 3 3 2 3" xfId="12608" xr:uid="{00000000-0005-0000-0000-000085300000}"/>
    <cellStyle name="20% - Accent1 2 5 2 2 3 3 2 3 2" xfId="12609" xr:uid="{00000000-0005-0000-0000-000086300000}"/>
    <cellStyle name="20% - Accent1 2 5 2 2 3 3 2 4" xfId="12610" xr:uid="{00000000-0005-0000-0000-000087300000}"/>
    <cellStyle name="20% - Accent1 2 5 2 2 3 3 3" xfId="12611" xr:uid="{00000000-0005-0000-0000-000088300000}"/>
    <cellStyle name="20% - Accent1 2 5 2 2 3 3 3 2" xfId="12612" xr:uid="{00000000-0005-0000-0000-000089300000}"/>
    <cellStyle name="20% - Accent1 2 5 2 2 3 3 3 2 2" xfId="12613" xr:uid="{00000000-0005-0000-0000-00008A300000}"/>
    <cellStyle name="20% - Accent1 2 5 2 2 3 3 3 2 2 2" xfId="12614" xr:uid="{00000000-0005-0000-0000-00008B300000}"/>
    <cellStyle name="20% - Accent1 2 5 2 2 3 3 3 2 3" xfId="12615" xr:uid="{00000000-0005-0000-0000-00008C300000}"/>
    <cellStyle name="20% - Accent1 2 5 2 2 3 3 3 3" xfId="12616" xr:uid="{00000000-0005-0000-0000-00008D300000}"/>
    <cellStyle name="20% - Accent1 2 5 2 2 3 3 3 3 2" xfId="12617" xr:uid="{00000000-0005-0000-0000-00008E300000}"/>
    <cellStyle name="20% - Accent1 2 5 2 2 3 3 3 4" xfId="12618" xr:uid="{00000000-0005-0000-0000-00008F300000}"/>
    <cellStyle name="20% - Accent1 2 5 2 2 3 3 4" xfId="12619" xr:uid="{00000000-0005-0000-0000-000090300000}"/>
    <cellStyle name="20% - Accent1 2 5 2 2 3 3 4 2" xfId="12620" xr:uid="{00000000-0005-0000-0000-000091300000}"/>
    <cellStyle name="20% - Accent1 2 5 2 2 3 3 4 2 2" xfId="12621" xr:uid="{00000000-0005-0000-0000-000092300000}"/>
    <cellStyle name="20% - Accent1 2 5 2 2 3 3 4 2 2 2" xfId="12622" xr:uid="{00000000-0005-0000-0000-000093300000}"/>
    <cellStyle name="20% - Accent1 2 5 2 2 3 3 4 2 3" xfId="12623" xr:uid="{00000000-0005-0000-0000-000094300000}"/>
    <cellStyle name="20% - Accent1 2 5 2 2 3 3 4 3" xfId="12624" xr:uid="{00000000-0005-0000-0000-000095300000}"/>
    <cellStyle name="20% - Accent1 2 5 2 2 3 3 4 3 2" xfId="12625" xr:uid="{00000000-0005-0000-0000-000096300000}"/>
    <cellStyle name="20% - Accent1 2 5 2 2 3 3 4 4" xfId="12626" xr:uid="{00000000-0005-0000-0000-000097300000}"/>
    <cellStyle name="20% - Accent1 2 5 2 2 3 3 5" xfId="12627" xr:uid="{00000000-0005-0000-0000-000098300000}"/>
    <cellStyle name="20% - Accent1 2 5 2 2 3 3 5 2" xfId="12628" xr:uid="{00000000-0005-0000-0000-000099300000}"/>
    <cellStyle name="20% - Accent1 2 5 2 2 3 3 5 2 2" xfId="12629" xr:uid="{00000000-0005-0000-0000-00009A300000}"/>
    <cellStyle name="20% - Accent1 2 5 2 2 3 3 5 3" xfId="12630" xr:uid="{00000000-0005-0000-0000-00009B300000}"/>
    <cellStyle name="20% - Accent1 2 5 2 2 3 3 6" xfId="12631" xr:uid="{00000000-0005-0000-0000-00009C300000}"/>
    <cellStyle name="20% - Accent1 2 5 2 2 3 3 6 2" xfId="12632" xr:uid="{00000000-0005-0000-0000-00009D300000}"/>
    <cellStyle name="20% - Accent1 2 5 2 2 3 3 6 2 2" xfId="12633" xr:uid="{00000000-0005-0000-0000-00009E300000}"/>
    <cellStyle name="20% - Accent1 2 5 2 2 3 3 6 3" xfId="12634" xr:uid="{00000000-0005-0000-0000-00009F300000}"/>
    <cellStyle name="20% - Accent1 2 5 2 2 3 3 7" xfId="12635" xr:uid="{00000000-0005-0000-0000-0000A0300000}"/>
    <cellStyle name="20% - Accent1 2 5 2 2 3 3 7 2" xfId="12636" xr:uid="{00000000-0005-0000-0000-0000A1300000}"/>
    <cellStyle name="20% - Accent1 2 5 2 2 3 3 8" xfId="12637" xr:uid="{00000000-0005-0000-0000-0000A2300000}"/>
    <cellStyle name="20% - Accent1 2 5 2 2 3 3 8 2" xfId="12638" xr:uid="{00000000-0005-0000-0000-0000A3300000}"/>
    <cellStyle name="20% - Accent1 2 5 2 2 3 3 9" xfId="12639" xr:uid="{00000000-0005-0000-0000-0000A4300000}"/>
    <cellStyle name="20% - Accent1 2 5 2 2 3 4" xfId="12640" xr:uid="{00000000-0005-0000-0000-0000A5300000}"/>
    <cellStyle name="20% - Accent1 2 5 2 2 3 4 2" xfId="12641" xr:uid="{00000000-0005-0000-0000-0000A6300000}"/>
    <cellStyle name="20% - Accent1 2 5 2 2 3 4 2 2" xfId="12642" xr:uid="{00000000-0005-0000-0000-0000A7300000}"/>
    <cellStyle name="20% - Accent1 2 5 2 2 3 4 2 2 2" xfId="12643" xr:uid="{00000000-0005-0000-0000-0000A8300000}"/>
    <cellStyle name="20% - Accent1 2 5 2 2 3 4 2 3" xfId="12644" xr:uid="{00000000-0005-0000-0000-0000A9300000}"/>
    <cellStyle name="20% - Accent1 2 5 2 2 3 4 3" xfId="12645" xr:uid="{00000000-0005-0000-0000-0000AA300000}"/>
    <cellStyle name="20% - Accent1 2 5 2 2 3 4 3 2" xfId="12646" xr:uid="{00000000-0005-0000-0000-0000AB300000}"/>
    <cellStyle name="20% - Accent1 2 5 2 2 3 4 4" xfId="12647" xr:uid="{00000000-0005-0000-0000-0000AC300000}"/>
    <cellStyle name="20% - Accent1 2 5 2 2 3 5" xfId="12648" xr:uid="{00000000-0005-0000-0000-0000AD300000}"/>
    <cellStyle name="20% - Accent1 2 5 2 2 3 5 2" xfId="12649" xr:uid="{00000000-0005-0000-0000-0000AE300000}"/>
    <cellStyle name="20% - Accent1 2 5 2 2 3 5 2 2" xfId="12650" xr:uid="{00000000-0005-0000-0000-0000AF300000}"/>
    <cellStyle name="20% - Accent1 2 5 2 2 3 5 2 2 2" xfId="12651" xr:uid="{00000000-0005-0000-0000-0000B0300000}"/>
    <cellStyle name="20% - Accent1 2 5 2 2 3 5 2 3" xfId="12652" xr:uid="{00000000-0005-0000-0000-0000B1300000}"/>
    <cellStyle name="20% - Accent1 2 5 2 2 3 5 3" xfId="12653" xr:uid="{00000000-0005-0000-0000-0000B2300000}"/>
    <cellStyle name="20% - Accent1 2 5 2 2 3 5 3 2" xfId="12654" xr:uid="{00000000-0005-0000-0000-0000B3300000}"/>
    <cellStyle name="20% - Accent1 2 5 2 2 3 5 4" xfId="12655" xr:uid="{00000000-0005-0000-0000-0000B4300000}"/>
    <cellStyle name="20% - Accent1 2 5 2 2 3 6" xfId="12656" xr:uid="{00000000-0005-0000-0000-0000B5300000}"/>
    <cellStyle name="20% - Accent1 2 5 2 2 3 6 2" xfId="12657" xr:uid="{00000000-0005-0000-0000-0000B6300000}"/>
    <cellStyle name="20% - Accent1 2 5 2 2 3 6 2 2" xfId="12658" xr:uid="{00000000-0005-0000-0000-0000B7300000}"/>
    <cellStyle name="20% - Accent1 2 5 2 2 3 6 2 2 2" xfId="12659" xr:uid="{00000000-0005-0000-0000-0000B8300000}"/>
    <cellStyle name="20% - Accent1 2 5 2 2 3 6 2 3" xfId="12660" xr:uid="{00000000-0005-0000-0000-0000B9300000}"/>
    <cellStyle name="20% - Accent1 2 5 2 2 3 6 3" xfId="12661" xr:uid="{00000000-0005-0000-0000-0000BA300000}"/>
    <cellStyle name="20% - Accent1 2 5 2 2 3 6 3 2" xfId="12662" xr:uid="{00000000-0005-0000-0000-0000BB300000}"/>
    <cellStyle name="20% - Accent1 2 5 2 2 3 6 4" xfId="12663" xr:uid="{00000000-0005-0000-0000-0000BC300000}"/>
    <cellStyle name="20% - Accent1 2 5 2 2 3 7" xfId="12664" xr:uid="{00000000-0005-0000-0000-0000BD300000}"/>
    <cellStyle name="20% - Accent1 2 5 2 2 3 7 2" xfId="12665" xr:uid="{00000000-0005-0000-0000-0000BE300000}"/>
    <cellStyle name="20% - Accent1 2 5 2 2 3 7 2 2" xfId="12666" xr:uid="{00000000-0005-0000-0000-0000BF300000}"/>
    <cellStyle name="20% - Accent1 2 5 2 2 3 7 3" xfId="12667" xr:uid="{00000000-0005-0000-0000-0000C0300000}"/>
    <cellStyle name="20% - Accent1 2 5 2 2 3 8" xfId="12668" xr:uid="{00000000-0005-0000-0000-0000C1300000}"/>
    <cellStyle name="20% - Accent1 2 5 2 2 3 8 2" xfId="12669" xr:uid="{00000000-0005-0000-0000-0000C2300000}"/>
    <cellStyle name="20% - Accent1 2 5 2 2 3 8 2 2" xfId="12670" xr:uid="{00000000-0005-0000-0000-0000C3300000}"/>
    <cellStyle name="20% - Accent1 2 5 2 2 3 8 3" xfId="12671" xr:uid="{00000000-0005-0000-0000-0000C4300000}"/>
    <cellStyle name="20% - Accent1 2 5 2 2 3 9" xfId="12672" xr:uid="{00000000-0005-0000-0000-0000C5300000}"/>
    <cellStyle name="20% - Accent1 2 5 2 2 3 9 2" xfId="12673" xr:uid="{00000000-0005-0000-0000-0000C6300000}"/>
    <cellStyle name="20% - Accent1 2 5 2 2 4" xfId="12674" xr:uid="{00000000-0005-0000-0000-0000C7300000}"/>
    <cellStyle name="20% - Accent1 2 5 2 2 4 10" xfId="12675" xr:uid="{00000000-0005-0000-0000-0000C8300000}"/>
    <cellStyle name="20% - Accent1 2 5 2 2 4 10 2" xfId="12676" xr:uid="{00000000-0005-0000-0000-0000C9300000}"/>
    <cellStyle name="20% - Accent1 2 5 2 2 4 11" xfId="12677" xr:uid="{00000000-0005-0000-0000-0000CA300000}"/>
    <cellStyle name="20% - Accent1 2 5 2 2 4 2" xfId="12678" xr:uid="{00000000-0005-0000-0000-0000CB300000}"/>
    <cellStyle name="20% - Accent1 2 5 2 2 4 2 2" xfId="12679" xr:uid="{00000000-0005-0000-0000-0000CC300000}"/>
    <cellStyle name="20% - Accent1 2 5 2 2 4 2 2 2" xfId="12680" xr:uid="{00000000-0005-0000-0000-0000CD300000}"/>
    <cellStyle name="20% - Accent1 2 5 2 2 4 2 2 2 2" xfId="12681" xr:uid="{00000000-0005-0000-0000-0000CE300000}"/>
    <cellStyle name="20% - Accent1 2 5 2 2 4 2 2 2 2 2" xfId="12682" xr:uid="{00000000-0005-0000-0000-0000CF300000}"/>
    <cellStyle name="20% - Accent1 2 5 2 2 4 2 2 2 3" xfId="12683" xr:uid="{00000000-0005-0000-0000-0000D0300000}"/>
    <cellStyle name="20% - Accent1 2 5 2 2 4 2 2 3" xfId="12684" xr:uid="{00000000-0005-0000-0000-0000D1300000}"/>
    <cellStyle name="20% - Accent1 2 5 2 2 4 2 2 3 2" xfId="12685" xr:uid="{00000000-0005-0000-0000-0000D2300000}"/>
    <cellStyle name="20% - Accent1 2 5 2 2 4 2 2 4" xfId="12686" xr:uid="{00000000-0005-0000-0000-0000D3300000}"/>
    <cellStyle name="20% - Accent1 2 5 2 2 4 2 3" xfId="12687" xr:uid="{00000000-0005-0000-0000-0000D4300000}"/>
    <cellStyle name="20% - Accent1 2 5 2 2 4 2 3 2" xfId="12688" xr:uid="{00000000-0005-0000-0000-0000D5300000}"/>
    <cellStyle name="20% - Accent1 2 5 2 2 4 2 3 2 2" xfId="12689" xr:uid="{00000000-0005-0000-0000-0000D6300000}"/>
    <cellStyle name="20% - Accent1 2 5 2 2 4 2 3 2 2 2" xfId="12690" xr:uid="{00000000-0005-0000-0000-0000D7300000}"/>
    <cellStyle name="20% - Accent1 2 5 2 2 4 2 3 2 3" xfId="12691" xr:uid="{00000000-0005-0000-0000-0000D8300000}"/>
    <cellStyle name="20% - Accent1 2 5 2 2 4 2 3 3" xfId="12692" xr:uid="{00000000-0005-0000-0000-0000D9300000}"/>
    <cellStyle name="20% - Accent1 2 5 2 2 4 2 3 3 2" xfId="12693" xr:uid="{00000000-0005-0000-0000-0000DA300000}"/>
    <cellStyle name="20% - Accent1 2 5 2 2 4 2 3 4" xfId="12694" xr:uid="{00000000-0005-0000-0000-0000DB300000}"/>
    <cellStyle name="20% - Accent1 2 5 2 2 4 2 4" xfId="12695" xr:uid="{00000000-0005-0000-0000-0000DC300000}"/>
    <cellStyle name="20% - Accent1 2 5 2 2 4 2 4 2" xfId="12696" xr:uid="{00000000-0005-0000-0000-0000DD300000}"/>
    <cellStyle name="20% - Accent1 2 5 2 2 4 2 4 2 2" xfId="12697" xr:uid="{00000000-0005-0000-0000-0000DE300000}"/>
    <cellStyle name="20% - Accent1 2 5 2 2 4 2 4 2 2 2" xfId="12698" xr:uid="{00000000-0005-0000-0000-0000DF300000}"/>
    <cellStyle name="20% - Accent1 2 5 2 2 4 2 4 2 3" xfId="12699" xr:uid="{00000000-0005-0000-0000-0000E0300000}"/>
    <cellStyle name="20% - Accent1 2 5 2 2 4 2 4 3" xfId="12700" xr:uid="{00000000-0005-0000-0000-0000E1300000}"/>
    <cellStyle name="20% - Accent1 2 5 2 2 4 2 4 3 2" xfId="12701" xr:uid="{00000000-0005-0000-0000-0000E2300000}"/>
    <cellStyle name="20% - Accent1 2 5 2 2 4 2 4 4" xfId="12702" xr:uid="{00000000-0005-0000-0000-0000E3300000}"/>
    <cellStyle name="20% - Accent1 2 5 2 2 4 2 5" xfId="12703" xr:uid="{00000000-0005-0000-0000-0000E4300000}"/>
    <cellStyle name="20% - Accent1 2 5 2 2 4 2 5 2" xfId="12704" xr:uid="{00000000-0005-0000-0000-0000E5300000}"/>
    <cellStyle name="20% - Accent1 2 5 2 2 4 2 5 2 2" xfId="12705" xr:uid="{00000000-0005-0000-0000-0000E6300000}"/>
    <cellStyle name="20% - Accent1 2 5 2 2 4 2 5 3" xfId="12706" xr:uid="{00000000-0005-0000-0000-0000E7300000}"/>
    <cellStyle name="20% - Accent1 2 5 2 2 4 2 6" xfId="12707" xr:uid="{00000000-0005-0000-0000-0000E8300000}"/>
    <cellStyle name="20% - Accent1 2 5 2 2 4 2 6 2" xfId="12708" xr:uid="{00000000-0005-0000-0000-0000E9300000}"/>
    <cellStyle name="20% - Accent1 2 5 2 2 4 2 6 2 2" xfId="12709" xr:uid="{00000000-0005-0000-0000-0000EA300000}"/>
    <cellStyle name="20% - Accent1 2 5 2 2 4 2 6 3" xfId="12710" xr:uid="{00000000-0005-0000-0000-0000EB300000}"/>
    <cellStyle name="20% - Accent1 2 5 2 2 4 2 7" xfId="12711" xr:uid="{00000000-0005-0000-0000-0000EC300000}"/>
    <cellStyle name="20% - Accent1 2 5 2 2 4 2 7 2" xfId="12712" xr:uid="{00000000-0005-0000-0000-0000ED300000}"/>
    <cellStyle name="20% - Accent1 2 5 2 2 4 2 8" xfId="12713" xr:uid="{00000000-0005-0000-0000-0000EE300000}"/>
    <cellStyle name="20% - Accent1 2 5 2 2 4 2 8 2" xfId="12714" xr:uid="{00000000-0005-0000-0000-0000EF300000}"/>
    <cellStyle name="20% - Accent1 2 5 2 2 4 2 9" xfId="12715" xr:uid="{00000000-0005-0000-0000-0000F0300000}"/>
    <cellStyle name="20% - Accent1 2 5 2 2 4 3" xfId="12716" xr:uid="{00000000-0005-0000-0000-0000F1300000}"/>
    <cellStyle name="20% - Accent1 2 5 2 2 4 3 2" xfId="12717" xr:uid="{00000000-0005-0000-0000-0000F2300000}"/>
    <cellStyle name="20% - Accent1 2 5 2 2 4 3 2 2" xfId="12718" xr:uid="{00000000-0005-0000-0000-0000F3300000}"/>
    <cellStyle name="20% - Accent1 2 5 2 2 4 3 2 2 2" xfId="12719" xr:uid="{00000000-0005-0000-0000-0000F4300000}"/>
    <cellStyle name="20% - Accent1 2 5 2 2 4 3 2 2 2 2" xfId="12720" xr:uid="{00000000-0005-0000-0000-0000F5300000}"/>
    <cellStyle name="20% - Accent1 2 5 2 2 4 3 2 2 3" xfId="12721" xr:uid="{00000000-0005-0000-0000-0000F6300000}"/>
    <cellStyle name="20% - Accent1 2 5 2 2 4 3 2 3" xfId="12722" xr:uid="{00000000-0005-0000-0000-0000F7300000}"/>
    <cellStyle name="20% - Accent1 2 5 2 2 4 3 2 3 2" xfId="12723" xr:uid="{00000000-0005-0000-0000-0000F8300000}"/>
    <cellStyle name="20% - Accent1 2 5 2 2 4 3 2 4" xfId="12724" xr:uid="{00000000-0005-0000-0000-0000F9300000}"/>
    <cellStyle name="20% - Accent1 2 5 2 2 4 3 3" xfId="12725" xr:uid="{00000000-0005-0000-0000-0000FA300000}"/>
    <cellStyle name="20% - Accent1 2 5 2 2 4 3 3 2" xfId="12726" xr:uid="{00000000-0005-0000-0000-0000FB300000}"/>
    <cellStyle name="20% - Accent1 2 5 2 2 4 3 3 2 2" xfId="12727" xr:uid="{00000000-0005-0000-0000-0000FC300000}"/>
    <cellStyle name="20% - Accent1 2 5 2 2 4 3 3 2 2 2" xfId="12728" xr:uid="{00000000-0005-0000-0000-0000FD300000}"/>
    <cellStyle name="20% - Accent1 2 5 2 2 4 3 3 2 3" xfId="12729" xr:uid="{00000000-0005-0000-0000-0000FE300000}"/>
    <cellStyle name="20% - Accent1 2 5 2 2 4 3 3 3" xfId="12730" xr:uid="{00000000-0005-0000-0000-0000FF300000}"/>
    <cellStyle name="20% - Accent1 2 5 2 2 4 3 3 3 2" xfId="12731" xr:uid="{00000000-0005-0000-0000-000000310000}"/>
    <cellStyle name="20% - Accent1 2 5 2 2 4 3 3 4" xfId="12732" xr:uid="{00000000-0005-0000-0000-000001310000}"/>
    <cellStyle name="20% - Accent1 2 5 2 2 4 3 4" xfId="12733" xr:uid="{00000000-0005-0000-0000-000002310000}"/>
    <cellStyle name="20% - Accent1 2 5 2 2 4 3 4 2" xfId="12734" xr:uid="{00000000-0005-0000-0000-000003310000}"/>
    <cellStyle name="20% - Accent1 2 5 2 2 4 3 4 2 2" xfId="12735" xr:uid="{00000000-0005-0000-0000-000004310000}"/>
    <cellStyle name="20% - Accent1 2 5 2 2 4 3 4 2 2 2" xfId="12736" xr:uid="{00000000-0005-0000-0000-000005310000}"/>
    <cellStyle name="20% - Accent1 2 5 2 2 4 3 4 2 3" xfId="12737" xr:uid="{00000000-0005-0000-0000-000006310000}"/>
    <cellStyle name="20% - Accent1 2 5 2 2 4 3 4 3" xfId="12738" xr:uid="{00000000-0005-0000-0000-000007310000}"/>
    <cellStyle name="20% - Accent1 2 5 2 2 4 3 4 3 2" xfId="12739" xr:uid="{00000000-0005-0000-0000-000008310000}"/>
    <cellStyle name="20% - Accent1 2 5 2 2 4 3 4 4" xfId="12740" xr:uid="{00000000-0005-0000-0000-000009310000}"/>
    <cellStyle name="20% - Accent1 2 5 2 2 4 3 5" xfId="12741" xr:uid="{00000000-0005-0000-0000-00000A310000}"/>
    <cellStyle name="20% - Accent1 2 5 2 2 4 3 5 2" xfId="12742" xr:uid="{00000000-0005-0000-0000-00000B310000}"/>
    <cellStyle name="20% - Accent1 2 5 2 2 4 3 5 2 2" xfId="12743" xr:uid="{00000000-0005-0000-0000-00000C310000}"/>
    <cellStyle name="20% - Accent1 2 5 2 2 4 3 5 3" xfId="12744" xr:uid="{00000000-0005-0000-0000-00000D310000}"/>
    <cellStyle name="20% - Accent1 2 5 2 2 4 3 6" xfId="12745" xr:uid="{00000000-0005-0000-0000-00000E310000}"/>
    <cellStyle name="20% - Accent1 2 5 2 2 4 3 6 2" xfId="12746" xr:uid="{00000000-0005-0000-0000-00000F310000}"/>
    <cellStyle name="20% - Accent1 2 5 2 2 4 3 6 2 2" xfId="12747" xr:uid="{00000000-0005-0000-0000-000010310000}"/>
    <cellStyle name="20% - Accent1 2 5 2 2 4 3 6 3" xfId="12748" xr:uid="{00000000-0005-0000-0000-000011310000}"/>
    <cellStyle name="20% - Accent1 2 5 2 2 4 3 7" xfId="12749" xr:uid="{00000000-0005-0000-0000-000012310000}"/>
    <cellStyle name="20% - Accent1 2 5 2 2 4 3 7 2" xfId="12750" xr:uid="{00000000-0005-0000-0000-000013310000}"/>
    <cellStyle name="20% - Accent1 2 5 2 2 4 3 8" xfId="12751" xr:uid="{00000000-0005-0000-0000-000014310000}"/>
    <cellStyle name="20% - Accent1 2 5 2 2 4 3 8 2" xfId="12752" xr:uid="{00000000-0005-0000-0000-000015310000}"/>
    <cellStyle name="20% - Accent1 2 5 2 2 4 3 9" xfId="12753" xr:uid="{00000000-0005-0000-0000-000016310000}"/>
    <cellStyle name="20% - Accent1 2 5 2 2 4 4" xfId="12754" xr:uid="{00000000-0005-0000-0000-000017310000}"/>
    <cellStyle name="20% - Accent1 2 5 2 2 4 4 2" xfId="12755" xr:uid="{00000000-0005-0000-0000-000018310000}"/>
    <cellStyle name="20% - Accent1 2 5 2 2 4 4 2 2" xfId="12756" xr:uid="{00000000-0005-0000-0000-000019310000}"/>
    <cellStyle name="20% - Accent1 2 5 2 2 4 4 2 2 2" xfId="12757" xr:uid="{00000000-0005-0000-0000-00001A310000}"/>
    <cellStyle name="20% - Accent1 2 5 2 2 4 4 2 3" xfId="12758" xr:uid="{00000000-0005-0000-0000-00001B310000}"/>
    <cellStyle name="20% - Accent1 2 5 2 2 4 4 3" xfId="12759" xr:uid="{00000000-0005-0000-0000-00001C310000}"/>
    <cellStyle name="20% - Accent1 2 5 2 2 4 4 3 2" xfId="12760" xr:uid="{00000000-0005-0000-0000-00001D310000}"/>
    <cellStyle name="20% - Accent1 2 5 2 2 4 4 4" xfId="12761" xr:uid="{00000000-0005-0000-0000-00001E310000}"/>
    <cellStyle name="20% - Accent1 2 5 2 2 4 5" xfId="12762" xr:uid="{00000000-0005-0000-0000-00001F310000}"/>
    <cellStyle name="20% - Accent1 2 5 2 2 4 5 2" xfId="12763" xr:uid="{00000000-0005-0000-0000-000020310000}"/>
    <cellStyle name="20% - Accent1 2 5 2 2 4 5 2 2" xfId="12764" xr:uid="{00000000-0005-0000-0000-000021310000}"/>
    <cellStyle name="20% - Accent1 2 5 2 2 4 5 2 2 2" xfId="12765" xr:uid="{00000000-0005-0000-0000-000022310000}"/>
    <cellStyle name="20% - Accent1 2 5 2 2 4 5 2 3" xfId="12766" xr:uid="{00000000-0005-0000-0000-000023310000}"/>
    <cellStyle name="20% - Accent1 2 5 2 2 4 5 3" xfId="12767" xr:uid="{00000000-0005-0000-0000-000024310000}"/>
    <cellStyle name="20% - Accent1 2 5 2 2 4 5 3 2" xfId="12768" xr:uid="{00000000-0005-0000-0000-000025310000}"/>
    <cellStyle name="20% - Accent1 2 5 2 2 4 5 4" xfId="12769" xr:uid="{00000000-0005-0000-0000-000026310000}"/>
    <cellStyle name="20% - Accent1 2 5 2 2 4 6" xfId="12770" xr:uid="{00000000-0005-0000-0000-000027310000}"/>
    <cellStyle name="20% - Accent1 2 5 2 2 4 6 2" xfId="12771" xr:uid="{00000000-0005-0000-0000-000028310000}"/>
    <cellStyle name="20% - Accent1 2 5 2 2 4 6 2 2" xfId="12772" xr:uid="{00000000-0005-0000-0000-000029310000}"/>
    <cellStyle name="20% - Accent1 2 5 2 2 4 6 2 2 2" xfId="12773" xr:uid="{00000000-0005-0000-0000-00002A310000}"/>
    <cellStyle name="20% - Accent1 2 5 2 2 4 6 2 3" xfId="12774" xr:uid="{00000000-0005-0000-0000-00002B310000}"/>
    <cellStyle name="20% - Accent1 2 5 2 2 4 6 3" xfId="12775" xr:uid="{00000000-0005-0000-0000-00002C310000}"/>
    <cellStyle name="20% - Accent1 2 5 2 2 4 6 3 2" xfId="12776" xr:uid="{00000000-0005-0000-0000-00002D310000}"/>
    <cellStyle name="20% - Accent1 2 5 2 2 4 6 4" xfId="12777" xr:uid="{00000000-0005-0000-0000-00002E310000}"/>
    <cellStyle name="20% - Accent1 2 5 2 2 4 7" xfId="12778" xr:uid="{00000000-0005-0000-0000-00002F310000}"/>
    <cellStyle name="20% - Accent1 2 5 2 2 4 7 2" xfId="12779" xr:uid="{00000000-0005-0000-0000-000030310000}"/>
    <cellStyle name="20% - Accent1 2 5 2 2 4 7 2 2" xfId="12780" xr:uid="{00000000-0005-0000-0000-000031310000}"/>
    <cellStyle name="20% - Accent1 2 5 2 2 4 7 3" xfId="12781" xr:uid="{00000000-0005-0000-0000-000032310000}"/>
    <cellStyle name="20% - Accent1 2 5 2 2 4 8" xfId="12782" xr:uid="{00000000-0005-0000-0000-000033310000}"/>
    <cellStyle name="20% - Accent1 2 5 2 2 4 8 2" xfId="12783" xr:uid="{00000000-0005-0000-0000-000034310000}"/>
    <cellStyle name="20% - Accent1 2 5 2 2 4 8 2 2" xfId="12784" xr:uid="{00000000-0005-0000-0000-000035310000}"/>
    <cellStyle name="20% - Accent1 2 5 2 2 4 8 3" xfId="12785" xr:uid="{00000000-0005-0000-0000-000036310000}"/>
    <cellStyle name="20% - Accent1 2 5 2 2 4 9" xfId="12786" xr:uid="{00000000-0005-0000-0000-000037310000}"/>
    <cellStyle name="20% - Accent1 2 5 2 2 4 9 2" xfId="12787" xr:uid="{00000000-0005-0000-0000-000038310000}"/>
    <cellStyle name="20% - Accent1 2 5 2 2 5" xfId="12788" xr:uid="{00000000-0005-0000-0000-000039310000}"/>
    <cellStyle name="20% - Accent1 2 5 2 2 5 2" xfId="12789" xr:uid="{00000000-0005-0000-0000-00003A310000}"/>
    <cellStyle name="20% - Accent1 2 5 2 2 5 2 2" xfId="12790" xr:uid="{00000000-0005-0000-0000-00003B310000}"/>
    <cellStyle name="20% - Accent1 2 5 2 2 5 2 2 2" xfId="12791" xr:uid="{00000000-0005-0000-0000-00003C310000}"/>
    <cellStyle name="20% - Accent1 2 5 2 2 5 2 2 2 2" xfId="12792" xr:uid="{00000000-0005-0000-0000-00003D310000}"/>
    <cellStyle name="20% - Accent1 2 5 2 2 5 2 2 3" xfId="12793" xr:uid="{00000000-0005-0000-0000-00003E310000}"/>
    <cellStyle name="20% - Accent1 2 5 2 2 5 2 3" xfId="12794" xr:uid="{00000000-0005-0000-0000-00003F310000}"/>
    <cellStyle name="20% - Accent1 2 5 2 2 5 2 3 2" xfId="12795" xr:uid="{00000000-0005-0000-0000-000040310000}"/>
    <cellStyle name="20% - Accent1 2 5 2 2 5 2 4" xfId="12796" xr:uid="{00000000-0005-0000-0000-000041310000}"/>
    <cellStyle name="20% - Accent1 2 5 2 2 5 3" xfId="12797" xr:uid="{00000000-0005-0000-0000-000042310000}"/>
    <cellStyle name="20% - Accent1 2 5 2 2 5 3 2" xfId="12798" xr:uid="{00000000-0005-0000-0000-000043310000}"/>
    <cellStyle name="20% - Accent1 2 5 2 2 5 3 2 2" xfId="12799" xr:uid="{00000000-0005-0000-0000-000044310000}"/>
    <cellStyle name="20% - Accent1 2 5 2 2 5 3 2 2 2" xfId="12800" xr:uid="{00000000-0005-0000-0000-000045310000}"/>
    <cellStyle name="20% - Accent1 2 5 2 2 5 3 2 3" xfId="12801" xr:uid="{00000000-0005-0000-0000-000046310000}"/>
    <cellStyle name="20% - Accent1 2 5 2 2 5 3 3" xfId="12802" xr:uid="{00000000-0005-0000-0000-000047310000}"/>
    <cellStyle name="20% - Accent1 2 5 2 2 5 3 3 2" xfId="12803" xr:uid="{00000000-0005-0000-0000-000048310000}"/>
    <cellStyle name="20% - Accent1 2 5 2 2 5 3 4" xfId="12804" xr:uid="{00000000-0005-0000-0000-000049310000}"/>
    <cellStyle name="20% - Accent1 2 5 2 2 5 4" xfId="12805" xr:uid="{00000000-0005-0000-0000-00004A310000}"/>
    <cellStyle name="20% - Accent1 2 5 2 2 5 4 2" xfId="12806" xr:uid="{00000000-0005-0000-0000-00004B310000}"/>
    <cellStyle name="20% - Accent1 2 5 2 2 5 4 2 2" xfId="12807" xr:uid="{00000000-0005-0000-0000-00004C310000}"/>
    <cellStyle name="20% - Accent1 2 5 2 2 5 4 2 2 2" xfId="12808" xr:uid="{00000000-0005-0000-0000-00004D310000}"/>
    <cellStyle name="20% - Accent1 2 5 2 2 5 4 2 3" xfId="12809" xr:uid="{00000000-0005-0000-0000-00004E310000}"/>
    <cellStyle name="20% - Accent1 2 5 2 2 5 4 3" xfId="12810" xr:uid="{00000000-0005-0000-0000-00004F310000}"/>
    <cellStyle name="20% - Accent1 2 5 2 2 5 4 3 2" xfId="12811" xr:uid="{00000000-0005-0000-0000-000050310000}"/>
    <cellStyle name="20% - Accent1 2 5 2 2 5 4 4" xfId="12812" xr:uid="{00000000-0005-0000-0000-000051310000}"/>
    <cellStyle name="20% - Accent1 2 5 2 2 5 5" xfId="12813" xr:uid="{00000000-0005-0000-0000-000052310000}"/>
    <cellStyle name="20% - Accent1 2 5 2 2 5 5 2" xfId="12814" xr:uid="{00000000-0005-0000-0000-000053310000}"/>
    <cellStyle name="20% - Accent1 2 5 2 2 5 5 2 2" xfId="12815" xr:uid="{00000000-0005-0000-0000-000054310000}"/>
    <cellStyle name="20% - Accent1 2 5 2 2 5 5 3" xfId="12816" xr:uid="{00000000-0005-0000-0000-000055310000}"/>
    <cellStyle name="20% - Accent1 2 5 2 2 5 6" xfId="12817" xr:uid="{00000000-0005-0000-0000-000056310000}"/>
    <cellStyle name="20% - Accent1 2 5 2 2 5 6 2" xfId="12818" xr:uid="{00000000-0005-0000-0000-000057310000}"/>
    <cellStyle name="20% - Accent1 2 5 2 2 5 6 2 2" xfId="12819" xr:uid="{00000000-0005-0000-0000-000058310000}"/>
    <cellStyle name="20% - Accent1 2 5 2 2 5 6 3" xfId="12820" xr:uid="{00000000-0005-0000-0000-000059310000}"/>
    <cellStyle name="20% - Accent1 2 5 2 2 5 7" xfId="12821" xr:uid="{00000000-0005-0000-0000-00005A310000}"/>
    <cellStyle name="20% - Accent1 2 5 2 2 5 7 2" xfId="12822" xr:uid="{00000000-0005-0000-0000-00005B310000}"/>
    <cellStyle name="20% - Accent1 2 5 2 2 5 8" xfId="12823" xr:uid="{00000000-0005-0000-0000-00005C310000}"/>
    <cellStyle name="20% - Accent1 2 5 2 2 5 8 2" xfId="12824" xr:uid="{00000000-0005-0000-0000-00005D310000}"/>
    <cellStyle name="20% - Accent1 2 5 2 2 5 9" xfId="12825" xr:uid="{00000000-0005-0000-0000-00005E310000}"/>
    <cellStyle name="20% - Accent1 2 5 2 2 6" xfId="12826" xr:uid="{00000000-0005-0000-0000-00005F310000}"/>
    <cellStyle name="20% - Accent1 2 5 2 2 6 2" xfId="12827" xr:uid="{00000000-0005-0000-0000-000060310000}"/>
    <cellStyle name="20% - Accent1 2 5 2 2 6 2 2" xfId="12828" xr:uid="{00000000-0005-0000-0000-000061310000}"/>
    <cellStyle name="20% - Accent1 2 5 2 2 6 2 2 2" xfId="12829" xr:uid="{00000000-0005-0000-0000-000062310000}"/>
    <cellStyle name="20% - Accent1 2 5 2 2 6 2 2 2 2" xfId="12830" xr:uid="{00000000-0005-0000-0000-000063310000}"/>
    <cellStyle name="20% - Accent1 2 5 2 2 6 2 2 3" xfId="12831" xr:uid="{00000000-0005-0000-0000-000064310000}"/>
    <cellStyle name="20% - Accent1 2 5 2 2 6 2 3" xfId="12832" xr:uid="{00000000-0005-0000-0000-000065310000}"/>
    <cellStyle name="20% - Accent1 2 5 2 2 6 2 3 2" xfId="12833" xr:uid="{00000000-0005-0000-0000-000066310000}"/>
    <cellStyle name="20% - Accent1 2 5 2 2 6 2 4" xfId="12834" xr:uid="{00000000-0005-0000-0000-000067310000}"/>
    <cellStyle name="20% - Accent1 2 5 2 2 6 3" xfId="12835" xr:uid="{00000000-0005-0000-0000-000068310000}"/>
    <cellStyle name="20% - Accent1 2 5 2 2 6 3 2" xfId="12836" xr:uid="{00000000-0005-0000-0000-000069310000}"/>
    <cellStyle name="20% - Accent1 2 5 2 2 6 3 2 2" xfId="12837" xr:uid="{00000000-0005-0000-0000-00006A310000}"/>
    <cellStyle name="20% - Accent1 2 5 2 2 6 3 2 2 2" xfId="12838" xr:uid="{00000000-0005-0000-0000-00006B310000}"/>
    <cellStyle name="20% - Accent1 2 5 2 2 6 3 2 3" xfId="12839" xr:uid="{00000000-0005-0000-0000-00006C310000}"/>
    <cellStyle name="20% - Accent1 2 5 2 2 6 3 3" xfId="12840" xr:uid="{00000000-0005-0000-0000-00006D310000}"/>
    <cellStyle name="20% - Accent1 2 5 2 2 6 3 3 2" xfId="12841" xr:uid="{00000000-0005-0000-0000-00006E310000}"/>
    <cellStyle name="20% - Accent1 2 5 2 2 6 3 4" xfId="12842" xr:uid="{00000000-0005-0000-0000-00006F310000}"/>
    <cellStyle name="20% - Accent1 2 5 2 2 6 4" xfId="12843" xr:uid="{00000000-0005-0000-0000-000070310000}"/>
    <cellStyle name="20% - Accent1 2 5 2 2 6 4 2" xfId="12844" xr:uid="{00000000-0005-0000-0000-000071310000}"/>
    <cellStyle name="20% - Accent1 2 5 2 2 6 4 2 2" xfId="12845" xr:uid="{00000000-0005-0000-0000-000072310000}"/>
    <cellStyle name="20% - Accent1 2 5 2 2 6 4 2 2 2" xfId="12846" xr:uid="{00000000-0005-0000-0000-000073310000}"/>
    <cellStyle name="20% - Accent1 2 5 2 2 6 4 2 3" xfId="12847" xr:uid="{00000000-0005-0000-0000-000074310000}"/>
    <cellStyle name="20% - Accent1 2 5 2 2 6 4 3" xfId="12848" xr:uid="{00000000-0005-0000-0000-000075310000}"/>
    <cellStyle name="20% - Accent1 2 5 2 2 6 4 3 2" xfId="12849" xr:uid="{00000000-0005-0000-0000-000076310000}"/>
    <cellStyle name="20% - Accent1 2 5 2 2 6 4 4" xfId="12850" xr:uid="{00000000-0005-0000-0000-000077310000}"/>
    <cellStyle name="20% - Accent1 2 5 2 2 6 5" xfId="12851" xr:uid="{00000000-0005-0000-0000-000078310000}"/>
    <cellStyle name="20% - Accent1 2 5 2 2 6 5 2" xfId="12852" xr:uid="{00000000-0005-0000-0000-000079310000}"/>
    <cellStyle name="20% - Accent1 2 5 2 2 6 5 2 2" xfId="12853" xr:uid="{00000000-0005-0000-0000-00007A310000}"/>
    <cellStyle name="20% - Accent1 2 5 2 2 6 5 3" xfId="12854" xr:uid="{00000000-0005-0000-0000-00007B310000}"/>
    <cellStyle name="20% - Accent1 2 5 2 2 6 6" xfId="12855" xr:uid="{00000000-0005-0000-0000-00007C310000}"/>
    <cellStyle name="20% - Accent1 2 5 2 2 6 6 2" xfId="12856" xr:uid="{00000000-0005-0000-0000-00007D310000}"/>
    <cellStyle name="20% - Accent1 2 5 2 2 6 6 2 2" xfId="12857" xr:uid="{00000000-0005-0000-0000-00007E310000}"/>
    <cellStyle name="20% - Accent1 2 5 2 2 6 6 3" xfId="12858" xr:uid="{00000000-0005-0000-0000-00007F310000}"/>
    <cellStyle name="20% - Accent1 2 5 2 2 6 7" xfId="12859" xr:uid="{00000000-0005-0000-0000-000080310000}"/>
    <cellStyle name="20% - Accent1 2 5 2 2 6 7 2" xfId="12860" xr:uid="{00000000-0005-0000-0000-000081310000}"/>
    <cellStyle name="20% - Accent1 2 5 2 2 6 8" xfId="12861" xr:uid="{00000000-0005-0000-0000-000082310000}"/>
    <cellStyle name="20% - Accent1 2 5 2 2 6 8 2" xfId="12862" xr:uid="{00000000-0005-0000-0000-000083310000}"/>
    <cellStyle name="20% - Accent1 2 5 2 2 6 9" xfId="12863" xr:uid="{00000000-0005-0000-0000-000084310000}"/>
    <cellStyle name="20% - Accent1 2 5 2 2 7" xfId="12864" xr:uid="{00000000-0005-0000-0000-000085310000}"/>
    <cellStyle name="20% - Accent1 2 5 2 2 7 2" xfId="12865" xr:uid="{00000000-0005-0000-0000-000086310000}"/>
    <cellStyle name="20% - Accent1 2 5 2 2 7 2 2" xfId="12866" xr:uid="{00000000-0005-0000-0000-000087310000}"/>
    <cellStyle name="20% - Accent1 2 5 2 2 7 2 2 2" xfId="12867" xr:uid="{00000000-0005-0000-0000-000088310000}"/>
    <cellStyle name="20% - Accent1 2 5 2 2 7 2 3" xfId="12868" xr:uid="{00000000-0005-0000-0000-000089310000}"/>
    <cellStyle name="20% - Accent1 2 5 2 2 7 3" xfId="12869" xr:uid="{00000000-0005-0000-0000-00008A310000}"/>
    <cellStyle name="20% - Accent1 2 5 2 2 7 3 2" xfId="12870" xr:uid="{00000000-0005-0000-0000-00008B310000}"/>
    <cellStyle name="20% - Accent1 2 5 2 2 7 4" xfId="12871" xr:uid="{00000000-0005-0000-0000-00008C310000}"/>
    <cellStyle name="20% - Accent1 2 5 2 2 8" xfId="12872" xr:uid="{00000000-0005-0000-0000-00008D310000}"/>
    <cellStyle name="20% - Accent1 2 5 2 2 8 2" xfId="12873" xr:uid="{00000000-0005-0000-0000-00008E310000}"/>
    <cellStyle name="20% - Accent1 2 5 2 2 8 2 2" xfId="12874" xr:uid="{00000000-0005-0000-0000-00008F310000}"/>
    <cellStyle name="20% - Accent1 2 5 2 2 8 2 2 2" xfId="12875" xr:uid="{00000000-0005-0000-0000-000090310000}"/>
    <cellStyle name="20% - Accent1 2 5 2 2 8 2 3" xfId="12876" xr:uid="{00000000-0005-0000-0000-000091310000}"/>
    <cellStyle name="20% - Accent1 2 5 2 2 8 3" xfId="12877" xr:uid="{00000000-0005-0000-0000-000092310000}"/>
    <cellStyle name="20% - Accent1 2 5 2 2 8 3 2" xfId="12878" xr:uid="{00000000-0005-0000-0000-000093310000}"/>
    <cellStyle name="20% - Accent1 2 5 2 2 8 4" xfId="12879" xr:uid="{00000000-0005-0000-0000-000094310000}"/>
    <cellStyle name="20% - Accent1 2 5 2 2 9" xfId="12880" xr:uid="{00000000-0005-0000-0000-000095310000}"/>
    <cellStyle name="20% - Accent1 2 5 2 2 9 2" xfId="12881" xr:uid="{00000000-0005-0000-0000-000096310000}"/>
    <cellStyle name="20% - Accent1 2 5 2 2 9 2 2" xfId="12882" xr:uid="{00000000-0005-0000-0000-000097310000}"/>
    <cellStyle name="20% - Accent1 2 5 2 2 9 2 2 2" xfId="12883" xr:uid="{00000000-0005-0000-0000-000098310000}"/>
    <cellStyle name="20% - Accent1 2 5 2 2 9 2 3" xfId="12884" xr:uid="{00000000-0005-0000-0000-000099310000}"/>
    <cellStyle name="20% - Accent1 2 5 2 2 9 3" xfId="12885" xr:uid="{00000000-0005-0000-0000-00009A310000}"/>
    <cellStyle name="20% - Accent1 2 5 2 2 9 3 2" xfId="12886" xr:uid="{00000000-0005-0000-0000-00009B310000}"/>
    <cellStyle name="20% - Accent1 2 5 2 2 9 4" xfId="12887" xr:uid="{00000000-0005-0000-0000-00009C310000}"/>
    <cellStyle name="20% - Accent1 2 5 2 3" xfId="12888" xr:uid="{00000000-0005-0000-0000-00009D310000}"/>
    <cellStyle name="20% - Accent1 2 5 2 3 10" xfId="12889" xr:uid="{00000000-0005-0000-0000-00009E310000}"/>
    <cellStyle name="20% - Accent1 2 5 2 3 10 2" xfId="12890" xr:uid="{00000000-0005-0000-0000-00009F310000}"/>
    <cellStyle name="20% - Accent1 2 5 2 3 11" xfId="12891" xr:uid="{00000000-0005-0000-0000-0000A0310000}"/>
    <cellStyle name="20% - Accent1 2 5 2 3 2" xfId="12892" xr:uid="{00000000-0005-0000-0000-0000A1310000}"/>
    <cellStyle name="20% - Accent1 2 5 2 3 2 2" xfId="12893" xr:uid="{00000000-0005-0000-0000-0000A2310000}"/>
    <cellStyle name="20% - Accent1 2 5 2 3 2 2 2" xfId="12894" xr:uid="{00000000-0005-0000-0000-0000A3310000}"/>
    <cellStyle name="20% - Accent1 2 5 2 3 2 2 2 2" xfId="12895" xr:uid="{00000000-0005-0000-0000-0000A4310000}"/>
    <cellStyle name="20% - Accent1 2 5 2 3 2 2 2 2 2" xfId="12896" xr:uid="{00000000-0005-0000-0000-0000A5310000}"/>
    <cellStyle name="20% - Accent1 2 5 2 3 2 2 2 3" xfId="12897" xr:uid="{00000000-0005-0000-0000-0000A6310000}"/>
    <cellStyle name="20% - Accent1 2 5 2 3 2 2 3" xfId="12898" xr:uid="{00000000-0005-0000-0000-0000A7310000}"/>
    <cellStyle name="20% - Accent1 2 5 2 3 2 2 3 2" xfId="12899" xr:uid="{00000000-0005-0000-0000-0000A8310000}"/>
    <cellStyle name="20% - Accent1 2 5 2 3 2 2 4" xfId="12900" xr:uid="{00000000-0005-0000-0000-0000A9310000}"/>
    <cellStyle name="20% - Accent1 2 5 2 3 2 3" xfId="12901" xr:uid="{00000000-0005-0000-0000-0000AA310000}"/>
    <cellStyle name="20% - Accent1 2 5 2 3 2 3 2" xfId="12902" xr:uid="{00000000-0005-0000-0000-0000AB310000}"/>
    <cellStyle name="20% - Accent1 2 5 2 3 2 3 2 2" xfId="12903" xr:uid="{00000000-0005-0000-0000-0000AC310000}"/>
    <cellStyle name="20% - Accent1 2 5 2 3 2 3 2 2 2" xfId="12904" xr:uid="{00000000-0005-0000-0000-0000AD310000}"/>
    <cellStyle name="20% - Accent1 2 5 2 3 2 3 2 3" xfId="12905" xr:uid="{00000000-0005-0000-0000-0000AE310000}"/>
    <cellStyle name="20% - Accent1 2 5 2 3 2 3 3" xfId="12906" xr:uid="{00000000-0005-0000-0000-0000AF310000}"/>
    <cellStyle name="20% - Accent1 2 5 2 3 2 3 3 2" xfId="12907" xr:uid="{00000000-0005-0000-0000-0000B0310000}"/>
    <cellStyle name="20% - Accent1 2 5 2 3 2 3 4" xfId="12908" xr:uid="{00000000-0005-0000-0000-0000B1310000}"/>
    <cellStyle name="20% - Accent1 2 5 2 3 2 4" xfId="12909" xr:uid="{00000000-0005-0000-0000-0000B2310000}"/>
    <cellStyle name="20% - Accent1 2 5 2 3 2 4 2" xfId="12910" xr:uid="{00000000-0005-0000-0000-0000B3310000}"/>
    <cellStyle name="20% - Accent1 2 5 2 3 2 4 2 2" xfId="12911" xr:uid="{00000000-0005-0000-0000-0000B4310000}"/>
    <cellStyle name="20% - Accent1 2 5 2 3 2 4 2 2 2" xfId="12912" xr:uid="{00000000-0005-0000-0000-0000B5310000}"/>
    <cellStyle name="20% - Accent1 2 5 2 3 2 4 2 3" xfId="12913" xr:uid="{00000000-0005-0000-0000-0000B6310000}"/>
    <cellStyle name="20% - Accent1 2 5 2 3 2 4 3" xfId="12914" xr:uid="{00000000-0005-0000-0000-0000B7310000}"/>
    <cellStyle name="20% - Accent1 2 5 2 3 2 4 3 2" xfId="12915" xr:uid="{00000000-0005-0000-0000-0000B8310000}"/>
    <cellStyle name="20% - Accent1 2 5 2 3 2 4 4" xfId="12916" xr:uid="{00000000-0005-0000-0000-0000B9310000}"/>
    <cellStyle name="20% - Accent1 2 5 2 3 2 5" xfId="12917" xr:uid="{00000000-0005-0000-0000-0000BA310000}"/>
    <cellStyle name="20% - Accent1 2 5 2 3 2 5 2" xfId="12918" xr:uid="{00000000-0005-0000-0000-0000BB310000}"/>
    <cellStyle name="20% - Accent1 2 5 2 3 2 5 2 2" xfId="12919" xr:uid="{00000000-0005-0000-0000-0000BC310000}"/>
    <cellStyle name="20% - Accent1 2 5 2 3 2 5 3" xfId="12920" xr:uid="{00000000-0005-0000-0000-0000BD310000}"/>
    <cellStyle name="20% - Accent1 2 5 2 3 2 6" xfId="12921" xr:uid="{00000000-0005-0000-0000-0000BE310000}"/>
    <cellStyle name="20% - Accent1 2 5 2 3 2 6 2" xfId="12922" xr:uid="{00000000-0005-0000-0000-0000BF310000}"/>
    <cellStyle name="20% - Accent1 2 5 2 3 2 6 2 2" xfId="12923" xr:uid="{00000000-0005-0000-0000-0000C0310000}"/>
    <cellStyle name="20% - Accent1 2 5 2 3 2 6 3" xfId="12924" xr:uid="{00000000-0005-0000-0000-0000C1310000}"/>
    <cellStyle name="20% - Accent1 2 5 2 3 2 7" xfId="12925" xr:uid="{00000000-0005-0000-0000-0000C2310000}"/>
    <cellStyle name="20% - Accent1 2 5 2 3 2 7 2" xfId="12926" xr:uid="{00000000-0005-0000-0000-0000C3310000}"/>
    <cellStyle name="20% - Accent1 2 5 2 3 2 8" xfId="12927" xr:uid="{00000000-0005-0000-0000-0000C4310000}"/>
    <cellStyle name="20% - Accent1 2 5 2 3 2 8 2" xfId="12928" xr:uid="{00000000-0005-0000-0000-0000C5310000}"/>
    <cellStyle name="20% - Accent1 2 5 2 3 2 9" xfId="12929" xr:uid="{00000000-0005-0000-0000-0000C6310000}"/>
    <cellStyle name="20% - Accent1 2 5 2 3 3" xfId="12930" xr:uid="{00000000-0005-0000-0000-0000C7310000}"/>
    <cellStyle name="20% - Accent1 2 5 2 3 3 2" xfId="12931" xr:uid="{00000000-0005-0000-0000-0000C8310000}"/>
    <cellStyle name="20% - Accent1 2 5 2 3 3 2 2" xfId="12932" xr:uid="{00000000-0005-0000-0000-0000C9310000}"/>
    <cellStyle name="20% - Accent1 2 5 2 3 3 2 2 2" xfId="12933" xr:uid="{00000000-0005-0000-0000-0000CA310000}"/>
    <cellStyle name="20% - Accent1 2 5 2 3 3 2 2 2 2" xfId="12934" xr:uid="{00000000-0005-0000-0000-0000CB310000}"/>
    <cellStyle name="20% - Accent1 2 5 2 3 3 2 2 3" xfId="12935" xr:uid="{00000000-0005-0000-0000-0000CC310000}"/>
    <cellStyle name="20% - Accent1 2 5 2 3 3 2 3" xfId="12936" xr:uid="{00000000-0005-0000-0000-0000CD310000}"/>
    <cellStyle name="20% - Accent1 2 5 2 3 3 2 3 2" xfId="12937" xr:uid="{00000000-0005-0000-0000-0000CE310000}"/>
    <cellStyle name="20% - Accent1 2 5 2 3 3 2 4" xfId="12938" xr:uid="{00000000-0005-0000-0000-0000CF310000}"/>
    <cellStyle name="20% - Accent1 2 5 2 3 3 3" xfId="12939" xr:uid="{00000000-0005-0000-0000-0000D0310000}"/>
    <cellStyle name="20% - Accent1 2 5 2 3 3 3 2" xfId="12940" xr:uid="{00000000-0005-0000-0000-0000D1310000}"/>
    <cellStyle name="20% - Accent1 2 5 2 3 3 3 2 2" xfId="12941" xr:uid="{00000000-0005-0000-0000-0000D2310000}"/>
    <cellStyle name="20% - Accent1 2 5 2 3 3 3 2 2 2" xfId="12942" xr:uid="{00000000-0005-0000-0000-0000D3310000}"/>
    <cellStyle name="20% - Accent1 2 5 2 3 3 3 2 3" xfId="12943" xr:uid="{00000000-0005-0000-0000-0000D4310000}"/>
    <cellStyle name="20% - Accent1 2 5 2 3 3 3 3" xfId="12944" xr:uid="{00000000-0005-0000-0000-0000D5310000}"/>
    <cellStyle name="20% - Accent1 2 5 2 3 3 3 3 2" xfId="12945" xr:uid="{00000000-0005-0000-0000-0000D6310000}"/>
    <cellStyle name="20% - Accent1 2 5 2 3 3 3 4" xfId="12946" xr:uid="{00000000-0005-0000-0000-0000D7310000}"/>
    <cellStyle name="20% - Accent1 2 5 2 3 3 4" xfId="12947" xr:uid="{00000000-0005-0000-0000-0000D8310000}"/>
    <cellStyle name="20% - Accent1 2 5 2 3 3 4 2" xfId="12948" xr:uid="{00000000-0005-0000-0000-0000D9310000}"/>
    <cellStyle name="20% - Accent1 2 5 2 3 3 4 2 2" xfId="12949" xr:uid="{00000000-0005-0000-0000-0000DA310000}"/>
    <cellStyle name="20% - Accent1 2 5 2 3 3 4 2 2 2" xfId="12950" xr:uid="{00000000-0005-0000-0000-0000DB310000}"/>
    <cellStyle name="20% - Accent1 2 5 2 3 3 4 2 3" xfId="12951" xr:uid="{00000000-0005-0000-0000-0000DC310000}"/>
    <cellStyle name="20% - Accent1 2 5 2 3 3 4 3" xfId="12952" xr:uid="{00000000-0005-0000-0000-0000DD310000}"/>
    <cellStyle name="20% - Accent1 2 5 2 3 3 4 3 2" xfId="12953" xr:uid="{00000000-0005-0000-0000-0000DE310000}"/>
    <cellStyle name="20% - Accent1 2 5 2 3 3 4 4" xfId="12954" xr:uid="{00000000-0005-0000-0000-0000DF310000}"/>
    <cellStyle name="20% - Accent1 2 5 2 3 3 5" xfId="12955" xr:uid="{00000000-0005-0000-0000-0000E0310000}"/>
    <cellStyle name="20% - Accent1 2 5 2 3 3 5 2" xfId="12956" xr:uid="{00000000-0005-0000-0000-0000E1310000}"/>
    <cellStyle name="20% - Accent1 2 5 2 3 3 5 2 2" xfId="12957" xr:uid="{00000000-0005-0000-0000-0000E2310000}"/>
    <cellStyle name="20% - Accent1 2 5 2 3 3 5 3" xfId="12958" xr:uid="{00000000-0005-0000-0000-0000E3310000}"/>
    <cellStyle name="20% - Accent1 2 5 2 3 3 6" xfId="12959" xr:uid="{00000000-0005-0000-0000-0000E4310000}"/>
    <cellStyle name="20% - Accent1 2 5 2 3 3 6 2" xfId="12960" xr:uid="{00000000-0005-0000-0000-0000E5310000}"/>
    <cellStyle name="20% - Accent1 2 5 2 3 3 6 2 2" xfId="12961" xr:uid="{00000000-0005-0000-0000-0000E6310000}"/>
    <cellStyle name="20% - Accent1 2 5 2 3 3 6 3" xfId="12962" xr:uid="{00000000-0005-0000-0000-0000E7310000}"/>
    <cellStyle name="20% - Accent1 2 5 2 3 3 7" xfId="12963" xr:uid="{00000000-0005-0000-0000-0000E8310000}"/>
    <cellStyle name="20% - Accent1 2 5 2 3 3 7 2" xfId="12964" xr:uid="{00000000-0005-0000-0000-0000E9310000}"/>
    <cellStyle name="20% - Accent1 2 5 2 3 3 8" xfId="12965" xr:uid="{00000000-0005-0000-0000-0000EA310000}"/>
    <cellStyle name="20% - Accent1 2 5 2 3 3 8 2" xfId="12966" xr:uid="{00000000-0005-0000-0000-0000EB310000}"/>
    <cellStyle name="20% - Accent1 2 5 2 3 3 9" xfId="12967" xr:uid="{00000000-0005-0000-0000-0000EC310000}"/>
    <cellStyle name="20% - Accent1 2 5 2 3 4" xfId="12968" xr:uid="{00000000-0005-0000-0000-0000ED310000}"/>
    <cellStyle name="20% - Accent1 2 5 2 3 4 2" xfId="12969" xr:uid="{00000000-0005-0000-0000-0000EE310000}"/>
    <cellStyle name="20% - Accent1 2 5 2 3 4 2 2" xfId="12970" xr:uid="{00000000-0005-0000-0000-0000EF310000}"/>
    <cellStyle name="20% - Accent1 2 5 2 3 4 2 2 2" xfId="12971" xr:uid="{00000000-0005-0000-0000-0000F0310000}"/>
    <cellStyle name="20% - Accent1 2 5 2 3 4 2 3" xfId="12972" xr:uid="{00000000-0005-0000-0000-0000F1310000}"/>
    <cellStyle name="20% - Accent1 2 5 2 3 4 3" xfId="12973" xr:uid="{00000000-0005-0000-0000-0000F2310000}"/>
    <cellStyle name="20% - Accent1 2 5 2 3 4 3 2" xfId="12974" xr:uid="{00000000-0005-0000-0000-0000F3310000}"/>
    <cellStyle name="20% - Accent1 2 5 2 3 4 4" xfId="12975" xr:uid="{00000000-0005-0000-0000-0000F4310000}"/>
    <cellStyle name="20% - Accent1 2 5 2 3 5" xfId="12976" xr:uid="{00000000-0005-0000-0000-0000F5310000}"/>
    <cellStyle name="20% - Accent1 2 5 2 3 5 2" xfId="12977" xr:uid="{00000000-0005-0000-0000-0000F6310000}"/>
    <cellStyle name="20% - Accent1 2 5 2 3 5 2 2" xfId="12978" xr:uid="{00000000-0005-0000-0000-0000F7310000}"/>
    <cellStyle name="20% - Accent1 2 5 2 3 5 2 2 2" xfId="12979" xr:uid="{00000000-0005-0000-0000-0000F8310000}"/>
    <cellStyle name="20% - Accent1 2 5 2 3 5 2 3" xfId="12980" xr:uid="{00000000-0005-0000-0000-0000F9310000}"/>
    <cellStyle name="20% - Accent1 2 5 2 3 5 3" xfId="12981" xr:uid="{00000000-0005-0000-0000-0000FA310000}"/>
    <cellStyle name="20% - Accent1 2 5 2 3 5 3 2" xfId="12982" xr:uid="{00000000-0005-0000-0000-0000FB310000}"/>
    <cellStyle name="20% - Accent1 2 5 2 3 5 4" xfId="12983" xr:uid="{00000000-0005-0000-0000-0000FC310000}"/>
    <cellStyle name="20% - Accent1 2 5 2 3 6" xfId="12984" xr:uid="{00000000-0005-0000-0000-0000FD310000}"/>
    <cellStyle name="20% - Accent1 2 5 2 3 6 2" xfId="12985" xr:uid="{00000000-0005-0000-0000-0000FE310000}"/>
    <cellStyle name="20% - Accent1 2 5 2 3 6 2 2" xfId="12986" xr:uid="{00000000-0005-0000-0000-0000FF310000}"/>
    <cellStyle name="20% - Accent1 2 5 2 3 6 2 2 2" xfId="12987" xr:uid="{00000000-0005-0000-0000-000000320000}"/>
    <cellStyle name="20% - Accent1 2 5 2 3 6 2 3" xfId="12988" xr:uid="{00000000-0005-0000-0000-000001320000}"/>
    <cellStyle name="20% - Accent1 2 5 2 3 6 3" xfId="12989" xr:uid="{00000000-0005-0000-0000-000002320000}"/>
    <cellStyle name="20% - Accent1 2 5 2 3 6 3 2" xfId="12990" xr:uid="{00000000-0005-0000-0000-000003320000}"/>
    <cellStyle name="20% - Accent1 2 5 2 3 6 4" xfId="12991" xr:uid="{00000000-0005-0000-0000-000004320000}"/>
    <cellStyle name="20% - Accent1 2 5 2 3 7" xfId="12992" xr:uid="{00000000-0005-0000-0000-000005320000}"/>
    <cellStyle name="20% - Accent1 2 5 2 3 7 2" xfId="12993" xr:uid="{00000000-0005-0000-0000-000006320000}"/>
    <cellStyle name="20% - Accent1 2 5 2 3 7 2 2" xfId="12994" xr:uid="{00000000-0005-0000-0000-000007320000}"/>
    <cellStyle name="20% - Accent1 2 5 2 3 7 3" xfId="12995" xr:uid="{00000000-0005-0000-0000-000008320000}"/>
    <cellStyle name="20% - Accent1 2 5 2 3 8" xfId="12996" xr:uid="{00000000-0005-0000-0000-000009320000}"/>
    <cellStyle name="20% - Accent1 2 5 2 3 8 2" xfId="12997" xr:uid="{00000000-0005-0000-0000-00000A320000}"/>
    <cellStyle name="20% - Accent1 2 5 2 3 8 2 2" xfId="12998" xr:uid="{00000000-0005-0000-0000-00000B320000}"/>
    <cellStyle name="20% - Accent1 2 5 2 3 8 3" xfId="12999" xr:uid="{00000000-0005-0000-0000-00000C320000}"/>
    <cellStyle name="20% - Accent1 2 5 2 3 9" xfId="13000" xr:uid="{00000000-0005-0000-0000-00000D320000}"/>
    <cellStyle name="20% - Accent1 2 5 2 3 9 2" xfId="13001" xr:uid="{00000000-0005-0000-0000-00000E320000}"/>
    <cellStyle name="20% - Accent1 2 5 2 4" xfId="13002" xr:uid="{00000000-0005-0000-0000-00000F320000}"/>
    <cellStyle name="20% - Accent1 2 5 2 4 10" xfId="13003" xr:uid="{00000000-0005-0000-0000-000010320000}"/>
    <cellStyle name="20% - Accent1 2 5 2 4 10 2" xfId="13004" xr:uid="{00000000-0005-0000-0000-000011320000}"/>
    <cellStyle name="20% - Accent1 2 5 2 4 11" xfId="13005" xr:uid="{00000000-0005-0000-0000-000012320000}"/>
    <cellStyle name="20% - Accent1 2 5 2 4 2" xfId="13006" xr:uid="{00000000-0005-0000-0000-000013320000}"/>
    <cellStyle name="20% - Accent1 2 5 2 4 2 2" xfId="13007" xr:uid="{00000000-0005-0000-0000-000014320000}"/>
    <cellStyle name="20% - Accent1 2 5 2 4 2 2 2" xfId="13008" xr:uid="{00000000-0005-0000-0000-000015320000}"/>
    <cellStyle name="20% - Accent1 2 5 2 4 2 2 2 2" xfId="13009" xr:uid="{00000000-0005-0000-0000-000016320000}"/>
    <cellStyle name="20% - Accent1 2 5 2 4 2 2 2 2 2" xfId="13010" xr:uid="{00000000-0005-0000-0000-000017320000}"/>
    <cellStyle name="20% - Accent1 2 5 2 4 2 2 2 3" xfId="13011" xr:uid="{00000000-0005-0000-0000-000018320000}"/>
    <cellStyle name="20% - Accent1 2 5 2 4 2 2 3" xfId="13012" xr:uid="{00000000-0005-0000-0000-000019320000}"/>
    <cellStyle name="20% - Accent1 2 5 2 4 2 2 3 2" xfId="13013" xr:uid="{00000000-0005-0000-0000-00001A320000}"/>
    <cellStyle name="20% - Accent1 2 5 2 4 2 2 4" xfId="13014" xr:uid="{00000000-0005-0000-0000-00001B320000}"/>
    <cellStyle name="20% - Accent1 2 5 2 4 2 3" xfId="13015" xr:uid="{00000000-0005-0000-0000-00001C320000}"/>
    <cellStyle name="20% - Accent1 2 5 2 4 2 3 2" xfId="13016" xr:uid="{00000000-0005-0000-0000-00001D320000}"/>
    <cellStyle name="20% - Accent1 2 5 2 4 2 3 2 2" xfId="13017" xr:uid="{00000000-0005-0000-0000-00001E320000}"/>
    <cellStyle name="20% - Accent1 2 5 2 4 2 3 2 2 2" xfId="13018" xr:uid="{00000000-0005-0000-0000-00001F320000}"/>
    <cellStyle name="20% - Accent1 2 5 2 4 2 3 2 3" xfId="13019" xr:uid="{00000000-0005-0000-0000-000020320000}"/>
    <cellStyle name="20% - Accent1 2 5 2 4 2 3 3" xfId="13020" xr:uid="{00000000-0005-0000-0000-000021320000}"/>
    <cellStyle name="20% - Accent1 2 5 2 4 2 3 3 2" xfId="13021" xr:uid="{00000000-0005-0000-0000-000022320000}"/>
    <cellStyle name="20% - Accent1 2 5 2 4 2 3 4" xfId="13022" xr:uid="{00000000-0005-0000-0000-000023320000}"/>
    <cellStyle name="20% - Accent1 2 5 2 4 2 4" xfId="13023" xr:uid="{00000000-0005-0000-0000-000024320000}"/>
    <cellStyle name="20% - Accent1 2 5 2 4 2 4 2" xfId="13024" xr:uid="{00000000-0005-0000-0000-000025320000}"/>
    <cellStyle name="20% - Accent1 2 5 2 4 2 4 2 2" xfId="13025" xr:uid="{00000000-0005-0000-0000-000026320000}"/>
    <cellStyle name="20% - Accent1 2 5 2 4 2 4 2 2 2" xfId="13026" xr:uid="{00000000-0005-0000-0000-000027320000}"/>
    <cellStyle name="20% - Accent1 2 5 2 4 2 4 2 3" xfId="13027" xr:uid="{00000000-0005-0000-0000-000028320000}"/>
    <cellStyle name="20% - Accent1 2 5 2 4 2 4 3" xfId="13028" xr:uid="{00000000-0005-0000-0000-000029320000}"/>
    <cellStyle name="20% - Accent1 2 5 2 4 2 4 3 2" xfId="13029" xr:uid="{00000000-0005-0000-0000-00002A320000}"/>
    <cellStyle name="20% - Accent1 2 5 2 4 2 4 4" xfId="13030" xr:uid="{00000000-0005-0000-0000-00002B320000}"/>
    <cellStyle name="20% - Accent1 2 5 2 4 2 5" xfId="13031" xr:uid="{00000000-0005-0000-0000-00002C320000}"/>
    <cellStyle name="20% - Accent1 2 5 2 4 2 5 2" xfId="13032" xr:uid="{00000000-0005-0000-0000-00002D320000}"/>
    <cellStyle name="20% - Accent1 2 5 2 4 2 5 2 2" xfId="13033" xr:uid="{00000000-0005-0000-0000-00002E320000}"/>
    <cellStyle name="20% - Accent1 2 5 2 4 2 5 3" xfId="13034" xr:uid="{00000000-0005-0000-0000-00002F320000}"/>
    <cellStyle name="20% - Accent1 2 5 2 4 2 6" xfId="13035" xr:uid="{00000000-0005-0000-0000-000030320000}"/>
    <cellStyle name="20% - Accent1 2 5 2 4 2 6 2" xfId="13036" xr:uid="{00000000-0005-0000-0000-000031320000}"/>
    <cellStyle name="20% - Accent1 2 5 2 4 2 6 2 2" xfId="13037" xr:uid="{00000000-0005-0000-0000-000032320000}"/>
    <cellStyle name="20% - Accent1 2 5 2 4 2 6 3" xfId="13038" xr:uid="{00000000-0005-0000-0000-000033320000}"/>
    <cellStyle name="20% - Accent1 2 5 2 4 2 7" xfId="13039" xr:uid="{00000000-0005-0000-0000-000034320000}"/>
    <cellStyle name="20% - Accent1 2 5 2 4 2 7 2" xfId="13040" xr:uid="{00000000-0005-0000-0000-000035320000}"/>
    <cellStyle name="20% - Accent1 2 5 2 4 2 8" xfId="13041" xr:uid="{00000000-0005-0000-0000-000036320000}"/>
    <cellStyle name="20% - Accent1 2 5 2 4 2 8 2" xfId="13042" xr:uid="{00000000-0005-0000-0000-000037320000}"/>
    <cellStyle name="20% - Accent1 2 5 2 4 2 9" xfId="13043" xr:uid="{00000000-0005-0000-0000-000038320000}"/>
    <cellStyle name="20% - Accent1 2 5 2 4 3" xfId="13044" xr:uid="{00000000-0005-0000-0000-000039320000}"/>
    <cellStyle name="20% - Accent1 2 5 2 4 3 2" xfId="13045" xr:uid="{00000000-0005-0000-0000-00003A320000}"/>
    <cellStyle name="20% - Accent1 2 5 2 4 3 2 2" xfId="13046" xr:uid="{00000000-0005-0000-0000-00003B320000}"/>
    <cellStyle name="20% - Accent1 2 5 2 4 3 2 2 2" xfId="13047" xr:uid="{00000000-0005-0000-0000-00003C320000}"/>
    <cellStyle name="20% - Accent1 2 5 2 4 3 2 2 2 2" xfId="13048" xr:uid="{00000000-0005-0000-0000-00003D320000}"/>
    <cellStyle name="20% - Accent1 2 5 2 4 3 2 2 3" xfId="13049" xr:uid="{00000000-0005-0000-0000-00003E320000}"/>
    <cellStyle name="20% - Accent1 2 5 2 4 3 2 3" xfId="13050" xr:uid="{00000000-0005-0000-0000-00003F320000}"/>
    <cellStyle name="20% - Accent1 2 5 2 4 3 2 3 2" xfId="13051" xr:uid="{00000000-0005-0000-0000-000040320000}"/>
    <cellStyle name="20% - Accent1 2 5 2 4 3 2 4" xfId="13052" xr:uid="{00000000-0005-0000-0000-000041320000}"/>
    <cellStyle name="20% - Accent1 2 5 2 4 3 3" xfId="13053" xr:uid="{00000000-0005-0000-0000-000042320000}"/>
    <cellStyle name="20% - Accent1 2 5 2 4 3 3 2" xfId="13054" xr:uid="{00000000-0005-0000-0000-000043320000}"/>
    <cellStyle name="20% - Accent1 2 5 2 4 3 3 2 2" xfId="13055" xr:uid="{00000000-0005-0000-0000-000044320000}"/>
    <cellStyle name="20% - Accent1 2 5 2 4 3 3 2 2 2" xfId="13056" xr:uid="{00000000-0005-0000-0000-000045320000}"/>
    <cellStyle name="20% - Accent1 2 5 2 4 3 3 2 3" xfId="13057" xr:uid="{00000000-0005-0000-0000-000046320000}"/>
    <cellStyle name="20% - Accent1 2 5 2 4 3 3 3" xfId="13058" xr:uid="{00000000-0005-0000-0000-000047320000}"/>
    <cellStyle name="20% - Accent1 2 5 2 4 3 3 3 2" xfId="13059" xr:uid="{00000000-0005-0000-0000-000048320000}"/>
    <cellStyle name="20% - Accent1 2 5 2 4 3 3 4" xfId="13060" xr:uid="{00000000-0005-0000-0000-000049320000}"/>
    <cellStyle name="20% - Accent1 2 5 2 4 3 4" xfId="13061" xr:uid="{00000000-0005-0000-0000-00004A320000}"/>
    <cellStyle name="20% - Accent1 2 5 2 4 3 4 2" xfId="13062" xr:uid="{00000000-0005-0000-0000-00004B320000}"/>
    <cellStyle name="20% - Accent1 2 5 2 4 3 4 2 2" xfId="13063" xr:uid="{00000000-0005-0000-0000-00004C320000}"/>
    <cellStyle name="20% - Accent1 2 5 2 4 3 4 2 2 2" xfId="13064" xr:uid="{00000000-0005-0000-0000-00004D320000}"/>
    <cellStyle name="20% - Accent1 2 5 2 4 3 4 2 3" xfId="13065" xr:uid="{00000000-0005-0000-0000-00004E320000}"/>
    <cellStyle name="20% - Accent1 2 5 2 4 3 4 3" xfId="13066" xr:uid="{00000000-0005-0000-0000-00004F320000}"/>
    <cellStyle name="20% - Accent1 2 5 2 4 3 4 3 2" xfId="13067" xr:uid="{00000000-0005-0000-0000-000050320000}"/>
    <cellStyle name="20% - Accent1 2 5 2 4 3 4 4" xfId="13068" xr:uid="{00000000-0005-0000-0000-000051320000}"/>
    <cellStyle name="20% - Accent1 2 5 2 4 3 5" xfId="13069" xr:uid="{00000000-0005-0000-0000-000052320000}"/>
    <cellStyle name="20% - Accent1 2 5 2 4 3 5 2" xfId="13070" xr:uid="{00000000-0005-0000-0000-000053320000}"/>
    <cellStyle name="20% - Accent1 2 5 2 4 3 5 2 2" xfId="13071" xr:uid="{00000000-0005-0000-0000-000054320000}"/>
    <cellStyle name="20% - Accent1 2 5 2 4 3 5 3" xfId="13072" xr:uid="{00000000-0005-0000-0000-000055320000}"/>
    <cellStyle name="20% - Accent1 2 5 2 4 3 6" xfId="13073" xr:uid="{00000000-0005-0000-0000-000056320000}"/>
    <cellStyle name="20% - Accent1 2 5 2 4 3 6 2" xfId="13074" xr:uid="{00000000-0005-0000-0000-000057320000}"/>
    <cellStyle name="20% - Accent1 2 5 2 4 3 6 2 2" xfId="13075" xr:uid="{00000000-0005-0000-0000-000058320000}"/>
    <cellStyle name="20% - Accent1 2 5 2 4 3 6 3" xfId="13076" xr:uid="{00000000-0005-0000-0000-000059320000}"/>
    <cellStyle name="20% - Accent1 2 5 2 4 3 7" xfId="13077" xr:uid="{00000000-0005-0000-0000-00005A320000}"/>
    <cellStyle name="20% - Accent1 2 5 2 4 3 7 2" xfId="13078" xr:uid="{00000000-0005-0000-0000-00005B320000}"/>
    <cellStyle name="20% - Accent1 2 5 2 4 3 8" xfId="13079" xr:uid="{00000000-0005-0000-0000-00005C320000}"/>
    <cellStyle name="20% - Accent1 2 5 2 4 3 8 2" xfId="13080" xr:uid="{00000000-0005-0000-0000-00005D320000}"/>
    <cellStyle name="20% - Accent1 2 5 2 4 3 9" xfId="13081" xr:uid="{00000000-0005-0000-0000-00005E320000}"/>
    <cellStyle name="20% - Accent1 2 5 2 4 4" xfId="13082" xr:uid="{00000000-0005-0000-0000-00005F320000}"/>
    <cellStyle name="20% - Accent1 2 5 2 4 4 2" xfId="13083" xr:uid="{00000000-0005-0000-0000-000060320000}"/>
    <cellStyle name="20% - Accent1 2 5 2 4 4 2 2" xfId="13084" xr:uid="{00000000-0005-0000-0000-000061320000}"/>
    <cellStyle name="20% - Accent1 2 5 2 4 4 2 2 2" xfId="13085" xr:uid="{00000000-0005-0000-0000-000062320000}"/>
    <cellStyle name="20% - Accent1 2 5 2 4 4 2 3" xfId="13086" xr:uid="{00000000-0005-0000-0000-000063320000}"/>
    <cellStyle name="20% - Accent1 2 5 2 4 4 3" xfId="13087" xr:uid="{00000000-0005-0000-0000-000064320000}"/>
    <cellStyle name="20% - Accent1 2 5 2 4 4 3 2" xfId="13088" xr:uid="{00000000-0005-0000-0000-000065320000}"/>
    <cellStyle name="20% - Accent1 2 5 2 4 4 4" xfId="13089" xr:uid="{00000000-0005-0000-0000-000066320000}"/>
    <cellStyle name="20% - Accent1 2 5 2 4 5" xfId="13090" xr:uid="{00000000-0005-0000-0000-000067320000}"/>
    <cellStyle name="20% - Accent1 2 5 2 4 5 2" xfId="13091" xr:uid="{00000000-0005-0000-0000-000068320000}"/>
    <cellStyle name="20% - Accent1 2 5 2 4 5 2 2" xfId="13092" xr:uid="{00000000-0005-0000-0000-000069320000}"/>
    <cellStyle name="20% - Accent1 2 5 2 4 5 2 2 2" xfId="13093" xr:uid="{00000000-0005-0000-0000-00006A320000}"/>
    <cellStyle name="20% - Accent1 2 5 2 4 5 2 3" xfId="13094" xr:uid="{00000000-0005-0000-0000-00006B320000}"/>
    <cellStyle name="20% - Accent1 2 5 2 4 5 3" xfId="13095" xr:uid="{00000000-0005-0000-0000-00006C320000}"/>
    <cellStyle name="20% - Accent1 2 5 2 4 5 3 2" xfId="13096" xr:uid="{00000000-0005-0000-0000-00006D320000}"/>
    <cellStyle name="20% - Accent1 2 5 2 4 5 4" xfId="13097" xr:uid="{00000000-0005-0000-0000-00006E320000}"/>
    <cellStyle name="20% - Accent1 2 5 2 4 6" xfId="13098" xr:uid="{00000000-0005-0000-0000-00006F320000}"/>
    <cellStyle name="20% - Accent1 2 5 2 4 6 2" xfId="13099" xr:uid="{00000000-0005-0000-0000-000070320000}"/>
    <cellStyle name="20% - Accent1 2 5 2 4 6 2 2" xfId="13100" xr:uid="{00000000-0005-0000-0000-000071320000}"/>
    <cellStyle name="20% - Accent1 2 5 2 4 6 2 2 2" xfId="13101" xr:uid="{00000000-0005-0000-0000-000072320000}"/>
    <cellStyle name="20% - Accent1 2 5 2 4 6 2 3" xfId="13102" xr:uid="{00000000-0005-0000-0000-000073320000}"/>
    <cellStyle name="20% - Accent1 2 5 2 4 6 3" xfId="13103" xr:uid="{00000000-0005-0000-0000-000074320000}"/>
    <cellStyle name="20% - Accent1 2 5 2 4 6 3 2" xfId="13104" xr:uid="{00000000-0005-0000-0000-000075320000}"/>
    <cellStyle name="20% - Accent1 2 5 2 4 6 4" xfId="13105" xr:uid="{00000000-0005-0000-0000-000076320000}"/>
    <cellStyle name="20% - Accent1 2 5 2 4 7" xfId="13106" xr:uid="{00000000-0005-0000-0000-000077320000}"/>
    <cellStyle name="20% - Accent1 2 5 2 4 7 2" xfId="13107" xr:uid="{00000000-0005-0000-0000-000078320000}"/>
    <cellStyle name="20% - Accent1 2 5 2 4 7 2 2" xfId="13108" xr:uid="{00000000-0005-0000-0000-000079320000}"/>
    <cellStyle name="20% - Accent1 2 5 2 4 7 3" xfId="13109" xr:uid="{00000000-0005-0000-0000-00007A320000}"/>
    <cellStyle name="20% - Accent1 2 5 2 4 8" xfId="13110" xr:uid="{00000000-0005-0000-0000-00007B320000}"/>
    <cellStyle name="20% - Accent1 2 5 2 4 8 2" xfId="13111" xr:uid="{00000000-0005-0000-0000-00007C320000}"/>
    <cellStyle name="20% - Accent1 2 5 2 4 8 2 2" xfId="13112" xr:uid="{00000000-0005-0000-0000-00007D320000}"/>
    <cellStyle name="20% - Accent1 2 5 2 4 8 3" xfId="13113" xr:uid="{00000000-0005-0000-0000-00007E320000}"/>
    <cellStyle name="20% - Accent1 2 5 2 4 9" xfId="13114" xr:uid="{00000000-0005-0000-0000-00007F320000}"/>
    <cellStyle name="20% - Accent1 2 5 2 4 9 2" xfId="13115" xr:uid="{00000000-0005-0000-0000-000080320000}"/>
    <cellStyle name="20% - Accent1 2 5 2 5" xfId="13116" xr:uid="{00000000-0005-0000-0000-000081320000}"/>
    <cellStyle name="20% - Accent1 2 5 2 5 10" xfId="13117" xr:uid="{00000000-0005-0000-0000-000082320000}"/>
    <cellStyle name="20% - Accent1 2 5 2 5 10 2" xfId="13118" xr:uid="{00000000-0005-0000-0000-000083320000}"/>
    <cellStyle name="20% - Accent1 2 5 2 5 11" xfId="13119" xr:uid="{00000000-0005-0000-0000-000084320000}"/>
    <cellStyle name="20% - Accent1 2 5 2 5 2" xfId="13120" xr:uid="{00000000-0005-0000-0000-000085320000}"/>
    <cellStyle name="20% - Accent1 2 5 2 5 2 2" xfId="13121" xr:uid="{00000000-0005-0000-0000-000086320000}"/>
    <cellStyle name="20% - Accent1 2 5 2 5 2 2 2" xfId="13122" xr:uid="{00000000-0005-0000-0000-000087320000}"/>
    <cellStyle name="20% - Accent1 2 5 2 5 2 2 2 2" xfId="13123" xr:uid="{00000000-0005-0000-0000-000088320000}"/>
    <cellStyle name="20% - Accent1 2 5 2 5 2 2 2 2 2" xfId="13124" xr:uid="{00000000-0005-0000-0000-000089320000}"/>
    <cellStyle name="20% - Accent1 2 5 2 5 2 2 2 3" xfId="13125" xr:uid="{00000000-0005-0000-0000-00008A320000}"/>
    <cellStyle name="20% - Accent1 2 5 2 5 2 2 3" xfId="13126" xr:uid="{00000000-0005-0000-0000-00008B320000}"/>
    <cellStyle name="20% - Accent1 2 5 2 5 2 2 3 2" xfId="13127" xr:uid="{00000000-0005-0000-0000-00008C320000}"/>
    <cellStyle name="20% - Accent1 2 5 2 5 2 2 4" xfId="13128" xr:uid="{00000000-0005-0000-0000-00008D320000}"/>
    <cellStyle name="20% - Accent1 2 5 2 5 2 3" xfId="13129" xr:uid="{00000000-0005-0000-0000-00008E320000}"/>
    <cellStyle name="20% - Accent1 2 5 2 5 2 3 2" xfId="13130" xr:uid="{00000000-0005-0000-0000-00008F320000}"/>
    <cellStyle name="20% - Accent1 2 5 2 5 2 3 2 2" xfId="13131" xr:uid="{00000000-0005-0000-0000-000090320000}"/>
    <cellStyle name="20% - Accent1 2 5 2 5 2 3 2 2 2" xfId="13132" xr:uid="{00000000-0005-0000-0000-000091320000}"/>
    <cellStyle name="20% - Accent1 2 5 2 5 2 3 2 3" xfId="13133" xr:uid="{00000000-0005-0000-0000-000092320000}"/>
    <cellStyle name="20% - Accent1 2 5 2 5 2 3 3" xfId="13134" xr:uid="{00000000-0005-0000-0000-000093320000}"/>
    <cellStyle name="20% - Accent1 2 5 2 5 2 3 3 2" xfId="13135" xr:uid="{00000000-0005-0000-0000-000094320000}"/>
    <cellStyle name="20% - Accent1 2 5 2 5 2 3 4" xfId="13136" xr:uid="{00000000-0005-0000-0000-000095320000}"/>
    <cellStyle name="20% - Accent1 2 5 2 5 2 4" xfId="13137" xr:uid="{00000000-0005-0000-0000-000096320000}"/>
    <cellStyle name="20% - Accent1 2 5 2 5 2 4 2" xfId="13138" xr:uid="{00000000-0005-0000-0000-000097320000}"/>
    <cellStyle name="20% - Accent1 2 5 2 5 2 4 2 2" xfId="13139" xr:uid="{00000000-0005-0000-0000-000098320000}"/>
    <cellStyle name="20% - Accent1 2 5 2 5 2 4 2 2 2" xfId="13140" xr:uid="{00000000-0005-0000-0000-000099320000}"/>
    <cellStyle name="20% - Accent1 2 5 2 5 2 4 2 3" xfId="13141" xr:uid="{00000000-0005-0000-0000-00009A320000}"/>
    <cellStyle name="20% - Accent1 2 5 2 5 2 4 3" xfId="13142" xr:uid="{00000000-0005-0000-0000-00009B320000}"/>
    <cellStyle name="20% - Accent1 2 5 2 5 2 4 3 2" xfId="13143" xr:uid="{00000000-0005-0000-0000-00009C320000}"/>
    <cellStyle name="20% - Accent1 2 5 2 5 2 4 4" xfId="13144" xr:uid="{00000000-0005-0000-0000-00009D320000}"/>
    <cellStyle name="20% - Accent1 2 5 2 5 2 5" xfId="13145" xr:uid="{00000000-0005-0000-0000-00009E320000}"/>
    <cellStyle name="20% - Accent1 2 5 2 5 2 5 2" xfId="13146" xr:uid="{00000000-0005-0000-0000-00009F320000}"/>
    <cellStyle name="20% - Accent1 2 5 2 5 2 5 2 2" xfId="13147" xr:uid="{00000000-0005-0000-0000-0000A0320000}"/>
    <cellStyle name="20% - Accent1 2 5 2 5 2 5 3" xfId="13148" xr:uid="{00000000-0005-0000-0000-0000A1320000}"/>
    <cellStyle name="20% - Accent1 2 5 2 5 2 6" xfId="13149" xr:uid="{00000000-0005-0000-0000-0000A2320000}"/>
    <cellStyle name="20% - Accent1 2 5 2 5 2 6 2" xfId="13150" xr:uid="{00000000-0005-0000-0000-0000A3320000}"/>
    <cellStyle name="20% - Accent1 2 5 2 5 2 6 2 2" xfId="13151" xr:uid="{00000000-0005-0000-0000-0000A4320000}"/>
    <cellStyle name="20% - Accent1 2 5 2 5 2 6 3" xfId="13152" xr:uid="{00000000-0005-0000-0000-0000A5320000}"/>
    <cellStyle name="20% - Accent1 2 5 2 5 2 7" xfId="13153" xr:uid="{00000000-0005-0000-0000-0000A6320000}"/>
    <cellStyle name="20% - Accent1 2 5 2 5 2 7 2" xfId="13154" xr:uid="{00000000-0005-0000-0000-0000A7320000}"/>
    <cellStyle name="20% - Accent1 2 5 2 5 2 8" xfId="13155" xr:uid="{00000000-0005-0000-0000-0000A8320000}"/>
    <cellStyle name="20% - Accent1 2 5 2 5 2 8 2" xfId="13156" xr:uid="{00000000-0005-0000-0000-0000A9320000}"/>
    <cellStyle name="20% - Accent1 2 5 2 5 2 9" xfId="13157" xr:uid="{00000000-0005-0000-0000-0000AA320000}"/>
    <cellStyle name="20% - Accent1 2 5 2 5 3" xfId="13158" xr:uid="{00000000-0005-0000-0000-0000AB320000}"/>
    <cellStyle name="20% - Accent1 2 5 2 5 3 2" xfId="13159" xr:uid="{00000000-0005-0000-0000-0000AC320000}"/>
    <cellStyle name="20% - Accent1 2 5 2 5 3 2 2" xfId="13160" xr:uid="{00000000-0005-0000-0000-0000AD320000}"/>
    <cellStyle name="20% - Accent1 2 5 2 5 3 2 2 2" xfId="13161" xr:uid="{00000000-0005-0000-0000-0000AE320000}"/>
    <cellStyle name="20% - Accent1 2 5 2 5 3 2 2 2 2" xfId="13162" xr:uid="{00000000-0005-0000-0000-0000AF320000}"/>
    <cellStyle name="20% - Accent1 2 5 2 5 3 2 2 3" xfId="13163" xr:uid="{00000000-0005-0000-0000-0000B0320000}"/>
    <cellStyle name="20% - Accent1 2 5 2 5 3 2 3" xfId="13164" xr:uid="{00000000-0005-0000-0000-0000B1320000}"/>
    <cellStyle name="20% - Accent1 2 5 2 5 3 2 3 2" xfId="13165" xr:uid="{00000000-0005-0000-0000-0000B2320000}"/>
    <cellStyle name="20% - Accent1 2 5 2 5 3 2 4" xfId="13166" xr:uid="{00000000-0005-0000-0000-0000B3320000}"/>
    <cellStyle name="20% - Accent1 2 5 2 5 3 3" xfId="13167" xr:uid="{00000000-0005-0000-0000-0000B4320000}"/>
    <cellStyle name="20% - Accent1 2 5 2 5 3 3 2" xfId="13168" xr:uid="{00000000-0005-0000-0000-0000B5320000}"/>
    <cellStyle name="20% - Accent1 2 5 2 5 3 3 2 2" xfId="13169" xr:uid="{00000000-0005-0000-0000-0000B6320000}"/>
    <cellStyle name="20% - Accent1 2 5 2 5 3 3 2 2 2" xfId="13170" xr:uid="{00000000-0005-0000-0000-0000B7320000}"/>
    <cellStyle name="20% - Accent1 2 5 2 5 3 3 2 3" xfId="13171" xr:uid="{00000000-0005-0000-0000-0000B8320000}"/>
    <cellStyle name="20% - Accent1 2 5 2 5 3 3 3" xfId="13172" xr:uid="{00000000-0005-0000-0000-0000B9320000}"/>
    <cellStyle name="20% - Accent1 2 5 2 5 3 3 3 2" xfId="13173" xr:uid="{00000000-0005-0000-0000-0000BA320000}"/>
    <cellStyle name="20% - Accent1 2 5 2 5 3 3 4" xfId="13174" xr:uid="{00000000-0005-0000-0000-0000BB320000}"/>
    <cellStyle name="20% - Accent1 2 5 2 5 3 4" xfId="13175" xr:uid="{00000000-0005-0000-0000-0000BC320000}"/>
    <cellStyle name="20% - Accent1 2 5 2 5 3 4 2" xfId="13176" xr:uid="{00000000-0005-0000-0000-0000BD320000}"/>
    <cellStyle name="20% - Accent1 2 5 2 5 3 4 2 2" xfId="13177" xr:uid="{00000000-0005-0000-0000-0000BE320000}"/>
    <cellStyle name="20% - Accent1 2 5 2 5 3 4 2 2 2" xfId="13178" xr:uid="{00000000-0005-0000-0000-0000BF320000}"/>
    <cellStyle name="20% - Accent1 2 5 2 5 3 4 2 3" xfId="13179" xr:uid="{00000000-0005-0000-0000-0000C0320000}"/>
    <cellStyle name="20% - Accent1 2 5 2 5 3 4 3" xfId="13180" xr:uid="{00000000-0005-0000-0000-0000C1320000}"/>
    <cellStyle name="20% - Accent1 2 5 2 5 3 4 3 2" xfId="13181" xr:uid="{00000000-0005-0000-0000-0000C2320000}"/>
    <cellStyle name="20% - Accent1 2 5 2 5 3 4 4" xfId="13182" xr:uid="{00000000-0005-0000-0000-0000C3320000}"/>
    <cellStyle name="20% - Accent1 2 5 2 5 3 5" xfId="13183" xr:uid="{00000000-0005-0000-0000-0000C4320000}"/>
    <cellStyle name="20% - Accent1 2 5 2 5 3 5 2" xfId="13184" xr:uid="{00000000-0005-0000-0000-0000C5320000}"/>
    <cellStyle name="20% - Accent1 2 5 2 5 3 5 2 2" xfId="13185" xr:uid="{00000000-0005-0000-0000-0000C6320000}"/>
    <cellStyle name="20% - Accent1 2 5 2 5 3 5 3" xfId="13186" xr:uid="{00000000-0005-0000-0000-0000C7320000}"/>
    <cellStyle name="20% - Accent1 2 5 2 5 3 6" xfId="13187" xr:uid="{00000000-0005-0000-0000-0000C8320000}"/>
    <cellStyle name="20% - Accent1 2 5 2 5 3 6 2" xfId="13188" xr:uid="{00000000-0005-0000-0000-0000C9320000}"/>
    <cellStyle name="20% - Accent1 2 5 2 5 3 6 2 2" xfId="13189" xr:uid="{00000000-0005-0000-0000-0000CA320000}"/>
    <cellStyle name="20% - Accent1 2 5 2 5 3 6 3" xfId="13190" xr:uid="{00000000-0005-0000-0000-0000CB320000}"/>
    <cellStyle name="20% - Accent1 2 5 2 5 3 7" xfId="13191" xr:uid="{00000000-0005-0000-0000-0000CC320000}"/>
    <cellStyle name="20% - Accent1 2 5 2 5 3 7 2" xfId="13192" xr:uid="{00000000-0005-0000-0000-0000CD320000}"/>
    <cellStyle name="20% - Accent1 2 5 2 5 3 8" xfId="13193" xr:uid="{00000000-0005-0000-0000-0000CE320000}"/>
    <cellStyle name="20% - Accent1 2 5 2 5 3 8 2" xfId="13194" xr:uid="{00000000-0005-0000-0000-0000CF320000}"/>
    <cellStyle name="20% - Accent1 2 5 2 5 3 9" xfId="13195" xr:uid="{00000000-0005-0000-0000-0000D0320000}"/>
    <cellStyle name="20% - Accent1 2 5 2 5 4" xfId="13196" xr:uid="{00000000-0005-0000-0000-0000D1320000}"/>
    <cellStyle name="20% - Accent1 2 5 2 5 4 2" xfId="13197" xr:uid="{00000000-0005-0000-0000-0000D2320000}"/>
    <cellStyle name="20% - Accent1 2 5 2 5 4 2 2" xfId="13198" xr:uid="{00000000-0005-0000-0000-0000D3320000}"/>
    <cellStyle name="20% - Accent1 2 5 2 5 4 2 2 2" xfId="13199" xr:uid="{00000000-0005-0000-0000-0000D4320000}"/>
    <cellStyle name="20% - Accent1 2 5 2 5 4 2 3" xfId="13200" xr:uid="{00000000-0005-0000-0000-0000D5320000}"/>
    <cellStyle name="20% - Accent1 2 5 2 5 4 3" xfId="13201" xr:uid="{00000000-0005-0000-0000-0000D6320000}"/>
    <cellStyle name="20% - Accent1 2 5 2 5 4 3 2" xfId="13202" xr:uid="{00000000-0005-0000-0000-0000D7320000}"/>
    <cellStyle name="20% - Accent1 2 5 2 5 4 4" xfId="13203" xr:uid="{00000000-0005-0000-0000-0000D8320000}"/>
    <cellStyle name="20% - Accent1 2 5 2 5 5" xfId="13204" xr:uid="{00000000-0005-0000-0000-0000D9320000}"/>
    <cellStyle name="20% - Accent1 2 5 2 5 5 2" xfId="13205" xr:uid="{00000000-0005-0000-0000-0000DA320000}"/>
    <cellStyle name="20% - Accent1 2 5 2 5 5 2 2" xfId="13206" xr:uid="{00000000-0005-0000-0000-0000DB320000}"/>
    <cellStyle name="20% - Accent1 2 5 2 5 5 2 2 2" xfId="13207" xr:uid="{00000000-0005-0000-0000-0000DC320000}"/>
    <cellStyle name="20% - Accent1 2 5 2 5 5 2 3" xfId="13208" xr:uid="{00000000-0005-0000-0000-0000DD320000}"/>
    <cellStyle name="20% - Accent1 2 5 2 5 5 3" xfId="13209" xr:uid="{00000000-0005-0000-0000-0000DE320000}"/>
    <cellStyle name="20% - Accent1 2 5 2 5 5 3 2" xfId="13210" xr:uid="{00000000-0005-0000-0000-0000DF320000}"/>
    <cellStyle name="20% - Accent1 2 5 2 5 5 4" xfId="13211" xr:uid="{00000000-0005-0000-0000-0000E0320000}"/>
    <cellStyle name="20% - Accent1 2 5 2 5 6" xfId="13212" xr:uid="{00000000-0005-0000-0000-0000E1320000}"/>
    <cellStyle name="20% - Accent1 2 5 2 5 6 2" xfId="13213" xr:uid="{00000000-0005-0000-0000-0000E2320000}"/>
    <cellStyle name="20% - Accent1 2 5 2 5 6 2 2" xfId="13214" xr:uid="{00000000-0005-0000-0000-0000E3320000}"/>
    <cellStyle name="20% - Accent1 2 5 2 5 6 2 2 2" xfId="13215" xr:uid="{00000000-0005-0000-0000-0000E4320000}"/>
    <cellStyle name="20% - Accent1 2 5 2 5 6 2 3" xfId="13216" xr:uid="{00000000-0005-0000-0000-0000E5320000}"/>
    <cellStyle name="20% - Accent1 2 5 2 5 6 3" xfId="13217" xr:uid="{00000000-0005-0000-0000-0000E6320000}"/>
    <cellStyle name="20% - Accent1 2 5 2 5 6 3 2" xfId="13218" xr:uid="{00000000-0005-0000-0000-0000E7320000}"/>
    <cellStyle name="20% - Accent1 2 5 2 5 6 4" xfId="13219" xr:uid="{00000000-0005-0000-0000-0000E8320000}"/>
    <cellStyle name="20% - Accent1 2 5 2 5 7" xfId="13220" xr:uid="{00000000-0005-0000-0000-0000E9320000}"/>
    <cellStyle name="20% - Accent1 2 5 2 5 7 2" xfId="13221" xr:uid="{00000000-0005-0000-0000-0000EA320000}"/>
    <cellStyle name="20% - Accent1 2 5 2 5 7 2 2" xfId="13222" xr:uid="{00000000-0005-0000-0000-0000EB320000}"/>
    <cellStyle name="20% - Accent1 2 5 2 5 7 3" xfId="13223" xr:uid="{00000000-0005-0000-0000-0000EC320000}"/>
    <cellStyle name="20% - Accent1 2 5 2 5 8" xfId="13224" xr:uid="{00000000-0005-0000-0000-0000ED320000}"/>
    <cellStyle name="20% - Accent1 2 5 2 5 8 2" xfId="13225" xr:uid="{00000000-0005-0000-0000-0000EE320000}"/>
    <cellStyle name="20% - Accent1 2 5 2 5 8 2 2" xfId="13226" xr:uid="{00000000-0005-0000-0000-0000EF320000}"/>
    <cellStyle name="20% - Accent1 2 5 2 5 8 3" xfId="13227" xr:uid="{00000000-0005-0000-0000-0000F0320000}"/>
    <cellStyle name="20% - Accent1 2 5 2 5 9" xfId="13228" xr:uid="{00000000-0005-0000-0000-0000F1320000}"/>
    <cellStyle name="20% - Accent1 2 5 2 5 9 2" xfId="13229" xr:uid="{00000000-0005-0000-0000-0000F2320000}"/>
    <cellStyle name="20% - Accent1 2 5 2 6" xfId="13230" xr:uid="{00000000-0005-0000-0000-0000F3320000}"/>
    <cellStyle name="20% - Accent1 2 5 2 6 2" xfId="13231" xr:uid="{00000000-0005-0000-0000-0000F4320000}"/>
    <cellStyle name="20% - Accent1 2 5 2 6 2 2" xfId="13232" xr:uid="{00000000-0005-0000-0000-0000F5320000}"/>
    <cellStyle name="20% - Accent1 2 5 2 6 2 2 2" xfId="13233" xr:uid="{00000000-0005-0000-0000-0000F6320000}"/>
    <cellStyle name="20% - Accent1 2 5 2 6 2 2 2 2" xfId="13234" xr:uid="{00000000-0005-0000-0000-0000F7320000}"/>
    <cellStyle name="20% - Accent1 2 5 2 6 2 2 3" xfId="13235" xr:uid="{00000000-0005-0000-0000-0000F8320000}"/>
    <cellStyle name="20% - Accent1 2 5 2 6 2 3" xfId="13236" xr:uid="{00000000-0005-0000-0000-0000F9320000}"/>
    <cellStyle name="20% - Accent1 2 5 2 6 2 3 2" xfId="13237" xr:uid="{00000000-0005-0000-0000-0000FA320000}"/>
    <cellStyle name="20% - Accent1 2 5 2 6 2 4" xfId="13238" xr:uid="{00000000-0005-0000-0000-0000FB320000}"/>
    <cellStyle name="20% - Accent1 2 5 2 6 3" xfId="13239" xr:uid="{00000000-0005-0000-0000-0000FC320000}"/>
    <cellStyle name="20% - Accent1 2 5 2 6 3 2" xfId="13240" xr:uid="{00000000-0005-0000-0000-0000FD320000}"/>
    <cellStyle name="20% - Accent1 2 5 2 6 3 2 2" xfId="13241" xr:uid="{00000000-0005-0000-0000-0000FE320000}"/>
    <cellStyle name="20% - Accent1 2 5 2 6 3 2 2 2" xfId="13242" xr:uid="{00000000-0005-0000-0000-0000FF320000}"/>
    <cellStyle name="20% - Accent1 2 5 2 6 3 2 3" xfId="13243" xr:uid="{00000000-0005-0000-0000-000000330000}"/>
    <cellStyle name="20% - Accent1 2 5 2 6 3 3" xfId="13244" xr:uid="{00000000-0005-0000-0000-000001330000}"/>
    <cellStyle name="20% - Accent1 2 5 2 6 3 3 2" xfId="13245" xr:uid="{00000000-0005-0000-0000-000002330000}"/>
    <cellStyle name="20% - Accent1 2 5 2 6 3 4" xfId="13246" xr:uid="{00000000-0005-0000-0000-000003330000}"/>
    <cellStyle name="20% - Accent1 2 5 2 6 4" xfId="13247" xr:uid="{00000000-0005-0000-0000-000004330000}"/>
    <cellStyle name="20% - Accent1 2 5 2 6 4 2" xfId="13248" xr:uid="{00000000-0005-0000-0000-000005330000}"/>
    <cellStyle name="20% - Accent1 2 5 2 6 4 2 2" xfId="13249" xr:uid="{00000000-0005-0000-0000-000006330000}"/>
    <cellStyle name="20% - Accent1 2 5 2 6 4 2 2 2" xfId="13250" xr:uid="{00000000-0005-0000-0000-000007330000}"/>
    <cellStyle name="20% - Accent1 2 5 2 6 4 2 3" xfId="13251" xr:uid="{00000000-0005-0000-0000-000008330000}"/>
    <cellStyle name="20% - Accent1 2 5 2 6 4 3" xfId="13252" xr:uid="{00000000-0005-0000-0000-000009330000}"/>
    <cellStyle name="20% - Accent1 2 5 2 6 4 3 2" xfId="13253" xr:uid="{00000000-0005-0000-0000-00000A330000}"/>
    <cellStyle name="20% - Accent1 2 5 2 6 4 4" xfId="13254" xr:uid="{00000000-0005-0000-0000-00000B330000}"/>
    <cellStyle name="20% - Accent1 2 5 2 6 5" xfId="13255" xr:uid="{00000000-0005-0000-0000-00000C330000}"/>
    <cellStyle name="20% - Accent1 2 5 2 6 5 2" xfId="13256" xr:uid="{00000000-0005-0000-0000-00000D330000}"/>
    <cellStyle name="20% - Accent1 2 5 2 6 5 2 2" xfId="13257" xr:uid="{00000000-0005-0000-0000-00000E330000}"/>
    <cellStyle name="20% - Accent1 2 5 2 6 5 3" xfId="13258" xr:uid="{00000000-0005-0000-0000-00000F330000}"/>
    <cellStyle name="20% - Accent1 2 5 2 6 6" xfId="13259" xr:uid="{00000000-0005-0000-0000-000010330000}"/>
    <cellStyle name="20% - Accent1 2 5 2 6 6 2" xfId="13260" xr:uid="{00000000-0005-0000-0000-000011330000}"/>
    <cellStyle name="20% - Accent1 2 5 2 6 6 2 2" xfId="13261" xr:uid="{00000000-0005-0000-0000-000012330000}"/>
    <cellStyle name="20% - Accent1 2 5 2 6 6 3" xfId="13262" xr:uid="{00000000-0005-0000-0000-000013330000}"/>
    <cellStyle name="20% - Accent1 2 5 2 6 7" xfId="13263" xr:uid="{00000000-0005-0000-0000-000014330000}"/>
    <cellStyle name="20% - Accent1 2 5 2 6 7 2" xfId="13264" xr:uid="{00000000-0005-0000-0000-000015330000}"/>
    <cellStyle name="20% - Accent1 2 5 2 6 8" xfId="13265" xr:uid="{00000000-0005-0000-0000-000016330000}"/>
    <cellStyle name="20% - Accent1 2 5 2 6 8 2" xfId="13266" xr:uid="{00000000-0005-0000-0000-000017330000}"/>
    <cellStyle name="20% - Accent1 2 5 2 6 9" xfId="13267" xr:uid="{00000000-0005-0000-0000-000018330000}"/>
    <cellStyle name="20% - Accent1 2 5 2 7" xfId="13268" xr:uid="{00000000-0005-0000-0000-000019330000}"/>
    <cellStyle name="20% - Accent1 2 5 2 7 2" xfId="13269" xr:uid="{00000000-0005-0000-0000-00001A330000}"/>
    <cellStyle name="20% - Accent1 2 5 2 7 2 2" xfId="13270" xr:uid="{00000000-0005-0000-0000-00001B330000}"/>
    <cellStyle name="20% - Accent1 2 5 2 7 2 2 2" xfId="13271" xr:uid="{00000000-0005-0000-0000-00001C330000}"/>
    <cellStyle name="20% - Accent1 2 5 2 7 2 2 2 2" xfId="13272" xr:uid="{00000000-0005-0000-0000-00001D330000}"/>
    <cellStyle name="20% - Accent1 2 5 2 7 2 2 3" xfId="13273" xr:uid="{00000000-0005-0000-0000-00001E330000}"/>
    <cellStyle name="20% - Accent1 2 5 2 7 2 3" xfId="13274" xr:uid="{00000000-0005-0000-0000-00001F330000}"/>
    <cellStyle name="20% - Accent1 2 5 2 7 2 3 2" xfId="13275" xr:uid="{00000000-0005-0000-0000-000020330000}"/>
    <cellStyle name="20% - Accent1 2 5 2 7 2 4" xfId="13276" xr:uid="{00000000-0005-0000-0000-000021330000}"/>
    <cellStyle name="20% - Accent1 2 5 2 7 3" xfId="13277" xr:uid="{00000000-0005-0000-0000-000022330000}"/>
    <cellStyle name="20% - Accent1 2 5 2 7 3 2" xfId="13278" xr:uid="{00000000-0005-0000-0000-000023330000}"/>
    <cellStyle name="20% - Accent1 2 5 2 7 3 2 2" xfId="13279" xr:uid="{00000000-0005-0000-0000-000024330000}"/>
    <cellStyle name="20% - Accent1 2 5 2 7 3 2 2 2" xfId="13280" xr:uid="{00000000-0005-0000-0000-000025330000}"/>
    <cellStyle name="20% - Accent1 2 5 2 7 3 2 3" xfId="13281" xr:uid="{00000000-0005-0000-0000-000026330000}"/>
    <cellStyle name="20% - Accent1 2 5 2 7 3 3" xfId="13282" xr:uid="{00000000-0005-0000-0000-000027330000}"/>
    <cellStyle name="20% - Accent1 2 5 2 7 3 3 2" xfId="13283" xr:uid="{00000000-0005-0000-0000-000028330000}"/>
    <cellStyle name="20% - Accent1 2 5 2 7 3 4" xfId="13284" xr:uid="{00000000-0005-0000-0000-000029330000}"/>
    <cellStyle name="20% - Accent1 2 5 2 7 4" xfId="13285" xr:uid="{00000000-0005-0000-0000-00002A330000}"/>
    <cellStyle name="20% - Accent1 2 5 2 7 4 2" xfId="13286" xr:uid="{00000000-0005-0000-0000-00002B330000}"/>
    <cellStyle name="20% - Accent1 2 5 2 7 4 2 2" xfId="13287" xr:uid="{00000000-0005-0000-0000-00002C330000}"/>
    <cellStyle name="20% - Accent1 2 5 2 7 4 2 2 2" xfId="13288" xr:uid="{00000000-0005-0000-0000-00002D330000}"/>
    <cellStyle name="20% - Accent1 2 5 2 7 4 2 3" xfId="13289" xr:uid="{00000000-0005-0000-0000-00002E330000}"/>
    <cellStyle name="20% - Accent1 2 5 2 7 4 3" xfId="13290" xr:uid="{00000000-0005-0000-0000-00002F330000}"/>
    <cellStyle name="20% - Accent1 2 5 2 7 4 3 2" xfId="13291" xr:uid="{00000000-0005-0000-0000-000030330000}"/>
    <cellStyle name="20% - Accent1 2 5 2 7 4 4" xfId="13292" xr:uid="{00000000-0005-0000-0000-000031330000}"/>
    <cellStyle name="20% - Accent1 2 5 2 7 5" xfId="13293" xr:uid="{00000000-0005-0000-0000-000032330000}"/>
    <cellStyle name="20% - Accent1 2 5 2 7 5 2" xfId="13294" xr:uid="{00000000-0005-0000-0000-000033330000}"/>
    <cellStyle name="20% - Accent1 2 5 2 7 5 2 2" xfId="13295" xr:uid="{00000000-0005-0000-0000-000034330000}"/>
    <cellStyle name="20% - Accent1 2 5 2 7 5 3" xfId="13296" xr:uid="{00000000-0005-0000-0000-000035330000}"/>
    <cellStyle name="20% - Accent1 2 5 2 7 6" xfId="13297" xr:uid="{00000000-0005-0000-0000-000036330000}"/>
    <cellStyle name="20% - Accent1 2 5 2 7 6 2" xfId="13298" xr:uid="{00000000-0005-0000-0000-000037330000}"/>
    <cellStyle name="20% - Accent1 2 5 2 7 6 2 2" xfId="13299" xr:uid="{00000000-0005-0000-0000-000038330000}"/>
    <cellStyle name="20% - Accent1 2 5 2 7 6 3" xfId="13300" xr:uid="{00000000-0005-0000-0000-000039330000}"/>
    <cellStyle name="20% - Accent1 2 5 2 7 7" xfId="13301" xr:uid="{00000000-0005-0000-0000-00003A330000}"/>
    <cellStyle name="20% - Accent1 2 5 2 7 7 2" xfId="13302" xr:uid="{00000000-0005-0000-0000-00003B330000}"/>
    <cellStyle name="20% - Accent1 2 5 2 7 8" xfId="13303" xr:uid="{00000000-0005-0000-0000-00003C330000}"/>
    <cellStyle name="20% - Accent1 2 5 2 7 8 2" xfId="13304" xr:uid="{00000000-0005-0000-0000-00003D330000}"/>
    <cellStyle name="20% - Accent1 2 5 2 7 9" xfId="13305" xr:uid="{00000000-0005-0000-0000-00003E330000}"/>
    <cellStyle name="20% - Accent1 2 5 2 8" xfId="13306" xr:uid="{00000000-0005-0000-0000-00003F330000}"/>
    <cellStyle name="20% - Accent1 2 5 2 8 2" xfId="13307" xr:uid="{00000000-0005-0000-0000-000040330000}"/>
    <cellStyle name="20% - Accent1 2 5 2 8 2 2" xfId="13308" xr:uid="{00000000-0005-0000-0000-000041330000}"/>
    <cellStyle name="20% - Accent1 2 5 2 8 2 2 2" xfId="13309" xr:uid="{00000000-0005-0000-0000-000042330000}"/>
    <cellStyle name="20% - Accent1 2 5 2 8 2 3" xfId="13310" xr:uid="{00000000-0005-0000-0000-000043330000}"/>
    <cellStyle name="20% - Accent1 2 5 2 8 3" xfId="13311" xr:uid="{00000000-0005-0000-0000-000044330000}"/>
    <cellStyle name="20% - Accent1 2 5 2 8 3 2" xfId="13312" xr:uid="{00000000-0005-0000-0000-000045330000}"/>
    <cellStyle name="20% - Accent1 2 5 2 8 4" xfId="13313" xr:uid="{00000000-0005-0000-0000-000046330000}"/>
    <cellStyle name="20% - Accent1 2 5 2 9" xfId="13314" xr:uid="{00000000-0005-0000-0000-000047330000}"/>
    <cellStyle name="20% - Accent1 2 5 2 9 2" xfId="13315" xr:uid="{00000000-0005-0000-0000-000048330000}"/>
    <cellStyle name="20% - Accent1 2 5 2 9 2 2" xfId="13316" xr:uid="{00000000-0005-0000-0000-000049330000}"/>
    <cellStyle name="20% - Accent1 2 5 2 9 2 2 2" xfId="13317" xr:uid="{00000000-0005-0000-0000-00004A330000}"/>
    <cellStyle name="20% - Accent1 2 5 2 9 2 3" xfId="13318" xr:uid="{00000000-0005-0000-0000-00004B330000}"/>
    <cellStyle name="20% - Accent1 2 5 2 9 3" xfId="13319" xr:uid="{00000000-0005-0000-0000-00004C330000}"/>
    <cellStyle name="20% - Accent1 2 5 2 9 3 2" xfId="13320" xr:uid="{00000000-0005-0000-0000-00004D330000}"/>
    <cellStyle name="20% - Accent1 2 5 2 9 4" xfId="13321" xr:uid="{00000000-0005-0000-0000-00004E330000}"/>
    <cellStyle name="20% - Accent1 2 5 3" xfId="13322" xr:uid="{00000000-0005-0000-0000-00004F330000}"/>
    <cellStyle name="20% - Accent1 2 5 3 10" xfId="13323" xr:uid="{00000000-0005-0000-0000-000050330000}"/>
    <cellStyle name="20% - Accent1 2 5 3 10 2" xfId="13324" xr:uid="{00000000-0005-0000-0000-000051330000}"/>
    <cellStyle name="20% - Accent1 2 5 3 10 2 2" xfId="13325" xr:uid="{00000000-0005-0000-0000-000052330000}"/>
    <cellStyle name="20% - Accent1 2 5 3 10 3" xfId="13326" xr:uid="{00000000-0005-0000-0000-000053330000}"/>
    <cellStyle name="20% - Accent1 2 5 3 11" xfId="13327" xr:uid="{00000000-0005-0000-0000-000054330000}"/>
    <cellStyle name="20% - Accent1 2 5 3 11 2" xfId="13328" xr:uid="{00000000-0005-0000-0000-000055330000}"/>
    <cellStyle name="20% - Accent1 2 5 3 11 2 2" xfId="13329" xr:uid="{00000000-0005-0000-0000-000056330000}"/>
    <cellStyle name="20% - Accent1 2 5 3 11 3" xfId="13330" xr:uid="{00000000-0005-0000-0000-000057330000}"/>
    <cellStyle name="20% - Accent1 2 5 3 12" xfId="13331" xr:uid="{00000000-0005-0000-0000-000058330000}"/>
    <cellStyle name="20% - Accent1 2 5 3 12 2" xfId="13332" xr:uid="{00000000-0005-0000-0000-000059330000}"/>
    <cellStyle name="20% - Accent1 2 5 3 13" xfId="13333" xr:uid="{00000000-0005-0000-0000-00005A330000}"/>
    <cellStyle name="20% - Accent1 2 5 3 13 2" xfId="13334" xr:uid="{00000000-0005-0000-0000-00005B330000}"/>
    <cellStyle name="20% - Accent1 2 5 3 14" xfId="13335" xr:uid="{00000000-0005-0000-0000-00005C330000}"/>
    <cellStyle name="20% - Accent1 2 5 3 2" xfId="13336" xr:uid="{00000000-0005-0000-0000-00005D330000}"/>
    <cellStyle name="20% - Accent1 2 5 3 2 10" xfId="13337" xr:uid="{00000000-0005-0000-0000-00005E330000}"/>
    <cellStyle name="20% - Accent1 2 5 3 2 10 2" xfId="13338" xr:uid="{00000000-0005-0000-0000-00005F330000}"/>
    <cellStyle name="20% - Accent1 2 5 3 2 11" xfId="13339" xr:uid="{00000000-0005-0000-0000-000060330000}"/>
    <cellStyle name="20% - Accent1 2 5 3 2 2" xfId="13340" xr:uid="{00000000-0005-0000-0000-000061330000}"/>
    <cellStyle name="20% - Accent1 2 5 3 2 2 2" xfId="13341" xr:uid="{00000000-0005-0000-0000-000062330000}"/>
    <cellStyle name="20% - Accent1 2 5 3 2 2 2 2" xfId="13342" xr:uid="{00000000-0005-0000-0000-000063330000}"/>
    <cellStyle name="20% - Accent1 2 5 3 2 2 2 2 2" xfId="13343" xr:uid="{00000000-0005-0000-0000-000064330000}"/>
    <cellStyle name="20% - Accent1 2 5 3 2 2 2 2 2 2" xfId="13344" xr:uid="{00000000-0005-0000-0000-000065330000}"/>
    <cellStyle name="20% - Accent1 2 5 3 2 2 2 2 3" xfId="13345" xr:uid="{00000000-0005-0000-0000-000066330000}"/>
    <cellStyle name="20% - Accent1 2 5 3 2 2 2 3" xfId="13346" xr:uid="{00000000-0005-0000-0000-000067330000}"/>
    <cellStyle name="20% - Accent1 2 5 3 2 2 2 3 2" xfId="13347" xr:uid="{00000000-0005-0000-0000-000068330000}"/>
    <cellStyle name="20% - Accent1 2 5 3 2 2 2 4" xfId="13348" xr:uid="{00000000-0005-0000-0000-000069330000}"/>
    <cellStyle name="20% - Accent1 2 5 3 2 2 3" xfId="13349" xr:uid="{00000000-0005-0000-0000-00006A330000}"/>
    <cellStyle name="20% - Accent1 2 5 3 2 2 3 2" xfId="13350" xr:uid="{00000000-0005-0000-0000-00006B330000}"/>
    <cellStyle name="20% - Accent1 2 5 3 2 2 3 2 2" xfId="13351" xr:uid="{00000000-0005-0000-0000-00006C330000}"/>
    <cellStyle name="20% - Accent1 2 5 3 2 2 3 2 2 2" xfId="13352" xr:uid="{00000000-0005-0000-0000-00006D330000}"/>
    <cellStyle name="20% - Accent1 2 5 3 2 2 3 2 3" xfId="13353" xr:uid="{00000000-0005-0000-0000-00006E330000}"/>
    <cellStyle name="20% - Accent1 2 5 3 2 2 3 3" xfId="13354" xr:uid="{00000000-0005-0000-0000-00006F330000}"/>
    <cellStyle name="20% - Accent1 2 5 3 2 2 3 3 2" xfId="13355" xr:uid="{00000000-0005-0000-0000-000070330000}"/>
    <cellStyle name="20% - Accent1 2 5 3 2 2 3 4" xfId="13356" xr:uid="{00000000-0005-0000-0000-000071330000}"/>
    <cellStyle name="20% - Accent1 2 5 3 2 2 4" xfId="13357" xr:uid="{00000000-0005-0000-0000-000072330000}"/>
    <cellStyle name="20% - Accent1 2 5 3 2 2 4 2" xfId="13358" xr:uid="{00000000-0005-0000-0000-000073330000}"/>
    <cellStyle name="20% - Accent1 2 5 3 2 2 4 2 2" xfId="13359" xr:uid="{00000000-0005-0000-0000-000074330000}"/>
    <cellStyle name="20% - Accent1 2 5 3 2 2 4 2 2 2" xfId="13360" xr:uid="{00000000-0005-0000-0000-000075330000}"/>
    <cellStyle name="20% - Accent1 2 5 3 2 2 4 2 3" xfId="13361" xr:uid="{00000000-0005-0000-0000-000076330000}"/>
    <cellStyle name="20% - Accent1 2 5 3 2 2 4 3" xfId="13362" xr:uid="{00000000-0005-0000-0000-000077330000}"/>
    <cellStyle name="20% - Accent1 2 5 3 2 2 4 3 2" xfId="13363" xr:uid="{00000000-0005-0000-0000-000078330000}"/>
    <cellStyle name="20% - Accent1 2 5 3 2 2 4 4" xfId="13364" xr:uid="{00000000-0005-0000-0000-000079330000}"/>
    <cellStyle name="20% - Accent1 2 5 3 2 2 5" xfId="13365" xr:uid="{00000000-0005-0000-0000-00007A330000}"/>
    <cellStyle name="20% - Accent1 2 5 3 2 2 5 2" xfId="13366" xr:uid="{00000000-0005-0000-0000-00007B330000}"/>
    <cellStyle name="20% - Accent1 2 5 3 2 2 5 2 2" xfId="13367" xr:uid="{00000000-0005-0000-0000-00007C330000}"/>
    <cellStyle name="20% - Accent1 2 5 3 2 2 5 3" xfId="13368" xr:uid="{00000000-0005-0000-0000-00007D330000}"/>
    <cellStyle name="20% - Accent1 2 5 3 2 2 6" xfId="13369" xr:uid="{00000000-0005-0000-0000-00007E330000}"/>
    <cellStyle name="20% - Accent1 2 5 3 2 2 6 2" xfId="13370" xr:uid="{00000000-0005-0000-0000-00007F330000}"/>
    <cellStyle name="20% - Accent1 2 5 3 2 2 6 2 2" xfId="13371" xr:uid="{00000000-0005-0000-0000-000080330000}"/>
    <cellStyle name="20% - Accent1 2 5 3 2 2 6 3" xfId="13372" xr:uid="{00000000-0005-0000-0000-000081330000}"/>
    <cellStyle name="20% - Accent1 2 5 3 2 2 7" xfId="13373" xr:uid="{00000000-0005-0000-0000-000082330000}"/>
    <cellStyle name="20% - Accent1 2 5 3 2 2 7 2" xfId="13374" xr:uid="{00000000-0005-0000-0000-000083330000}"/>
    <cellStyle name="20% - Accent1 2 5 3 2 2 8" xfId="13375" xr:uid="{00000000-0005-0000-0000-000084330000}"/>
    <cellStyle name="20% - Accent1 2 5 3 2 2 8 2" xfId="13376" xr:uid="{00000000-0005-0000-0000-000085330000}"/>
    <cellStyle name="20% - Accent1 2 5 3 2 2 9" xfId="13377" xr:uid="{00000000-0005-0000-0000-000086330000}"/>
    <cellStyle name="20% - Accent1 2 5 3 2 3" xfId="13378" xr:uid="{00000000-0005-0000-0000-000087330000}"/>
    <cellStyle name="20% - Accent1 2 5 3 2 3 2" xfId="13379" xr:uid="{00000000-0005-0000-0000-000088330000}"/>
    <cellStyle name="20% - Accent1 2 5 3 2 3 2 2" xfId="13380" xr:uid="{00000000-0005-0000-0000-000089330000}"/>
    <cellStyle name="20% - Accent1 2 5 3 2 3 2 2 2" xfId="13381" xr:uid="{00000000-0005-0000-0000-00008A330000}"/>
    <cellStyle name="20% - Accent1 2 5 3 2 3 2 2 2 2" xfId="13382" xr:uid="{00000000-0005-0000-0000-00008B330000}"/>
    <cellStyle name="20% - Accent1 2 5 3 2 3 2 2 3" xfId="13383" xr:uid="{00000000-0005-0000-0000-00008C330000}"/>
    <cellStyle name="20% - Accent1 2 5 3 2 3 2 3" xfId="13384" xr:uid="{00000000-0005-0000-0000-00008D330000}"/>
    <cellStyle name="20% - Accent1 2 5 3 2 3 2 3 2" xfId="13385" xr:uid="{00000000-0005-0000-0000-00008E330000}"/>
    <cellStyle name="20% - Accent1 2 5 3 2 3 2 4" xfId="13386" xr:uid="{00000000-0005-0000-0000-00008F330000}"/>
    <cellStyle name="20% - Accent1 2 5 3 2 3 3" xfId="13387" xr:uid="{00000000-0005-0000-0000-000090330000}"/>
    <cellStyle name="20% - Accent1 2 5 3 2 3 3 2" xfId="13388" xr:uid="{00000000-0005-0000-0000-000091330000}"/>
    <cellStyle name="20% - Accent1 2 5 3 2 3 3 2 2" xfId="13389" xr:uid="{00000000-0005-0000-0000-000092330000}"/>
    <cellStyle name="20% - Accent1 2 5 3 2 3 3 2 2 2" xfId="13390" xr:uid="{00000000-0005-0000-0000-000093330000}"/>
    <cellStyle name="20% - Accent1 2 5 3 2 3 3 2 3" xfId="13391" xr:uid="{00000000-0005-0000-0000-000094330000}"/>
    <cellStyle name="20% - Accent1 2 5 3 2 3 3 3" xfId="13392" xr:uid="{00000000-0005-0000-0000-000095330000}"/>
    <cellStyle name="20% - Accent1 2 5 3 2 3 3 3 2" xfId="13393" xr:uid="{00000000-0005-0000-0000-000096330000}"/>
    <cellStyle name="20% - Accent1 2 5 3 2 3 3 4" xfId="13394" xr:uid="{00000000-0005-0000-0000-000097330000}"/>
    <cellStyle name="20% - Accent1 2 5 3 2 3 4" xfId="13395" xr:uid="{00000000-0005-0000-0000-000098330000}"/>
    <cellStyle name="20% - Accent1 2 5 3 2 3 4 2" xfId="13396" xr:uid="{00000000-0005-0000-0000-000099330000}"/>
    <cellStyle name="20% - Accent1 2 5 3 2 3 4 2 2" xfId="13397" xr:uid="{00000000-0005-0000-0000-00009A330000}"/>
    <cellStyle name="20% - Accent1 2 5 3 2 3 4 2 2 2" xfId="13398" xr:uid="{00000000-0005-0000-0000-00009B330000}"/>
    <cellStyle name="20% - Accent1 2 5 3 2 3 4 2 3" xfId="13399" xr:uid="{00000000-0005-0000-0000-00009C330000}"/>
    <cellStyle name="20% - Accent1 2 5 3 2 3 4 3" xfId="13400" xr:uid="{00000000-0005-0000-0000-00009D330000}"/>
    <cellStyle name="20% - Accent1 2 5 3 2 3 4 3 2" xfId="13401" xr:uid="{00000000-0005-0000-0000-00009E330000}"/>
    <cellStyle name="20% - Accent1 2 5 3 2 3 4 4" xfId="13402" xr:uid="{00000000-0005-0000-0000-00009F330000}"/>
    <cellStyle name="20% - Accent1 2 5 3 2 3 5" xfId="13403" xr:uid="{00000000-0005-0000-0000-0000A0330000}"/>
    <cellStyle name="20% - Accent1 2 5 3 2 3 5 2" xfId="13404" xr:uid="{00000000-0005-0000-0000-0000A1330000}"/>
    <cellStyle name="20% - Accent1 2 5 3 2 3 5 2 2" xfId="13405" xr:uid="{00000000-0005-0000-0000-0000A2330000}"/>
    <cellStyle name="20% - Accent1 2 5 3 2 3 5 3" xfId="13406" xr:uid="{00000000-0005-0000-0000-0000A3330000}"/>
    <cellStyle name="20% - Accent1 2 5 3 2 3 6" xfId="13407" xr:uid="{00000000-0005-0000-0000-0000A4330000}"/>
    <cellStyle name="20% - Accent1 2 5 3 2 3 6 2" xfId="13408" xr:uid="{00000000-0005-0000-0000-0000A5330000}"/>
    <cellStyle name="20% - Accent1 2 5 3 2 3 6 2 2" xfId="13409" xr:uid="{00000000-0005-0000-0000-0000A6330000}"/>
    <cellStyle name="20% - Accent1 2 5 3 2 3 6 3" xfId="13410" xr:uid="{00000000-0005-0000-0000-0000A7330000}"/>
    <cellStyle name="20% - Accent1 2 5 3 2 3 7" xfId="13411" xr:uid="{00000000-0005-0000-0000-0000A8330000}"/>
    <cellStyle name="20% - Accent1 2 5 3 2 3 7 2" xfId="13412" xr:uid="{00000000-0005-0000-0000-0000A9330000}"/>
    <cellStyle name="20% - Accent1 2 5 3 2 3 8" xfId="13413" xr:uid="{00000000-0005-0000-0000-0000AA330000}"/>
    <cellStyle name="20% - Accent1 2 5 3 2 3 8 2" xfId="13414" xr:uid="{00000000-0005-0000-0000-0000AB330000}"/>
    <cellStyle name="20% - Accent1 2 5 3 2 3 9" xfId="13415" xr:uid="{00000000-0005-0000-0000-0000AC330000}"/>
    <cellStyle name="20% - Accent1 2 5 3 2 4" xfId="13416" xr:uid="{00000000-0005-0000-0000-0000AD330000}"/>
    <cellStyle name="20% - Accent1 2 5 3 2 4 2" xfId="13417" xr:uid="{00000000-0005-0000-0000-0000AE330000}"/>
    <cellStyle name="20% - Accent1 2 5 3 2 4 2 2" xfId="13418" xr:uid="{00000000-0005-0000-0000-0000AF330000}"/>
    <cellStyle name="20% - Accent1 2 5 3 2 4 2 2 2" xfId="13419" xr:uid="{00000000-0005-0000-0000-0000B0330000}"/>
    <cellStyle name="20% - Accent1 2 5 3 2 4 2 3" xfId="13420" xr:uid="{00000000-0005-0000-0000-0000B1330000}"/>
    <cellStyle name="20% - Accent1 2 5 3 2 4 3" xfId="13421" xr:uid="{00000000-0005-0000-0000-0000B2330000}"/>
    <cellStyle name="20% - Accent1 2 5 3 2 4 3 2" xfId="13422" xr:uid="{00000000-0005-0000-0000-0000B3330000}"/>
    <cellStyle name="20% - Accent1 2 5 3 2 4 4" xfId="13423" xr:uid="{00000000-0005-0000-0000-0000B4330000}"/>
    <cellStyle name="20% - Accent1 2 5 3 2 5" xfId="13424" xr:uid="{00000000-0005-0000-0000-0000B5330000}"/>
    <cellStyle name="20% - Accent1 2 5 3 2 5 2" xfId="13425" xr:uid="{00000000-0005-0000-0000-0000B6330000}"/>
    <cellStyle name="20% - Accent1 2 5 3 2 5 2 2" xfId="13426" xr:uid="{00000000-0005-0000-0000-0000B7330000}"/>
    <cellStyle name="20% - Accent1 2 5 3 2 5 2 2 2" xfId="13427" xr:uid="{00000000-0005-0000-0000-0000B8330000}"/>
    <cellStyle name="20% - Accent1 2 5 3 2 5 2 3" xfId="13428" xr:uid="{00000000-0005-0000-0000-0000B9330000}"/>
    <cellStyle name="20% - Accent1 2 5 3 2 5 3" xfId="13429" xr:uid="{00000000-0005-0000-0000-0000BA330000}"/>
    <cellStyle name="20% - Accent1 2 5 3 2 5 3 2" xfId="13430" xr:uid="{00000000-0005-0000-0000-0000BB330000}"/>
    <cellStyle name="20% - Accent1 2 5 3 2 5 4" xfId="13431" xr:uid="{00000000-0005-0000-0000-0000BC330000}"/>
    <cellStyle name="20% - Accent1 2 5 3 2 6" xfId="13432" xr:uid="{00000000-0005-0000-0000-0000BD330000}"/>
    <cellStyle name="20% - Accent1 2 5 3 2 6 2" xfId="13433" xr:uid="{00000000-0005-0000-0000-0000BE330000}"/>
    <cellStyle name="20% - Accent1 2 5 3 2 6 2 2" xfId="13434" xr:uid="{00000000-0005-0000-0000-0000BF330000}"/>
    <cellStyle name="20% - Accent1 2 5 3 2 6 2 2 2" xfId="13435" xr:uid="{00000000-0005-0000-0000-0000C0330000}"/>
    <cellStyle name="20% - Accent1 2 5 3 2 6 2 3" xfId="13436" xr:uid="{00000000-0005-0000-0000-0000C1330000}"/>
    <cellStyle name="20% - Accent1 2 5 3 2 6 3" xfId="13437" xr:uid="{00000000-0005-0000-0000-0000C2330000}"/>
    <cellStyle name="20% - Accent1 2 5 3 2 6 3 2" xfId="13438" xr:uid="{00000000-0005-0000-0000-0000C3330000}"/>
    <cellStyle name="20% - Accent1 2 5 3 2 6 4" xfId="13439" xr:uid="{00000000-0005-0000-0000-0000C4330000}"/>
    <cellStyle name="20% - Accent1 2 5 3 2 7" xfId="13440" xr:uid="{00000000-0005-0000-0000-0000C5330000}"/>
    <cellStyle name="20% - Accent1 2 5 3 2 7 2" xfId="13441" xr:uid="{00000000-0005-0000-0000-0000C6330000}"/>
    <cellStyle name="20% - Accent1 2 5 3 2 7 2 2" xfId="13442" xr:uid="{00000000-0005-0000-0000-0000C7330000}"/>
    <cellStyle name="20% - Accent1 2 5 3 2 7 3" xfId="13443" xr:uid="{00000000-0005-0000-0000-0000C8330000}"/>
    <cellStyle name="20% - Accent1 2 5 3 2 8" xfId="13444" xr:uid="{00000000-0005-0000-0000-0000C9330000}"/>
    <cellStyle name="20% - Accent1 2 5 3 2 8 2" xfId="13445" xr:uid="{00000000-0005-0000-0000-0000CA330000}"/>
    <cellStyle name="20% - Accent1 2 5 3 2 8 2 2" xfId="13446" xr:uid="{00000000-0005-0000-0000-0000CB330000}"/>
    <cellStyle name="20% - Accent1 2 5 3 2 8 3" xfId="13447" xr:uid="{00000000-0005-0000-0000-0000CC330000}"/>
    <cellStyle name="20% - Accent1 2 5 3 2 9" xfId="13448" xr:uid="{00000000-0005-0000-0000-0000CD330000}"/>
    <cellStyle name="20% - Accent1 2 5 3 2 9 2" xfId="13449" xr:uid="{00000000-0005-0000-0000-0000CE330000}"/>
    <cellStyle name="20% - Accent1 2 5 3 3" xfId="13450" xr:uid="{00000000-0005-0000-0000-0000CF330000}"/>
    <cellStyle name="20% - Accent1 2 5 3 3 10" xfId="13451" xr:uid="{00000000-0005-0000-0000-0000D0330000}"/>
    <cellStyle name="20% - Accent1 2 5 3 3 10 2" xfId="13452" xr:uid="{00000000-0005-0000-0000-0000D1330000}"/>
    <cellStyle name="20% - Accent1 2 5 3 3 11" xfId="13453" xr:uid="{00000000-0005-0000-0000-0000D2330000}"/>
    <cellStyle name="20% - Accent1 2 5 3 3 2" xfId="13454" xr:uid="{00000000-0005-0000-0000-0000D3330000}"/>
    <cellStyle name="20% - Accent1 2 5 3 3 2 2" xfId="13455" xr:uid="{00000000-0005-0000-0000-0000D4330000}"/>
    <cellStyle name="20% - Accent1 2 5 3 3 2 2 2" xfId="13456" xr:uid="{00000000-0005-0000-0000-0000D5330000}"/>
    <cellStyle name="20% - Accent1 2 5 3 3 2 2 2 2" xfId="13457" xr:uid="{00000000-0005-0000-0000-0000D6330000}"/>
    <cellStyle name="20% - Accent1 2 5 3 3 2 2 2 2 2" xfId="13458" xr:uid="{00000000-0005-0000-0000-0000D7330000}"/>
    <cellStyle name="20% - Accent1 2 5 3 3 2 2 2 3" xfId="13459" xr:uid="{00000000-0005-0000-0000-0000D8330000}"/>
    <cellStyle name="20% - Accent1 2 5 3 3 2 2 3" xfId="13460" xr:uid="{00000000-0005-0000-0000-0000D9330000}"/>
    <cellStyle name="20% - Accent1 2 5 3 3 2 2 3 2" xfId="13461" xr:uid="{00000000-0005-0000-0000-0000DA330000}"/>
    <cellStyle name="20% - Accent1 2 5 3 3 2 2 4" xfId="13462" xr:uid="{00000000-0005-0000-0000-0000DB330000}"/>
    <cellStyle name="20% - Accent1 2 5 3 3 2 3" xfId="13463" xr:uid="{00000000-0005-0000-0000-0000DC330000}"/>
    <cellStyle name="20% - Accent1 2 5 3 3 2 3 2" xfId="13464" xr:uid="{00000000-0005-0000-0000-0000DD330000}"/>
    <cellStyle name="20% - Accent1 2 5 3 3 2 3 2 2" xfId="13465" xr:uid="{00000000-0005-0000-0000-0000DE330000}"/>
    <cellStyle name="20% - Accent1 2 5 3 3 2 3 2 2 2" xfId="13466" xr:uid="{00000000-0005-0000-0000-0000DF330000}"/>
    <cellStyle name="20% - Accent1 2 5 3 3 2 3 2 3" xfId="13467" xr:uid="{00000000-0005-0000-0000-0000E0330000}"/>
    <cellStyle name="20% - Accent1 2 5 3 3 2 3 3" xfId="13468" xr:uid="{00000000-0005-0000-0000-0000E1330000}"/>
    <cellStyle name="20% - Accent1 2 5 3 3 2 3 3 2" xfId="13469" xr:uid="{00000000-0005-0000-0000-0000E2330000}"/>
    <cellStyle name="20% - Accent1 2 5 3 3 2 3 4" xfId="13470" xr:uid="{00000000-0005-0000-0000-0000E3330000}"/>
    <cellStyle name="20% - Accent1 2 5 3 3 2 4" xfId="13471" xr:uid="{00000000-0005-0000-0000-0000E4330000}"/>
    <cellStyle name="20% - Accent1 2 5 3 3 2 4 2" xfId="13472" xr:uid="{00000000-0005-0000-0000-0000E5330000}"/>
    <cellStyle name="20% - Accent1 2 5 3 3 2 4 2 2" xfId="13473" xr:uid="{00000000-0005-0000-0000-0000E6330000}"/>
    <cellStyle name="20% - Accent1 2 5 3 3 2 4 2 2 2" xfId="13474" xr:uid="{00000000-0005-0000-0000-0000E7330000}"/>
    <cellStyle name="20% - Accent1 2 5 3 3 2 4 2 3" xfId="13475" xr:uid="{00000000-0005-0000-0000-0000E8330000}"/>
    <cellStyle name="20% - Accent1 2 5 3 3 2 4 3" xfId="13476" xr:uid="{00000000-0005-0000-0000-0000E9330000}"/>
    <cellStyle name="20% - Accent1 2 5 3 3 2 4 3 2" xfId="13477" xr:uid="{00000000-0005-0000-0000-0000EA330000}"/>
    <cellStyle name="20% - Accent1 2 5 3 3 2 4 4" xfId="13478" xr:uid="{00000000-0005-0000-0000-0000EB330000}"/>
    <cellStyle name="20% - Accent1 2 5 3 3 2 5" xfId="13479" xr:uid="{00000000-0005-0000-0000-0000EC330000}"/>
    <cellStyle name="20% - Accent1 2 5 3 3 2 5 2" xfId="13480" xr:uid="{00000000-0005-0000-0000-0000ED330000}"/>
    <cellStyle name="20% - Accent1 2 5 3 3 2 5 2 2" xfId="13481" xr:uid="{00000000-0005-0000-0000-0000EE330000}"/>
    <cellStyle name="20% - Accent1 2 5 3 3 2 5 3" xfId="13482" xr:uid="{00000000-0005-0000-0000-0000EF330000}"/>
    <cellStyle name="20% - Accent1 2 5 3 3 2 6" xfId="13483" xr:uid="{00000000-0005-0000-0000-0000F0330000}"/>
    <cellStyle name="20% - Accent1 2 5 3 3 2 6 2" xfId="13484" xr:uid="{00000000-0005-0000-0000-0000F1330000}"/>
    <cellStyle name="20% - Accent1 2 5 3 3 2 6 2 2" xfId="13485" xr:uid="{00000000-0005-0000-0000-0000F2330000}"/>
    <cellStyle name="20% - Accent1 2 5 3 3 2 6 3" xfId="13486" xr:uid="{00000000-0005-0000-0000-0000F3330000}"/>
    <cellStyle name="20% - Accent1 2 5 3 3 2 7" xfId="13487" xr:uid="{00000000-0005-0000-0000-0000F4330000}"/>
    <cellStyle name="20% - Accent1 2 5 3 3 2 7 2" xfId="13488" xr:uid="{00000000-0005-0000-0000-0000F5330000}"/>
    <cellStyle name="20% - Accent1 2 5 3 3 2 8" xfId="13489" xr:uid="{00000000-0005-0000-0000-0000F6330000}"/>
    <cellStyle name="20% - Accent1 2 5 3 3 2 8 2" xfId="13490" xr:uid="{00000000-0005-0000-0000-0000F7330000}"/>
    <cellStyle name="20% - Accent1 2 5 3 3 2 9" xfId="13491" xr:uid="{00000000-0005-0000-0000-0000F8330000}"/>
    <cellStyle name="20% - Accent1 2 5 3 3 3" xfId="13492" xr:uid="{00000000-0005-0000-0000-0000F9330000}"/>
    <cellStyle name="20% - Accent1 2 5 3 3 3 2" xfId="13493" xr:uid="{00000000-0005-0000-0000-0000FA330000}"/>
    <cellStyle name="20% - Accent1 2 5 3 3 3 2 2" xfId="13494" xr:uid="{00000000-0005-0000-0000-0000FB330000}"/>
    <cellStyle name="20% - Accent1 2 5 3 3 3 2 2 2" xfId="13495" xr:uid="{00000000-0005-0000-0000-0000FC330000}"/>
    <cellStyle name="20% - Accent1 2 5 3 3 3 2 2 2 2" xfId="13496" xr:uid="{00000000-0005-0000-0000-0000FD330000}"/>
    <cellStyle name="20% - Accent1 2 5 3 3 3 2 2 3" xfId="13497" xr:uid="{00000000-0005-0000-0000-0000FE330000}"/>
    <cellStyle name="20% - Accent1 2 5 3 3 3 2 3" xfId="13498" xr:uid="{00000000-0005-0000-0000-0000FF330000}"/>
    <cellStyle name="20% - Accent1 2 5 3 3 3 2 3 2" xfId="13499" xr:uid="{00000000-0005-0000-0000-000000340000}"/>
    <cellStyle name="20% - Accent1 2 5 3 3 3 2 4" xfId="13500" xr:uid="{00000000-0005-0000-0000-000001340000}"/>
    <cellStyle name="20% - Accent1 2 5 3 3 3 3" xfId="13501" xr:uid="{00000000-0005-0000-0000-000002340000}"/>
    <cellStyle name="20% - Accent1 2 5 3 3 3 3 2" xfId="13502" xr:uid="{00000000-0005-0000-0000-000003340000}"/>
    <cellStyle name="20% - Accent1 2 5 3 3 3 3 2 2" xfId="13503" xr:uid="{00000000-0005-0000-0000-000004340000}"/>
    <cellStyle name="20% - Accent1 2 5 3 3 3 3 2 2 2" xfId="13504" xr:uid="{00000000-0005-0000-0000-000005340000}"/>
    <cellStyle name="20% - Accent1 2 5 3 3 3 3 2 3" xfId="13505" xr:uid="{00000000-0005-0000-0000-000006340000}"/>
    <cellStyle name="20% - Accent1 2 5 3 3 3 3 3" xfId="13506" xr:uid="{00000000-0005-0000-0000-000007340000}"/>
    <cellStyle name="20% - Accent1 2 5 3 3 3 3 3 2" xfId="13507" xr:uid="{00000000-0005-0000-0000-000008340000}"/>
    <cellStyle name="20% - Accent1 2 5 3 3 3 3 4" xfId="13508" xr:uid="{00000000-0005-0000-0000-000009340000}"/>
    <cellStyle name="20% - Accent1 2 5 3 3 3 4" xfId="13509" xr:uid="{00000000-0005-0000-0000-00000A340000}"/>
    <cellStyle name="20% - Accent1 2 5 3 3 3 4 2" xfId="13510" xr:uid="{00000000-0005-0000-0000-00000B340000}"/>
    <cellStyle name="20% - Accent1 2 5 3 3 3 4 2 2" xfId="13511" xr:uid="{00000000-0005-0000-0000-00000C340000}"/>
    <cellStyle name="20% - Accent1 2 5 3 3 3 4 2 2 2" xfId="13512" xr:uid="{00000000-0005-0000-0000-00000D340000}"/>
    <cellStyle name="20% - Accent1 2 5 3 3 3 4 2 3" xfId="13513" xr:uid="{00000000-0005-0000-0000-00000E340000}"/>
    <cellStyle name="20% - Accent1 2 5 3 3 3 4 3" xfId="13514" xr:uid="{00000000-0005-0000-0000-00000F340000}"/>
    <cellStyle name="20% - Accent1 2 5 3 3 3 4 3 2" xfId="13515" xr:uid="{00000000-0005-0000-0000-000010340000}"/>
    <cellStyle name="20% - Accent1 2 5 3 3 3 4 4" xfId="13516" xr:uid="{00000000-0005-0000-0000-000011340000}"/>
    <cellStyle name="20% - Accent1 2 5 3 3 3 5" xfId="13517" xr:uid="{00000000-0005-0000-0000-000012340000}"/>
    <cellStyle name="20% - Accent1 2 5 3 3 3 5 2" xfId="13518" xr:uid="{00000000-0005-0000-0000-000013340000}"/>
    <cellStyle name="20% - Accent1 2 5 3 3 3 5 2 2" xfId="13519" xr:uid="{00000000-0005-0000-0000-000014340000}"/>
    <cellStyle name="20% - Accent1 2 5 3 3 3 5 3" xfId="13520" xr:uid="{00000000-0005-0000-0000-000015340000}"/>
    <cellStyle name="20% - Accent1 2 5 3 3 3 6" xfId="13521" xr:uid="{00000000-0005-0000-0000-000016340000}"/>
    <cellStyle name="20% - Accent1 2 5 3 3 3 6 2" xfId="13522" xr:uid="{00000000-0005-0000-0000-000017340000}"/>
    <cellStyle name="20% - Accent1 2 5 3 3 3 6 2 2" xfId="13523" xr:uid="{00000000-0005-0000-0000-000018340000}"/>
    <cellStyle name="20% - Accent1 2 5 3 3 3 6 3" xfId="13524" xr:uid="{00000000-0005-0000-0000-000019340000}"/>
    <cellStyle name="20% - Accent1 2 5 3 3 3 7" xfId="13525" xr:uid="{00000000-0005-0000-0000-00001A340000}"/>
    <cellStyle name="20% - Accent1 2 5 3 3 3 7 2" xfId="13526" xr:uid="{00000000-0005-0000-0000-00001B340000}"/>
    <cellStyle name="20% - Accent1 2 5 3 3 3 8" xfId="13527" xr:uid="{00000000-0005-0000-0000-00001C340000}"/>
    <cellStyle name="20% - Accent1 2 5 3 3 3 8 2" xfId="13528" xr:uid="{00000000-0005-0000-0000-00001D340000}"/>
    <cellStyle name="20% - Accent1 2 5 3 3 3 9" xfId="13529" xr:uid="{00000000-0005-0000-0000-00001E340000}"/>
    <cellStyle name="20% - Accent1 2 5 3 3 4" xfId="13530" xr:uid="{00000000-0005-0000-0000-00001F340000}"/>
    <cellStyle name="20% - Accent1 2 5 3 3 4 2" xfId="13531" xr:uid="{00000000-0005-0000-0000-000020340000}"/>
    <cellStyle name="20% - Accent1 2 5 3 3 4 2 2" xfId="13532" xr:uid="{00000000-0005-0000-0000-000021340000}"/>
    <cellStyle name="20% - Accent1 2 5 3 3 4 2 2 2" xfId="13533" xr:uid="{00000000-0005-0000-0000-000022340000}"/>
    <cellStyle name="20% - Accent1 2 5 3 3 4 2 3" xfId="13534" xr:uid="{00000000-0005-0000-0000-000023340000}"/>
    <cellStyle name="20% - Accent1 2 5 3 3 4 3" xfId="13535" xr:uid="{00000000-0005-0000-0000-000024340000}"/>
    <cellStyle name="20% - Accent1 2 5 3 3 4 3 2" xfId="13536" xr:uid="{00000000-0005-0000-0000-000025340000}"/>
    <cellStyle name="20% - Accent1 2 5 3 3 4 4" xfId="13537" xr:uid="{00000000-0005-0000-0000-000026340000}"/>
    <cellStyle name="20% - Accent1 2 5 3 3 5" xfId="13538" xr:uid="{00000000-0005-0000-0000-000027340000}"/>
    <cellStyle name="20% - Accent1 2 5 3 3 5 2" xfId="13539" xr:uid="{00000000-0005-0000-0000-000028340000}"/>
    <cellStyle name="20% - Accent1 2 5 3 3 5 2 2" xfId="13540" xr:uid="{00000000-0005-0000-0000-000029340000}"/>
    <cellStyle name="20% - Accent1 2 5 3 3 5 2 2 2" xfId="13541" xr:uid="{00000000-0005-0000-0000-00002A340000}"/>
    <cellStyle name="20% - Accent1 2 5 3 3 5 2 3" xfId="13542" xr:uid="{00000000-0005-0000-0000-00002B340000}"/>
    <cellStyle name="20% - Accent1 2 5 3 3 5 3" xfId="13543" xr:uid="{00000000-0005-0000-0000-00002C340000}"/>
    <cellStyle name="20% - Accent1 2 5 3 3 5 3 2" xfId="13544" xr:uid="{00000000-0005-0000-0000-00002D340000}"/>
    <cellStyle name="20% - Accent1 2 5 3 3 5 4" xfId="13545" xr:uid="{00000000-0005-0000-0000-00002E340000}"/>
    <cellStyle name="20% - Accent1 2 5 3 3 6" xfId="13546" xr:uid="{00000000-0005-0000-0000-00002F340000}"/>
    <cellStyle name="20% - Accent1 2 5 3 3 6 2" xfId="13547" xr:uid="{00000000-0005-0000-0000-000030340000}"/>
    <cellStyle name="20% - Accent1 2 5 3 3 6 2 2" xfId="13548" xr:uid="{00000000-0005-0000-0000-000031340000}"/>
    <cellStyle name="20% - Accent1 2 5 3 3 6 2 2 2" xfId="13549" xr:uid="{00000000-0005-0000-0000-000032340000}"/>
    <cellStyle name="20% - Accent1 2 5 3 3 6 2 3" xfId="13550" xr:uid="{00000000-0005-0000-0000-000033340000}"/>
    <cellStyle name="20% - Accent1 2 5 3 3 6 3" xfId="13551" xr:uid="{00000000-0005-0000-0000-000034340000}"/>
    <cellStyle name="20% - Accent1 2 5 3 3 6 3 2" xfId="13552" xr:uid="{00000000-0005-0000-0000-000035340000}"/>
    <cellStyle name="20% - Accent1 2 5 3 3 6 4" xfId="13553" xr:uid="{00000000-0005-0000-0000-000036340000}"/>
    <cellStyle name="20% - Accent1 2 5 3 3 7" xfId="13554" xr:uid="{00000000-0005-0000-0000-000037340000}"/>
    <cellStyle name="20% - Accent1 2 5 3 3 7 2" xfId="13555" xr:uid="{00000000-0005-0000-0000-000038340000}"/>
    <cellStyle name="20% - Accent1 2 5 3 3 7 2 2" xfId="13556" xr:uid="{00000000-0005-0000-0000-000039340000}"/>
    <cellStyle name="20% - Accent1 2 5 3 3 7 3" xfId="13557" xr:uid="{00000000-0005-0000-0000-00003A340000}"/>
    <cellStyle name="20% - Accent1 2 5 3 3 8" xfId="13558" xr:uid="{00000000-0005-0000-0000-00003B340000}"/>
    <cellStyle name="20% - Accent1 2 5 3 3 8 2" xfId="13559" xr:uid="{00000000-0005-0000-0000-00003C340000}"/>
    <cellStyle name="20% - Accent1 2 5 3 3 8 2 2" xfId="13560" xr:uid="{00000000-0005-0000-0000-00003D340000}"/>
    <cellStyle name="20% - Accent1 2 5 3 3 8 3" xfId="13561" xr:uid="{00000000-0005-0000-0000-00003E340000}"/>
    <cellStyle name="20% - Accent1 2 5 3 3 9" xfId="13562" xr:uid="{00000000-0005-0000-0000-00003F340000}"/>
    <cellStyle name="20% - Accent1 2 5 3 3 9 2" xfId="13563" xr:uid="{00000000-0005-0000-0000-000040340000}"/>
    <cellStyle name="20% - Accent1 2 5 3 4" xfId="13564" xr:uid="{00000000-0005-0000-0000-000041340000}"/>
    <cellStyle name="20% - Accent1 2 5 3 4 10" xfId="13565" xr:uid="{00000000-0005-0000-0000-000042340000}"/>
    <cellStyle name="20% - Accent1 2 5 3 4 10 2" xfId="13566" xr:uid="{00000000-0005-0000-0000-000043340000}"/>
    <cellStyle name="20% - Accent1 2 5 3 4 11" xfId="13567" xr:uid="{00000000-0005-0000-0000-000044340000}"/>
    <cellStyle name="20% - Accent1 2 5 3 4 2" xfId="13568" xr:uid="{00000000-0005-0000-0000-000045340000}"/>
    <cellStyle name="20% - Accent1 2 5 3 4 2 2" xfId="13569" xr:uid="{00000000-0005-0000-0000-000046340000}"/>
    <cellStyle name="20% - Accent1 2 5 3 4 2 2 2" xfId="13570" xr:uid="{00000000-0005-0000-0000-000047340000}"/>
    <cellStyle name="20% - Accent1 2 5 3 4 2 2 2 2" xfId="13571" xr:uid="{00000000-0005-0000-0000-000048340000}"/>
    <cellStyle name="20% - Accent1 2 5 3 4 2 2 2 2 2" xfId="13572" xr:uid="{00000000-0005-0000-0000-000049340000}"/>
    <cellStyle name="20% - Accent1 2 5 3 4 2 2 2 3" xfId="13573" xr:uid="{00000000-0005-0000-0000-00004A340000}"/>
    <cellStyle name="20% - Accent1 2 5 3 4 2 2 3" xfId="13574" xr:uid="{00000000-0005-0000-0000-00004B340000}"/>
    <cellStyle name="20% - Accent1 2 5 3 4 2 2 3 2" xfId="13575" xr:uid="{00000000-0005-0000-0000-00004C340000}"/>
    <cellStyle name="20% - Accent1 2 5 3 4 2 2 4" xfId="13576" xr:uid="{00000000-0005-0000-0000-00004D340000}"/>
    <cellStyle name="20% - Accent1 2 5 3 4 2 3" xfId="13577" xr:uid="{00000000-0005-0000-0000-00004E340000}"/>
    <cellStyle name="20% - Accent1 2 5 3 4 2 3 2" xfId="13578" xr:uid="{00000000-0005-0000-0000-00004F340000}"/>
    <cellStyle name="20% - Accent1 2 5 3 4 2 3 2 2" xfId="13579" xr:uid="{00000000-0005-0000-0000-000050340000}"/>
    <cellStyle name="20% - Accent1 2 5 3 4 2 3 2 2 2" xfId="13580" xr:uid="{00000000-0005-0000-0000-000051340000}"/>
    <cellStyle name="20% - Accent1 2 5 3 4 2 3 2 3" xfId="13581" xr:uid="{00000000-0005-0000-0000-000052340000}"/>
    <cellStyle name="20% - Accent1 2 5 3 4 2 3 3" xfId="13582" xr:uid="{00000000-0005-0000-0000-000053340000}"/>
    <cellStyle name="20% - Accent1 2 5 3 4 2 3 3 2" xfId="13583" xr:uid="{00000000-0005-0000-0000-000054340000}"/>
    <cellStyle name="20% - Accent1 2 5 3 4 2 3 4" xfId="13584" xr:uid="{00000000-0005-0000-0000-000055340000}"/>
    <cellStyle name="20% - Accent1 2 5 3 4 2 4" xfId="13585" xr:uid="{00000000-0005-0000-0000-000056340000}"/>
    <cellStyle name="20% - Accent1 2 5 3 4 2 4 2" xfId="13586" xr:uid="{00000000-0005-0000-0000-000057340000}"/>
    <cellStyle name="20% - Accent1 2 5 3 4 2 4 2 2" xfId="13587" xr:uid="{00000000-0005-0000-0000-000058340000}"/>
    <cellStyle name="20% - Accent1 2 5 3 4 2 4 2 2 2" xfId="13588" xr:uid="{00000000-0005-0000-0000-000059340000}"/>
    <cellStyle name="20% - Accent1 2 5 3 4 2 4 2 3" xfId="13589" xr:uid="{00000000-0005-0000-0000-00005A340000}"/>
    <cellStyle name="20% - Accent1 2 5 3 4 2 4 3" xfId="13590" xr:uid="{00000000-0005-0000-0000-00005B340000}"/>
    <cellStyle name="20% - Accent1 2 5 3 4 2 4 3 2" xfId="13591" xr:uid="{00000000-0005-0000-0000-00005C340000}"/>
    <cellStyle name="20% - Accent1 2 5 3 4 2 4 4" xfId="13592" xr:uid="{00000000-0005-0000-0000-00005D340000}"/>
    <cellStyle name="20% - Accent1 2 5 3 4 2 5" xfId="13593" xr:uid="{00000000-0005-0000-0000-00005E340000}"/>
    <cellStyle name="20% - Accent1 2 5 3 4 2 5 2" xfId="13594" xr:uid="{00000000-0005-0000-0000-00005F340000}"/>
    <cellStyle name="20% - Accent1 2 5 3 4 2 5 2 2" xfId="13595" xr:uid="{00000000-0005-0000-0000-000060340000}"/>
    <cellStyle name="20% - Accent1 2 5 3 4 2 5 3" xfId="13596" xr:uid="{00000000-0005-0000-0000-000061340000}"/>
    <cellStyle name="20% - Accent1 2 5 3 4 2 6" xfId="13597" xr:uid="{00000000-0005-0000-0000-000062340000}"/>
    <cellStyle name="20% - Accent1 2 5 3 4 2 6 2" xfId="13598" xr:uid="{00000000-0005-0000-0000-000063340000}"/>
    <cellStyle name="20% - Accent1 2 5 3 4 2 6 2 2" xfId="13599" xr:uid="{00000000-0005-0000-0000-000064340000}"/>
    <cellStyle name="20% - Accent1 2 5 3 4 2 6 3" xfId="13600" xr:uid="{00000000-0005-0000-0000-000065340000}"/>
    <cellStyle name="20% - Accent1 2 5 3 4 2 7" xfId="13601" xr:uid="{00000000-0005-0000-0000-000066340000}"/>
    <cellStyle name="20% - Accent1 2 5 3 4 2 7 2" xfId="13602" xr:uid="{00000000-0005-0000-0000-000067340000}"/>
    <cellStyle name="20% - Accent1 2 5 3 4 2 8" xfId="13603" xr:uid="{00000000-0005-0000-0000-000068340000}"/>
    <cellStyle name="20% - Accent1 2 5 3 4 2 8 2" xfId="13604" xr:uid="{00000000-0005-0000-0000-000069340000}"/>
    <cellStyle name="20% - Accent1 2 5 3 4 2 9" xfId="13605" xr:uid="{00000000-0005-0000-0000-00006A340000}"/>
    <cellStyle name="20% - Accent1 2 5 3 4 3" xfId="13606" xr:uid="{00000000-0005-0000-0000-00006B340000}"/>
    <cellStyle name="20% - Accent1 2 5 3 4 3 2" xfId="13607" xr:uid="{00000000-0005-0000-0000-00006C340000}"/>
    <cellStyle name="20% - Accent1 2 5 3 4 3 2 2" xfId="13608" xr:uid="{00000000-0005-0000-0000-00006D340000}"/>
    <cellStyle name="20% - Accent1 2 5 3 4 3 2 2 2" xfId="13609" xr:uid="{00000000-0005-0000-0000-00006E340000}"/>
    <cellStyle name="20% - Accent1 2 5 3 4 3 2 2 2 2" xfId="13610" xr:uid="{00000000-0005-0000-0000-00006F340000}"/>
    <cellStyle name="20% - Accent1 2 5 3 4 3 2 2 3" xfId="13611" xr:uid="{00000000-0005-0000-0000-000070340000}"/>
    <cellStyle name="20% - Accent1 2 5 3 4 3 2 3" xfId="13612" xr:uid="{00000000-0005-0000-0000-000071340000}"/>
    <cellStyle name="20% - Accent1 2 5 3 4 3 2 3 2" xfId="13613" xr:uid="{00000000-0005-0000-0000-000072340000}"/>
    <cellStyle name="20% - Accent1 2 5 3 4 3 2 4" xfId="13614" xr:uid="{00000000-0005-0000-0000-000073340000}"/>
    <cellStyle name="20% - Accent1 2 5 3 4 3 3" xfId="13615" xr:uid="{00000000-0005-0000-0000-000074340000}"/>
    <cellStyle name="20% - Accent1 2 5 3 4 3 3 2" xfId="13616" xr:uid="{00000000-0005-0000-0000-000075340000}"/>
    <cellStyle name="20% - Accent1 2 5 3 4 3 3 2 2" xfId="13617" xr:uid="{00000000-0005-0000-0000-000076340000}"/>
    <cellStyle name="20% - Accent1 2 5 3 4 3 3 2 2 2" xfId="13618" xr:uid="{00000000-0005-0000-0000-000077340000}"/>
    <cellStyle name="20% - Accent1 2 5 3 4 3 3 2 3" xfId="13619" xr:uid="{00000000-0005-0000-0000-000078340000}"/>
    <cellStyle name="20% - Accent1 2 5 3 4 3 3 3" xfId="13620" xr:uid="{00000000-0005-0000-0000-000079340000}"/>
    <cellStyle name="20% - Accent1 2 5 3 4 3 3 3 2" xfId="13621" xr:uid="{00000000-0005-0000-0000-00007A340000}"/>
    <cellStyle name="20% - Accent1 2 5 3 4 3 3 4" xfId="13622" xr:uid="{00000000-0005-0000-0000-00007B340000}"/>
    <cellStyle name="20% - Accent1 2 5 3 4 3 4" xfId="13623" xr:uid="{00000000-0005-0000-0000-00007C340000}"/>
    <cellStyle name="20% - Accent1 2 5 3 4 3 4 2" xfId="13624" xr:uid="{00000000-0005-0000-0000-00007D340000}"/>
    <cellStyle name="20% - Accent1 2 5 3 4 3 4 2 2" xfId="13625" xr:uid="{00000000-0005-0000-0000-00007E340000}"/>
    <cellStyle name="20% - Accent1 2 5 3 4 3 4 2 2 2" xfId="13626" xr:uid="{00000000-0005-0000-0000-00007F340000}"/>
    <cellStyle name="20% - Accent1 2 5 3 4 3 4 2 3" xfId="13627" xr:uid="{00000000-0005-0000-0000-000080340000}"/>
    <cellStyle name="20% - Accent1 2 5 3 4 3 4 3" xfId="13628" xr:uid="{00000000-0005-0000-0000-000081340000}"/>
    <cellStyle name="20% - Accent1 2 5 3 4 3 4 3 2" xfId="13629" xr:uid="{00000000-0005-0000-0000-000082340000}"/>
    <cellStyle name="20% - Accent1 2 5 3 4 3 4 4" xfId="13630" xr:uid="{00000000-0005-0000-0000-000083340000}"/>
    <cellStyle name="20% - Accent1 2 5 3 4 3 5" xfId="13631" xr:uid="{00000000-0005-0000-0000-000084340000}"/>
    <cellStyle name="20% - Accent1 2 5 3 4 3 5 2" xfId="13632" xr:uid="{00000000-0005-0000-0000-000085340000}"/>
    <cellStyle name="20% - Accent1 2 5 3 4 3 5 2 2" xfId="13633" xr:uid="{00000000-0005-0000-0000-000086340000}"/>
    <cellStyle name="20% - Accent1 2 5 3 4 3 5 3" xfId="13634" xr:uid="{00000000-0005-0000-0000-000087340000}"/>
    <cellStyle name="20% - Accent1 2 5 3 4 3 6" xfId="13635" xr:uid="{00000000-0005-0000-0000-000088340000}"/>
    <cellStyle name="20% - Accent1 2 5 3 4 3 6 2" xfId="13636" xr:uid="{00000000-0005-0000-0000-000089340000}"/>
    <cellStyle name="20% - Accent1 2 5 3 4 3 6 2 2" xfId="13637" xr:uid="{00000000-0005-0000-0000-00008A340000}"/>
    <cellStyle name="20% - Accent1 2 5 3 4 3 6 3" xfId="13638" xr:uid="{00000000-0005-0000-0000-00008B340000}"/>
    <cellStyle name="20% - Accent1 2 5 3 4 3 7" xfId="13639" xr:uid="{00000000-0005-0000-0000-00008C340000}"/>
    <cellStyle name="20% - Accent1 2 5 3 4 3 7 2" xfId="13640" xr:uid="{00000000-0005-0000-0000-00008D340000}"/>
    <cellStyle name="20% - Accent1 2 5 3 4 3 8" xfId="13641" xr:uid="{00000000-0005-0000-0000-00008E340000}"/>
    <cellStyle name="20% - Accent1 2 5 3 4 3 8 2" xfId="13642" xr:uid="{00000000-0005-0000-0000-00008F340000}"/>
    <cellStyle name="20% - Accent1 2 5 3 4 3 9" xfId="13643" xr:uid="{00000000-0005-0000-0000-000090340000}"/>
    <cellStyle name="20% - Accent1 2 5 3 4 4" xfId="13644" xr:uid="{00000000-0005-0000-0000-000091340000}"/>
    <cellStyle name="20% - Accent1 2 5 3 4 4 2" xfId="13645" xr:uid="{00000000-0005-0000-0000-000092340000}"/>
    <cellStyle name="20% - Accent1 2 5 3 4 4 2 2" xfId="13646" xr:uid="{00000000-0005-0000-0000-000093340000}"/>
    <cellStyle name="20% - Accent1 2 5 3 4 4 2 2 2" xfId="13647" xr:uid="{00000000-0005-0000-0000-000094340000}"/>
    <cellStyle name="20% - Accent1 2 5 3 4 4 2 3" xfId="13648" xr:uid="{00000000-0005-0000-0000-000095340000}"/>
    <cellStyle name="20% - Accent1 2 5 3 4 4 3" xfId="13649" xr:uid="{00000000-0005-0000-0000-000096340000}"/>
    <cellStyle name="20% - Accent1 2 5 3 4 4 3 2" xfId="13650" xr:uid="{00000000-0005-0000-0000-000097340000}"/>
    <cellStyle name="20% - Accent1 2 5 3 4 4 4" xfId="13651" xr:uid="{00000000-0005-0000-0000-000098340000}"/>
    <cellStyle name="20% - Accent1 2 5 3 4 5" xfId="13652" xr:uid="{00000000-0005-0000-0000-000099340000}"/>
    <cellStyle name="20% - Accent1 2 5 3 4 5 2" xfId="13653" xr:uid="{00000000-0005-0000-0000-00009A340000}"/>
    <cellStyle name="20% - Accent1 2 5 3 4 5 2 2" xfId="13654" xr:uid="{00000000-0005-0000-0000-00009B340000}"/>
    <cellStyle name="20% - Accent1 2 5 3 4 5 2 2 2" xfId="13655" xr:uid="{00000000-0005-0000-0000-00009C340000}"/>
    <cellStyle name="20% - Accent1 2 5 3 4 5 2 3" xfId="13656" xr:uid="{00000000-0005-0000-0000-00009D340000}"/>
    <cellStyle name="20% - Accent1 2 5 3 4 5 3" xfId="13657" xr:uid="{00000000-0005-0000-0000-00009E340000}"/>
    <cellStyle name="20% - Accent1 2 5 3 4 5 3 2" xfId="13658" xr:uid="{00000000-0005-0000-0000-00009F340000}"/>
    <cellStyle name="20% - Accent1 2 5 3 4 5 4" xfId="13659" xr:uid="{00000000-0005-0000-0000-0000A0340000}"/>
    <cellStyle name="20% - Accent1 2 5 3 4 6" xfId="13660" xr:uid="{00000000-0005-0000-0000-0000A1340000}"/>
    <cellStyle name="20% - Accent1 2 5 3 4 6 2" xfId="13661" xr:uid="{00000000-0005-0000-0000-0000A2340000}"/>
    <cellStyle name="20% - Accent1 2 5 3 4 6 2 2" xfId="13662" xr:uid="{00000000-0005-0000-0000-0000A3340000}"/>
    <cellStyle name="20% - Accent1 2 5 3 4 6 2 2 2" xfId="13663" xr:uid="{00000000-0005-0000-0000-0000A4340000}"/>
    <cellStyle name="20% - Accent1 2 5 3 4 6 2 3" xfId="13664" xr:uid="{00000000-0005-0000-0000-0000A5340000}"/>
    <cellStyle name="20% - Accent1 2 5 3 4 6 3" xfId="13665" xr:uid="{00000000-0005-0000-0000-0000A6340000}"/>
    <cellStyle name="20% - Accent1 2 5 3 4 6 3 2" xfId="13666" xr:uid="{00000000-0005-0000-0000-0000A7340000}"/>
    <cellStyle name="20% - Accent1 2 5 3 4 6 4" xfId="13667" xr:uid="{00000000-0005-0000-0000-0000A8340000}"/>
    <cellStyle name="20% - Accent1 2 5 3 4 7" xfId="13668" xr:uid="{00000000-0005-0000-0000-0000A9340000}"/>
    <cellStyle name="20% - Accent1 2 5 3 4 7 2" xfId="13669" xr:uid="{00000000-0005-0000-0000-0000AA340000}"/>
    <cellStyle name="20% - Accent1 2 5 3 4 7 2 2" xfId="13670" xr:uid="{00000000-0005-0000-0000-0000AB340000}"/>
    <cellStyle name="20% - Accent1 2 5 3 4 7 3" xfId="13671" xr:uid="{00000000-0005-0000-0000-0000AC340000}"/>
    <cellStyle name="20% - Accent1 2 5 3 4 8" xfId="13672" xr:uid="{00000000-0005-0000-0000-0000AD340000}"/>
    <cellStyle name="20% - Accent1 2 5 3 4 8 2" xfId="13673" xr:uid="{00000000-0005-0000-0000-0000AE340000}"/>
    <cellStyle name="20% - Accent1 2 5 3 4 8 2 2" xfId="13674" xr:uid="{00000000-0005-0000-0000-0000AF340000}"/>
    <cellStyle name="20% - Accent1 2 5 3 4 8 3" xfId="13675" xr:uid="{00000000-0005-0000-0000-0000B0340000}"/>
    <cellStyle name="20% - Accent1 2 5 3 4 9" xfId="13676" xr:uid="{00000000-0005-0000-0000-0000B1340000}"/>
    <cellStyle name="20% - Accent1 2 5 3 4 9 2" xfId="13677" xr:uid="{00000000-0005-0000-0000-0000B2340000}"/>
    <cellStyle name="20% - Accent1 2 5 3 5" xfId="13678" xr:uid="{00000000-0005-0000-0000-0000B3340000}"/>
    <cellStyle name="20% - Accent1 2 5 3 5 2" xfId="13679" xr:uid="{00000000-0005-0000-0000-0000B4340000}"/>
    <cellStyle name="20% - Accent1 2 5 3 5 2 2" xfId="13680" xr:uid="{00000000-0005-0000-0000-0000B5340000}"/>
    <cellStyle name="20% - Accent1 2 5 3 5 2 2 2" xfId="13681" xr:uid="{00000000-0005-0000-0000-0000B6340000}"/>
    <cellStyle name="20% - Accent1 2 5 3 5 2 2 2 2" xfId="13682" xr:uid="{00000000-0005-0000-0000-0000B7340000}"/>
    <cellStyle name="20% - Accent1 2 5 3 5 2 2 3" xfId="13683" xr:uid="{00000000-0005-0000-0000-0000B8340000}"/>
    <cellStyle name="20% - Accent1 2 5 3 5 2 3" xfId="13684" xr:uid="{00000000-0005-0000-0000-0000B9340000}"/>
    <cellStyle name="20% - Accent1 2 5 3 5 2 3 2" xfId="13685" xr:uid="{00000000-0005-0000-0000-0000BA340000}"/>
    <cellStyle name="20% - Accent1 2 5 3 5 2 4" xfId="13686" xr:uid="{00000000-0005-0000-0000-0000BB340000}"/>
    <cellStyle name="20% - Accent1 2 5 3 5 3" xfId="13687" xr:uid="{00000000-0005-0000-0000-0000BC340000}"/>
    <cellStyle name="20% - Accent1 2 5 3 5 3 2" xfId="13688" xr:uid="{00000000-0005-0000-0000-0000BD340000}"/>
    <cellStyle name="20% - Accent1 2 5 3 5 3 2 2" xfId="13689" xr:uid="{00000000-0005-0000-0000-0000BE340000}"/>
    <cellStyle name="20% - Accent1 2 5 3 5 3 2 2 2" xfId="13690" xr:uid="{00000000-0005-0000-0000-0000BF340000}"/>
    <cellStyle name="20% - Accent1 2 5 3 5 3 2 3" xfId="13691" xr:uid="{00000000-0005-0000-0000-0000C0340000}"/>
    <cellStyle name="20% - Accent1 2 5 3 5 3 3" xfId="13692" xr:uid="{00000000-0005-0000-0000-0000C1340000}"/>
    <cellStyle name="20% - Accent1 2 5 3 5 3 3 2" xfId="13693" xr:uid="{00000000-0005-0000-0000-0000C2340000}"/>
    <cellStyle name="20% - Accent1 2 5 3 5 3 4" xfId="13694" xr:uid="{00000000-0005-0000-0000-0000C3340000}"/>
    <cellStyle name="20% - Accent1 2 5 3 5 4" xfId="13695" xr:uid="{00000000-0005-0000-0000-0000C4340000}"/>
    <cellStyle name="20% - Accent1 2 5 3 5 4 2" xfId="13696" xr:uid="{00000000-0005-0000-0000-0000C5340000}"/>
    <cellStyle name="20% - Accent1 2 5 3 5 4 2 2" xfId="13697" xr:uid="{00000000-0005-0000-0000-0000C6340000}"/>
    <cellStyle name="20% - Accent1 2 5 3 5 4 2 2 2" xfId="13698" xr:uid="{00000000-0005-0000-0000-0000C7340000}"/>
    <cellStyle name="20% - Accent1 2 5 3 5 4 2 3" xfId="13699" xr:uid="{00000000-0005-0000-0000-0000C8340000}"/>
    <cellStyle name="20% - Accent1 2 5 3 5 4 3" xfId="13700" xr:uid="{00000000-0005-0000-0000-0000C9340000}"/>
    <cellStyle name="20% - Accent1 2 5 3 5 4 3 2" xfId="13701" xr:uid="{00000000-0005-0000-0000-0000CA340000}"/>
    <cellStyle name="20% - Accent1 2 5 3 5 4 4" xfId="13702" xr:uid="{00000000-0005-0000-0000-0000CB340000}"/>
    <cellStyle name="20% - Accent1 2 5 3 5 5" xfId="13703" xr:uid="{00000000-0005-0000-0000-0000CC340000}"/>
    <cellStyle name="20% - Accent1 2 5 3 5 5 2" xfId="13704" xr:uid="{00000000-0005-0000-0000-0000CD340000}"/>
    <cellStyle name="20% - Accent1 2 5 3 5 5 2 2" xfId="13705" xr:uid="{00000000-0005-0000-0000-0000CE340000}"/>
    <cellStyle name="20% - Accent1 2 5 3 5 5 3" xfId="13706" xr:uid="{00000000-0005-0000-0000-0000CF340000}"/>
    <cellStyle name="20% - Accent1 2 5 3 5 6" xfId="13707" xr:uid="{00000000-0005-0000-0000-0000D0340000}"/>
    <cellStyle name="20% - Accent1 2 5 3 5 6 2" xfId="13708" xr:uid="{00000000-0005-0000-0000-0000D1340000}"/>
    <cellStyle name="20% - Accent1 2 5 3 5 6 2 2" xfId="13709" xr:uid="{00000000-0005-0000-0000-0000D2340000}"/>
    <cellStyle name="20% - Accent1 2 5 3 5 6 3" xfId="13710" xr:uid="{00000000-0005-0000-0000-0000D3340000}"/>
    <cellStyle name="20% - Accent1 2 5 3 5 7" xfId="13711" xr:uid="{00000000-0005-0000-0000-0000D4340000}"/>
    <cellStyle name="20% - Accent1 2 5 3 5 7 2" xfId="13712" xr:uid="{00000000-0005-0000-0000-0000D5340000}"/>
    <cellStyle name="20% - Accent1 2 5 3 5 8" xfId="13713" xr:uid="{00000000-0005-0000-0000-0000D6340000}"/>
    <cellStyle name="20% - Accent1 2 5 3 5 8 2" xfId="13714" xr:uid="{00000000-0005-0000-0000-0000D7340000}"/>
    <cellStyle name="20% - Accent1 2 5 3 5 9" xfId="13715" xr:uid="{00000000-0005-0000-0000-0000D8340000}"/>
    <cellStyle name="20% - Accent1 2 5 3 6" xfId="13716" xr:uid="{00000000-0005-0000-0000-0000D9340000}"/>
    <cellStyle name="20% - Accent1 2 5 3 6 2" xfId="13717" xr:uid="{00000000-0005-0000-0000-0000DA340000}"/>
    <cellStyle name="20% - Accent1 2 5 3 6 2 2" xfId="13718" xr:uid="{00000000-0005-0000-0000-0000DB340000}"/>
    <cellStyle name="20% - Accent1 2 5 3 6 2 2 2" xfId="13719" xr:uid="{00000000-0005-0000-0000-0000DC340000}"/>
    <cellStyle name="20% - Accent1 2 5 3 6 2 2 2 2" xfId="13720" xr:uid="{00000000-0005-0000-0000-0000DD340000}"/>
    <cellStyle name="20% - Accent1 2 5 3 6 2 2 3" xfId="13721" xr:uid="{00000000-0005-0000-0000-0000DE340000}"/>
    <cellStyle name="20% - Accent1 2 5 3 6 2 3" xfId="13722" xr:uid="{00000000-0005-0000-0000-0000DF340000}"/>
    <cellStyle name="20% - Accent1 2 5 3 6 2 3 2" xfId="13723" xr:uid="{00000000-0005-0000-0000-0000E0340000}"/>
    <cellStyle name="20% - Accent1 2 5 3 6 2 4" xfId="13724" xr:uid="{00000000-0005-0000-0000-0000E1340000}"/>
    <cellStyle name="20% - Accent1 2 5 3 6 3" xfId="13725" xr:uid="{00000000-0005-0000-0000-0000E2340000}"/>
    <cellStyle name="20% - Accent1 2 5 3 6 3 2" xfId="13726" xr:uid="{00000000-0005-0000-0000-0000E3340000}"/>
    <cellStyle name="20% - Accent1 2 5 3 6 3 2 2" xfId="13727" xr:uid="{00000000-0005-0000-0000-0000E4340000}"/>
    <cellStyle name="20% - Accent1 2 5 3 6 3 2 2 2" xfId="13728" xr:uid="{00000000-0005-0000-0000-0000E5340000}"/>
    <cellStyle name="20% - Accent1 2 5 3 6 3 2 3" xfId="13729" xr:uid="{00000000-0005-0000-0000-0000E6340000}"/>
    <cellStyle name="20% - Accent1 2 5 3 6 3 3" xfId="13730" xr:uid="{00000000-0005-0000-0000-0000E7340000}"/>
    <cellStyle name="20% - Accent1 2 5 3 6 3 3 2" xfId="13731" xr:uid="{00000000-0005-0000-0000-0000E8340000}"/>
    <cellStyle name="20% - Accent1 2 5 3 6 3 4" xfId="13732" xr:uid="{00000000-0005-0000-0000-0000E9340000}"/>
    <cellStyle name="20% - Accent1 2 5 3 6 4" xfId="13733" xr:uid="{00000000-0005-0000-0000-0000EA340000}"/>
    <cellStyle name="20% - Accent1 2 5 3 6 4 2" xfId="13734" xr:uid="{00000000-0005-0000-0000-0000EB340000}"/>
    <cellStyle name="20% - Accent1 2 5 3 6 4 2 2" xfId="13735" xr:uid="{00000000-0005-0000-0000-0000EC340000}"/>
    <cellStyle name="20% - Accent1 2 5 3 6 4 2 2 2" xfId="13736" xr:uid="{00000000-0005-0000-0000-0000ED340000}"/>
    <cellStyle name="20% - Accent1 2 5 3 6 4 2 3" xfId="13737" xr:uid="{00000000-0005-0000-0000-0000EE340000}"/>
    <cellStyle name="20% - Accent1 2 5 3 6 4 3" xfId="13738" xr:uid="{00000000-0005-0000-0000-0000EF340000}"/>
    <cellStyle name="20% - Accent1 2 5 3 6 4 3 2" xfId="13739" xr:uid="{00000000-0005-0000-0000-0000F0340000}"/>
    <cellStyle name="20% - Accent1 2 5 3 6 4 4" xfId="13740" xr:uid="{00000000-0005-0000-0000-0000F1340000}"/>
    <cellStyle name="20% - Accent1 2 5 3 6 5" xfId="13741" xr:uid="{00000000-0005-0000-0000-0000F2340000}"/>
    <cellStyle name="20% - Accent1 2 5 3 6 5 2" xfId="13742" xr:uid="{00000000-0005-0000-0000-0000F3340000}"/>
    <cellStyle name="20% - Accent1 2 5 3 6 5 2 2" xfId="13743" xr:uid="{00000000-0005-0000-0000-0000F4340000}"/>
    <cellStyle name="20% - Accent1 2 5 3 6 5 3" xfId="13744" xr:uid="{00000000-0005-0000-0000-0000F5340000}"/>
    <cellStyle name="20% - Accent1 2 5 3 6 6" xfId="13745" xr:uid="{00000000-0005-0000-0000-0000F6340000}"/>
    <cellStyle name="20% - Accent1 2 5 3 6 6 2" xfId="13746" xr:uid="{00000000-0005-0000-0000-0000F7340000}"/>
    <cellStyle name="20% - Accent1 2 5 3 6 6 2 2" xfId="13747" xr:uid="{00000000-0005-0000-0000-0000F8340000}"/>
    <cellStyle name="20% - Accent1 2 5 3 6 6 3" xfId="13748" xr:uid="{00000000-0005-0000-0000-0000F9340000}"/>
    <cellStyle name="20% - Accent1 2 5 3 6 7" xfId="13749" xr:uid="{00000000-0005-0000-0000-0000FA340000}"/>
    <cellStyle name="20% - Accent1 2 5 3 6 7 2" xfId="13750" xr:uid="{00000000-0005-0000-0000-0000FB340000}"/>
    <cellStyle name="20% - Accent1 2 5 3 6 8" xfId="13751" xr:uid="{00000000-0005-0000-0000-0000FC340000}"/>
    <cellStyle name="20% - Accent1 2 5 3 6 8 2" xfId="13752" xr:uid="{00000000-0005-0000-0000-0000FD340000}"/>
    <cellStyle name="20% - Accent1 2 5 3 6 9" xfId="13753" xr:uid="{00000000-0005-0000-0000-0000FE340000}"/>
    <cellStyle name="20% - Accent1 2 5 3 7" xfId="13754" xr:uid="{00000000-0005-0000-0000-0000FF340000}"/>
    <cellStyle name="20% - Accent1 2 5 3 7 2" xfId="13755" xr:uid="{00000000-0005-0000-0000-000000350000}"/>
    <cellStyle name="20% - Accent1 2 5 3 7 2 2" xfId="13756" xr:uid="{00000000-0005-0000-0000-000001350000}"/>
    <cellStyle name="20% - Accent1 2 5 3 7 2 2 2" xfId="13757" xr:uid="{00000000-0005-0000-0000-000002350000}"/>
    <cellStyle name="20% - Accent1 2 5 3 7 2 3" xfId="13758" xr:uid="{00000000-0005-0000-0000-000003350000}"/>
    <cellStyle name="20% - Accent1 2 5 3 7 3" xfId="13759" xr:uid="{00000000-0005-0000-0000-000004350000}"/>
    <cellStyle name="20% - Accent1 2 5 3 7 3 2" xfId="13760" xr:uid="{00000000-0005-0000-0000-000005350000}"/>
    <cellStyle name="20% - Accent1 2 5 3 7 4" xfId="13761" xr:uid="{00000000-0005-0000-0000-000006350000}"/>
    <cellStyle name="20% - Accent1 2 5 3 8" xfId="13762" xr:uid="{00000000-0005-0000-0000-000007350000}"/>
    <cellStyle name="20% - Accent1 2 5 3 8 2" xfId="13763" xr:uid="{00000000-0005-0000-0000-000008350000}"/>
    <cellStyle name="20% - Accent1 2 5 3 8 2 2" xfId="13764" xr:uid="{00000000-0005-0000-0000-000009350000}"/>
    <cellStyle name="20% - Accent1 2 5 3 8 2 2 2" xfId="13765" xr:uid="{00000000-0005-0000-0000-00000A350000}"/>
    <cellStyle name="20% - Accent1 2 5 3 8 2 3" xfId="13766" xr:uid="{00000000-0005-0000-0000-00000B350000}"/>
    <cellStyle name="20% - Accent1 2 5 3 8 3" xfId="13767" xr:uid="{00000000-0005-0000-0000-00000C350000}"/>
    <cellStyle name="20% - Accent1 2 5 3 8 3 2" xfId="13768" xr:uid="{00000000-0005-0000-0000-00000D350000}"/>
    <cellStyle name="20% - Accent1 2 5 3 8 4" xfId="13769" xr:uid="{00000000-0005-0000-0000-00000E350000}"/>
    <cellStyle name="20% - Accent1 2 5 3 9" xfId="13770" xr:uid="{00000000-0005-0000-0000-00000F350000}"/>
    <cellStyle name="20% - Accent1 2 5 3 9 2" xfId="13771" xr:uid="{00000000-0005-0000-0000-000010350000}"/>
    <cellStyle name="20% - Accent1 2 5 3 9 2 2" xfId="13772" xr:uid="{00000000-0005-0000-0000-000011350000}"/>
    <cellStyle name="20% - Accent1 2 5 3 9 2 2 2" xfId="13773" xr:uid="{00000000-0005-0000-0000-000012350000}"/>
    <cellStyle name="20% - Accent1 2 5 3 9 2 3" xfId="13774" xr:uid="{00000000-0005-0000-0000-000013350000}"/>
    <cellStyle name="20% - Accent1 2 5 3 9 3" xfId="13775" xr:uid="{00000000-0005-0000-0000-000014350000}"/>
    <cellStyle name="20% - Accent1 2 5 3 9 3 2" xfId="13776" xr:uid="{00000000-0005-0000-0000-000015350000}"/>
    <cellStyle name="20% - Accent1 2 5 3 9 4" xfId="13777" xr:uid="{00000000-0005-0000-0000-000016350000}"/>
    <cellStyle name="20% - Accent1 2 5 4" xfId="13778" xr:uid="{00000000-0005-0000-0000-000017350000}"/>
    <cellStyle name="20% - Accent1 2 5 4 10" xfId="13779" xr:uid="{00000000-0005-0000-0000-000018350000}"/>
    <cellStyle name="20% - Accent1 2 5 4 10 2" xfId="13780" xr:uid="{00000000-0005-0000-0000-000019350000}"/>
    <cellStyle name="20% - Accent1 2 5 4 11" xfId="13781" xr:uid="{00000000-0005-0000-0000-00001A350000}"/>
    <cellStyle name="20% - Accent1 2 5 4 2" xfId="13782" xr:uid="{00000000-0005-0000-0000-00001B350000}"/>
    <cellStyle name="20% - Accent1 2 5 4 2 2" xfId="13783" xr:uid="{00000000-0005-0000-0000-00001C350000}"/>
    <cellStyle name="20% - Accent1 2 5 4 2 2 2" xfId="13784" xr:uid="{00000000-0005-0000-0000-00001D350000}"/>
    <cellStyle name="20% - Accent1 2 5 4 2 2 2 2" xfId="13785" xr:uid="{00000000-0005-0000-0000-00001E350000}"/>
    <cellStyle name="20% - Accent1 2 5 4 2 2 2 2 2" xfId="13786" xr:uid="{00000000-0005-0000-0000-00001F350000}"/>
    <cellStyle name="20% - Accent1 2 5 4 2 2 2 3" xfId="13787" xr:uid="{00000000-0005-0000-0000-000020350000}"/>
    <cellStyle name="20% - Accent1 2 5 4 2 2 3" xfId="13788" xr:uid="{00000000-0005-0000-0000-000021350000}"/>
    <cellStyle name="20% - Accent1 2 5 4 2 2 3 2" xfId="13789" xr:uid="{00000000-0005-0000-0000-000022350000}"/>
    <cellStyle name="20% - Accent1 2 5 4 2 2 4" xfId="13790" xr:uid="{00000000-0005-0000-0000-000023350000}"/>
    <cellStyle name="20% - Accent1 2 5 4 2 3" xfId="13791" xr:uid="{00000000-0005-0000-0000-000024350000}"/>
    <cellStyle name="20% - Accent1 2 5 4 2 3 2" xfId="13792" xr:uid="{00000000-0005-0000-0000-000025350000}"/>
    <cellStyle name="20% - Accent1 2 5 4 2 3 2 2" xfId="13793" xr:uid="{00000000-0005-0000-0000-000026350000}"/>
    <cellStyle name="20% - Accent1 2 5 4 2 3 2 2 2" xfId="13794" xr:uid="{00000000-0005-0000-0000-000027350000}"/>
    <cellStyle name="20% - Accent1 2 5 4 2 3 2 3" xfId="13795" xr:uid="{00000000-0005-0000-0000-000028350000}"/>
    <cellStyle name="20% - Accent1 2 5 4 2 3 3" xfId="13796" xr:uid="{00000000-0005-0000-0000-000029350000}"/>
    <cellStyle name="20% - Accent1 2 5 4 2 3 3 2" xfId="13797" xr:uid="{00000000-0005-0000-0000-00002A350000}"/>
    <cellStyle name="20% - Accent1 2 5 4 2 3 4" xfId="13798" xr:uid="{00000000-0005-0000-0000-00002B350000}"/>
    <cellStyle name="20% - Accent1 2 5 4 2 4" xfId="13799" xr:uid="{00000000-0005-0000-0000-00002C350000}"/>
    <cellStyle name="20% - Accent1 2 5 4 2 4 2" xfId="13800" xr:uid="{00000000-0005-0000-0000-00002D350000}"/>
    <cellStyle name="20% - Accent1 2 5 4 2 4 2 2" xfId="13801" xr:uid="{00000000-0005-0000-0000-00002E350000}"/>
    <cellStyle name="20% - Accent1 2 5 4 2 4 2 2 2" xfId="13802" xr:uid="{00000000-0005-0000-0000-00002F350000}"/>
    <cellStyle name="20% - Accent1 2 5 4 2 4 2 3" xfId="13803" xr:uid="{00000000-0005-0000-0000-000030350000}"/>
    <cellStyle name="20% - Accent1 2 5 4 2 4 3" xfId="13804" xr:uid="{00000000-0005-0000-0000-000031350000}"/>
    <cellStyle name="20% - Accent1 2 5 4 2 4 3 2" xfId="13805" xr:uid="{00000000-0005-0000-0000-000032350000}"/>
    <cellStyle name="20% - Accent1 2 5 4 2 4 4" xfId="13806" xr:uid="{00000000-0005-0000-0000-000033350000}"/>
    <cellStyle name="20% - Accent1 2 5 4 2 5" xfId="13807" xr:uid="{00000000-0005-0000-0000-000034350000}"/>
    <cellStyle name="20% - Accent1 2 5 4 2 5 2" xfId="13808" xr:uid="{00000000-0005-0000-0000-000035350000}"/>
    <cellStyle name="20% - Accent1 2 5 4 2 5 2 2" xfId="13809" xr:uid="{00000000-0005-0000-0000-000036350000}"/>
    <cellStyle name="20% - Accent1 2 5 4 2 5 3" xfId="13810" xr:uid="{00000000-0005-0000-0000-000037350000}"/>
    <cellStyle name="20% - Accent1 2 5 4 2 6" xfId="13811" xr:uid="{00000000-0005-0000-0000-000038350000}"/>
    <cellStyle name="20% - Accent1 2 5 4 2 6 2" xfId="13812" xr:uid="{00000000-0005-0000-0000-000039350000}"/>
    <cellStyle name="20% - Accent1 2 5 4 2 6 2 2" xfId="13813" xr:uid="{00000000-0005-0000-0000-00003A350000}"/>
    <cellStyle name="20% - Accent1 2 5 4 2 6 3" xfId="13814" xr:uid="{00000000-0005-0000-0000-00003B350000}"/>
    <cellStyle name="20% - Accent1 2 5 4 2 7" xfId="13815" xr:uid="{00000000-0005-0000-0000-00003C350000}"/>
    <cellStyle name="20% - Accent1 2 5 4 2 7 2" xfId="13816" xr:uid="{00000000-0005-0000-0000-00003D350000}"/>
    <cellStyle name="20% - Accent1 2 5 4 2 8" xfId="13817" xr:uid="{00000000-0005-0000-0000-00003E350000}"/>
    <cellStyle name="20% - Accent1 2 5 4 2 8 2" xfId="13818" xr:uid="{00000000-0005-0000-0000-00003F350000}"/>
    <cellStyle name="20% - Accent1 2 5 4 2 9" xfId="13819" xr:uid="{00000000-0005-0000-0000-000040350000}"/>
    <cellStyle name="20% - Accent1 2 5 4 3" xfId="13820" xr:uid="{00000000-0005-0000-0000-000041350000}"/>
    <cellStyle name="20% - Accent1 2 5 4 3 2" xfId="13821" xr:uid="{00000000-0005-0000-0000-000042350000}"/>
    <cellStyle name="20% - Accent1 2 5 4 3 2 2" xfId="13822" xr:uid="{00000000-0005-0000-0000-000043350000}"/>
    <cellStyle name="20% - Accent1 2 5 4 3 2 2 2" xfId="13823" xr:uid="{00000000-0005-0000-0000-000044350000}"/>
    <cellStyle name="20% - Accent1 2 5 4 3 2 2 2 2" xfId="13824" xr:uid="{00000000-0005-0000-0000-000045350000}"/>
    <cellStyle name="20% - Accent1 2 5 4 3 2 2 3" xfId="13825" xr:uid="{00000000-0005-0000-0000-000046350000}"/>
    <cellStyle name="20% - Accent1 2 5 4 3 2 3" xfId="13826" xr:uid="{00000000-0005-0000-0000-000047350000}"/>
    <cellStyle name="20% - Accent1 2 5 4 3 2 3 2" xfId="13827" xr:uid="{00000000-0005-0000-0000-000048350000}"/>
    <cellStyle name="20% - Accent1 2 5 4 3 2 4" xfId="13828" xr:uid="{00000000-0005-0000-0000-000049350000}"/>
    <cellStyle name="20% - Accent1 2 5 4 3 3" xfId="13829" xr:uid="{00000000-0005-0000-0000-00004A350000}"/>
    <cellStyle name="20% - Accent1 2 5 4 3 3 2" xfId="13830" xr:uid="{00000000-0005-0000-0000-00004B350000}"/>
    <cellStyle name="20% - Accent1 2 5 4 3 3 2 2" xfId="13831" xr:uid="{00000000-0005-0000-0000-00004C350000}"/>
    <cellStyle name="20% - Accent1 2 5 4 3 3 2 2 2" xfId="13832" xr:uid="{00000000-0005-0000-0000-00004D350000}"/>
    <cellStyle name="20% - Accent1 2 5 4 3 3 2 3" xfId="13833" xr:uid="{00000000-0005-0000-0000-00004E350000}"/>
    <cellStyle name="20% - Accent1 2 5 4 3 3 3" xfId="13834" xr:uid="{00000000-0005-0000-0000-00004F350000}"/>
    <cellStyle name="20% - Accent1 2 5 4 3 3 3 2" xfId="13835" xr:uid="{00000000-0005-0000-0000-000050350000}"/>
    <cellStyle name="20% - Accent1 2 5 4 3 3 4" xfId="13836" xr:uid="{00000000-0005-0000-0000-000051350000}"/>
    <cellStyle name="20% - Accent1 2 5 4 3 4" xfId="13837" xr:uid="{00000000-0005-0000-0000-000052350000}"/>
    <cellStyle name="20% - Accent1 2 5 4 3 4 2" xfId="13838" xr:uid="{00000000-0005-0000-0000-000053350000}"/>
    <cellStyle name="20% - Accent1 2 5 4 3 4 2 2" xfId="13839" xr:uid="{00000000-0005-0000-0000-000054350000}"/>
    <cellStyle name="20% - Accent1 2 5 4 3 4 2 2 2" xfId="13840" xr:uid="{00000000-0005-0000-0000-000055350000}"/>
    <cellStyle name="20% - Accent1 2 5 4 3 4 2 3" xfId="13841" xr:uid="{00000000-0005-0000-0000-000056350000}"/>
    <cellStyle name="20% - Accent1 2 5 4 3 4 3" xfId="13842" xr:uid="{00000000-0005-0000-0000-000057350000}"/>
    <cellStyle name="20% - Accent1 2 5 4 3 4 3 2" xfId="13843" xr:uid="{00000000-0005-0000-0000-000058350000}"/>
    <cellStyle name="20% - Accent1 2 5 4 3 4 4" xfId="13844" xr:uid="{00000000-0005-0000-0000-000059350000}"/>
    <cellStyle name="20% - Accent1 2 5 4 3 5" xfId="13845" xr:uid="{00000000-0005-0000-0000-00005A350000}"/>
    <cellStyle name="20% - Accent1 2 5 4 3 5 2" xfId="13846" xr:uid="{00000000-0005-0000-0000-00005B350000}"/>
    <cellStyle name="20% - Accent1 2 5 4 3 5 2 2" xfId="13847" xr:uid="{00000000-0005-0000-0000-00005C350000}"/>
    <cellStyle name="20% - Accent1 2 5 4 3 5 3" xfId="13848" xr:uid="{00000000-0005-0000-0000-00005D350000}"/>
    <cellStyle name="20% - Accent1 2 5 4 3 6" xfId="13849" xr:uid="{00000000-0005-0000-0000-00005E350000}"/>
    <cellStyle name="20% - Accent1 2 5 4 3 6 2" xfId="13850" xr:uid="{00000000-0005-0000-0000-00005F350000}"/>
    <cellStyle name="20% - Accent1 2 5 4 3 6 2 2" xfId="13851" xr:uid="{00000000-0005-0000-0000-000060350000}"/>
    <cellStyle name="20% - Accent1 2 5 4 3 6 3" xfId="13852" xr:uid="{00000000-0005-0000-0000-000061350000}"/>
    <cellStyle name="20% - Accent1 2 5 4 3 7" xfId="13853" xr:uid="{00000000-0005-0000-0000-000062350000}"/>
    <cellStyle name="20% - Accent1 2 5 4 3 7 2" xfId="13854" xr:uid="{00000000-0005-0000-0000-000063350000}"/>
    <cellStyle name="20% - Accent1 2 5 4 3 8" xfId="13855" xr:uid="{00000000-0005-0000-0000-000064350000}"/>
    <cellStyle name="20% - Accent1 2 5 4 3 8 2" xfId="13856" xr:uid="{00000000-0005-0000-0000-000065350000}"/>
    <cellStyle name="20% - Accent1 2 5 4 3 9" xfId="13857" xr:uid="{00000000-0005-0000-0000-000066350000}"/>
    <cellStyle name="20% - Accent1 2 5 4 4" xfId="13858" xr:uid="{00000000-0005-0000-0000-000067350000}"/>
    <cellStyle name="20% - Accent1 2 5 4 4 2" xfId="13859" xr:uid="{00000000-0005-0000-0000-000068350000}"/>
    <cellStyle name="20% - Accent1 2 5 4 4 2 2" xfId="13860" xr:uid="{00000000-0005-0000-0000-000069350000}"/>
    <cellStyle name="20% - Accent1 2 5 4 4 2 2 2" xfId="13861" xr:uid="{00000000-0005-0000-0000-00006A350000}"/>
    <cellStyle name="20% - Accent1 2 5 4 4 2 3" xfId="13862" xr:uid="{00000000-0005-0000-0000-00006B350000}"/>
    <cellStyle name="20% - Accent1 2 5 4 4 3" xfId="13863" xr:uid="{00000000-0005-0000-0000-00006C350000}"/>
    <cellStyle name="20% - Accent1 2 5 4 4 3 2" xfId="13864" xr:uid="{00000000-0005-0000-0000-00006D350000}"/>
    <cellStyle name="20% - Accent1 2 5 4 4 4" xfId="13865" xr:uid="{00000000-0005-0000-0000-00006E350000}"/>
    <cellStyle name="20% - Accent1 2 5 4 5" xfId="13866" xr:uid="{00000000-0005-0000-0000-00006F350000}"/>
    <cellStyle name="20% - Accent1 2 5 4 5 2" xfId="13867" xr:uid="{00000000-0005-0000-0000-000070350000}"/>
    <cellStyle name="20% - Accent1 2 5 4 5 2 2" xfId="13868" xr:uid="{00000000-0005-0000-0000-000071350000}"/>
    <cellStyle name="20% - Accent1 2 5 4 5 2 2 2" xfId="13869" xr:uid="{00000000-0005-0000-0000-000072350000}"/>
    <cellStyle name="20% - Accent1 2 5 4 5 2 3" xfId="13870" xr:uid="{00000000-0005-0000-0000-000073350000}"/>
    <cellStyle name="20% - Accent1 2 5 4 5 3" xfId="13871" xr:uid="{00000000-0005-0000-0000-000074350000}"/>
    <cellStyle name="20% - Accent1 2 5 4 5 3 2" xfId="13872" xr:uid="{00000000-0005-0000-0000-000075350000}"/>
    <cellStyle name="20% - Accent1 2 5 4 5 4" xfId="13873" xr:uid="{00000000-0005-0000-0000-000076350000}"/>
    <cellStyle name="20% - Accent1 2 5 4 6" xfId="13874" xr:uid="{00000000-0005-0000-0000-000077350000}"/>
    <cellStyle name="20% - Accent1 2 5 4 6 2" xfId="13875" xr:uid="{00000000-0005-0000-0000-000078350000}"/>
    <cellStyle name="20% - Accent1 2 5 4 6 2 2" xfId="13876" xr:uid="{00000000-0005-0000-0000-000079350000}"/>
    <cellStyle name="20% - Accent1 2 5 4 6 2 2 2" xfId="13877" xr:uid="{00000000-0005-0000-0000-00007A350000}"/>
    <cellStyle name="20% - Accent1 2 5 4 6 2 3" xfId="13878" xr:uid="{00000000-0005-0000-0000-00007B350000}"/>
    <cellStyle name="20% - Accent1 2 5 4 6 3" xfId="13879" xr:uid="{00000000-0005-0000-0000-00007C350000}"/>
    <cellStyle name="20% - Accent1 2 5 4 6 3 2" xfId="13880" xr:uid="{00000000-0005-0000-0000-00007D350000}"/>
    <cellStyle name="20% - Accent1 2 5 4 6 4" xfId="13881" xr:uid="{00000000-0005-0000-0000-00007E350000}"/>
    <cellStyle name="20% - Accent1 2 5 4 7" xfId="13882" xr:uid="{00000000-0005-0000-0000-00007F350000}"/>
    <cellStyle name="20% - Accent1 2 5 4 7 2" xfId="13883" xr:uid="{00000000-0005-0000-0000-000080350000}"/>
    <cellStyle name="20% - Accent1 2 5 4 7 2 2" xfId="13884" xr:uid="{00000000-0005-0000-0000-000081350000}"/>
    <cellStyle name="20% - Accent1 2 5 4 7 3" xfId="13885" xr:uid="{00000000-0005-0000-0000-000082350000}"/>
    <cellStyle name="20% - Accent1 2 5 4 8" xfId="13886" xr:uid="{00000000-0005-0000-0000-000083350000}"/>
    <cellStyle name="20% - Accent1 2 5 4 8 2" xfId="13887" xr:uid="{00000000-0005-0000-0000-000084350000}"/>
    <cellStyle name="20% - Accent1 2 5 4 8 2 2" xfId="13888" xr:uid="{00000000-0005-0000-0000-000085350000}"/>
    <cellStyle name="20% - Accent1 2 5 4 8 3" xfId="13889" xr:uid="{00000000-0005-0000-0000-000086350000}"/>
    <cellStyle name="20% - Accent1 2 5 4 9" xfId="13890" xr:uid="{00000000-0005-0000-0000-000087350000}"/>
    <cellStyle name="20% - Accent1 2 5 4 9 2" xfId="13891" xr:uid="{00000000-0005-0000-0000-000088350000}"/>
    <cellStyle name="20% - Accent1 2 5 5" xfId="13892" xr:uid="{00000000-0005-0000-0000-000089350000}"/>
    <cellStyle name="20% - Accent1 2 5 5 10" xfId="13893" xr:uid="{00000000-0005-0000-0000-00008A350000}"/>
    <cellStyle name="20% - Accent1 2 5 5 10 2" xfId="13894" xr:uid="{00000000-0005-0000-0000-00008B350000}"/>
    <cellStyle name="20% - Accent1 2 5 5 11" xfId="13895" xr:uid="{00000000-0005-0000-0000-00008C350000}"/>
    <cellStyle name="20% - Accent1 2 5 5 2" xfId="13896" xr:uid="{00000000-0005-0000-0000-00008D350000}"/>
    <cellStyle name="20% - Accent1 2 5 5 2 2" xfId="13897" xr:uid="{00000000-0005-0000-0000-00008E350000}"/>
    <cellStyle name="20% - Accent1 2 5 5 2 2 2" xfId="13898" xr:uid="{00000000-0005-0000-0000-00008F350000}"/>
    <cellStyle name="20% - Accent1 2 5 5 2 2 2 2" xfId="13899" xr:uid="{00000000-0005-0000-0000-000090350000}"/>
    <cellStyle name="20% - Accent1 2 5 5 2 2 2 2 2" xfId="13900" xr:uid="{00000000-0005-0000-0000-000091350000}"/>
    <cellStyle name="20% - Accent1 2 5 5 2 2 2 3" xfId="13901" xr:uid="{00000000-0005-0000-0000-000092350000}"/>
    <cellStyle name="20% - Accent1 2 5 5 2 2 3" xfId="13902" xr:uid="{00000000-0005-0000-0000-000093350000}"/>
    <cellStyle name="20% - Accent1 2 5 5 2 2 3 2" xfId="13903" xr:uid="{00000000-0005-0000-0000-000094350000}"/>
    <cellStyle name="20% - Accent1 2 5 5 2 2 4" xfId="13904" xr:uid="{00000000-0005-0000-0000-000095350000}"/>
    <cellStyle name="20% - Accent1 2 5 5 2 3" xfId="13905" xr:uid="{00000000-0005-0000-0000-000096350000}"/>
    <cellStyle name="20% - Accent1 2 5 5 2 3 2" xfId="13906" xr:uid="{00000000-0005-0000-0000-000097350000}"/>
    <cellStyle name="20% - Accent1 2 5 5 2 3 2 2" xfId="13907" xr:uid="{00000000-0005-0000-0000-000098350000}"/>
    <cellStyle name="20% - Accent1 2 5 5 2 3 2 2 2" xfId="13908" xr:uid="{00000000-0005-0000-0000-000099350000}"/>
    <cellStyle name="20% - Accent1 2 5 5 2 3 2 3" xfId="13909" xr:uid="{00000000-0005-0000-0000-00009A350000}"/>
    <cellStyle name="20% - Accent1 2 5 5 2 3 3" xfId="13910" xr:uid="{00000000-0005-0000-0000-00009B350000}"/>
    <cellStyle name="20% - Accent1 2 5 5 2 3 3 2" xfId="13911" xr:uid="{00000000-0005-0000-0000-00009C350000}"/>
    <cellStyle name="20% - Accent1 2 5 5 2 3 4" xfId="13912" xr:uid="{00000000-0005-0000-0000-00009D350000}"/>
    <cellStyle name="20% - Accent1 2 5 5 2 4" xfId="13913" xr:uid="{00000000-0005-0000-0000-00009E350000}"/>
    <cellStyle name="20% - Accent1 2 5 5 2 4 2" xfId="13914" xr:uid="{00000000-0005-0000-0000-00009F350000}"/>
    <cellStyle name="20% - Accent1 2 5 5 2 4 2 2" xfId="13915" xr:uid="{00000000-0005-0000-0000-0000A0350000}"/>
    <cellStyle name="20% - Accent1 2 5 5 2 4 2 2 2" xfId="13916" xr:uid="{00000000-0005-0000-0000-0000A1350000}"/>
    <cellStyle name="20% - Accent1 2 5 5 2 4 2 3" xfId="13917" xr:uid="{00000000-0005-0000-0000-0000A2350000}"/>
    <cellStyle name="20% - Accent1 2 5 5 2 4 3" xfId="13918" xr:uid="{00000000-0005-0000-0000-0000A3350000}"/>
    <cellStyle name="20% - Accent1 2 5 5 2 4 3 2" xfId="13919" xr:uid="{00000000-0005-0000-0000-0000A4350000}"/>
    <cellStyle name="20% - Accent1 2 5 5 2 4 4" xfId="13920" xr:uid="{00000000-0005-0000-0000-0000A5350000}"/>
    <cellStyle name="20% - Accent1 2 5 5 2 5" xfId="13921" xr:uid="{00000000-0005-0000-0000-0000A6350000}"/>
    <cellStyle name="20% - Accent1 2 5 5 2 5 2" xfId="13922" xr:uid="{00000000-0005-0000-0000-0000A7350000}"/>
    <cellStyle name="20% - Accent1 2 5 5 2 5 2 2" xfId="13923" xr:uid="{00000000-0005-0000-0000-0000A8350000}"/>
    <cellStyle name="20% - Accent1 2 5 5 2 5 3" xfId="13924" xr:uid="{00000000-0005-0000-0000-0000A9350000}"/>
    <cellStyle name="20% - Accent1 2 5 5 2 6" xfId="13925" xr:uid="{00000000-0005-0000-0000-0000AA350000}"/>
    <cellStyle name="20% - Accent1 2 5 5 2 6 2" xfId="13926" xr:uid="{00000000-0005-0000-0000-0000AB350000}"/>
    <cellStyle name="20% - Accent1 2 5 5 2 6 2 2" xfId="13927" xr:uid="{00000000-0005-0000-0000-0000AC350000}"/>
    <cellStyle name="20% - Accent1 2 5 5 2 6 3" xfId="13928" xr:uid="{00000000-0005-0000-0000-0000AD350000}"/>
    <cellStyle name="20% - Accent1 2 5 5 2 7" xfId="13929" xr:uid="{00000000-0005-0000-0000-0000AE350000}"/>
    <cellStyle name="20% - Accent1 2 5 5 2 7 2" xfId="13930" xr:uid="{00000000-0005-0000-0000-0000AF350000}"/>
    <cellStyle name="20% - Accent1 2 5 5 2 8" xfId="13931" xr:uid="{00000000-0005-0000-0000-0000B0350000}"/>
    <cellStyle name="20% - Accent1 2 5 5 2 8 2" xfId="13932" xr:uid="{00000000-0005-0000-0000-0000B1350000}"/>
    <cellStyle name="20% - Accent1 2 5 5 2 9" xfId="13933" xr:uid="{00000000-0005-0000-0000-0000B2350000}"/>
    <cellStyle name="20% - Accent1 2 5 5 3" xfId="13934" xr:uid="{00000000-0005-0000-0000-0000B3350000}"/>
    <cellStyle name="20% - Accent1 2 5 5 3 2" xfId="13935" xr:uid="{00000000-0005-0000-0000-0000B4350000}"/>
    <cellStyle name="20% - Accent1 2 5 5 3 2 2" xfId="13936" xr:uid="{00000000-0005-0000-0000-0000B5350000}"/>
    <cellStyle name="20% - Accent1 2 5 5 3 2 2 2" xfId="13937" xr:uid="{00000000-0005-0000-0000-0000B6350000}"/>
    <cellStyle name="20% - Accent1 2 5 5 3 2 2 2 2" xfId="13938" xr:uid="{00000000-0005-0000-0000-0000B7350000}"/>
    <cellStyle name="20% - Accent1 2 5 5 3 2 2 3" xfId="13939" xr:uid="{00000000-0005-0000-0000-0000B8350000}"/>
    <cellStyle name="20% - Accent1 2 5 5 3 2 3" xfId="13940" xr:uid="{00000000-0005-0000-0000-0000B9350000}"/>
    <cellStyle name="20% - Accent1 2 5 5 3 2 3 2" xfId="13941" xr:uid="{00000000-0005-0000-0000-0000BA350000}"/>
    <cellStyle name="20% - Accent1 2 5 5 3 2 4" xfId="13942" xr:uid="{00000000-0005-0000-0000-0000BB350000}"/>
    <cellStyle name="20% - Accent1 2 5 5 3 3" xfId="13943" xr:uid="{00000000-0005-0000-0000-0000BC350000}"/>
    <cellStyle name="20% - Accent1 2 5 5 3 3 2" xfId="13944" xr:uid="{00000000-0005-0000-0000-0000BD350000}"/>
    <cellStyle name="20% - Accent1 2 5 5 3 3 2 2" xfId="13945" xr:uid="{00000000-0005-0000-0000-0000BE350000}"/>
    <cellStyle name="20% - Accent1 2 5 5 3 3 2 2 2" xfId="13946" xr:uid="{00000000-0005-0000-0000-0000BF350000}"/>
    <cellStyle name="20% - Accent1 2 5 5 3 3 2 3" xfId="13947" xr:uid="{00000000-0005-0000-0000-0000C0350000}"/>
    <cellStyle name="20% - Accent1 2 5 5 3 3 3" xfId="13948" xr:uid="{00000000-0005-0000-0000-0000C1350000}"/>
    <cellStyle name="20% - Accent1 2 5 5 3 3 3 2" xfId="13949" xr:uid="{00000000-0005-0000-0000-0000C2350000}"/>
    <cellStyle name="20% - Accent1 2 5 5 3 3 4" xfId="13950" xr:uid="{00000000-0005-0000-0000-0000C3350000}"/>
    <cellStyle name="20% - Accent1 2 5 5 3 4" xfId="13951" xr:uid="{00000000-0005-0000-0000-0000C4350000}"/>
    <cellStyle name="20% - Accent1 2 5 5 3 4 2" xfId="13952" xr:uid="{00000000-0005-0000-0000-0000C5350000}"/>
    <cellStyle name="20% - Accent1 2 5 5 3 4 2 2" xfId="13953" xr:uid="{00000000-0005-0000-0000-0000C6350000}"/>
    <cellStyle name="20% - Accent1 2 5 5 3 4 2 2 2" xfId="13954" xr:uid="{00000000-0005-0000-0000-0000C7350000}"/>
    <cellStyle name="20% - Accent1 2 5 5 3 4 2 3" xfId="13955" xr:uid="{00000000-0005-0000-0000-0000C8350000}"/>
    <cellStyle name="20% - Accent1 2 5 5 3 4 3" xfId="13956" xr:uid="{00000000-0005-0000-0000-0000C9350000}"/>
    <cellStyle name="20% - Accent1 2 5 5 3 4 3 2" xfId="13957" xr:uid="{00000000-0005-0000-0000-0000CA350000}"/>
    <cellStyle name="20% - Accent1 2 5 5 3 4 4" xfId="13958" xr:uid="{00000000-0005-0000-0000-0000CB350000}"/>
    <cellStyle name="20% - Accent1 2 5 5 3 5" xfId="13959" xr:uid="{00000000-0005-0000-0000-0000CC350000}"/>
    <cellStyle name="20% - Accent1 2 5 5 3 5 2" xfId="13960" xr:uid="{00000000-0005-0000-0000-0000CD350000}"/>
    <cellStyle name="20% - Accent1 2 5 5 3 5 2 2" xfId="13961" xr:uid="{00000000-0005-0000-0000-0000CE350000}"/>
    <cellStyle name="20% - Accent1 2 5 5 3 5 3" xfId="13962" xr:uid="{00000000-0005-0000-0000-0000CF350000}"/>
    <cellStyle name="20% - Accent1 2 5 5 3 6" xfId="13963" xr:uid="{00000000-0005-0000-0000-0000D0350000}"/>
    <cellStyle name="20% - Accent1 2 5 5 3 6 2" xfId="13964" xr:uid="{00000000-0005-0000-0000-0000D1350000}"/>
    <cellStyle name="20% - Accent1 2 5 5 3 6 2 2" xfId="13965" xr:uid="{00000000-0005-0000-0000-0000D2350000}"/>
    <cellStyle name="20% - Accent1 2 5 5 3 6 3" xfId="13966" xr:uid="{00000000-0005-0000-0000-0000D3350000}"/>
    <cellStyle name="20% - Accent1 2 5 5 3 7" xfId="13967" xr:uid="{00000000-0005-0000-0000-0000D4350000}"/>
    <cellStyle name="20% - Accent1 2 5 5 3 7 2" xfId="13968" xr:uid="{00000000-0005-0000-0000-0000D5350000}"/>
    <cellStyle name="20% - Accent1 2 5 5 3 8" xfId="13969" xr:uid="{00000000-0005-0000-0000-0000D6350000}"/>
    <cellStyle name="20% - Accent1 2 5 5 3 8 2" xfId="13970" xr:uid="{00000000-0005-0000-0000-0000D7350000}"/>
    <cellStyle name="20% - Accent1 2 5 5 3 9" xfId="13971" xr:uid="{00000000-0005-0000-0000-0000D8350000}"/>
    <cellStyle name="20% - Accent1 2 5 5 4" xfId="13972" xr:uid="{00000000-0005-0000-0000-0000D9350000}"/>
    <cellStyle name="20% - Accent1 2 5 5 4 2" xfId="13973" xr:uid="{00000000-0005-0000-0000-0000DA350000}"/>
    <cellStyle name="20% - Accent1 2 5 5 4 2 2" xfId="13974" xr:uid="{00000000-0005-0000-0000-0000DB350000}"/>
    <cellStyle name="20% - Accent1 2 5 5 4 2 2 2" xfId="13975" xr:uid="{00000000-0005-0000-0000-0000DC350000}"/>
    <cellStyle name="20% - Accent1 2 5 5 4 2 3" xfId="13976" xr:uid="{00000000-0005-0000-0000-0000DD350000}"/>
    <cellStyle name="20% - Accent1 2 5 5 4 3" xfId="13977" xr:uid="{00000000-0005-0000-0000-0000DE350000}"/>
    <cellStyle name="20% - Accent1 2 5 5 4 3 2" xfId="13978" xr:uid="{00000000-0005-0000-0000-0000DF350000}"/>
    <cellStyle name="20% - Accent1 2 5 5 4 4" xfId="13979" xr:uid="{00000000-0005-0000-0000-0000E0350000}"/>
    <cellStyle name="20% - Accent1 2 5 5 5" xfId="13980" xr:uid="{00000000-0005-0000-0000-0000E1350000}"/>
    <cellStyle name="20% - Accent1 2 5 5 5 2" xfId="13981" xr:uid="{00000000-0005-0000-0000-0000E2350000}"/>
    <cellStyle name="20% - Accent1 2 5 5 5 2 2" xfId="13982" xr:uid="{00000000-0005-0000-0000-0000E3350000}"/>
    <cellStyle name="20% - Accent1 2 5 5 5 2 2 2" xfId="13983" xr:uid="{00000000-0005-0000-0000-0000E4350000}"/>
    <cellStyle name="20% - Accent1 2 5 5 5 2 3" xfId="13984" xr:uid="{00000000-0005-0000-0000-0000E5350000}"/>
    <cellStyle name="20% - Accent1 2 5 5 5 3" xfId="13985" xr:uid="{00000000-0005-0000-0000-0000E6350000}"/>
    <cellStyle name="20% - Accent1 2 5 5 5 3 2" xfId="13986" xr:uid="{00000000-0005-0000-0000-0000E7350000}"/>
    <cellStyle name="20% - Accent1 2 5 5 5 4" xfId="13987" xr:uid="{00000000-0005-0000-0000-0000E8350000}"/>
    <cellStyle name="20% - Accent1 2 5 5 6" xfId="13988" xr:uid="{00000000-0005-0000-0000-0000E9350000}"/>
    <cellStyle name="20% - Accent1 2 5 5 6 2" xfId="13989" xr:uid="{00000000-0005-0000-0000-0000EA350000}"/>
    <cellStyle name="20% - Accent1 2 5 5 6 2 2" xfId="13990" xr:uid="{00000000-0005-0000-0000-0000EB350000}"/>
    <cellStyle name="20% - Accent1 2 5 5 6 2 2 2" xfId="13991" xr:uid="{00000000-0005-0000-0000-0000EC350000}"/>
    <cellStyle name="20% - Accent1 2 5 5 6 2 3" xfId="13992" xr:uid="{00000000-0005-0000-0000-0000ED350000}"/>
    <cellStyle name="20% - Accent1 2 5 5 6 3" xfId="13993" xr:uid="{00000000-0005-0000-0000-0000EE350000}"/>
    <cellStyle name="20% - Accent1 2 5 5 6 3 2" xfId="13994" xr:uid="{00000000-0005-0000-0000-0000EF350000}"/>
    <cellStyle name="20% - Accent1 2 5 5 6 4" xfId="13995" xr:uid="{00000000-0005-0000-0000-0000F0350000}"/>
    <cellStyle name="20% - Accent1 2 5 5 7" xfId="13996" xr:uid="{00000000-0005-0000-0000-0000F1350000}"/>
    <cellStyle name="20% - Accent1 2 5 5 7 2" xfId="13997" xr:uid="{00000000-0005-0000-0000-0000F2350000}"/>
    <cellStyle name="20% - Accent1 2 5 5 7 2 2" xfId="13998" xr:uid="{00000000-0005-0000-0000-0000F3350000}"/>
    <cellStyle name="20% - Accent1 2 5 5 7 3" xfId="13999" xr:uid="{00000000-0005-0000-0000-0000F4350000}"/>
    <cellStyle name="20% - Accent1 2 5 5 8" xfId="14000" xr:uid="{00000000-0005-0000-0000-0000F5350000}"/>
    <cellStyle name="20% - Accent1 2 5 5 8 2" xfId="14001" xr:uid="{00000000-0005-0000-0000-0000F6350000}"/>
    <cellStyle name="20% - Accent1 2 5 5 8 2 2" xfId="14002" xr:uid="{00000000-0005-0000-0000-0000F7350000}"/>
    <cellStyle name="20% - Accent1 2 5 5 8 3" xfId="14003" xr:uid="{00000000-0005-0000-0000-0000F8350000}"/>
    <cellStyle name="20% - Accent1 2 5 5 9" xfId="14004" xr:uid="{00000000-0005-0000-0000-0000F9350000}"/>
    <cellStyle name="20% - Accent1 2 5 5 9 2" xfId="14005" xr:uid="{00000000-0005-0000-0000-0000FA350000}"/>
    <cellStyle name="20% - Accent1 2 5 6" xfId="14006" xr:uid="{00000000-0005-0000-0000-0000FB350000}"/>
    <cellStyle name="20% - Accent1 2 5 6 10" xfId="14007" xr:uid="{00000000-0005-0000-0000-0000FC350000}"/>
    <cellStyle name="20% - Accent1 2 5 6 10 2" xfId="14008" xr:uid="{00000000-0005-0000-0000-0000FD350000}"/>
    <cellStyle name="20% - Accent1 2 5 6 11" xfId="14009" xr:uid="{00000000-0005-0000-0000-0000FE350000}"/>
    <cellStyle name="20% - Accent1 2 5 6 2" xfId="14010" xr:uid="{00000000-0005-0000-0000-0000FF350000}"/>
    <cellStyle name="20% - Accent1 2 5 6 2 2" xfId="14011" xr:uid="{00000000-0005-0000-0000-000000360000}"/>
    <cellStyle name="20% - Accent1 2 5 6 2 2 2" xfId="14012" xr:uid="{00000000-0005-0000-0000-000001360000}"/>
    <cellStyle name="20% - Accent1 2 5 6 2 2 2 2" xfId="14013" xr:uid="{00000000-0005-0000-0000-000002360000}"/>
    <cellStyle name="20% - Accent1 2 5 6 2 2 2 2 2" xfId="14014" xr:uid="{00000000-0005-0000-0000-000003360000}"/>
    <cellStyle name="20% - Accent1 2 5 6 2 2 2 3" xfId="14015" xr:uid="{00000000-0005-0000-0000-000004360000}"/>
    <cellStyle name="20% - Accent1 2 5 6 2 2 3" xfId="14016" xr:uid="{00000000-0005-0000-0000-000005360000}"/>
    <cellStyle name="20% - Accent1 2 5 6 2 2 3 2" xfId="14017" xr:uid="{00000000-0005-0000-0000-000006360000}"/>
    <cellStyle name="20% - Accent1 2 5 6 2 2 4" xfId="14018" xr:uid="{00000000-0005-0000-0000-000007360000}"/>
    <cellStyle name="20% - Accent1 2 5 6 2 3" xfId="14019" xr:uid="{00000000-0005-0000-0000-000008360000}"/>
    <cellStyle name="20% - Accent1 2 5 6 2 3 2" xfId="14020" xr:uid="{00000000-0005-0000-0000-000009360000}"/>
    <cellStyle name="20% - Accent1 2 5 6 2 3 2 2" xfId="14021" xr:uid="{00000000-0005-0000-0000-00000A360000}"/>
    <cellStyle name="20% - Accent1 2 5 6 2 3 2 2 2" xfId="14022" xr:uid="{00000000-0005-0000-0000-00000B360000}"/>
    <cellStyle name="20% - Accent1 2 5 6 2 3 2 3" xfId="14023" xr:uid="{00000000-0005-0000-0000-00000C360000}"/>
    <cellStyle name="20% - Accent1 2 5 6 2 3 3" xfId="14024" xr:uid="{00000000-0005-0000-0000-00000D360000}"/>
    <cellStyle name="20% - Accent1 2 5 6 2 3 3 2" xfId="14025" xr:uid="{00000000-0005-0000-0000-00000E360000}"/>
    <cellStyle name="20% - Accent1 2 5 6 2 3 4" xfId="14026" xr:uid="{00000000-0005-0000-0000-00000F360000}"/>
    <cellStyle name="20% - Accent1 2 5 6 2 4" xfId="14027" xr:uid="{00000000-0005-0000-0000-000010360000}"/>
    <cellStyle name="20% - Accent1 2 5 6 2 4 2" xfId="14028" xr:uid="{00000000-0005-0000-0000-000011360000}"/>
    <cellStyle name="20% - Accent1 2 5 6 2 4 2 2" xfId="14029" xr:uid="{00000000-0005-0000-0000-000012360000}"/>
    <cellStyle name="20% - Accent1 2 5 6 2 4 2 2 2" xfId="14030" xr:uid="{00000000-0005-0000-0000-000013360000}"/>
    <cellStyle name="20% - Accent1 2 5 6 2 4 2 3" xfId="14031" xr:uid="{00000000-0005-0000-0000-000014360000}"/>
    <cellStyle name="20% - Accent1 2 5 6 2 4 3" xfId="14032" xr:uid="{00000000-0005-0000-0000-000015360000}"/>
    <cellStyle name="20% - Accent1 2 5 6 2 4 3 2" xfId="14033" xr:uid="{00000000-0005-0000-0000-000016360000}"/>
    <cellStyle name="20% - Accent1 2 5 6 2 4 4" xfId="14034" xr:uid="{00000000-0005-0000-0000-000017360000}"/>
    <cellStyle name="20% - Accent1 2 5 6 2 5" xfId="14035" xr:uid="{00000000-0005-0000-0000-000018360000}"/>
    <cellStyle name="20% - Accent1 2 5 6 2 5 2" xfId="14036" xr:uid="{00000000-0005-0000-0000-000019360000}"/>
    <cellStyle name="20% - Accent1 2 5 6 2 5 2 2" xfId="14037" xr:uid="{00000000-0005-0000-0000-00001A360000}"/>
    <cellStyle name="20% - Accent1 2 5 6 2 5 3" xfId="14038" xr:uid="{00000000-0005-0000-0000-00001B360000}"/>
    <cellStyle name="20% - Accent1 2 5 6 2 6" xfId="14039" xr:uid="{00000000-0005-0000-0000-00001C360000}"/>
    <cellStyle name="20% - Accent1 2 5 6 2 6 2" xfId="14040" xr:uid="{00000000-0005-0000-0000-00001D360000}"/>
    <cellStyle name="20% - Accent1 2 5 6 2 6 2 2" xfId="14041" xr:uid="{00000000-0005-0000-0000-00001E360000}"/>
    <cellStyle name="20% - Accent1 2 5 6 2 6 3" xfId="14042" xr:uid="{00000000-0005-0000-0000-00001F360000}"/>
    <cellStyle name="20% - Accent1 2 5 6 2 7" xfId="14043" xr:uid="{00000000-0005-0000-0000-000020360000}"/>
    <cellStyle name="20% - Accent1 2 5 6 2 7 2" xfId="14044" xr:uid="{00000000-0005-0000-0000-000021360000}"/>
    <cellStyle name="20% - Accent1 2 5 6 2 8" xfId="14045" xr:uid="{00000000-0005-0000-0000-000022360000}"/>
    <cellStyle name="20% - Accent1 2 5 6 2 8 2" xfId="14046" xr:uid="{00000000-0005-0000-0000-000023360000}"/>
    <cellStyle name="20% - Accent1 2 5 6 2 9" xfId="14047" xr:uid="{00000000-0005-0000-0000-000024360000}"/>
    <cellStyle name="20% - Accent1 2 5 6 3" xfId="14048" xr:uid="{00000000-0005-0000-0000-000025360000}"/>
    <cellStyle name="20% - Accent1 2 5 6 3 2" xfId="14049" xr:uid="{00000000-0005-0000-0000-000026360000}"/>
    <cellStyle name="20% - Accent1 2 5 6 3 2 2" xfId="14050" xr:uid="{00000000-0005-0000-0000-000027360000}"/>
    <cellStyle name="20% - Accent1 2 5 6 3 2 2 2" xfId="14051" xr:uid="{00000000-0005-0000-0000-000028360000}"/>
    <cellStyle name="20% - Accent1 2 5 6 3 2 2 2 2" xfId="14052" xr:uid="{00000000-0005-0000-0000-000029360000}"/>
    <cellStyle name="20% - Accent1 2 5 6 3 2 2 3" xfId="14053" xr:uid="{00000000-0005-0000-0000-00002A360000}"/>
    <cellStyle name="20% - Accent1 2 5 6 3 2 3" xfId="14054" xr:uid="{00000000-0005-0000-0000-00002B360000}"/>
    <cellStyle name="20% - Accent1 2 5 6 3 2 3 2" xfId="14055" xr:uid="{00000000-0005-0000-0000-00002C360000}"/>
    <cellStyle name="20% - Accent1 2 5 6 3 2 4" xfId="14056" xr:uid="{00000000-0005-0000-0000-00002D360000}"/>
    <cellStyle name="20% - Accent1 2 5 6 3 3" xfId="14057" xr:uid="{00000000-0005-0000-0000-00002E360000}"/>
    <cellStyle name="20% - Accent1 2 5 6 3 3 2" xfId="14058" xr:uid="{00000000-0005-0000-0000-00002F360000}"/>
    <cellStyle name="20% - Accent1 2 5 6 3 3 2 2" xfId="14059" xr:uid="{00000000-0005-0000-0000-000030360000}"/>
    <cellStyle name="20% - Accent1 2 5 6 3 3 2 2 2" xfId="14060" xr:uid="{00000000-0005-0000-0000-000031360000}"/>
    <cellStyle name="20% - Accent1 2 5 6 3 3 2 3" xfId="14061" xr:uid="{00000000-0005-0000-0000-000032360000}"/>
    <cellStyle name="20% - Accent1 2 5 6 3 3 3" xfId="14062" xr:uid="{00000000-0005-0000-0000-000033360000}"/>
    <cellStyle name="20% - Accent1 2 5 6 3 3 3 2" xfId="14063" xr:uid="{00000000-0005-0000-0000-000034360000}"/>
    <cellStyle name="20% - Accent1 2 5 6 3 3 4" xfId="14064" xr:uid="{00000000-0005-0000-0000-000035360000}"/>
    <cellStyle name="20% - Accent1 2 5 6 3 4" xfId="14065" xr:uid="{00000000-0005-0000-0000-000036360000}"/>
    <cellStyle name="20% - Accent1 2 5 6 3 4 2" xfId="14066" xr:uid="{00000000-0005-0000-0000-000037360000}"/>
    <cellStyle name="20% - Accent1 2 5 6 3 4 2 2" xfId="14067" xr:uid="{00000000-0005-0000-0000-000038360000}"/>
    <cellStyle name="20% - Accent1 2 5 6 3 4 2 2 2" xfId="14068" xr:uid="{00000000-0005-0000-0000-000039360000}"/>
    <cellStyle name="20% - Accent1 2 5 6 3 4 2 3" xfId="14069" xr:uid="{00000000-0005-0000-0000-00003A360000}"/>
    <cellStyle name="20% - Accent1 2 5 6 3 4 3" xfId="14070" xr:uid="{00000000-0005-0000-0000-00003B360000}"/>
    <cellStyle name="20% - Accent1 2 5 6 3 4 3 2" xfId="14071" xr:uid="{00000000-0005-0000-0000-00003C360000}"/>
    <cellStyle name="20% - Accent1 2 5 6 3 4 4" xfId="14072" xr:uid="{00000000-0005-0000-0000-00003D360000}"/>
    <cellStyle name="20% - Accent1 2 5 6 3 5" xfId="14073" xr:uid="{00000000-0005-0000-0000-00003E360000}"/>
    <cellStyle name="20% - Accent1 2 5 6 3 5 2" xfId="14074" xr:uid="{00000000-0005-0000-0000-00003F360000}"/>
    <cellStyle name="20% - Accent1 2 5 6 3 5 2 2" xfId="14075" xr:uid="{00000000-0005-0000-0000-000040360000}"/>
    <cellStyle name="20% - Accent1 2 5 6 3 5 3" xfId="14076" xr:uid="{00000000-0005-0000-0000-000041360000}"/>
    <cellStyle name="20% - Accent1 2 5 6 3 6" xfId="14077" xr:uid="{00000000-0005-0000-0000-000042360000}"/>
    <cellStyle name="20% - Accent1 2 5 6 3 6 2" xfId="14078" xr:uid="{00000000-0005-0000-0000-000043360000}"/>
    <cellStyle name="20% - Accent1 2 5 6 3 6 2 2" xfId="14079" xr:uid="{00000000-0005-0000-0000-000044360000}"/>
    <cellStyle name="20% - Accent1 2 5 6 3 6 3" xfId="14080" xr:uid="{00000000-0005-0000-0000-000045360000}"/>
    <cellStyle name="20% - Accent1 2 5 6 3 7" xfId="14081" xr:uid="{00000000-0005-0000-0000-000046360000}"/>
    <cellStyle name="20% - Accent1 2 5 6 3 7 2" xfId="14082" xr:uid="{00000000-0005-0000-0000-000047360000}"/>
    <cellStyle name="20% - Accent1 2 5 6 3 8" xfId="14083" xr:uid="{00000000-0005-0000-0000-000048360000}"/>
    <cellStyle name="20% - Accent1 2 5 6 3 8 2" xfId="14084" xr:uid="{00000000-0005-0000-0000-000049360000}"/>
    <cellStyle name="20% - Accent1 2 5 6 3 9" xfId="14085" xr:uid="{00000000-0005-0000-0000-00004A360000}"/>
    <cellStyle name="20% - Accent1 2 5 6 4" xfId="14086" xr:uid="{00000000-0005-0000-0000-00004B360000}"/>
    <cellStyle name="20% - Accent1 2 5 6 4 2" xfId="14087" xr:uid="{00000000-0005-0000-0000-00004C360000}"/>
    <cellStyle name="20% - Accent1 2 5 6 4 2 2" xfId="14088" xr:uid="{00000000-0005-0000-0000-00004D360000}"/>
    <cellStyle name="20% - Accent1 2 5 6 4 2 2 2" xfId="14089" xr:uid="{00000000-0005-0000-0000-00004E360000}"/>
    <cellStyle name="20% - Accent1 2 5 6 4 2 3" xfId="14090" xr:uid="{00000000-0005-0000-0000-00004F360000}"/>
    <cellStyle name="20% - Accent1 2 5 6 4 3" xfId="14091" xr:uid="{00000000-0005-0000-0000-000050360000}"/>
    <cellStyle name="20% - Accent1 2 5 6 4 3 2" xfId="14092" xr:uid="{00000000-0005-0000-0000-000051360000}"/>
    <cellStyle name="20% - Accent1 2 5 6 4 4" xfId="14093" xr:uid="{00000000-0005-0000-0000-000052360000}"/>
    <cellStyle name="20% - Accent1 2 5 6 5" xfId="14094" xr:uid="{00000000-0005-0000-0000-000053360000}"/>
    <cellStyle name="20% - Accent1 2 5 6 5 2" xfId="14095" xr:uid="{00000000-0005-0000-0000-000054360000}"/>
    <cellStyle name="20% - Accent1 2 5 6 5 2 2" xfId="14096" xr:uid="{00000000-0005-0000-0000-000055360000}"/>
    <cellStyle name="20% - Accent1 2 5 6 5 2 2 2" xfId="14097" xr:uid="{00000000-0005-0000-0000-000056360000}"/>
    <cellStyle name="20% - Accent1 2 5 6 5 2 3" xfId="14098" xr:uid="{00000000-0005-0000-0000-000057360000}"/>
    <cellStyle name="20% - Accent1 2 5 6 5 3" xfId="14099" xr:uid="{00000000-0005-0000-0000-000058360000}"/>
    <cellStyle name="20% - Accent1 2 5 6 5 3 2" xfId="14100" xr:uid="{00000000-0005-0000-0000-000059360000}"/>
    <cellStyle name="20% - Accent1 2 5 6 5 4" xfId="14101" xr:uid="{00000000-0005-0000-0000-00005A360000}"/>
    <cellStyle name="20% - Accent1 2 5 6 6" xfId="14102" xr:uid="{00000000-0005-0000-0000-00005B360000}"/>
    <cellStyle name="20% - Accent1 2 5 6 6 2" xfId="14103" xr:uid="{00000000-0005-0000-0000-00005C360000}"/>
    <cellStyle name="20% - Accent1 2 5 6 6 2 2" xfId="14104" xr:uid="{00000000-0005-0000-0000-00005D360000}"/>
    <cellStyle name="20% - Accent1 2 5 6 6 2 2 2" xfId="14105" xr:uid="{00000000-0005-0000-0000-00005E360000}"/>
    <cellStyle name="20% - Accent1 2 5 6 6 2 3" xfId="14106" xr:uid="{00000000-0005-0000-0000-00005F360000}"/>
    <cellStyle name="20% - Accent1 2 5 6 6 3" xfId="14107" xr:uid="{00000000-0005-0000-0000-000060360000}"/>
    <cellStyle name="20% - Accent1 2 5 6 6 3 2" xfId="14108" xr:uid="{00000000-0005-0000-0000-000061360000}"/>
    <cellStyle name="20% - Accent1 2 5 6 6 4" xfId="14109" xr:uid="{00000000-0005-0000-0000-000062360000}"/>
    <cellStyle name="20% - Accent1 2 5 6 7" xfId="14110" xr:uid="{00000000-0005-0000-0000-000063360000}"/>
    <cellStyle name="20% - Accent1 2 5 6 7 2" xfId="14111" xr:uid="{00000000-0005-0000-0000-000064360000}"/>
    <cellStyle name="20% - Accent1 2 5 6 7 2 2" xfId="14112" xr:uid="{00000000-0005-0000-0000-000065360000}"/>
    <cellStyle name="20% - Accent1 2 5 6 7 3" xfId="14113" xr:uid="{00000000-0005-0000-0000-000066360000}"/>
    <cellStyle name="20% - Accent1 2 5 6 8" xfId="14114" xr:uid="{00000000-0005-0000-0000-000067360000}"/>
    <cellStyle name="20% - Accent1 2 5 6 8 2" xfId="14115" xr:uid="{00000000-0005-0000-0000-000068360000}"/>
    <cellStyle name="20% - Accent1 2 5 6 8 2 2" xfId="14116" xr:uid="{00000000-0005-0000-0000-000069360000}"/>
    <cellStyle name="20% - Accent1 2 5 6 8 3" xfId="14117" xr:uid="{00000000-0005-0000-0000-00006A360000}"/>
    <cellStyle name="20% - Accent1 2 5 6 9" xfId="14118" xr:uid="{00000000-0005-0000-0000-00006B360000}"/>
    <cellStyle name="20% - Accent1 2 5 6 9 2" xfId="14119" xr:uid="{00000000-0005-0000-0000-00006C360000}"/>
    <cellStyle name="20% - Accent1 2 5 7" xfId="14120" xr:uid="{00000000-0005-0000-0000-00006D360000}"/>
    <cellStyle name="20% - Accent1 2 5 7 2" xfId="14121" xr:uid="{00000000-0005-0000-0000-00006E360000}"/>
    <cellStyle name="20% - Accent1 2 5 7 2 2" xfId="14122" xr:uid="{00000000-0005-0000-0000-00006F360000}"/>
    <cellStyle name="20% - Accent1 2 5 7 2 2 2" xfId="14123" xr:uid="{00000000-0005-0000-0000-000070360000}"/>
    <cellStyle name="20% - Accent1 2 5 7 2 2 2 2" xfId="14124" xr:uid="{00000000-0005-0000-0000-000071360000}"/>
    <cellStyle name="20% - Accent1 2 5 7 2 2 3" xfId="14125" xr:uid="{00000000-0005-0000-0000-000072360000}"/>
    <cellStyle name="20% - Accent1 2 5 7 2 3" xfId="14126" xr:uid="{00000000-0005-0000-0000-000073360000}"/>
    <cellStyle name="20% - Accent1 2 5 7 2 3 2" xfId="14127" xr:uid="{00000000-0005-0000-0000-000074360000}"/>
    <cellStyle name="20% - Accent1 2 5 7 2 4" xfId="14128" xr:uid="{00000000-0005-0000-0000-000075360000}"/>
    <cellStyle name="20% - Accent1 2 5 7 3" xfId="14129" xr:uid="{00000000-0005-0000-0000-000076360000}"/>
    <cellStyle name="20% - Accent1 2 5 7 3 2" xfId="14130" xr:uid="{00000000-0005-0000-0000-000077360000}"/>
    <cellStyle name="20% - Accent1 2 5 7 3 2 2" xfId="14131" xr:uid="{00000000-0005-0000-0000-000078360000}"/>
    <cellStyle name="20% - Accent1 2 5 7 3 2 2 2" xfId="14132" xr:uid="{00000000-0005-0000-0000-000079360000}"/>
    <cellStyle name="20% - Accent1 2 5 7 3 2 3" xfId="14133" xr:uid="{00000000-0005-0000-0000-00007A360000}"/>
    <cellStyle name="20% - Accent1 2 5 7 3 3" xfId="14134" xr:uid="{00000000-0005-0000-0000-00007B360000}"/>
    <cellStyle name="20% - Accent1 2 5 7 3 3 2" xfId="14135" xr:uid="{00000000-0005-0000-0000-00007C360000}"/>
    <cellStyle name="20% - Accent1 2 5 7 3 4" xfId="14136" xr:uid="{00000000-0005-0000-0000-00007D360000}"/>
    <cellStyle name="20% - Accent1 2 5 7 4" xfId="14137" xr:uid="{00000000-0005-0000-0000-00007E360000}"/>
    <cellStyle name="20% - Accent1 2 5 7 4 2" xfId="14138" xr:uid="{00000000-0005-0000-0000-00007F360000}"/>
    <cellStyle name="20% - Accent1 2 5 7 4 2 2" xfId="14139" xr:uid="{00000000-0005-0000-0000-000080360000}"/>
    <cellStyle name="20% - Accent1 2 5 7 4 2 2 2" xfId="14140" xr:uid="{00000000-0005-0000-0000-000081360000}"/>
    <cellStyle name="20% - Accent1 2 5 7 4 2 3" xfId="14141" xr:uid="{00000000-0005-0000-0000-000082360000}"/>
    <cellStyle name="20% - Accent1 2 5 7 4 3" xfId="14142" xr:uid="{00000000-0005-0000-0000-000083360000}"/>
    <cellStyle name="20% - Accent1 2 5 7 4 3 2" xfId="14143" xr:uid="{00000000-0005-0000-0000-000084360000}"/>
    <cellStyle name="20% - Accent1 2 5 7 4 4" xfId="14144" xr:uid="{00000000-0005-0000-0000-000085360000}"/>
    <cellStyle name="20% - Accent1 2 5 7 5" xfId="14145" xr:uid="{00000000-0005-0000-0000-000086360000}"/>
    <cellStyle name="20% - Accent1 2 5 7 5 2" xfId="14146" xr:uid="{00000000-0005-0000-0000-000087360000}"/>
    <cellStyle name="20% - Accent1 2 5 7 5 2 2" xfId="14147" xr:uid="{00000000-0005-0000-0000-000088360000}"/>
    <cellStyle name="20% - Accent1 2 5 7 5 3" xfId="14148" xr:uid="{00000000-0005-0000-0000-000089360000}"/>
    <cellStyle name="20% - Accent1 2 5 7 6" xfId="14149" xr:uid="{00000000-0005-0000-0000-00008A360000}"/>
    <cellStyle name="20% - Accent1 2 5 7 6 2" xfId="14150" xr:uid="{00000000-0005-0000-0000-00008B360000}"/>
    <cellStyle name="20% - Accent1 2 5 7 6 2 2" xfId="14151" xr:uid="{00000000-0005-0000-0000-00008C360000}"/>
    <cellStyle name="20% - Accent1 2 5 7 6 3" xfId="14152" xr:uid="{00000000-0005-0000-0000-00008D360000}"/>
    <cellStyle name="20% - Accent1 2 5 7 7" xfId="14153" xr:uid="{00000000-0005-0000-0000-00008E360000}"/>
    <cellStyle name="20% - Accent1 2 5 7 7 2" xfId="14154" xr:uid="{00000000-0005-0000-0000-00008F360000}"/>
    <cellStyle name="20% - Accent1 2 5 7 8" xfId="14155" xr:uid="{00000000-0005-0000-0000-000090360000}"/>
    <cellStyle name="20% - Accent1 2 5 7 8 2" xfId="14156" xr:uid="{00000000-0005-0000-0000-000091360000}"/>
    <cellStyle name="20% - Accent1 2 5 7 9" xfId="14157" xr:uid="{00000000-0005-0000-0000-000092360000}"/>
    <cellStyle name="20% - Accent1 2 5 8" xfId="14158" xr:uid="{00000000-0005-0000-0000-000093360000}"/>
    <cellStyle name="20% - Accent1 2 5 8 2" xfId="14159" xr:uid="{00000000-0005-0000-0000-000094360000}"/>
    <cellStyle name="20% - Accent1 2 5 8 2 2" xfId="14160" xr:uid="{00000000-0005-0000-0000-000095360000}"/>
    <cellStyle name="20% - Accent1 2 5 8 2 2 2" xfId="14161" xr:uid="{00000000-0005-0000-0000-000096360000}"/>
    <cellStyle name="20% - Accent1 2 5 8 2 2 2 2" xfId="14162" xr:uid="{00000000-0005-0000-0000-000097360000}"/>
    <cellStyle name="20% - Accent1 2 5 8 2 2 3" xfId="14163" xr:uid="{00000000-0005-0000-0000-000098360000}"/>
    <cellStyle name="20% - Accent1 2 5 8 2 3" xfId="14164" xr:uid="{00000000-0005-0000-0000-000099360000}"/>
    <cellStyle name="20% - Accent1 2 5 8 2 3 2" xfId="14165" xr:uid="{00000000-0005-0000-0000-00009A360000}"/>
    <cellStyle name="20% - Accent1 2 5 8 2 4" xfId="14166" xr:uid="{00000000-0005-0000-0000-00009B360000}"/>
    <cellStyle name="20% - Accent1 2 5 8 3" xfId="14167" xr:uid="{00000000-0005-0000-0000-00009C360000}"/>
    <cellStyle name="20% - Accent1 2 5 8 3 2" xfId="14168" xr:uid="{00000000-0005-0000-0000-00009D360000}"/>
    <cellStyle name="20% - Accent1 2 5 8 3 2 2" xfId="14169" xr:uid="{00000000-0005-0000-0000-00009E360000}"/>
    <cellStyle name="20% - Accent1 2 5 8 3 2 2 2" xfId="14170" xr:uid="{00000000-0005-0000-0000-00009F360000}"/>
    <cellStyle name="20% - Accent1 2 5 8 3 2 3" xfId="14171" xr:uid="{00000000-0005-0000-0000-0000A0360000}"/>
    <cellStyle name="20% - Accent1 2 5 8 3 3" xfId="14172" xr:uid="{00000000-0005-0000-0000-0000A1360000}"/>
    <cellStyle name="20% - Accent1 2 5 8 3 3 2" xfId="14173" xr:uid="{00000000-0005-0000-0000-0000A2360000}"/>
    <cellStyle name="20% - Accent1 2 5 8 3 4" xfId="14174" xr:uid="{00000000-0005-0000-0000-0000A3360000}"/>
    <cellStyle name="20% - Accent1 2 5 8 4" xfId="14175" xr:uid="{00000000-0005-0000-0000-0000A4360000}"/>
    <cellStyle name="20% - Accent1 2 5 8 4 2" xfId="14176" xr:uid="{00000000-0005-0000-0000-0000A5360000}"/>
    <cellStyle name="20% - Accent1 2 5 8 4 2 2" xfId="14177" xr:uid="{00000000-0005-0000-0000-0000A6360000}"/>
    <cellStyle name="20% - Accent1 2 5 8 4 2 2 2" xfId="14178" xr:uid="{00000000-0005-0000-0000-0000A7360000}"/>
    <cellStyle name="20% - Accent1 2 5 8 4 2 3" xfId="14179" xr:uid="{00000000-0005-0000-0000-0000A8360000}"/>
    <cellStyle name="20% - Accent1 2 5 8 4 3" xfId="14180" xr:uid="{00000000-0005-0000-0000-0000A9360000}"/>
    <cellStyle name="20% - Accent1 2 5 8 4 3 2" xfId="14181" xr:uid="{00000000-0005-0000-0000-0000AA360000}"/>
    <cellStyle name="20% - Accent1 2 5 8 4 4" xfId="14182" xr:uid="{00000000-0005-0000-0000-0000AB360000}"/>
    <cellStyle name="20% - Accent1 2 5 8 5" xfId="14183" xr:uid="{00000000-0005-0000-0000-0000AC360000}"/>
    <cellStyle name="20% - Accent1 2 5 8 5 2" xfId="14184" xr:uid="{00000000-0005-0000-0000-0000AD360000}"/>
    <cellStyle name="20% - Accent1 2 5 8 5 2 2" xfId="14185" xr:uid="{00000000-0005-0000-0000-0000AE360000}"/>
    <cellStyle name="20% - Accent1 2 5 8 5 3" xfId="14186" xr:uid="{00000000-0005-0000-0000-0000AF360000}"/>
    <cellStyle name="20% - Accent1 2 5 8 6" xfId="14187" xr:uid="{00000000-0005-0000-0000-0000B0360000}"/>
    <cellStyle name="20% - Accent1 2 5 8 6 2" xfId="14188" xr:uid="{00000000-0005-0000-0000-0000B1360000}"/>
    <cellStyle name="20% - Accent1 2 5 8 6 2 2" xfId="14189" xr:uid="{00000000-0005-0000-0000-0000B2360000}"/>
    <cellStyle name="20% - Accent1 2 5 8 6 3" xfId="14190" xr:uid="{00000000-0005-0000-0000-0000B3360000}"/>
    <cellStyle name="20% - Accent1 2 5 8 7" xfId="14191" xr:uid="{00000000-0005-0000-0000-0000B4360000}"/>
    <cellStyle name="20% - Accent1 2 5 8 7 2" xfId="14192" xr:uid="{00000000-0005-0000-0000-0000B5360000}"/>
    <cellStyle name="20% - Accent1 2 5 8 8" xfId="14193" xr:uid="{00000000-0005-0000-0000-0000B6360000}"/>
    <cellStyle name="20% - Accent1 2 5 8 8 2" xfId="14194" xr:uid="{00000000-0005-0000-0000-0000B7360000}"/>
    <cellStyle name="20% - Accent1 2 5 8 9" xfId="14195" xr:uid="{00000000-0005-0000-0000-0000B8360000}"/>
    <cellStyle name="20% - Accent1 2 5 9" xfId="14196" xr:uid="{00000000-0005-0000-0000-0000B9360000}"/>
    <cellStyle name="20% - Accent1 2 5 9 2" xfId="14197" xr:uid="{00000000-0005-0000-0000-0000BA360000}"/>
    <cellStyle name="20% - Accent1 2 5 9 2 2" xfId="14198" xr:uid="{00000000-0005-0000-0000-0000BB360000}"/>
    <cellStyle name="20% - Accent1 2 5 9 2 2 2" xfId="14199" xr:uid="{00000000-0005-0000-0000-0000BC360000}"/>
    <cellStyle name="20% - Accent1 2 5 9 2 3" xfId="14200" xr:uid="{00000000-0005-0000-0000-0000BD360000}"/>
    <cellStyle name="20% - Accent1 2 5 9 3" xfId="14201" xr:uid="{00000000-0005-0000-0000-0000BE360000}"/>
    <cellStyle name="20% - Accent1 2 5 9 3 2" xfId="14202" xr:uid="{00000000-0005-0000-0000-0000BF360000}"/>
    <cellStyle name="20% - Accent1 2 5 9 4" xfId="14203" xr:uid="{00000000-0005-0000-0000-0000C0360000}"/>
    <cellStyle name="20% - Accent1 2 6" xfId="14204" xr:uid="{00000000-0005-0000-0000-0000C1360000}"/>
    <cellStyle name="20% - Accent1 2 6 10" xfId="14205" xr:uid="{00000000-0005-0000-0000-0000C2360000}"/>
    <cellStyle name="20% - Accent1 2 6 10 2" xfId="14206" xr:uid="{00000000-0005-0000-0000-0000C3360000}"/>
    <cellStyle name="20% - Accent1 2 6 10 2 2" xfId="14207" xr:uid="{00000000-0005-0000-0000-0000C4360000}"/>
    <cellStyle name="20% - Accent1 2 6 10 2 2 2" xfId="14208" xr:uid="{00000000-0005-0000-0000-0000C5360000}"/>
    <cellStyle name="20% - Accent1 2 6 10 2 3" xfId="14209" xr:uid="{00000000-0005-0000-0000-0000C6360000}"/>
    <cellStyle name="20% - Accent1 2 6 10 3" xfId="14210" xr:uid="{00000000-0005-0000-0000-0000C7360000}"/>
    <cellStyle name="20% - Accent1 2 6 10 3 2" xfId="14211" xr:uid="{00000000-0005-0000-0000-0000C8360000}"/>
    <cellStyle name="20% - Accent1 2 6 10 4" xfId="14212" xr:uid="{00000000-0005-0000-0000-0000C9360000}"/>
    <cellStyle name="20% - Accent1 2 6 11" xfId="14213" xr:uid="{00000000-0005-0000-0000-0000CA360000}"/>
    <cellStyle name="20% - Accent1 2 6 11 2" xfId="14214" xr:uid="{00000000-0005-0000-0000-0000CB360000}"/>
    <cellStyle name="20% - Accent1 2 6 11 2 2" xfId="14215" xr:uid="{00000000-0005-0000-0000-0000CC360000}"/>
    <cellStyle name="20% - Accent1 2 6 11 3" xfId="14216" xr:uid="{00000000-0005-0000-0000-0000CD360000}"/>
    <cellStyle name="20% - Accent1 2 6 12" xfId="14217" xr:uid="{00000000-0005-0000-0000-0000CE360000}"/>
    <cellStyle name="20% - Accent1 2 6 12 2" xfId="14218" xr:uid="{00000000-0005-0000-0000-0000CF360000}"/>
    <cellStyle name="20% - Accent1 2 6 12 2 2" xfId="14219" xr:uid="{00000000-0005-0000-0000-0000D0360000}"/>
    <cellStyle name="20% - Accent1 2 6 12 3" xfId="14220" xr:uid="{00000000-0005-0000-0000-0000D1360000}"/>
    <cellStyle name="20% - Accent1 2 6 13" xfId="14221" xr:uid="{00000000-0005-0000-0000-0000D2360000}"/>
    <cellStyle name="20% - Accent1 2 6 13 2" xfId="14222" xr:uid="{00000000-0005-0000-0000-0000D3360000}"/>
    <cellStyle name="20% - Accent1 2 6 14" xfId="14223" xr:uid="{00000000-0005-0000-0000-0000D4360000}"/>
    <cellStyle name="20% - Accent1 2 6 14 2" xfId="14224" xr:uid="{00000000-0005-0000-0000-0000D5360000}"/>
    <cellStyle name="20% - Accent1 2 6 15" xfId="14225" xr:uid="{00000000-0005-0000-0000-0000D6360000}"/>
    <cellStyle name="20% - Accent1 2 6 2" xfId="14226" xr:uid="{00000000-0005-0000-0000-0000D7360000}"/>
    <cellStyle name="20% - Accent1 2 6 2 10" xfId="14227" xr:uid="{00000000-0005-0000-0000-0000D8360000}"/>
    <cellStyle name="20% - Accent1 2 6 2 10 2" xfId="14228" xr:uid="{00000000-0005-0000-0000-0000D9360000}"/>
    <cellStyle name="20% - Accent1 2 6 2 10 2 2" xfId="14229" xr:uid="{00000000-0005-0000-0000-0000DA360000}"/>
    <cellStyle name="20% - Accent1 2 6 2 10 3" xfId="14230" xr:uid="{00000000-0005-0000-0000-0000DB360000}"/>
    <cellStyle name="20% - Accent1 2 6 2 11" xfId="14231" xr:uid="{00000000-0005-0000-0000-0000DC360000}"/>
    <cellStyle name="20% - Accent1 2 6 2 11 2" xfId="14232" xr:uid="{00000000-0005-0000-0000-0000DD360000}"/>
    <cellStyle name="20% - Accent1 2 6 2 11 2 2" xfId="14233" xr:uid="{00000000-0005-0000-0000-0000DE360000}"/>
    <cellStyle name="20% - Accent1 2 6 2 11 3" xfId="14234" xr:uid="{00000000-0005-0000-0000-0000DF360000}"/>
    <cellStyle name="20% - Accent1 2 6 2 12" xfId="14235" xr:uid="{00000000-0005-0000-0000-0000E0360000}"/>
    <cellStyle name="20% - Accent1 2 6 2 12 2" xfId="14236" xr:uid="{00000000-0005-0000-0000-0000E1360000}"/>
    <cellStyle name="20% - Accent1 2 6 2 13" xfId="14237" xr:uid="{00000000-0005-0000-0000-0000E2360000}"/>
    <cellStyle name="20% - Accent1 2 6 2 13 2" xfId="14238" xr:uid="{00000000-0005-0000-0000-0000E3360000}"/>
    <cellStyle name="20% - Accent1 2 6 2 14" xfId="14239" xr:uid="{00000000-0005-0000-0000-0000E4360000}"/>
    <cellStyle name="20% - Accent1 2 6 2 2" xfId="14240" xr:uid="{00000000-0005-0000-0000-0000E5360000}"/>
    <cellStyle name="20% - Accent1 2 6 2 2 10" xfId="14241" xr:uid="{00000000-0005-0000-0000-0000E6360000}"/>
    <cellStyle name="20% - Accent1 2 6 2 2 10 2" xfId="14242" xr:uid="{00000000-0005-0000-0000-0000E7360000}"/>
    <cellStyle name="20% - Accent1 2 6 2 2 11" xfId="14243" xr:uid="{00000000-0005-0000-0000-0000E8360000}"/>
    <cellStyle name="20% - Accent1 2 6 2 2 2" xfId="14244" xr:uid="{00000000-0005-0000-0000-0000E9360000}"/>
    <cellStyle name="20% - Accent1 2 6 2 2 2 2" xfId="14245" xr:uid="{00000000-0005-0000-0000-0000EA360000}"/>
    <cellStyle name="20% - Accent1 2 6 2 2 2 2 2" xfId="14246" xr:uid="{00000000-0005-0000-0000-0000EB360000}"/>
    <cellStyle name="20% - Accent1 2 6 2 2 2 2 2 2" xfId="14247" xr:uid="{00000000-0005-0000-0000-0000EC360000}"/>
    <cellStyle name="20% - Accent1 2 6 2 2 2 2 2 2 2" xfId="14248" xr:uid="{00000000-0005-0000-0000-0000ED360000}"/>
    <cellStyle name="20% - Accent1 2 6 2 2 2 2 2 3" xfId="14249" xr:uid="{00000000-0005-0000-0000-0000EE360000}"/>
    <cellStyle name="20% - Accent1 2 6 2 2 2 2 3" xfId="14250" xr:uid="{00000000-0005-0000-0000-0000EF360000}"/>
    <cellStyle name="20% - Accent1 2 6 2 2 2 2 3 2" xfId="14251" xr:uid="{00000000-0005-0000-0000-0000F0360000}"/>
    <cellStyle name="20% - Accent1 2 6 2 2 2 2 4" xfId="14252" xr:uid="{00000000-0005-0000-0000-0000F1360000}"/>
    <cellStyle name="20% - Accent1 2 6 2 2 2 3" xfId="14253" xr:uid="{00000000-0005-0000-0000-0000F2360000}"/>
    <cellStyle name="20% - Accent1 2 6 2 2 2 3 2" xfId="14254" xr:uid="{00000000-0005-0000-0000-0000F3360000}"/>
    <cellStyle name="20% - Accent1 2 6 2 2 2 3 2 2" xfId="14255" xr:uid="{00000000-0005-0000-0000-0000F4360000}"/>
    <cellStyle name="20% - Accent1 2 6 2 2 2 3 2 2 2" xfId="14256" xr:uid="{00000000-0005-0000-0000-0000F5360000}"/>
    <cellStyle name="20% - Accent1 2 6 2 2 2 3 2 3" xfId="14257" xr:uid="{00000000-0005-0000-0000-0000F6360000}"/>
    <cellStyle name="20% - Accent1 2 6 2 2 2 3 3" xfId="14258" xr:uid="{00000000-0005-0000-0000-0000F7360000}"/>
    <cellStyle name="20% - Accent1 2 6 2 2 2 3 3 2" xfId="14259" xr:uid="{00000000-0005-0000-0000-0000F8360000}"/>
    <cellStyle name="20% - Accent1 2 6 2 2 2 3 4" xfId="14260" xr:uid="{00000000-0005-0000-0000-0000F9360000}"/>
    <cellStyle name="20% - Accent1 2 6 2 2 2 4" xfId="14261" xr:uid="{00000000-0005-0000-0000-0000FA360000}"/>
    <cellStyle name="20% - Accent1 2 6 2 2 2 4 2" xfId="14262" xr:uid="{00000000-0005-0000-0000-0000FB360000}"/>
    <cellStyle name="20% - Accent1 2 6 2 2 2 4 2 2" xfId="14263" xr:uid="{00000000-0005-0000-0000-0000FC360000}"/>
    <cellStyle name="20% - Accent1 2 6 2 2 2 4 2 2 2" xfId="14264" xr:uid="{00000000-0005-0000-0000-0000FD360000}"/>
    <cellStyle name="20% - Accent1 2 6 2 2 2 4 2 3" xfId="14265" xr:uid="{00000000-0005-0000-0000-0000FE360000}"/>
    <cellStyle name="20% - Accent1 2 6 2 2 2 4 3" xfId="14266" xr:uid="{00000000-0005-0000-0000-0000FF360000}"/>
    <cellStyle name="20% - Accent1 2 6 2 2 2 4 3 2" xfId="14267" xr:uid="{00000000-0005-0000-0000-000000370000}"/>
    <cellStyle name="20% - Accent1 2 6 2 2 2 4 4" xfId="14268" xr:uid="{00000000-0005-0000-0000-000001370000}"/>
    <cellStyle name="20% - Accent1 2 6 2 2 2 5" xfId="14269" xr:uid="{00000000-0005-0000-0000-000002370000}"/>
    <cellStyle name="20% - Accent1 2 6 2 2 2 5 2" xfId="14270" xr:uid="{00000000-0005-0000-0000-000003370000}"/>
    <cellStyle name="20% - Accent1 2 6 2 2 2 5 2 2" xfId="14271" xr:uid="{00000000-0005-0000-0000-000004370000}"/>
    <cellStyle name="20% - Accent1 2 6 2 2 2 5 3" xfId="14272" xr:uid="{00000000-0005-0000-0000-000005370000}"/>
    <cellStyle name="20% - Accent1 2 6 2 2 2 6" xfId="14273" xr:uid="{00000000-0005-0000-0000-000006370000}"/>
    <cellStyle name="20% - Accent1 2 6 2 2 2 6 2" xfId="14274" xr:uid="{00000000-0005-0000-0000-000007370000}"/>
    <cellStyle name="20% - Accent1 2 6 2 2 2 6 2 2" xfId="14275" xr:uid="{00000000-0005-0000-0000-000008370000}"/>
    <cellStyle name="20% - Accent1 2 6 2 2 2 6 3" xfId="14276" xr:uid="{00000000-0005-0000-0000-000009370000}"/>
    <cellStyle name="20% - Accent1 2 6 2 2 2 7" xfId="14277" xr:uid="{00000000-0005-0000-0000-00000A370000}"/>
    <cellStyle name="20% - Accent1 2 6 2 2 2 7 2" xfId="14278" xr:uid="{00000000-0005-0000-0000-00000B370000}"/>
    <cellStyle name="20% - Accent1 2 6 2 2 2 8" xfId="14279" xr:uid="{00000000-0005-0000-0000-00000C370000}"/>
    <cellStyle name="20% - Accent1 2 6 2 2 2 8 2" xfId="14280" xr:uid="{00000000-0005-0000-0000-00000D370000}"/>
    <cellStyle name="20% - Accent1 2 6 2 2 2 9" xfId="14281" xr:uid="{00000000-0005-0000-0000-00000E370000}"/>
    <cellStyle name="20% - Accent1 2 6 2 2 3" xfId="14282" xr:uid="{00000000-0005-0000-0000-00000F370000}"/>
    <cellStyle name="20% - Accent1 2 6 2 2 3 2" xfId="14283" xr:uid="{00000000-0005-0000-0000-000010370000}"/>
    <cellStyle name="20% - Accent1 2 6 2 2 3 2 2" xfId="14284" xr:uid="{00000000-0005-0000-0000-000011370000}"/>
    <cellStyle name="20% - Accent1 2 6 2 2 3 2 2 2" xfId="14285" xr:uid="{00000000-0005-0000-0000-000012370000}"/>
    <cellStyle name="20% - Accent1 2 6 2 2 3 2 2 2 2" xfId="14286" xr:uid="{00000000-0005-0000-0000-000013370000}"/>
    <cellStyle name="20% - Accent1 2 6 2 2 3 2 2 3" xfId="14287" xr:uid="{00000000-0005-0000-0000-000014370000}"/>
    <cellStyle name="20% - Accent1 2 6 2 2 3 2 3" xfId="14288" xr:uid="{00000000-0005-0000-0000-000015370000}"/>
    <cellStyle name="20% - Accent1 2 6 2 2 3 2 3 2" xfId="14289" xr:uid="{00000000-0005-0000-0000-000016370000}"/>
    <cellStyle name="20% - Accent1 2 6 2 2 3 2 4" xfId="14290" xr:uid="{00000000-0005-0000-0000-000017370000}"/>
    <cellStyle name="20% - Accent1 2 6 2 2 3 3" xfId="14291" xr:uid="{00000000-0005-0000-0000-000018370000}"/>
    <cellStyle name="20% - Accent1 2 6 2 2 3 3 2" xfId="14292" xr:uid="{00000000-0005-0000-0000-000019370000}"/>
    <cellStyle name="20% - Accent1 2 6 2 2 3 3 2 2" xfId="14293" xr:uid="{00000000-0005-0000-0000-00001A370000}"/>
    <cellStyle name="20% - Accent1 2 6 2 2 3 3 2 2 2" xfId="14294" xr:uid="{00000000-0005-0000-0000-00001B370000}"/>
    <cellStyle name="20% - Accent1 2 6 2 2 3 3 2 3" xfId="14295" xr:uid="{00000000-0005-0000-0000-00001C370000}"/>
    <cellStyle name="20% - Accent1 2 6 2 2 3 3 3" xfId="14296" xr:uid="{00000000-0005-0000-0000-00001D370000}"/>
    <cellStyle name="20% - Accent1 2 6 2 2 3 3 3 2" xfId="14297" xr:uid="{00000000-0005-0000-0000-00001E370000}"/>
    <cellStyle name="20% - Accent1 2 6 2 2 3 3 4" xfId="14298" xr:uid="{00000000-0005-0000-0000-00001F370000}"/>
    <cellStyle name="20% - Accent1 2 6 2 2 3 4" xfId="14299" xr:uid="{00000000-0005-0000-0000-000020370000}"/>
    <cellStyle name="20% - Accent1 2 6 2 2 3 4 2" xfId="14300" xr:uid="{00000000-0005-0000-0000-000021370000}"/>
    <cellStyle name="20% - Accent1 2 6 2 2 3 4 2 2" xfId="14301" xr:uid="{00000000-0005-0000-0000-000022370000}"/>
    <cellStyle name="20% - Accent1 2 6 2 2 3 4 2 2 2" xfId="14302" xr:uid="{00000000-0005-0000-0000-000023370000}"/>
    <cellStyle name="20% - Accent1 2 6 2 2 3 4 2 3" xfId="14303" xr:uid="{00000000-0005-0000-0000-000024370000}"/>
    <cellStyle name="20% - Accent1 2 6 2 2 3 4 3" xfId="14304" xr:uid="{00000000-0005-0000-0000-000025370000}"/>
    <cellStyle name="20% - Accent1 2 6 2 2 3 4 3 2" xfId="14305" xr:uid="{00000000-0005-0000-0000-000026370000}"/>
    <cellStyle name="20% - Accent1 2 6 2 2 3 4 4" xfId="14306" xr:uid="{00000000-0005-0000-0000-000027370000}"/>
    <cellStyle name="20% - Accent1 2 6 2 2 3 5" xfId="14307" xr:uid="{00000000-0005-0000-0000-000028370000}"/>
    <cellStyle name="20% - Accent1 2 6 2 2 3 5 2" xfId="14308" xr:uid="{00000000-0005-0000-0000-000029370000}"/>
    <cellStyle name="20% - Accent1 2 6 2 2 3 5 2 2" xfId="14309" xr:uid="{00000000-0005-0000-0000-00002A370000}"/>
    <cellStyle name="20% - Accent1 2 6 2 2 3 5 3" xfId="14310" xr:uid="{00000000-0005-0000-0000-00002B370000}"/>
    <cellStyle name="20% - Accent1 2 6 2 2 3 6" xfId="14311" xr:uid="{00000000-0005-0000-0000-00002C370000}"/>
    <cellStyle name="20% - Accent1 2 6 2 2 3 6 2" xfId="14312" xr:uid="{00000000-0005-0000-0000-00002D370000}"/>
    <cellStyle name="20% - Accent1 2 6 2 2 3 6 2 2" xfId="14313" xr:uid="{00000000-0005-0000-0000-00002E370000}"/>
    <cellStyle name="20% - Accent1 2 6 2 2 3 6 3" xfId="14314" xr:uid="{00000000-0005-0000-0000-00002F370000}"/>
    <cellStyle name="20% - Accent1 2 6 2 2 3 7" xfId="14315" xr:uid="{00000000-0005-0000-0000-000030370000}"/>
    <cellStyle name="20% - Accent1 2 6 2 2 3 7 2" xfId="14316" xr:uid="{00000000-0005-0000-0000-000031370000}"/>
    <cellStyle name="20% - Accent1 2 6 2 2 3 8" xfId="14317" xr:uid="{00000000-0005-0000-0000-000032370000}"/>
    <cellStyle name="20% - Accent1 2 6 2 2 3 8 2" xfId="14318" xr:uid="{00000000-0005-0000-0000-000033370000}"/>
    <cellStyle name="20% - Accent1 2 6 2 2 3 9" xfId="14319" xr:uid="{00000000-0005-0000-0000-000034370000}"/>
    <cellStyle name="20% - Accent1 2 6 2 2 4" xfId="14320" xr:uid="{00000000-0005-0000-0000-000035370000}"/>
    <cellStyle name="20% - Accent1 2 6 2 2 4 2" xfId="14321" xr:uid="{00000000-0005-0000-0000-000036370000}"/>
    <cellStyle name="20% - Accent1 2 6 2 2 4 2 2" xfId="14322" xr:uid="{00000000-0005-0000-0000-000037370000}"/>
    <cellStyle name="20% - Accent1 2 6 2 2 4 2 2 2" xfId="14323" xr:uid="{00000000-0005-0000-0000-000038370000}"/>
    <cellStyle name="20% - Accent1 2 6 2 2 4 2 3" xfId="14324" xr:uid="{00000000-0005-0000-0000-000039370000}"/>
    <cellStyle name="20% - Accent1 2 6 2 2 4 3" xfId="14325" xr:uid="{00000000-0005-0000-0000-00003A370000}"/>
    <cellStyle name="20% - Accent1 2 6 2 2 4 3 2" xfId="14326" xr:uid="{00000000-0005-0000-0000-00003B370000}"/>
    <cellStyle name="20% - Accent1 2 6 2 2 4 4" xfId="14327" xr:uid="{00000000-0005-0000-0000-00003C370000}"/>
    <cellStyle name="20% - Accent1 2 6 2 2 5" xfId="14328" xr:uid="{00000000-0005-0000-0000-00003D370000}"/>
    <cellStyle name="20% - Accent1 2 6 2 2 5 2" xfId="14329" xr:uid="{00000000-0005-0000-0000-00003E370000}"/>
    <cellStyle name="20% - Accent1 2 6 2 2 5 2 2" xfId="14330" xr:uid="{00000000-0005-0000-0000-00003F370000}"/>
    <cellStyle name="20% - Accent1 2 6 2 2 5 2 2 2" xfId="14331" xr:uid="{00000000-0005-0000-0000-000040370000}"/>
    <cellStyle name="20% - Accent1 2 6 2 2 5 2 3" xfId="14332" xr:uid="{00000000-0005-0000-0000-000041370000}"/>
    <cellStyle name="20% - Accent1 2 6 2 2 5 3" xfId="14333" xr:uid="{00000000-0005-0000-0000-000042370000}"/>
    <cellStyle name="20% - Accent1 2 6 2 2 5 3 2" xfId="14334" xr:uid="{00000000-0005-0000-0000-000043370000}"/>
    <cellStyle name="20% - Accent1 2 6 2 2 5 4" xfId="14335" xr:uid="{00000000-0005-0000-0000-000044370000}"/>
    <cellStyle name="20% - Accent1 2 6 2 2 6" xfId="14336" xr:uid="{00000000-0005-0000-0000-000045370000}"/>
    <cellStyle name="20% - Accent1 2 6 2 2 6 2" xfId="14337" xr:uid="{00000000-0005-0000-0000-000046370000}"/>
    <cellStyle name="20% - Accent1 2 6 2 2 6 2 2" xfId="14338" xr:uid="{00000000-0005-0000-0000-000047370000}"/>
    <cellStyle name="20% - Accent1 2 6 2 2 6 2 2 2" xfId="14339" xr:uid="{00000000-0005-0000-0000-000048370000}"/>
    <cellStyle name="20% - Accent1 2 6 2 2 6 2 3" xfId="14340" xr:uid="{00000000-0005-0000-0000-000049370000}"/>
    <cellStyle name="20% - Accent1 2 6 2 2 6 3" xfId="14341" xr:uid="{00000000-0005-0000-0000-00004A370000}"/>
    <cellStyle name="20% - Accent1 2 6 2 2 6 3 2" xfId="14342" xr:uid="{00000000-0005-0000-0000-00004B370000}"/>
    <cellStyle name="20% - Accent1 2 6 2 2 6 4" xfId="14343" xr:uid="{00000000-0005-0000-0000-00004C370000}"/>
    <cellStyle name="20% - Accent1 2 6 2 2 7" xfId="14344" xr:uid="{00000000-0005-0000-0000-00004D370000}"/>
    <cellStyle name="20% - Accent1 2 6 2 2 7 2" xfId="14345" xr:uid="{00000000-0005-0000-0000-00004E370000}"/>
    <cellStyle name="20% - Accent1 2 6 2 2 7 2 2" xfId="14346" xr:uid="{00000000-0005-0000-0000-00004F370000}"/>
    <cellStyle name="20% - Accent1 2 6 2 2 7 3" xfId="14347" xr:uid="{00000000-0005-0000-0000-000050370000}"/>
    <cellStyle name="20% - Accent1 2 6 2 2 8" xfId="14348" xr:uid="{00000000-0005-0000-0000-000051370000}"/>
    <cellStyle name="20% - Accent1 2 6 2 2 8 2" xfId="14349" xr:uid="{00000000-0005-0000-0000-000052370000}"/>
    <cellStyle name="20% - Accent1 2 6 2 2 8 2 2" xfId="14350" xr:uid="{00000000-0005-0000-0000-000053370000}"/>
    <cellStyle name="20% - Accent1 2 6 2 2 8 3" xfId="14351" xr:uid="{00000000-0005-0000-0000-000054370000}"/>
    <cellStyle name="20% - Accent1 2 6 2 2 9" xfId="14352" xr:uid="{00000000-0005-0000-0000-000055370000}"/>
    <cellStyle name="20% - Accent1 2 6 2 2 9 2" xfId="14353" xr:uid="{00000000-0005-0000-0000-000056370000}"/>
    <cellStyle name="20% - Accent1 2 6 2 3" xfId="14354" xr:uid="{00000000-0005-0000-0000-000057370000}"/>
    <cellStyle name="20% - Accent1 2 6 2 3 10" xfId="14355" xr:uid="{00000000-0005-0000-0000-000058370000}"/>
    <cellStyle name="20% - Accent1 2 6 2 3 10 2" xfId="14356" xr:uid="{00000000-0005-0000-0000-000059370000}"/>
    <cellStyle name="20% - Accent1 2 6 2 3 11" xfId="14357" xr:uid="{00000000-0005-0000-0000-00005A370000}"/>
    <cellStyle name="20% - Accent1 2 6 2 3 2" xfId="14358" xr:uid="{00000000-0005-0000-0000-00005B370000}"/>
    <cellStyle name="20% - Accent1 2 6 2 3 2 2" xfId="14359" xr:uid="{00000000-0005-0000-0000-00005C370000}"/>
    <cellStyle name="20% - Accent1 2 6 2 3 2 2 2" xfId="14360" xr:uid="{00000000-0005-0000-0000-00005D370000}"/>
    <cellStyle name="20% - Accent1 2 6 2 3 2 2 2 2" xfId="14361" xr:uid="{00000000-0005-0000-0000-00005E370000}"/>
    <cellStyle name="20% - Accent1 2 6 2 3 2 2 2 2 2" xfId="14362" xr:uid="{00000000-0005-0000-0000-00005F370000}"/>
    <cellStyle name="20% - Accent1 2 6 2 3 2 2 2 3" xfId="14363" xr:uid="{00000000-0005-0000-0000-000060370000}"/>
    <cellStyle name="20% - Accent1 2 6 2 3 2 2 3" xfId="14364" xr:uid="{00000000-0005-0000-0000-000061370000}"/>
    <cellStyle name="20% - Accent1 2 6 2 3 2 2 3 2" xfId="14365" xr:uid="{00000000-0005-0000-0000-000062370000}"/>
    <cellStyle name="20% - Accent1 2 6 2 3 2 2 4" xfId="14366" xr:uid="{00000000-0005-0000-0000-000063370000}"/>
    <cellStyle name="20% - Accent1 2 6 2 3 2 3" xfId="14367" xr:uid="{00000000-0005-0000-0000-000064370000}"/>
    <cellStyle name="20% - Accent1 2 6 2 3 2 3 2" xfId="14368" xr:uid="{00000000-0005-0000-0000-000065370000}"/>
    <cellStyle name="20% - Accent1 2 6 2 3 2 3 2 2" xfId="14369" xr:uid="{00000000-0005-0000-0000-000066370000}"/>
    <cellStyle name="20% - Accent1 2 6 2 3 2 3 2 2 2" xfId="14370" xr:uid="{00000000-0005-0000-0000-000067370000}"/>
    <cellStyle name="20% - Accent1 2 6 2 3 2 3 2 3" xfId="14371" xr:uid="{00000000-0005-0000-0000-000068370000}"/>
    <cellStyle name="20% - Accent1 2 6 2 3 2 3 3" xfId="14372" xr:uid="{00000000-0005-0000-0000-000069370000}"/>
    <cellStyle name="20% - Accent1 2 6 2 3 2 3 3 2" xfId="14373" xr:uid="{00000000-0005-0000-0000-00006A370000}"/>
    <cellStyle name="20% - Accent1 2 6 2 3 2 3 4" xfId="14374" xr:uid="{00000000-0005-0000-0000-00006B370000}"/>
    <cellStyle name="20% - Accent1 2 6 2 3 2 4" xfId="14375" xr:uid="{00000000-0005-0000-0000-00006C370000}"/>
    <cellStyle name="20% - Accent1 2 6 2 3 2 4 2" xfId="14376" xr:uid="{00000000-0005-0000-0000-00006D370000}"/>
    <cellStyle name="20% - Accent1 2 6 2 3 2 4 2 2" xfId="14377" xr:uid="{00000000-0005-0000-0000-00006E370000}"/>
    <cellStyle name="20% - Accent1 2 6 2 3 2 4 2 2 2" xfId="14378" xr:uid="{00000000-0005-0000-0000-00006F370000}"/>
    <cellStyle name="20% - Accent1 2 6 2 3 2 4 2 3" xfId="14379" xr:uid="{00000000-0005-0000-0000-000070370000}"/>
    <cellStyle name="20% - Accent1 2 6 2 3 2 4 3" xfId="14380" xr:uid="{00000000-0005-0000-0000-000071370000}"/>
    <cellStyle name="20% - Accent1 2 6 2 3 2 4 3 2" xfId="14381" xr:uid="{00000000-0005-0000-0000-000072370000}"/>
    <cellStyle name="20% - Accent1 2 6 2 3 2 4 4" xfId="14382" xr:uid="{00000000-0005-0000-0000-000073370000}"/>
    <cellStyle name="20% - Accent1 2 6 2 3 2 5" xfId="14383" xr:uid="{00000000-0005-0000-0000-000074370000}"/>
    <cellStyle name="20% - Accent1 2 6 2 3 2 5 2" xfId="14384" xr:uid="{00000000-0005-0000-0000-000075370000}"/>
    <cellStyle name="20% - Accent1 2 6 2 3 2 5 2 2" xfId="14385" xr:uid="{00000000-0005-0000-0000-000076370000}"/>
    <cellStyle name="20% - Accent1 2 6 2 3 2 5 3" xfId="14386" xr:uid="{00000000-0005-0000-0000-000077370000}"/>
    <cellStyle name="20% - Accent1 2 6 2 3 2 6" xfId="14387" xr:uid="{00000000-0005-0000-0000-000078370000}"/>
    <cellStyle name="20% - Accent1 2 6 2 3 2 6 2" xfId="14388" xr:uid="{00000000-0005-0000-0000-000079370000}"/>
    <cellStyle name="20% - Accent1 2 6 2 3 2 6 2 2" xfId="14389" xr:uid="{00000000-0005-0000-0000-00007A370000}"/>
    <cellStyle name="20% - Accent1 2 6 2 3 2 6 3" xfId="14390" xr:uid="{00000000-0005-0000-0000-00007B370000}"/>
    <cellStyle name="20% - Accent1 2 6 2 3 2 7" xfId="14391" xr:uid="{00000000-0005-0000-0000-00007C370000}"/>
    <cellStyle name="20% - Accent1 2 6 2 3 2 7 2" xfId="14392" xr:uid="{00000000-0005-0000-0000-00007D370000}"/>
    <cellStyle name="20% - Accent1 2 6 2 3 2 8" xfId="14393" xr:uid="{00000000-0005-0000-0000-00007E370000}"/>
    <cellStyle name="20% - Accent1 2 6 2 3 2 8 2" xfId="14394" xr:uid="{00000000-0005-0000-0000-00007F370000}"/>
    <cellStyle name="20% - Accent1 2 6 2 3 2 9" xfId="14395" xr:uid="{00000000-0005-0000-0000-000080370000}"/>
    <cellStyle name="20% - Accent1 2 6 2 3 3" xfId="14396" xr:uid="{00000000-0005-0000-0000-000081370000}"/>
    <cellStyle name="20% - Accent1 2 6 2 3 3 2" xfId="14397" xr:uid="{00000000-0005-0000-0000-000082370000}"/>
    <cellStyle name="20% - Accent1 2 6 2 3 3 2 2" xfId="14398" xr:uid="{00000000-0005-0000-0000-000083370000}"/>
    <cellStyle name="20% - Accent1 2 6 2 3 3 2 2 2" xfId="14399" xr:uid="{00000000-0005-0000-0000-000084370000}"/>
    <cellStyle name="20% - Accent1 2 6 2 3 3 2 2 2 2" xfId="14400" xr:uid="{00000000-0005-0000-0000-000085370000}"/>
    <cellStyle name="20% - Accent1 2 6 2 3 3 2 2 3" xfId="14401" xr:uid="{00000000-0005-0000-0000-000086370000}"/>
    <cellStyle name="20% - Accent1 2 6 2 3 3 2 3" xfId="14402" xr:uid="{00000000-0005-0000-0000-000087370000}"/>
    <cellStyle name="20% - Accent1 2 6 2 3 3 2 3 2" xfId="14403" xr:uid="{00000000-0005-0000-0000-000088370000}"/>
    <cellStyle name="20% - Accent1 2 6 2 3 3 2 4" xfId="14404" xr:uid="{00000000-0005-0000-0000-000089370000}"/>
    <cellStyle name="20% - Accent1 2 6 2 3 3 3" xfId="14405" xr:uid="{00000000-0005-0000-0000-00008A370000}"/>
    <cellStyle name="20% - Accent1 2 6 2 3 3 3 2" xfId="14406" xr:uid="{00000000-0005-0000-0000-00008B370000}"/>
    <cellStyle name="20% - Accent1 2 6 2 3 3 3 2 2" xfId="14407" xr:uid="{00000000-0005-0000-0000-00008C370000}"/>
    <cellStyle name="20% - Accent1 2 6 2 3 3 3 2 2 2" xfId="14408" xr:uid="{00000000-0005-0000-0000-00008D370000}"/>
    <cellStyle name="20% - Accent1 2 6 2 3 3 3 2 3" xfId="14409" xr:uid="{00000000-0005-0000-0000-00008E370000}"/>
    <cellStyle name="20% - Accent1 2 6 2 3 3 3 3" xfId="14410" xr:uid="{00000000-0005-0000-0000-00008F370000}"/>
    <cellStyle name="20% - Accent1 2 6 2 3 3 3 3 2" xfId="14411" xr:uid="{00000000-0005-0000-0000-000090370000}"/>
    <cellStyle name="20% - Accent1 2 6 2 3 3 3 4" xfId="14412" xr:uid="{00000000-0005-0000-0000-000091370000}"/>
    <cellStyle name="20% - Accent1 2 6 2 3 3 4" xfId="14413" xr:uid="{00000000-0005-0000-0000-000092370000}"/>
    <cellStyle name="20% - Accent1 2 6 2 3 3 4 2" xfId="14414" xr:uid="{00000000-0005-0000-0000-000093370000}"/>
    <cellStyle name="20% - Accent1 2 6 2 3 3 4 2 2" xfId="14415" xr:uid="{00000000-0005-0000-0000-000094370000}"/>
    <cellStyle name="20% - Accent1 2 6 2 3 3 4 2 2 2" xfId="14416" xr:uid="{00000000-0005-0000-0000-000095370000}"/>
    <cellStyle name="20% - Accent1 2 6 2 3 3 4 2 3" xfId="14417" xr:uid="{00000000-0005-0000-0000-000096370000}"/>
    <cellStyle name="20% - Accent1 2 6 2 3 3 4 3" xfId="14418" xr:uid="{00000000-0005-0000-0000-000097370000}"/>
    <cellStyle name="20% - Accent1 2 6 2 3 3 4 3 2" xfId="14419" xr:uid="{00000000-0005-0000-0000-000098370000}"/>
    <cellStyle name="20% - Accent1 2 6 2 3 3 4 4" xfId="14420" xr:uid="{00000000-0005-0000-0000-000099370000}"/>
    <cellStyle name="20% - Accent1 2 6 2 3 3 5" xfId="14421" xr:uid="{00000000-0005-0000-0000-00009A370000}"/>
    <cellStyle name="20% - Accent1 2 6 2 3 3 5 2" xfId="14422" xr:uid="{00000000-0005-0000-0000-00009B370000}"/>
    <cellStyle name="20% - Accent1 2 6 2 3 3 5 2 2" xfId="14423" xr:uid="{00000000-0005-0000-0000-00009C370000}"/>
    <cellStyle name="20% - Accent1 2 6 2 3 3 5 3" xfId="14424" xr:uid="{00000000-0005-0000-0000-00009D370000}"/>
    <cellStyle name="20% - Accent1 2 6 2 3 3 6" xfId="14425" xr:uid="{00000000-0005-0000-0000-00009E370000}"/>
    <cellStyle name="20% - Accent1 2 6 2 3 3 6 2" xfId="14426" xr:uid="{00000000-0005-0000-0000-00009F370000}"/>
    <cellStyle name="20% - Accent1 2 6 2 3 3 6 2 2" xfId="14427" xr:uid="{00000000-0005-0000-0000-0000A0370000}"/>
    <cellStyle name="20% - Accent1 2 6 2 3 3 6 3" xfId="14428" xr:uid="{00000000-0005-0000-0000-0000A1370000}"/>
    <cellStyle name="20% - Accent1 2 6 2 3 3 7" xfId="14429" xr:uid="{00000000-0005-0000-0000-0000A2370000}"/>
    <cellStyle name="20% - Accent1 2 6 2 3 3 7 2" xfId="14430" xr:uid="{00000000-0005-0000-0000-0000A3370000}"/>
    <cellStyle name="20% - Accent1 2 6 2 3 3 8" xfId="14431" xr:uid="{00000000-0005-0000-0000-0000A4370000}"/>
    <cellStyle name="20% - Accent1 2 6 2 3 3 8 2" xfId="14432" xr:uid="{00000000-0005-0000-0000-0000A5370000}"/>
    <cellStyle name="20% - Accent1 2 6 2 3 3 9" xfId="14433" xr:uid="{00000000-0005-0000-0000-0000A6370000}"/>
    <cellStyle name="20% - Accent1 2 6 2 3 4" xfId="14434" xr:uid="{00000000-0005-0000-0000-0000A7370000}"/>
    <cellStyle name="20% - Accent1 2 6 2 3 4 2" xfId="14435" xr:uid="{00000000-0005-0000-0000-0000A8370000}"/>
    <cellStyle name="20% - Accent1 2 6 2 3 4 2 2" xfId="14436" xr:uid="{00000000-0005-0000-0000-0000A9370000}"/>
    <cellStyle name="20% - Accent1 2 6 2 3 4 2 2 2" xfId="14437" xr:uid="{00000000-0005-0000-0000-0000AA370000}"/>
    <cellStyle name="20% - Accent1 2 6 2 3 4 2 3" xfId="14438" xr:uid="{00000000-0005-0000-0000-0000AB370000}"/>
    <cellStyle name="20% - Accent1 2 6 2 3 4 3" xfId="14439" xr:uid="{00000000-0005-0000-0000-0000AC370000}"/>
    <cellStyle name="20% - Accent1 2 6 2 3 4 3 2" xfId="14440" xr:uid="{00000000-0005-0000-0000-0000AD370000}"/>
    <cellStyle name="20% - Accent1 2 6 2 3 4 4" xfId="14441" xr:uid="{00000000-0005-0000-0000-0000AE370000}"/>
    <cellStyle name="20% - Accent1 2 6 2 3 5" xfId="14442" xr:uid="{00000000-0005-0000-0000-0000AF370000}"/>
    <cellStyle name="20% - Accent1 2 6 2 3 5 2" xfId="14443" xr:uid="{00000000-0005-0000-0000-0000B0370000}"/>
    <cellStyle name="20% - Accent1 2 6 2 3 5 2 2" xfId="14444" xr:uid="{00000000-0005-0000-0000-0000B1370000}"/>
    <cellStyle name="20% - Accent1 2 6 2 3 5 2 2 2" xfId="14445" xr:uid="{00000000-0005-0000-0000-0000B2370000}"/>
    <cellStyle name="20% - Accent1 2 6 2 3 5 2 3" xfId="14446" xr:uid="{00000000-0005-0000-0000-0000B3370000}"/>
    <cellStyle name="20% - Accent1 2 6 2 3 5 3" xfId="14447" xr:uid="{00000000-0005-0000-0000-0000B4370000}"/>
    <cellStyle name="20% - Accent1 2 6 2 3 5 3 2" xfId="14448" xr:uid="{00000000-0005-0000-0000-0000B5370000}"/>
    <cellStyle name="20% - Accent1 2 6 2 3 5 4" xfId="14449" xr:uid="{00000000-0005-0000-0000-0000B6370000}"/>
    <cellStyle name="20% - Accent1 2 6 2 3 6" xfId="14450" xr:uid="{00000000-0005-0000-0000-0000B7370000}"/>
    <cellStyle name="20% - Accent1 2 6 2 3 6 2" xfId="14451" xr:uid="{00000000-0005-0000-0000-0000B8370000}"/>
    <cellStyle name="20% - Accent1 2 6 2 3 6 2 2" xfId="14452" xr:uid="{00000000-0005-0000-0000-0000B9370000}"/>
    <cellStyle name="20% - Accent1 2 6 2 3 6 2 2 2" xfId="14453" xr:uid="{00000000-0005-0000-0000-0000BA370000}"/>
    <cellStyle name="20% - Accent1 2 6 2 3 6 2 3" xfId="14454" xr:uid="{00000000-0005-0000-0000-0000BB370000}"/>
    <cellStyle name="20% - Accent1 2 6 2 3 6 3" xfId="14455" xr:uid="{00000000-0005-0000-0000-0000BC370000}"/>
    <cellStyle name="20% - Accent1 2 6 2 3 6 3 2" xfId="14456" xr:uid="{00000000-0005-0000-0000-0000BD370000}"/>
    <cellStyle name="20% - Accent1 2 6 2 3 6 4" xfId="14457" xr:uid="{00000000-0005-0000-0000-0000BE370000}"/>
    <cellStyle name="20% - Accent1 2 6 2 3 7" xfId="14458" xr:uid="{00000000-0005-0000-0000-0000BF370000}"/>
    <cellStyle name="20% - Accent1 2 6 2 3 7 2" xfId="14459" xr:uid="{00000000-0005-0000-0000-0000C0370000}"/>
    <cellStyle name="20% - Accent1 2 6 2 3 7 2 2" xfId="14460" xr:uid="{00000000-0005-0000-0000-0000C1370000}"/>
    <cellStyle name="20% - Accent1 2 6 2 3 7 3" xfId="14461" xr:uid="{00000000-0005-0000-0000-0000C2370000}"/>
    <cellStyle name="20% - Accent1 2 6 2 3 8" xfId="14462" xr:uid="{00000000-0005-0000-0000-0000C3370000}"/>
    <cellStyle name="20% - Accent1 2 6 2 3 8 2" xfId="14463" xr:uid="{00000000-0005-0000-0000-0000C4370000}"/>
    <cellStyle name="20% - Accent1 2 6 2 3 8 2 2" xfId="14464" xr:uid="{00000000-0005-0000-0000-0000C5370000}"/>
    <cellStyle name="20% - Accent1 2 6 2 3 8 3" xfId="14465" xr:uid="{00000000-0005-0000-0000-0000C6370000}"/>
    <cellStyle name="20% - Accent1 2 6 2 3 9" xfId="14466" xr:uid="{00000000-0005-0000-0000-0000C7370000}"/>
    <cellStyle name="20% - Accent1 2 6 2 3 9 2" xfId="14467" xr:uid="{00000000-0005-0000-0000-0000C8370000}"/>
    <cellStyle name="20% - Accent1 2 6 2 4" xfId="14468" xr:uid="{00000000-0005-0000-0000-0000C9370000}"/>
    <cellStyle name="20% - Accent1 2 6 2 4 10" xfId="14469" xr:uid="{00000000-0005-0000-0000-0000CA370000}"/>
    <cellStyle name="20% - Accent1 2 6 2 4 10 2" xfId="14470" xr:uid="{00000000-0005-0000-0000-0000CB370000}"/>
    <cellStyle name="20% - Accent1 2 6 2 4 11" xfId="14471" xr:uid="{00000000-0005-0000-0000-0000CC370000}"/>
    <cellStyle name="20% - Accent1 2 6 2 4 2" xfId="14472" xr:uid="{00000000-0005-0000-0000-0000CD370000}"/>
    <cellStyle name="20% - Accent1 2 6 2 4 2 2" xfId="14473" xr:uid="{00000000-0005-0000-0000-0000CE370000}"/>
    <cellStyle name="20% - Accent1 2 6 2 4 2 2 2" xfId="14474" xr:uid="{00000000-0005-0000-0000-0000CF370000}"/>
    <cellStyle name="20% - Accent1 2 6 2 4 2 2 2 2" xfId="14475" xr:uid="{00000000-0005-0000-0000-0000D0370000}"/>
    <cellStyle name="20% - Accent1 2 6 2 4 2 2 2 2 2" xfId="14476" xr:uid="{00000000-0005-0000-0000-0000D1370000}"/>
    <cellStyle name="20% - Accent1 2 6 2 4 2 2 2 3" xfId="14477" xr:uid="{00000000-0005-0000-0000-0000D2370000}"/>
    <cellStyle name="20% - Accent1 2 6 2 4 2 2 3" xfId="14478" xr:uid="{00000000-0005-0000-0000-0000D3370000}"/>
    <cellStyle name="20% - Accent1 2 6 2 4 2 2 3 2" xfId="14479" xr:uid="{00000000-0005-0000-0000-0000D4370000}"/>
    <cellStyle name="20% - Accent1 2 6 2 4 2 2 4" xfId="14480" xr:uid="{00000000-0005-0000-0000-0000D5370000}"/>
    <cellStyle name="20% - Accent1 2 6 2 4 2 3" xfId="14481" xr:uid="{00000000-0005-0000-0000-0000D6370000}"/>
    <cellStyle name="20% - Accent1 2 6 2 4 2 3 2" xfId="14482" xr:uid="{00000000-0005-0000-0000-0000D7370000}"/>
    <cellStyle name="20% - Accent1 2 6 2 4 2 3 2 2" xfId="14483" xr:uid="{00000000-0005-0000-0000-0000D8370000}"/>
    <cellStyle name="20% - Accent1 2 6 2 4 2 3 2 2 2" xfId="14484" xr:uid="{00000000-0005-0000-0000-0000D9370000}"/>
    <cellStyle name="20% - Accent1 2 6 2 4 2 3 2 3" xfId="14485" xr:uid="{00000000-0005-0000-0000-0000DA370000}"/>
    <cellStyle name="20% - Accent1 2 6 2 4 2 3 3" xfId="14486" xr:uid="{00000000-0005-0000-0000-0000DB370000}"/>
    <cellStyle name="20% - Accent1 2 6 2 4 2 3 3 2" xfId="14487" xr:uid="{00000000-0005-0000-0000-0000DC370000}"/>
    <cellStyle name="20% - Accent1 2 6 2 4 2 3 4" xfId="14488" xr:uid="{00000000-0005-0000-0000-0000DD370000}"/>
    <cellStyle name="20% - Accent1 2 6 2 4 2 4" xfId="14489" xr:uid="{00000000-0005-0000-0000-0000DE370000}"/>
    <cellStyle name="20% - Accent1 2 6 2 4 2 4 2" xfId="14490" xr:uid="{00000000-0005-0000-0000-0000DF370000}"/>
    <cellStyle name="20% - Accent1 2 6 2 4 2 4 2 2" xfId="14491" xr:uid="{00000000-0005-0000-0000-0000E0370000}"/>
    <cellStyle name="20% - Accent1 2 6 2 4 2 4 2 2 2" xfId="14492" xr:uid="{00000000-0005-0000-0000-0000E1370000}"/>
    <cellStyle name="20% - Accent1 2 6 2 4 2 4 2 3" xfId="14493" xr:uid="{00000000-0005-0000-0000-0000E2370000}"/>
    <cellStyle name="20% - Accent1 2 6 2 4 2 4 3" xfId="14494" xr:uid="{00000000-0005-0000-0000-0000E3370000}"/>
    <cellStyle name="20% - Accent1 2 6 2 4 2 4 3 2" xfId="14495" xr:uid="{00000000-0005-0000-0000-0000E4370000}"/>
    <cellStyle name="20% - Accent1 2 6 2 4 2 4 4" xfId="14496" xr:uid="{00000000-0005-0000-0000-0000E5370000}"/>
    <cellStyle name="20% - Accent1 2 6 2 4 2 5" xfId="14497" xr:uid="{00000000-0005-0000-0000-0000E6370000}"/>
    <cellStyle name="20% - Accent1 2 6 2 4 2 5 2" xfId="14498" xr:uid="{00000000-0005-0000-0000-0000E7370000}"/>
    <cellStyle name="20% - Accent1 2 6 2 4 2 5 2 2" xfId="14499" xr:uid="{00000000-0005-0000-0000-0000E8370000}"/>
    <cellStyle name="20% - Accent1 2 6 2 4 2 5 3" xfId="14500" xr:uid="{00000000-0005-0000-0000-0000E9370000}"/>
    <cellStyle name="20% - Accent1 2 6 2 4 2 6" xfId="14501" xr:uid="{00000000-0005-0000-0000-0000EA370000}"/>
    <cellStyle name="20% - Accent1 2 6 2 4 2 6 2" xfId="14502" xr:uid="{00000000-0005-0000-0000-0000EB370000}"/>
    <cellStyle name="20% - Accent1 2 6 2 4 2 6 2 2" xfId="14503" xr:uid="{00000000-0005-0000-0000-0000EC370000}"/>
    <cellStyle name="20% - Accent1 2 6 2 4 2 6 3" xfId="14504" xr:uid="{00000000-0005-0000-0000-0000ED370000}"/>
    <cellStyle name="20% - Accent1 2 6 2 4 2 7" xfId="14505" xr:uid="{00000000-0005-0000-0000-0000EE370000}"/>
    <cellStyle name="20% - Accent1 2 6 2 4 2 7 2" xfId="14506" xr:uid="{00000000-0005-0000-0000-0000EF370000}"/>
    <cellStyle name="20% - Accent1 2 6 2 4 2 8" xfId="14507" xr:uid="{00000000-0005-0000-0000-0000F0370000}"/>
    <cellStyle name="20% - Accent1 2 6 2 4 2 8 2" xfId="14508" xr:uid="{00000000-0005-0000-0000-0000F1370000}"/>
    <cellStyle name="20% - Accent1 2 6 2 4 2 9" xfId="14509" xr:uid="{00000000-0005-0000-0000-0000F2370000}"/>
    <cellStyle name="20% - Accent1 2 6 2 4 3" xfId="14510" xr:uid="{00000000-0005-0000-0000-0000F3370000}"/>
    <cellStyle name="20% - Accent1 2 6 2 4 3 2" xfId="14511" xr:uid="{00000000-0005-0000-0000-0000F4370000}"/>
    <cellStyle name="20% - Accent1 2 6 2 4 3 2 2" xfId="14512" xr:uid="{00000000-0005-0000-0000-0000F5370000}"/>
    <cellStyle name="20% - Accent1 2 6 2 4 3 2 2 2" xfId="14513" xr:uid="{00000000-0005-0000-0000-0000F6370000}"/>
    <cellStyle name="20% - Accent1 2 6 2 4 3 2 2 2 2" xfId="14514" xr:uid="{00000000-0005-0000-0000-0000F7370000}"/>
    <cellStyle name="20% - Accent1 2 6 2 4 3 2 2 3" xfId="14515" xr:uid="{00000000-0005-0000-0000-0000F8370000}"/>
    <cellStyle name="20% - Accent1 2 6 2 4 3 2 3" xfId="14516" xr:uid="{00000000-0005-0000-0000-0000F9370000}"/>
    <cellStyle name="20% - Accent1 2 6 2 4 3 2 3 2" xfId="14517" xr:uid="{00000000-0005-0000-0000-0000FA370000}"/>
    <cellStyle name="20% - Accent1 2 6 2 4 3 2 4" xfId="14518" xr:uid="{00000000-0005-0000-0000-0000FB370000}"/>
    <cellStyle name="20% - Accent1 2 6 2 4 3 3" xfId="14519" xr:uid="{00000000-0005-0000-0000-0000FC370000}"/>
    <cellStyle name="20% - Accent1 2 6 2 4 3 3 2" xfId="14520" xr:uid="{00000000-0005-0000-0000-0000FD370000}"/>
    <cellStyle name="20% - Accent1 2 6 2 4 3 3 2 2" xfId="14521" xr:uid="{00000000-0005-0000-0000-0000FE370000}"/>
    <cellStyle name="20% - Accent1 2 6 2 4 3 3 2 2 2" xfId="14522" xr:uid="{00000000-0005-0000-0000-0000FF370000}"/>
    <cellStyle name="20% - Accent1 2 6 2 4 3 3 2 3" xfId="14523" xr:uid="{00000000-0005-0000-0000-000000380000}"/>
    <cellStyle name="20% - Accent1 2 6 2 4 3 3 3" xfId="14524" xr:uid="{00000000-0005-0000-0000-000001380000}"/>
    <cellStyle name="20% - Accent1 2 6 2 4 3 3 3 2" xfId="14525" xr:uid="{00000000-0005-0000-0000-000002380000}"/>
    <cellStyle name="20% - Accent1 2 6 2 4 3 3 4" xfId="14526" xr:uid="{00000000-0005-0000-0000-000003380000}"/>
    <cellStyle name="20% - Accent1 2 6 2 4 3 4" xfId="14527" xr:uid="{00000000-0005-0000-0000-000004380000}"/>
    <cellStyle name="20% - Accent1 2 6 2 4 3 4 2" xfId="14528" xr:uid="{00000000-0005-0000-0000-000005380000}"/>
    <cellStyle name="20% - Accent1 2 6 2 4 3 4 2 2" xfId="14529" xr:uid="{00000000-0005-0000-0000-000006380000}"/>
    <cellStyle name="20% - Accent1 2 6 2 4 3 4 2 2 2" xfId="14530" xr:uid="{00000000-0005-0000-0000-000007380000}"/>
    <cellStyle name="20% - Accent1 2 6 2 4 3 4 2 3" xfId="14531" xr:uid="{00000000-0005-0000-0000-000008380000}"/>
    <cellStyle name="20% - Accent1 2 6 2 4 3 4 3" xfId="14532" xr:uid="{00000000-0005-0000-0000-000009380000}"/>
    <cellStyle name="20% - Accent1 2 6 2 4 3 4 3 2" xfId="14533" xr:uid="{00000000-0005-0000-0000-00000A380000}"/>
    <cellStyle name="20% - Accent1 2 6 2 4 3 4 4" xfId="14534" xr:uid="{00000000-0005-0000-0000-00000B380000}"/>
    <cellStyle name="20% - Accent1 2 6 2 4 3 5" xfId="14535" xr:uid="{00000000-0005-0000-0000-00000C380000}"/>
    <cellStyle name="20% - Accent1 2 6 2 4 3 5 2" xfId="14536" xr:uid="{00000000-0005-0000-0000-00000D380000}"/>
    <cellStyle name="20% - Accent1 2 6 2 4 3 5 2 2" xfId="14537" xr:uid="{00000000-0005-0000-0000-00000E380000}"/>
    <cellStyle name="20% - Accent1 2 6 2 4 3 5 3" xfId="14538" xr:uid="{00000000-0005-0000-0000-00000F380000}"/>
    <cellStyle name="20% - Accent1 2 6 2 4 3 6" xfId="14539" xr:uid="{00000000-0005-0000-0000-000010380000}"/>
    <cellStyle name="20% - Accent1 2 6 2 4 3 6 2" xfId="14540" xr:uid="{00000000-0005-0000-0000-000011380000}"/>
    <cellStyle name="20% - Accent1 2 6 2 4 3 6 2 2" xfId="14541" xr:uid="{00000000-0005-0000-0000-000012380000}"/>
    <cellStyle name="20% - Accent1 2 6 2 4 3 6 3" xfId="14542" xr:uid="{00000000-0005-0000-0000-000013380000}"/>
    <cellStyle name="20% - Accent1 2 6 2 4 3 7" xfId="14543" xr:uid="{00000000-0005-0000-0000-000014380000}"/>
    <cellStyle name="20% - Accent1 2 6 2 4 3 7 2" xfId="14544" xr:uid="{00000000-0005-0000-0000-000015380000}"/>
    <cellStyle name="20% - Accent1 2 6 2 4 3 8" xfId="14545" xr:uid="{00000000-0005-0000-0000-000016380000}"/>
    <cellStyle name="20% - Accent1 2 6 2 4 3 8 2" xfId="14546" xr:uid="{00000000-0005-0000-0000-000017380000}"/>
    <cellStyle name="20% - Accent1 2 6 2 4 3 9" xfId="14547" xr:uid="{00000000-0005-0000-0000-000018380000}"/>
    <cellStyle name="20% - Accent1 2 6 2 4 4" xfId="14548" xr:uid="{00000000-0005-0000-0000-000019380000}"/>
    <cellStyle name="20% - Accent1 2 6 2 4 4 2" xfId="14549" xr:uid="{00000000-0005-0000-0000-00001A380000}"/>
    <cellStyle name="20% - Accent1 2 6 2 4 4 2 2" xfId="14550" xr:uid="{00000000-0005-0000-0000-00001B380000}"/>
    <cellStyle name="20% - Accent1 2 6 2 4 4 2 2 2" xfId="14551" xr:uid="{00000000-0005-0000-0000-00001C380000}"/>
    <cellStyle name="20% - Accent1 2 6 2 4 4 2 3" xfId="14552" xr:uid="{00000000-0005-0000-0000-00001D380000}"/>
    <cellStyle name="20% - Accent1 2 6 2 4 4 3" xfId="14553" xr:uid="{00000000-0005-0000-0000-00001E380000}"/>
    <cellStyle name="20% - Accent1 2 6 2 4 4 3 2" xfId="14554" xr:uid="{00000000-0005-0000-0000-00001F380000}"/>
    <cellStyle name="20% - Accent1 2 6 2 4 4 4" xfId="14555" xr:uid="{00000000-0005-0000-0000-000020380000}"/>
    <cellStyle name="20% - Accent1 2 6 2 4 5" xfId="14556" xr:uid="{00000000-0005-0000-0000-000021380000}"/>
    <cellStyle name="20% - Accent1 2 6 2 4 5 2" xfId="14557" xr:uid="{00000000-0005-0000-0000-000022380000}"/>
    <cellStyle name="20% - Accent1 2 6 2 4 5 2 2" xfId="14558" xr:uid="{00000000-0005-0000-0000-000023380000}"/>
    <cellStyle name="20% - Accent1 2 6 2 4 5 2 2 2" xfId="14559" xr:uid="{00000000-0005-0000-0000-000024380000}"/>
    <cellStyle name="20% - Accent1 2 6 2 4 5 2 3" xfId="14560" xr:uid="{00000000-0005-0000-0000-000025380000}"/>
    <cellStyle name="20% - Accent1 2 6 2 4 5 3" xfId="14561" xr:uid="{00000000-0005-0000-0000-000026380000}"/>
    <cellStyle name="20% - Accent1 2 6 2 4 5 3 2" xfId="14562" xr:uid="{00000000-0005-0000-0000-000027380000}"/>
    <cellStyle name="20% - Accent1 2 6 2 4 5 4" xfId="14563" xr:uid="{00000000-0005-0000-0000-000028380000}"/>
    <cellStyle name="20% - Accent1 2 6 2 4 6" xfId="14564" xr:uid="{00000000-0005-0000-0000-000029380000}"/>
    <cellStyle name="20% - Accent1 2 6 2 4 6 2" xfId="14565" xr:uid="{00000000-0005-0000-0000-00002A380000}"/>
    <cellStyle name="20% - Accent1 2 6 2 4 6 2 2" xfId="14566" xr:uid="{00000000-0005-0000-0000-00002B380000}"/>
    <cellStyle name="20% - Accent1 2 6 2 4 6 2 2 2" xfId="14567" xr:uid="{00000000-0005-0000-0000-00002C380000}"/>
    <cellStyle name="20% - Accent1 2 6 2 4 6 2 3" xfId="14568" xr:uid="{00000000-0005-0000-0000-00002D380000}"/>
    <cellStyle name="20% - Accent1 2 6 2 4 6 3" xfId="14569" xr:uid="{00000000-0005-0000-0000-00002E380000}"/>
    <cellStyle name="20% - Accent1 2 6 2 4 6 3 2" xfId="14570" xr:uid="{00000000-0005-0000-0000-00002F380000}"/>
    <cellStyle name="20% - Accent1 2 6 2 4 6 4" xfId="14571" xr:uid="{00000000-0005-0000-0000-000030380000}"/>
    <cellStyle name="20% - Accent1 2 6 2 4 7" xfId="14572" xr:uid="{00000000-0005-0000-0000-000031380000}"/>
    <cellStyle name="20% - Accent1 2 6 2 4 7 2" xfId="14573" xr:uid="{00000000-0005-0000-0000-000032380000}"/>
    <cellStyle name="20% - Accent1 2 6 2 4 7 2 2" xfId="14574" xr:uid="{00000000-0005-0000-0000-000033380000}"/>
    <cellStyle name="20% - Accent1 2 6 2 4 7 3" xfId="14575" xr:uid="{00000000-0005-0000-0000-000034380000}"/>
    <cellStyle name="20% - Accent1 2 6 2 4 8" xfId="14576" xr:uid="{00000000-0005-0000-0000-000035380000}"/>
    <cellStyle name="20% - Accent1 2 6 2 4 8 2" xfId="14577" xr:uid="{00000000-0005-0000-0000-000036380000}"/>
    <cellStyle name="20% - Accent1 2 6 2 4 8 2 2" xfId="14578" xr:uid="{00000000-0005-0000-0000-000037380000}"/>
    <cellStyle name="20% - Accent1 2 6 2 4 8 3" xfId="14579" xr:uid="{00000000-0005-0000-0000-000038380000}"/>
    <cellStyle name="20% - Accent1 2 6 2 4 9" xfId="14580" xr:uid="{00000000-0005-0000-0000-000039380000}"/>
    <cellStyle name="20% - Accent1 2 6 2 4 9 2" xfId="14581" xr:uid="{00000000-0005-0000-0000-00003A380000}"/>
    <cellStyle name="20% - Accent1 2 6 2 5" xfId="14582" xr:uid="{00000000-0005-0000-0000-00003B380000}"/>
    <cellStyle name="20% - Accent1 2 6 2 5 2" xfId="14583" xr:uid="{00000000-0005-0000-0000-00003C380000}"/>
    <cellStyle name="20% - Accent1 2 6 2 5 2 2" xfId="14584" xr:uid="{00000000-0005-0000-0000-00003D380000}"/>
    <cellStyle name="20% - Accent1 2 6 2 5 2 2 2" xfId="14585" xr:uid="{00000000-0005-0000-0000-00003E380000}"/>
    <cellStyle name="20% - Accent1 2 6 2 5 2 2 2 2" xfId="14586" xr:uid="{00000000-0005-0000-0000-00003F380000}"/>
    <cellStyle name="20% - Accent1 2 6 2 5 2 2 3" xfId="14587" xr:uid="{00000000-0005-0000-0000-000040380000}"/>
    <cellStyle name="20% - Accent1 2 6 2 5 2 3" xfId="14588" xr:uid="{00000000-0005-0000-0000-000041380000}"/>
    <cellStyle name="20% - Accent1 2 6 2 5 2 3 2" xfId="14589" xr:uid="{00000000-0005-0000-0000-000042380000}"/>
    <cellStyle name="20% - Accent1 2 6 2 5 2 4" xfId="14590" xr:uid="{00000000-0005-0000-0000-000043380000}"/>
    <cellStyle name="20% - Accent1 2 6 2 5 3" xfId="14591" xr:uid="{00000000-0005-0000-0000-000044380000}"/>
    <cellStyle name="20% - Accent1 2 6 2 5 3 2" xfId="14592" xr:uid="{00000000-0005-0000-0000-000045380000}"/>
    <cellStyle name="20% - Accent1 2 6 2 5 3 2 2" xfId="14593" xr:uid="{00000000-0005-0000-0000-000046380000}"/>
    <cellStyle name="20% - Accent1 2 6 2 5 3 2 2 2" xfId="14594" xr:uid="{00000000-0005-0000-0000-000047380000}"/>
    <cellStyle name="20% - Accent1 2 6 2 5 3 2 3" xfId="14595" xr:uid="{00000000-0005-0000-0000-000048380000}"/>
    <cellStyle name="20% - Accent1 2 6 2 5 3 3" xfId="14596" xr:uid="{00000000-0005-0000-0000-000049380000}"/>
    <cellStyle name="20% - Accent1 2 6 2 5 3 3 2" xfId="14597" xr:uid="{00000000-0005-0000-0000-00004A380000}"/>
    <cellStyle name="20% - Accent1 2 6 2 5 3 4" xfId="14598" xr:uid="{00000000-0005-0000-0000-00004B380000}"/>
    <cellStyle name="20% - Accent1 2 6 2 5 4" xfId="14599" xr:uid="{00000000-0005-0000-0000-00004C380000}"/>
    <cellStyle name="20% - Accent1 2 6 2 5 4 2" xfId="14600" xr:uid="{00000000-0005-0000-0000-00004D380000}"/>
    <cellStyle name="20% - Accent1 2 6 2 5 4 2 2" xfId="14601" xr:uid="{00000000-0005-0000-0000-00004E380000}"/>
    <cellStyle name="20% - Accent1 2 6 2 5 4 2 2 2" xfId="14602" xr:uid="{00000000-0005-0000-0000-00004F380000}"/>
    <cellStyle name="20% - Accent1 2 6 2 5 4 2 3" xfId="14603" xr:uid="{00000000-0005-0000-0000-000050380000}"/>
    <cellStyle name="20% - Accent1 2 6 2 5 4 3" xfId="14604" xr:uid="{00000000-0005-0000-0000-000051380000}"/>
    <cellStyle name="20% - Accent1 2 6 2 5 4 3 2" xfId="14605" xr:uid="{00000000-0005-0000-0000-000052380000}"/>
    <cellStyle name="20% - Accent1 2 6 2 5 4 4" xfId="14606" xr:uid="{00000000-0005-0000-0000-000053380000}"/>
    <cellStyle name="20% - Accent1 2 6 2 5 5" xfId="14607" xr:uid="{00000000-0005-0000-0000-000054380000}"/>
    <cellStyle name="20% - Accent1 2 6 2 5 5 2" xfId="14608" xr:uid="{00000000-0005-0000-0000-000055380000}"/>
    <cellStyle name="20% - Accent1 2 6 2 5 5 2 2" xfId="14609" xr:uid="{00000000-0005-0000-0000-000056380000}"/>
    <cellStyle name="20% - Accent1 2 6 2 5 5 3" xfId="14610" xr:uid="{00000000-0005-0000-0000-000057380000}"/>
    <cellStyle name="20% - Accent1 2 6 2 5 6" xfId="14611" xr:uid="{00000000-0005-0000-0000-000058380000}"/>
    <cellStyle name="20% - Accent1 2 6 2 5 6 2" xfId="14612" xr:uid="{00000000-0005-0000-0000-000059380000}"/>
    <cellStyle name="20% - Accent1 2 6 2 5 6 2 2" xfId="14613" xr:uid="{00000000-0005-0000-0000-00005A380000}"/>
    <cellStyle name="20% - Accent1 2 6 2 5 6 3" xfId="14614" xr:uid="{00000000-0005-0000-0000-00005B380000}"/>
    <cellStyle name="20% - Accent1 2 6 2 5 7" xfId="14615" xr:uid="{00000000-0005-0000-0000-00005C380000}"/>
    <cellStyle name="20% - Accent1 2 6 2 5 7 2" xfId="14616" xr:uid="{00000000-0005-0000-0000-00005D380000}"/>
    <cellStyle name="20% - Accent1 2 6 2 5 8" xfId="14617" xr:uid="{00000000-0005-0000-0000-00005E380000}"/>
    <cellStyle name="20% - Accent1 2 6 2 5 8 2" xfId="14618" xr:uid="{00000000-0005-0000-0000-00005F380000}"/>
    <cellStyle name="20% - Accent1 2 6 2 5 9" xfId="14619" xr:uid="{00000000-0005-0000-0000-000060380000}"/>
    <cellStyle name="20% - Accent1 2 6 2 6" xfId="14620" xr:uid="{00000000-0005-0000-0000-000061380000}"/>
    <cellStyle name="20% - Accent1 2 6 2 6 2" xfId="14621" xr:uid="{00000000-0005-0000-0000-000062380000}"/>
    <cellStyle name="20% - Accent1 2 6 2 6 2 2" xfId="14622" xr:uid="{00000000-0005-0000-0000-000063380000}"/>
    <cellStyle name="20% - Accent1 2 6 2 6 2 2 2" xfId="14623" xr:uid="{00000000-0005-0000-0000-000064380000}"/>
    <cellStyle name="20% - Accent1 2 6 2 6 2 2 2 2" xfId="14624" xr:uid="{00000000-0005-0000-0000-000065380000}"/>
    <cellStyle name="20% - Accent1 2 6 2 6 2 2 3" xfId="14625" xr:uid="{00000000-0005-0000-0000-000066380000}"/>
    <cellStyle name="20% - Accent1 2 6 2 6 2 3" xfId="14626" xr:uid="{00000000-0005-0000-0000-000067380000}"/>
    <cellStyle name="20% - Accent1 2 6 2 6 2 3 2" xfId="14627" xr:uid="{00000000-0005-0000-0000-000068380000}"/>
    <cellStyle name="20% - Accent1 2 6 2 6 2 4" xfId="14628" xr:uid="{00000000-0005-0000-0000-000069380000}"/>
    <cellStyle name="20% - Accent1 2 6 2 6 3" xfId="14629" xr:uid="{00000000-0005-0000-0000-00006A380000}"/>
    <cellStyle name="20% - Accent1 2 6 2 6 3 2" xfId="14630" xr:uid="{00000000-0005-0000-0000-00006B380000}"/>
    <cellStyle name="20% - Accent1 2 6 2 6 3 2 2" xfId="14631" xr:uid="{00000000-0005-0000-0000-00006C380000}"/>
    <cellStyle name="20% - Accent1 2 6 2 6 3 2 2 2" xfId="14632" xr:uid="{00000000-0005-0000-0000-00006D380000}"/>
    <cellStyle name="20% - Accent1 2 6 2 6 3 2 3" xfId="14633" xr:uid="{00000000-0005-0000-0000-00006E380000}"/>
    <cellStyle name="20% - Accent1 2 6 2 6 3 3" xfId="14634" xr:uid="{00000000-0005-0000-0000-00006F380000}"/>
    <cellStyle name="20% - Accent1 2 6 2 6 3 3 2" xfId="14635" xr:uid="{00000000-0005-0000-0000-000070380000}"/>
    <cellStyle name="20% - Accent1 2 6 2 6 3 4" xfId="14636" xr:uid="{00000000-0005-0000-0000-000071380000}"/>
    <cellStyle name="20% - Accent1 2 6 2 6 4" xfId="14637" xr:uid="{00000000-0005-0000-0000-000072380000}"/>
    <cellStyle name="20% - Accent1 2 6 2 6 4 2" xfId="14638" xr:uid="{00000000-0005-0000-0000-000073380000}"/>
    <cellStyle name="20% - Accent1 2 6 2 6 4 2 2" xfId="14639" xr:uid="{00000000-0005-0000-0000-000074380000}"/>
    <cellStyle name="20% - Accent1 2 6 2 6 4 2 2 2" xfId="14640" xr:uid="{00000000-0005-0000-0000-000075380000}"/>
    <cellStyle name="20% - Accent1 2 6 2 6 4 2 3" xfId="14641" xr:uid="{00000000-0005-0000-0000-000076380000}"/>
    <cellStyle name="20% - Accent1 2 6 2 6 4 3" xfId="14642" xr:uid="{00000000-0005-0000-0000-000077380000}"/>
    <cellStyle name="20% - Accent1 2 6 2 6 4 3 2" xfId="14643" xr:uid="{00000000-0005-0000-0000-000078380000}"/>
    <cellStyle name="20% - Accent1 2 6 2 6 4 4" xfId="14644" xr:uid="{00000000-0005-0000-0000-000079380000}"/>
    <cellStyle name="20% - Accent1 2 6 2 6 5" xfId="14645" xr:uid="{00000000-0005-0000-0000-00007A380000}"/>
    <cellStyle name="20% - Accent1 2 6 2 6 5 2" xfId="14646" xr:uid="{00000000-0005-0000-0000-00007B380000}"/>
    <cellStyle name="20% - Accent1 2 6 2 6 5 2 2" xfId="14647" xr:uid="{00000000-0005-0000-0000-00007C380000}"/>
    <cellStyle name="20% - Accent1 2 6 2 6 5 3" xfId="14648" xr:uid="{00000000-0005-0000-0000-00007D380000}"/>
    <cellStyle name="20% - Accent1 2 6 2 6 6" xfId="14649" xr:uid="{00000000-0005-0000-0000-00007E380000}"/>
    <cellStyle name="20% - Accent1 2 6 2 6 6 2" xfId="14650" xr:uid="{00000000-0005-0000-0000-00007F380000}"/>
    <cellStyle name="20% - Accent1 2 6 2 6 6 2 2" xfId="14651" xr:uid="{00000000-0005-0000-0000-000080380000}"/>
    <cellStyle name="20% - Accent1 2 6 2 6 6 3" xfId="14652" xr:uid="{00000000-0005-0000-0000-000081380000}"/>
    <cellStyle name="20% - Accent1 2 6 2 6 7" xfId="14653" xr:uid="{00000000-0005-0000-0000-000082380000}"/>
    <cellStyle name="20% - Accent1 2 6 2 6 7 2" xfId="14654" xr:uid="{00000000-0005-0000-0000-000083380000}"/>
    <cellStyle name="20% - Accent1 2 6 2 6 8" xfId="14655" xr:uid="{00000000-0005-0000-0000-000084380000}"/>
    <cellStyle name="20% - Accent1 2 6 2 6 8 2" xfId="14656" xr:uid="{00000000-0005-0000-0000-000085380000}"/>
    <cellStyle name="20% - Accent1 2 6 2 6 9" xfId="14657" xr:uid="{00000000-0005-0000-0000-000086380000}"/>
    <cellStyle name="20% - Accent1 2 6 2 7" xfId="14658" xr:uid="{00000000-0005-0000-0000-000087380000}"/>
    <cellStyle name="20% - Accent1 2 6 2 7 2" xfId="14659" xr:uid="{00000000-0005-0000-0000-000088380000}"/>
    <cellStyle name="20% - Accent1 2 6 2 7 2 2" xfId="14660" xr:uid="{00000000-0005-0000-0000-000089380000}"/>
    <cellStyle name="20% - Accent1 2 6 2 7 2 2 2" xfId="14661" xr:uid="{00000000-0005-0000-0000-00008A380000}"/>
    <cellStyle name="20% - Accent1 2 6 2 7 2 3" xfId="14662" xr:uid="{00000000-0005-0000-0000-00008B380000}"/>
    <cellStyle name="20% - Accent1 2 6 2 7 3" xfId="14663" xr:uid="{00000000-0005-0000-0000-00008C380000}"/>
    <cellStyle name="20% - Accent1 2 6 2 7 3 2" xfId="14664" xr:uid="{00000000-0005-0000-0000-00008D380000}"/>
    <cellStyle name="20% - Accent1 2 6 2 7 4" xfId="14665" xr:uid="{00000000-0005-0000-0000-00008E380000}"/>
    <cellStyle name="20% - Accent1 2 6 2 8" xfId="14666" xr:uid="{00000000-0005-0000-0000-00008F380000}"/>
    <cellStyle name="20% - Accent1 2 6 2 8 2" xfId="14667" xr:uid="{00000000-0005-0000-0000-000090380000}"/>
    <cellStyle name="20% - Accent1 2 6 2 8 2 2" xfId="14668" xr:uid="{00000000-0005-0000-0000-000091380000}"/>
    <cellStyle name="20% - Accent1 2 6 2 8 2 2 2" xfId="14669" xr:uid="{00000000-0005-0000-0000-000092380000}"/>
    <cellStyle name="20% - Accent1 2 6 2 8 2 3" xfId="14670" xr:uid="{00000000-0005-0000-0000-000093380000}"/>
    <cellStyle name="20% - Accent1 2 6 2 8 3" xfId="14671" xr:uid="{00000000-0005-0000-0000-000094380000}"/>
    <cellStyle name="20% - Accent1 2 6 2 8 3 2" xfId="14672" xr:uid="{00000000-0005-0000-0000-000095380000}"/>
    <cellStyle name="20% - Accent1 2 6 2 8 4" xfId="14673" xr:uid="{00000000-0005-0000-0000-000096380000}"/>
    <cellStyle name="20% - Accent1 2 6 2 9" xfId="14674" xr:uid="{00000000-0005-0000-0000-000097380000}"/>
    <cellStyle name="20% - Accent1 2 6 2 9 2" xfId="14675" xr:uid="{00000000-0005-0000-0000-000098380000}"/>
    <cellStyle name="20% - Accent1 2 6 2 9 2 2" xfId="14676" xr:uid="{00000000-0005-0000-0000-000099380000}"/>
    <cellStyle name="20% - Accent1 2 6 2 9 2 2 2" xfId="14677" xr:uid="{00000000-0005-0000-0000-00009A380000}"/>
    <cellStyle name="20% - Accent1 2 6 2 9 2 3" xfId="14678" xr:uid="{00000000-0005-0000-0000-00009B380000}"/>
    <cellStyle name="20% - Accent1 2 6 2 9 3" xfId="14679" xr:uid="{00000000-0005-0000-0000-00009C380000}"/>
    <cellStyle name="20% - Accent1 2 6 2 9 3 2" xfId="14680" xr:uid="{00000000-0005-0000-0000-00009D380000}"/>
    <cellStyle name="20% - Accent1 2 6 2 9 4" xfId="14681" xr:uid="{00000000-0005-0000-0000-00009E380000}"/>
    <cellStyle name="20% - Accent1 2 6 3" xfId="14682" xr:uid="{00000000-0005-0000-0000-00009F380000}"/>
    <cellStyle name="20% - Accent1 2 6 3 10" xfId="14683" xr:uid="{00000000-0005-0000-0000-0000A0380000}"/>
    <cellStyle name="20% - Accent1 2 6 3 10 2" xfId="14684" xr:uid="{00000000-0005-0000-0000-0000A1380000}"/>
    <cellStyle name="20% - Accent1 2 6 3 11" xfId="14685" xr:uid="{00000000-0005-0000-0000-0000A2380000}"/>
    <cellStyle name="20% - Accent1 2 6 3 2" xfId="14686" xr:uid="{00000000-0005-0000-0000-0000A3380000}"/>
    <cellStyle name="20% - Accent1 2 6 3 2 2" xfId="14687" xr:uid="{00000000-0005-0000-0000-0000A4380000}"/>
    <cellStyle name="20% - Accent1 2 6 3 2 2 2" xfId="14688" xr:uid="{00000000-0005-0000-0000-0000A5380000}"/>
    <cellStyle name="20% - Accent1 2 6 3 2 2 2 2" xfId="14689" xr:uid="{00000000-0005-0000-0000-0000A6380000}"/>
    <cellStyle name="20% - Accent1 2 6 3 2 2 2 2 2" xfId="14690" xr:uid="{00000000-0005-0000-0000-0000A7380000}"/>
    <cellStyle name="20% - Accent1 2 6 3 2 2 2 3" xfId="14691" xr:uid="{00000000-0005-0000-0000-0000A8380000}"/>
    <cellStyle name="20% - Accent1 2 6 3 2 2 3" xfId="14692" xr:uid="{00000000-0005-0000-0000-0000A9380000}"/>
    <cellStyle name="20% - Accent1 2 6 3 2 2 3 2" xfId="14693" xr:uid="{00000000-0005-0000-0000-0000AA380000}"/>
    <cellStyle name="20% - Accent1 2 6 3 2 2 4" xfId="14694" xr:uid="{00000000-0005-0000-0000-0000AB380000}"/>
    <cellStyle name="20% - Accent1 2 6 3 2 3" xfId="14695" xr:uid="{00000000-0005-0000-0000-0000AC380000}"/>
    <cellStyle name="20% - Accent1 2 6 3 2 3 2" xfId="14696" xr:uid="{00000000-0005-0000-0000-0000AD380000}"/>
    <cellStyle name="20% - Accent1 2 6 3 2 3 2 2" xfId="14697" xr:uid="{00000000-0005-0000-0000-0000AE380000}"/>
    <cellStyle name="20% - Accent1 2 6 3 2 3 2 2 2" xfId="14698" xr:uid="{00000000-0005-0000-0000-0000AF380000}"/>
    <cellStyle name="20% - Accent1 2 6 3 2 3 2 3" xfId="14699" xr:uid="{00000000-0005-0000-0000-0000B0380000}"/>
    <cellStyle name="20% - Accent1 2 6 3 2 3 3" xfId="14700" xr:uid="{00000000-0005-0000-0000-0000B1380000}"/>
    <cellStyle name="20% - Accent1 2 6 3 2 3 3 2" xfId="14701" xr:uid="{00000000-0005-0000-0000-0000B2380000}"/>
    <cellStyle name="20% - Accent1 2 6 3 2 3 4" xfId="14702" xr:uid="{00000000-0005-0000-0000-0000B3380000}"/>
    <cellStyle name="20% - Accent1 2 6 3 2 4" xfId="14703" xr:uid="{00000000-0005-0000-0000-0000B4380000}"/>
    <cellStyle name="20% - Accent1 2 6 3 2 4 2" xfId="14704" xr:uid="{00000000-0005-0000-0000-0000B5380000}"/>
    <cellStyle name="20% - Accent1 2 6 3 2 4 2 2" xfId="14705" xr:uid="{00000000-0005-0000-0000-0000B6380000}"/>
    <cellStyle name="20% - Accent1 2 6 3 2 4 2 2 2" xfId="14706" xr:uid="{00000000-0005-0000-0000-0000B7380000}"/>
    <cellStyle name="20% - Accent1 2 6 3 2 4 2 3" xfId="14707" xr:uid="{00000000-0005-0000-0000-0000B8380000}"/>
    <cellStyle name="20% - Accent1 2 6 3 2 4 3" xfId="14708" xr:uid="{00000000-0005-0000-0000-0000B9380000}"/>
    <cellStyle name="20% - Accent1 2 6 3 2 4 3 2" xfId="14709" xr:uid="{00000000-0005-0000-0000-0000BA380000}"/>
    <cellStyle name="20% - Accent1 2 6 3 2 4 4" xfId="14710" xr:uid="{00000000-0005-0000-0000-0000BB380000}"/>
    <cellStyle name="20% - Accent1 2 6 3 2 5" xfId="14711" xr:uid="{00000000-0005-0000-0000-0000BC380000}"/>
    <cellStyle name="20% - Accent1 2 6 3 2 5 2" xfId="14712" xr:uid="{00000000-0005-0000-0000-0000BD380000}"/>
    <cellStyle name="20% - Accent1 2 6 3 2 5 2 2" xfId="14713" xr:uid="{00000000-0005-0000-0000-0000BE380000}"/>
    <cellStyle name="20% - Accent1 2 6 3 2 5 3" xfId="14714" xr:uid="{00000000-0005-0000-0000-0000BF380000}"/>
    <cellStyle name="20% - Accent1 2 6 3 2 6" xfId="14715" xr:uid="{00000000-0005-0000-0000-0000C0380000}"/>
    <cellStyle name="20% - Accent1 2 6 3 2 6 2" xfId="14716" xr:uid="{00000000-0005-0000-0000-0000C1380000}"/>
    <cellStyle name="20% - Accent1 2 6 3 2 6 2 2" xfId="14717" xr:uid="{00000000-0005-0000-0000-0000C2380000}"/>
    <cellStyle name="20% - Accent1 2 6 3 2 6 3" xfId="14718" xr:uid="{00000000-0005-0000-0000-0000C3380000}"/>
    <cellStyle name="20% - Accent1 2 6 3 2 7" xfId="14719" xr:uid="{00000000-0005-0000-0000-0000C4380000}"/>
    <cellStyle name="20% - Accent1 2 6 3 2 7 2" xfId="14720" xr:uid="{00000000-0005-0000-0000-0000C5380000}"/>
    <cellStyle name="20% - Accent1 2 6 3 2 8" xfId="14721" xr:uid="{00000000-0005-0000-0000-0000C6380000}"/>
    <cellStyle name="20% - Accent1 2 6 3 2 8 2" xfId="14722" xr:uid="{00000000-0005-0000-0000-0000C7380000}"/>
    <cellStyle name="20% - Accent1 2 6 3 2 9" xfId="14723" xr:uid="{00000000-0005-0000-0000-0000C8380000}"/>
    <cellStyle name="20% - Accent1 2 6 3 3" xfId="14724" xr:uid="{00000000-0005-0000-0000-0000C9380000}"/>
    <cellStyle name="20% - Accent1 2 6 3 3 2" xfId="14725" xr:uid="{00000000-0005-0000-0000-0000CA380000}"/>
    <cellStyle name="20% - Accent1 2 6 3 3 2 2" xfId="14726" xr:uid="{00000000-0005-0000-0000-0000CB380000}"/>
    <cellStyle name="20% - Accent1 2 6 3 3 2 2 2" xfId="14727" xr:uid="{00000000-0005-0000-0000-0000CC380000}"/>
    <cellStyle name="20% - Accent1 2 6 3 3 2 2 2 2" xfId="14728" xr:uid="{00000000-0005-0000-0000-0000CD380000}"/>
    <cellStyle name="20% - Accent1 2 6 3 3 2 2 3" xfId="14729" xr:uid="{00000000-0005-0000-0000-0000CE380000}"/>
    <cellStyle name="20% - Accent1 2 6 3 3 2 3" xfId="14730" xr:uid="{00000000-0005-0000-0000-0000CF380000}"/>
    <cellStyle name="20% - Accent1 2 6 3 3 2 3 2" xfId="14731" xr:uid="{00000000-0005-0000-0000-0000D0380000}"/>
    <cellStyle name="20% - Accent1 2 6 3 3 2 4" xfId="14732" xr:uid="{00000000-0005-0000-0000-0000D1380000}"/>
    <cellStyle name="20% - Accent1 2 6 3 3 3" xfId="14733" xr:uid="{00000000-0005-0000-0000-0000D2380000}"/>
    <cellStyle name="20% - Accent1 2 6 3 3 3 2" xfId="14734" xr:uid="{00000000-0005-0000-0000-0000D3380000}"/>
    <cellStyle name="20% - Accent1 2 6 3 3 3 2 2" xfId="14735" xr:uid="{00000000-0005-0000-0000-0000D4380000}"/>
    <cellStyle name="20% - Accent1 2 6 3 3 3 2 2 2" xfId="14736" xr:uid="{00000000-0005-0000-0000-0000D5380000}"/>
    <cellStyle name="20% - Accent1 2 6 3 3 3 2 3" xfId="14737" xr:uid="{00000000-0005-0000-0000-0000D6380000}"/>
    <cellStyle name="20% - Accent1 2 6 3 3 3 3" xfId="14738" xr:uid="{00000000-0005-0000-0000-0000D7380000}"/>
    <cellStyle name="20% - Accent1 2 6 3 3 3 3 2" xfId="14739" xr:uid="{00000000-0005-0000-0000-0000D8380000}"/>
    <cellStyle name="20% - Accent1 2 6 3 3 3 4" xfId="14740" xr:uid="{00000000-0005-0000-0000-0000D9380000}"/>
    <cellStyle name="20% - Accent1 2 6 3 3 4" xfId="14741" xr:uid="{00000000-0005-0000-0000-0000DA380000}"/>
    <cellStyle name="20% - Accent1 2 6 3 3 4 2" xfId="14742" xr:uid="{00000000-0005-0000-0000-0000DB380000}"/>
    <cellStyle name="20% - Accent1 2 6 3 3 4 2 2" xfId="14743" xr:uid="{00000000-0005-0000-0000-0000DC380000}"/>
    <cellStyle name="20% - Accent1 2 6 3 3 4 2 2 2" xfId="14744" xr:uid="{00000000-0005-0000-0000-0000DD380000}"/>
    <cellStyle name="20% - Accent1 2 6 3 3 4 2 3" xfId="14745" xr:uid="{00000000-0005-0000-0000-0000DE380000}"/>
    <cellStyle name="20% - Accent1 2 6 3 3 4 3" xfId="14746" xr:uid="{00000000-0005-0000-0000-0000DF380000}"/>
    <cellStyle name="20% - Accent1 2 6 3 3 4 3 2" xfId="14747" xr:uid="{00000000-0005-0000-0000-0000E0380000}"/>
    <cellStyle name="20% - Accent1 2 6 3 3 4 4" xfId="14748" xr:uid="{00000000-0005-0000-0000-0000E1380000}"/>
    <cellStyle name="20% - Accent1 2 6 3 3 5" xfId="14749" xr:uid="{00000000-0005-0000-0000-0000E2380000}"/>
    <cellStyle name="20% - Accent1 2 6 3 3 5 2" xfId="14750" xr:uid="{00000000-0005-0000-0000-0000E3380000}"/>
    <cellStyle name="20% - Accent1 2 6 3 3 5 2 2" xfId="14751" xr:uid="{00000000-0005-0000-0000-0000E4380000}"/>
    <cellStyle name="20% - Accent1 2 6 3 3 5 3" xfId="14752" xr:uid="{00000000-0005-0000-0000-0000E5380000}"/>
    <cellStyle name="20% - Accent1 2 6 3 3 6" xfId="14753" xr:uid="{00000000-0005-0000-0000-0000E6380000}"/>
    <cellStyle name="20% - Accent1 2 6 3 3 6 2" xfId="14754" xr:uid="{00000000-0005-0000-0000-0000E7380000}"/>
    <cellStyle name="20% - Accent1 2 6 3 3 6 2 2" xfId="14755" xr:uid="{00000000-0005-0000-0000-0000E8380000}"/>
    <cellStyle name="20% - Accent1 2 6 3 3 6 3" xfId="14756" xr:uid="{00000000-0005-0000-0000-0000E9380000}"/>
    <cellStyle name="20% - Accent1 2 6 3 3 7" xfId="14757" xr:uid="{00000000-0005-0000-0000-0000EA380000}"/>
    <cellStyle name="20% - Accent1 2 6 3 3 7 2" xfId="14758" xr:uid="{00000000-0005-0000-0000-0000EB380000}"/>
    <cellStyle name="20% - Accent1 2 6 3 3 8" xfId="14759" xr:uid="{00000000-0005-0000-0000-0000EC380000}"/>
    <cellStyle name="20% - Accent1 2 6 3 3 8 2" xfId="14760" xr:uid="{00000000-0005-0000-0000-0000ED380000}"/>
    <cellStyle name="20% - Accent1 2 6 3 3 9" xfId="14761" xr:uid="{00000000-0005-0000-0000-0000EE380000}"/>
    <cellStyle name="20% - Accent1 2 6 3 4" xfId="14762" xr:uid="{00000000-0005-0000-0000-0000EF380000}"/>
    <cellStyle name="20% - Accent1 2 6 3 4 2" xfId="14763" xr:uid="{00000000-0005-0000-0000-0000F0380000}"/>
    <cellStyle name="20% - Accent1 2 6 3 4 2 2" xfId="14764" xr:uid="{00000000-0005-0000-0000-0000F1380000}"/>
    <cellStyle name="20% - Accent1 2 6 3 4 2 2 2" xfId="14765" xr:uid="{00000000-0005-0000-0000-0000F2380000}"/>
    <cellStyle name="20% - Accent1 2 6 3 4 2 3" xfId="14766" xr:uid="{00000000-0005-0000-0000-0000F3380000}"/>
    <cellStyle name="20% - Accent1 2 6 3 4 3" xfId="14767" xr:uid="{00000000-0005-0000-0000-0000F4380000}"/>
    <cellStyle name="20% - Accent1 2 6 3 4 3 2" xfId="14768" xr:uid="{00000000-0005-0000-0000-0000F5380000}"/>
    <cellStyle name="20% - Accent1 2 6 3 4 4" xfId="14769" xr:uid="{00000000-0005-0000-0000-0000F6380000}"/>
    <cellStyle name="20% - Accent1 2 6 3 5" xfId="14770" xr:uid="{00000000-0005-0000-0000-0000F7380000}"/>
    <cellStyle name="20% - Accent1 2 6 3 5 2" xfId="14771" xr:uid="{00000000-0005-0000-0000-0000F8380000}"/>
    <cellStyle name="20% - Accent1 2 6 3 5 2 2" xfId="14772" xr:uid="{00000000-0005-0000-0000-0000F9380000}"/>
    <cellStyle name="20% - Accent1 2 6 3 5 2 2 2" xfId="14773" xr:uid="{00000000-0005-0000-0000-0000FA380000}"/>
    <cellStyle name="20% - Accent1 2 6 3 5 2 3" xfId="14774" xr:uid="{00000000-0005-0000-0000-0000FB380000}"/>
    <cellStyle name="20% - Accent1 2 6 3 5 3" xfId="14775" xr:uid="{00000000-0005-0000-0000-0000FC380000}"/>
    <cellStyle name="20% - Accent1 2 6 3 5 3 2" xfId="14776" xr:uid="{00000000-0005-0000-0000-0000FD380000}"/>
    <cellStyle name="20% - Accent1 2 6 3 5 4" xfId="14777" xr:uid="{00000000-0005-0000-0000-0000FE380000}"/>
    <cellStyle name="20% - Accent1 2 6 3 6" xfId="14778" xr:uid="{00000000-0005-0000-0000-0000FF380000}"/>
    <cellStyle name="20% - Accent1 2 6 3 6 2" xfId="14779" xr:uid="{00000000-0005-0000-0000-000000390000}"/>
    <cellStyle name="20% - Accent1 2 6 3 6 2 2" xfId="14780" xr:uid="{00000000-0005-0000-0000-000001390000}"/>
    <cellStyle name="20% - Accent1 2 6 3 6 2 2 2" xfId="14781" xr:uid="{00000000-0005-0000-0000-000002390000}"/>
    <cellStyle name="20% - Accent1 2 6 3 6 2 3" xfId="14782" xr:uid="{00000000-0005-0000-0000-000003390000}"/>
    <cellStyle name="20% - Accent1 2 6 3 6 3" xfId="14783" xr:uid="{00000000-0005-0000-0000-000004390000}"/>
    <cellStyle name="20% - Accent1 2 6 3 6 3 2" xfId="14784" xr:uid="{00000000-0005-0000-0000-000005390000}"/>
    <cellStyle name="20% - Accent1 2 6 3 6 4" xfId="14785" xr:uid="{00000000-0005-0000-0000-000006390000}"/>
    <cellStyle name="20% - Accent1 2 6 3 7" xfId="14786" xr:uid="{00000000-0005-0000-0000-000007390000}"/>
    <cellStyle name="20% - Accent1 2 6 3 7 2" xfId="14787" xr:uid="{00000000-0005-0000-0000-000008390000}"/>
    <cellStyle name="20% - Accent1 2 6 3 7 2 2" xfId="14788" xr:uid="{00000000-0005-0000-0000-000009390000}"/>
    <cellStyle name="20% - Accent1 2 6 3 7 3" xfId="14789" xr:uid="{00000000-0005-0000-0000-00000A390000}"/>
    <cellStyle name="20% - Accent1 2 6 3 8" xfId="14790" xr:uid="{00000000-0005-0000-0000-00000B390000}"/>
    <cellStyle name="20% - Accent1 2 6 3 8 2" xfId="14791" xr:uid="{00000000-0005-0000-0000-00000C390000}"/>
    <cellStyle name="20% - Accent1 2 6 3 8 2 2" xfId="14792" xr:uid="{00000000-0005-0000-0000-00000D390000}"/>
    <cellStyle name="20% - Accent1 2 6 3 8 3" xfId="14793" xr:uid="{00000000-0005-0000-0000-00000E390000}"/>
    <cellStyle name="20% - Accent1 2 6 3 9" xfId="14794" xr:uid="{00000000-0005-0000-0000-00000F390000}"/>
    <cellStyle name="20% - Accent1 2 6 3 9 2" xfId="14795" xr:uid="{00000000-0005-0000-0000-000010390000}"/>
    <cellStyle name="20% - Accent1 2 6 4" xfId="14796" xr:uid="{00000000-0005-0000-0000-000011390000}"/>
    <cellStyle name="20% - Accent1 2 6 4 10" xfId="14797" xr:uid="{00000000-0005-0000-0000-000012390000}"/>
    <cellStyle name="20% - Accent1 2 6 4 10 2" xfId="14798" xr:uid="{00000000-0005-0000-0000-000013390000}"/>
    <cellStyle name="20% - Accent1 2 6 4 11" xfId="14799" xr:uid="{00000000-0005-0000-0000-000014390000}"/>
    <cellStyle name="20% - Accent1 2 6 4 2" xfId="14800" xr:uid="{00000000-0005-0000-0000-000015390000}"/>
    <cellStyle name="20% - Accent1 2 6 4 2 2" xfId="14801" xr:uid="{00000000-0005-0000-0000-000016390000}"/>
    <cellStyle name="20% - Accent1 2 6 4 2 2 2" xfId="14802" xr:uid="{00000000-0005-0000-0000-000017390000}"/>
    <cellStyle name="20% - Accent1 2 6 4 2 2 2 2" xfId="14803" xr:uid="{00000000-0005-0000-0000-000018390000}"/>
    <cellStyle name="20% - Accent1 2 6 4 2 2 2 2 2" xfId="14804" xr:uid="{00000000-0005-0000-0000-000019390000}"/>
    <cellStyle name="20% - Accent1 2 6 4 2 2 2 3" xfId="14805" xr:uid="{00000000-0005-0000-0000-00001A390000}"/>
    <cellStyle name="20% - Accent1 2 6 4 2 2 3" xfId="14806" xr:uid="{00000000-0005-0000-0000-00001B390000}"/>
    <cellStyle name="20% - Accent1 2 6 4 2 2 3 2" xfId="14807" xr:uid="{00000000-0005-0000-0000-00001C390000}"/>
    <cellStyle name="20% - Accent1 2 6 4 2 2 4" xfId="14808" xr:uid="{00000000-0005-0000-0000-00001D390000}"/>
    <cellStyle name="20% - Accent1 2 6 4 2 3" xfId="14809" xr:uid="{00000000-0005-0000-0000-00001E390000}"/>
    <cellStyle name="20% - Accent1 2 6 4 2 3 2" xfId="14810" xr:uid="{00000000-0005-0000-0000-00001F390000}"/>
    <cellStyle name="20% - Accent1 2 6 4 2 3 2 2" xfId="14811" xr:uid="{00000000-0005-0000-0000-000020390000}"/>
    <cellStyle name="20% - Accent1 2 6 4 2 3 2 2 2" xfId="14812" xr:uid="{00000000-0005-0000-0000-000021390000}"/>
    <cellStyle name="20% - Accent1 2 6 4 2 3 2 3" xfId="14813" xr:uid="{00000000-0005-0000-0000-000022390000}"/>
    <cellStyle name="20% - Accent1 2 6 4 2 3 3" xfId="14814" xr:uid="{00000000-0005-0000-0000-000023390000}"/>
    <cellStyle name="20% - Accent1 2 6 4 2 3 3 2" xfId="14815" xr:uid="{00000000-0005-0000-0000-000024390000}"/>
    <cellStyle name="20% - Accent1 2 6 4 2 3 4" xfId="14816" xr:uid="{00000000-0005-0000-0000-000025390000}"/>
    <cellStyle name="20% - Accent1 2 6 4 2 4" xfId="14817" xr:uid="{00000000-0005-0000-0000-000026390000}"/>
    <cellStyle name="20% - Accent1 2 6 4 2 4 2" xfId="14818" xr:uid="{00000000-0005-0000-0000-000027390000}"/>
    <cellStyle name="20% - Accent1 2 6 4 2 4 2 2" xfId="14819" xr:uid="{00000000-0005-0000-0000-000028390000}"/>
    <cellStyle name="20% - Accent1 2 6 4 2 4 2 2 2" xfId="14820" xr:uid="{00000000-0005-0000-0000-000029390000}"/>
    <cellStyle name="20% - Accent1 2 6 4 2 4 2 3" xfId="14821" xr:uid="{00000000-0005-0000-0000-00002A390000}"/>
    <cellStyle name="20% - Accent1 2 6 4 2 4 3" xfId="14822" xr:uid="{00000000-0005-0000-0000-00002B390000}"/>
    <cellStyle name="20% - Accent1 2 6 4 2 4 3 2" xfId="14823" xr:uid="{00000000-0005-0000-0000-00002C390000}"/>
    <cellStyle name="20% - Accent1 2 6 4 2 4 4" xfId="14824" xr:uid="{00000000-0005-0000-0000-00002D390000}"/>
    <cellStyle name="20% - Accent1 2 6 4 2 5" xfId="14825" xr:uid="{00000000-0005-0000-0000-00002E390000}"/>
    <cellStyle name="20% - Accent1 2 6 4 2 5 2" xfId="14826" xr:uid="{00000000-0005-0000-0000-00002F390000}"/>
    <cellStyle name="20% - Accent1 2 6 4 2 5 2 2" xfId="14827" xr:uid="{00000000-0005-0000-0000-000030390000}"/>
    <cellStyle name="20% - Accent1 2 6 4 2 5 3" xfId="14828" xr:uid="{00000000-0005-0000-0000-000031390000}"/>
    <cellStyle name="20% - Accent1 2 6 4 2 6" xfId="14829" xr:uid="{00000000-0005-0000-0000-000032390000}"/>
    <cellStyle name="20% - Accent1 2 6 4 2 6 2" xfId="14830" xr:uid="{00000000-0005-0000-0000-000033390000}"/>
    <cellStyle name="20% - Accent1 2 6 4 2 6 2 2" xfId="14831" xr:uid="{00000000-0005-0000-0000-000034390000}"/>
    <cellStyle name="20% - Accent1 2 6 4 2 6 3" xfId="14832" xr:uid="{00000000-0005-0000-0000-000035390000}"/>
    <cellStyle name="20% - Accent1 2 6 4 2 7" xfId="14833" xr:uid="{00000000-0005-0000-0000-000036390000}"/>
    <cellStyle name="20% - Accent1 2 6 4 2 7 2" xfId="14834" xr:uid="{00000000-0005-0000-0000-000037390000}"/>
    <cellStyle name="20% - Accent1 2 6 4 2 8" xfId="14835" xr:uid="{00000000-0005-0000-0000-000038390000}"/>
    <cellStyle name="20% - Accent1 2 6 4 2 8 2" xfId="14836" xr:uid="{00000000-0005-0000-0000-000039390000}"/>
    <cellStyle name="20% - Accent1 2 6 4 2 9" xfId="14837" xr:uid="{00000000-0005-0000-0000-00003A390000}"/>
    <cellStyle name="20% - Accent1 2 6 4 3" xfId="14838" xr:uid="{00000000-0005-0000-0000-00003B390000}"/>
    <cellStyle name="20% - Accent1 2 6 4 3 2" xfId="14839" xr:uid="{00000000-0005-0000-0000-00003C390000}"/>
    <cellStyle name="20% - Accent1 2 6 4 3 2 2" xfId="14840" xr:uid="{00000000-0005-0000-0000-00003D390000}"/>
    <cellStyle name="20% - Accent1 2 6 4 3 2 2 2" xfId="14841" xr:uid="{00000000-0005-0000-0000-00003E390000}"/>
    <cellStyle name="20% - Accent1 2 6 4 3 2 2 2 2" xfId="14842" xr:uid="{00000000-0005-0000-0000-00003F390000}"/>
    <cellStyle name="20% - Accent1 2 6 4 3 2 2 3" xfId="14843" xr:uid="{00000000-0005-0000-0000-000040390000}"/>
    <cellStyle name="20% - Accent1 2 6 4 3 2 3" xfId="14844" xr:uid="{00000000-0005-0000-0000-000041390000}"/>
    <cellStyle name="20% - Accent1 2 6 4 3 2 3 2" xfId="14845" xr:uid="{00000000-0005-0000-0000-000042390000}"/>
    <cellStyle name="20% - Accent1 2 6 4 3 2 4" xfId="14846" xr:uid="{00000000-0005-0000-0000-000043390000}"/>
    <cellStyle name="20% - Accent1 2 6 4 3 3" xfId="14847" xr:uid="{00000000-0005-0000-0000-000044390000}"/>
    <cellStyle name="20% - Accent1 2 6 4 3 3 2" xfId="14848" xr:uid="{00000000-0005-0000-0000-000045390000}"/>
    <cellStyle name="20% - Accent1 2 6 4 3 3 2 2" xfId="14849" xr:uid="{00000000-0005-0000-0000-000046390000}"/>
    <cellStyle name="20% - Accent1 2 6 4 3 3 2 2 2" xfId="14850" xr:uid="{00000000-0005-0000-0000-000047390000}"/>
    <cellStyle name="20% - Accent1 2 6 4 3 3 2 3" xfId="14851" xr:uid="{00000000-0005-0000-0000-000048390000}"/>
    <cellStyle name="20% - Accent1 2 6 4 3 3 3" xfId="14852" xr:uid="{00000000-0005-0000-0000-000049390000}"/>
    <cellStyle name="20% - Accent1 2 6 4 3 3 3 2" xfId="14853" xr:uid="{00000000-0005-0000-0000-00004A390000}"/>
    <cellStyle name="20% - Accent1 2 6 4 3 3 4" xfId="14854" xr:uid="{00000000-0005-0000-0000-00004B390000}"/>
    <cellStyle name="20% - Accent1 2 6 4 3 4" xfId="14855" xr:uid="{00000000-0005-0000-0000-00004C390000}"/>
    <cellStyle name="20% - Accent1 2 6 4 3 4 2" xfId="14856" xr:uid="{00000000-0005-0000-0000-00004D390000}"/>
    <cellStyle name="20% - Accent1 2 6 4 3 4 2 2" xfId="14857" xr:uid="{00000000-0005-0000-0000-00004E390000}"/>
    <cellStyle name="20% - Accent1 2 6 4 3 4 2 2 2" xfId="14858" xr:uid="{00000000-0005-0000-0000-00004F390000}"/>
    <cellStyle name="20% - Accent1 2 6 4 3 4 2 3" xfId="14859" xr:uid="{00000000-0005-0000-0000-000050390000}"/>
    <cellStyle name="20% - Accent1 2 6 4 3 4 3" xfId="14860" xr:uid="{00000000-0005-0000-0000-000051390000}"/>
    <cellStyle name="20% - Accent1 2 6 4 3 4 3 2" xfId="14861" xr:uid="{00000000-0005-0000-0000-000052390000}"/>
    <cellStyle name="20% - Accent1 2 6 4 3 4 4" xfId="14862" xr:uid="{00000000-0005-0000-0000-000053390000}"/>
    <cellStyle name="20% - Accent1 2 6 4 3 5" xfId="14863" xr:uid="{00000000-0005-0000-0000-000054390000}"/>
    <cellStyle name="20% - Accent1 2 6 4 3 5 2" xfId="14864" xr:uid="{00000000-0005-0000-0000-000055390000}"/>
    <cellStyle name="20% - Accent1 2 6 4 3 5 2 2" xfId="14865" xr:uid="{00000000-0005-0000-0000-000056390000}"/>
    <cellStyle name="20% - Accent1 2 6 4 3 5 3" xfId="14866" xr:uid="{00000000-0005-0000-0000-000057390000}"/>
    <cellStyle name="20% - Accent1 2 6 4 3 6" xfId="14867" xr:uid="{00000000-0005-0000-0000-000058390000}"/>
    <cellStyle name="20% - Accent1 2 6 4 3 6 2" xfId="14868" xr:uid="{00000000-0005-0000-0000-000059390000}"/>
    <cellStyle name="20% - Accent1 2 6 4 3 6 2 2" xfId="14869" xr:uid="{00000000-0005-0000-0000-00005A390000}"/>
    <cellStyle name="20% - Accent1 2 6 4 3 6 3" xfId="14870" xr:uid="{00000000-0005-0000-0000-00005B390000}"/>
    <cellStyle name="20% - Accent1 2 6 4 3 7" xfId="14871" xr:uid="{00000000-0005-0000-0000-00005C390000}"/>
    <cellStyle name="20% - Accent1 2 6 4 3 7 2" xfId="14872" xr:uid="{00000000-0005-0000-0000-00005D390000}"/>
    <cellStyle name="20% - Accent1 2 6 4 3 8" xfId="14873" xr:uid="{00000000-0005-0000-0000-00005E390000}"/>
    <cellStyle name="20% - Accent1 2 6 4 3 8 2" xfId="14874" xr:uid="{00000000-0005-0000-0000-00005F390000}"/>
    <cellStyle name="20% - Accent1 2 6 4 3 9" xfId="14875" xr:uid="{00000000-0005-0000-0000-000060390000}"/>
    <cellStyle name="20% - Accent1 2 6 4 4" xfId="14876" xr:uid="{00000000-0005-0000-0000-000061390000}"/>
    <cellStyle name="20% - Accent1 2 6 4 4 2" xfId="14877" xr:uid="{00000000-0005-0000-0000-000062390000}"/>
    <cellStyle name="20% - Accent1 2 6 4 4 2 2" xfId="14878" xr:uid="{00000000-0005-0000-0000-000063390000}"/>
    <cellStyle name="20% - Accent1 2 6 4 4 2 2 2" xfId="14879" xr:uid="{00000000-0005-0000-0000-000064390000}"/>
    <cellStyle name="20% - Accent1 2 6 4 4 2 3" xfId="14880" xr:uid="{00000000-0005-0000-0000-000065390000}"/>
    <cellStyle name="20% - Accent1 2 6 4 4 3" xfId="14881" xr:uid="{00000000-0005-0000-0000-000066390000}"/>
    <cellStyle name="20% - Accent1 2 6 4 4 3 2" xfId="14882" xr:uid="{00000000-0005-0000-0000-000067390000}"/>
    <cellStyle name="20% - Accent1 2 6 4 4 4" xfId="14883" xr:uid="{00000000-0005-0000-0000-000068390000}"/>
    <cellStyle name="20% - Accent1 2 6 4 5" xfId="14884" xr:uid="{00000000-0005-0000-0000-000069390000}"/>
    <cellStyle name="20% - Accent1 2 6 4 5 2" xfId="14885" xr:uid="{00000000-0005-0000-0000-00006A390000}"/>
    <cellStyle name="20% - Accent1 2 6 4 5 2 2" xfId="14886" xr:uid="{00000000-0005-0000-0000-00006B390000}"/>
    <cellStyle name="20% - Accent1 2 6 4 5 2 2 2" xfId="14887" xr:uid="{00000000-0005-0000-0000-00006C390000}"/>
    <cellStyle name="20% - Accent1 2 6 4 5 2 3" xfId="14888" xr:uid="{00000000-0005-0000-0000-00006D390000}"/>
    <cellStyle name="20% - Accent1 2 6 4 5 3" xfId="14889" xr:uid="{00000000-0005-0000-0000-00006E390000}"/>
    <cellStyle name="20% - Accent1 2 6 4 5 3 2" xfId="14890" xr:uid="{00000000-0005-0000-0000-00006F390000}"/>
    <cellStyle name="20% - Accent1 2 6 4 5 4" xfId="14891" xr:uid="{00000000-0005-0000-0000-000070390000}"/>
    <cellStyle name="20% - Accent1 2 6 4 6" xfId="14892" xr:uid="{00000000-0005-0000-0000-000071390000}"/>
    <cellStyle name="20% - Accent1 2 6 4 6 2" xfId="14893" xr:uid="{00000000-0005-0000-0000-000072390000}"/>
    <cellStyle name="20% - Accent1 2 6 4 6 2 2" xfId="14894" xr:uid="{00000000-0005-0000-0000-000073390000}"/>
    <cellStyle name="20% - Accent1 2 6 4 6 2 2 2" xfId="14895" xr:uid="{00000000-0005-0000-0000-000074390000}"/>
    <cellStyle name="20% - Accent1 2 6 4 6 2 3" xfId="14896" xr:uid="{00000000-0005-0000-0000-000075390000}"/>
    <cellStyle name="20% - Accent1 2 6 4 6 3" xfId="14897" xr:uid="{00000000-0005-0000-0000-000076390000}"/>
    <cellStyle name="20% - Accent1 2 6 4 6 3 2" xfId="14898" xr:uid="{00000000-0005-0000-0000-000077390000}"/>
    <cellStyle name="20% - Accent1 2 6 4 6 4" xfId="14899" xr:uid="{00000000-0005-0000-0000-000078390000}"/>
    <cellStyle name="20% - Accent1 2 6 4 7" xfId="14900" xr:uid="{00000000-0005-0000-0000-000079390000}"/>
    <cellStyle name="20% - Accent1 2 6 4 7 2" xfId="14901" xr:uid="{00000000-0005-0000-0000-00007A390000}"/>
    <cellStyle name="20% - Accent1 2 6 4 7 2 2" xfId="14902" xr:uid="{00000000-0005-0000-0000-00007B390000}"/>
    <cellStyle name="20% - Accent1 2 6 4 7 3" xfId="14903" xr:uid="{00000000-0005-0000-0000-00007C390000}"/>
    <cellStyle name="20% - Accent1 2 6 4 8" xfId="14904" xr:uid="{00000000-0005-0000-0000-00007D390000}"/>
    <cellStyle name="20% - Accent1 2 6 4 8 2" xfId="14905" xr:uid="{00000000-0005-0000-0000-00007E390000}"/>
    <cellStyle name="20% - Accent1 2 6 4 8 2 2" xfId="14906" xr:uid="{00000000-0005-0000-0000-00007F390000}"/>
    <cellStyle name="20% - Accent1 2 6 4 8 3" xfId="14907" xr:uid="{00000000-0005-0000-0000-000080390000}"/>
    <cellStyle name="20% - Accent1 2 6 4 9" xfId="14908" xr:uid="{00000000-0005-0000-0000-000081390000}"/>
    <cellStyle name="20% - Accent1 2 6 4 9 2" xfId="14909" xr:uid="{00000000-0005-0000-0000-000082390000}"/>
    <cellStyle name="20% - Accent1 2 6 5" xfId="14910" xr:uid="{00000000-0005-0000-0000-000083390000}"/>
    <cellStyle name="20% - Accent1 2 6 5 10" xfId="14911" xr:uid="{00000000-0005-0000-0000-000084390000}"/>
    <cellStyle name="20% - Accent1 2 6 5 10 2" xfId="14912" xr:uid="{00000000-0005-0000-0000-000085390000}"/>
    <cellStyle name="20% - Accent1 2 6 5 11" xfId="14913" xr:uid="{00000000-0005-0000-0000-000086390000}"/>
    <cellStyle name="20% - Accent1 2 6 5 2" xfId="14914" xr:uid="{00000000-0005-0000-0000-000087390000}"/>
    <cellStyle name="20% - Accent1 2 6 5 2 2" xfId="14915" xr:uid="{00000000-0005-0000-0000-000088390000}"/>
    <cellStyle name="20% - Accent1 2 6 5 2 2 2" xfId="14916" xr:uid="{00000000-0005-0000-0000-000089390000}"/>
    <cellStyle name="20% - Accent1 2 6 5 2 2 2 2" xfId="14917" xr:uid="{00000000-0005-0000-0000-00008A390000}"/>
    <cellStyle name="20% - Accent1 2 6 5 2 2 2 2 2" xfId="14918" xr:uid="{00000000-0005-0000-0000-00008B390000}"/>
    <cellStyle name="20% - Accent1 2 6 5 2 2 2 3" xfId="14919" xr:uid="{00000000-0005-0000-0000-00008C390000}"/>
    <cellStyle name="20% - Accent1 2 6 5 2 2 3" xfId="14920" xr:uid="{00000000-0005-0000-0000-00008D390000}"/>
    <cellStyle name="20% - Accent1 2 6 5 2 2 3 2" xfId="14921" xr:uid="{00000000-0005-0000-0000-00008E390000}"/>
    <cellStyle name="20% - Accent1 2 6 5 2 2 4" xfId="14922" xr:uid="{00000000-0005-0000-0000-00008F390000}"/>
    <cellStyle name="20% - Accent1 2 6 5 2 3" xfId="14923" xr:uid="{00000000-0005-0000-0000-000090390000}"/>
    <cellStyle name="20% - Accent1 2 6 5 2 3 2" xfId="14924" xr:uid="{00000000-0005-0000-0000-000091390000}"/>
    <cellStyle name="20% - Accent1 2 6 5 2 3 2 2" xfId="14925" xr:uid="{00000000-0005-0000-0000-000092390000}"/>
    <cellStyle name="20% - Accent1 2 6 5 2 3 2 2 2" xfId="14926" xr:uid="{00000000-0005-0000-0000-000093390000}"/>
    <cellStyle name="20% - Accent1 2 6 5 2 3 2 3" xfId="14927" xr:uid="{00000000-0005-0000-0000-000094390000}"/>
    <cellStyle name="20% - Accent1 2 6 5 2 3 3" xfId="14928" xr:uid="{00000000-0005-0000-0000-000095390000}"/>
    <cellStyle name="20% - Accent1 2 6 5 2 3 3 2" xfId="14929" xr:uid="{00000000-0005-0000-0000-000096390000}"/>
    <cellStyle name="20% - Accent1 2 6 5 2 3 4" xfId="14930" xr:uid="{00000000-0005-0000-0000-000097390000}"/>
    <cellStyle name="20% - Accent1 2 6 5 2 4" xfId="14931" xr:uid="{00000000-0005-0000-0000-000098390000}"/>
    <cellStyle name="20% - Accent1 2 6 5 2 4 2" xfId="14932" xr:uid="{00000000-0005-0000-0000-000099390000}"/>
    <cellStyle name="20% - Accent1 2 6 5 2 4 2 2" xfId="14933" xr:uid="{00000000-0005-0000-0000-00009A390000}"/>
    <cellStyle name="20% - Accent1 2 6 5 2 4 2 2 2" xfId="14934" xr:uid="{00000000-0005-0000-0000-00009B390000}"/>
    <cellStyle name="20% - Accent1 2 6 5 2 4 2 3" xfId="14935" xr:uid="{00000000-0005-0000-0000-00009C390000}"/>
    <cellStyle name="20% - Accent1 2 6 5 2 4 3" xfId="14936" xr:uid="{00000000-0005-0000-0000-00009D390000}"/>
    <cellStyle name="20% - Accent1 2 6 5 2 4 3 2" xfId="14937" xr:uid="{00000000-0005-0000-0000-00009E390000}"/>
    <cellStyle name="20% - Accent1 2 6 5 2 4 4" xfId="14938" xr:uid="{00000000-0005-0000-0000-00009F390000}"/>
    <cellStyle name="20% - Accent1 2 6 5 2 5" xfId="14939" xr:uid="{00000000-0005-0000-0000-0000A0390000}"/>
    <cellStyle name="20% - Accent1 2 6 5 2 5 2" xfId="14940" xr:uid="{00000000-0005-0000-0000-0000A1390000}"/>
    <cellStyle name="20% - Accent1 2 6 5 2 5 2 2" xfId="14941" xr:uid="{00000000-0005-0000-0000-0000A2390000}"/>
    <cellStyle name="20% - Accent1 2 6 5 2 5 3" xfId="14942" xr:uid="{00000000-0005-0000-0000-0000A3390000}"/>
    <cellStyle name="20% - Accent1 2 6 5 2 6" xfId="14943" xr:uid="{00000000-0005-0000-0000-0000A4390000}"/>
    <cellStyle name="20% - Accent1 2 6 5 2 6 2" xfId="14944" xr:uid="{00000000-0005-0000-0000-0000A5390000}"/>
    <cellStyle name="20% - Accent1 2 6 5 2 6 2 2" xfId="14945" xr:uid="{00000000-0005-0000-0000-0000A6390000}"/>
    <cellStyle name="20% - Accent1 2 6 5 2 6 3" xfId="14946" xr:uid="{00000000-0005-0000-0000-0000A7390000}"/>
    <cellStyle name="20% - Accent1 2 6 5 2 7" xfId="14947" xr:uid="{00000000-0005-0000-0000-0000A8390000}"/>
    <cellStyle name="20% - Accent1 2 6 5 2 7 2" xfId="14948" xr:uid="{00000000-0005-0000-0000-0000A9390000}"/>
    <cellStyle name="20% - Accent1 2 6 5 2 8" xfId="14949" xr:uid="{00000000-0005-0000-0000-0000AA390000}"/>
    <cellStyle name="20% - Accent1 2 6 5 2 8 2" xfId="14950" xr:uid="{00000000-0005-0000-0000-0000AB390000}"/>
    <cellStyle name="20% - Accent1 2 6 5 2 9" xfId="14951" xr:uid="{00000000-0005-0000-0000-0000AC390000}"/>
    <cellStyle name="20% - Accent1 2 6 5 3" xfId="14952" xr:uid="{00000000-0005-0000-0000-0000AD390000}"/>
    <cellStyle name="20% - Accent1 2 6 5 3 2" xfId="14953" xr:uid="{00000000-0005-0000-0000-0000AE390000}"/>
    <cellStyle name="20% - Accent1 2 6 5 3 2 2" xfId="14954" xr:uid="{00000000-0005-0000-0000-0000AF390000}"/>
    <cellStyle name="20% - Accent1 2 6 5 3 2 2 2" xfId="14955" xr:uid="{00000000-0005-0000-0000-0000B0390000}"/>
    <cellStyle name="20% - Accent1 2 6 5 3 2 2 2 2" xfId="14956" xr:uid="{00000000-0005-0000-0000-0000B1390000}"/>
    <cellStyle name="20% - Accent1 2 6 5 3 2 2 3" xfId="14957" xr:uid="{00000000-0005-0000-0000-0000B2390000}"/>
    <cellStyle name="20% - Accent1 2 6 5 3 2 3" xfId="14958" xr:uid="{00000000-0005-0000-0000-0000B3390000}"/>
    <cellStyle name="20% - Accent1 2 6 5 3 2 3 2" xfId="14959" xr:uid="{00000000-0005-0000-0000-0000B4390000}"/>
    <cellStyle name="20% - Accent1 2 6 5 3 2 4" xfId="14960" xr:uid="{00000000-0005-0000-0000-0000B5390000}"/>
    <cellStyle name="20% - Accent1 2 6 5 3 3" xfId="14961" xr:uid="{00000000-0005-0000-0000-0000B6390000}"/>
    <cellStyle name="20% - Accent1 2 6 5 3 3 2" xfId="14962" xr:uid="{00000000-0005-0000-0000-0000B7390000}"/>
    <cellStyle name="20% - Accent1 2 6 5 3 3 2 2" xfId="14963" xr:uid="{00000000-0005-0000-0000-0000B8390000}"/>
    <cellStyle name="20% - Accent1 2 6 5 3 3 2 2 2" xfId="14964" xr:uid="{00000000-0005-0000-0000-0000B9390000}"/>
    <cellStyle name="20% - Accent1 2 6 5 3 3 2 3" xfId="14965" xr:uid="{00000000-0005-0000-0000-0000BA390000}"/>
    <cellStyle name="20% - Accent1 2 6 5 3 3 3" xfId="14966" xr:uid="{00000000-0005-0000-0000-0000BB390000}"/>
    <cellStyle name="20% - Accent1 2 6 5 3 3 3 2" xfId="14967" xr:uid="{00000000-0005-0000-0000-0000BC390000}"/>
    <cellStyle name="20% - Accent1 2 6 5 3 3 4" xfId="14968" xr:uid="{00000000-0005-0000-0000-0000BD390000}"/>
    <cellStyle name="20% - Accent1 2 6 5 3 4" xfId="14969" xr:uid="{00000000-0005-0000-0000-0000BE390000}"/>
    <cellStyle name="20% - Accent1 2 6 5 3 4 2" xfId="14970" xr:uid="{00000000-0005-0000-0000-0000BF390000}"/>
    <cellStyle name="20% - Accent1 2 6 5 3 4 2 2" xfId="14971" xr:uid="{00000000-0005-0000-0000-0000C0390000}"/>
    <cellStyle name="20% - Accent1 2 6 5 3 4 2 2 2" xfId="14972" xr:uid="{00000000-0005-0000-0000-0000C1390000}"/>
    <cellStyle name="20% - Accent1 2 6 5 3 4 2 3" xfId="14973" xr:uid="{00000000-0005-0000-0000-0000C2390000}"/>
    <cellStyle name="20% - Accent1 2 6 5 3 4 3" xfId="14974" xr:uid="{00000000-0005-0000-0000-0000C3390000}"/>
    <cellStyle name="20% - Accent1 2 6 5 3 4 3 2" xfId="14975" xr:uid="{00000000-0005-0000-0000-0000C4390000}"/>
    <cellStyle name="20% - Accent1 2 6 5 3 4 4" xfId="14976" xr:uid="{00000000-0005-0000-0000-0000C5390000}"/>
    <cellStyle name="20% - Accent1 2 6 5 3 5" xfId="14977" xr:uid="{00000000-0005-0000-0000-0000C6390000}"/>
    <cellStyle name="20% - Accent1 2 6 5 3 5 2" xfId="14978" xr:uid="{00000000-0005-0000-0000-0000C7390000}"/>
    <cellStyle name="20% - Accent1 2 6 5 3 5 2 2" xfId="14979" xr:uid="{00000000-0005-0000-0000-0000C8390000}"/>
    <cellStyle name="20% - Accent1 2 6 5 3 5 3" xfId="14980" xr:uid="{00000000-0005-0000-0000-0000C9390000}"/>
    <cellStyle name="20% - Accent1 2 6 5 3 6" xfId="14981" xr:uid="{00000000-0005-0000-0000-0000CA390000}"/>
    <cellStyle name="20% - Accent1 2 6 5 3 6 2" xfId="14982" xr:uid="{00000000-0005-0000-0000-0000CB390000}"/>
    <cellStyle name="20% - Accent1 2 6 5 3 6 2 2" xfId="14983" xr:uid="{00000000-0005-0000-0000-0000CC390000}"/>
    <cellStyle name="20% - Accent1 2 6 5 3 6 3" xfId="14984" xr:uid="{00000000-0005-0000-0000-0000CD390000}"/>
    <cellStyle name="20% - Accent1 2 6 5 3 7" xfId="14985" xr:uid="{00000000-0005-0000-0000-0000CE390000}"/>
    <cellStyle name="20% - Accent1 2 6 5 3 7 2" xfId="14986" xr:uid="{00000000-0005-0000-0000-0000CF390000}"/>
    <cellStyle name="20% - Accent1 2 6 5 3 8" xfId="14987" xr:uid="{00000000-0005-0000-0000-0000D0390000}"/>
    <cellStyle name="20% - Accent1 2 6 5 3 8 2" xfId="14988" xr:uid="{00000000-0005-0000-0000-0000D1390000}"/>
    <cellStyle name="20% - Accent1 2 6 5 3 9" xfId="14989" xr:uid="{00000000-0005-0000-0000-0000D2390000}"/>
    <cellStyle name="20% - Accent1 2 6 5 4" xfId="14990" xr:uid="{00000000-0005-0000-0000-0000D3390000}"/>
    <cellStyle name="20% - Accent1 2 6 5 4 2" xfId="14991" xr:uid="{00000000-0005-0000-0000-0000D4390000}"/>
    <cellStyle name="20% - Accent1 2 6 5 4 2 2" xfId="14992" xr:uid="{00000000-0005-0000-0000-0000D5390000}"/>
    <cellStyle name="20% - Accent1 2 6 5 4 2 2 2" xfId="14993" xr:uid="{00000000-0005-0000-0000-0000D6390000}"/>
    <cellStyle name="20% - Accent1 2 6 5 4 2 3" xfId="14994" xr:uid="{00000000-0005-0000-0000-0000D7390000}"/>
    <cellStyle name="20% - Accent1 2 6 5 4 3" xfId="14995" xr:uid="{00000000-0005-0000-0000-0000D8390000}"/>
    <cellStyle name="20% - Accent1 2 6 5 4 3 2" xfId="14996" xr:uid="{00000000-0005-0000-0000-0000D9390000}"/>
    <cellStyle name="20% - Accent1 2 6 5 4 4" xfId="14997" xr:uid="{00000000-0005-0000-0000-0000DA390000}"/>
    <cellStyle name="20% - Accent1 2 6 5 5" xfId="14998" xr:uid="{00000000-0005-0000-0000-0000DB390000}"/>
    <cellStyle name="20% - Accent1 2 6 5 5 2" xfId="14999" xr:uid="{00000000-0005-0000-0000-0000DC390000}"/>
    <cellStyle name="20% - Accent1 2 6 5 5 2 2" xfId="15000" xr:uid="{00000000-0005-0000-0000-0000DD390000}"/>
    <cellStyle name="20% - Accent1 2 6 5 5 2 2 2" xfId="15001" xr:uid="{00000000-0005-0000-0000-0000DE390000}"/>
    <cellStyle name="20% - Accent1 2 6 5 5 2 3" xfId="15002" xr:uid="{00000000-0005-0000-0000-0000DF390000}"/>
    <cellStyle name="20% - Accent1 2 6 5 5 3" xfId="15003" xr:uid="{00000000-0005-0000-0000-0000E0390000}"/>
    <cellStyle name="20% - Accent1 2 6 5 5 3 2" xfId="15004" xr:uid="{00000000-0005-0000-0000-0000E1390000}"/>
    <cellStyle name="20% - Accent1 2 6 5 5 4" xfId="15005" xr:uid="{00000000-0005-0000-0000-0000E2390000}"/>
    <cellStyle name="20% - Accent1 2 6 5 6" xfId="15006" xr:uid="{00000000-0005-0000-0000-0000E3390000}"/>
    <cellStyle name="20% - Accent1 2 6 5 6 2" xfId="15007" xr:uid="{00000000-0005-0000-0000-0000E4390000}"/>
    <cellStyle name="20% - Accent1 2 6 5 6 2 2" xfId="15008" xr:uid="{00000000-0005-0000-0000-0000E5390000}"/>
    <cellStyle name="20% - Accent1 2 6 5 6 2 2 2" xfId="15009" xr:uid="{00000000-0005-0000-0000-0000E6390000}"/>
    <cellStyle name="20% - Accent1 2 6 5 6 2 3" xfId="15010" xr:uid="{00000000-0005-0000-0000-0000E7390000}"/>
    <cellStyle name="20% - Accent1 2 6 5 6 3" xfId="15011" xr:uid="{00000000-0005-0000-0000-0000E8390000}"/>
    <cellStyle name="20% - Accent1 2 6 5 6 3 2" xfId="15012" xr:uid="{00000000-0005-0000-0000-0000E9390000}"/>
    <cellStyle name="20% - Accent1 2 6 5 6 4" xfId="15013" xr:uid="{00000000-0005-0000-0000-0000EA390000}"/>
    <cellStyle name="20% - Accent1 2 6 5 7" xfId="15014" xr:uid="{00000000-0005-0000-0000-0000EB390000}"/>
    <cellStyle name="20% - Accent1 2 6 5 7 2" xfId="15015" xr:uid="{00000000-0005-0000-0000-0000EC390000}"/>
    <cellStyle name="20% - Accent1 2 6 5 7 2 2" xfId="15016" xr:uid="{00000000-0005-0000-0000-0000ED390000}"/>
    <cellStyle name="20% - Accent1 2 6 5 7 3" xfId="15017" xr:uid="{00000000-0005-0000-0000-0000EE390000}"/>
    <cellStyle name="20% - Accent1 2 6 5 8" xfId="15018" xr:uid="{00000000-0005-0000-0000-0000EF390000}"/>
    <cellStyle name="20% - Accent1 2 6 5 8 2" xfId="15019" xr:uid="{00000000-0005-0000-0000-0000F0390000}"/>
    <cellStyle name="20% - Accent1 2 6 5 8 2 2" xfId="15020" xr:uid="{00000000-0005-0000-0000-0000F1390000}"/>
    <cellStyle name="20% - Accent1 2 6 5 8 3" xfId="15021" xr:uid="{00000000-0005-0000-0000-0000F2390000}"/>
    <cellStyle name="20% - Accent1 2 6 5 9" xfId="15022" xr:uid="{00000000-0005-0000-0000-0000F3390000}"/>
    <cellStyle name="20% - Accent1 2 6 5 9 2" xfId="15023" xr:uid="{00000000-0005-0000-0000-0000F4390000}"/>
    <cellStyle name="20% - Accent1 2 6 6" xfId="15024" xr:uid="{00000000-0005-0000-0000-0000F5390000}"/>
    <cellStyle name="20% - Accent1 2 6 6 2" xfId="15025" xr:uid="{00000000-0005-0000-0000-0000F6390000}"/>
    <cellStyle name="20% - Accent1 2 6 6 2 2" xfId="15026" xr:uid="{00000000-0005-0000-0000-0000F7390000}"/>
    <cellStyle name="20% - Accent1 2 6 6 2 2 2" xfId="15027" xr:uid="{00000000-0005-0000-0000-0000F8390000}"/>
    <cellStyle name="20% - Accent1 2 6 6 2 2 2 2" xfId="15028" xr:uid="{00000000-0005-0000-0000-0000F9390000}"/>
    <cellStyle name="20% - Accent1 2 6 6 2 2 3" xfId="15029" xr:uid="{00000000-0005-0000-0000-0000FA390000}"/>
    <cellStyle name="20% - Accent1 2 6 6 2 3" xfId="15030" xr:uid="{00000000-0005-0000-0000-0000FB390000}"/>
    <cellStyle name="20% - Accent1 2 6 6 2 3 2" xfId="15031" xr:uid="{00000000-0005-0000-0000-0000FC390000}"/>
    <cellStyle name="20% - Accent1 2 6 6 2 4" xfId="15032" xr:uid="{00000000-0005-0000-0000-0000FD390000}"/>
    <cellStyle name="20% - Accent1 2 6 6 3" xfId="15033" xr:uid="{00000000-0005-0000-0000-0000FE390000}"/>
    <cellStyle name="20% - Accent1 2 6 6 3 2" xfId="15034" xr:uid="{00000000-0005-0000-0000-0000FF390000}"/>
    <cellStyle name="20% - Accent1 2 6 6 3 2 2" xfId="15035" xr:uid="{00000000-0005-0000-0000-0000003A0000}"/>
    <cellStyle name="20% - Accent1 2 6 6 3 2 2 2" xfId="15036" xr:uid="{00000000-0005-0000-0000-0000013A0000}"/>
    <cellStyle name="20% - Accent1 2 6 6 3 2 3" xfId="15037" xr:uid="{00000000-0005-0000-0000-0000023A0000}"/>
    <cellStyle name="20% - Accent1 2 6 6 3 3" xfId="15038" xr:uid="{00000000-0005-0000-0000-0000033A0000}"/>
    <cellStyle name="20% - Accent1 2 6 6 3 3 2" xfId="15039" xr:uid="{00000000-0005-0000-0000-0000043A0000}"/>
    <cellStyle name="20% - Accent1 2 6 6 3 4" xfId="15040" xr:uid="{00000000-0005-0000-0000-0000053A0000}"/>
    <cellStyle name="20% - Accent1 2 6 6 4" xfId="15041" xr:uid="{00000000-0005-0000-0000-0000063A0000}"/>
    <cellStyle name="20% - Accent1 2 6 6 4 2" xfId="15042" xr:uid="{00000000-0005-0000-0000-0000073A0000}"/>
    <cellStyle name="20% - Accent1 2 6 6 4 2 2" xfId="15043" xr:uid="{00000000-0005-0000-0000-0000083A0000}"/>
    <cellStyle name="20% - Accent1 2 6 6 4 2 2 2" xfId="15044" xr:uid="{00000000-0005-0000-0000-0000093A0000}"/>
    <cellStyle name="20% - Accent1 2 6 6 4 2 3" xfId="15045" xr:uid="{00000000-0005-0000-0000-00000A3A0000}"/>
    <cellStyle name="20% - Accent1 2 6 6 4 3" xfId="15046" xr:uid="{00000000-0005-0000-0000-00000B3A0000}"/>
    <cellStyle name="20% - Accent1 2 6 6 4 3 2" xfId="15047" xr:uid="{00000000-0005-0000-0000-00000C3A0000}"/>
    <cellStyle name="20% - Accent1 2 6 6 4 4" xfId="15048" xr:uid="{00000000-0005-0000-0000-00000D3A0000}"/>
    <cellStyle name="20% - Accent1 2 6 6 5" xfId="15049" xr:uid="{00000000-0005-0000-0000-00000E3A0000}"/>
    <cellStyle name="20% - Accent1 2 6 6 5 2" xfId="15050" xr:uid="{00000000-0005-0000-0000-00000F3A0000}"/>
    <cellStyle name="20% - Accent1 2 6 6 5 2 2" xfId="15051" xr:uid="{00000000-0005-0000-0000-0000103A0000}"/>
    <cellStyle name="20% - Accent1 2 6 6 5 3" xfId="15052" xr:uid="{00000000-0005-0000-0000-0000113A0000}"/>
    <cellStyle name="20% - Accent1 2 6 6 6" xfId="15053" xr:uid="{00000000-0005-0000-0000-0000123A0000}"/>
    <cellStyle name="20% - Accent1 2 6 6 6 2" xfId="15054" xr:uid="{00000000-0005-0000-0000-0000133A0000}"/>
    <cellStyle name="20% - Accent1 2 6 6 6 2 2" xfId="15055" xr:uid="{00000000-0005-0000-0000-0000143A0000}"/>
    <cellStyle name="20% - Accent1 2 6 6 6 3" xfId="15056" xr:uid="{00000000-0005-0000-0000-0000153A0000}"/>
    <cellStyle name="20% - Accent1 2 6 6 7" xfId="15057" xr:uid="{00000000-0005-0000-0000-0000163A0000}"/>
    <cellStyle name="20% - Accent1 2 6 6 7 2" xfId="15058" xr:uid="{00000000-0005-0000-0000-0000173A0000}"/>
    <cellStyle name="20% - Accent1 2 6 6 8" xfId="15059" xr:uid="{00000000-0005-0000-0000-0000183A0000}"/>
    <cellStyle name="20% - Accent1 2 6 6 8 2" xfId="15060" xr:uid="{00000000-0005-0000-0000-0000193A0000}"/>
    <cellStyle name="20% - Accent1 2 6 6 9" xfId="15061" xr:uid="{00000000-0005-0000-0000-00001A3A0000}"/>
    <cellStyle name="20% - Accent1 2 6 7" xfId="15062" xr:uid="{00000000-0005-0000-0000-00001B3A0000}"/>
    <cellStyle name="20% - Accent1 2 6 7 2" xfId="15063" xr:uid="{00000000-0005-0000-0000-00001C3A0000}"/>
    <cellStyle name="20% - Accent1 2 6 7 2 2" xfId="15064" xr:uid="{00000000-0005-0000-0000-00001D3A0000}"/>
    <cellStyle name="20% - Accent1 2 6 7 2 2 2" xfId="15065" xr:uid="{00000000-0005-0000-0000-00001E3A0000}"/>
    <cellStyle name="20% - Accent1 2 6 7 2 2 2 2" xfId="15066" xr:uid="{00000000-0005-0000-0000-00001F3A0000}"/>
    <cellStyle name="20% - Accent1 2 6 7 2 2 3" xfId="15067" xr:uid="{00000000-0005-0000-0000-0000203A0000}"/>
    <cellStyle name="20% - Accent1 2 6 7 2 3" xfId="15068" xr:uid="{00000000-0005-0000-0000-0000213A0000}"/>
    <cellStyle name="20% - Accent1 2 6 7 2 3 2" xfId="15069" xr:uid="{00000000-0005-0000-0000-0000223A0000}"/>
    <cellStyle name="20% - Accent1 2 6 7 2 4" xfId="15070" xr:uid="{00000000-0005-0000-0000-0000233A0000}"/>
    <cellStyle name="20% - Accent1 2 6 7 3" xfId="15071" xr:uid="{00000000-0005-0000-0000-0000243A0000}"/>
    <cellStyle name="20% - Accent1 2 6 7 3 2" xfId="15072" xr:uid="{00000000-0005-0000-0000-0000253A0000}"/>
    <cellStyle name="20% - Accent1 2 6 7 3 2 2" xfId="15073" xr:uid="{00000000-0005-0000-0000-0000263A0000}"/>
    <cellStyle name="20% - Accent1 2 6 7 3 2 2 2" xfId="15074" xr:uid="{00000000-0005-0000-0000-0000273A0000}"/>
    <cellStyle name="20% - Accent1 2 6 7 3 2 3" xfId="15075" xr:uid="{00000000-0005-0000-0000-0000283A0000}"/>
    <cellStyle name="20% - Accent1 2 6 7 3 3" xfId="15076" xr:uid="{00000000-0005-0000-0000-0000293A0000}"/>
    <cellStyle name="20% - Accent1 2 6 7 3 3 2" xfId="15077" xr:uid="{00000000-0005-0000-0000-00002A3A0000}"/>
    <cellStyle name="20% - Accent1 2 6 7 3 4" xfId="15078" xr:uid="{00000000-0005-0000-0000-00002B3A0000}"/>
    <cellStyle name="20% - Accent1 2 6 7 4" xfId="15079" xr:uid="{00000000-0005-0000-0000-00002C3A0000}"/>
    <cellStyle name="20% - Accent1 2 6 7 4 2" xfId="15080" xr:uid="{00000000-0005-0000-0000-00002D3A0000}"/>
    <cellStyle name="20% - Accent1 2 6 7 4 2 2" xfId="15081" xr:uid="{00000000-0005-0000-0000-00002E3A0000}"/>
    <cellStyle name="20% - Accent1 2 6 7 4 2 2 2" xfId="15082" xr:uid="{00000000-0005-0000-0000-00002F3A0000}"/>
    <cellStyle name="20% - Accent1 2 6 7 4 2 3" xfId="15083" xr:uid="{00000000-0005-0000-0000-0000303A0000}"/>
    <cellStyle name="20% - Accent1 2 6 7 4 3" xfId="15084" xr:uid="{00000000-0005-0000-0000-0000313A0000}"/>
    <cellStyle name="20% - Accent1 2 6 7 4 3 2" xfId="15085" xr:uid="{00000000-0005-0000-0000-0000323A0000}"/>
    <cellStyle name="20% - Accent1 2 6 7 4 4" xfId="15086" xr:uid="{00000000-0005-0000-0000-0000333A0000}"/>
    <cellStyle name="20% - Accent1 2 6 7 5" xfId="15087" xr:uid="{00000000-0005-0000-0000-0000343A0000}"/>
    <cellStyle name="20% - Accent1 2 6 7 5 2" xfId="15088" xr:uid="{00000000-0005-0000-0000-0000353A0000}"/>
    <cellStyle name="20% - Accent1 2 6 7 5 2 2" xfId="15089" xr:uid="{00000000-0005-0000-0000-0000363A0000}"/>
    <cellStyle name="20% - Accent1 2 6 7 5 3" xfId="15090" xr:uid="{00000000-0005-0000-0000-0000373A0000}"/>
    <cellStyle name="20% - Accent1 2 6 7 6" xfId="15091" xr:uid="{00000000-0005-0000-0000-0000383A0000}"/>
    <cellStyle name="20% - Accent1 2 6 7 6 2" xfId="15092" xr:uid="{00000000-0005-0000-0000-0000393A0000}"/>
    <cellStyle name="20% - Accent1 2 6 7 6 2 2" xfId="15093" xr:uid="{00000000-0005-0000-0000-00003A3A0000}"/>
    <cellStyle name="20% - Accent1 2 6 7 6 3" xfId="15094" xr:uid="{00000000-0005-0000-0000-00003B3A0000}"/>
    <cellStyle name="20% - Accent1 2 6 7 7" xfId="15095" xr:uid="{00000000-0005-0000-0000-00003C3A0000}"/>
    <cellStyle name="20% - Accent1 2 6 7 7 2" xfId="15096" xr:uid="{00000000-0005-0000-0000-00003D3A0000}"/>
    <cellStyle name="20% - Accent1 2 6 7 8" xfId="15097" xr:uid="{00000000-0005-0000-0000-00003E3A0000}"/>
    <cellStyle name="20% - Accent1 2 6 7 8 2" xfId="15098" xr:uid="{00000000-0005-0000-0000-00003F3A0000}"/>
    <cellStyle name="20% - Accent1 2 6 7 9" xfId="15099" xr:uid="{00000000-0005-0000-0000-0000403A0000}"/>
    <cellStyle name="20% - Accent1 2 6 8" xfId="15100" xr:uid="{00000000-0005-0000-0000-0000413A0000}"/>
    <cellStyle name="20% - Accent1 2 6 8 2" xfId="15101" xr:uid="{00000000-0005-0000-0000-0000423A0000}"/>
    <cellStyle name="20% - Accent1 2 6 8 2 2" xfId="15102" xr:uid="{00000000-0005-0000-0000-0000433A0000}"/>
    <cellStyle name="20% - Accent1 2 6 8 2 2 2" xfId="15103" xr:uid="{00000000-0005-0000-0000-0000443A0000}"/>
    <cellStyle name="20% - Accent1 2 6 8 2 3" xfId="15104" xr:uid="{00000000-0005-0000-0000-0000453A0000}"/>
    <cellStyle name="20% - Accent1 2 6 8 3" xfId="15105" xr:uid="{00000000-0005-0000-0000-0000463A0000}"/>
    <cellStyle name="20% - Accent1 2 6 8 3 2" xfId="15106" xr:uid="{00000000-0005-0000-0000-0000473A0000}"/>
    <cellStyle name="20% - Accent1 2 6 8 4" xfId="15107" xr:uid="{00000000-0005-0000-0000-0000483A0000}"/>
    <cellStyle name="20% - Accent1 2 6 9" xfId="15108" xr:uid="{00000000-0005-0000-0000-0000493A0000}"/>
    <cellStyle name="20% - Accent1 2 6 9 2" xfId="15109" xr:uid="{00000000-0005-0000-0000-00004A3A0000}"/>
    <cellStyle name="20% - Accent1 2 6 9 2 2" xfId="15110" xr:uid="{00000000-0005-0000-0000-00004B3A0000}"/>
    <cellStyle name="20% - Accent1 2 6 9 2 2 2" xfId="15111" xr:uid="{00000000-0005-0000-0000-00004C3A0000}"/>
    <cellStyle name="20% - Accent1 2 6 9 2 3" xfId="15112" xr:uid="{00000000-0005-0000-0000-00004D3A0000}"/>
    <cellStyle name="20% - Accent1 2 6 9 3" xfId="15113" xr:uid="{00000000-0005-0000-0000-00004E3A0000}"/>
    <cellStyle name="20% - Accent1 2 6 9 3 2" xfId="15114" xr:uid="{00000000-0005-0000-0000-00004F3A0000}"/>
    <cellStyle name="20% - Accent1 2 6 9 4" xfId="15115" xr:uid="{00000000-0005-0000-0000-0000503A0000}"/>
    <cellStyle name="20% - Accent1 2 7" xfId="15116" xr:uid="{00000000-0005-0000-0000-0000513A0000}"/>
    <cellStyle name="20% - Accent1 2 7 10" xfId="15117" xr:uid="{00000000-0005-0000-0000-0000523A0000}"/>
    <cellStyle name="20% - Accent1 2 7 10 2" xfId="15118" xr:uid="{00000000-0005-0000-0000-0000533A0000}"/>
    <cellStyle name="20% - Accent1 2 7 10 2 2" xfId="15119" xr:uid="{00000000-0005-0000-0000-0000543A0000}"/>
    <cellStyle name="20% - Accent1 2 7 10 3" xfId="15120" xr:uid="{00000000-0005-0000-0000-0000553A0000}"/>
    <cellStyle name="20% - Accent1 2 7 11" xfId="15121" xr:uid="{00000000-0005-0000-0000-0000563A0000}"/>
    <cellStyle name="20% - Accent1 2 7 11 2" xfId="15122" xr:uid="{00000000-0005-0000-0000-0000573A0000}"/>
    <cellStyle name="20% - Accent1 2 7 11 2 2" xfId="15123" xr:uid="{00000000-0005-0000-0000-0000583A0000}"/>
    <cellStyle name="20% - Accent1 2 7 11 3" xfId="15124" xr:uid="{00000000-0005-0000-0000-0000593A0000}"/>
    <cellStyle name="20% - Accent1 2 7 12" xfId="15125" xr:uid="{00000000-0005-0000-0000-00005A3A0000}"/>
    <cellStyle name="20% - Accent1 2 7 12 2" xfId="15126" xr:uid="{00000000-0005-0000-0000-00005B3A0000}"/>
    <cellStyle name="20% - Accent1 2 7 13" xfId="15127" xr:uid="{00000000-0005-0000-0000-00005C3A0000}"/>
    <cellStyle name="20% - Accent1 2 7 13 2" xfId="15128" xr:uid="{00000000-0005-0000-0000-00005D3A0000}"/>
    <cellStyle name="20% - Accent1 2 7 14" xfId="15129" xr:uid="{00000000-0005-0000-0000-00005E3A0000}"/>
    <cellStyle name="20% - Accent1 2 7 2" xfId="15130" xr:uid="{00000000-0005-0000-0000-00005F3A0000}"/>
    <cellStyle name="20% - Accent1 2 7 2 10" xfId="15131" xr:uid="{00000000-0005-0000-0000-0000603A0000}"/>
    <cellStyle name="20% - Accent1 2 7 2 10 2" xfId="15132" xr:uid="{00000000-0005-0000-0000-0000613A0000}"/>
    <cellStyle name="20% - Accent1 2 7 2 11" xfId="15133" xr:uid="{00000000-0005-0000-0000-0000623A0000}"/>
    <cellStyle name="20% - Accent1 2 7 2 2" xfId="15134" xr:uid="{00000000-0005-0000-0000-0000633A0000}"/>
    <cellStyle name="20% - Accent1 2 7 2 2 2" xfId="15135" xr:uid="{00000000-0005-0000-0000-0000643A0000}"/>
    <cellStyle name="20% - Accent1 2 7 2 2 2 2" xfId="15136" xr:uid="{00000000-0005-0000-0000-0000653A0000}"/>
    <cellStyle name="20% - Accent1 2 7 2 2 2 2 2" xfId="15137" xr:uid="{00000000-0005-0000-0000-0000663A0000}"/>
    <cellStyle name="20% - Accent1 2 7 2 2 2 2 2 2" xfId="15138" xr:uid="{00000000-0005-0000-0000-0000673A0000}"/>
    <cellStyle name="20% - Accent1 2 7 2 2 2 2 3" xfId="15139" xr:uid="{00000000-0005-0000-0000-0000683A0000}"/>
    <cellStyle name="20% - Accent1 2 7 2 2 2 3" xfId="15140" xr:uid="{00000000-0005-0000-0000-0000693A0000}"/>
    <cellStyle name="20% - Accent1 2 7 2 2 2 3 2" xfId="15141" xr:uid="{00000000-0005-0000-0000-00006A3A0000}"/>
    <cellStyle name="20% - Accent1 2 7 2 2 2 4" xfId="15142" xr:uid="{00000000-0005-0000-0000-00006B3A0000}"/>
    <cellStyle name="20% - Accent1 2 7 2 2 3" xfId="15143" xr:uid="{00000000-0005-0000-0000-00006C3A0000}"/>
    <cellStyle name="20% - Accent1 2 7 2 2 3 2" xfId="15144" xr:uid="{00000000-0005-0000-0000-00006D3A0000}"/>
    <cellStyle name="20% - Accent1 2 7 2 2 3 2 2" xfId="15145" xr:uid="{00000000-0005-0000-0000-00006E3A0000}"/>
    <cellStyle name="20% - Accent1 2 7 2 2 3 2 2 2" xfId="15146" xr:uid="{00000000-0005-0000-0000-00006F3A0000}"/>
    <cellStyle name="20% - Accent1 2 7 2 2 3 2 3" xfId="15147" xr:uid="{00000000-0005-0000-0000-0000703A0000}"/>
    <cellStyle name="20% - Accent1 2 7 2 2 3 3" xfId="15148" xr:uid="{00000000-0005-0000-0000-0000713A0000}"/>
    <cellStyle name="20% - Accent1 2 7 2 2 3 3 2" xfId="15149" xr:uid="{00000000-0005-0000-0000-0000723A0000}"/>
    <cellStyle name="20% - Accent1 2 7 2 2 3 4" xfId="15150" xr:uid="{00000000-0005-0000-0000-0000733A0000}"/>
    <cellStyle name="20% - Accent1 2 7 2 2 4" xfId="15151" xr:uid="{00000000-0005-0000-0000-0000743A0000}"/>
    <cellStyle name="20% - Accent1 2 7 2 2 4 2" xfId="15152" xr:uid="{00000000-0005-0000-0000-0000753A0000}"/>
    <cellStyle name="20% - Accent1 2 7 2 2 4 2 2" xfId="15153" xr:uid="{00000000-0005-0000-0000-0000763A0000}"/>
    <cellStyle name="20% - Accent1 2 7 2 2 4 2 2 2" xfId="15154" xr:uid="{00000000-0005-0000-0000-0000773A0000}"/>
    <cellStyle name="20% - Accent1 2 7 2 2 4 2 3" xfId="15155" xr:uid="{00000000-0005-0000-0000-0000783A0000}"/>
    <cellStyle name="20% - Accent1 2 7 2 2 4 3" xfId="15156" xr:uid="{00000000-0005-0000-0000-0000793A0000}"/>
    <cellStyle name="20% - Accent1 2 7 2 2 4 3 2" xfId="15157" xr:uid="{00000000-0005-0000-0000-00007A3A0000}"/>
    <cellStyle name="20% - Accent1 2 7 2 2 4 4" xfId="15158" xr:uid="{00000000-0005-0000-0000-00007B3A0000}"/>
    <cellStyle name="20% - Accent1 2 7 2 2 5" xfId="15159" xr:uid="{00000000-0005-0000-0000-00007C3A0000}"/>
    <cellStyle name="20% - Accent1 2 7 2 2 5 2" xfId="15160" xr:uid="{00000000-0005-0000-0000-00007D3A0000}"/>
    <cellStyle name="20% - Accent1 2 7 2 2 5 2 2" xfId="15161" xr:uid="{00000000-0005-0000-0000-00007E3A0000}"/>
    <cellStyle name="20% - Accent1 2 7 2 2 5 3" xfId="15162" xr:uid="{00000000-0005-0000-0000-00007F3A0000}"/>
    <cellStyle name="20% - Accent1 2 7 2 2 6" xfId="15163" xr:uid="{00000000-0005-0000-0000-0000803A0000}"/>
    <cellStyle name="20% - Accent1 2 7 2 2 6 2" xfId="15164" xr:uid="{00000000-0005-0000-0000-0000813A0000}"/>
    <cellStyle name="20% - Accent1 2 7 2 2 6 2 2" xfId="15165" xr:uid="{00000000-0005-0000-0000-0000823A0000}"/>
    <cellStyle name="20% - Accent1 2 7 2 2 6 3" xfId="15166" xr:uid="{00000000-0005-0000-0000-0000833A0000}"/>
    <cellStyle name="20% - Accent1 2 7 2 2 7" xfId="15167" xr:uid="{00000000-0005-0000-0000-0000843A0000}"/>
    <cellStyle name="20% - Accent1 2 7 2 2 7 2" xfId="15168" xr:uid="{00000000-0005-0000-0000-0000853A0000}"/>
    <cellStyle name="20% - Accent1 2 7 2 2 8" xfId="15169" xr:uid="{00000000-0005-0000-0000-0000863A0000}"/>
    <cellStyle name="20% - Accent1 2 7 2 2 8 2" xfId="15170" xr:uid="{00000000-0005-0000-0000-0000873A0000}"/>
    <cellStyle name="20% - Accent1 2 7 2 2 9" xfId="15171" xr:uid="{00000000-0005-0000-0000-0000883A0000}"/>
    <cellStyle name="20% - Accent1 2 7 2 3" xfId="15172" xr:uid="{00000000-0005-0000-0000-0000893A0000}"/>
    <cellStyle name="20% - Accent1 2 7 2 3 2" xfId="15173" xr:uid="{00000000-0005-0000-0000-00008A3A0000}"/>
    <cellStyle name="20% - Accent1 2 7 2 3 2 2" xfId="15174" xr:uid="{00000000-0005-0000-0000-00008B3A0000}"/>
    <cellStyle name="20% - Accent1 2 7 2 3 2 2 2" xfId="15175" xr:uid="{00000000-0005-0000-0000-00008C3A0000}"/>
    <cellStyle name="20% - Accent1 2 7 2 3 2 2 2 2" xfId="15176" xr:uid="{00000000-0005-0000-0000-00008D3A0000}"/>
    <cellStyle name="20% - Accent1 2 7 2 3 2 2 3" xfId="15177" xr:uid="{00000000-0005-0000-0000-00008E3A0000}"/>
    <cellStyle name="20% - Accent1 2 7 2 3 2 3" xfId="15178" xr:uid="{00000000-0005-0000-0000-00008F3A0000}"/>
    <cellStyle name="20% - Accent1 2 7 2 3 2 3 2" xfId="15179" xr:uid="{00000000-0005-0000-0000-0000903A0000}"/>
    <cellStyle name="20% - Accent1 2 7 2 3 2 4" xfId="15180" xr:uid="{00000000-0005-0000-0000-0000913A0000}"/>
    <cellStyle name="20% - Accent1 2 7 2 3 3" xfId="15181" xr:uid="{00000000-0005-0000-0000-0000923A0000}"/>
    <cellStyle name="20% - Accent1 2 7 2 3 3 2" xfId="15182" xr:uid="{00000000-0005-0000-0000-0000933A0000}"/>
    <cellStyle name="20% - Accent1 2 7 2 3 3 2 2" xfId="15183" xr:uid="{00000000-0005-0000-0000-0000943A0000}"/>
    <cellStyle name="20% - Accent1 2 7 2 3 3 2 2 2" xfId="15184" xr:uid="{00000000-0005-0000-0000-0000953A0000}"/>
    <cellStyle name="20% - Accent1 2 7 2 3 3 2 3" xfId="15185" xr:uid="{00000000-0005-0000-0000-0000963A0000}"/>
    <cellStyle name="20% - Accent1 2 7 2 3 3 3" xfId="15186" xr:uid="{00000000-0005-0000-0000-0000973A0000}"/>
    <cellStyle name="20% - Accent1 2 7 2 3 3 3 2" xfId="15187" xr:uid="{00000000-0005-0000-0000-0000983A0000}"/>
    <cellStyle name="20% - Accent1 2 7 2 3 3 4" xfId="15188" xr:uid="{00000000-0005-0000-0000-0000993A0000}"/>
    <cellStyle name="20% - Accent1 2 7 2 3 4" xfId="15189" xr:uid="{00000000-0005-0000-0000-00009A3A0000}"/>
    <cellStyle name="20% - Accent1 2 7 2 3 4 2" xfId="15190" xr:uid="{00000000-0005-0000-0000-00009B3A0000}"/>
    <cellStyle name="20% - Accent1 2 7 2 3 4 2 2" xfId="15191" xr:uid="{00000000-0005-0000-0000-00009C3A0000}"/>
    <cellStyle name="20% - Accent1 2 7 2 3 4 2 2 2" xfId="15192" xr:uid="{00000000-0005-0000-0000-00009D3A0000}"/>
    <cellStyle name="20% - Accent1 2 7 2 3 4 2 3" xfId="15193" xr:uid="{00000000-0005-0000-0000-00009E3A0000}"/>
    <cellStyle name="20% - Accent1 2 7 2 3 4 3" xfId="15194" xr:uid="{00000000-0005-0000-0000-00009F3A0000}"/>
    <cellStyle name="20% - Accent1 2 7 2 3 4 3 2" xfId="15195" xr:uid="{00000000-0005-0000-0000-0000A03A0000}"/>
    <cellStyle name="20% - Accent1 2 7 2 3 4 4" xfId="15196" xr:uid="{00000000-0005-0000-0000-0000A13A0000}"/>
    <cellStyle name="20% - Accent1 2 7 2 3 5" xfId="15197" xr:uid="{00000000-0005-0000-0000-0000A23A0000}"/>
    <cellStyle name="20% - Accent1 2 7 2 3 5 2" xfId="15198" xr:uid="{00000000-0005-0000-0000-0000A33A0000}"/>
    <cellStyle name="20% - Accent1 2 7 2 3 5 2 2" xfId="15199" xr:uid="{00000000-0005-0000-0000-0000A43A0000}"/>
    <cellStyle name="20% - Accent1 2 7 2 3 5 3" xfId="15200" xr:uid="{00000000-0005-0000-0000-0000A53A0000}"/>
    <cellStyle name="20% - Accent1 2 7 2 3 6" xfId="15201" xr:uid="{00000000-0005-0000-0000-0000A63A0000}"/>
    <cellStyle name="20% - Accent1 2 7 2 3 6 2" xfId="15202" xr:uid="{00000000-0005-0000-0000-0000A73A0000}"/>
    <cellStyle name="20% - Accent1 2 7 2 3 6 2 2" xfId="15203" xr:uid="{00000000-0005-0000-0000-0000A83A0000}"/>
    <cellStyle name="20% - Accent1 2 7 2 3 6 3" xfId="15204" xr:uid="{00000000-0005-0000-0000-0000A93A0000}"/>
    <cellStyle name="20% - Accent1 2 7 2 3 7" xfId="15205" xr:uid="{00000000-0005-0000-0000-0000AA3A0000}"/>
    <cellStyle name="20% - Accent1 2 7 2 3 7 2" xfId="15206" xr:uid="{00000000-0005-0000-0000-0000AB3A0000}"/>
    <cellStyle name="20% - Accent1 2 7 2 3 8" xfId="15207" xr:uid="{00000000-0005-0000-0000-0000AC3A0000}"/>
    <cellStyle name="20% - Accent1 2 7 2 3 8 2" xfId="15208" xr:uid="{00000000-0005-0000-0000-0000AD3A0000}"/>
    <cellStyle name="20% - Accent1 2 7 2 3 9" xfId="15209" xr:uid="{00000000-0005-0000-0000-0000AE3A0000}"/>
    <cellStyle name="20% - Accent1 2 7 2 4" xfId="15210" xr:uid="{00000000-0005-0000-0000-0000AF3A0000}"/>
    <cellStyle name="20% - Accent1 2 7 2 4 2" xfId="15211" xr:uid="{00000000-0005-0000-0000-0000B03A0000}"/>
    <cellStyle name="20% - Accent1 2 7 2 4 2 2" xfId="15212" xr:uid="{00000000-0005-0000-0000-0000B13A0000}"/>
    <cellStyle name="20% - Accent1 2 7 2 4 2 2 2" xfId="15213" xr:uid="{00000000-0005-0000-0000-0000B23A0000}"/>
    <cellStyle name="20% - Accent1 2 7 2 4 2 3" xfId="15214" xr:uid="{00000000-0005-0000-0000-0000B33A0000}"/>
    <cellStyle name="20% - Accent1 2 7 2 4 3" xfId="15215" xr:uid="{00000000-0005-0000-0000-0000B43A0000}"/>
    <cellStyle name="20% - Accent1 2 7 2 4 3 2" xfId="15216" xr:uid="{00000000-0005-0000-0000-0000B53A0000}"/>
    <cellStyle name="20% - Accent1 2 7 2 4 4" xfId="15217" xr:uid="{00000000-0005-0000-0000-0000B63A0000}"/>
    <cellStyle name="20% - Accent1 2 7 2 5" xfId="15218" xr:uid="{00000000-0005-0000-0000-0000B73A0000}"/>
    <cellStyle name="20% - Accent1 2 7 2 5 2" xfId="15219" xr:uid="{00000000-0005-0000-0000-0000B83A0000}"/>
    <cellStyle name="20% - Accent1 2 7 2 5 2 2" xfId="15220" xr:uid="{00000000-0005-0000-0000-0000B93A0000}"/>
    <cellStyle name="20% - Accent1 2 7 2 5 2 2 2" xfId="15221" xr:uid="{00000000-0005-0000-0000-0000BA3A0000}"/>
    <cellStyle name="20% - Accent1 2 7 2 5 2 3" xfId="15222" xr:uid="{00000000-0005-0000-0000-0000BB3A0000}"/>
    <cellStyle name="20% - Accent1 2 7 2 5 3" xfId="15223" xr:uid="{00000000-0005-0000-0000-0000BC3A0000}"/>
    <cellStyle name="20% - Accent1 2 7 2 5 3 2" xfId="15224" xr:uid="{00000000-0005-0000-0000-0000BD3A0000}"/>
    <cellStyle name="20% - Accent1 2 7 2 5 4" xfId="15225" xr:uid="{00000000-0005-0000-0000-0000BE3A0000}"/>
    <cellStyle name="20% - Accent1 2 7 2 6" xfId="15226" xr:uid="{00000000-0005-0000-0000-0000BF3A0000}"/>
    <cellStyle name="20% - Accent1 2 7 2 6 2" xfId="15227" xr:uid="{00000000-0005-0000-0000-0000C03A0000}"/>
    <cellStyle name="20% - Accent1 2 7 2 6 2 2" xfId="15228" xr:uid="{00000000-0005-0000-0000-0000C13A0000}"/>
    <cellStyle name="20% - Accent1 2 7 2 6 2 2 2" xfId="15229" xr:uid="{00000000-0005-0000-0000-0000C23A0000}"/>
    <cellStyle name="20% - Accent1 2 7 2 6 2 3" xfId="15230" xr:uid="{00000000-0005-0000-0000-0000C33A0000}"/>
    <cellStyle name="20% - Accent1 2 7 2 6 3" xfId="15231" xr:uid="{00000000-0005-0000-0000-0000C43A0000}"/>
    <cellStyle name="20% - Accent1 2 7 2 6 3 2" xfId="15232" xr:uid="{00000000-0005-0000-0000-0000C53A0000}"/>
    <cellStyle name="20% - Accent1 2 7 2 6 4" xfId="15233" xr:uid="{00000000-0005-0000-0000-0000C63A0000}"/>
    <cellStyle name="20% - Accent1 2 7 2 7" xfId="15234" xr:uid="{00000000-0005-0000-0000-0000C73A0000}"/>
    <cellStyle name="20% - Accent1 2 7 2 7 2" xfId="15235" xr:uid="{00000000-0005-0000-0000-0000C83A0000}"/>
    <cellStyle name="20% - Accent1 2 7 2 7 2 2" xfId="15236" xr:uid="{00000000-0005-0000-0000-0000C93A0000}"/>
    <cellStyle name="20% - Accent1 2 7 2 7 3" xfId="15237" xr:uid="{00000000-0005-0000-0000-0000CA3A0000}"/>
    <cellStyle name="20% - Accent1 2 7 2 8" xfId="15238" xr:uid="{00000000-0005-0000-0000-0000CB3A0000}"/>
    <cellStyle name="20% - Accent1 2 7 2 8 2" xfId="15239" xr:uid="{00000000-0005-0000-0000-0000CC3A0000}"/>
    <cellStyle name="20% - Accent1 2 7 2 8 2 2" xfId="15240" xr:uid="{00000000-0005-0000-0000-0000CD3A0000}"/>
    <cellStyle name="20% - Accent1 2 7 2 8 3" xfId="15241" xr:uid="{00000000-0005-0000-0000-0000CE3A0000}"/>
    <cellStyle name="20% - Accent1 2 7 2 9" xfId="15242" xr:uid="{00000000-0005-0000-0000-0000CF3A0000}"/>
    <cellStyle name="20% - Accent1 2 7 2 9 2" xfId="15243" xr:uid="{00000000-0005-0000-0000-0000D03A0000}"/>
    <cellStyle name="20% - Accent1 2 7 3" xfId="15244" xr:uid="{00000000-0005-0000-0000-0000D13A0000}"/>
    <cellStyle name="20% - Accent1 2 7 3 10" xfId="15245" xr:uid="{00000000-0005-0000-0000-0000D23A0000}"/>
    <cellStyle name="20% - Accent1 2 7 3 10 2" xfId="15246" xr:uid="{00000000-0005-0000-0000-0000D33A0000}"/>
    <cellStyle name="20% - Accent1 2 7 3 11" xfId="15247" xr:uid="{00000000-0005-0000-0000-0000D43A0000}"/>
    <cellStyle name="20% - Accent1 2 7 3 2" xfId="15248" xr:uid="{00000000-0005-0000-0000-0000D53A0000}"/>
    <cellStyle name="20% - Accent1 2 7 3 2 2" xfId="15249" xr:uid="{00000000-0005-0000-0000-0000D63A0000}"/>
    <cellStyle name="20% - Accent1 2 7 3 2 2 2" xfId="15250" xr:uid="{00000000-0005-0000-0000-0000D73A0000}"/>
    <cellStyle name="20% - Accent1 2 7 3 2 2 2 2" xfId="15251" xr:uid="{00000000-0005-0000-0000-0000D83A0000}"/>
    <cellStyle name="20% - Accent1 2 7 3 2 2 2 2 2" xfId="15252" xr:uid="{00000000-0005-0000-0000-0000D93A0000}"/>
    <cellStyle name="20% - Accent1 2 7 3 2 2 2 3" xfId="15253" xr:uid="{00000000-0005-0000-0000-0000DA3A0000}"/>
    <cellStyle name="20% - Accent1 2 7 3 2 2 3" xfId="15254" xr:uid="{00000000-0005-0000-0000-0000DB3A0000}"/>
    <cellStyle name="20% - Accent1 2 7 3 2 2 3 2" xfId="15255" xr:uid="{00000000-0005-0000-0000-0000DC3A0000}"/>
    <cellStyle name="20% - Accent1 2 7 3 2 2 4" xfId="15256" xr:uid="{00000000-0005-0000-0000-0000DD3A0000}"/>
    <cellStyle name="20% - Accent1 2 7 3 2 3" xfId="15257" xr:uid="{00000000-0005-0000-0000-0000DE3A0000}"/>
    <cellStyle name="20% - Accent1 2 7 3 2 3 2" xfId="15258" xr:uid="{00000000-0005-0000-0000-0000DF3A0000}"/>
    <cellStyle name="20% - Accent1 2 7 3 2 3 2 2" xfId="15259" xr:uid="{00000000-0005-0000-0000-0000E03A0000}"/>
    <cellStyle name="20% - Accent1 2 7 3 2 3 2 2 2" xfId="15260" xr:uid="{00000000-0005-0000-0000-0000E13A0000}"/>
    <cellStyle name="20% - Accent1 2 7 3 2 3 2 3" xfId="15261" xr:uid="{00000000-0005-0000-0000-0000E23A0000}"/>
    <cellStyle name="20% - Accent1 2 7 3 2 3 3" xfId="15262" xr:uid="{00000000-0005-0000-0000-0000E33A0000}"/>
    <cellStyle name="20% - Accent1 2 7 3 2 3 3 2" xfId="15263" xr:uid="{00000000-0005-0000-0000-0000E43A0000}"/>
    <cellStyle name="20% - Accent1 2 7 3 2 3 4" xfId="15264" xr:uid="{00000000-0005-0000-0000-0000E53A0000}"/>
    <cellStyle name="20% - Accent1 2 7 3 2 4" xfId="15265" xr:uid="{00000000-0005-0000-0000-0000E63A0000}"/>
    <cellStyle name="20% - Accent1 2 7 3 2 4 2" xfId="15266" xr:uid="{00000000-0005-0000-0000-0000E73A0000}"/>
    <cellStyle name="20% - Accent1 2 7 3 2 4 2 2" xfId="15267" xr:uid="{00000000-0005-0000-0000-0000E83A0000}"/>
    <cellStyle name="20% - Accent1 2 7 3 2 4 2 2 2" xfId="15268" xr:uid="{00000000-0005-0000-0000-0000E93A0000}"/>
    <cellStyle name="20% - Accent1 2 7 3 2 4 2 3" xfId="15269" xr:uid="{00000000-0005-0000-0000-0000EA3A0000}"/>
    <cellStyle name="20% - Accent1 2 7 3 2 4 3" xfId="15270" xr:uid="{00000000-0005-0000-0000-0000EB3A0000}"/>
    <cellStyle name="20% - Accent1 2 7 3 2 4 3 2" xfId="15271" xr:uid="{00000000-0005-0000-0000-0000EC3A0000}"/>
    <cellStyle name="20% - Accent1 2 7 3 2 4 4" xfId="15272" xr:uid="{00000000-0005-0000-0000-0000ED3A0000}"/>
    <cellStyle name="20% - Accent1 2 7 3 2 5" xfId="15273" xr:uid="{00000000-0005-0000-0000-0000EE3A0000}"/>
    <cellStyle name="20% - Accent1 2 7 3 2 5 2" xfId="15274" xr:uid="{00000000-0005-0000-0000-0000EF3A0000}"/>
    <cellStyle name="20% - Accent1 2 7 3 2 5 2 2" xfId="15275" xr:uid="{00000000-0005-0000-0000-0000F03A0000}"/>
    <cellStyle name="20% - Accent1 2 7 3 2 5 3" xfId="15276" xr:uid="{00000000-0005-0000-0000-0000F13A0000}"/>
    <cellStyle name="20% - Accent1 2 7 3 2 6" xfId="15277" xr:uid="{00000000-0005-0000-0000-0000F23A0000}"/>
    <cellStyle name="20% - Accent1 2 7 3 2 6 2" xfId="15278" xr:uid="{00000000-0005-0000-0000-0000F33A0000}"/>
    <cellStyle name="20% - Accent1 2 7 3 2 6 2 2" xfId="15279" xr:uid="{00000000-0005-0000-0000-0000F43A0000}"/>
    <cellStyle name="20% - Accent1 2 7 3 2 6 3" xfId="15280" xr:uid="{00000000-0005-0000-0000-0000F53A0000}"/>
    <cellStyle name="20% - Accent1 2 7 3 2 7" xfId="15281" xr:uid="{00000000-0005-0000-0000-0000F63A0000}"/>
    <cellStyle name="20% - Accent1 2 7 3 2 7 2" xfId="15282" xr:uid="{00000000-0005-0000-0000-0000F73A0000}"/>
    <cellStyle name="20% - Accent1 2 7 3 2 8" xfId="15283" xr:uid="{00000000-0005-0000-0000-0000F83A0000}"/>
    <cellStyle name="20% - Accent1 2 7 3 2 8 2" xfId="15284" xr:uid="{00000000-0005-0000-0000-0000F93A0000}"/>
    <cellStyle name="20% - Accent1 2 7 3 2 9" xfId="15285" xr:uid="{00000000-0005-0000-0000-0000FA3A0000}"/>
    <cellStyle name="20% - Accent1 2 7 3 3" xfId="15286" xr:uid="{00000000-0005-0000-0000-0000FB3A0000}"/>
    <cellStyle name="20% - Accent1 2 7 3 3 2" xfId="15287" xr:uid="{00000000-0005-0000-0000-0000FC3A0000}"/>
    <cellStyle name="20% - Accent1 2 7 3 3 2 2" xfId="15288" xr:uid="{00000000-0005-0000-0000-0000FD3A0000}"/>
    <cellStyle name="20% - Accent1 2 7 3 3 2 2 2" xfId="15289" xr:uid="{00000000-0005-0000-0000-0000FE3A0000}"/>
    <cellStyle name="20% - Accent1 2 7 3 3 2 2 2 2" xfId="15290" xr:uid="{00000000-0005-0000-0000-0000FF3A0000}"/>
    <cellStyle name="20% - Accent1 2 7 3 3 2 2 3" xfId="15291" xr:uid="{00000000-0005-0000-0000-0000003B0000}"/>
    <cellStyle name="20% - Accent1 2 7 3 3 2 3" xfId="15292" xr:uid="{00000000-0005-0000-0000-0000013B0000}"/>
    <cellStyle name="20% - Accent1 2 7 3 3 2 3 2" xfId="15293" xr:uid="{00000000-0005-0000-0000-0000023B0000}"/>
    <cellStyle name="20% - Accent1 2 7 3 3 2 4" xfId="15294" xr:uid="{00000000-0005-0000-0000-0000033B0000}"/>
    <cellStyle name="20% - Accent1 2 7 3 3 3" xfId="15295" xr:uid="{00000000-0005-0000-0000-0000043B0000}"/>
    <cellStyle name="20% - Accent1 2 7 3 3 3 2" xfId="15296" xr:uid="{00000000-0005-0000-0000-0000053B0000}"/>
    <cellStyle name="20% - Accent1 2 7 3 3 3 2 2" xfId="15297" xr:uid="{00000000-0005-0000-0000-0000063B0000}"/>
    <cellStyle name="20% - Accent1 2 7 3 3 3 2 2 2" xfId="15298" xr:uid="{00000000-0005-0000-0000-0000073B0000}"/>
    <cellStyle name="20% - Accent1 2 7 3 3 3 2 3" xfId="15299" xr:uid="{00000000-0005-0000-0000-0000083B0000}"/>
    <cellStyle name="20% - Accent1 2 7 3 3 3 3" xfId="15300" xr:uid="{00000000-0005-0000-0000-0000093B0000}"/>
    <cellStyle name="20% - Accent1 2 7 3 3 3 3 2" xfId="15301" xr:uid="{00000000-0005-0000-0000-00000A3B0000}"/>
    <cellStyle name="20% - Accent1 2 7 3 3 3 4" xfId="15302" xr:uid="{00000000-0005-0000-0000-00000B3B0000}"/>
    <cellStyle name="20% - Accent1 2 7 3 3 4" xfId="15303" xr:uid="{00000000-0005-0000-0000-00000C3B0000}"/>
    <cellStyle name="20% - Accent1 2 7 3 3 4 2" xfId="15304" xr:uid="{00000000-0005-0000-0000-00000D3B0000}"/>
    <cellStyle name="20% - Accent1 2 7 3 3 4 2 2" xfId="15305" xr:uid="{00000000-0005-0000-0000-00000E3B0000}"/>
    <cellStyle name="20% - Accent1 2 7 3 3 4 2 2 2" xfId="15306" xr:uid="{00000000-0005-0000-0000-00000F3B0000}"/>
    <cellStyle name="20% - Accent1 2 7 3 3 4 2 3" xfId="15307" xr:uid="{00000000-0005-0000-0000-0000103B0000}"/>
    <cellStyle name="20% - Accent1 2 7 3 3 4 3" xfId="15308" xr:uid="{00000000-0005-0000-0000-0000113B0000}"/>
    <cellStyle name="20% - Accent1 2 7 3 3 4 3 2" xfId="15309" xr:uid="{00000000-0005-0000-0000-0000123B0000}"/>
    <cellStyle name="20% - Accent1 2 7 3 3 4 4" xfId="15310" xr:uid="{00000000-0005-0000-0000-0000133B0000}"/>
    <cellStyle name="20% - Accent1 2 7 3 3 5" xfId="15311" xr:uid="{00000000-0005-0000-0000-0000143B0000}"/>
    <cellStyle name="20% - Accent1 2 7 3 3 5 2" xfId="15312" xr:uid="{00000000-0005-0000-0000-0000153B0000}"/>
    <cellStyle name="20% - Accent1 2 7 3 3 5 2 2" xfId="15313" xr:uid="{00000000-0005-0000-0000-0000163B0000}"/>
    <cellStyle name="20% - Accent1 2 7 3 3 5 3" xfId="15314" xr:uid="{00000000-0005-0000-0000-0000173B0000}"/>
    <cellStyle name="20% - Accent1 2 7 3 3 6" xfId="15315" xr:uid="{00000000-0005-0000-0000-0000183B0000}"/>
    <cellStyle name="20% - Accent1 2 7 3 3 6 2" xfId="15316" xr:uid="{00000000-0005-0000-0000-0000193B0000}"/>
    <cellStyle name="20% - Accent1 2 7 3 3 6 2 2" xfId="15317" xr:uid="{00000000-0005-0000-0000-00001A3B0000}"/>
    <cellStyle name="20% - Accent1 2 7 3 3 6 3" xfId="15318" xr:uid="{00000000-0005-0000-0000-00001B3B0000}"/>
    <cellStyle name="20% - Accent1 2 7 3 3 7" xfId="15319" xr:uid="{00000000-0005-0000-0000-00001C3B0000}"/>
    <cellStyle name="20% - Accent1 2 7 3 3 7 2" xfId="15320" xr:uid="{00000000-0005-0000-0000-00001D3B0000}"/>
    <cellStyle name="20% - Accent1 2 7 3 3 8" xfId="15321" xr:uid="{00000000-0005-0000-0000-00001E3B0000}"/>
    <cellStyle name="20% - Accent1 2 7 3 3 8 2" xfId="15322" xr:uid="{00000000-0005-0000-0000-00001F3B0000}"/>
    <cellStyle name="20% - Accent1 2 7 3 3 9" xfId="15323" xr:uid="{00000000-0005-0000-0000-0000203B0000}"/>
    <cellStyle name="20% - Accent1 2 7 3 4" xfId="15324" xr:uid="{00000000-0005-0000-0000-0000213B0000}"/>
    <cellStyle name="20% - Accent1 2 7 3 4 2" xfId="15325" xr:uid="{00000000-0005-0000-0000-0000223B0000}"/>
    <cellStyle name="20% - Accent1 2 7 3 4 2 2" xfId="15326" xr:uid="{00000000-0005-0000-0000-0000233B0000}"/>
    <cellStyle name="20% - Accent1 2 7 3 4 2 2 2" xfId="15327" xr:uid="{00000000-0005-0000-0000-0000243B0000}"/>
    <cellStyle name="20% - Accent1 2 7 3 4 2 3" xfId="15328" xr:uid="{00000000-0005-0000-0000-0000253B0000}"/>
    <cellStyle name="20% - Accent1 2 7 3 4 3" xfId="15329" xr:uid="{00000000-0005-0000-0000-0000263B0000}"/>
    <cellStyle name="20% - Accent1 2 7 3 4 3 2" xfId="15330" xr:uid="{00000000-0005-0000-0000-0000273B0000}"/>
    <cellStyle name="20% - Accent1 2 7 3 4 4" xfId="15331" xr:uid="{00000000-0005-0000-0000-0000283B0000}"/>
    <cellStyle name="20% - Accent1 2 7 3 5" xfId="15332" xr:uid="{00000000-0005-0000-0000-0000293B0000}"/>
    <cellStyle name="20% - Accent1 2 7 3 5 2" xfId="15333" xr:uid="{00000000-0005-0000-0000-00002A3B0000}"/>
    <cellStyle name="20% - Accent1 2 7 3 5 2 2" xfId="15334" xr:uid="{00000000-0005-0000-0000-00002B3B0000}"/>
    <cellStyle name="20% - Accent1 2 7 3 5 2 2 2" xfId="15335" xr:uid="{00000000-0005-0000-0000-00002C3B0000}"/>
    <cellStyle name="20% - Accent1 2 7 3 5 2 3" xfId="15336" xr:uid="{00000000-0005-0000-0000-00002D3B0000}"/>
    <cellStyle name="20% - Accent1 2 7 3 5 3" xfId="15337" xr:uid="{00000000-0005-0000-0000-00002E3B0000}"/>
    <cellStyle name="20% - Accent1 2 7 3 5 3 2" xfId="15338" xr:uid="{00000000-0005-0000-0000-00002F3B0000}"/>
    <cellStyle name="20% - Accent1 2 7 3 5 4" xfId="15339" xr:uid="{00000000-0005-0000-0000-0000303B0000}"/>
    <cellStyle name="20% - Accent1 2 7 3 6" xfId="15340" xr:uid="{00000000-0005-0000-0000-0000313B0000}"/>
    <cellStyle name="20% - Accent1 2 7 3 6 2" xfId="15341" xr:uid="{00000000-0005-0000-0000-0000323B0000}"/>
    <cellStyle name="20% - Accent1 2 7 3 6 2 2" xfId="15342" xr:uid="{00000000-0005-0000-0000-0000333B0000}"/>
    <cellStyle name="20% - Accent1 2 7 3 6 2 2 2" xfId="15343" xr:uid="{00000000-0005-0000-0000-0000343B0000}"/>
    <cellStyle name="20% - Accent1 2 7 3 6 2 3" xfId="15344" xr:uid="{00000000-0005-0000-0000-0000353B0000}"/>
    <cellStyle name="20% - Accent1 2 7 3 6 3" xfId="15345" xr:uid="{00000000-0005-0000-0000-0000363B0000}"/>
    <cellStyle name="20% - Accent1 2 7 3 6 3 2" xfId="15346" xr:uid="{00000000-0005-0000-0000-0000373B0000}"/>
    <cellStyle name="20% - Accent1 2 7 3 6 4" xfId="15347" xr:uid="{00000000-0005-0000-0000-0000383B0000}"/>
    <cellStyle name="20% - Accent1 2 7 3 7" xfId="15348" xr:uid="{00000000-0005-0000-0000-0000393B0000}"/>
    <cellStyle name="20% - Accent1 2 7 3 7 2" xfId="15349" xr:uid="{00000000-0005-0000-0000-00003A3B0000}"/>
    <cellStyle name="20% - Accent1 2 7 3 7 2 2" xfId="15350" xr:uid="{00000000-0005-0000-0000-00003B3B0000}"/>
    <cellStyle name="20% - Accent1 2 7 3 7 3" xfId="15351" xr:uid="{00000000-0005-0000-0000-00003C3B0000}"/>
    <cellStyle name="20% - Accent1 2 7 3 8" xfId="15352" xr:uid="{00000000-0005-0000-0000-00003D3B0000}"/>
    <cellStyle name="20% - Accent1 2 7 3 8 2" xfId="15353" xr:uid="{00000000-0005-0000-0000-00003E3B0000}"/>
    <cellStyle name="20% - Accent1 2 7 3 8 2 2" xfId="15354" xr:uid="{00000000-0005-0000-0000-00003F3B0000}"/>
    <cellStyle name="20% - Accent1 2 7 3 8 3" xfId="15355" xr:uid="{00000000-0005-0000-0000-0000403B0000}"/>
    <cellStyle name="20% - Accent1 2 7 3 9" xfId="15356" xr:uid="{00000000-0005-0000-0000-0000413B0000}"/>
    <cellStyle name="20% - Accent1 2 7 3 9 2" xfId="15357" xr:uid="{00000000-0005-0000-0000-0000423B0000}"/>
    <cellStyle name="20% - Accent1 2 7 4" xfId="15358" xr:uid="{00000000-0005-0000-0000-0000433B0000}"/>
    <cellStyle name="20% - Accent1 2 7 4 10" xfId="15359" xr:uid="{00000000-0005-0000-0000-0000443B0000}"/>
    <cellStyle name="20% - Accent1 2 7 4 10 2" xfId="15360" xr:uid="{00000000-0005-0000-0000-0000453B0000}"/>
    <cellStyle name="20% - Accent1 2 7 4 11" xfId="15361" xr:uid="{00000000-0005-0000-0000-0000463B0000}"/>
    <cellStyle name="20% - Accent1 2 7 4 2" xfId="15362" xr:uid="{00000000-0005-0000-0000-0000473B0000}"/>
    <cellStyle name="20% - Accent1 2 7 4 2 2" xfId="15363" xr:uid="{00000000-0005-0000-0000-0000483B0000}"/>
    <cellStyle name="20% - Accent1 2 7 4 2 2 2" xfId="15364" xr:uid="{00000000-0005-0000-0000-0000493B0000}"/>
    <cellStyle name="20% - Accent1 2 7 4 2 2 2 2" xfId="15365" xr:uid="{00000000-0005-0000-0000-00004A3B0000}"/>
    <cellStyle name="20% - Accent1 2 7 4 2 2 2 2 2" xfId="15366" xr:uid="{00000000-0005-0000-0000-00004B3B0000}"/>
    <cellStyle name="20% - Accent1 2 7 4 2 2 2 3" xfId="15367" xr:uid="{00000000-0005-0000-0000-00004C3B0000}"/>
    <cellStyle name="20% - Accent1 2 7 4 2 2 3" xfId="15368" xr:uid="{00000000-0005-0000-0000-00004D3B0000}"/>
    <cellStyle name="20% - Accent1 2 7 4 2 2 3 2" xfId="15369" xr:uid="{00000000-0005-0000-0000-00004E3B0000}"/>
    <cellStyle name="20% - Accent1 2 7 4 2 2 4" xfId="15370" xr:uid="{00000000-0005-0000-0000-00004F3B0000}"/>
    <cellStyle name="20% - Accent1 2 7 4 2 3" xfId="15371" xr:uid="{00000000-0005-0000-0000-0000503B0000}"/>
    <cellStyle name="20% - Accent1 2 7 4 2 3 2" xfId="15372" xr:uid="{00000000-0005-0000-0000-0000513B0000}"/>
    <cellStyle name="20% - Accent1 2 7 4 2 3 2 2" xfId="15373" xr:uid="{00000000-0005-0000-0000-0000523B0000}"/>
    <cellStyle name="20% - Accent1 2 7 4 2 3 2 2 2" xfId="15374" xr:uid="{00000000-0005-0000-0000-0000533B0000}"/>
    <cellStyle name="20% - Accent1 2 7 4 2 3 2 3" xfId="15375" xr:uid="{00000000-0005-0000-0000-0000543B0000}"/>
    <cellStyle name="20% - Accent1 2 7 4 2 3 3" xfId="15376" xr:uid="{00000000-0005-0000-0000-0000553B0000}"/>
    <cellStyle name="20% - Accent1 2 7 4 2 3 3 2" xfId="15377" xr:uid="{00000000-0005-0000-0000-0000563B0000}"/>
    <cellStyle name="20% - Accent1 2 7 4 2 3 4" xfId="15378" xr:uid="{00000000-0005-0000-0000-0000573B0000}"/>
    <cellStyle name="20% - Accent1 2 7 4 2 4" xfId="15379" xr:uid="{00000000-0005-0000-0000-0000583B0000}"/>
    <cellStyle name="20% - Accent1 2 7 4 2 4 2" xfId="15380" xr:uid="{00000000-0005-0000-0000-0000593B0000}"/>
    <cellStyle name="20% - Accent1 2 7 4 2 4 2 2" xfId="15381" xr:uid="{00000000-0005-0000-0000-00005A3B0000}"/>
    <cellStyle name="20% - Accent1 2 7 4 2 4 2 2 2" xfId="15382" xr:uid="{00000000-0005-0000-0000-00005B3B0000}"/>
    <cellStyle name="20% - Accent1 2 7 4 2 4 2 3" xfId="15383" xr:uid="{00000000-0005-0000-0000-00005C3B0000}"/>
    <cellStyle name="20% - Accent1 2 7 4 2 4 3" xfId="15384" xr:uid="{00000000-0005-0000-0000-00005D3B0000}"/>
    <cellStyle name="20% - Accent1 2 7 4 2 4 3 2" xfId="15385" xr:uid="{00000000-0005-0000-0000-00005E3B0000}"/>
    <cellStyle name="20% - Accent1 2 7 4 2 4 4" xfId="15386" xr:uid="{00000000-0005-0000-0000-00005F3B0000}"/>
    <cellStyle name="20% - Accent1 2 7 4 2 5" xfId="15387" xr:uid="{00000000-0005-0000-0000-0000603B0000}"/>
    <cellStyle name="20% - Accent1 2 7 4 2 5 2" xfId="15388" xr:uid="{00000000-0005-0000-0000-0000613B0000}"/>
    <cellStyle name="20% - Accent1 2 7 4 2 5 2 2" xfId="15389" xr:uid="{00000000-0005-0000-0000-0000623B0000}"/>
    <cellStyle name="20% - Accent1 2 7 4 2 5 3" xfId="15390" xr:uid="{00000000-0005-0000-0000-0000633B0000}"/>
    <cellStyle name="20% - Accent1 2 7 4 2 6" xfId="15391" xr:uid="{00000000-0005-0000-0000-0000643B0000}"/>
    <cellStyle name="20% - Accent1 2 7 4 2 6 2" xfId="15392" xr:uid="{00000000-0005-0000-0000-0000653B0000}"/>
    <cellStyle name="20% - Accent1 2 7 4 2 6 2 2" xfId="15393" xr:uid="{00000000-0005-0000-0000-0000663B0000}"/>
    <cellStyle name="20% - Accent1 2 7 4 2 6 3" xfId="15394" xr:uid="{00000000-0005-0000-0000-0000673B0000}"/>
    <cellStyle name="20% - Accent1 2 7 4 2 7" xfId="15395" xr:uid="{00000000-0005-0000-0000-0000683B0000}"/>
    <cellStyle name="20% - Accent1 2 7 4 2 7 2" xfId="15396" xr:uid="{00000000-0005-0000-0000-0000693B0000}"/>
    <cellStyle name="20% - Accent1 2 7 4 2 8" xfId="15397" xr:uid="{00000000-0005-0000-0000-00006A3B0000}"/>
    <cellStyle name="20% - Accent1 2 7 4 2 8 2" xfId="15398" xr:uid="{00000000-0005-0000-0000-00006B3B0000}"/>
    <cellStyle name="20% - Accent1 2 7 4 2 9" xfId="15399" xr:uid="{00000000-0005-0000-0000-00006C3B0000}"/>
    <cellStyle name="20% - Accent1 2 7 4 3" xfId="15400" xr:uid="{00000000-0005-0000-0000-00006D3B0000}"/>
    <cellStyle name="20% - Accent1 2 7 4 3 2" xfId="15401" xr:uid="{00000000-0005-0000-0000-00006E3B0000}"/>
    <cellStyle name="20% - Accent1 2 7 4 3 2 2" xfId="15402" xr:uid="{00000000-0005-0000-0000-00006F3B0000}"/>
    <cellStyle name="20% - Accent1 2 7 4 3 2 2 2" xfId="15403" xr:uid="{00000000-0005-0000-0000-0000703B0000}"/>
    <cellStyle name="20% - Accent1 2 7 4 3 2 2 2 2" xfId="15404" xr:uid="{00000000-0005-0000-0000-0000713B0000}"/>
    <cellStyle name="20% - Accent1 2 7 4 3 2 2 3" xfId="15405" xr:uid="{00000000-0005-0000-0000-0000723B0000}"/>
    <cellStyle name="20% - Accent1 2 7 4 3 2 3" xfId="15406" xr:uid="{00000000-0005-0000-0000-0000733B0000}"/>
    <cellStyle name="20% - Accent1 2 7 4 3 2 3 2" xfId="15407" xr:uid="{00000000-0005-0000-0000-0000743B0000}"/>
    <cellStyle name="20% - Accent1 2 7 4 3 2 4" xfId="15408" xr:uid="{00000000-0005-0000-0000-0000753B0000}"/>
    <cellStyle name="20% - Accent1 2 7 4 3 3" xfId="15409" xr:uid="{00000000-0005-0000-0000-0000763B0000}"/>
    <cellStyle name="20% - Accent1 2 7 4 3 3 2" xfId="15410" xr:uid="{00000000-0005-0000-0000-0000773B0000}"/>
    <cellStyle name="20% - Accent1 2 7 4 3 3 2 2" xfId="15411" xr:uid="{00000000-0005-0000-0000-0000783B0000}"/>
    <cellStyle name="20% - Accent1 2 7 4 3 3 2 2 2" xfId="15412" xr:uid="{00000000-0005-0000-0000-0000793B0000}"/>
    <cellStyle name="20% - Accent1 2 7 4 3 3 2 3" xfId="15413" xr:uid="{00000000-0005-0000-0000-00007A3B0000}"/>
    <cellStyle name="20% - Accent1 2 7 4 3 3 3" xfId="15414" xr:uid="{00000000-0005-0000-0000-00007B3B0000}"/>
    <cellStyle name="20% - Accent1 2 7 4 3 3 3 2" xfId="15415" xr:uid="{00000000-0005-0000-0000-00007C3B0000}"/>
    <cellStyle name="20% - Accent1 2 7 4 3 3 4" xfId="15416" xr:uid="{00000000-0005-0000-0000-00007D3B0000}"/>
    <cellStyle name="20% - Accent1 2 7 4 3 4" xfId="15417" xr:uid="{00000000-0005-0000-0000-00007E3B0000}"/>
    <cellStyle name="20% - Accent1 2 7 4 3 4 2" xfId="15418" xr:uid="{00000000-0005-0000-0000-00007F3B0000}"/>
    <cellStyle name="20% - Accent1 2 7 4 3 4 2 2" xfId="15419" xr:uid="{00000000-0005-0000-0000-0000803B0000}"/>
    <cellStyle name="20% - Accent1 2 7 4 3 4 2 2 2" xfId="15420" xr:uid="{00000000-0005-0000-0000-0000813B0000}"/>
    <cellStyle name="20% - Accent1 2 7 4 3 4 2 3" xfId="15421" xr:uid="{00000000-0005-0000-0000-0000823B0000}"/>
    <cellStyle name="20% - Accent1 2 7 4 3 4 3" xfId="15422" xr:uid="{00000000-0005-0000-0000-0000833B0000}"/>
    <cellStyle name="20% - Accent1 2 7 4 3 4 3 2" xfId="15423" xr:uid="{00000000-0005-0000-0000-0000843B0000}"/>
    <cellStyle name="20% - Accent1 2 7 4 3 4 4" xfId="15424" xr:uid="{00000000-0005-0000-0000-0000853B0000}"/>
    <cellStyle name="20% - Accent1 2 7 4 3 5" xfId="15425" xr:uid="{00000000-0005-0000-0000-0000863B0000}"/>
    <cellStyle name="20% - Accent1 2 7 4 3 5 2" xfId="15426" xr:uid="{00000000-0005-0000-0000-0000873B0000}"/>
    <cellStyle name="20% - Accent1 2 7 4 3 5 2 2" xfId="15427" xr:uid="{00000000-0005-0000-0000-0000883B0000}"/>
    <cellStyle name="20% - Accent1 2 7 4 3 5 3" xfId="15428" xr:uid="{00000000-0005-0000-0000-0000893B0000}"/>
    <cellStyle name="20% - Accent1 2 7 4 3 6" xfId="15429" xr:uid="{00000000-0005-0000-0000-00008A3B0000}"/>
    <cellStyle name="20% - Accent1 2 7 4 3 6 2" xfId="15430" xr:uid="{00000000-0005-0000-0000-00008B3B0000}"/>
    <cellStyle name="20% - Accent1 2 7 4 3 6 2 2" xfId="15431" xr:uid="{00000000-0005-0000-0000-00008C3B0000}"/>
    <cellStyle name="20% - Accent1 2 7 4 3 6 3" xfId="15432" xr:uid="{00000000-0005-0000-0000-00008D3B0000}"/>
    <cellStyle name="20% - Accent1 2 7 4 3 7" xfId="15433" xr:uid="{00000000-0005-0000-0000-00008E3B0000}"/>
    <cellStyle name="20% - Accent1 2 7 4 3 7 2" xfId="15434" xr:uid="{00000000-0005-0000-0000-00008F3B0000}"/>
    <cellStyle name="20% - Accent1 2 7 4 3 8" xfId="15435" xr:uid="{00000000-0005-0000-0000-0000903B0000}"/>
    <cellStyle name="20% - Accent1 2 7 4 3 8 2" xfId="15436" xr:uid="{00000000-0005-0000-0000-0000913B0000}"/>
    <cellStyle name="20% - Accent1 2 7 4 3 9" xfId="15437" xr:uid="{00000000-0005-0000-0000-0000923B0000}"/>
    <cellStyle name="20% - Accent1 2 7 4 4" xfId="15438" xr:uid="{00000000-0005-0000-0000-0000933B0000}"/>
    <cellStyle name="20% - Accent1 2 7 4 4 2" xfId="15439" xr:uid="{00000000-0005-0000-0000-0000943B0000}"/>
    <cellStyle name="20% - Accent1 2 7 4 4 2 2" xfId="15440" xr:uid="{00000000-0005-0000-0000-0000953B0000}"/>
    <cellStyle name="20% - Accent1 2 7 4 4 2 2 2" xfId="15441" xr:uid="{00000000-0005-0000-0000-0000963B0000}"/>
    <cellStyle name="20% - Accent1 2 7 4 4 2 3" xfId="15442" xr:uid="{00000000-0005-0000-0000-0000973B0000}"/>
    <cellStyle name="20% - Accent1 2 7 4 4 3" xfId="15443" xr:uid="{00000000-0005-0000-0000-0000983B0000}"/>
    <cellStyle name="20% - Accent1 2 7 4 4 3 2" xfId="15444" xr:uid="{00000000-0005-0000-0000-0000993B0000}"/>
    <cellStyle name="20% - Accent1 2 7 4 4 4" xfId="15445" xr:uid="{00000000-0005-0000-0000-00009A3B0000}"/>
    <cellStyle name="20% - Accent1 2 7 4 5" xfId="15446" xr:uid="{00000000-0005-0000-0000-00009B3B0000}"/>
    <cellStyle name="20% - Accent1 2 7 4 5 2" xfId="15447" xr:uid="{00000000-0005-0000-0000-00009C3B0000}"/>
    <cellStyle name="20% - Accent1 2 7 4 5 2 2" xfId="15448" xr:uid="{00000000-0005-0000-0000-00009D3B0000}"/>
    <cellStyle name="20% - Accent1 2 7 4 5 2 2 2" xfId="15449" xr:uid="{00000000-0005-0000-0000-00009E3B0000}"/>
    <cellStyle name="20% - Accent1 2 7 4 5 2 3" xfId="15450" xr:uid="{00000000-0005-0000-0000-00009F3B0000}"/>
    <cellStyle name="20% - Accent1 2 7 4 5 3" xfId="15451" xr:uid="{00000000-0005-0000-0000-0000A03B0000}"/>
    <cellStyle name="20% - Accent1 2 7 4 5 3 2" xfId="15452" xr:uid="{00000000-0005-0000-0000-0000A13B0000}"/>
    <cellStyle name="20% - Accent1 2 7 4 5 4" xfId="15453" xr:uid="{00000000-0005-0000-0000-0000A23B0000}"/>
    <cellStyle name="20% - Accent1 2 7 4 6" xfId="15454" xr:uid="{00000000-0005-0000-0000-0000A33B0000}"/>
    <cellStyle name="20% - Accent1 2 7 4 6 2" xfId="15455" xr:uid="{00000000-0005-0000-0000-0000A43B0000}"/>
    <cellStyle name="20% - Accent1 2 7 4 6 2 2" xfId="15456" xr:uid="{00000000-0005-0000-0000-0000A53B0000}"/>
    <cellStyle name="20% - Accent1 2 7 4 6 2 2 2" xfId="15457" xr:uid="{00000000-0005-0000-0000-0000A63B0000}"/>
    <cellStyle name="20% - Accent1 2 7 4 6 2 3" xfId="15458" xr:uid="{00000000-0005-0000-0000-0000A73B0000}"/>
    <cellStyle name="20% - Accent1 2 7 4 6 3" xfId="15459" xr:uid="{00000000-0005-0000-0000-0000A83B0000}"/>
    <cellStyle name="20% - Accent1 2 7 4 6 3 2" xfId="15460" xr:uid="{00000000-0005-0000-0000-0000A93B0000}"/>
    <cellStyle name="20% - Accent1 2 7 4 6 4" xfId="15461" xr:uid="{00000000-0005-0000-0000-0000AA3B0000}"/>
    <cellStyle name="20% - Accent1 2 7 4 7" xfId="15462" xr:uid="{00000000-0005-0000-0000-0000AB3B0000}"/>
    <cellStyle name="20% - Accent1 2 7 4 7 2" xfId="15463" xr:uid="{00000000-0005-0000-0000-0000AC3B0000}"/>
    <cellStyle name="20% - Accent1 2 7 4 7 2 2" xfId="15464" xr:uid="{00000000-0005-0000-0000-0000AD3B0000}"/>
    <cellStyle name="20% - Accent1 2 7 4 7 3" xfId="15465" xr:uid="{00000000-0005-0000-0000-0000AE3B0000}"/>
    <cellStyle name="20% - Accent1 2 7 4 8" xfId="15466" xr:uid="{00000000-0005-0000-0000-0000AF3B0000}"/>
    <cellStyle name="20% - Accent1 2 7 4 8 2" xfId="15467" xr:uid="{00000000-0005-0000-0000-0000B03B0000}"/>
    <cellStyle name="20% - Accent1 2 7 4 8 2 2" xfId="15468" xr:uid="{00000000-0005-0000-0000-0000B13B0000}"/>
    <cellStyle name="20% - Accent1 2 7 4 8 3" xfId="15469" xr:uid="{00000000-0005-0000-0000-0000B23B0000}"/>
    <cellStyle name="20% - Accent1 2 7 4 9" xfId="15470" xr:uid="{00000000-0005-0000-0000-0000B33B0000}"/>
    <cellStyle name="20% - Accent1 2 7 4 9 2" xfId="15471" xr:uid="{00000000-0005-0000-0000-0000B43B0000}"/>
    <cellStyle name="20% - Accent1 2 7 5" xfId="15472" xr:uid="{00000000-0005-0000-0000-0000B53B0000}"/>
    <cellStyle name="20% - Accent1 2 7 5 2" xfId="15473" xr:uid="{00000000-0005-0000-0000-0000B63B0000}"/>
    <cellStyle name="20% - Accent1 2 7 5 2 2" xfId="15474" xr:uid="{00000000-0005-0000-0000-0000B73B0000}"/>
    <cellStyle name="20% - Accent1 2 7 5 2 2 2" xfId="15475" xr:uid="{00000000-0005-0000-0000-0000B83B0000}"/>
    <cellStyle name="20% - Accent1 2 7 5 2 2 2 2" xfId="15476" xr:uid="{00000000-0005-0000-0000-0000B93B0000}"/>
    <cellStyle name="20% - Accent1 2 7 5 2 2 3" xfId="15477" xr:uid="{00000000-0005-0000-0000-0000BA3B0000}"/>
    <cellStyle name="20% - Accent1 2 7 5 2 3" xfId="15478" xr:uid="{00000000-0005-0000-0000-0000BB3B0000}"/>
    <cellStyle name="20% - Accent1 2 7 5 2 3 2" xfId="15479" xr:uid="{00000000-0005-0000-0000-0000BC3B0000}"/>
    <cellStyle name="20% - Accent1 2 7 5 2 4" xfId="15480" xr:uid="{00000000-0005-0000-0000-0000BD3B0000}"/>
    <cellStyle name="20% - Accent1 2 7 5 3" xfId="15481" xr:uid="{00000000-0005-0000-0000-0000BE3B0000}"/>
    <cellStyle name="20% - Accent1 2 7 5 3 2" xfId="15482" xr:uid="{00000000-0005-0000-0000-0000BF3B0000}"/>
    <cellStyle name="20% - Accent1 2 7 5 3 2 2" xfId="15483" xr:uid="{00000000-0005-0000-0000-0000C03B0000}"/>
    <cellStyle name="20% - Accent1 2 7 5 3 2 2 2" xfId="15484" xr:uid="{00000000-0005-0000-0000-0000C13B0000}"/>
    <cellStyle name="20% - Accent1 2 7 5 3 2 3" xfId="15485" xr:uid="{00000000-0005-0000-0000-0000C23B0000}"/>
    <cellStyle name="20% - Accent1 2 7 5 3 3" xfId="15486" xr:uid="{00000000-0005-0000-0000-0000C33B0000}"/>
    <cellStyle name="20% - Accent1 2 7 5 3 3 2" xfId="15487" xr:uid="{00000000-0005-0000-0000-0000C43B0000}"/>
    <cellStyle name="20% - Accent1 2 7 5 3 4" xfId="15488" xr:uid="{00000000-0005-0000-0000-0000C53B0000}"/>
    <cellStyle name="20% - Accent1 2 7 5 4" xfId="15489" xr:uid="{00000000-0005-0000-0000-0000C63B0000}"/>
    <cellStyle name="20% - Accent1 2 7 5 4 2" xfId="15490" xr:uid="{00000000-0005-0000-0000-0000C73B0000}"/>
    <cellStyle name="20% - Accent1 2 7 5 4 2 2" xfId="15491" xr:uid="{00000000-0005-0000-0000-0000C83B0000}"/>
    <cellStyle name="20% - Accent1 2 7 5 4 2 2 2" xfId="15492" xr:uid="{00000000-0005-0000-0000-0000C93B0000}"/>
    <cellStyle name="20% - Accent1 2 7 5 4 2 3" xfId="15493" xr:uid="{00000000-0005-0000-0000-0000CA3B0000}"/>
    <cellStyle name="20% - Accent1 2 7 5 4 3" xfId="15494" xr:uid="{00000000-0005-0000-0000-0000CB3B0000}"/>
    <cellStyle name="20% - Accent1 2 7 5 4 3 2" xfId="15495" xr:uid="{00000000-0005-0000-0000-0000CC3B0000}"/>
    <cellStyle name="20% - Accent1 2 7 5 4 4" xfId="15496" xr:uid="{00000000-0005-0000-0000-0000CD3B0000}"/>
    <cellStyle name="20% - Accent1 2 7 5 5" xfId="15497" xr:uid="{00000000-0005-0000-0000-0000CE3B0000}"/>
    <cellStyle name="20% - Accent1 2 7 5 5 2" xfId="15498" xr:uid="{00000000-0005-0000-0000-0000CF3B0000}"/>
    <cellStyle name="20% - Accent1 2 7 5 5 2 2" xfId="15499" xr:uid="{00000000-0005-0000-0000-0000D03B0000}"/>
    <cellStyle name="20% - Accent1 2 7 5 5 3" xfId="15500" xr:uid="{00000000-0005-0000-0000-0000D13B0000}"/>
    <cellStyle name="20% - Accent1 2 7 5 6" xfId="15501" xr:uid="{00000000-0005-0000-0000-0000D23B0000}"/>
    <cellStyle name="20% - Accent1 2 7 5 6 2" xfId="15502" xr:uid="{00000000-0005-0000-0000-0000D33B0000}"/>
    <cellStyle name="20% - Accent1 2 7 5 6 2 2" xfId="15503" xr:uid="{00000000-0005-0000-0000-0000D43B0000}"/>
    <cellStyle name="20% - Accent1 2 7 5 6 3" xfId="15504" xr:uid="{00000000-0005-0000-0000-0000D53B0000}"/>
    <cellStyle name="20% - Accent1 2 7 5 7" xfId="15505" xr:uid="{00000000-0005-0000-0000-0000D63B0000}"/>
    <cellStyle name="20% - Accent1 2 7 5 7 2" xfId="15506" xr:uid="{00000000-0005-0000-0000-0000D73B0000}"/>
    <cellStyle name="20% - Accent1 2 7 5 8" xfId="15507" xr:uid="{00000000-0005-0000-0000-0000D83B0000}"/>
    <cellStyle name="20% - Accent1 2 7 5 8 2" xfId="15508" xr:uid="{00000000-0005-0000-0000-0000D93B0000}"/>
    <cellStyle name="20% - Accent1 2 7 5 9" xfId="15509" xr:uid="{00000000-0005-0000-0000-0000DA3B0000}"/>
    <cellStyle name="20% - Accent1 2 7 6" xfId="15510" xr:uid="{00000000-0005-0000-0000-0000DB3B0000}"/>
    <cellStyle name="20% - Accent1 2 7 6 2" xfId="15511" xr:uid="{00000000-0005-0000-0000-0000DC3B0000}"/>
    <cellStyle name="20% - Accent1 2 7 6 2 2" xfId="15512" xr:uid="{00000000-0005-0000-0000-0000DD3B0000}"/>
    <cellStyle name="20% - Accent1 2 7 6 2 2 2" xfId="15513" xr:uid="{00000000-0005-0000-0000-0000DE3B0000}"/>
    <cellStyle name="20% - Accent1 2 7 6 2 2 2 2" xfId="15514" xr:uid="{00000000-0005-0000-0000-0000DF3B0000}"/>
    <cellStyle name="20% - Accent1 2 7 6 2 2 3" xfId="15515" xr:uid="{00000000-0005-0000-0000-0000E03B0000}"/>
    <cellStyle name="20% - Accent1 2 7 6 2 3" xfId="15516" xr:uid="{00000000-0005-0000-0000-0000E13B0000}"/>
    <cellStyle name="20% - Accent1 2 7 6 2 3 2" xfId="15517" xr:uid="{00000000-0005-0000-0000-0000E23B0000}"/>
    <cellStyle name="20% - Accent1 2 7 6 2 4" xfId="15518" xr:uid="{00000000-0005-0000-0000-0000E33B0000}"/>
    <cellStyle name="20% - Accent1 2 7 6 3" xfId="15519" xr:uid="{00000000-0005-0000-0000-0000E43B0000}"/>
    <cellStyle name="20% - Accent1 2 7 6 3 2" xfId="15520" xr:uid="{00000000-0005-0000-0000-0000E53B0000}"/>
    <cellStyle name="20% - Accent1 2 7 6 3 2 2" xfId="15521" xr:uid="{00000000-0005-0000-0000-0000E63B0000}"/>
    <cellStyle name="20% - Accent1 2 7 6 3 2 2 2" xfId="15522" xr:uid="{00000000-0005-0000-0000-0000E73B0000}"/>
    <cellStyle name="20% - Accent1 2 7 6 3 2 3" xfId="15523" xr:uid="{00000000-0005-0000-0000-0000E83B0000}"/>
    <cellStyle name="20% - Accent1 2 7 6 3 3" xfId="15524" xr:uid="{00000000-0005-0000-0000-0000E93B0000}"/>
    <cellStyle name="20% - Accent1 2 7 6 3 3 2" xfId="15525" xr:uid="{00000000-0005-0000-0000-0000EA3B0000}"/>
    <cellStyle name="20% - Accent1 2 7 6 3 4" xfId="15526" xr:uid="{00000000-0005-0000-0000-0000EB3B0000}"/>
    <cellStyle name="20% - Accent1 2 7 6 4" xfId="15527" xr:uid="{00000000-0005-0000-0000-0000EC3B0000}"/>
    <cellStyle name="20% - Accent1 2 7 6 4 2" xfId="15528" xr:uid="{00000000-0005-0000-0000-0000ED3B0000}"/>
    <cellStyle name="20% - Accent1 2 7 6 4 2 2" xfId="15529" xr:uid="{00000000-0005-0000-0000-0000EE3B0000}"/>
    <cellStyle name="20% - Accent1 2 7 6 4 2 2 2" xfId="15530" xr:uid="{00000000-0005-0000-0000-0000EF3B0000}"/>
    <cellStyle name="20% - Accent1 2 7 6 4 2 3" xfId="15531" xr:uid="{00000000-0005-0000-0000-0000F03B0000}"/>
    <cellStyle name="20% - Accent1 2 7 6 4 3" xfId="15532" xr:uid="{00000000-0005-0000-0000-0000F13B0000}"/>
    <cellStyle name="20% - Accent1 2 7 6 4 3 2" xfId="15533" xr:uid="{00000000-0005-0000-0000-0000F23B0000}"/>
    <cellStyle name="20% - Accent1 2 7 6 4 4" xfId="15534" xr:uid="{00000000-0005-0000-0000-0000F33B0000}"/>
    <cellStyle name="20% - Accent1 2 7 6 5" xfId="15535" xr:uid="{00000000-0005-0000-0000-0000F43B0000}"/>
    <cellStyle name="20% - Accent1 2 7 6 5 2" xfId="15536" xr:uid="{00000000-0005-0000-0000-0000F53B0000}"/>
    <cellStyle name="20% - Accent1 2 7 6 5 2 2" xfId="15537" xr:uid="{00000000-0005-0000-0000-0000F63B0000}"/>
    <cellStyle name="20% - Accent1 2 7 6 5 3" xfId="15538" xr:uid="{00000000-0005-0000-0000-0000F73B0000}"/>
    <cellStyle name="20% - Accent1 2 7 6 6" xfId="15539" xr:uid="{00000000-0005-0000-0000-0000F83B0000}"/>
    <cellStyle name="20% - Accent1 2 7 6 6 2" xfId="15540" xr:uid="{00000000-0005-0000-0000-0000F93B0000}"/>
    <cellStyle name="20% - Accent1 2 7 6 6 2 2" xfId="15541" xr:uid="{00000000-0005-0000-0000-0000FA3B0000}"/>
    <cellStyle name="20% - Accent1 2 7 6 6 3" xfId="15542" xr:uid="{00000000-0005-0000-0000-0000FB3B0000}"/>
    <cellStyle name="20% - Accent1 2 7 6 7" xfId="15543" xr:uid="{00000000-0005-0000-0000-0000FC3B0000}"/>
    <cellStyle name="20% - Accent1 2 7 6 7 2" xfId="15544" xr:uid="{00000000-0005-0000-0000-0000FD3B0000}"/>
    <cellStyle name="20% - Accent1 2 7 6 8" xfId="15545" xr:uid="{00000000-0005-0000-0000-0000FE3B0000}"/>
    <cellStyle name="20% - Accent1 2 7 6 8 2" xfId="15546" xr:uid="{00000000-0005-0000-0000-0000FF3B0000}"/>
    <cellStyle name="20% - Accent1 2 7 6 9" xfId="15547" xr:uid="{00000000-0005-0000-0000-0000003C0000}"/>
    <cellStyle name="20% - Accent1 2 7 7" xfId="15548" xr:uid="{00000000-0005-0000-0000-0000013C0000}"/>
    <cellStyle name="20% - Accent1 2 7 7 2" xfId="15549" xr:uid="{00000000-0005-0000-0000-0000023C0000}"/>
    <cellStyle name="20% - Accent1 2 7 7 2 2" xfId="15550" xr:uid="{00000000-0005-0000-0000-0000033C0000}"/>
    <cellStyle name="20% - Accent1 2 7 7 2 2 2" xfId="15551" xr:uid="{00000000-0005-0000-0000-0000043C0000}"/>
    <cellStyle name="20% - Accent1 2 7 7 2 3" xfId="15552" xr:uid="{00000000-0005-0000-0000-0000053C0000}"/>
    <cellStyle name="20% - Accent1 2 7 7 3" xfId="15553" xr:uid="{00000000-0005-0000-0000-0000063C0000}"/>
    <cellStyle name="20% - Accent1 2 7 7 3 2" xfId="15554" xr:uid="{00000000-0005-0000-0000-0000073C0000}"/>
    <cellStyle name="20% - Accent1 2 7 7 4" xfId="15555" xr:uid="{00000000-0005-0000-0000-0000083C0000}"/>
    <cellStyle name="20% - Accent1 2 7 8" xfId="15556" xr:uid="{00000000-0005-0000-0000-0000093C0000}"/>
    <cellStyle name="20% - Accent1 2 7 8 2" xfId="15557" xr:uid="{00000000-0005-0000-0000-00000A3C0000}"/>
    <cellStyle name="20% - Accent1 2 7 8 2 2" xfId="15558" xr:uid="{00000000-0005-0000-0000-00000B3C0000}"/>
    <cellStyle name="20% - Accent1 2 7 8 2 2 2" xfId="15559" xr:uid="{00000000-0005-0000-0000-00000C3C0000}"/>
    <cellStyle name="20% - Accent1 2 7 8 2 3" xfId="15560" xr:uid="{00000000-0005-0000-0000-00000D3C0000}"/>
    <cellStyle name="20% - Accent1 2 7 8 3" xfId="15561" xr:uid="{00000000-0005-0000-0000-00000E3C0000}"/>
    <cellStyle name="20% - Accent1 2 7 8 3 2" xfId="15562" xr:uid="{00000000-0005-0000-0000-00000F3C0000}"/>
    <cellStyle name="20% - Accent1 2 7 8 4" xfId="15563" xr:uid="{00000000-0005-0000-0000-0000103C0000}"/>
    <cellStyle name="20% - Accent1 2 7 9" xfId="15564" xr:uid="{00000000-0005-0000-0000-0000113C0000}"/>
    <cellStyle name="20% - Accent1 2 7 9 2" xfId="15565" xr:uid="{00000000-0005-0000-0000-0000123C0000}"/>
    <cellStyle name="20% - Accent1 2 7 9 2 2" xfId="15566" xr:uid="{00000000-0005-0000-0000-0000133C0000}"/>
    <cellStyle name="20% - Accent1 2 7 9 2 2 2" xfId="15567" xr:uid="{00000000-0005-0000-0000-0000143C0000}"/>
    <cellStyle name="20% - Accent1 2 7 9 2 3" xfId="15568" xr:uid="{00000000-0005-0000-0000-0000153C0000}"/>
    <cellStyle name="20% - Accent1 2 7 9 3" xfId="15569" xr:uid="{00000000-0005-0000-0000-0000163C0000}"/>
    <cellStyle name="20% - Accent1 2 7 9 3 2" xfId="15570" xr:uid="{00000000-0005-0000-0000-0000173C0000}"/>
    <cellStyle name="20% - Accent1 2 7 9 4" xfId="15571" xr:uid="{00000000-0005-0000-0000-0000183C0000}"/>
    <cellStyle name="20% - Accent1 2 8" xfId="15572" xr:uid="{00000000-0005-0000-0000-0000193C0000}"/>
    <cellStyle name="20% - Accent1 2 8 10" xfId="15573" xr:uid="{00000000-0005-0000-0000-00001A3C0000}"/>
    <cellStyle name="20% - Accent1 2 8 10 2" xfId="15574" xr:uid="{00000000-0005-0000-0000-00001B3C0000}"/>
    <cellStyle name="20% - Accent1 2 8 11" xfId="15575" xr:uid="{00000000-0005-0000-0000-00001C3C0000}"/>
    <cellStyle name="20% - Accent1 2 8 11 2" xfId="15576" xr:uid="{00000000-0005-0000-0000-00001D3C0000}"/>
    <cellStyle name="20% - Accent1 2 8 12" xfId="15577" xr:uid="{00000000-0005-0000-0000-00001E3C0000}"/>
    <cellStyle name="20% - Accent1 2 8 2" xfId="15578" xr:uid="{00000000-0005-0000-0000-00001F3C0000}"/>
    <cellStyle name="20% - Accent1 2 8 2 10" xfId="15579" xr:uid="{00000000-0005-0000-0000-0000203C0000}"/>
    <cellStyle name="20% - Accent1 2 8 2 10 2" xfId="15580" xr:uid="{00000000-0005-0000-0000-0000213C0000}"/>
    <cellStyle name="20% - Accent1 2 8 2 11" xfId="15581" xr:uid="{00000000-0005-0000-0000-0000223C0000}"/>
    <cellStyle name="20% - Accent1 2 8 2 2" xfId="15582" xr:uid="{00000000-0005-0000-0000-0000233C0000}"/>
    <cellStyle name="20% - Accent1 2 8 2 2 2" xfId="15583" xr:uid="{00000000-0005-0000-0000-0000243C0000}"/>
    <cellStyle name="20% - Accent1 2 8 2 2 2 2" xfId="15584" xr:uid="{00000000-0005-0000-0000-0000253C0000}"/>
    <cellStyle name="20% - Accent1 2 8 2 2 2 2 2" xfId="15585" xr:uid="{00000000-0005-0000-0000-0000263C0000}"/>
    <cellStyle name="20% - Accent1 2 8 2 2 2 2 2 2" xfId="15586" xr:uid="{00000000-0005-0000-0000-0000273C0000}"/>
    <cellStyle name="20% - Accent1 2 8 2 2 2 2 3" xfId="15587" xr:uid="{00000000-0005-0000-0000-0000283C0000}"/>
    <cellStyle name="20% - Accent1 2 8 2 2 2 3" xfId="15588" xr:uid="{00000000-0005-0000-0000-0000293C0000}"/>
    <cellStyle name="20% - Accent1 2 8 2 2 2 3 2" xfId="15589" xr:uid="{00000000-0005-0000-0000-00002A3C0000}"/>
    <cellStyle name="20% - Accent1 2 8 2 2 2 4" xfId="15590" xr:uid="{00000000-0005-0000-0000-00002B3C0000}"/>
    <cellStyle name="20% - Accent1 2 8 2 2 3" xfId="15591" xr:uid="{00000000-0005-0000-0000-00002C3C0000}"/>
    <cellStyle name="20% - Accent1 2 8 2 2 3 2" xfId="15592" xr:uid="{00000000-0005-0000-0000-00002D3C0000}"/>
    <cellStyle name="20% - Accent1 2 8 2 2 3 2 2" xfId="15593" xr:uid="{00000000-0005-0000-0000-00002E3C0000}"/>
    <cellStyle name="20% - Accent1 2 8 2 2 3 2 2 2" xfId="15594" xr:uid="{00000000-0005-0000-0000-00002F3C0000}"/>
    <cellStyle name="20% - Accent1 2 8 2 2 3 2 3" xfId="15595" xr:uid="{00000000-0005-0000-0000-0000303C0000}"/>
    <cellStyle name="20% - Accent1 2 8 2 2 3 3" xfId="15596" xr:uid="{00000000-0005-0000-0000-0000313C0000}"/>
    <cellStyle name="20% - Accent1 2 8 2 2 3 3 2" xfId="15597" xr:uid="{00000000-0005-0000-0000-0000323C0000}"/>
    <cellStyle name="20% - Accent1 2 8 2 2 3 4" xfId="15598" xr:uid="{00000000-0005-0000-0000-0000333C0000}"/>
    <cellStyle name="20% - Accent1 2 8 2 2 4" xfId="15599" xr:uid="{00000000-0005-0000-0000-0000343C0000}"/>
    <cellStyle name="20% - Accent1 2 8 2 2 4 2" xfId="15600" xr:uid="{00000000-0005-0000-0000-0000353C0000}"/>
    <cellStyle name="20% - Accent1 2 8 2 2 4 2 2" xfId="15601" xr:uid="{00000000-0005-0000-0000-0000363C0000}"/>
    <cellStyle name="20% - Accent1 2 8 2 2 4 2 2 2" xfId="15602" xr:uid="{00000000-0005-0000-0000-0000373C0000}"/>
    <cellStyle name="20% - Accent1 2 8 2 2 4 2 3" xfId="15603" xr:uid="{00000000-0005-0000-0000-0000383C0000}"/>
    <cellStyle name="20% - Accent1 2 8 2 2 4 3" xfId="15604" xr:uid="{00000000-0005-0000-0000-0000393C0000}"/>
    <cellStyle name="20% - Accent1 2 8 2 2 4 3 2" xfId="15605" xr:uid="{00000000-0005-0000-0000-00003A3C0000}"/>
    <cellStyle name="20% - Accent1 2 8 2 2 4 4" xfId="15606" xr:uid="{00000000-0005-0000-0000-00003B3C0000}"/>
    <cellStyle name="20% - Accent1 2 8 2 2 5" xfId="15607" xr:uid="{00000000-0005-0000-0000-00003C3C0000}"/>
    <cellStyle name="20% - Accent1 2 8 2 2 5 2" xfId="15608" xr:uid="{00000000-0005-0000-0000-00003D3C0000}"/>
    <cellStyle name="20% - Accent1 2 8 2 2 5 2 2" xfId="15609" xr:uid="{00000000-0005-0000-0000-00003E3C0000}"/>
    <cellStyle name="20% - Accent1 2 8 2 2 5 3" xfId="15610" xr:uid="{00000000-0005-0000-0000-00003F3C0000}"/>
    <cellStyle name="20% - Accent1 2 8 2 2 6" xfId="15611" xr:uid="{00000000-0005-0000-0000-0000403C0000}"/>
    <cellStyle name="20% - Accent1 2 8 2 2 6 2" xfId="15612" xr:uid="{00000000-0005-0000-0000-0000413C0000}"/>
    <cellStyle name="20% - Accent1 2 8 2 2 6 2 2" xfId="15613" xr:uid="{00000000-0005-0000-0000-0000423C0000}"/>
    <cellStyle name="20% - Accent1 2 8 2 2 6 3" xfId="15614" xr:uid="{00000000-0005-0000-0000-0000433C0000}"/>
    <cellStyle name="20% - Accent1 2 8 2 2 7" xfId="15615" xr:uid="{00000000-0005-0000-0000-0000443C0000}"/>
    <cellStyle name="20% - Accent1 2 8 2 2 7 2" xfId="15616" xr:uid="{00000000-0005-0000-0000-0000453C0000}"/>
    <cellStyle name="20% - Accent1 2 8 2 2 8" xfId="15617" xr:uid="{00000000-0005-0000-0000-0000463C0000}"/>
    <cellStyle name="20% - Accent1 2 8 2 2 8 2" xfId="15618" xr:uid="{00000000-0005-0000-0000-0000473C0000}"/>
    <cellStyle name="20% - Accent1 2 8 2 2 9" xfId="15619" xr:uid="{00000000-0005-0000-0000-0000483C0000}"/>
    <cellStyle name="20% - Accent1 2 8 2 3" xfId="15620" xr:uid="{00000000-0005-0000-0000-0000493C0000}"/>
    <cellStyle name="20% - Accent1 2 8 2 3 2" xfId="15621" xr:uid="{00000000-0005-0000-0000-00004A3C0000}"/>
    <cellStyle name="20% - Accent1 2 8 2 3 2 2" xfId="15622" xr:uid="{00000000-0005-0000-0000-00004B3C0000}"/>
    <cellStyle name="20% - Accent1 2 8 2 3 2 2 2" xfId="15623" xr:uid="{00000000-0005-0000-0000-00004C3C0000}"/>
    <cellStyle name="20% - Accent1 2 8 2 3 2 2 2 2" xfId="15624" xr:uid="{00000000-0005-0000-0000-00004D3C0000}"/>
    <cellStyle name="20% - Accent1 2 8 2 3 2 2 3" xfId="15625" xr:uid="{00000000-0005-0000-0000-00004E3C0000}"/>
    <cellStyle name="20% - Accent1 2 8 2 3 2 3" xfId="15626" xr:uid="{00000000-0005-0000-0000-00004F3C0000}"/>
    <cellStyle name="20% - Accent1 2 8 2 3 2 3 2" xfId="15627" xr:uid="{00000000-0005-0000-0000-0000503C0000}"/>
    <cellStyle name="20% - Accent1 2 8 2 3 2 4" xfId="15628" xr:uid="{00000000-0005-0000-0000-0000513C0000}"/>
    <cellStyle name="20% - Accent1 2 8 2 3 3" xfId="15629" xr:uid="{00000000-0005-0000-0000-0000523C0000}"/>
    <cellStyle name="20% - Accent1 2 8 2 3 3 2" xfId="15630" xr:uid="{00000000-0005-0000-0000-0000533C0000}"/>
    <cellStyle name="20% - Accent1 2 8 2 3 3 2 2" xfId="15631" xr:uid="{00000000-0005-0000-0000-0000543C0000}"/>
    <cellStyle name="20% - Accent1 2 8 2 3 3 2 2 2" xfId="15632" xr:uid="{00000000-0005-0000-0000-0000553C0000}"/>
    <cellStyle name="20% - Accent1 2 8 2 3 3 2 3" xfId="15633" xr:uid="{00000000-0005-0000-0000-0000563C0000}"/>
    <cellStyle name="20% - Accent1 2 8 2 3 3 3" xfId="15634" xr:uid="{00000000-0005-0000-0000-0000573C0000}"/>
    <cellStyle name="20% - Accent1 2 8 2 3 3 3 2" xfId="15635" xr:uid="{00000000-0005-0000-0000-0000583C0000}"/>
    <cellStyle name="20% - Accent1 2 8 2 3 3 4" xfId="15636" xr:uid="{00000000-0005-0000-0000-0000593C0000}"/>
    <cellStyle name="20% - Accent1 2 8 2 3 4" xfId="15637" xr:uid="{00000000-0005-0000-0000-00005A3C0000}"/>
    <cellStyle name="20% - Accent1 2 8 2 3 4 2" xfId="15638" xr:uid="{00000000-0005-0000-0000-00005B3C0000}"/>
    <cellStyle name="20% - Accent1 2 8 2 3 4 2 2" xfId="15639" xr:uid="{00000000-0005-0000-0000-00005C3C0000}"/>
    <cellStyle name="20% - Accent1 2 8 2 3 4 2 2 2" xfId="15640" xr:uid="{00000000-0005-0000-0000-00005D3C0000}"/>
    <cellStyle name="20% - Accent1 2 8 2 3 4 2 3" xfId="15641" xr:uid="{00000000-0005-0000-0000-00005E3C0000}"/>
    <cellStyle name="20% - Accent1 2 8 2 3 4 3" xfId="15642" xr:uid="{00000000-0005-0000-0000-00005F3C0000}"/>
    <cellStyle name="20% - Accent1 2 8 2 3 4 3 2" xfId="15643" xr:uid="{00000000-0005-0000-0000-0000603C0000}"/>
    <cellStyle name="20% - Accent1 2 8 2 3 4 4" xfId="15644" xr:uid="{00000000-0005-0000-0000-0000613C0000}"/>
    <cellStyle name="20% - Accent1 2 8 2 3 5" xfId="15645" xr:uid="{00000000-0005-0000-0000-0000623C0000}"/>
    <cellStyle name="20% - Accent1 2 8 2 3 5 2" xfId="15646" xr:uid="{00000000-0005-0000-0000-0000633C0000}"/>
    <cellStyle name="20% - Accent1 2 8 2 3 5 2 2" xfId="15647" xr:uid="{00000000-0005-0000-0000-0000643C0000}"/>
    <cellStyle name="20% - Accent1 2 8 2 3 5 3" xfId="15648" xr:uid="{00000000-0005-0000-0000-0000653C0000}"/>
    <cellStyle name="20% - Accent1 2 8 2 3 6" xfId="15649" xr:uid="{00000000-0005-0000-0000-0000663C0000}"/>
    <cellStyle name="20% - Accent1 2 8 2 3 6 2" xfId="15650" xr:uid="{00000000-0005-0000-0000-0000673C0000}"/>
    <cellStyle name="20% - Accent1 2 8 2 3 6 2 2" xfId="15651" xr:uid="{00000000-0005-0000-0000-0000683C0000}"/>
    <cellStyle name="20% - Accent1 2 8 2 3 6 3" xfId="15652" xr:uid="{00000000-0005-0000-0000-0000693C0000}"/>
    <cellStyle name="20% - Accent1 2 8 2 3 7" xfId="15653" xr:uid="{00000000-0005-0000-0000-00006A3C0000}"/>
    <cellStyle name="20% - Accent1 2 8 2 3 7 2" xfId="15654" xr:uid="{00000000-0005-0000-0000-00006B3C0000}"/>
    <cellStyle name="20% - Accent1 2 8 2 3 8" xfId="15655" xr:uid="{00000000-0005-0000-0000-00006C3C0000}"/>
    <cellStyle name="20% - Accent1 2 8 2 3 8 2" xfId="15656" xr:uid="{00000000-0005-0000-0000-00006D3C0000}"/>
    <cellStyle name="20% - Accent1 2 8 2 3 9" xfId="15657" xr:uid="{00000000-0005-0000-0000-00006E3C0000}"/>
    <cellStyle name="20% - Accent1 2 8 2 4" xfId="15658" xr:uid="{00000000-0005-0000-0000-00006F3C0000}"/>
    <cellStyle name="20% - Accent1 2 8 2 4 2" xfId="15659" xr:uid="{00000000-0005-0000-0000-0000703C0000}"/>
    <cellStyle name="20% - Accent1 2 8 2 4 2 2" xfId="15660" xr:uid="{00000000-0005-0000-0000-0000713C0000}"/>
    <cellStyle name="20% - Accent1 2 8 2 4 2 2 2" xfId="15661" xr:uid="{00000000-0005-0000-0000-0000723C0000}"/>
    <cellStyle name="20% - Accent1 2 8 2 4 2 3" xfId="15662" xr:uid="{00000000-0005-0000-0000-0000733C0000}"/>
    <cellStyle name="20% - Accent1 2 8 2 4 3" xfId="15663" xr:uid="{00000000-0005-0000-0000-0000743C0000}"/>
    <cellStyle name="20% - Accent1 2 8 2 4 3 2" xfId="15664" xr:uid="{00000000-0005-0000-0000-0000753C0000}"/>
    <cellStyle name="20% - Accent1 2 8 2 4 4" xfId="15665" xr:uid="{00000000-0005-0000-0000-0000763C0000}"/>
    <cellStyle name="20% - Accent1 2 8 2 5" xfId="15666" xr:uid="{00000000-0005-0000-0000-0000773C0000}"/>
    <cellStyle name="20% - Accent1 2 8 2 5 2" xfId="15667" xr:uid="{00000000-0005-0000-0000-0000783C0000}"/>
    <cellStyle name="20% - Accent1 2 8 2 5 2 2" xfId="15668" xr:uid="{00000000-0005-0000-0000-0000793C0000}"/>
    <cellStyle name="20% - Accent1 2 8 2 5 2 2 2" xfId="15669" xr:uid="{00000000-0005-0000-0000-00007A3C0000}"/>
    <cellStyle name="20% - Accent1 2 8 2 5 2 3" xfId="15670" xr:uid="{00000000-0005-0000-0000-00007B3C0000}"/>
    <cellStyle name="20% - Accent1 2 8 2 5 3" xfId="15671" xr:uid="{00000000-0005-0000-0000-00007C3C0000}"/>
    <cellStyle name="20% - Accent1 2 8 2 5 3 2" xfId="15672" xr:uid="{00000000-0005-0000-0000-00007D3C0000}"/>
    <cellStyle name="20% - Accent1 2 8 2 5 4" xfId="15673" xr:uid="{00000000-0005-0000-0000-00007E3C0000}"/>
    <cellStyle name="20% - Accent1 2 8 2 6" xfId="15674" xr:uid="{00000000-0005-0000-0000-00007F3C0000}"/>
    <cellStyle name="20% - Accent1 2 8 2 6 2" xfId="15675" xr:uid="{00000000-0005-0000-0000-0000803C0000}"/>
    <cellStyle name="20% - Accent1 2 8 2 6 2 2" xfId="15676" xr:uid="{00000000-0005-0000-0000-0000813C0000}"/>
    <cellStyle name="20% - Accent1 2 8 2 6 2 2 2" xfId="15677" xr:uid="{00000000-0005-0000-0000-0000823C0000}"/>
    <cellStyle name="20% - Accent1 2 8 2 6 2 3" xfId="15678" xr:uid="{00000000-0005-0000-0000-0000833C0000}"/>
    <cellStyle name="20% - Accent1 2 8 2 6 3" xfId="15679" xr:uid="{00000000-0005-0000-0000-0000843C0000}"/>
    <cellStyle name="20% - Accent1 2 8 2 6 3 2" xfId="15680" xr:uid="{00000000-0005-0000-0000-0000853C0000}"/>
    <cellStyle name="20% - Accent1 2 8 2 6 4" xfId="15681" xr:uid="{00000000-0005-0000-0000-0000863C0000}"/>
    <cellStyle name="20% - Accent1 2 8 2 7" xfId="15682" xr:uid="{00000000-0005-0000-0000-0000873C0000}"/>
    <cellStyle name="20% - Accent1 2 8 2 7 2" xfId="15683" xr:uid="{00000000-0005-0000-0000-0000883C0000}"/>
    <cellStyle name="20% - Accent1 2 8 2 7 2 2" xfId="15684" xr:uid="{00000000-0005-0000-0000-0000893C0000}"/>
    <cellStyle name="20% - Accent1 2 8 2 7 3" xfId="15685" xr:uid="{00000000-0005-0000-0000-00008A3C0000}"/>
    <cellStyle name="20% - Accent1 2 8 2 8" xfId="15686" xr:uid="{00000000-0005-0000-0000-00008B3C0000}"/>
    <cellStyle name="20% - Accent1 2 8 2 8 2" xfId="15687" xr:uid="{00000000-0005-0000-0000-00008C3C0000}"/>
    <cellStyle name="20% - Accent1 2 8 2 8 2 2" xfId="15688" xr:uid="{00000000-0005-0000-0000-00008D3C0000}"/>
    <cellStyle name="20% - Accent1 2 8 2 8 3" xfId="15689" xr:uid="{00000000-0005-0000-0000-00008E3C0000}"/>
    <cellStyle name="20% - Accent1 2 8 2 9" xfId="15690" xr:uid="{00000000-0005-0000-0000-00008F3C0000}"/>
    <cellStyle name="20% - Accent1 2 8 2 9 2" xfId="15691" xr:uid="{00000000-0005-0000-0000-0000903C0000}"/>
    <cellStyle name="20% - Accent1 2 8 3" xfId="15692" xr:uid="{00000000-0005-0000-0000-0000913C0000}"/>
    <cellStyle name="20% - Accent1 2 8 3 2" xfId="15693" xr:uid="{00000000-0005-0000-0000-0000923C0000}"/>
    <cellStyle name="20% - Accent1 2 8 3 2 2" xfId="15694" xr:uid="{00000000-0005-0000-0000-0000933C0000}"/>
    <cellStyle name="20% - Accent1 2 8 3 2 2 2" xfId="15695" xr:uid="{00000000-0005-0000-0000-0000943C0000}"/>
    <cellStyle name="20% - Accent1 2 8 3 2 2 2 2" xfId="15696" xr:uid="{00000000-0005-0000-0000-0000953C0000}"/>
    <cellStyle name="20% - Accent1 2 8 3 2 2 3" xfId="15697" xr:uid="{00000000-0005-0000-0000-0000963C0000}"/>
    <cellStyle name="20% - Accent1 2 8 3 2 3" xfId="15698" xr:uid="{00000000-0005-0000-0000-0000973C0000}"/>
    <cellStyle name="20% - Accent1 2 8 3 2 3 2" xfId="15699" xr:uid="{00000000-0005-0000-0000-0000983C0000}"/>
    <cellStyle name="20% - Accent1 2 8 3 2 4" xfId="15700" xr:uid="{00000000-0005-0000-0000-0000993C0000}"/>
    <cellStyle name="20% - Accent1 2 8 3 3" xfId="15701" xr:uid="{00000000-0005-0000-0000-00009A3C0000}"/>
    <cellStyle name="20% - Accent1 2 8 3 3 2" xfId="15702" xr:uid="{00000000-0005-0000-0000-00009B3C0000}"/>
    <cellStyle name="20% - Accent1 2 8 3 3 2 2" xfId="15703" xr:uid="{00000000-0005-0000-0000-00009C3C0000}"/>
    <cellStyle name="20% - Accent1 2 8 3 3 2 2 2" xfId="15704" xr:uid="{00000000-0005-0000-0000-00009D3C0000}"/>
    <cellStyle name="20% - Accent1 2 8 3 3 2 3" xfId="15705" xr:uid="{00000000-0005-0000-0000-00009E3C0000}"/>
    <cellStyle name="20% - Accent1 2 8 3 3 3" xfId="15706" xr:uid="{00000000-0005-0000-0000-00009F3C0000}"/>
    <cellStyle name="20% - Accent1 2 8 3 3 3 2" xfId="15707" xr:uid="{00000000-0005-0000-0000-0000A03C0000}"/>
    <cellStyle name="20% - Accent1 2 8 3 3 4" xfId="15708" xr:uid="{00000000-0005-0000-0000-0000A13C0000}"/>
    <cellStyle name="20% - Accent1 2 8 3 4" xfId="15709" xr:uid="{00000000-0005-0000-0000-0000A23C0000}"/>
    <cellStyle name="20% - Accent1 2 8 3 4 2" xfId="15710" xr:uid="{00000000-0005-0000-0000-0000A33C0000}"/>
    <cellStyle name="20% - Accent1 2 8 3 4 2 2" xfId="15711" xr:uid="{00000000-0005-0000-0000-0000A43C0000}"/>
    <cellStyle name="20% - Accent1 2 8 3 4 2 2 2" xfId="15712" xr:uid="{00000000-0005-0000-0000-0000A53C0000}"/>
    <cellStyle name="20% - Accent1 2 8 3 4 2 3" xfId="15713" xr:uid="{00000000-0005-0000-0000-0000A63C0000}"/>
    <cellStyle name="20% - Accent1 2 8 3 4 3" xfId="15714" xr:uid="{00000000-0005-0000-0000-0000A73C0000}"/>
    <cellStyle name="20% - Accent1 2 8 3 4 3 2" xfId="15715" xr:uid="{00000000-0005-0000-0000-0000A83C0000}"/>
    <cellStyle name="20% - Accent1 2 8 3 4 4" xfId="15716" xr:uid="{00000000-0005-0000-0000-0000A93C0000}"/>
    <cellStyle name="20% - Accent1 2 8 3 5" xfId="15717" xr:uid="{00000000-0005-0000-0000-0000AA3C0000}"/>
    <cellStyle name="20% - Accent1 2 8 3 5 2" xfId="15718" xr:uid="{00000000-0005-0000-0000-0000AB3C0000}"/>
    <cellStyle name="20% - Accent1 2 8 3 5 2 2" xfId="15719" xr:uid="{00000000-0005-0000-0000-0000AC3C0000}"/>
    <cellStyle name="20% - Accent1 2 8 3 5 3" xfId="15720" xr:uid="{00000000-0005-0000-0000-0000AD3C0000}"/>
    <cellStyle name="20% - Accent1 2 8 3 6" xfId="15721" xr:uid="{00000000-0005-0000-0000-0000AE3C0000}"/>
    <cellStyle name="20% - Accent1 2 8 3 6 2" xfId="15722" xr:uid="{00000000-0005-0000-0000-0000AF3C0000}"/>
    <cellStyle name="20% - Accent1 2 8 3 6 2 2" xfId="15723" xr:uid="{00000000-0005-0000-0000-0000B03C0000}"/>
    <cellStyle name="20% - Accent1 2 8 3 6 3" xfId="15724" xr:uid="{00000000-0005-0000-0000-0000B13C0000}"/>
    <cellStyle name="20% - Accent1 2 8 3 7" xfId="15725" xr:uid="{00000000-0005-0000-0000-0000B23C0000}"/>
    <cellStyle name="20% - Accent1 2 8 3 7 2" xfId="15726" xr:uid="{00000000-0005-0000-0000-0000B33C0000}"/>
    <cellStyle name="20% - Accent1 2 8 3 8" xfId="15727" xr:uid="{00000000-0005-0000-0000-0000B43C0000}"/>
    <cellStyle name="20% - Accent1 2 8 3 8 2" xfId="15728" xr:uid="{00000000-0005-0000-0000-0000B53C0000}"/>
    <cellStyle name="20% - Accent1 2 8 3 9" xfId="15729" xr:uid="{00000000-0005-0000-0000-0000B63C0000}"/>
    <cellStyle name="20% - Accent1 2 8 4" xfId="15730" xr:uid="{00000000-0005-0000-0000-0000B73C0000}"/>
    <cellStyle name="20% - Accent1 2 8 4 2" xfId="15731" xr:uid="{00000000-0005-0000-0000-0000B83C0000}"/>
    <cellStyle name="20% - Accent1 2 8 4 2 2" xfId="15732" xr:uid="{00000000-0005-0000-0000-0000B93C0000}"/>
    <cellStyle name="20% - Accent1 2 8 4 2 2 2" xfId="15733" xr:uid="{00000000-0005-0000-0000-0000BA3C0000}"/>
    <cellStyle name="20% - Accent1 2 8 4 2 2 2 2" xfId="15734" xr:uid="{00000000-0005-0000-0000-0000BB3C0000}"/>
    <cellStyle name="20% - Accent1 2 8 4 2 2 3" xfId="15735" xr:uid="{00000000-0005-0000-0000-0000BC3C0000}"/>
    <cellStyle name="20% - Accent1 2 8 4 2 3" xfId="15736" xr:uid="{00000000-0005-0000-0000-0000BD3C0000}"/>
    <cellStyle name="20% - Accent1 2 8 4 2 3 2" xfId="15737" xr:uid="{00000000-0005-0000-0000-0000BE3C0000}"/>
    <cellStyle name="20% - Accent1 2 8 4 2 4" xfId="15738" xr:uid="{00000000-0005-0000-0000-0000BF3C0000}"/>
    <cellStyle name="20% - Accent1 2 8 4 3" xfId="15739" xr:uid="{00000000-0005-0000-0000-0000C03C0000}"/>
    <cellStyle name="20% - Accent1 2 8 4 3 2" xfId="15740" xr:uid="{00000000-0005-0000-0000-0000C13C0000}"/>
    <cellStyle name="20% - Accent1 2 8 4 3 2 2" xfId="15741" xr:uid="{00000000-0005-0000-0000-0000C23C0000}"/>
    <cellStyle name="20% - Accent1 2 8 4 3 2 2 2" xfId="15742" xr:uid="{00000000-0005-0000-0000-0000C33C0000}"/>
    <cellStyle name="20% - Accent1 2 8 4 3 2 3" xfId="15743" xr:uid="{00000000-0005-0000-0000-0000C43C0000}"/>
    <cellStyle name="20% - Accent1 2 8 4 3 3" xfId="15744" xr:uid="{00000000-0005-0000-0000-0000C53C0000}"/>
    <cellStyle name="20% - Accent1 2 8 4 3 3 2" xfId="15745" xr:uid="{00000000-0005-0000-0000-0000C63C0000}"/>
    <cellStyle name="20% - Accent1 2 8 4 3 4" xfId="15746" xr:uid="{00000000-0005-0000-0000-0000C73C0000}"/>
    <cellStyle name="20% - Accent1 2 8 4 4" xfId="15747" xr:uid="{00000000-0005-0000-0000-0000C83C0000}"/>
    <cellStyle name="20% - Accent1 2 8 4 4 2" xfId="15748" xr:uid="{00000000-0005-0000-0000-0000C93C0000}"/>
    <cellStyle name="20% - Accent1 2 8 4 4 2 2" xfId="15749" xr:uid="{00000000-0005-0000-0000-0000CA3C0000}"/>
    <cellStyle name="20% - Accent1 2 8 4 4 2 2 2" xfId="15750" xr:uid="{00000000-0005-0000-0000-0000CB3C0000}"/>
    <cellStyle name="20% - Accent1 2 8 4 4 2 3" xfId="15751" xr:uid="{00000000-0005-0000-0000-0000CC3C0000}"/>
    <cellStyle name="20% - Accent1 2 8 4 4 3" xfId="15752" xr:uid="{00000000-0005-0000-0000-0000CD3C0000}"/>
    <cellStyle name="20% - Accent1 2 8 4 4 3 2" xfId="15753" xr:uid="{00000000-0005-0000-0000-0000CE3C0000}"/>
    <cellStyle name="20% - Accent1 2 8 4 4 4" xfId="15754" xr:uid="{00000000-0005-0000-0000-0000CF3C0000}"/>
    <cellStyle name="20% - Accent1 2 8 4 5" xfId="15755" xr:uid="{00000000-0005-0000-0000-0000D03C0000}"/>
    <cellStyle name="20% - Accent1 2 8 4 5 2" xfId="15756" xr:uid="{00000000-0005-0000-0000-0000D13C0000}"/>
    <cellStyle name="20% - Accent1 2 8 4 5 2 2" xfId="15757" xr:uid="{00000000-0005-0000-0000-0000D23C0000}"/>
    <cellStyle name="20% - Accent1 2 8 4 5 3" xfId="15758" xr:uid="{00000000-0005-0000-0000-0000D33C0000}"/>
    <cellStyle name="20% - Accent1 2 8 4 6" xfId="15759" xr:uid="{00000000-0005-0000-0000-0000D43C0000}"/>
    <cellStyle name="20% - Accent1 2 8 4 6 2" xfId="15760" xr:uid="{00000000-0005-0000-0000-0000D53C0000}"/>
    <cellStyle name="20% - Accent1 2 8 4 6 2 2" xfId="15761" xr:uid="{00000000-0005-0000-0000-0000D63C0000}"/>
    <cellStyle name="20% - Accent1 2 8 4 6 3" xfId="15762" xr:uid="{00000000-0005-0000-0000-0000D73C0000}"/>
    <cellStyle name="20% - Accent1 2 8 4 7" xfId="15763" xr:uid="{00000000-0005-0000-0000-0000D83C0000}"/>
    <cellStyle name="20% - Accent1 2 8 4 7 2" xfId="15764" xr:uid="{00000000-0005-0000-0000-0000D93C0000}"/>
    <cellStyle name="20% - Accent1 2 8 4 8" xfId="15765" xr:uid="{00000000-0005-0000-0000-0000DA3C0000}"/>
    <cellStyle name="20% - Accent1 2 8 4 8 2" xfId="15766" xr:uid="{00000000-0005-0000-0000-0000DB3C0000}"/>
    <cellStyle name="20% - Accent1 2 8 4 9" xfId="15767" xr:uid="{00000000-0005-0000-0000-0000DC3C0000}"/>
    <cellStyle name="20% - Accent1 2 8 5" xfId="15768" xr:uid="{00000000-0005-0000-0000-0000DD3C0000}"/>
    <cellStyle name="20% - Accent1 2 8 5 2" xfId="15769" xr:uid="{00000000-0005-0000-0000-0000DE3C0000}"/>
    <cellStyle name="20% - Accent1 2 8 5 2 2" xfId="15770" xr:uid="{00000000-0005-0000-0000-0000DF3C0000}"/>
    <cellStyle name="20% - Accent1 2 8 5 2 2 2" xfId="15771" xr:uid="{00000000-0005-0000-0000-0000E03C0000}"/>
    <cellStyle name="20% - Accent1 2 8 5 2 3" xfId="15772" xr:uid="{00000000-0005-0000-0000-0000E13C0000}"/>
    <cellStyle name="20% - Accent1 2 8 5 3" xfId="15773" xr:uid="{00000000-0005-0000-0000-0000E23C0000}"/>
    <cellStyle name="20% - Accent1 2 8 5 3 2" xfId="15774" xr:uid="{00000000-0005-0000-0000-0000E33C0000}"/>
    <cellStyle name="20% - Accent1 2 8 5 4" xfId="15775" xr:uid="{00000000-0005-0000-0000-0000E43C0000}"/>
    <cellStyle name="20% - Accent1 2 8 6" xfId="15776" xr:uid="{00000000-0005-0000-0000-0000E53C0000}"/>
    <cellStyle name="20% - Accent1 2 8 6 2" xfId="15777" xr:uid="{00000000-0005-0000-0000-0000E63C0000}"/>
    <cellStyle name="20% - Accent1 2 8 6 2 2" xfId="15778" xr:uid="{00000000-0005-0000-0000-0000E73C0000}"/>
    <cellStyle name="20% - Accent1 2 8 6 2 2 2" xfId="15779" xr:uid="{00000000-0005-0000-0000-0000E83C0000}"/>
    <cellStyle name="20% - Accent1 2 8 6 2 3" xfId="15780" xr:uid="{00000000-0005-0000-0000-0000E93C0000}"/>
    <cellStyle name="20% - Accent1 2 8 6 3" xfId="15781" xr:uid="{00000000-0005-0000-0000-0000EA3C0000}"/>
    <cellStyle name="20% - Accent1 2 8 6 3 2" xfId="15782" xr:uid="{00000000-0005-0000-0000-0000EB3C0000}"/>
    <cellStyle name="20% - Accent1 2 8 6 4" xfId="15783" xr:uid="{00000000-0005-0000-0000-0000EC3C0000}"/>
    <cellStyle name="20% - Accent1 2 8 7" xfId="15784" xr:uid="{00000000-0005-0000-0000-0000ED3C0000}"/>
    <cellStyle name="20% - Accent1 2 8 7 2" xfId="15785" xr:uid="{00000000-0005-0000-0000-0000EE3C0000}"/>
    <cellStyle name="20% - Accent1 2 8 7 2 2" xfId="15786" xr:uid="{00000000-0005-0000-0000-0000EF3C0000}"/>
    <cellStyle name="20% - Accent1 2 8 7 2 2 2" xfId="15787" xr:uid="{00000000-0005-0000-0000-0000F03C0000}"/>
    <cellStyle name="20% - Accent1 2 8 7 2 3" xfId="15788" xr:uid="{00000000-0005-0000-0000-0000F13C0000}"/>
    <cellStyle name="20% - Accent1 2 8 7 3" xfId="15789" xr:uid="{00000000-0005-0000-0000-0000F23C0000}"/>
    <cellStyle name="20% - Accent1 2 8 7 3 2" xfId="15790" xr:uid="{00000000-0005-0000-0000-0000F33C0000}"/>
    <cellStyle name="20% - Accent1 2 8 7 4" xfId="15791" xr:uid="{00000000-0005-0000-0000-0000F43C0000}"/>
    <cellStyle name="20% - Accent1 2 8 8" xfId="15792" xr:uid="{00000000-0005-0000-0000-0000F53C0000}"/>
    <cellStyle name="20% - Accent1 2 8 8 2" xfId="15793" xr:uid="{00000000-0005-0000-0000-0000F63C0000}"/>
    <cellStyle name="20% - Accent1 2 8 8 2 2" xfId="15794" xr:uid="{00000000-0005-0000-0000-0000F73C0000}"/>
    <cellStyle name="20% - Accent1 2 8 8 3" xfId="15795" xr:uid="{00000000-0005-0000-0000-0000F83C0000}"/>
    <cellStyle name="20% - Accent1 2 8 9" xfId="15796" xr:uid="{00000000-0005-0000-0000-0000F93C0000}"/>
    <cellStyle name="20% - Accent1 2 8 9 2" xfId="15797" xr:uid="{00000000-0005-0000-0000-0000FA3C0000}"/>
    <cellStyle name="20% - Accent1 2 8 9 2 2" xfId="15798" xr:uid="{00000000-0005-0000-0000-0000FB3C0000}"/>
    <cellStyle name="20% - Accent1 2 8 9 3" xfId="15799" xr:uid="{00000000-0005-0000-0000-0000FC3C0000}"/>
    <cellStyle name="20% - Accent1 2 9" xfId="15800" xr:uid="{00000000-0005-0000-0000-0000FD3C0000}"/>
    <cellStyle name="20% - Accent1 2 9 10" xfId="15801" xr:uid="{00000000-0005-0000-0000-0000FE3C0000}"/>
    <cellStyle name="20% - Accent1 2 9 10 2" xfId="15802" xr:uid="{00000000-0005-0000-0000-0000FF3C0000}"/>
    <cellStyle name="20% - Accent1 2 9 11" xfId="15803" xr:uid="{00000000-0005-0000-0000-0000003D0000}"/>
    <cellStyle name="20% - Accent1 2 9 2" xfId="15804" xr:uid="{00000000-0005-0000-0000-0000013D0000}"/>
    <cellStyle name="20% - Accent1 2 9 2 2" xfId="15805" xr:uid="{00000000-0005-0000-0000-0000023D0000}"/>
    <cellStyle name="20% - Accent1 2 9 2 2 2" xfId="15806" xr:uid="{00000000-0005-0000-0000-0000033D0000}"/>
    <cellStyle name="20% - Accent1 2 9 2 2 2 2" xfId="15807" xr:uid="{00000000-0005-0000-0000-0000043D0000}"/>
    <cellStyle name="20% - Accent1 2 9 2 2 2 2 2" xfId="15808" xr:uid="{00000000-0005-0000-0000-0000053D0000}"/>
    <cellStyle name="20% - Accent1 2 9 2 2 2 3" xfId="15809" xr:uid="{00000000-0005-0000-0000-0000063D0000}"/>
    <cellStyle name="20% - Accent1 2 9 2 2 3" xfId="15810" xr:uid="{00000000-0005-0000-0000-0000073D0000}"/>
    <cellStyle name="20% - Accent1 2 9 2 2 3 2" xfId="15811" xr:uid="{00000000-0005-0000-0000-0000083D0000}"/>
    <cellStyle name="20% - Accent1 2 9 2 2 4" xfId="15812" xr:uid="{00000000-0005-0000-0000-0000093D0000}"/>
    <cellStyle name="20% - Accent1 2 9 2 3" xfId="15813" xr:uid="{00000000-0005-0000-0000-00000A3D0000}"/>
    <cellStyle name="20% - Accent1 2 9 2 3 2" xfId="15814" xr:uid="{00000000-0005-0000-0000-00000B3D0000}"/>
    <cellStyle name="20% - Accent1 2 9 2 3 2 2" xfId="15815" xr:uid="{00000000-0005-0000-0000-00000C3D0000}"/>
    <cellStyle name="20% - Accent1 2 9 2 3 2 2 2" xfId="15816" xr:uid="{00000000-0005-0000-0000-00000D3D0000}"/>
    <cellStyle name="20% - Accent1 2 9 2 3 2 3" xfId="15817" xr:uid="{00000000-0005-0000-0000-00000E3D0000}"/>
    <cellStyle name="20% - Accent1 2 9 2 3 3" xfId="15818" xr:uid="{00000000-0005-0000-0000-00000F3D0000}"/>
    <cellStyle name="20% - Accent1 2 9 2 3 3 2" xfId="15819" xr:uid="{00000000-0005-0000-0000-0000103D0000}"/>
    <cellStyle name="20% - Accent1 2 9 2 3 4" xfId="15820" xr:uid="{00000000-0005-0000-0000-0000113D0000}"/>
    <cellStyle name="20% - Accent1 2 9 2 4" xfId="15821" xr:uid="{00000000-0005-0000-0000-0000123D0000}"/>
    <cellStyle name="20% - Accent1 2 9 2 4 2" xfId="15822" xr:uid="{00000000-0005-0000-0000-0000133D0000}"/>
    <cellStyle name="20% - Accent1 2 9 2 4 2 2" xfId="15823" xr:uid="{00000000-0005-0000-0000-0000143D0000}"/>
    <cellStyle name="20% - Accent1 2 9 2 4 2 2 2" xfId="15824" xr:uid="{00000000-0005-0000-0000-0000153D0000}"/>
    <cellStyle name="20% - Accent1 2 9 2 4 2 3" xfId="15825" xr:uid="{00000000-0005-0000-0000-0000163D0000}"/>
    <cellStyle name="20% - Accent1 2 9 2 4 3" xfId="15826" xr:uid="{00000000-0005-0000-0000-0000173D0000}"/>
    <cellStyle name="20% - Accent1 2 9 2 4 3 2" xfId="15827" xr:uid="{00000000-0005-0000-0000-0000183D0000}"/>
    <cellStyle name="20% - Accent1 2 9 2 4 4" xfId="15828" xr:uid="{00000000-0005-0000-0000-0000193D0000}"/>
    <cellStyle name="20% - Accent1 2 9 2 5" xfId="15829" xr:uid="{00000000-0005-0000-0000-00001A3D0000}"/>
    <cellStyle name="20% - Accent1 2 9 2 5 2" xfId="15830" xr:uid="{00000000-0005-0000-0000-00001B3D0000}"/>
    <cellStyle name="20% - Accent1 2 9 2 5 2 2" xfId="15831" xr:uid="{00000000-0005-0000-0000-00001C3D0000}"/>
    <cellStyle name="20% - Accent1 2 9 2 5 3" xfId="15832" xr:uid="{00000000-0005-0000-0000-00001D3D0000}"/>
    <cellStyle name="20% - Accent1 2 9 2 6" xfId="15833" xr:uid="{00000000-0005-0000-0000-00001E3D0000}"/>
    <cellStyle name="20% - Accent1 2 9 2 6 2" xfId="15834" xr:uid="{00000000-0005-0000-0000-00001F3D0000}"/>
    <cellStyle name="20% - Accent1 2 9 2 6 2 2" xfId="15835" xr:uid="{00000000-0005-0000-0000-0000203D0000}"/>
    <cellStyle name="20% - Accent1 2 9 2 6 3" xfId="15836" xr:uid="{00000000-0005-0000-0000-0000213D0000}"/>
    <cellStyle name="20% - Accent1 2 9 2 7" xfId="15837" xr:uid="{00000000-0005-0000-0000-0000223D0000}"/>
    <cellStyle name="20% - Accent1 2 9 2 7 2" xfId="15838" xr:uid="{00000000-0005-0000-0000-0000233D0000}"/>
    <cellStyle name="20% - Accent1 2 9 2 8" xfId="15839" xr:uid="{00000000-0005-0000-0000-0000243D0000}"/>
    <cellStyle name="20% - Accent1 2 9 2 8 2" xfId="15840" xr:uid="{00000000-0005-0000-0000-0000253D0000}"/>
    <cellStyle name="20% - Accent1 2 9 2 9" xfId="15841" xr:uid="{00000000-0005-0000-0000-0000263D0000}"/>
    <cellStyle name="20% - Accent1 2 9 3" xfId="15842" xr:uid="{00000000-0005-0000-0000-0000273D0000}"/>
    <cellStyle name="20% - Accent1 2 9 3 2" xfId="15843" xr:uid="{00000000-0005-0000-0000-0000283D0000}"/>
    <cellStyle name="20% - Accent1 2 9 3 2 2" xfId="15844" xr:uid="{00000000-0005-0000-0000-0000293D0000}"/>
    <cellStyle name="20% - Accent1 2 9 3 2 2 2" xfId="15845" xr:uid="{00000000-0005-0000-0000-00002A3D0000}"/>
    <cellStyle name="20% - Accent1 2 9 3 2 2 2 2" xfId="15846" xr:uid="{00000000-0005-0000-0000-00002B3D0000}"/>
    <cellStyle name="20% - Accent1 2 9 3 2 2 3" xfId="15847" xr:uid="{00000000-0005-0000-0000-00002C3D0000}"/>
    <cellStyle name="20% - Accent1 2 9 3 2 3" xfId="15848" xr:uid="{00000000-0005-0000-0000-00002D3D0000}"/>
    <cellStyle name="20% - Accent1 2 9 3 2 3 2" xfId="15849" xr:uid="{00000000-0005-0000-0000-00002E3D0000}"/>
    <cellStyle name="20% - Accent1 2 9 3 2 4" xfId="15850" xr:uid="{00000000-0005-0000-0000-00002F3D0000}"/>
    <cellStyle name="20% - Accent1 2 9 3 3" xfId="15851" xr:uid="{00000000-0005-0000-0000-0000303D0000}"/>
    <cellStyle name="20% - Accent1 2 9 3 3 2" xfId="15852" xr:uid="{00000000-0005-0000-0000-0000313D0000}"/>
    <cellStyle name="20% - Accent1 2 9 3 3 2 2" xfId="15853" xr:uid="{00000000-0005-0000-0000-0000323D0000}"/>
    <cellStyle name="20% - Accent1 2 9 3 3 2 2 2" xfId="15854" xr:uid="{00000000-0005-0000-0000-0000333D0000}"/>
    <cellStyle name="20% - Accent1 2 9 3 3 2 3" xfId="15855" xr:uid="{00000000-0005-0000-0000-0000343D0000}"/>
    <cellStyle name="20% - Accent1 2 9 3 3 3" xfId="15856" xr:uid="{00000000-0005-0000-0000-0000353D0000}"/>
    <cellStyle name="20% - Accent1 2 9 3 3 3 2" xfId="15857" xr:uid="{00000000-0005-0000-0000-0000363D0000}"/>
    <cellStyle name="20% - Accent1 2 9 3 3 4" xfId="15858" xr:uid="{00000000-0005-0000-0000-0000373D0000}"/>
    <cellStyle name="20% - Accent1 2 9 3 4" xfId="15859" xr:uid="{00000000-0005-0000-0000-0000383D0000}"/>
    <cellStyle name="20% - Accent1 2 9 3 4 2" xfId="15860" xr:uid="{00000000-0005-0000-0000-0000393D0000}"/>
    <cellStyle name="20% - Accent1 2 9 3 4 2 2" xfId="15861" xr:uid="{00000000-0005-0000-0000-00003A3D0000}"/>
    <cellStyle name="20% - Accent1 2 9 3 4 2 2 2" xfId="15862" xr:uid="{00000000-0005-0000-0000-00003B3D0000}"/>
    <cellStyle name="20% - Accent1 2 9 3 4 2 3" xfId="15863" xr:uid="{00000000-0005-0000-0000-00003C3D0000}"/>
    <cellStyle name="20% - Accent1 2 9 3 4 3" xfId="15864" xr:uid="{00000000-0005-0000-0000-00003D3D0000}"/>
    <cellStyle name="20% - Accent1 2 9 3 4 3 2" xfId="15865" xr:uid="{00000000-0005-0000-0000-00003E3D0000}"/>
    <cellStyle name="20% - Accent1 2 9 3 4 4" xfId="15866" xr:uid="{00000000-0005-0000-0000-00003F3D0000}"/>
    <cellStyle name="20% - Accent1 2 9 3 5" xfId="15867" xr:uid="{00000000-0005-0000-0000-0000403D0000}"/>
    <cellStyle name="20% - Accent1 2 9 3 5 2" xfId="15868" xr:uid="{00000000-0005-0000-0000-0000413D0000}"/>
    <cellStyle name="20% - Accent1 2 9 3 5 2 2" xfId="15869" xr:uid="{00000000-0005-0000-0000-0000423D0000}"/>
    <cellStyle name="20% - Accent1 2 9 3 5 3" xfId="15870" xr:uid="{00000000-0005-0000-0000-0000433D0000}"/>
    <cellStyle name="20% - Accent1 2 9 3 6" xfId="15871" xr:uid="{00000000-0005-0000-0000-0000443D0000}"/>
    <cellStyle name="20% - Accent1 2 9 3 6 2" xfId="15872" xr:uid="{00000000-0005-0000-0000-0000453D0000}"/>
    <cellStyle name="20% - Accent1 2 9 3 6 2 2" xfId="15873" xr:uid="{00000000-0005-0000-0000-0000463D0000}"/>
    <cellStyle name="20% - Accent1 2 9 3 6 3" xfId="15874" xr:uid="{00000000-0005-0000-0000-0000473D0000}"/>
    <cellStyle name="20% - Accent1 2 9 3 7" xfId="15875" xr:uid="{00000000-0005-0000-0000-0000483D0000}"/>
    <cellStyle name="20% - Accent1 2 9 3 7 2" xfId="15876" xr:uid="{00000000-0005-0000-0000-0000493D0000}"/>
    <cellStyle name="20% - Accent1 2 9 3 8" xfId="15877" xr:uid="{00000000-0005-0000-0000-00004A3D0000}"/>
    <cellStyle name="20% - Accent1 2 9 3 8 2" xfId="15878" xr:uid="{00000000-0005-0000-0000-00004B3D0000}"/>
    <cellStyle name="20% - Accent1 2 9 3 9" xfId="15879" xr:uid="{00000000-0005-0000-0000-00004C3D0000}"/>
    <cellStyle name="20% - Accent1 2 9 4" xfId="15880" xr:uid="{00000000-0005-0000-0000-00004D3D0000}"/>
    <cellStyle name="20% - Accent1 2 9 4 2" xfId="15881" xr:uid="{00000000-0005-0000-0000-00004E3D0000}"/>
    <cellStyle name="20% - Accent1 2 9 4 2 2" xfId="15882" xr:uid="{00000000-0005-0000-0000-00004F3D0000}"/>
    <cellStyle name="20% - Accent1 2 9 4 2 2 2" xfId="15883" xr:uid="{00000000-0005-0000-0000-0000503D0000}"/>
    <cellStyle name="20% - Accent1 2 9 4 2 3" xfId="15884" xr:uid="{00000000-0005-0000-0000-0000513D0000}"/>
    <cellStyle name="20% - Accent1 2 9 4 3" xfId="15885" xr:uid="{00000000-0005-0000-0000-0000523D0000}"/>
    <cellStyle name="20% - Accent1 2 9 4 3 2" xfId="15886" xr:uid="{00000000-0005-0000-0000-0000533D0000}"/>
    <cellStyle name="20% - Accent1 2 9 4 4" xfId="15887" xr:uid="{00000000-0005-0000-0000-0000543D0000}"/>
    <cellStyle name="20% - Accent1 2 9 5" xfId="15888" xr:uid="{00000000-0005-0000-0000-0000553D0000}"/>
    <cellStyle name="20% - Accent1 2 9 5 2" xfId="15889" xr:uid="{00000000-0005-0000-0000-0000563D0000}"/>
    <cellStyle name="20% - Accent1 2 9 5 2 2" xfId="15890" xr:uid="{00000000-0005-0000-0000-0000573D0000}"/>
    <cellStyle name="20% - Accent1 2 9 5 2 2 2" xfId="15891" xr:uid="{00000000-0005-0000-0000-0000583D0000}"/>
    <cellStyle name="20% - Accent1 2 9 5 2 3" xfId="15892" xr:uid="{00000000-0005-0000-0000-0000593D0000}"/>
    <cellStyle name="20% - Accent1 2 9 5 3" xfId="15893" xr:uid="{00000000-0005-0000-0000-00005A3D0000}"/>
    <cellStyle name="20% - Accent1 2 9 5 3 2" xfId="15894" xr:uid="{00000000-0005-0000-0000-00005B3D0000}"/>
    <cellStyle name="20% - Accent1 2 9 5 4" xfId="15895" xr:uid="{00000000-0005-0000-0000-00005C3D0000}"/>
    <cellStyle name="20% - Accent1 2 9 6" xfId="15896" xr:uid="{00000000-0005-0000-0000-00005D3D0000}"/>
    <cellStyle name="20% - Accent1 2 9 6 2" xfId="15897" xr:uid="{00000000-0005-0000-0000-00005E3D0000}"/>
    <cellStyle name="20% - Accent1 2 9 6 2 2" xfId="15898" xr:uid="{00000000-0005-0000-0000-00005F3D0000}"/>
    <cellStyle name="20% - Accent1 2 9 6 2 2 2" xfId="15899" xr:uid="{00000000-0005-0000-0000-0000603D0000}"/>
    <cellStyle name="20% - Accent1 2 9 6 2 3" xfId="15900" xr:uid="{00000000-0005-0000-0000-0000613D0000}"/>
    <cellStyle name="20% - Accent1 2 9 6 3" xfId="15901" xr:uid="{00000000-0005-0000-0000-0000623D0000}"/>
    <cellStyle name="20% - Accent1 2 9 6 3 2" xfId="15902" xr:uid="{00000000-0005-0000-0000-0000633D0000}"/>
    <cellStyle name="20% - Accent1 2 9 6 4" xfId="15903" xr:uid="{00000000-0005-0000-0000-0000643D0000}"/>
    <cellStyle name="20% - Accent1 2 9 7" xfId="15904" xr:uid="{00000000-0005-0000-0000-0000653D0000}"/>
    <cellStyle name="20% - Accent1 2 9 7 2" xfId="15905" xr:uid="{00000000-0005-0000-0000-0000663D0000}"/>
    <cellStyle name="20% - Accent1 2 9 7 2 2" xfId="15906" xr:uid="{00000000-0005-0000-0000-0000673D0000}"/>
    <cellStyle name="20% - Accent1 2 9 7 3" xfId="15907" xr:uid="{00000000-0005-0000-0000-0000683D0000}"/>
    <cellStyle name="20% - Accent1 2 9 8" xfId="15908" xr:uid="{00000000-0005-0000-0000-0000693D0000}"/>
    <cellStyle name="20% - Accent1 2 9 8 2" xfId="15909" xr:uid="{00000000-0005-0000-0000-00006A3D0000}"/>
    <cellStyle name="20% - Accent1 2 9 8 2 2" xfId="15910" xr:uid="{00000000-0005-0000-0000-00006B3D0000}"/>
    <cellStyle name="20% - Accent1 2 9 8 3" xfId="15911" xr:uid="{00000000-0005-0000-0000-00006C3D0000}"/>
    <cellStyle name="20% - Accent1 2 9 9" xfId="15912" xr:uid="{00000000-0005-0000-0000-00006D3D0000}"/>
    <cellStyle name="20% - Accent1 2 9 9 2" xfId="15913" xr:uid="{00000000-0005-0000-0000-00006E3D0000}"/>
    <cellStyle name="20% - Accent1 20" xfId="15914" xr:uid="{00000000-0005-0000-0000-00006F3D0000}"/>
    <cellStyle name="20% - Accent1 20 2" xfId="15915" xr:uid="{00000000-0005-0000-0000-0000703D0000}"/>
    <cellStyle name="20% - Accent1 20 2 2" xfId="15916" xr:uid="{00000000-0005-0000-0000-0000713D0000}"/>
    <cellStyle name="20% - Accent1 20 3" xfId="15917" xr:uid="{00000000-0005-0000-0000-0000723D0000}"/>
    <cellStyle name="20% - Accent1 21" xfId="15918" xr:uid="{00000000-0005-0000-0000-0000733D0000}"/>
    <cellStyle name="20% - Accent1 21 2" xfId="15919" xr:uid="{00000000-0005-0000-0000-0000743D0000}"/>
    <cellStyle name="20% - Accent1 22" xfId="15920" xr:uid="{00000000-0005-0000-0000-0000753D0000}"/>
    <cellStyle name="20% - Accent1 22 2" xfId="15921" xr:uid="{00000000-0005-0000-0000-0000763D0000}"/>
    <cellStyle name="20% - Accent1 23" xfId="15922" xr:uid="{00000000-0005-0000-0000-0000773D0000}"/>
    <cellStyle name="20% - Accent1 3" xfId="115" xr:uid="{00000000-0005-0000-0000-0000783D0000}"/>
    <cellStyle name="20% - Accent1 3 10" xfId="15923" xr:uid="{00000000-0005-0000-0000-0000793D0000}"/>
    <cellStyle name="20% - Accent1 3 10 10" xfId="15924" xr:uid="{00000000-0005-0000-0000-00007A3D0000}"/>
    <cellStyle name="20% - Accent1 3 10 10 2" xfId="15925" xr:uid="{00000000-0005-0000-0000-00007B3D0000}"/>
    <cellStyle name="20% - Accent1 3 10 11" xfId="15926" xr:uid="{00000000-0005-0000-0000-00007C3D0000}"/>
    <cellStyle name="20% - Accent1 3 10 2" xfId="15927" xr:uid="{00000000-0005-0000-0000-00007D3D0000}"/>
    <cellStyle name="20% - Accent1 3 10 2 2" xfId="15928" xr:uid="{00000000-0005-0000-0000-00007E3D0000}"/>
    <cellStyle name="20% - Accent1 3 10 2 2 2" xfId="15929" xr:uid="{00000000-0005-0000-0000-00007F3D0000}"/>
    <cellStyle name="20% - Accent1 3 10 2 2 2 2" xfId="15930" xr:uid="{00000000-0005-0000-0000-0000803D0000}"/>
    <cellStyle name="20% - Accent1 3 10 2 2 2 2 2" xfId="15931" xr:uid="{00000000-0005-0000-0000-0000813D0000}"/>
    <cellStyle name="20% - Accent1 3 10 2 2 2 3" xfId="15932" xr:uid="{00000000-0005-0000-0000-0000823D0000}"/>
    <cellStyle name="20% - Accent1 3 10 2 2 3" xfId="15933" xr:uid="{00000000-0005-0000-0000-0000833D0000}"/>
    <cellStyle name="20% - Accent1 3 10 2 2 3 2" xfId="15934" xr:uid="{00000000-0005-0000-0000-0000843D0000}"/>
    <cellStyle name="20% - Accent1 3 10 2 2 4" xfId="15935" xr:uid="{00000000-0005-0000-0000-0000853D0000}"/>
    <cellStyle name="20% - Accent1 3 10 2 3" xfId="15936" xr:uid="{00000000-0005-0000-0000-0000863D0000}"/>
    <cellStyle name="20% - Accent1 3 10 2 3 2" xfId="15937" xr:uid="{00000000-0005-0000-0000-0000873D0000}"/>
    <cellStyle name="20% - Accent1 3 10 2 3 2 2" xfId="15938" xr:uid="{00000000-0005-0000-0000-0000883D0000}"/>
    <cellStyle name="20% - Accent1 3 10 2 3 2 2 2" xfId="15939" xr:uid="{00000000-0005-0000-0000-0000893D0000}"/>
    <cellStyle name="20% - Accent1 3 10 2 3 2 3" xfId="15940" xr:uid="{00000000-0005-0000-0000-00008A3D0000}"/>
    <cellStyle name="20% - Accent1 3 10 2 3 3" xfId="15941" xr:uid="{00000000-0005-0000-0000-00008B3D0000}"/>
    <cellStyle name="20% - Accent1 3 10 2 3 3 2" xfId="15942" xr:uid="{00000000-0005-0000-0000-00008C3D0000}"/>
    <cellStyle name="20% - Accent1 3 10 2 3 4" xfId="15943" xr:uid="{00000000-0005-0000-0000-00008D3D0000}"/>
    <cellStyle name="20% - Accent1 3 10 2 4" xfId="15944" xr:uid="{00000000-0005-0000-0000-00008E3D0000}"/>
    <cellStyle name="20% - Accent1 3 10 2 4 2" xfId="15945" xr:uid="{00000000-0005-0000-0000-00008F3D0000}"/>
    <cellStyle name="20% - Accent1 3 10 2 4 2 2" xfId="15946" xr:uid="{00000000-0005-0000-0000-0000903D0000}"/>
    <cellStyle name="20% - Accent1 3 10 2 4 2 2 2" xfId="15947" xr:uid="{00000000-0005-0000-0000-0000913D0000}"/>
    <cellStyle name="20% - Accent1 3 10 2 4 2 3" xfId="15948" xr:uid="{00000000-0005-0000-0000-0000923D0000}"/>
    <cellStyle name="20% - Accent1 3 10 2 4 3" xfId="15949" xr:uid="{00000000-0005-0000-0000-0000933D0000}"/>
    <cellStyle name="20% - Accent1 3 10 2 4 3 2" xfId="15950" xr:uid="{00000000-0005-0000-0000-0000943D0000}"/>
    <cellStyle name="20% - Accent1 3 10 2 4 4" xfId="15951" xr:uid="{00000000-0005-0000-0000-0000953D0000}"/>
    <cellStyle name="20% - Accent1 3 10 2 5" xfId="15952" xr:uid="{00000000-0005-0000-0000-0000963D0000}"/>
    <cellStyle name="20% - Accent1 3 10 2 5 2" xfId="15953" xr:uid="{00000000-0005-0000-0000-0000973D0000}"/>
    <cellStyle name="20% - Accent1 3 10 2 5 2 2" xfId="15954" xr:uid="{00000000-0005-0000-0000-0000983D0000}"/>
    <cellStyle name="20% - Accent1 3 10 2 5 3" xfId="15955" xr:uid="{00000000-0005-0000-0000-0000993D0000}"/>
    <cellStyle name="20% - Accent1 3 10 2 6" xfId="15956" xr:uid="{00000000-0005-0000-0000-00009A3D0000}"/>
    <cellStyle name="20% - Accent1 3 10 2 6 2" xfId="15957" xr:uid="{00000000-0005-0000-0000-00009B3D0000}"/>
    <cellStyle name="20% - Accent1 3 10 2 6 2 2" xfId="15958" xr:uid="{00000000-0005-0000-0000-00009C3D0000}"/>
    <cellStyle name="20% - Accent1 3 10 2 6 3" xfId="15959" xr:uid="{00000000-0005-0000-0000-00009D3D0000}"/>
    <cellStyle name="20% - Accent1 3 10 2 7" xfId="15960" xr:uid="{00000000-0005-0000-0000-00009E3D0000}"/>
    <cellStyle name="20% - Accent1 3 10 2 7 2" xfId="15961" xr:uid="{00000000-0005-0000-0000-00009F3D0000}"/>
    <cellStyle name="20% - Accent1 3 10 2 8" xfId="15962" xr:uid="{00000000-0005-0000-0000-0000A03D0000}"/>
    <cellStyle name="20% - Accent1 3 10 2 8 2" xfId="15963" xr:uid="{00000000-0005-0000-0000-0000A13D0000}"/>
    <cellStyle name="20% - Accent1 3 10 2 9" xfId="15964" xr:uid="{00000000-0005-0000-0000-0000A23D0000}"/>
    <cellStyle name="20% - Accent1 3 10 3" xfId="15965" xr:uid="{00000000-0005-0000-0000-0000A33D0000}"/>
    <cellStyle name="20% - Accent1 3 10 3 2" xfId="15966" xr:uid="{00000000-0005-0000-0000-0000A43D0000}"/>
    <cellStyle name="20% - Accent1 3 10 3 2 2" xfId="15967" xr:uid="{00000000-0005-0000-0000-0000A53D0000}"/>
    <cellStyle name="20% - Accent1 3 10 3 2 2 2" xfId="15968" xr:uid="{00000000-0005-0000-0000-0000A63D0000}"/>
    <cellStyle name="20% - Accent1 3 10 3 2 2 2 2" xfId="15969" xr:uid="{00000000-0005-0000-0000-0000A73D0000}"/>
    <cellStyle name="20% - Accent1 3 10 3 2 2 3" xfId="15970" xr:uid="{00000000-0005-0000-0000-0000A83D0000}"/>
    <cellStyle name="20% - Accent1 3 10 3 2 3" xfId="15971" xr:uid="{00000000-0005-0000-0000-0000A93D0000}"/>
    <cellStyle name="20% - Accent1 3 10 3 2 3 2" xfId="15972" xr:uid="{00000000-0005-0000-0000-0000AA3D0000}"/>
    <cellStyle name="20% - Accent1 3 10 3 2 4" xfId="15973" xr:uid="{00000000-0005-0000-0000-0000AB3D0000}"/>
    <cellStyle name="20% - Accent1 3 10 3 3" xfId="15974" xr:uid="{00000000-0005-0000-0000-0000AC3D0000}"/>
    <cellStyle name="20% - Accent1 3 10 3 3 2" xfId="15975" xr:uid="{00000000-0005-0000-0000-0000AD3D0000}"/>
    <cellStyle name="20% - Accent1 3 10 3 3 2 2" xfId="15976" xr:uid="{00000000-0005-0000-0000-0000AE3D0000}"/>
    <cellStyle name="20% - Accent1 3 10 3 3 2 2 2" xfId="15977" xr:uid="{00000000-0005-0000-0000-0000AF3D0000}"/>
    <cellStyle name="20% - Accent1 3 10 3 3 2 3" xfId="15978" xr:uid="{00000000-0005-0000-0000-0000B03D0000}"/>
    <cellStyle name="20% - Accent1 3 10 3 3 3" xfId="15979" xr:uid="{00000000-0005-0000-0000-0000B13D0000}"/>
    <cellStyle name="20% - Accent1 3 10 3 3 3 2" xfId="15980" xr:uid="{00000000-0005-0000-0000-0000B23D0000}"/>
    <cellStyle name="20% - Accent1 3 10 3 3 4" xfId="15981" xr:uid="{00000000-0005-0000-0000-0000B33D0000}"/>
    <cellStyle name="20% - Accent1 3 10 3 4" xfId="15982" xr:uid="{00000000-0005-0000-0000-0000B43D0000}"/>
    <cellStyle name="20% - Accent1 3 10 3 4 2" xfId="15983" xr:uid="{00000000-0005-0000-0000-0000B53D0000}"/>
    <cellStyle name="20% - Accent1 3 10 3 4 2 2" xfId="15984" xr:uid="{00000000-0005-0000-0000-0000B63D0000}"/>
    <cellStyle name="20% - Accent1 3 10 3 4 2 2 2" xfId="15985" xr:uid="{00000000-0005-0000-0000-0000B73D0000}"/>
    <cellStyle name="20% - Accent1 3 10 3 4 2 3" xfId="15986" xr:uid="{00000000-0005-0000-0000-0000B83D0000}"/>
    <cellStyle name="20% - Accent1 3 10 3 4 3" xfId="15987" xr:uid="{00000000-0005-0000-0000-0000B93D0000}"/>
    <cellStyle name="20% - Accent1 3 10 3 4 3 2" xfId="15988" xr:uid="{00000000-0005-0000-0000-0000BA3D0000}"/>
    <cellStyle name="20% - Accent1 3 10 3 4 4" xfId="15989" xr:uid="{00000000-0005-0000-0000-0000BB3D0000}"/>
    <cellStyle name="20% - Accent1 3 10 3 5" xfId="15990" xr:uid="{00000000-0005-0000-0000-0000BC3D0000}"/>
    <cellStyle name="20% - Accent1 3 10 3 5 2" xfId="15991" xr:uid="{00000000-0005-0000-0000-0000BD3D0000}"/>
    <cellStyle name="20% - Accent1 3 10 3 5 2 2" xfId="15992" xr:uid="{00000000-0005-0000-0000-0000BE3D0000}"/>
    <cellStyle name="20% - Accent1 3 10 3 5 3" xfId="15993" xr:uid="{00000000-0005-0000-0000-0000BF3D0000}"/>
    <cellStyle name="20% - Accent1 3 10 3 6" xfId="15994" xr:uid="{00000000-0005-0000-0000-0000C03D0000}"/>
    <cellStyle name="20% - Accent1 3 10 3 6 2" xfId="15995" xr:uid="{00000000-0005-0000-0000-0000C13D0000}"/>
    <cellStyle name="20% - Accent1 3 10 3 6 2 2" xfId="15996" xr:uid="{00000000-0005-0000-0000-0000C23D0000}"/>
    <cellStyle name="20% - Accent1 3 10 3 6 3" xfId="15997" xr:uid="{00000000-0005-0000-0000-0000C33D0000}"/>
    <cellStyle name="20% - Accent1 3 10 3 7" xfId="15998" xr:uid="{00000000-0005-0000-0000-0000C43D0000}"/>
    <cellStyle name="20% - Accent1 3 10 3 7 2" xfId="15999" xr:uid="{00000000-0005-0000-0000-0000C53D0000}"/>
    <cellStyle name="20% - Accent1 3 10 3 8" xfId="16000" xr:uid="{00000000-0005-0000-0000-0000C63D0000}"/>
    <cellStyle name="20% - Accent1 3 10 3 8 2" xfId="16001" xr:uid="{00000000-0005-0000-0000-0000C73D0000}"/>
    <cellStyle name="20% - Accent1 3 10 3 9" xfId="16002" xr:uid="{00000000-0005-0000-0000-0000C83D0000}"/>
    <cellStyle name="20% - Accent1 3 10 4" xfId="16003" xr:uid="{00000000-0005-0000-0000-0000C93D0000}"/>
    <cellStyle name="20% - Accent1 3 10 4 2" xfId="16004" xr:uid="{00000000-0005-0000-0000-0000CA3D0000}"/>
    <cellStyle name="20% - Accent1 3 10 4 2 2" xfId="16005" xr:uid="{00000000-0005-0000-0000-0000CB3D0000}"/>
    <cellStyle name="20% - Accent1 3 10 4 2 2 2" xfId="16006" xr:uid="{00000000-0005-0000-0000-0000CC3D0000}"/>
    <cellStyle name="20% - Accent1 3 10 4 2 3" xfId="16007" xr:uid="{00000000-0005-0000-0000-0000CD3D0000}"/>
    <cellStyle name="20% - Accent1 3 10 4 3" xfId="16008" xr:uid="{00000000-0005-0000-0000-0000CE3D0000}"/>
    <cellStyle name="20% - Accent1 3 10 4 3 2" xfId="16009" xr:uid="{00000000-0005-0000-0000-0000CF3D0000}"/>
    <cellStyle name="20% - Accent1 3 10 4 4" xfId="16010" xr:uid="{00000000-0005-0000-0000-0000D03D0000}"/>
    <cellStyle name="20% - Accent1 3 10 5" xfId="16011" xr:uid="{00000000-0005-0000-0000-0000D13D0000}"/>
    <cellStyle name="20% - Accent1 3 10 5 2" xfId="16012" xr:uid="{00000000-0005-0000-0000-0000D23D0000}"/>
    <cellStyle name="20% - Accent1 3 10 5 2 2" xfId="16013" xr:uid="{00000000-0005-0000-0000-0000D33D0000}"/>
    <cellStyle name="20% - Accent1 3 10 5 2 2 2" xfId="16014" xr:uid="{00000000-0005-0000-0000-0000D43D0000}"/>
    <cellStyle name="20% - Accent1 3 10 5 2 3" xfId="16015" xr:uid="{00000000-0005-0000-0000-0000D53D0000}"/>
    <cellStyle name="20% - Accent1 3 10 5 3" xfId="16016" xr:uid="{00000000-0005-0000-0000-0000D63D0000}"/>
    <cellStyle name="20% - Accent1 3 10 5 3 2" xfId="16017" xr:uid="{00000000-0005-0000-0000-0000D73D0000}"/>
    <cellStyle name="20% - Accent1 3 10 5 4" xfId="16018" xr:uid="{00000000-0005-0000-0000-0000D83D0000}"/>
    <cellStyle name="20% - Accent1 3 10 6" xfId="16019" xr:uid="{00000000-0005-0000-0000-0000D93D0000}"/>
    <cellStyle name="20% - Accent1 3 10 6 2" xfId="16020" xr:uid="{00000000-0005-0000-0000-0000DA3D0000}"/>
    <cellStyle name="20% - Accent1 3 10 6 2 2" xfId="16021" xr:uid="{00000000-0005-0000-0000-0000DB3D0000}"/>
    <cellStyle name="20% - Accent1 3 10 6 2 2 2" xfId="16022" xr:uid="{00000000-0005-0000-0000-0000DC3D0000}"/>
    <cellStyle name="20% - Accent1 3 10 6 2 3" xfId="16023" xr:uid="{00000000-0005-0000-0000-0000DD3D0000}"/>
    <cellStyle name="20% - Accent1 3 10 6 3" xfId="16024" xr:uid="{00000000-0005-0000-0000-0000DE3D0000}"/>
    <cellStyle name="20% - Accent1 3 10 6 3 2" xfId="16025" xr:uid="{00000000-0005-0000-0000-0000DF3D0000}"/>
    <cellStyle name="20% - Accent1 3 10 6 4" xfId="16026" xr:uid="{00000000-0005-0000-0000-0000E03D0000}"/>
    <cellStyle name="20% - Accent1 3 10 7" xfId="16027" xr:uid="{00000000-0005-0000-0000-0000E13D0000}"/>
    <cellStyle name="20% - Accent1 3 10 7 2" xfId="16028" xr:uid="{00000000-0005-0000-0000-0000E23D0000}"/>
    <cellStyle name="20% - Accent1 3 10 7 2 2" xfId="16029" xr:uid="{00000000-0005-0000-0000-0000E33D0000}"/>
    <cellStyle name="20% - Accent1 3 10 7 3" xfId="16030" xr:uid="{00000000-0005-0000-0000-0000E43D0000}"/>
    <cellStyle name="20% - Accent1 3 10 8" xfId="16031" xr:uid="{00000000-0005-0000-0000-0000E53D0000}"/>
    <cellStyle name="20% - Accent1 3 10 8 2" xfId="16032" xr:uid="{00000000-0005-0000-0000-0000E63D0000}"/>
    <cellStyle name="20% - Accent1 3 10 8 2 2" xfId="16033" xr:uid="{00000000-0005-0000-0000-0000E73D0000}"/>
    <cellStyle name="20% - Accent1 3 10 8 3" xfId="16034" xr:uid="{00000000-0005-0000-0000-0000E83D0000}"/>
    <cellStyle name="20% - Accent1 3 10 9" xfId="16035" xr:uid="{00000000-0005-0000-0000-0000E93D0000}"/>
    <cellStyle name="20% - Accent1 3 10 9 2" xfId="16036" xr:uid="{00000000-0005-0000-0000-0000EA3D0000}"/>
    <cellStyle name="20% - Accent1 3 11" xfId="116" xr:uid="{00000000-0005-0000-0000-0000EB3D0000}"/>
    <cellStyle name="20% - Accent1 3 11 10" xfId="16037" xr:uid="{00000000-0005-0000-0000-0000EC3D0000}"/>
    <cellStyle name="20% - Accent1 3 11 10 2" xfId="16038" xr:uid="{00000000-0005-0000-0000-0000ED3D0000}"/>
    <cellStyle name="20% - Accent1 3 11 11" xfId="16039" xr:uid="{00000000-0005-0000-0000-0000EE3D0000}"/>
    <cellStyle name="20% - Accent1 3 11 12" xfId="16040" xr:uid="{00000000-0005-0000-0000-0000EF3D0000}"/>
    <cellStyle name="20% - Accent1 3 11 2" xfId="117" xr:uid="{00000000-0005-0000-0000-0000F03D0000}"/>
    <cellStyle name="20% - Accent1 3 11 2 2" xfId="16041" xr:uid="{00000000-0005-0000-0000-0000F13D0000}"/>
    <cellStyle name="20% - Accent1 3 11 2 2 2" xfId="16042" xr:uid="{00000000-0005-0000-0000-0000F23D0000}"/>
    <cellStyle name="20% - Accent1 3 11 2 2 2 2" xfId="16043" xr:uid="{00000000-0005-0000-0000-0000F33D0000}"/>
    <cellStyle name="20% - Accent1 3 11 2 2 2 2 2" xfId="16044" xr:uid="{00000000-0005-0000-0000-0000F43D0000}"/>
    <cellStyle name="20% - Accent1 3 11 2 2 2 3" xfId="16045" xr:uid="{00000000-0005-0000-0000-0000F53D0000}"/>
    <cellStyle name="20% - Accent1 3 11 2 2 3" xfId="16046" xr:uid="{00000000-0005-0000-0000-0000F63D0000}"/>
    <cellStyle name="20% - Accent1 3 11 2 2 3 2" xfId="16047" xr:uid="{00000000-0005-0000-0000-0000F73D0000}"/>
    <cellStyle name="20% - Accent1 3 11 2 2 4" xfId="16048" xr:uid="{00000000-0005-0000-0000-0000F83D0000}"/>
    <cellStyle name="20% - Accent1 3 11 2 3" xfId="16049" xr:uid="{00000000-0005-0000-0000-0000F93D0000}"/>
    <cellStyle name="20% - Accent1 3 11 2 3 2" xfId="16050" xr:uid="{00000000-0005-0000-0000-0000FA3D0000}"/>
    <cellStyle name="20% - Accent1 3 11 2 3 2 2" xfId="16051" xr:uid="{00000000-0005-0000-0000-0000FB3D0000}"/>
    <cellStyle name="20% - Accent1 3 11 2 3 2 2 2" xfId="16052" xr:uid="{00000000-0005-0000-0000-0000FC3D0000}"/>
    <cellStyle name="20% - Accent1 3 11 2 3 2 3" xfId="16053" xr:uid="{00000000-0005-0000-0000-0000FD3D0000}"/>
    <cellStyle name="20% - Accent1 3 11 2 3 3" xfId="16054" xr:uid="{00000000-0005-0000-0000-0000FE3D0000}"/>
    <cellStyle name="20% - Accent1 3 11 2 3 3 2" xfId="16055" xr:uid="{00000000-0005-0000-0000-0000FF3D0000}"/>
    <cellStyle name="20% - Accent1 3 11 2 3 4" xfId="16056" xr:uid="{00000000-0005-0000-0000-0000003E0000}"/>
    <cellStyle name="20% - Accent1 3 11 2 4" xfId="16057" xr:uid="{00000000-0005-0000-0000-0000013E0000}"/>
    <cellStyle name="20% - Accent1 3 11 2 4 2" xfId="16058" xr:uid="{00000000-0005-0000-0000-0000023E0000}"/>
    <cellStyle name="20% - Accent1 3 11 2 4 2 2" xfId="16059" xr:uid="{00000000-0005-0000-0000-0000033E0000}"/>
    <cellStyle name="20% - Accent1 3 11 2 4 2 2 2" xfId="16060" xr:uid="{00000000-0005-0000-0000-0000043E0000}"/>
    <cellStyle name="20% - Accent1 3 11 2 4 2 3" xfId="16061" xr:uid="{00000000-0005-0000-0000-0000053E0000}"/>
    <cellStyle name="20% - Accent1 3 11 2 4 3" xfId="16062" xr:uid="{00000000-0005-0000-0000-0000063E0000}"/>
    <cellStyle name="20% - Accent1 3 11 2 4 3 2" xfId="16063" xr:uid="{00000000-0005-0000-0000-0000073E0000}"/>
    <cellStyle name="20% - Accent1 3 11 2 4 4" xfId="16064" xr:uid="{00000000-0005-0000-0000-0000083E0000}"/>
    <cellStyle name="20% - Accent1 3 11 2 5" xfId="16065" xr:uid="{00000000-0005-0000-0000-0000093E0000}"/>
    <cellStyle name="20% - Accent1 3 11 2 5 2" xfId="16066" xr:uid="{00000000-0005-0000-0000-00000A3E0000}"/>
    <cellStyle name="20% - Accent1 3 11 2 5 2 2" xfId="16067" xr:uid="{00000000-0005-0000-0000-00000B3E0000}"/>
    <cellStyle name="20% - Accent1 3 11 2 5 3" xfId="16068" xr:uid="{00000000-0005-0000-0000-00000C3E0000}"/>
    <cellStyle name="20% - Accent1 3 11 2 6" xfId="16069" xr:uid="{00000000-0005-0000-0000-00000D3E0000}"/>
    <cellStyle name="20% - Accent1 3 11 2 6 2" xfId="16070" xr:uid="{00000000-0005-0000-0000-00000E3E0000}"/>
    <cellStyle name="20% - Accent1 3 11 2 6 2 2" xfId="16071" xr:uid="{00000000-0005-0000-0000-00000F3E0000}"/>
    <cellStyle name="20% - Accent1 3 11 2 6 3" xfId="16072" xr:uid="{00000000-0005-0000-0000-0000103E0000}"/>
    <cellStyle name="20% - Accent1 3 11 2 7" xfId="16073" xr:uid="{00000000-0005-0000-0000-0000113E0000}"/>
    <cellStyle name="20% - Accent1 3 11 2 7 2" xfId="16074" xr:uid="{00000000-0005-0000-0000-0000123E0000}"/>
    <cellStyle name="20% - Accent1 3 11 2 8" xfId="16075" xr:uid="{00000000-0005-0000-0000-0000133E0000}"/>
    <cellStyle name="20% - Accent1 3 11 2 8 2" xfId="16076" xr:uid="{00000000-0005-0000-0000-0000143E0000}"/>
    <cellStyle name="20% - Accent1 3 11 2 9" xfId="16077" xr:uid="{00000000-0005-0000-0000-0000153E0000}"/>
    <cellStyle name="20% - Accent1 3 11 3" xfId="118" xr:uid="{00000000-0005-0000-0000-0000163E0000}"/>
    <cellStyle name="20% - Accent1 3 11 3 2" xfId="16078" xr:uid="{00000000-0005-0000-0000-0000173E0000}"/>
    <cellStyle name="20% - Accent1 3 11 3 2 2" xfId="16079" xr:uid="{00000000-0005-0000-0000-0000183E0000}"/>
    <cellStyle name="20% - Accent1 3 11 3 2 2 2" xfId="16080" xr:uid="{00000000-0005-0000-0000-0000193E0000}"/>
    <cellStyle name="20% - Accent1 3 11 3 2 2 2 2" xfId="16081" xr:uid="{00000000-0005-0000-0000-00001A3E0000}"/>
    <cellStyle name="20% - Accent1 3 11 3 2 2 3" xfId="16082" xr:uid="{00000000-0005-0000-0000-00001B3E0000}"/>
    <cellStyle name="20% - Accent1 3 11 3 2 3" xfId="16083" xr:uid="{00000000-0005-0000-0000-00001C3E0000}"/>
    <cellStyle name="20% - Accent1 3 11 3 2 3 2" xfId="16084" xr:uid="{00000000-0005-0000-0000-00001D3E0000}"/>
    <cellStyle name="20% - Accent1 3 11 3 2 4" xfId="16085" xr:uid="{00000000-0005-0000-0000-00001E3E0000}"/>
    <cellStyle name="20% - Accent1 3 11 3 3" xfId="16086" xr:uid="{00000000-0005-0000-0000-00001F3E0000}"/>
    <cellStyle name="20% - Accent1 3 11 3 3 2" xfId="16087" xr:uid="{00000000-0005-0000-0000-0000203E0000}"/>
    <cellStyle name="20% - Accent1 3 11 3 3 2 2" xfId="16088" xr:uid="{00000000-0005-0000-0000-0000213E0000}"/>
    <cellStyle name="20% - Accent1 3 11 3 3 2 2 2" xfId="16089" xr:uid="{00000000-0005-0000-0000-0000223E0000}"/>
    <cellStyle name="20% - Accent1 3 11 3 3 2 3" xfId="16090" xr:uid="{00000000-0005-0000-0000-0000233E0000}"/>
    <cellStyle name="20% - Accent1 3 11 3 3 3" xfId="16091" xr:uid="{00000000-0005-0000-0000-0000243E0000}"/>
    <cellStyle name="20% - Accent1 3 11 3 3 3 2" xfId="16092" xr:uid="{00000000-0005-0000-0000-0000253E0000}"/>
    <cellStyle name="20% - Accent1 3 11 3 3 4" xfId="16093" xr:uid="{00000000-0005-0000-0000-0000263E0000}"/>
    <cellStyle name="20% - Accent1 3 11 3 4" xfId="16094" xr:uid="{00000000-0005-0000-0000-0000273E0000}"/>
    <cellStyle name="20% - Accent1 3 11 3 4 2" xfId="16095" xr:uid="{00000000-0005-0000-0000-0000283E0000}"/>
    <cellStyle name="20% - Accent1 3 11 3 4 2 2" xfId="16096" xr:uid="{00000000-0005-0000-0000-0000293E0000}"/>
    <cellStyle name="20% - Accent1 3 11 3 4 2 2 2" xfId="16097" xr:uid="{00000000-0005-0000-0000-00002A3E0000}"/>
    <cellStyle name="20% - Accent1 3 11 3 4 2 3" xfId="16098" xr:uid="{00000000-0005-0000-0000-00002B3E0000}"/>
    <cellStyle name="20% - Accent1 3 11 3 4 3" xfId="16099" xr:uid="{00000000-0005-0000-0000-00002C3E0000}"/>
    <cellStyle name="20% - Accent1 3 11 3 4 3 2" xfId="16100" xr:uid="{00000000-0005-0000-0000-00002D3E0000}"/>
    <cellStyle name="20% - Accent1 3 11 3 4 4" xfId="16101" xr:uid="{00000000-0005-0000-0000-00002E3E0000}"/>
    <cellStyle name="20% - Accent1 3 11 3 5" xfId="16102" xr:uid="{00000000-0005-0000-0000-00002F3E0000}"/>
    <cellStyle name="20% - Accent1 3 11 3 5 2" xfId="16103" xr:uid="{00000000-0005-0000-0000-0000303E0000}"/>
    <cellStyle name="20% - Accent1 3 11 3 5 2 2" xfId="16104" xr:uid="{00000000-0005-0000-0000-0000313E0000}"/>
    <cellStyle name="20% - Accent1 3 11 3 5 3" xfId="16105" xr:uid="{00000000-0005-0000-0000-0000323E0000}"/>
    <cellStyle name="20% - Accent1 3 11 3 6" xfId="16106" xr:uid="{00000000-0005-0000-0000-0000333E0000}"/>
    <cellStyle name="20% - Accent1 3 11 3 6 2" xfId="16107" xr:uid="{00000000-0005-0000-0000-0000343E0000}"/>
    <cellStyle name="20% - Accent1 3 11 3 6 2 2" xfId="16108" xr:uid="{00000000-0005-0000-0000-0000353E0000}"/>
    <cellStyle name="20% - Accent1 3 11 3 6 3" xfId="16109" xr:uid="{00000000-0005-0000-0000-0000363E0000}"/>
    <cellStyle name="20% - Accent1 3 11 3 7" xfId="16110" xr:uid="{00000000-0005-0000-0000-0000373E0000}"/>
    <cellStyle name="20% - Accent1 3 11 3 7 2" xfId="16111" xr:uid="{00000000-0005-0000-0000-0000383E0000}"/>
    <cellStyle name="20% - Accent1 3 11 3 8" xfId="16112" xr:uid="{00000000-0005-0000-0000-0000393E0000}"/>
    <cellStyle name="20% - Accent1 3 11 3 8 2" xfId="16113" xr:uid="{00000000-0005-0000-0000-00003A3E0000}"/>
    <cellStyle name="20% - Accent1 3 11 3 9" xfId="16114" xr:uid="{00000000-0005-0000-0000-00003B3E0000}"/>
    <cellStyle name="20% - Accent1 3 11 4" xfId="16115" xr:uid="{00000000-0005-0000-0000-00003C3E0000}"/>
    <cellStyle name="20% - Accent1 3 11 4 2" xfId="16116" xr:uid="{00000000-0005-0000-0000-00003D3E0000}"/>
    <cellStyle name="20% - Accent1 3 11 4 2 2" xfId="16117" xr:uid="{00000000-0005-0000-0000-00003E3E0000}"/>
    <cellStyle name="20% - Accent1 3 11 4 2 2 2" xfId="16118" xr:uid="{00000000-0005-0000-0000-00003F3E0000}"/>
    <cellStyle name="20% - Accent1 3 11 4 2 3" xfId="16119" xr:uid="{00000000-0005-0000-0000-0000403E0000}"/>
    <cellStyle name="20% - Accent1 3 11 4 3" xfId="16120" xr:uid="{00000000-0005-0000-0000-0000413E0000}"/>
    <cellStyle name="20% - Accent1 3 11 4 3 2" xfId="16121" xr:uid="{00000000-0005-0000-0000-0000423E0000}"/>
    <cellStyle name="20% - Accent1 3 11 4 4" xfId="16122" xr:uid="{00000000-0005-0000-0000-0000433E0000}"/>
    <cellStyle name="20% - Accent1 3 11 5" xfId="16123" xr:uid="{00000000-0005-0000-0000-0000443E0000}"/>
    <cellStyle name="20% - Accent1 3 11 5 2" xfId="16124" xr:uid="{00000000-0005-0000-0000-0000453E0000}"/>
    <cellStyle name="20% - Accent1 3 11 5 2 2" xfId="16125" xr:uid="{00000000-0005-0000-0000-0000463E0000}"/>
    <cellStyle name="20% - Accent1 3 11 5 2 2 2" xfId="16126" xr:uid="{00000000-0005-0000-0000-0000473E0000}"/>
    <cellStyle name="20% - Accent1 3 11 5 2 3" xfId="16127" xr:uid="{00000000-0005-0000-0000-0000483E0000}"/>
    <cellStyle name="20% - Accent1 3 11 5 3" xfId="16128" xr:uid="{00000000-0005-0000-0000-0000493E0000}"/>
    <cellStyle name="20% - Accent1 3 11 5 3 2" xfId="16129" xr:uid="{00000000-0005-0000-0000-00004A3E0000}"/>
    <cellStyle name="20% - Accent1 3 11 5 4" xfId="16130" xr:uid="{00000000-0005-0000-0000-00004B3E0000}"/>
    <cellStyle name="20% - Accent1 3 11 6" xfId="16131" xr:uid="{00000000-0005-0000-0000-00004C3E0000}"/>
    <cellStyle name="20% - Accent1 3 11 6 2" xfId="16132" xr:uid="{00000000-0005-0000-0000-00004D3E0000}"/>
    <cellStyle name="20% - Accent1 3 11 6 2 2" xfId="16133" xr:uid="{00000000-0005-0000-0000-00004E3E0000}"/>
    <cellStyle name="20% - Accent1 3 11 6 2 2 2" xfId="16134" xr:uid="{00000000-0005-0000-0000-00004F3E0000}"/>
    <cellStyle name="20% - Accent1 3 11 6 2 3" xfId="16135" xr:uid="{00000000-0005-0000-0000-0000503E0000}"/>
    <cellStyle name="20% - Accent1 3 11 6 3" xfId="16136" xr:uid="{00000000-0005-0000-0000-0000513E0000}"/>
    <cellStyle name="20% - Accent1 3 11 6 3 2" xfId="16137" xr:uid="{00000000-0005-0000-0000-0000523E0000}"/>
    <cellStyle name="20% - Accent1 3 11 6 4" xfId="16138" xr:uid="{00000000-0005-0000-0000-0000533E0000}"/>
    <cellStyle name="20% - Accent1 3 11 7" xfId="16139" xr:uid="{00000000-0005-0000-0000-0000543E0000}"/>
    <cellStyle name="20% - Accent1 3 11 7 2" xfId="16140" xr:uid="{00000000-0005-0000-0000-0000553E0000}"/>
    <cellStyle name="20% - Accent1 3 11 7 2 2" xfId="16141" xr:uid="{00000000-0005-0000-0000-0000563E0000}"/>
    <cellStyle name="20% - Accent1 3 11 7 3" xfId="16142" xr:uid="{00000000-0005-0000-0000-0000573E0000}"/>
    <cellStyle name="20% - Accent1 3 11 8" xfId="16143" xr:uid="{00000000-0005-0000-0000-0000583E0000}"/>
    <cellStyle name="20% - Accent1 3 11 8 2" xfId="16144" xr:uid="{00000000-0005-0000-0000-0000593E0000}"/>
    <cellStyle name="20% - Accent1 3 11 8 2 2" xfId="16145" xr:uid="{00000000-0005-0000-0000-00005A3E0000}"/>
    <cellStyle name="20% - Accent1 3 11 8 3" xfId="16146" xr:uid="{00000000-0005-0000-0000-00005B3E0000}"/>
    <cellStyle name="20% - Accent1 3 11 9" xfId="16147" xr:uid="{00000000-0005-0000-0000-00005C3E0000}"/>
    <cellStyle name="20% - Accent1 3 11 9 2" xfId="16148" xr:uid="{00000000-0005-0000-0000-00005D3E0000}"/>
    <cellStyle name="20% - Accent1 3 12" xfId="16149" xr:uid="{00000000-0005-0000-0000-00005E3E0000}"/>
    <cellStyle name="20% - Accent1 3 12 2" xfId="16150" xr:uid="{00000000-0005-0000-0000-00005F3E0000}"/>
    <cellStyle name="20% - Accent1 3 12 2 2" xfId="16151" xr:uid="{00000000-0005-0000-0000-0000603E0000}"/>
    <cellStyle name="20% - Accent1 3 12 2 2 2" xfId="16152" xr:uid="{00000000-0005-0000-0000-0000613E0000}"/>
    <cellStyle name="20% - Accent1 3 12 2 2 2 2" xfId="16153" xr:uid="{00000000-0005-0000-0000-0000623E0000}"/>
    <cellStyle name="20% - Accent1 3 12 2 2 3" xfId="16154" xr:uid="{00000000-0005-0000-0000-0000633E0000}"/>
    <cellStyle name="20% - Accent1 3 12 2 3" xfId="16155" xr:uid="{00000000-0005-0000-0000-0000643E0000}"/>
    <cellStyle name="20% - Accent1 3 12 2 3 2" xfId="16156" xr:uid="{00000000-0005-0000-0000-0000653E0000}"/>
    <cellStyle name="20% - Accent1 3 12 2 4" xfId="16157" xr:uid="{00000000-0005-0000-0000-0000663E0000}"/>
    <cellStyle name="20% - Accent1 3 12 3" xfId="16158" xr:uid="{00000000-0005-0000-0000-0000673E0000}"/>
    <cellStyle name="20% - Accent1 3 12 3 2" xfId="16159" xr:uid="{00000000-0005-0000-0000-0000683E0000}"/>
    <cellStyle name="20% - Accent1 3 12 3 2 2" xfId="16160" xr:uid="{00000000-0005-0000-0000-0000693E0000}"/>
    <cellStyle name="20% - Accent1 3 12 3 2 2 2" xfId="16161" xr:uid="{00000000-0005-0000-0000-00006A3E0000}"/>
    <cellStyle name="20% - Accent1 3 12 3 2 3" xfId="16162" xr:uid="{00000000-0005-0000-0000-00006B3E0000}"/>
    <cellStyle name="20% - Accent1 3 12 3 3" xfId="16163" xr:uid="{00000000-0005-0000-0000-00006C3E0000}"/>
    <cellStyle name="20% - Accent1 3 12 3 3 2" xfId="16164" xr:uid="{00000000-0005-0000-0000-00006D3E0000}"/>
    <cellStyle name="20% - Accent1 3 12 3 4" xfId="16165" xr:uid="{00000000-0005-0000-0000-00006E3E0000}"/>
    <cellStyle name="20% - Accent1 3 12 4" xfId="16166" xr:uid="{00000000-0005-0000-0000-00006F3E0000}"/>
    <cellStyle name="20% - Accent1 3 12 4 2" xfId="16167" xr:uid="{00000000-0005-0000-0000-0000703E0000}"/>
    <cellStyle name="20% - Accent1 3 12 4 2 2" xfId="16168" xr:uid="{00000000-0005-0000-0000-0000713E0000}"/>
    <cellStyle name="20% - Accent1 3 12 4 2 2 2" xfId="16169" xr:uid="{00000000-0005-0000-0000-0000723E0000}"/>
    <cellStyle name="20% - Accent1 3 12 4 2 3" xfId="16170" xr:uid="{00000000-0005-0000-0000-0000733E0000}"/>
    <cellStyle name="20% - Accent1 3 12 4 3" xfId="16171" xr:uid="{00000000-0005-0000-0000-0000743E0000}"/>
    <cellStyle name="20% - Accent1 3 12 4 3 2" xfId="16172" xr:uid="{00000000-0005-0000-0000-0000753E0000}"/>
    <cellStyle name="20% - Accent1 3 12 4 4" xfId="16173" xr:uid="{00000000-0005-0000-0000-0000763E0000}"/>
    <cellStyle name="20% - Accent1 3 12 5" xfId="16174" xr:uid="{00000000-0005-0000-0000-0000773E0000}"/>
    <cellStyle name="20% - Accent1 3 12 5 2" xfId="16175" xr:uid="{00000000-0005-0000-0000-0000783E0000}"/>
    <cellStyle name="20% - Accent1 3 12 5 2 2" xfId="16176" xr:uid="{00000000-0005-0000-0000-0000793E0000}"/>
    <cellStyle name="20% - Accent1 3 12 5 3" xfId="16177" xr:uid="{00000000-0005-0000-0000-00007A3E0000}"/>
    <cellStyle name="20% - Accent1 3 12 6" xfId="16178" xr:uid="{00000000-0005-0000-0000-00007B3E0000}"/>
    <cellStyle name="20% - Accent1 3 12 6 2" xfId="16179" xr:uid="{00000000-0005-0000-0000-00007C3E0000}"/>
    <cellStyle name="20% - Accent1 3 12 6 2 2" xfId="16180" xr:uid="{00000000-0005-0000-0000-00007D3E0000}"/>
    <cellStyle name="20% - Accent1 3 12 6 3" xfId="16181" xr:uid="{00000000-0005-0000-0000-00007E3E0000}"/>
    <cellStyle name="20% - Accent1 3 12 7" xfId="16182" xr:uid="{00000000-0005-0000-0000-00007F3E0000}"/>
    <cellStyle name="20% - Accent1 3 12 7 2" xfId="16183" xr:uid="{00000000-0005-0000-0000-0000803E0000}"/>
    <cellStyle name="20% - Accent1 3 12 8" xfId="16184" xr:uid="{00000000-0005-0000-0000-0000813E0000}"/>
    <cellStyle name="20% - Accent1 3 12 8 2" xfId="16185" xr:uid="{00000000-0005-0000-0000-0000823E0000}"/>
    <cellStyle name="20% - Accent1 3 12 9" xfId="16186" xr:uid="{00000000-0005-0000-0000-0000833E0000}"/>
    <cellStyle name="20% - Accent1 3 13" xfId="16187" xr:uid="{00000000-0005-0000-0000-0000843E0000}"/>
    <cellStyle name="20% - Accent1 3 13 2" xfId="16188" xr:uid="{00000000-0005-0000-0000-0000853E0000}"/>
    <cellStyle name="20% - Accent1 3 13 2 2" xfId="16189" xr:uid="{00000000-0005-0000-0000-0000863E0000}"/>
    <cellStyle name="20% - Accent1 3 13 2 2 2" xfId="16190" xr:uid="{00000000-0005-0000-0000-0000873E0000}"/>
    <cellStyle name="20% - Accent1 3 13 2 2 2 2" xfId="16191" xr:uid="{00000000-0005-0000-0000-0000883E0000}"/>
    <cellStyle name="20% - Accent1 3 13 2 2 3" xfId="16192" xr:uid="{00000000-0005-0000-0000-0000893E0000}"/>
    <cellStyle name="20% - Accent1 3 13 2 3" xfId="16193" xr:uid="{00000000-0005-0000-0000-00008A3E0000}"/>
    <cellStyle name="20% - Accent1 3 13 2 3 2" xfId="16194" xr:uid="{00000000-0005-0000-0000-00008B3E0000}"/>
    <cellStyle name="20% - Accent1 3 13 2 4" xfId="16195" xr:uid="{00000000-0005-0000-0000-00008C3E0000}"/>
    <cellStyle name="20% - Accent1 3 13 3" xfId="16196" xr:uid="{00000000-0005-0000-0000-00008D3E0000}"/>
    <cellStyle name="20% - Accent1 3 13 3 2" xfId="16197" xr:uid="{00000000-0005-0000-0000-00008E3E0000}"/>
    <cellStyle name="20% - Accent1 3 13 3 2 2" xfId="16198" xr:uid="{00000000-0005-0000-0000-00008F3E0000}"/>
    <cellStyle name="20% - Accent1 3 13 3 2 2 2" xfId="16199" xr:uid="{00000000-0005-0000-0000-0000903E0000}"/>
    <cellStyle name="20% - Accent1 3 13 3 2 3" xfId="16200" xr:uid="{00000000-0005-0000-0000-0000913E0000}"/>
    <cellStyle name="20% - Accent1 3 13 3 3" xfId="16201" xr:uid="{00000000-0005-0000-0000-0000923E0000}"/>
    <cellStyle name="20% - Accent1 3 13 3 3 2" xfId="16202" xr:uid="{00000000-0005-0000-0000-0000933E0000}"/>
    <cellStyle name="20% - Accent1 3 13 3 4" xfId="16203" xr:uid="{00000000-0005-0000-0000-0000943E0000}"/>
    <cellStyle name="20% - Accent1 3 13 4" xfId="16204" xr:uid="{00000000-0005-0000-0000-0000953E0000}"/>
    <cellStyle name="20% - Accent1 3 13 4 2" xfId="16205" xr:uid="{00000000-0005-0000-0000-0000963E0000}"/>
    <cellStyle name="20% - Accent1 3 13 4 2 2" xfId="16206" xr:uid="{00000000-0005-0000-0000-0000973E0000}"/>
    <cellStyle name="20% - Accent1 3 13 4 2 2 2" xfId="16207" xr:uid="{00000000-0005-0000-0000-0000983E0000}"/>
    <cellStyle name="20% - Accent1 3 13 4 2 3" xfId="16208" xr:uid="{00000000-0005-0000-0000-0000993E0000}"/>
    <cellStyle name="20% - Accent1 3 13 4 3" xfId="16209" xr:uid="{00000000-0005-0000-0000-00009A3E0000}"/>
    <cellStyle name="20% - Accent1 3 13 4 3 2" xfId="16210" xr:uid="{00000000-0005-0000-0000-00009B3E0000}"/>
    <cellStyle name="20% - Accent1 3 13 4 4" xfId="16211" xr:uid="{00000000-0005-0000-0000-00009C3E0000}"/>
    <cellStyle name="20% - Accent1 3 13 5" xfId="16212" xr:uid="{00000000-0005-0000-0000-00009D3E0000}"/>
    <cellStyle name="20% - Accent1 3 13 5 2" xfId="16213" xr:uid="{00000000-0005-0000-0000-00009E3E0000}"/>
    <cellStyle name="20% - Accent1 3 13 5 2 2" xfId="16214" xr:uid="{00000000-0005-0000-0000-00009F3E0000}"/>
    <cellStyle name="20% - Accent1 3 13 5 3" xfId="16215" xr:uid="{00000000-0005-0000-0000-0000A03E0000}"/>
    <cellStyle name="20% - Accent1 3 13 6" xfId="16216" xr:uid="{00000000-0005-0000-0000-0000A13E0000}"/>
    <cellStyle name="20% - Accent1 3 13 6 2" xfId="16217" xr:uid="{00000000-0005-0000-0000-0000A23E0000}"/>
    <cellStyle name="20% - Accent1 3 13 6 2 2" xfId="16218" xr:uid="{00000000-0005-0000-0000-0000A33E0000}"/>
    <cellStyle name="20% - Accent1 3 13 6 3" xfId="16219" xr:uid="{00000000-0005-0000-0000-0000A43E0000}"/>
    <cellStyle name="20% - Accent1 3 13 7" xfId="16220" xr:uid="{00000000-0005-0000-0000-0000A53E0000}"/>
    <cellStyle name="20% - Accent1 3 13 7 2" xfId="16221" xr:uid="{00000000-0005-0000-0000-0000A63E0000}"/>
    <cellStyle name="20% - Accent1 3 13 8" xfId="16222" xr:uid="{00000000-0005-0000-0000-0000A73E0000}"/>
    <cellStyle name="20% - Accent1 3 13 8 2" xfId="16223" xr:uid="{00000000-0005-0000-0000-0000A83E0000}"/>
    <cellStyle name="20% - Accent1 3 13 9" xfId="16224" xr:uid="{00000000-0005-0000-0000-0000A93E0000}"/>
    <cellStyle name="20% - Accent1 3 14" xfId="16225" xr:uid="{00000000-0005-0000-0000-0000AA3E0000}"/>
    <cellStyle name="20% - Accent1 3 14 2" xfId="16226" xr:uid="{00000000-0005-0000-0000-0000AB3E0000}"/>
    <cellStyle name="20% - Accent1 3 14 2 2" xfId="16227" xr:uid="{00000000-0005-0000-0000-0000AC3E0000}"/>
    <cellStyle name="20% - Accent1 3 14 2 2 2" xfId="16228" xr:uid="{00000000-0005-0000-0000-0000AD3E0000}"/>
    <cellStyle name="20% - Accent1 3 14 2 3" xfId="16229" xr:uid="{00000000-0005-0000-0000-0000AE3E0000}"/>
    <cellStyle name="20% - Accent1 3 14 3" xfId="16230" xr:uid="{00000000-0005-0000-0000-0000AF3E0000}"/>
    <cellStyle name="20% - Accent1 3 14 3 2" xfId="16231" xr:uid="{00000000-0005-0000-0000-0000B03E0000}"/>
    <cellStyle name="20% - Accent1 3 14 4" xfId="16232" xr:uid="{00000000-0005-0000-0000-0000B13E0000}"/>
    <cellStyle name="20% - Accent1 3 15" xfId="16233" xr:uid="{00000000-0005-0000-0000-0000B23E0000}"/>
    <cellStyle name="20% - Accent1 3 15 2" xfId="16234" xr:uid="{00000000-0005-0000-0000-0000B33E0000}"/>
    <cellStyle name="20% - Accent1 3 15 2 2" xfId="16235" xr:uid="{00000000-0005-0000-0000-0000B43E0000}"/>
    <cellStyle name="20% - Accent1 3 15 2 2 2" xfId="16236" xr:uid="{00000000-0005-0000-0000-0000B53E0000}"/>
    <cellStyle name="20% - Accent1 3 15 2 3" xfId="16237" xr:uid="{00000000-0005-0000-0000-0000B63E0000}"/>
    <cellStyle name="20% - Accent1 3 15 3" xfId="16238" xr:uid="{00000000-0005-0000-0000-0000B73E0000}"/>
    <cellStyle name="20% - Accent1 3 15 3 2" xfId="16239" xr:uid="{00000000-0005-0000-0000-0000B83E0000}"/>
    <cellStyle name="20% - Accent1 3 15 4" xfId="16240" xr:uid="{00000000-0005-0000-0000-0000B93E0000}"/>
    <cellStyle name="20% - Accent1 3 16" xfId="16241" xr:uid="{00000000-0005-0000-0000-0000BA3E0000}"/>
    <cellStyle name="20% - Accent1 3 16 2" xfId="16242" xr:uid="{00000000-0005-0000-0000-0000BB3E0000}"/>
    <cellStyle name="20% - Accent1 3 16 2 2" xfId="16243" xr:uid="{00000000-0005-0000-0000-0000BC3E0000}"/>
    <cellStyle name="20% - Accent1 3 16 2 2 2" xfId="16244" xr:uid="{00000000-0005-0000-0000-0000BD3E0000}"/>
    <cellStyle name="20% - Accent1 3 16 2 3" xfId="16245" xr:uid="{00000000-0005-0000-0000-0000BE3E0000}"/>
    <cellStyle name="20% - Accent1 3 16 3" xfId="16246" xr:uid="{00000000-0005-0000-0000-0000BF3E0000}"/>
    <cellStyle name="20% - Accent1 3 16 3 2" xfId="16247" xr:uid="{00000000-0005-0000-0000-0000C03E0000}"/>
    <cellStyle name="20% - Accent1 3 16 4" xfId="16248" xr:uid="{00000000-0005-0000-0000-0000C13E0000}"/>
    <cellStyle name="20% - Accent1 3 17" xfId="16249" xr:uid="{00000000-0005-0000-0000-0000C23E0000}"/>
    <cellStyle name="20% - Accent1 3 17 2" xfId="16250" xr:uid="{00000000-0005-0000-0000-0000C33E0000}"/>
    <cellStyle name="20% - Accent1 3 17 2 2" xfId="16251" xr:uid="{00000000-0005-0000-0000-0000C43E0000}"/>
    <cellStyle name="20% - Accent1 3 17 3" xfId="16252" xr:uid="{00000000-0005-0000-0000-0000C53E0000}"/>
    <cellStyle name="20% - Accent1 3 18" xfId="16253" xr:uid="{00000000-0005-0000-0000-0000C63E0000}"/>
    <cellStyle name="20% - Accent1 3 18 2" xfId="16254" xr:uid="{00000000-0005-0000-0000-0000C73E0000}"/>
    <cellStyle name="20% - Accent1 3 18 2 2" xfId="16255" xr:uid="{00000000-0005-0000-0000-0000C83E0000}"/>
    <cellStyle name="20% - Accent1 3 18 3" xfId="16256" xr:uid="{00000000-0005-0000-0000-0000C93E0000}"/>
    <cellStyle name="20% - Accent1 3 19" xfId="16257" xr:uid="{00000000-0005-0000-0000-0000CA3E0000}"/>
    <cellStyle name="20% - Accent1 3 19 2" xfId="16258" xr:uid="{00000000-0005-0000-0000-0000CB3E0000}"/>
    <cellStyle name="20% - Accent1 3 2" xfId="16259" xr:uid="{00000000-0005-0000-0000-0000CC3E0000}"/>
    <cellStyle name="20% - Accent1 3 2 10" xfId="16260" xr:uid="{00000000-0005-0000-0000-0000CD3E0000}"/>
    <cellStyle name="20% - Accent1 3 2 10 10" xfId="16261" xr:uid="{00000000-0005-0000-0000-0000CE3E0000}"/>
    <cellStyle name="20% - Accent1 3 2 10 10 2" xfId="16262" xr:uid="{00000000-0005-0000-0000-0000CF3E0000}"/>
    <cellStyle name="20% - Accent1 3 2 10 11" xfId="16263" xr:uid="{00000000-0005-0000-0000-0000D03E0000}"/>
    <cellStyle name="20% - Accent1 3 2 10 2" xfId="16264" xr:uid="{00000000-0005-0000-0000-0000D13E0000}"/>
    <cellStyle name="20% - Accent1 3 2 10 2 2" xfId="16265" xr:uid="{00000000-0005-0000-0000-0000D23E0000}"/>
    <cellStyle name="20% - Accent1 3 2 10 2 2 2" xfId="16266" xr:uid="{00000000-0005-0000-0000-0000D33E0000}"/>
    <cellStyle name="20% - Accent1 3 2 10 2 2 2 2" xfId="16267" xr:uid="{00000000-0005-0000-0000-0000D43E0000}"/>
    <cellStyle name="20% - Accent1 3 2 10 2 2 2 2 2" xfId="16268" xr:uid="{00000000-0005-0000-0000-0000D53E0000}"/>
    <cellStyle name="20% - Accent1 3 2 10 2 2 2 3" xfId="16269" xr:uid="{00000000-0005-0000-0000-0000D63E0000}"/>
    <cellStyle name="20% - Accent1 3 2 10 2 2 3" xfId="16270" xr:uid="{00000000-0005-0000-0000-0000D73E0000}"/>
    <cellStyle name="20% - Accent1 3 2 10 2 2 3 2" xfId="16271" xr:uid="{00000000-0005-0000-0000-0000D83E0000}"/>
    <cellStyle name="20% - Accent1 3 2 10 2 2 4" xfId="16272" xr:uid="{00000000-0005-0000-0000-0000D93E0000}"/>
    <cellStyle name="20% - Accent1 3 2 10 2 3" xfId="16273" xr:uid="{00000000-0005-0000-0000-0000DA3E0000}"/>
    <cellStyle name="20% - Accent1 3 2 10 2 3 2" xfId="16274" xr:uid="{00000000-0005-0000-0000-0000DB3E0000}"/>
    <cellStyle name="20% - Accent1 3 2 10 2 3 2 2" xfId="16275" xr:uid="{00000000-0005-0000-0000-0000DC3E0000}"/>
    <cellStyle name="20% - Accent1 3 2 10 2 3 2 2 2" xfId="16276" xr:uid="{00000000-0005-0000-0000-0000DD3E0000}"/>
    <cellStyle name="20% - Accent1 3 2 10 2 3 2 3" xfId="16277" xr:uid="{00000000-0005-0000-0000-0000DE3E0000}"/>
    <cellStyle name="20% - Accent1 3 2 10 2 3 3" xfId="16278" xr:uid="{00000000-0005-0000-0000-0000DF3E0000}"/>
    <cellStyle name="20% - Accent1 3 2 10 2 3 3 2" xfId="16279" xr:uid="{00000000-0005-0000-0000-0000E03E0000}"/>
    <cellStyle name="20% - Accent1 3 2 10 2 3 4" xfId="16280" xr:uid="{00000000-0005-0000-0000-0000E13E0000}"/>
    <cellStyle name="20% - Accent1 3 2 10 2 4" xfId="16281" xr:uid="{00000000-0005-0000-0000-0000E23E0000}"/>
    <cellStyle name="20% - Accent1 3 2 10 2 4 2" xfId="16282" xr:uid="{00000000-0005-0000-0000-0000E33E0000}"/>
    <cellStyle name="20% - Accent1 3 2 10 2 4 2 2" xfId="16283" xr:uid="{00000000-0005-0000-0000-0000E43E0000}"/>
    <cellStyle name="20% - Accent1 3 2 10 2 4 2 2 2" xfId="16284" xr:uid="{00000000-0005-0000-0000-0000E53E0000}"/>
    <cellStyle name="20% - Accent1 3 2 10 2 4 2 3" xfId="16285" xr:uid="{00000000-0005-0000-0000-0000E63E0000}"/>
    <cellStyle name="20% - Accent1 3 2 10 2 4 3" xfId="16286" xr:uid="{00000000-0005-0000-0000-0000E73E0000}"/>
    <cellStyle name="20% - Accent1 3 2 10 2 4 3 2" xfId="16287" xr:uid="{00000000-0005-0000-0000-0000E83E0000}"/>
    <cellStyle name="20% - Accent1 3 2 10 2 4 4" xfId="16288" xr:uid="{00000000-0005-0000-0000-0000E93E0000}"/>
    <cellStyle name="20% - Accent1 3 2 10 2 5" xfId="16289" xr:uid="{00000000-0005-0000-0000-0000EA3E0000}"/>
    <cellStyle name="20% - Accent1 3 2 10 2 5 2" xfId="16290" xr:uid="{00000000-0005-0000-0000-0000EB3E0000}"/>
    <cellStyle name="20% - Accent1 3 2 10 2 5 2 2" xfId="16291" xr:uid="{00000000-0005-0000-0000-0000EC3E0000}"/>
    <cellStyle name="20% - Accent1 3 2 10 2 5 3" xfId="16292" xr:uid="{00000000-0005-0000-0000-0000ED3E0000}"/>
    <cellStyle name="20% - Accent1 3 2 10 2 6" xfId="16293" xr:uid="{00000000-0005-0000-0000-0000EE3E0000}"/>
    <cellStyle name="20% - Accent1 3 2 10 2 6 2" xfId="16294" xr:uid="{00000000-0005-0000-0000-0000EF3E0000}"/>
    <cellStyle name="20% - Accent1 3 2 10 2 6 2 2" xfId="16295" xr:uid="{00000000-0005-0000-0000-0000F03E0000}"/>
    <cellStyle name="20% - Accent1 3 2 10 2 6 3" xfId="16296" xr:uid="{00000000-0005-0000-0000-0000F13E0000}"/>
    <cellStyle name="20% - Accent1 3 2 10 2 7" xfId="16297" xr:uid="{00000000-0005-0000-0000-0000F23E0000}"/>
    <cellStyle name="20% - Accent1 3 2 10 2 7 2" xfId="16298" xr:uid="{00000000-0005-0000-0000-0000F33E0000}"/>
    <cellStyle name="20% - Accent1 3 2 10 2 8" xfId="16299" xr:uid="{00000000-0005-0000-0000-0000F43E0000}"/>
    <cellStyle name="20% - Accent1 3 2 10 2 8 2" xfId="16300" xr:uid="{00000000-0005-0000-0000-0000F53E0000}"/>
    <cellStyle name="20% - Accent1 3 2 10 2 9" xfId="16301" xr:uid="{00000000-0005-0000-0000-0000F63E0000}"/>
    <cellStyle name="20% - Accent1 3 2 10 3" xfId="16302" xr:uid="{00000000-0005-0000-0000-0000F73E0000}"/>
    <cellStyle name="20% - Accent1 3 2 10 3 2" xfId="16303" xr:uid="{00000000-0005-0000-0000-0000F83E0000}"/>
    <cellStyle name="20% - Accent1 3 2 10 3 2 2" xfId="16304" xr:uid="{00000000-0005-0000-0000-0000F93E0000}"/>
    <cellStyle name="20% - Accent1 3 2 10 3 2 2 2" xfId="16305" xr:uid="{00000000-0005-0000-0000-0000FA3E0000}"/>
    <cellStyle name="20% - Accent1 3 2 10 3 2 2 2 2" xfId="16306" xr:uid="{00000000-0005-0000-0000-0000FB3E0000}"/>
    <cellStyle name="20% - Accent1 3 2 10 3 2 2 3" xfId="16307" xr:uid="{00000000-0005-0000-0000-0000FC3E0000}"/>
    <cellStyle name="20% - Accent1 3 2 10 3 2 3" xfId="16308" xr:uid="{00000000-0005-0000-0000-0000FD3E0000}"/>
    <cellStyle name="20% - Accent1 3 2 10 3 2 3 2" xfId="16309" xr:uid="{00000000-0005-0000-0000-0000FE3E0000}"/>
    <cellStyle name="20% - Accent1 3 2 10 3 2 4" xfId="16310" xr:uid="{00000000-0005-0000-0000-0000FF3E0000}"/>
    <cellStyle name="20% - Accent1 3 2 10 3 3" xfId="16311" xr:uid="{00000000-0005-0000-0000-0000003F0000}"/>
    <cellStyle name="20% - Accent1 3 2 10 3 3 2" xfId="16312" xr:uid="{00000000-0005-0000-0000-0000013F0000}"/>
    <cellStyle name="20% - Accent1 3 2 10 3 3 2 2" xfId="16313" xr:uid="{00000000-0005-0000-0000-0000023F0000}"/>
    <cellStyle name="20% - Accent1 3 2 10 3 3 2 2 2" xfId="16314" xr:uid="{00000000-0005-0000-0000-0000033F0000}"/>
    <cellStyle name="20% - Accent1 3 2 10 3 3 2 3" xfId="16315" xr:uid="{00000000-0005-0000-0000-0000043F0000}"/>
    <cellStyle name="20% - Accent1 3 2 10 3 3 3" xfId="16316" xr:uid="{00000000-0005-0000-0000-0000053F0000}"/>
    <cellStyle name="20% - Accent1 3 2 10 3 3 3 2" xfId="16317" xr:uid="{00000000-0005-0000-0000-0000063F0000}"/>
    <cellStyle name="20% - Accent1 3 2 10 3 3 4" xfId="16318" xr:uid="{00000000-0005-0000-0000-0000073F0000}"/>
    <cellStyle name="20% - Accent1 3 2 10 3 4" xfId="16319" xr:uid="{00000000-0005-0000-0000-0000083F0000}"/>
    <cellStyle name="20% - Accent1 3 2 10 3 4 2" xfId="16320" xr:uid="{00000000-0005-0000-0000-0000093F0000}"/>
    <cellStyle name="20% - Accent1 3 2 10 3 4 2 2" xfId="16321" xr:uid="{00000000-0005-0000-0000-00000A3F0000}"/>
    <cellStyle name="20% - Accent1 3 2 10 3 4 2 2 2" xfId="16322" xr:uid="{00000000-0005-0000-0000-00000B3F0000}"/>
    <cellStyle name="20% - Accent1 3 2 10 3 4 2 3" xfId="16323" xr:uid="{00000000-0005-0000-0000-00000C3F0000}"/>
    <cellStyle name="20% - Accent1 3 2 10 3 4 3" xfId="16324" xr:uid="{00000000-0005-0000-0000-00000D3F0000}"/>
    <cellStyle name="20% - Accent1 3 2 10 3 4 3 2" xfId="16325" xr:uid="{00000000-0005-0000-0000-00000E3F0000}"/>
    <cellStyle name="20% - Accent1 3 2 10 3 4 4" xfId="16326" xr:uid="{00000000-0005-0000-0000-00000F3F0000}"/>
    <cellStyle name="20% - Accent1 3 2 10 3 5" xfId="16327" xr:uid="{00000000-0005-0000-0000-0000103F0000}"/>
    <cellStyle name="20% - Accent1 3 2 10 3 5 2" xfId="16328" xr:uid="{00000000-0005-0000-0000-0000113F0000}"/>
    <cellStyle name="20% - Accent1 3 2 10 3 5 2 2" xfId="16329" xr:uid="{00000000-0005-0000-0000-0000123F0000}"/>
    <cellStyle name="20% - Accent1 3 2 10 3 5 3" xfId="16330" xr:uid="{00000000-0005-0000-0000-0000133F0000}"/>
    <cellStyle name="20% - Accent1 3 2 10 3 6" xfId="16331" xr:uid="{00000000-0005-0000-0000-0000143F0000}"/>
    <cellStyle name="20% - Accent1 3 2 10 3 6 2" xfId="16332" xr:uid="{00000000-0005-0000-0000-0000153F0000}"/>
    <cellStyle name="20% - Accent1 3 2 10 3 6 2 2" xfId="16333" xr:uid="{00000000-0005-0000-0000-0000163F0000}"/>
    <cellStyle name="20% - Accent1 3 2 10 3 6 3" xfId="16334" xr:uid="{00000000-0005-0000-0000-0000173F0000}"/>
    <cellStyle name="20% - Accent1 3 2 10 3 7" xfId="16335" xr:uid="{00000000-0005-0000-0000-0000183F0000}"/>
    <cellStyle name="20% - Accent1 3 2 10 3 7 2" xfId="16336" xr:uid="{00000000-0005-0000-0000-0000193F0000}"/>
    <cellStyle name="20% - Accent1 3 2 10 3 8" xfId="16337" xr:uid="{00000000-0005-0000-0000-00001A3F0000}"/>
    <cellStyle name="20% - Accent1 3 2 10 3 8 2" xfId="16338" xr:uid="{00000000-0005-0000-0000-00001B3F0000}"/>
    <cellStyle name="20% - Accent1 3 2 10 3 9" xfId="16339" xr:uid="{00000000-0005-0000-0000-00001C3F0000}"/>
    <cellStyle name="20% - Accent1 3 2 10 4" xfId="16340" xr:uid="{00000000-0005-0000-0000-00001D3F0000}"/>
    <cellStyle name="20% - Accent1 3 2 10 4 2" xfId="16341" xr:uid="{00000000-0005-0000-0000-00001E3F0000}"/>
    <cellStyle name="20% - Accent1 3 2 10 4 2 2" xfId="16342" xr:uid="{00000000-0005-0000-0000-00001F3F0000}"/>
    <cellStyle name="20% - Accent1 3 2 10 4 2 2 2" xfId="16343" xr:uid="{00000000-0005-0000-0000-0000203F0000}"/>
    <cellStyle name="20% - Accent1 3 2 10 4 2 3" xfId="16344" xr:uid="{00000000-0005-0000-0000-0000213F0000}"/>
    <cellStyle name="20% - Accent1 3 2 10 4 3" xfId="16345" xr:uid="{00000000-0005-0000-0000-0000223F0000}"/>
    <cellStyle name="20% - Accent1 3 2 10 4 3 2" xfId="16346" xr:uid="{00000000-0005-0000-0000-0000233F0000}"/>
    <cellStyle name="20% - Accent1 3 2 10 4 4" xfId="16347" xr:uid="{00000000-0005-0000-0000-0000243F0000}"/>
    <cellStyle name="20% - Accent1 3 2 10 5" xfId="16348" xr:uid="{00000000-0005-0000-0000-0000253F0000}"/>
    <cellStyle name="20% - Accent1 3 2 10 5 2" xfId="16349" xr:uid="{00000000-0005-0000-0000-0000263F0000}"/>
    <cellStyle name="20% - Accent1 3 2 10 5 2 2" xfId="16350" xr:uid="{00000000-0005-0000-0000-0000273F0000}"/>
    <cellStyle name="20% - Accent1 3 2 10 5 2 2 2" xfId="16351" xr:uid="{00000000-0005-0000-0000-0000283F0000}"/>
    <cellStyle name="20% - Accent1 3 2 10 5 2 3" xfId="16352" xr:uid="{00000000-0005-0000-0000-0000293F0000}"/>
    <cellStyle name="20% - Accent1 3 2 10 5 3" xfId="16353" xr:uid="{00000000-0005-0000-0000-00002A3F0000}"/>
    <cellStyle name="20% - Accent1 3 2 10 5 3 2" xfId="16354" xr:uid="{00000000-0005-0000-0000-00002B3F0000}"/>
    <cellStyle name="20% - Accent1 3 2 10 5 4" xfId="16355" xr:uid="{00000000-0005-0000-0000-00002C3F0000}"/>
    <cellStyle name="20% - Accent1 3 2 10 6" xfId="16356" xr:uid="{00000000-0005-0000-0000-00002D3F0000}"/>
    <cellStyle name="20% - Accent1 3 2 10 6 2" xfId="16357" xr:uid="{00000000-0005-0000-0000-00002E3F0000}"/>
    <cellStyle name="20% - Accent1 3 2 10 6 2 2" xfId="16358" xr:uid="{00000000-0005-0000-0000-00002F3F0000}"/>
    <cellStyle name="20% - Accent1 3 2 10 6 2 2 2" xfId="16359" xr:uid="{00000000-0005-0000-0000-0000303F0000}"/>
    <cellStyle name="20% - Accent1 3 2 10 6 2 3" xfId="16360" xr:uid="{00000000-0005-0000-0000-0000313F0000}"/>
    <cellStyle name="20% - Accent1 3 2 10 6 3" xfId="16361" xr:uid="{00000000-0005-0000-0000-0000323F0000}"/>
    <cellStyle name="20% - Accent1 3 2 10 6 3 2" xfId="16362" xr:uid="{00000000-0005-0000-0000-0000333F0000}"/>
    <cellStyle name="20% - Accent1 3 2 10 6 4" xfId="16363" xr:uid="{00000000-0005-0000-0000-0000343F0000}"/>
    <cellStyle name="20% - Accent1 3 2 10 7" xfId="16364" xr:uid="{00000000-0005-0000-0000-0000353F0000}"/>
    <cellStyle name="20% - Accent1 3 2 10 7 2" xfId="16365" xr:uid="{00000000-0005-0000-0000-0000363F0000}"/>
    <cellStyle name="20% - Accent1 3 2 10 7 2 2" xfId="16366" xr:uid="{00000000-0005-0000-0000-0000373F0000}"/>
    <cellStyle name="20% - Accent1 3 2 10 7 3" xfId="16367" xr:uid="{00000000-0005-0000-0000-0000383F0000}"/>
    <cellStyle name="20% - Accent1 3 2 10 8" xfId="16368" xr:uid="{00000000-0005-0000-0000-0000393F0000}"/>
    <cellStyle name="20% - Accent1 3 2 10 8 2" xfId="16369" xr:uid="{00000000-0005-0000-0000-00003A3F0000}"/>
    <cellStyle name="20% - Accent1 3 2 10 8 2 2" xfId="16370" xr:uid="{00000000-0005-0000-0000-00003B3F0000}"/>
    <cellStyle name="20% - Accent1 3 2 10 8 3" xfId="16371" xr:uid="{00000000-0005-0000-0000-00003C3F0000}"/>
    <cellStyle name="20% - Accent1 3 2 10 9" xfId="16372" xr:uid="{00000000-0005-0000-0000-00003D3F0000}"/>
    <cellStyle name="20% - Accent1 3 2 10 9 2" xfId="16373" xr:uid="{00000000-0005-0000-0000-00003E3F0000}"/>
    <cellStyle name="20% - Accent1 3 2 11" xfId="16374" xr:uid="{00000000-0005-0000-0000-00003F3F0000}"/>
    <cellStyle name="20% - Accent1 3 2 11 2" xfId="16375" xr:uid="{00000000-0005-0000-0000-0000403F0000}"/>
    <cellStyle name="20% - Accent1 3 2 11 2 2" xfId="16376" xr:uid="{00000000-0005-0000-0000-0000413F0000}"/>
    <cellStyle name="20% - Accent1 3 2 11 2 2 2" xfId="16377" xr:uid="{00000000-0005-0000-0000-0000423F0000}"/>
    <cellStyle name="20% - Accent1 3 2 11 2 2 2 2" xfId="16378" xr:uid="{00000000-0005-0000-0000-0000433F0000}"/>
    <cellStyle name="20% - Accent1 3 2 11 2 2 3" xfId="16379" xr:uid="{00000000-0005-0000-0000-0000443F0000}"/>
    <cellStyle name="20% - Accent1 3 2 11 2 3" xfId="16380" xr:uid="{00000000-0005-0000-0000-0000453F0000}"/>
    <cellStyle name="20% - Accent1 3 2 11 2 3 2" xfId="16381" xr:uid="{00000000-0005-0000-0000-0000463F0000}"/>
    <cellStyle name="20% - Accent1 3 2 11 2 4" xfId="16382" xr:uid="{00000000-0005-0000-0000-0000473F0000}"/>
    <cellStyle name="20% - Accent1 3 2 11 3" xfId="16383" xr:uid="{00000000-0005-0000-0000-0000483F0000}"/>
    <cellStyle name="20% - Accent1 3 2 11 3 2" xfId="16384" xr:uid="{00000000-0005-0000-0000-0000493F0000}"/>
    <cellStyle name="20% - Accent1 3 2 11 3 2 2" xfId="16385" xr:uid="{00000000-0005-0000-0000-00004A3F0000}"/>
    <cellStyle name="20% - Accent1 3 2 11 3 2 2 2" xfId="16386" xr:uid="{00000000-0005-0000-0000-00004B3F0000}"/>
    <cellStyle name="20% - Accent1 3 2 11 3 2 3" xfId="16387" xr:uid="{00000000-0005-0000-0000-00004C3F0000}"/>
    <cellStyle name="20% - Accent1 3 2 11 3 3" xfId="16388" xr:uid="{00000000-0005-0000-0000-00004D3F0000}"/>
    <cellStyle name="20% - Accent1 3 2 11 3 3 2" xfId="16389" xr:uid="{00000000-0005-0000-0000-00004E3F0000}"/>
    <cellStyle name="20% - Accent1 3 2 11 3 4" xfId="16390" xr:uid="{00000000-0005-0000-0000-00004F3F0000}"/>
    <cellStyle name="20% - Accent1 3 2 11 4" xfId="16391" xr:uid="{00000000-0005-0000-0000-0000503F0000}"/>
    <cellStyle name="20% - Accent1 3 2 11 4 2" xfId="16392" xr:uid="{00000000-0005-0000-0000-0000513F0000}"/>
    <cellStyle name="20% - Accent1 3 2 11 4 2 2" xfId="16393" xr:uid="{00000000-0005-0000-0000-0000523F0000}"/>
    <cellStyle name="20% - Accent1 3 2 11 4 2 2 2" xfId="16394" xr:uid="{00000000-0005-0000-0000-0000533F0000}"/>
    <cellStyle name="20% - Accent1 3 2 11 4 2 3" xfId="16395" xr:uid="{00000000-0005-0000-0000-0000543F0000}"/>
    <cellStyle name="20% - Accent1 3 2 11 4 3" xfId="16396" xr:uid="{00000000-0005-0000-0000-0000553F0000}"/>
    <cellStyle name="20% - Accent1 3 2 11 4 3 2" xfId="16397" xr:uid="{00000000-0005-0000-0000-0000563F0000}"/>
    <cellStyle name="20% - Accent1 3 2 11 4 4" xfId="16398" xr:uid="{00000000-0005-0000-0000-0000573F0000}"/>
    <cellStyle name="20% - Accent1 3 2 11 5" xfId="16399" xr:uid="{00000000-0005-0000-0000-0000583F0000}"/>
    <cellStyle name="20% - Accent1 3 2 11 5 2" xfId="16400" xr:uid="{00000000-0005-0000-0000-0000593F0000}"/>
    <cellStyle name="20% - Accent1 3 2 11 5 2 2" xfId="16401" xr:uid="{00000000-0005-0000-0000-00005A3F0000}"/>
    <cellStyle name="20% - Accent1 3 2 11 5 3" xfId="16402" xr:uid="{00000000-0005-0000-0000-00005B3F0000}"/>
    <cellStyle name="20% - Accent1 3 2 11 6" xfId="16403" xr:uid="{00000000-0005-0000-0000-00005C3F0000}"/>
    <cellStyle name="20% - Accent1 3 2 11 6 2" xfId="16404" xr:uid="{00000000-0005-0000-0000-00005D3F0000}"/>
    <cellStyle name="20% - Accent1 3 2 11 6 2 2" xfId="16405" xr:uid="{00000000-0005-0000-0000-00005E3F0000}"/>
    <cellStyle name="20% - Accent1 3 2 11 6 3" xfId="16406" xr:uid="{00000000-0005-0000-0000-00005F3F0000}"/>
    <cellStyle name="20% - Accent1 3 2 11 7" xfId="16407" xr:uid="{00000000-0005-0000-0000-0000603F0000}"/>
    <cellStyle name="20% - Accent1 3 2 11 7 2" xfId="16408" xr:uid="{00000000-0005-0000-0000-0000613F0000}"/>
    <cellStyle name="20% - Accent1 3 2 11 8" xfId="16409" xr:uid="{00000000-0005-0000-0000-0000623F0000}"/>
    <cellStyle name="20% - Accent1 3 2 11 8 2" xfId="16410" xr:uid="{00000000-0005-0000-0000-0000633F0000}"/>
    <cellStyle name="20% - Accent1 3 2 11 9" xfId="16411" xr:uid="{00000000-0005-0000-0000-0000643F0000}"/>
    <cellStyle name="20% - Accent1 3 2 12" xfId="16412" xr:uid="{00000000-0005-0000-0000-0000653F0000}"/>
    <cellStyle name="20% - Accent1 3 2 12 2" xfId="16413" xr:uid="{00000000-0005-0000-0000-0000663F0000}"/>
    <cellStyle name="20% - Accent1 3 2 12 2 2" xfId="16414" xr:uid="{00000000-0005-0000-0000-0000673F0000}"/>
    <cellStyle name="20% - Accent1 3 2 12 2 2 2" xfId="16415" xr:uid="{00000000-0005-0000-0000-0000683F0000}"/>
    <cellStyle name="20% - Accent1 3 2 12 2 2 2 2" xfId="16416" xr:uid="{00000000-0005-0000-0000-0000693F0000}"/>
    <cellStyle name="20% - Accent1 3 2 12 2 2 3" xfId="16417" xr:uid="{00000000-0005-0000-0000-00006A3F0000}"/>
    <cellStyle name="20% - Accent1 3 2 12 2 3" xfId="16418" xr:uid="{00000000-0005-0000-0000-00006B3F0000}"/>
    <cellStyle name="20% - Accent1 3 2 12 2 3 2" xfId="16419" xr:uid="{00000000-0005-0000-0000-00006C3F0000}"/>
    <cellStyle name="20% - Accent1 3 2 12 2 4" xfId="16420" xr:uid="{00000000-0005-0000-0000-00006D3F0000}"/>
    <cellStyle name="20% - Accent1 3 2 12 3" xfId="16421" xr:uid="{00000000-0005-0000-0000-00006E3F0000}"/>
    <cellStyle name="20% - Accent1 3 2 12 3 2" xfId="16422" xr:uid="{00000000-0005-0000-0000-00006F3F0000}"/>
    <cellStyle name="20% - Accent1 3 2 12 3 2 2" xfId="16423" xr:uid="{00000000-0005-0000-0000-0000703F0000}"/>
    <cellStyle name="20% - Accent1 3 2 12 3 2 2 2" xfId="16424" xr:uid="{00000000-0005-0000-0000-0000713F0000}"/>
    <cellStyle name="20% - Accent1 3 2 12 3 2 3" xfId="16425" xr:uid="{00000000-0005-0000-0000-0000723F0000}"/>
    <cellStyle name="20% - Accent1 3 2 12 3 3" xfId="16426" xr:uid="{00000000-0005-0000-0000-0000733F0000}"/>
    <cellStyle name="20% - Accent1 3 2 12 3 3 2" xfId="16427" xr:uid="{00000000-0005-0000-0000-0000743F0000}"/>
    <cellStyle name="20% - Accent1 3 2 12 3 4" xfId="16428" xr:uid="{00000000-0005-0000-0000-0000753F0000}"/>
    <cellStyle name="20% - Accent1 3 2 12 4" xfId="16429" xr:uid="{00000000-0005-0000-0000-0000763F0000}"/>
    <cellStyle name="20% - Accent1 3 2 12 4 2" xfId="16430" xr:uid="{00000000-0005-0000-0000-0000773F0000}"/>
    <cellStyle name="20% - Accent1 3 2 12 4 2 2" xfId="16431" xr:uid="{00000000-0005-0000-0000-0000783F0000}"/>
    <cellStyle name="20% - Accent1 3 2 12 4 2 2 2" xfId="16432" xr:uid="{00000000-0005-0000-0000-0000793F0000}"/>
    <cellStyle name="20% - Accent1 3 2 12 4 2 3" xfId="16433" xr:uid="{00000000-0005-0000-0000-00007A3F0000}"/>
    <cellStyle name="20% - Accent1 3 2 12 4 3" xfId="16434" xr:uid="{00000000-0005-0000-0000-00007B3F0000}"/>
    <cellStyle name="20% - Accent1 3 2 12 4 3 2" xfId="16435" xr:uid="{00000000-0005-0000-0000-00007C3F0000}"/>
    <cellStyle name="20% - Accent1 3 2 12 4 4" xfId="16436" xr:uid="{00000000-0005-0000-0000-00007D3F0000}"/>
    <cellStyle name="20% - Accent1 3 2 12 5" xfId="16437" xr:uid="{00000000-0005-0000-0000-00007E3F0000}"/>
    <cellStyle name="20% - Accent1 3 2 12 5 2" xfId="16438" xr:uid="{00000000-0005-0000-0000-00007F3F0000}"/>
    <cellStyle name="20% - Accent1 3 2 12 5 2 2" xfId="16439" xr:uid="{00000000-0005-0000-0000-0000803F0000}"/>
    <cellStyle name="20% - Accent1 3 2 12 5 3" xfId="16440" xr:uid="{00000000-0005-0000-0000-0000813F0000}"/>
    <cellStyle name="20% - Accent1 3 2 12 6" xfId="16441" xr:uid="{00000000-0005-0000-0000-0000823F0000}"/>
    <cellStyle name="20% - Accent1 3 2 12 6 2" xfId="16442" xr:uid="{00000000-0005-0000-0000-0000833F0000}"/>
    <cellStyle name="20% - Accent1 3 2 12 6 2 2" xfId="16443" xr:uid="{00000000-0005-0000-0000-0000843F0000}"/>
    <cellStyle name="20% - Accent1 3 2 12 6 3" xfId="16444" xr:uid="{00000000-0005-0000-0000-0000853F0000}"/>
    <cellStyle name="20% - Accent1 3 2 12 7" xfId="16445" xr:uid="{00000000-0005-0000-0000-0000863F0000}"/>
    <cellStyle name="20% - Accent1 3 2 12 7 2" xfId="16446" xr:uid="{00000000-0005-0000-0000-0000873F0000}"/>
    <cellStyle name="20% - Accent1 3 2 12 8" xfId="16447" xr:uid="{00000000-0005-0000-0000-0000883F0000}"/>
    <cellStyle name="20% - Accent1 3 2 12 8 2" xfId="16448" xr:uid="{00000000-0005-0000-0000-0000893F0000}"/>
    <cellStyle name="20% - Accent1 3 2 12 9" xfId="16449" xr:uid="{00000000-0005-0000-0000-00008A3F0000}"/>
    <cellStyle name="20% - Accent1 3 2 13" xfId="16450" xr:uid="{00000000-0005-0000-0000-00008B3F0000}"/>
    <cellStyle name="20% - Accent1 3 2 13 2" xfId="16451" xr:uid="{00000000-0005-0000-0000-00008C3F0000}"/>
    <cellStyle name="20% - Accent1 3 2 13 2 2" xfId="16452" xr:uid="{00000000-0005-0000-0000-00008D3F0000}"/>
    <cellStyle name="20% - Accent1 3 2 13 2 2 2" xfId="16453" xr:uid="{00000000-0005-0000-0000-00008E3F0000}"/>
    <cellStyle name="20% - Accent1 3 2 13 2 3" xfId="16454" xr:uid="{00000000-0005-0000-0000-00008F3F0000}"/>
    <cellStyle name="20% - Accent1 3 2 13 3" xfId="16455" xr:uid="{00000000-0005-0000-0000-0000903F0000}"/>
    <cellStyle name="20% - Accent1 3 2 13 3 2" xfId="16456" xr:uid="{00000000-0005-0000-0000-0000913F0000}"/>
    <cellStyle name="20% - Accent1 3 2 13 4" xfId="16457" xr:uid="{00000000-0005-0000-0000-0000923F0000}"/>
    <cellStyle name="20% - Accent1 3 2 14" xfId="16458" xr:uid="{00000000-0005-0000-0000-0000933F0000}"/>
    <cellStyle name="20% - Accent1 3 2 14 2" xfId="16459" xr:uid="{00000000-0005-0000-0000-0000943F0000}"/>
    <cellStyle name="20% - Accent1 3 2 14 2 2" xfId="16460" xr:uid="{00000000-0005-0000-0000-0000953F0000}"/>
    <cellStyle name="20% - Accent1 3 2 14 2 2 2" xfId="16461" xr:uid="{00000000-0005-0000-0000-0000963F0000}"/>
    <cellStyle name="20% - Accent1 3 2 14 2 3" xfId="16462" xr:uid="{00000000-0005-0000-0000-0000973F0000}"/>
    <cellStyle name="20% - Accent1 3 2 14 3" xfId="16463" xr:uid="{00000000-0005-0000-0000-0000983F0000}"/>
    <cellStyle name="20% - Accent1 3 2 14 3 2" xfId="16464" xr:uid="{00000000-0005-0000-0000-0000993F0000}"/>
    <cellStyle name="20% - Accent1 3 2 14 4" xfId="16465" xr:uid="{00000000-0005-0000-0000-00009A3F0000}"/>
    <cellStyle name="20% - Accent1 3 2 15" xfId="16466" xr:uid="{00000000-0005-0000-0000-00009B3F0000}"/>
    <cellStyle name="20% - Accent1 3 2 15 2" xfId="16467" xr:uid="{00000000-0005-0000-0000-00009C3F0000}"/>
    <cellStyle name="20% - Accent1 3 2 15 2 2" xfId="16468" xr:uid="{00000000-0005-0000-0000-00009D3F0000}"/>
    <cellStyle name="20% - Accent1 3 2 15 2 2 2" xfId="16469" xr:uid="{00000000-0005-0000-0000-00009E3F0000}"/>
    <cellStyle name="20% - Accent1 3 2 15 2 3" xfId="16470" xr:uid="{00000000-0005-0000-0000-00009F3F0000}"/>
    <cellStyle name="20% - Accent1 3 2 15 3" xfId="16471" xr:uid="{00000000-0005-0000-0000-0000A03F0000}"/>
    <cellStyle name="20% - Accent1 3 2 15 3 2" xfId="16472" xr:uid="{00000000-0005-0000-0000-0000A13F0000}"/>
    <cellStyle name="20% - Accent1 3 2 15 4" xfId="16473" xr:uid="{00000000-0005-0000-0000-0000A23F0000}"/>
    <cellStyle name="20% - Accent1 3 2 16" xfId="16474" xr:uid="{00000000-0005-0000-0000-0000A33F0000}"/>
    <cellStyle name="20% - Accent1 3 2 16 2" xfId="16475" xr:uid="{00000000-0005-0000-0000-0000A43F0000}"/>
    <cellStyle name="20% - Accent1 3 2 16 2 2" xfId="16476" xr:uid="{00000000-0005-0000-0000-0000A53F0000}"/>
    <cellStyle name="20% - Accent1 3 2 16 3" xfId="16477" xr:uid="{00000000-0005-0000-0000-0000A63F0000}"/>
    <cellStyle name="20% - Accent1 3 2 17" xfId="16478" xr:uid="{00000000-0005-0000-0000-0000A73F0000}"/>
    <cellStyle name="20% - Accent1 3 2 17 2" xfId="16479" xr:uid="{00000000-0005-0000-0000-0000A83F0000}"/>
    <cellStyle name="20% - Accent1 3 2 17 2 2" xfId="16480" xr:uid="{00000000-0005-0000-0000-0000A93F0000}"/>
    <cellStyle name="20% - Accent1 3 2 17 3" xfId="16481" xr:uid="{00000000-0005-0000-0000-0000AA3F0000}"/>
    <cellStyle name="20% - Accent1 3 2 18" xfId="16482" xr:uid="{00000000-0005-0000-0000-0000AB3F0000}"/>
    <cellStyle name="20% - Accent1 3 2 18 2" xfId="16483" xr:uid="{00000000-0005-0000-0000-0000AC3F0000}"/>
    <cellStyle name="20% - Accent1 3 2 19" xfId="16484" xr:uid="{00000000-0005-0000-0000-0000AD3F0000}"/>
    <cellStyle name="20% - Accent1 3 2 19 2" xfId="16485" xr:uid="{00000000-0005-0000-0000-0000AE3F0000}"/>
    <cellStyle name="20% - Accent1 3 2 2" xfId="16486" xr:uid="{00000000-0005-0000-0000-0000AF3F0000}"/>
    <cellStyle name="20% - Accent1 3 2 2 10" xfId="16487" xr:uid="{00000000-0005-0000-0000-0000B03F0000}"/>
    <cellStyle name="20% - Accent1 3 2 2 10 2" xfId="16488" xr:uid="{00000000-0005-0000-0000-0000B13F0000}"/>
    <cellStyle name="20% - Accent1 3 2 2 10 2 2" xfId="16489" xr:uid="{00000000-0005-0000-0000-0000B23F0000}"/>
    <cellStyle name="20% - Accent1 3 2 2 10 2 2 2" xfId="16490" xr:uid="{00000000-0005-0000-0000-0000B33F0000}"/>
    <cellStyle name="20% - Accent1 3 2 2 10 2 3" xfId="16491" xr:uid="{00000000-0005-0000-0000-0000B43F0000}"/>
    <cellStyle name="20% - Accent1 3 2 2 10 3" xfId="16492" xr:uid="{00000000-0005-0000-0000-0000B53F0000}"/>
    <cellStyle name="20% - Accent1 3 2 2 10 3 2" xfId="16493" xr:uid="{00000000-0005-0000-0000-0000B63F0000}"/>
    <cellStyle name="20% - Accent1 3 2 2 10 4" xfId="16494" xr:uid="{00000000-0005-0000-0000-0000B73F0000}"/>
    <cellStyle name="20% - Accent1 3 2 2 11" xfId="16495" xr:uid="{00000000-0005-0000-0000-0000B83F0000}"/>
    <cellStyle name="20% - Accent1 3 2 2 11 2" xfId="16496" xr:uid="{00000000-0005-0000-0000-0000B93F0000}"/>
    <cellStyle name="20% - Accent1 3 2 2 11 2 2" xfId="16497" xr:uid="{00000000-0005-0000-0000-0000BA3F0000}"/>
    <cellStyle name="20% - Accent1 3 2 2 11 2 2 2" xfId="16498" xr:uid="{00000000-0005-0000-0000-0000BB3F0000}"/>
    <cellStyle name="20% - Accent1 3 2 2 11 2 3" xfId="16499" xr:uid="{00000000-0005-0000-0000-0000BC3F0000}"/>
    <cellStyle name="20% - Accent1 3 2 2 11 3" xfId="16500" xr:uid="{00000000-0005-0000-0000-0000BD3F0000}"/>
    <cellStyle name="20% - Accent1 3 2 2 11 3 2" xfId="16501" xr:uid="{00000000-0005-0000-0000-0000BE3F0000}"/>
    <cellStyle name="20% - Accent1 3 2 2 11 4" xfId="16502" xr:uid="{00000000-0005-0000-0000-0000BF3F0000}"/>
    <cellStyle name="20% - Accent1 3 2 2 12" xfId="16503" xr:uid="{00000000-0005-0000-0000-0000C03F0000}"/>
    <cellStyle name="20% - Accent1 3 2 2 12 2" xfId="16504" xr:uid="{00000000-0005-0000-0000-0000C13F0000}"/>
    <cellStyle name="20% - Accent1 3 2 2 12 2 2" xfId="16505" xr:uid="{00000000-0005-0000-0000-0000C23F0000}"/>
    <cellStyle name="20% - Accent1 3 2 2 12 3" xfId="16506" xr:uid="{00000000-0005-0000-0000-0000C33F0000}"/>
    <cellStyle name="20% - Accent1 3 2 2 13" xfId="16507" xr:uid="{00000000-0005-0000-0000-0000C43F0000}"/>
    <cellStyle name="20% - Accent1 3 2 2 13 2" xfId="16508" xr:uid="{00000000-0005-0000-0000-0000C53F0000}"/>
    <cellStyle name="20% - Accent1 3 2 2 13 2 2" xfId="16509" xr:uid="{00000000-0005-0000-0000-0000C63F0000}"/>
    <cellStyle name="20% - Accent1 3 2 2 13 3" xfId="16510" xr:uid="{00000000-0005-0000-0000-0000C73F0000}"/>
    <cellStyle name="20% - Accent1 3 2 2 14" xfId="16511" xr:uid="{00000000-0005-0000-0000-0000C83F0000}"/>
    <cellStyle name="20% - Accent1 3 2 2 14 2" xfId="16512" xr:uid="{00000000-0005-0000-0000-0000C93F0000}"/>
    <cellStyle name="20% - Accent1 3 2 2 15" xfId="16513" xr:uid="{00000000-0005-0000-0000-0000CA3F0000}"/>
    <cellStyle name="20% - Accent1 3 2 2 15 2" xfId="16514" xr:uid="{00000000-0005-0000-0000-0000CB3F0000}"/>
    <cellStyle name="20% - Accent1 3 2 2 16" xfId="16515" xr:uid="{00000000-0005-0000-0000-0000CC3F0000}"/>
    <cellStyle name="20% - Accent1 3 2 2 2" xfId="16516" xr:uid="{00000000-0005-0000-0000-0000CD3F0000}"/>
    <cellStyle name="20% - Accent1 3 2 2 2 10" xfId="16517" xr:uid="{00000000-0005-0000-0000-0000CE3F0000}"/>
    <cellStyle name="20% - Accent1 3 2 2 2 10 2" xfId="16518" xr:uid="{00000000-0005-0000-0000-0000CF3F0000}"/>
    <cellStyle name="20% - Accent1 3 2 2 2 10 2 2" xfId="16519" xr:uid="{00000000-0005-0000-0000-0000D03F0000}"/>
    <cellStyle name="20% - Accent1 3 2 2 2 10 2 2 2" xfId="16520" xr:uid="{00000000-0005-0000-0000-0000D13F0000}"/>
    <cellStyle name="20% - Accent1 3 2 2 2 10 2 3" xfId="16521" xr:uid="{00000000-0005-0000-0000-0000D23F0000}"/>
    <cellStyle name="20% - Accent1 3 2 2 2 10 3" xfId="16522" xr:uid="{00000000-0005-0000-0000-0000D33F0000}"/>
    <cellStyle name="20% - Accent1 3 2 2 2 10 3 2" xfId="16523" xr:uid="{00000000-0005-0000-0000-0000D43F0000}"/>
    <cellStyle name="20% - Accent1 3 2 2 2 10 4" xfId="16524" xr:uid="{00000000-0005-0000-0000-0000D53F0000}"/>
    <cellStyle name="20% - Accent1 3 2 2 2 11" xfId="16525" xr:uid="{00000000-0005-0000-0000-0000D63F0000}"/>
    <cellStyle name="20% - Accent1 3 2 2 2 11 2" xfId="16526" xr:uid="{00000000-0005-0000-0000-0000D73F0000}"/>
    <cellStyle name="20% - Accent1 3 2 2 2 11 2 2" xfId="16527" xr:uid="{00000000-0005-0000-0000-0000D83F0000}"/>
    <cellStyle name="20% - Accent1 3 2 2 2 11 3" xfId="16528" xr:uid="{00000000-0005-0000-0000-0000D93F0000}"/>
    <cellStyle name="20% - Accent1 3 2 2 2 12" xfId="16529" xr:uid="{00000000-0005-0000-0000-0000DA3F0000}"/>
    <cellStyle name="20% - Accent1 3 2 2 2 12 2" xfId="16530" xr:uid="{00000000-0005-0000-0000-0000DB3F0000}"/>
    <cellStyle name="20% - Accent1 3 2 2 2 12 2 2" xfId="16531" xr:uid="{00000000-0005-0000-0000-0000DC3F0000}"/>
    <cellStyle name="20% - Accent1 3 2 2 2 12 3" xfId="16532" xr:uid="{00000000-0005-0000-0000-0000DD3F0000}"/>
    <cellStyle name="20% - Accent1 3 2 2 2 13" xfId="16533" xr:uid="{00000000-0005-0000-0000-0000DE3F0000}"/>
    <cellStyle name="20% - Accent1 3 2 2 2 13 2" xfId="16534" xr:uid="{00000000-0005-0000-0000-0000DF3F0000}"/>
    <cellStyle name="20% - Accent1 3 2 2 2 14" xfId="16535" xr:uid="{00000000-0005-0000-0000-0000E03F0000}"/>
    <cellStyle name="20% - Accent1 3 2 2 2 14 2" xfId="16536" xr:uid="{00000000-0005-0000-0000-0000E13F0000}"/>
    <cellStyle name="20% - Accent1 3 2 2 2 15" xfId="16537" xr:uid="{00000000-0005-0000-0000-0000E23F0000}"/>
    <cellStyle name="20% - Accent1 3 2 2 2 2" xfId="16538" xr:uid="{00000000-0005-0000-0000-0000E33F0000}"/>
    <cellStyle name="20% - Accent1 3 2 2 2 2 10" xfId="16539" xr:uid="{00000000-0005-0000-0000-0000E43F0000}"/>
    <cellStyle name="20% - Accent1 3 2 2 2 2 10 2" xfId="16540" xr:uid="{00000000-0005-0000-0000-0000E53F0000}"/>
    <cellStyle name="20% - Accent1 3 2 2 2 2 10 2 2" xfId="16541" xr:uid="{00000000-0005-0000-0000-0000E63F0000}"/>
    <cellStyle name="20% - Accent1 3 2 2 2 2 10 3" xfId="16542" xr:uid="{00000000-0005-0000-0000-0000E73F0000}"/>
    <cellStyle name="20% - Accent1 3 2 2 2 2 11" xfId="16543" xr:uid="{00000000-0005-0000-0000-0000E83F0000}"/>
    <cellStyle name="20% - Accent1 3 2 2 2 2 11 2" xfId="16544" xr:uid="{00000000-0005-0000-0000-0000E93F0000}"/>
    <cellStyle name="20% - Accent1 3 2 2 2 2 11 2 2" xfId="16545" xr:uid="{00000000-0005-0000-0000-0000EA3F0000}"/>
    <cellStyle name="20% - Accent1 3 2 2 2 2 11 3" xfId="16546" xr:uid="{00000000-0005-0000-0000-0000EB3F0000}"/>
    <cellStyle name="20% - Accent1 3 2 2 2 2 12" xfId="16547" xr:uid="{00000000-0005-0000-0000-0000EC3F0000}"/>
    <cellStyle name="20% - Accent1 3 2 2 2 2 12 2" xfId="16548" xr:uid="{00000000-0005-0000-0000-0000ED3F0000}"/>
    <cellStyle name="20% - Accent1 3 2 2 2 2 13" xfId="16549" xr:uid="{00000000-0005-0000-0000-0000EE3F0000}"/>
    <cellStyle name="20% - Accent1 3 2 2 2 2 13 2" xfId="16550" xr:uid="{00000000-0005-0000-0000-0000EF3F0000}"/>
    <cellStyle name="20% - Accent1 3 2 2 2 2 14" xfId="16551" xr:uid="{00000000-0005-0000-0000-0000F03F0000}"/>
    <cellStyle name="20% - Accent1 3 2 2 2 2 2" xfId="16552" xr:uid="{00000000-0005-0000-0000-0000F13F0000}"/>
    <cellStyle name="20% - Accent1 3 2 2 2 2 2 10" xfId="16553" xr:uid="{00000000-0005-0000-0000-0000F23F0000}"/>
    <cellStyle name="20% - Accent1 3 2 2 2 2 2 10 2" xfId="16554" xr:uid="{00000000-0005-0000-0000-0000F33F0000}"/>
    <cellStyle name="20% - Accent1 3 2 2 2 2 2 11" xfId="16555" xr:uid="{00000000-0005-0000-0000-0000F43F0000}"/>
    <cellStyle name="20% - Accent1 3 2 2 2 2 2 2" xfId="16556" xr:uid="{00000000-0005-0000-0000-0000F53F0000}"/>
    <cellStyle name="20% - Accent1 3 2 2 2 2 2 2 2" xfId="16557" xr:uid="{00000000-0005-0000-0000-0000F63F0000}"/>
    <cellStyle name="20% - Accent1 3 2 2 2 2 2 2 2 2" xfId="16558" xr:uid="{00000000-0005-0000-0000-0000F73F0000}"/>
    <cellStyle name="20% - Accent1 3 2 2 2 2 2 2 2 2 2" xfId="16559" xr:uid="{00000000-0005-0000-0000-0000F83F0000}"/>
    <cellStyle name="20% - Accent1 3 2 2 2 2 2 2 2 2 2 2" xfId="16560" xr:uid="{00000000-0005-0000-0000-0000F93F0000}"/>
    <cellStyle name="20% - Accent1 3 2 2 2 2 2 2 2 2 3" xfId="16561" xr:uid="{00000000-0005-0000-0000-0000FA3F0000}"/>
    <cellStyle name="20% - Accent1 3 2 2 2 2 2 2 2 3" xfId="16562" xr:uid="{00000000-0005-0000-0000-0000FB3F0000}"/>
    <cellStyle name="20% - Accent1 3 2 2 2 2 2 2 2 3 2" xfId="16563" xr:uid="{00000000-0005-0000-0000-0000FC3F0000}"/>
    <cellStyle name="20% - Accent1 3 2 2 2 2 2 2 2 4" xfId="16564" xr:uid="{00000000-0005-0000-0000-0000FD3F0000}"/>
    <cellStyle name="20% - Accent1 3 2 2 2 2 2 2 3" xfId="16565" xr:uid="{00000000-0005-0000-0000-0000FE3F0000}"/>
    <cellStyle name="20% - Accent1 3 2 2 2 2 2 2 3 2" xfId="16566" xr:uid="{00000000-0005-0000-0000-0000FF3F0000}"/>
    <cellStyle name="20% - Accent1 3 2 2 2 2 2 2 3 2 2" xfId="16567" xr:uid="{00000000-0005-0000-0000-000000400000}"/>
    <cellStyle name="20% - Accent1 3 2 2 2 2 2 2 3 2 2 2" xfId="16568" xr:uid="{00000000-0005-0000-0000-000001400000}"/>
    <cellStyle name="20% - Accent1 3 2 2 2 2 2 2 3 2 3" xfId="16569" xr:uid="{00000000-0005-0000-0000-000002400000}"/>
    <cellStyle name="20% - Accent1 3 2 2 2 2 2 2 3 3" xfId="16570" xr:uid="{00000000-0005-0000-0000-000003400000}"/>
    <cellStyle name="20% - Accent1 3 2 2 2 2 2 2 3 3 2" xfId="16571" xr:uid="{00000000-0005-0000-0000-000004400000}"/>
    <cellStyle name="20% - Accent1 3 2 2 2 2 2 2 3 4" xfId="16572" xr:uid="{00000000-0005-0000-0000-000005400000}"/>
    <cellStyle name="20% - Accent1 3 2 2 2 2 2 2 4" xfId="16573" xr:uid="{00000000-0005-0000-0000-000006400000}"/>
    <cellStyle name="20% - Accent1 3 2 2 2 2 2 2 4 2" xfId="16574" xr:uid="{00000000-0005-0000-0000-000007400000}"/>
    <cellStyle name="20% - Accent1 3 2 2 2 2 2 2 4 2 2" xfId="16575" xr:uid="{00000000-0005-0000-0000-000008400000}"/>
    <cellStyle name="20% - Accent1 3 2 2 2 2 2 2 4 2 2 2" xfId="16576" xr:uid="{00000000-0005-0000-0000-000009400000}"/>
    <cellStyle name="20% - Accent1 3 2 2 2 2 2 2 4 2 3" xfId="16577" xr:uid="{00000000-0005-0000-0000-00000A400000}"/>
    <cellStyle name="20% - Accent1 3 2 2 2 2 2 2 4 3" xfId="16578" xr:uid="{00000000-0005-0000-0000-00000B400000}"/>
    <cellStyle name="20% - Accent1 3 2 2 2 2 2 2 4 3 2" xfId="16579" xr:uid="{00000000-0005-0000-0000-00000C400000}"/>
    <cellStyle name="20% - Accent1 3 2 2 2 2 2 2 4 4" xfId="16580" xr:uid="{00000000-0005-0000-0000-00000D400000}"/>
    <cellStyle name="20% - Accent1 3 2 2 2 2 2 2 5" xfId="16581" xr:uid="{00000000-0005-0000-0000-00000E400000}"/>
    <cellStyle name="20% - Accent1 3 2 2 2 2 2 2 5 2" xfId="16582" xr:uid="{00000000-0005-0000-0000-00000F400000}"/>
    <cellStyle name="20% - Accent1 3 2 2 2 2 2 2 5 2 2" xfId="16583" xr:uid="{00000000-0005-0000-0000-000010400000}"/>
    <cellStyle name="20% - Accent1 3 2 2 2 2 2 2 5 3" xfId="16584" xr:uid="{00000000-0005-0000-0000-000011400000}"/>
    <cellStyle name="20% - Accent1 3 2 2 2 2 2 2 6" xfId="16585" xr:uid="{00000000-0005-0000-0000-000012400000}"/>
    <cellStyle name="20% - Accent1 3 2 2 2 2 2 2 6 2" xfId="16586" xr:uid="{00000000-0005-0000-0000-000013400000}"/>
    <cellStyle name="20% - Accent1 3 2 2 2 2 2 2 6 2 2" xfId="16587" xr:uid="{00000000-0005-0000-0000-000014400000}"/>
    <cellStyle name="20% - Accent1 3 2 2 2 2 2 2 6 3" xfId="16588" xr:uid="{00000000-0005-0000-0000-000015400000}"/>
    <cellStyle name="20% - Accent1 3 2 2 2 2 2 2 7" xfId="16589" xr:uid="{00000000-0005-0000-0000-000016400000}"/>
    <cellStyle name="20% - Accent1 3 2 2 2 2 2 2 7 2" xfId="16590" xr:uid="{00000000-0005-0000-0000-000017400000}"/>
    <cellStyle name="20% - Accent1 3 2 2 2 2 2 2 8" xfId="16591" xr:uid="{00000000-0005-0000-0000-000018400000}"/>
    <cellStyle name="20% - Accent1 3 2 2 2 2 2 2 8 2" xfId="16592" xr:uid="{00000000-0005-0000-0000-000019400000}"/>
    <cellStyle name="20% - Accent1 3 2 2 2 2 2 2 9" xfId="16593" xr:uid="{00000000-0005-0000-0000-00001A400000}"/>
    <cellStyle name="20% - Accent1 3 2 2 2 2 2 3" xfId="16594" xr:uid="{00000000-0005-0000-0000-00001B400000}"/>
    <cellStyle name="20% - Accent1 3 2 2 2 2 2 3 2" xfId="16595" xr:uid="{00000000-0005-0000-0000-00001C400000}"/>
    <cellStyle name="20% - Accent1 3 2 2 2 2 2 3 2 2" xfId="16596" xr:uid="{00000000-0005-0000-0000-00001D400000}"/>
    <cellStyle name="20% - Accent1 3 2 2 2 2 2 3 2 2 2" xfId="16597" xr:uid="{00000000-0005-0000-0000-00001E400000}"/>
    <cellStyle name="20% - Accent1 3 2 2 2 2 2 3 2 2 2 2" xfId="16598" xr:uid="{00000000-0005-0000-0000-00001F400000}"/>
    <cellStyle name="20% - Accent1 3 2 2 2 2 2 3 2 2 3" xfId="16599" xr:uid="{00000000-0005-0000-0000-000020400000}"/>
    <cellStyle name="20% - Accent1 3 2 2 2 2 2 3 2 3" xfId="16600" xr:uid="{00000000-0005-0000-0000-000021400000}"/>
    <cellStyle name="20% - Accent1 3 2 2 2 2 2 3 2 3 2" xfId="16601" xr:uid="{00000000-0005-0000-0000-000022400000}"/>
    <cellStyle name="20% - Accent1 3 2 2 2 2 2 3 2 4" xfId="16602" xr:uid="{00000000-0005-0000-0000-000023400000}"/>
    <cellStyle name="20% - Accent1 3 2 2 2 2 2 3 3" xfId="16603" xr:uid="{00000000-0005-0000-0000-000024400000}"/>
    <cellStyle name="20% - Accent1 3 2 2 2 2 2 3 3 2" xfId="16604" xr:uid="{00000000-0005-0000-0000-000025400000}"/>
    <cellStyle name="20% - Accent1 3 2 2 2 2 2 3 3 2 2" xfId="16605" xr:uid="{00000000-0005-0000-0000-000026400000}"/>
    <cellStyle name="20% - Accent1 3 2 2 2 2 2 3 3 2 2 2" xfId="16606" xr:uid="{00000000-0005-0000-0000-000027400000}"/>
    <cellStyle name="20% - Accent1 3 2 2 2 2 2 3 3 2 3" xfId="16607" xr:uid="{00000000-0005-0000-0000-000028400000}"/>
    <cellStyle name="20% - Accent1 3 2 2 2 2 2 3 3 3" xfId="16608" xr:uid="{00000000-0005-0000-0000-000029400000}"/>
    <cellStyle name="20% - Accent1 3 2 2 2 2 2 3 3 3 2" xfId="16609" xr:uid="{00000000-0005-0000-0000-00002A400000}"/>
    <cellStyle name="20% - Accent1 3 2 2 2 2 2 3 3 4" xfId="16610" xr:uid="{00000000-0005-0000-0000-00002B400000}"/>
    <cellStyle name="20% - Accent1 3 2 2 2 2 2 3 4" xfId="16611" xr:uid="{00000000-0005-0000-0000-00002C400000}"/>
    <cellStyle name="20% - Accent1 3 2 2 2 2 2 3 4 2" xfId="16612" xr:uid="{00000000-0005-0000-0000-00002D400000}"/>
    <cellStyle name="20% - Accent1 3 2 2 2 2 2 3 4 2 2" xfId="16613" xr:uid="{00000000-0005-0000-0000-00002E400000}"/>
    <cellStyle name="20% - Accent1 3 2 2 2 2 2 3 4 2 2 2" xfId="16614" xr:uid="{00000000-0005-0000-0000-00002F400000}"/>
    <cellStyle name="20% - Accent1 3 2 2 2 2 2 3 4 2 3" xfId="16615" xr:uid="{00000000-0005-0000-0000-000030400000}"/>
    <cellStyle name="20% - Accent1 3 2 2 2 2 2 3 4 3" xfId="16616" xr:uid="{00000000-0005-0000-0000-000031400000}"/>
    <cellStyle name="20% - Accent1 3 2 2 2 2 2 3 4 3 2" xfId="16617" xr:uid="{00000000-0005-0000-0000-000032400000}"/>
    <cellStyle name="20% - Accent1 3 2 2 2 2 2 3 4 4" xfId="16618" xr:uid="{00000000-0005-0000-0000-000033400000}"/>
    <cellStyle name="20% - Accent1 3 2 2 2 2 2 3 5" xfId="16619" xr:uid="{00000000-0005-0000-0000-000034400000}"/>
    <cellStyle name="20% - Accent1 3 2 2 2 2 2 3 5 2" xfId="16620" xr:uid="{00000000-0005-0000-0000-000035400000}"/>
    <cellStyle name="20% - Accent1 3 2 2 2 2 2 3 5 2 2" xfId="16621" xr:uid="{00000000-0005-0000-0000-000036400000}"/>
    <cellStyle name="20% - Accent1 3 2 2 2 2 2 3 5 3" xfId="16622" xr:uid="{00000000-0005-0000-0000-000037400000}"/>
    <cellStyle name="20% - Accent1 3 2 2 2 2 2 3 6" xfId="16623" xr:uid="{00000000-0005-0000-0000-000038400000}"/>
    <cellStyle name="20% - Accent1 3 2 2 2 2 2 3 6 2" xfId="16624" xr:uid="{00000000-0005-0000-0000-000039400000}"/>
    <cellStyle name="20% - Accent1 3 2 2 2 2 2 3 6 2 2" xfId="16625" xr:uid="{00000000-0005-0000-0000-00003A400000}"/>
    <cellStyle name="20% - Accent1 3 2 2 2 2 2 3 6 3" xfId="16626" xr:uid="{00000000-0005-0000-0000-00003B400000}"/>
    <cellStyle name="20% - Accent1 3 2 2 2 2 2 3 7" xfId="16627" xr:uid="{00000000-0005-0000-0000-00003C400000}"/>
    <cellStyle name="20% - Accent1 3 2 2 2 2 2 3 7 2" xfId="16628" xr:uid="{00000000-0005-0000-0000-00003D400000}"/>
    <cellStyle name="20% - Accent1 3 2 2 2 2 2 3 8" xfId="16629" xr:uid="{00000000-0005-0000-0000-00003E400000}"/>
    <cellStyle name="20% - Accent1 3 2 2 2 2 2 3 8 2" xfId="16630" xr:uid="{00000000-0005-0000-0000-00003F400000}"/>
    <cellStyle name="20% - Accent1 3 2 2 2 2 2 3 9" xfId="16631" xr:uid="{00000000-0005-0000-0000-000040400000}"/>
    <cellStyle name="20% - Accent1 3 2 2 2 2 2 4" xfId="16632" xr:uid="{00000000-0005-0000-0000-000041400000}"/>
    <cellStyle name="20% - Accent1 3 2 2 2 2 2 4 2" xfId="16633" xr:uid="{00000000-0005-0000-0000-000042400000}"/>
    <cellStyle name="20% - Accent1 3 2 2 2 2 2 4 2 2" xfId="16634" xr:uid="{00000000-0005-0000-0000-000043400000}"/>
    <cellStyle name="20% - Accent1 3 2 2 2 2 2 4 2 2 2" xfId="16635" xr:uid="{00000000-0005-0000-0000-000044400000}"/>
    <cellStyle name="20% - Accent1 3 2 2 2 2 2 4 2 3" xfId="16636" xr:uid="{00000000-0005-0000-0000-000045400000}"/>
    <cellStyle name="20% - Accent1 3 2 2 2 2 2 4 3" xfId="16637" xr:uid="{00000000-0005-0000-0000-000046400000}"/>
    <cellStyle name="20% - Accent1 3 2 2 2 2 2 4 3 2" xfId="16638" xr:uid="{00000000-0005-0000-0000-000047400000}"/>
    <cellStyle name="20% - Accent1 3 2 2 2 2 2 4 4" xfId="16639" xr:uid="{00000000-0005-0000-0000-000048400000}"/>
    <cellStyle name="20% - Accent1 3 2 2 2 2 2 5" xfId="16640" xr:uid="{00000000-0005-0000-0000-000049400000}"/>
    <cellStyle name="20% - Accent1 3 2 2 2 2 2 5 2" xfId="16641" xr:uid="{00000000-0005-0000-0000-00004A400000}"/>
    <cellStyle name="20% - Accent1 3 2 2 2 2 2 5 2 2" xfId="16642" xr:uid="{00000000-0005-0000-0000-00004B400000}"/>
    <cellStyle name="20% - Accent1 3 2 2 2 2 2 5 2 2 2" xfId="16643" xr:uid="{00000000-0005-0000-0000-00004C400000}"/>
    <cellStyle name="20% - Accent1 3 2 2 2 2 2 5 2 3" xfId="16644" xr:uid="{00000000-0005-0000-0000-00004D400000}"/>
    <cellStyle name="20% - Accent1 3 2 2 2 2 2 5 3" xfId="16645" xr:uid="{00000000-0005-0000-0000-00004E400000}"/>
    <cellStyle name="20% - Accent1 3 2 2 2 2 2 5 3 2" xfId="16646" xr:uid="{00000000-0005-0000-0000-00004F400000}"/>
    <cellStyle name="20% - Accent1 3 2 2 2 2 2 5 4" xfId="16647" xr:uid="{00000000-0005-0000-0000-000050400000}"/>
    <cellStyle name="20% - Accent1 3 2 2 2 2 2 6" xfId="16648" xr:uid="{00000000-0005-0000-0000-000051400000}"/>
    <cellStyle name="20% - Accent1 3 2 2 2 2 2 6 2" xfId="16649" xr:uid="{00000000-0005-0000-0000-000052400000}"/>
    <cellStyle name="20% - Accent1 3 2 2 2 2 2 6 2 2" xfId="16650" xr:uid="{00000000-0005-0000-0000-000053400000}"/>
    <cellStyle name="20% - Accent1 3 2 2 2 2 2 6 2 2 2" xfId="16651" xr:uid="{00000000-0005-0000-0000-000054400000}"/>
    <cellStyle name="20% - Accent1 3 2 2 2 2 2 6 2 3" xfId="16652" xr:uid="{00000000-0005-0000-0000-000055400000}"/>
    <cellStyle name="20% - Accent1 3 2 2 2 2 2 6 3" xfId="16653" xr:uid="{00000000-0005-0000-0000-000056400000}"/>
    <cellStyle name="20% - Accent1 3 2 2 2 2 2 6 3 2" xfId="16654" xr:uid="{00000000-0005-0000-0000-000057400000}"/>
    <cellStyle name="20% - Accent1 3 2 2 2 2 2 6 4" xfId="16655" xr:uid="{00000000-0005-0000-0000-000058400000}"/>
    <cellStyle name="20% - Accent1 3 2 2 2 2 2 7" xfId="16656" xr:uid="{00000000-0005-0000-0000-000059400000}"/>
    <cellStyle name="20% - Accent1 3 2 2 2 2 2 7 2" xfId="16657" xr:uid="{00000000-0005-0000-0000-00005A400000}"/>
    <cellStyle name="20% - Accent1 3 2 2 2 2 2 7 2 2" xfId="16658" xr:uid="{00000000-0005-0000-0000-00005B400000}"/>
    <cellStyle name="20% - Accent1 3 2 2 2 2 2 7 3" xfId="16659" xr:uid="{00000000-0005-0000-0000-00005C400000}"/>
    <cellStyle name="20% - Accent1 3 2 2 2 2 2 8" xfId="16660" xr:uid="{00000000-0005-0000-0000-00005D400000}"/>
    <cellStyle name="20% - Accent1 3 2 2 2 2 2 8 2" xfId="16661" xr:uid="{00000000-0005-0000-0000-00005E400000}"/>
    <cellStyle name="20% - Accent1 3 2 2 2 2 2 8 2 2" xfId="16662" xr:uid="{00000000-0005-0000-0000-00005F400000}"/>
    <cellStyle name="20% - Accent1 3 2 2 2 2 2 8 3" xfId="16663" xr:uid="{00000000-0005-0000-0000-000060400000}"/>
    <cellStyle name="20% - Accent1 3 2 2 2 2 2 9" xfId="16664" xr:uid="{00000000-0005-0000-0000-000061400000}"/>
    <cellStyle name="20% - Accent1 3 2 2 2 2 2 9 2" xfId="16665" xr:uid="{00000000-0005-0000-0000-000062400000}"/>
    <cellStyle name="20% - Accent1 3 2 2 2 2 3" xfId="16666" xr:uid="{00000000-0005-0000-0000-000063400000}"/>
    <cellStyle name="20% - Accent1 3 2 2 2 2 3 10" xfId="16667" xr:uid="{00000000-0005-0000-0000-000064400000}"/>
    <cellStyle name="20% - Accent1 3 2 2 2 2 3 10 2" xfId="16668" xr:uid="{00000000-0005-0000-0000-000065400000}"/>
    <cellStyle name="20% - Accent1 3 2 2 2 2 3 11" xfId="16669" xr:uid="{00000000-0005-0000-0000-000066400000}"/>
    <cellStyle name="20% - Accent1 3 2 2 2 2 3 2" xfId="16670" xr:uid="{00000000-0005-0000-0000-000067400000}"/>
    <cellStyle name="20% - Accent1 3 2 2 2 2 3 2 2" xfId="16671" xr:uid="{00000000-0005-0000-0000-000068400000}"/>
    <cellStyle name="20% - Accent1 3 2 2 2 2 3 2 2 2" xfId="16672" xr:uid="{00000000-0005-0000-0000-000069400000}"/>
    <cellStyle name="20% - Accent1 3 2 2 2 2 3 2 2 2 2" xfId="16673" xr:uid="{00000000-0005-0000-0000-00006A400000}"/>
    <cellStyle name="20% - Accent1 3 2 2 2 2 3 2 2 2 2 2" xfId="16674" xr:uid="{00000000-0005-0000-0000-00006B400000}"/>
    <cellStyle name="20% - Accent1 3 2 2 2 2 3 2 2 2 3" xfId="16675" xr:uid="{00000000-0005-0000-0000-00006C400000}"/>
    <cellStyle name="20% - Accent1 3 2 2 2 2 3 2 2 3" xfId="16676" xr:uid="{00000000-0005-0000-0000-00006D400000}"/>
    <cellStyle name="20% - Accent1 3 2 2 2 2 3 2 2 3 2" xfId="16677" xr:uid="{00000000-0005-0000-0000-00006E400000}"/>
    <cellStyle name="20% - Accent1 3 2 2 2 2 3 2 2 4" xfId="16678" xr:uid="{00000000-0005-0000-0000-00006F400000}"/>
    <cellStyle name="20% - Accent1 3 2 2 2 2 3 2 3" xfId="16679" xr:uid="{00000000-0005-0000-0000-000070400000}"/>
    <cellStyle name="20% - Accent1 3 2 2 2 2 3 2 3 2" xfId="16680" xr:uid="{00000000-0005-0000-0000-000071400000}"/>
    <cellStyle name="20% - Accent1 3 2 2 2 2 3 2 3 2 2" xfId="16681" xr:uid="{00000000-0005-0000-0000-000072400000}"/>
    <cellStyle name="20% - Accent1 3 2 2 2 2 3 2 3 2 2 2" xfId="16682" xr:uid="{00000000-0005-0000-0000-000073400000}"/>
    <cellStyle name="20% - Accent1 3 2 2 2 2 3 2 3 2 3" xfId="16683" xr:uid="{00000000-0005-0000-0000-000074400000}"/>
    <cellStyle name="20% - Accent1 3 2 2 2 2 3 2 3 3" xfId="16684" xr:uid="{00000000-0005-0000-0000-000075400000}"/>
    <cellStyle name="20% - Accent1 3 2 2 2 2 3 2 3 3 2" xfId="16685" xr:uid="{00000000-0005-0000-0000-000076400000}"/>
    <cellStyle name="20% - Accent1 3 2 2 2 2 3 2 3 4" xfId="16686" xr:uid="{00000000-0005-0000-0000-000077400000}"/>
    <cellStyle name="20% - Accent1 3 2 2 2 2 3 2 4" xfId="16687" xr:uid="{00000000-0005-0000-0000-000078400000}"/>
    <cellStyle name="20% - Accent1 3 2 2 2 2 3 2 4 2" xfId="16688" xr:uid="{00000000-0005-0000-0000-000079400000}"/>
    <cellStyle name="20% - Accent1 3 2 2 2 2 3 2 4 2 2" xfId="16689" xr:uid="{00000000-0005-0000-0000-00007A400000}"/>
    <cellStyle name="20% - Accent1 3 2 2 2 2 3 2 4 2 2 2" xfId="16690" xr:uid="{00000000-0005-0000-0000-00007B400000}"/>
    <cellStyle name="20% - Accent1 3 2 2 2 2 3 2 4 2 3" xfId="16691" xr:uid="{00000000-0005-0000-0000-00007C400000}"/>
    <cellStyle name="20% - Accent1 3 2 2 2 2 3 2 4 3" xfId="16692" xr:uid="{00000000-0005-0000-0000-00007D400000}"/>
    <cellStyle name="20% - Accent1 3 2 2 2 2 3 2 4 3 2" xfId="16693" xr:uid="{00000000-0005-0000-0000-00007E400000}"/>
    <cellStyle name="20% - Accent1 3 2 2 2 2 3 2 4 4" xfId="16694" xr:uid="{00000000-0005-0000-0000-00007F400000}"/>
    <cellStyle name="20% - Accent1 3 2 2 2 2 3 2 5" xfId="16695" xr:uid="{00000000-0005-0000-0000-000080400000}"/>
    <cellStyle name="20% - Accent1 3 2 2 2 2 3 2 5 2" xfId="16696" xr:uid="{00000000-0005-0000-0000-000081400000}"/>
    <cellStyle name="20% - Accent1 3 2 2 2 2 3 2 5 2 2" xfId="16697" xr:uid="{00000000-0005-0000-0000-000082400000}"/>
    <cellStyle name="20% - Accent1 3 2 2 2 2 3 2 5 3" xfId="16698" xr:uid="{00000000-0005-0000-0000-000083400000}"/>
    <cellStyle name="20% - Accent1 3 2 2 2 2 3 2 6" xfId="16699" xr:uid="{00000000-0005-0000-0000-000084400000}"/>
    <cellStyle name="20% - Accent1 3 2 2 2 2 3 2 6 2" xfId="16700" xr:uid="{00000000-0005-0000-0000-000085400000}"/>
    <cellStyle name="20% - Accent1 3 2 2 2 2 3 2 6 2 2" xfId="16701" xr:uid="{00000000-0005-0000-0000-000086400000}"/>
    <cellStyle name="20% - Accent1 3 2 2 2 2 3 2 6 3" xfId="16702" xr:uid="{00000000-0005-0000-0000-000087400000}"/>
    <cellStyle name="20% - Accent1 3 2 2 2 2 3 2 7" xfId="16703" xr:uid="{00000000-0005-0000-0000-000088400000}"/>
    <cellStyle name="20% - Accent1 3 2 2 2 2 3 2 7 2" xfId="16704" xr:uid="{00000000-0005-0000-0000-000089400000}"/>
    <cellStyle name="20% - Accent1 3 2 2 2 2 3 2 8" xfId="16705" xr:uid="{00000000-0005-0000-0000-00008A400000}"/>
    <cellStyle name="20% - Accent1 3 2 2 2 2 3 2 8 2" xfId="16706" xr:uid="{00000000-0005-0000-0000-00008B400000}"/>
    <cellStyle name="20% - Accent1 3 2 2 2 2 3 2 9" xfId="16707" xr:uid="{00000000-0005-0000-0000-00008C400000}"/>
    <cellStyle name="20% - Accent1 3 2 2 2 2 3 3" xfId="16708" xr:uid="{00000000-0005-0000-0000-00008D400000}"/>
    <cellStyle name="20% - Accent1 3 2 2 2 2 3 3 2" xfId="16709" xr:uid="{00000000-0005-0000-0000-00008E400000}"/>
    <cellStyle name="20% - Accent1 3 2 2 2 2 3 3 2 2" xfId="16710" xr:uid="{00000000-0005-0000-0000-00008F400000}"/>
    <cellStyle name="20% - Accent1 3 2 2 2 2 3 3 2 2 2" xfId="16711" xr:uid="{00000000-0005-0000-0000-000090400000}"/>
    <cellStyle name="20% - Accent1 3 2 2 2 2 3 3 2 2 2 2" xfId="16712" xr:uid="{00000000-0005-0000-0000-000091400000}"/>
    <cellStyle name="20% - Accent1 3 2 2 2 2 3 3 2 2 3" xfId="16713" xr:uid="{00000000-0005-0000-0000-000092400000}"/>
    <cellStyle name="20% - Accent1 3 2 2 2 2 3 3 2 3" xfId="16714" xr:uid="{00000000-0005-0000-0000-000093400000}"/>
    <cellStyle name="20% - Accent1 3 2 2 2 2 3 3 2 3 2" xfId="16715" xr:uid="{00000000-0005-0000-0000-000094400000}"/>
    <cellStyle name="20% - Accent1 3 2 2 2 2 3 3 2 4" xfId="16716" xr:uid="{00000000-0005-0000-0000-000095400000}"/>
    <cellStyle name="20% - Accent1 3 2 2 2 2 3 3 3" xfId="16717" xr:uid="{00000000-0005-0000-0000-000096400000}"/>
    <cellStyle name="20% - Accent1 3 2 2 2 2 3 3 3 2" xfId="16718" xr:uid="{00000000-0005-0000-0000-000097400000}"/>
    <cellStyle name="20% - Accent1 3 2 2 2 2 3 3 3 2 2" xfId="16719" xr:uid="{00000000-0005-0000-0000-000098400000}"/>
    <cellStyle name="20% - Accent1 3 2 2 2 2 3 3 3 2 2 2" xfId="16720" xr:uid="{00000000-0005-0000-0000-000099400000}"/>
    <cellStyle name="20% - Accent1 3 2 2 2 2 3 3 3 2 3" xfId="16721" xr:uid="{00000000-0005-0000-0000-00009A400000}"/>
    <cellStyle name="20% - Accent1 3 2 2 2 2 3 3 3 3" xfId="16722" xr:uid="{00000000-0005-0000-0000-00009B400000}"/>
    <cellStyle name="20% - Accent1 3 2 2 2 2 3 3 3 3 2" xfId="16723" xr:uid="{00000000-0005-0000-0000-00009C400000}"/>
    <cellStyle name="20% - Accent1 3 2 2 2 2 3 3 3 4" xfId="16724" xr:uid="{00000000-0005-0000-0000-00009D400000}"/>
    <cellStyle name="20% - Accent1 3 2 2 2 2 3 3 4" xfId="16725" xr:uid="{00000000-0005-0000-0000-00009E400000}"/>
    <cellStyle name="20% - Accent1 3 2 2 2 2 3 3 4 2" xfId="16726" xr:uid="{00000000-0005-0000-0000-00009F400000}"/>
    <cellStyle name="20% - Accent1 3 2 2 2 2 3 3 4 2 2" xfId="16727" xr:uid="{00000000-0005-0000-0000-0000A0400000}"/>
    <cellStyle name="20% - Accent1 3 2 2 2 2 3 3 4 2 2 2" xfId="16728" xr:uid="{00000000-0005-0000-0000-0000A1400000}"/>
    <cellStyle name="20% - Accent1 3 2 2 2 2 3 3 4 2 3" xfId="16729" xr:uid="{00000000-0005-0000-0000-0000A2400000}"/>
    <cellStyle name="20% - Accent1 3 2 2 2 2 3 3 4 3" xfId="16730" xr:uid="{00000000-0005-0000-0000-0000A3400000}"/>
    <cellStyle name="20% - Accent1 3 2 2 2 2 3 3 4 3 2" xfId="16731" xr:uid="{00000000-0005-0000-0000-0000A4400000}"/>
    <cellStyle name="20% - Accent1 3 2 2 2 2 3 3 4 4" xfId="16732" xr:uid="{00000000-0005-0000-0000-0000A5400000}"/>
    <cellStyle name="20% - Accent1 3 2 2 2 2 3 3 5" xfId="16733" xr:uid="{00000000-0005-0000-0000-0000A6400000}"/>
    <cellStyle name="20% - Accent1 3 2 2 2 2 3 3 5 2" xfId="16734" xr:uid="{00000000-0005-0000-0000-0000A7400000}"/>
    <cellStyle name="20% - Accent1 3 2 2 2 2 3 3 5 2 2" xfId="16735" xr:uid="{00000000-0005-0000-0000-0000A8400000}"/>
    <cellStyle name="20% - Accent1 3 2 2 2 2 3 3 5 3" xfId="16736" xr:uid="{00000000-0005-0000-0000-0000A9400000}"/>
    <cellStyle name="20% - Accent1 3 2 2 2 2 3 3 6" xfId="16737" xr:uid="{00000000-0005-0000-0000-0000AA400000}"/>
    <cellStyle name="20% - Accent1 3 2 2 2 2 3 3 6 2" xfId="16738" xr:uid="{00000000-0005-0000-0000-0000AB400000}"/>
    <cellStyle name="20% - Accent1 3 2 2 2 2 3 3 6 2 2" xfId="16739" xr:uid="{00000000-0005-0000-0000-0000AC400000}"/>
    <cellStyle name="20% - Accent1 3 2 2 2 2 3 3 6 3" xfId="16740" xr:uid="{00000000-0005-0000-0000-0000AD400000}"/>
    <cellStyle name="20% - Accent1 3 2 2 2 2 3 3 7" xfId="16741" xr:uid="{00000000-0005-0000-0000-0000AE400000}"/>
    <cellStyle name="20% - Accent1 3 2 2 2 2 3 3 7 2" xfId="16742" xr:uid="{00000000-0005-0000-0000-0000AF400000}"/>
    <cellStyle name="20% - Accent1 3 2 2 2 2 3 3 8" xfId="16743" xr:uid="{00000000-0005-0000-0000-0000B0400000}"/>
    <cellStyle name="20% - Accent1 3 2 2 2 2 3 3 8 2" xfId="16744" xr:uid="{00000000-0005-0000-0000-0000B1400000}"/>
    <cellStyle name="20% - Accent1 3 2 2 2 2 3 3 9" xfId="16745" xr:uid="{00000000-0005-0000-0000-0000B2400000}"/>
    <cellStyle name="20% - Accent1 3 2 2 2 2 3 4" xfId="16746" xr:uid="{00000000-0005-0000-0000-0000B3400000}"/>
    <cellStyle name="20% - Accent1 3 2 2 2 2 3 4 2" xfId="16747" xr:uid="{00000000-0005-0000-0000-0000B4400000}"/>
    <cellStyle name="20% - Accent1 3 2 2 2 2 3 4 2 2" xfId="16748" xr:uid="{00000000-0005-0000-0000-0000B5400000}"/>
    <cellStyle name="20% - Accent1 3 2 2 2 2 3 4 2 2 2" xfId="16749" xr:uid="{00000000-0005-0000-0000-0000B6400000}"/>
    <cellStyle name="20% - Accent1 3 2 2 2 2 3 4 2 3" xfId="16750" xr:uid="{00000000-0005-0000-0000-0000B7400000}"/>
    <cellStyle name="20% - Accent1 3 2 2 2 2 3 4 3" xfId="16751" xr:uid="{00000000-0005-0000-0000-0000B8400000}"/>
    <cellStyle name="20% - Accent1 3 2 2 2 2 3 4 3 2" xfId="16752" xr:uid="{00000000-0005-0000-0000-0000B9400000}"/>
    <cellStyle name="20% - Accent1 3 2 2 2 2 3 4 4" xfId="16753" xr:uid="{00000000-0005-0000-0000-0000BA400000}"/>
    <cellStyle name="20% - Accent1 3 2 2 2 2 3 5" xfId="16754" xr:uid="{00000000-0005-0000-0000-0000BB400000}"/>
    <cellStyle name="20% - Accent1 3 2 2 2 2 3 5 2" xfId="16755" xr:uid="{00000000-0005-0000-0000-0000BC400000}"/>
    <cellStyle name="20% - Accent1 3 2 2 2 2 3 5 2 2" xfId="16756" xr:uid="{00000000-0005-0000-0000-0000BD400000}"/>
    <cellStyle name="20% - Accent1 3 2 2 2 2 3 5 2 2 2" xfId="16757" xr:uid="{00000000-0005-0000-0000-0000BE400000}"/>
    <cellStyle name="20% - Accent1 3 2 2 2 2 3 5 2 3" xfId="16758" xr:uid="{00000000-0005-0000-0000-0000BF400000}"/>
    <cellStyle name="20% - Accent1 3 2 2 2 2 3 5 3" xfId="16759" xr:uid="{00000000-0005-0000-0000-0000C0400000}"/>
    <cellStyle name="20% - Accent1 3 2 2 2 2 3 5 3 2" xfId="16760" xr:uid="{00000000-0005-0000-0000-0000C1400000}"/>
    <cellStyle name="20% - Accent1 3 2 2 2 2 3 5 4" xfId="16761" xr:uid="{00000000-0005-0000-0000-0000C2400000}"/>
    <cellStyle name="20% - Accent1 3 2 2 2 2 3 6" xfId="16762" xr:uid="{00000000-0005-0000-0000-0000C3400000}"/>
    <cellStyle name="20% - Accent1 3 2 2 2 2 3 6 2" xfId="16763" xr:uid="{00000000-0005-0000-0000-0000C4400000}"/>
    <cellStyle name="20% - Accent1 3 2 2 2 2 3 6 2 2" xfId="16764" xr:uid="{00000000-0005-0000-0000-0000C5400000}"/>
    <cellStyle name="20% - Accent1 3 2 2 2 2 3 6 2 2 2" xfId="16765" xr:uid="{00000000-0005-0000-0000-0000C6400000}"/>
    <cellStyle name="20% - Accent1 3 2 2 2 2 3 6 2 3" xfId="16766" xr:uid="{00000000-0005-0000-0000-0000C7400000}"/>
    <cellStyle name="20% - Accent1 3 2 2 2 2 3 6 3" xfId="16767" xr:uid="{00000000-0005-0000-0000-0000C8400000}"/>
    <cellStyle name="20% - Accent1 3 2 2 2 2 3 6 3 2" xfId="16768" xr:uid="{00000000-0005-0000-0000-0000C9400000}"/>
    <cellStyle name="20% - Accent1 3 2 2 2 2 3 6 4" xfId="16769" xr:uid="{00000000-0005-0000-0000-0000CA400000}"/>
    <cellStyle name="20% - Accent1 3 2 2 2 2 3 7" xfId="16770" xr:uid="{00000000-0005-0000-0000-0000CB400000}"/>
    <cellStyle name="20% - Accent1 3 2 2 2 2 3 7 2" xfId="16771" xr:uid="{00000000-0005-0000-0000-0000CC400000}"/>
    <cellStyle name="20% - Accent1 3 2 2 2 2 3 7 2 2" xfId="16772" xr:uid="{00000000-0005-0000-0000-0000CD400000}"/>
    <cellStyle name="20% - Accent1 3 2 2 2 2 3 7 3" xfId="16773" xr:uid="{00000000-0005-0000-0000-0000CE400000}"/>
    <cellStyle name="20% - Accent1 3 2 2 2 2 3 8" xfId="16774" xr:uid="{00000000-0005-0000-0000-0000CF400000}"/>
    <cellStyle name="20% - Accent1 3 2 2 2 2 3 8 2" xfId="16775" xr:uid="{00000000-0005-0000-0000-0000D0400000}"/>
    <cellStyle name="20% - Accent1 3 2 2 2 2 3 8 2 2" xfId="16776" xr:uid="{00000000-0005-0000-0000-0000D1400000}"/>
    <cellStyle name="20% - Accent1 3 2 2 2 2 3 8 3" xfId="16777" xr:uid="{00000000-0005-0000-0000-0000D2400000}"/>
    <cellStyle name="20% - Accent1 3 2 2 2 2 3 9" xfId="16778" xr:uid="{00000000-0005-0000-0000-0000D3400000}"/>
    <cellStyle name="20% - Accent1 3 2 2 2 2 3 9 2" xfId="16779" xr:uid="{00000000-0005-0000-0000-0000D4400000}"/>
    <cellStyle name="20% - Accent1 3 2 2 2 2 4" xfId="16780" xr:uid="{00000000-0005-0000-0000-0000D5400000}"/>
    <cellStyle name="20% - Accent1 3 2 2 2 2 4 10" xfId="16781" xr:uid="{00000000-0005-0000-0000-0000D6400000}"/>
    <cellStyle name="20% - Accent1 3 2 2 2 2 4 10 2" xfId="16782" xr:uid="{00000000-0005-0000-0000-0000D7400000}"/>
    <cellStyle name="20% - Accent1 3 2 2 2 2 4 11" xfId="16783" xr:uid="{00000000-0005-0000-0000-0000D8400000}"/>
    <cellStyle name="20% - Accent1 3 2 2 2 2 4 2" xfId="16784" xr:uid="{00000000-0005-0000-0000-0000D9400000}"/>
    <cellStyle name="20% - Accent1 3 2 2 2 2 4 2 2" xfId="16785" xr:uid="{00000000-0005-0000-0000-0000DA400000}"/>
    <cellStyle name="20% - Accent1 3 2 2 2 2 4 2 2 2" xfId="16786" xr:uid="{00000000-0005-0000-0000-0000DB400000}"/>
    <cellStyle name="20% - Accent1 3 2 2 2 2 4 2 2 2 2" xfId="16787" xr:uid="{00000000-0005-0000-0000-0000DC400000}"/>
    <cellStyle name="20% - Accent1 3 2 2 2 2 4 2 2 2 2 2" xfId="16788" xr:uid="{00000000-0005-0000-0000-0000DD400000}"/>
    <cellStyle name="20% - Accent1 3 2 2 2 2 4 2 2 2 3" xfId="16789" xr:uid="{00000000-0005-0000-0000-0000DE400000}"/>
    <cellStyle name="20% - Accent1 3 2 2 2 2 4 2 2 3" xfId="16790" xr:uid="{00000000-0005-0000-0000-0000DF400000}"/>
    <cellStyle name="20% - Accent1 3 2 2 2 2 4 2 2 3 2" xfId="16791" xr:uid="{00000000-0005-0000-0000-0000E0400000}"/>
    <cellStyle name="20% - Accent1 3 2 2 2 2 4 2 2 4" xfId="16792" xr:uid="{00000000-0005-0000-0000-0000E1400000}"/>
    <cellStyle name="20% - Accent1 3 2 2 2 2 4 2 3" xfId="16793" xr:uid="{00000000-0005-0000-0000-0000E2400000}"/>
    <cellStyle name="20% - Accent1 3 2 2 2 2 4 2 3 2" xfId="16794" xr:uid="{00000000-0005-0000-0000-0000E3400000}"/>
    <cellStyle name="20% - Accent1 3 2 2 2 2 4 2 3 2 2" xfId="16795" xr:uid="{00000000-0005-0000-0000-0000E4400000}"/>
    <cellStyle name="20% - Accent1 3 2 2 2 2 4 2 3 2 2 2" xfId="16796" xr:uid="{00000000-0005-0000-0000-0000E5400000}"/>
    <cellStyle name="20% - Accent1 3 2 2 2 2 4 2 3 2 3" xfId="16797" xr:uid="{00000000-0005-0000-0000-0000E6400000}"/>
    <cellStyle name="20% - Accent1 3 2 2 2 2 4 2 3 3" xfId="16798" xr:uid="{00000000-0005-0000-0000-0000E7400000}"/>
    <cellStyle name="20% - Accent1 3 2 2 2 2 4 2 3 3 2" xfId="16799" xr:uid="{00000000-0005-0000-0000-0000E8400000}"/>
    <cellStyle name="20% - Accent1 3 2 2 2 2 4 2 3 4" xfId="16800" xr:uid="{00000000-0005-0000-0000-0000E9400000}"/>
    <cellStyle name="20% - Accent1 3 2 2 2 2 4 2 4" xfId="16801" xr:uid="{00000000-0005-0000-0000-0000EA400000}"/>
    <cellStyle name="20% - Accent1 3 2 2 2 2 4 2 4 2" xfId="16802" xr:uid="{00000000-0005-0000-0000-0000EB400000}"/>
    <cellStyle name="20% - Accent1 3 2 2 2 2 4 2 4 2 2" xfId="16803" xr:uid="{00000000-0005-0000-0000-0000EC400000}"/>
    <cellStyle name="20% - Accent1 3 2 2 2 2 4 2 4 2 2 2" xfId="16804" xr:uid="{00000000-0005-0000-0000-0000ED400000}"/>
    <cellStyle name="20% - Accent1 3 2 2 2 2 4 2 4 2 3" xfId="16805" xr:uid="{00000000-0005-0000-0000-0000EE400000}"/>
    <cellStyle name="20% - Accent1 3 2 2 2 2 4 2 4 3" xfId="16806" xr:uid="{00000000-0005-0000-0000-0000EF400000}"/>
    <cellStyle name="20% - Accent1 3 2 2 2 2 4 2 4 3 2" xfId="16807" xr:uid="{00000000-0005-0000-0000-0000F0400000}"/>
    <cellStyle name="20% - Accent1 3 2 2 2 2 4 2 4 4" xfId="16808" xr:uid="{00000000-0005-0000-0000-0000F1400000}"/>
    <cellStyle name="20% - Accent1 3 2 2 2 2 4 2 5" xfId="16809" xr:uid="{00000000-0005-0000-0000-0000F2400000}"/>
    <cellStyle name="20% - Accent1 3 2 2 2 2 4 2 5 2" xfId="16810" xr:uid="{00000000-0005-0000-0000-0000F3400000}"/>
    <cellStyle name="20% - Accent1 3 2 2 2 2 4 2 5 2 2" xfId="16811" xr:uid="{00000000-0005-0000-0000-0000F4400000}"/>
    <cellStyle name="20% - Accent1 3 2 2 2 2 4 2 5 3" xfId="16812" xr:uid="{00000000-0005-0000-0000-0000F5400000}"/>
    <cellStyle name="20% - Accent1 3 2 2 2 2 4 2 6" xfId="16813" xr:uid="{00000000-0005-0000-0000-0000F6400000}"/>
    <cellStyle name="20% - Accent1 3 2 2 2 2 4 2 6 2" xfId="16814" xr:uid="{00000000-0005-0000-0000-0000F7400000}"/>
    <cellStyle name="20% - Accent1 3 2 2 2 2 4 2 6 2 2" xfId="16815" xr:uid="{00000000-0005-0000-0000-0000F8400000}"/>
    <cellStyle name="20% - Accent1 3 2 2 2 2 4 2 6 3" xfId="16816" xr:uid="{00000000-0005-0000-0000-0000F9400000}"/>
    <cellStyle name="20% - Accent1 3 2 2 2 2 4 2 7" xfId="16817" xr:uid="{00000000-0005-0000-0000-0000FA400000}"/>
    <cellStyle name="20% - Accent1 3 2 2 2 2 4 2 7 2" xfId="16818" xr:uid="{00000000-0005-0000-0000-0000FB400000}"/>
    <cellStyle name="20% - Accent1 3 2 2 2 2 4 2 8" xfId="16819" xr:uid="{00000000-0005-0000-0000-0000FC400000}"/>
    <cellStyle name="20% - Accent1 3 2 2 2 2 4 2 8 2" xfId="16820" xr:uid="{00000000-0005-0000-0000-0000FD400000}"/>
    <cellStyle name="20% - Accent1 3 2 2 2 2 4 2 9" xfId="16821" xr:uid="{00000000-0005-0000-0000-0000FE400000}"/>
    <cellStyle name="20% - Accent1 3 2 2 2 2 4 3" xfId="16822" xr:uid="{00000000-0005-0000-0000-0000FF400000}"/>
    <cellStyle name="20% - Accent1 3 2 2 2 2 4 3 2" xfId="16823" xr:uid="{00000000-0005-0000-0000-000000410000}"/>
    <cellStyle name="20% - Accent1 3 2 2 2 2 4 3 2 2" xfId="16824" xr:uid="{00000000-0005-0000-0000-000001410000}"/>
    <cellStyle name="20% - Accent1 3 2 2 2 2 4 3 2 2 2" xfId="16825" xr:uid="{00000000-0005-0000-0000-000002410000}"/>
    <cellStyle name="20% - Accent1 3 2 2 2 2 4 3 2 2 2 2" xfId="16826" xr:uid="{00000000-0005-0000-0000-000003410000}"/>
    <cellStyle name="20% - Accent1 3 2 2 2 2 4 3 2 2 3" xfId="16827" xr:uid="{00000000-0005-0000-0000-000004410000}"/>
    <cellStyle name="20% - Accent1 3 2 2 2 2 4 3 2 3" xfId="16828" xr:uid="{00000000-0005-0000-0000-000005410000}"/>
    <cellStyle name="20% - Accent1 3 2 2 2 2 4 3 2 3 2" xfId="16829" xr:uid="{00000000-0005-0000-0000-000006410000}"/>
    <cellStyle name="20% - Accent1 3 2 2 2 2 4 3 2 4" xfId="16830" xr:uid="{00000000-0005-0000-0000-000007410000}"/>
    <cellStyle name="20% - Accent1 3 2 2 2 2 4 3 3" xfId="16831" xr:uid="{00000000-0005-0000-0000-000008410000}"/>
    <cellStyle name="20% - Accent1 3 2 2 2 2 4 3 3 2" xfId="16832" xr:uid="{00000000-0005-0000-0000-000009410000}"/>
    <cellStyle name="20% - Accent1 3 2 2 2 2 4 3 3 2 2" xfId="16833" xr:uid="{00000000-0005-0000-0000-00000A410000}"/>
    <cellStyle name="20% - Accent1 3 2 2 2 2 4 3 3 2 2 2" xfId="16834" xr:uid="{00000000-0005-0000-0000-00000B410000}"/>
    <cellStyle name="20% - Accent1 3 2 2 2 2 4 3 3 2 3" xfId="16835" xr:uid="{00000000-0005-0000-0000-00000C410000}"/>
    <cellStyle name="20% - Accent1 3 2 2 2 2 4 3 3 3" xfId="16836" xr:uid="{00000000-0005-0000-0000-00000D410000}"/>
    <cellStyle name="20% - Accent1 3 2 2 2 2 4 3 3 3 2" xfId="16837" xr:uid="{00000000-0005-0000-0000-00000E410000}"/>
    <cellStyle name="20% - Accent1 3 2 2 2 2 4 3 3 4" xfId="16838" xr:uid="{00000000-0005-0000-0000-00000F410000}"/>
    <cellStyle name="20% - Accent1 3 2 2 2 2 4 3 4" xfId="16839" xr:uid="{00000000-0005-0000-0000-000010410000}"/>
    <cellStyle name="20% - Accent1 3 2 2 2 2 4 3 4 2" xfId="16840" xr:uid="{00000000-0005-0000-0000-000011410000}"/>
    <cellStyle name="20% - Accent1 3 2 2 2 2 4 3 4 2 2" xfId="16841" xr:uid="{00000000-0005-0000-0000-000012410000}"/>
    <cellStyle name="20% - Accent1 3 2 2 2 2 4 3 4 2 2 2" xfId="16842" xr:uid="{00000000-0005-0000-0000-000013410000}"/>
    <cellStyle name="20% - Accent1 3 2 2 2 2 4 3 4 2 3" xfId="16843" xr:uid="{00000000-0005-0000-0000-000014410000}"/>
    <cellStyle name="20% - Accent1 3 2 2 2 2 4 3 4 3" xfId="16844" xr:uid="{00000000-0005-0000-0000-000015410000}"/>
    <cellStyle name="20% - Accent1 3 2 2 2 2 4 3 4 3 2" xfId="16845" xr:uid="{00000000-0005-0000-0000-000016410000}"/>
    <cellStyle name="20% - Accent1 3 2 2 2 2 4 3 4 4" xfId="16846" xr:uid="{00000000-0005-0000-0000-000017410000}"/>
    <cellStyle name="20% - Accent1 3 2 2 2 2 4 3 5" xfId="16847" xr:uid="{00000000-0005-0000-0000-000018410000}"/>
    <cellStyle name="20% - Accent1 3 2 2 2 2 4 3 5 2" xfId="16848" xr:uid="{00000000-0005-0000-0000-000019410000}"/>
    <cellStyle name="20% - Accent1 3 2 2 2 2 4 3 5 2 2" xfId="16849" xr:uid="{00000000-0005-0000-0000-00001A410000}"/>
    <cellStyle name="20% - Accent1 3 2 2 2 2 4 3 5 3" xfId="16850" xr:uid="{00000000-0005-0000-0000-00001B410000}"/>
    <cellStyle name="20% - Accent1 3 2 2 2 2 4 3 6" xfId="16851" xr:uid="{00000000-0005-0000-0000-00001C410000}"/>
    <cellStyle name="20% - Accent1 3 2 2 2 2 4 3 6 2" xfId="16852" xr:uid="{00000000-0005-0000-0000-00001D410000}"/>
    <cellStyle name="20% - Accent1 3 2 2 2 2 4 3 6 2 2" xfId="16853" xr:uid="{00000000-0005-0000-0000-00001E410000}"/>
    <cellStyle name="20% - Accent1 3 2 2 2 2 4 3 6 3" xfId="16854" xr:uid="{00000000-0005-0000-0000-00001F410000}"/>
    <cellStyle name="20% - Accent1 3 2 2 2 2 4 3 7" xfId="16855" xr:uid="{00000000-0005-0000-0000-000020410000}"/>
    <cellStyle name="20% - Accent1 3 2 2 2 2 4 3 7 2" xfId="16856" xr:uid="{00000000-0005-0000-0000-000021410000}"/>
    <cellStyle name="20% - Accent1 3 2 2 2 2 4 3 8" xfId="16857" xr:uid="{00000000-0005-0000-0000-000022410000}"/>
    <cellStyle name="20% - Accent1 3 2 2 2 2 4 3 8 2" xfId="16858" xr:uid="{00000000-0005-0000-0000-000023410000}"/>
    <cellStyle name="20% - Accent1 3 2 2 2 2 4 3 9" xfId="16859" xr:uid="{00000000-0005-0000-0000-000024410000}"/>
    <cellStyle name="20% - Accent1 3 2 2 2 2 4 4" xfId="16860" xr:uid="{00000000-0005-0000-0000-000025410000}"/>
    <cellStyle name="20% - Accent1 3 2 2 2 2 4 4 2" xfId="16861" xr:uid="{00000000-0005-0000-0000-000026410000}"/>
    <cellStyle name="20% - Accent1 3 2 2 2 2 4 4 2 2" xfId="16862" xr:uid="{00000000-0005-0000-0000-000027410000}"/>
    <cellStyle name="20% - Accent1 3 2 2 2 2 4 4 2 2 2" xfId="16863" xr:uid="{00000000-0005-0000-0000-000028410000}"/>
    <cellStyle name="20% - Accent1 3 2 2 2 2 4 4 2 3" xfId="16864" xr:uid="{00000000-0005-0000-0000-000029410000}"/>
    <cellStyle name="20% - Accent1 3 2 2 2 2 4 4 3" xfId="16865" xr:uid="{00000000-0005-0000-0000-00002A410000}"/>
    <cellStyle name="20% - Accent1 3 2 2 2 2 4 4 3 2" xfId="16866" xr:uid="{00000000-0005-0000-0000-00002B410000}"/>
    <cellStyle name="20% - Accent1 3 2 2 2 2 4 4 4" xfId="16867" xr:uid="{00000000-0005-0000-0000-00002C410000}"/>
    <cellStyle name="20% - Accent1 3 2 2 2 2 4 5" xfId="16868" xr:uid="{00000000-0005-0000-0000-00002D410000}"/>
    <cellStyle name="20% - Accent1 3 2 2 2 2 4 5 2" xfId="16869" xr:uid="{00000000-0005-0000-0000-00002E410000}"/>
    <cellStyle name="20% - Accent1 3 2 2 2 2 4 5 2 2" xfId="16870" xr:uid="{00000000-0005-0000-0000-00002F410000}"/>
    <cellStyle name="20% - Accent1 3 2 2 2 2 4 5 2 2 2" xfId="16871" xr:uid="{00000000-0005-0000-0000-000030410000}"/>
    <cellStyle name="20% - Accent1 3 2 2 2 2 4 5 2 3" xfId="16872" xr:uid="{00000000-0005-0000-0000-000031410000}"/>
    <cellStyle name="20% - Accent1 3 2 2 2 2 4 5 3" xfId="16873" xr:uid="{00000000-0005-0000-0000-000032410000}"/>
    <cellStyle name="20% - Accent1 3 2 2 2 2 4 5 3 2" xfId="16874" xr:uid="{00000000-0005-0000-0000-000033410000}"/>
    <cellStyle name="20% - Accent1 3 2 2 2 2 4 5 4" xfId="16875" xr:uid="{00000000-0005-0000-0000-000034410000}"/>
    <cellStyle name="20% - Accent1 3 2 2 2 2 4 6" xfId="16876" xr:uid="{00000000-0005-0000-0000-000035410000}"/>
    <cellStyle name="20% - Accent1 3 2 2 2 2 4 6 2" xfId="16877" xr:uid="{00000000-0005-0000-0000-000036410000}"/>
    <cellStyle name="20% - Accent1 3 2 2 2 2 4 6 2 2" xfId="16878" xr:uid="{00000000-0005-0000-0000-000037410000}"/>
    <cellStyle name="20% - Accent1 3 2 2 2 2 4 6 2 2 2" xfId="16879" xr:uid="{00000000-0005-0000-0000-000038410000}"/>
    <cellStyle name="20% - Accent1 3 2 2 2 2 4 6 2 3" xfId="16880" xr:uid="{00000000-0005-0000-0000-000039410000}"/>
    <cellStyle name="20% - Accent1 3 2 2 2 2 4 6 3" xfId="16881" xr:uid="{00000000-0005-0000-0000-00003A410000}"/>
    <cellStyle name="20% - Accent1 3 2 2 2 2 4 6 3 2" xfId="16882" xr:uid="{00000000-0005-0000-0000-00003B410000}"/>
    <cellStyle name="20% - Accent1 3 2 2 2 2 4 6 4" xfId="16883" xr:uid="{00000000-0005-0000-0000-00003C410000}"/>
    <cellStyle name="20% - Accent1 3 2 2 2 2 4 7" xfId="16884" xr:uid="{00000000-0005-0000-0000-00003D410000}"/>
    <cellStyle name="20% - Accent1 3 2 2 2 2 4 7 2" xfId="16885" xr:uid="{00000000-0005-0000-0000-00003E410000}"/>
    <cellStyle name="20% - Accent1 3 2 2 2 2 4 7 2 2" xfId="16886" xr:uid="{00000000-0005-0000-0000-00003F410000}"/>
    <cellStyle name="20% - Accent1 3 2 2 2 2 4 7 3" xfId="16887" xr:uid="{00000000-0005-0000-0000-000040410000}"/>
    <cellStyle name="20% - Accent1 3 2 2 2 2 4 8" xfId="16888" xr:uid="{00000000-0005-0000-0000-000041410000}"/>
    <cellStyle name="20% - Accent1 3 2 2 2 2 4 8 2" xfId="16889" xr:uid="{00000000-0005-0000-0000-000042410000}"/>
    <cellStyle name="20% - Accent1 3 2 2 2 2 4 8 2 2" xfId="16890" xr:uid="{00000000-0005-0000-0000-000043410000}"/>
    <cellStyle name="20% - Accent1 3 2 2 2 2 4 8 3" xfId="16891" xr:uid="{00000000-0005-0000-0000-000044410000}"/>
    <cellStyle name="20% - Accent1 3 2 2 2 2 4 9" xfId="16892" xr:uid="{00000000-0005-0000-0000-000045410000}"/>
    <cellStyle name="20% - Accent1 3 2 2 2 2 4 9 2" xfId="16893" xr:uid="{00000000-0005-0000-0000-000046410000}"/>
    <cellStyle name="20% - Accent1 3 2 2 2 2 5" xfId="16894" xr:uid="{00000000-0005-0000-0000-000047410000}"/>
    <cellStyle name="20% - Accent1 3 2 2 2 2 5 2" xfId="16895" xr:uid="{00000000-0005-0000-0000-000048410000}"/>
    <cellStyle name="20% - Accent1 3 2 2 2 2 5 2 2" xfId="16896" xr:uid="{00000000-0005-0000-0000-000049410000}"/>
    <cellStyle name="20% - Accent1 3 2 2 2 2 5 2 2 2" xfId="16897" xr:uid="{00000000-0005-0000-0000-00004A410000}"/>
    <cellStyle name="20% - Accent1 3 2 2 2 2 5 2 2 2 2" xfId="16898" xr:uid="{00000000-0005-0000-0000-00004B410000}"/>
    <cellStyle name="20% - Accent1 3 2 2 2 2 5 2 2 3" xfId="16899" xr:uid="{00000000-0005-0000-0000-00004C410000}"/>
    <cellStyle name="20% - Accent1 3 2 2 2 2 5 2 3" xfId="16900" xr:uid="{00000000-0005-0000-0000-00004D410000}"/>
    <cellStyle name="20% - Accent1 3 2 2 2 2 5 2 3 2" xfId="16901" xr:uid="{00000000-0005-0000-0000-00004E410000}"/>
    <cellStyle name="20% - Accent1 3 2 2 2 2 5 2 4" xfId="16902" xr:uid="{00000000-0005-0000-0000-00004F410000}"/>
    <cellStyle name="20% - Accent1 3 2 2 2 2 5 3" xfId="16903" xr:uid="{00000000-0005-0000-0000-000050410000}"/>
    <cellStyle name="20% - Accent1 3 2 2 2 2 5 3 2" xfId="16904" xr:uid="{00000000-0005-0000-0000-000051410000}"/>
    <cellStyle name="20% - Accent1 3 2 2 2 2 5 3 2 2" xfId="16905" xr:uid="{00000000-0005-0000-0000-000052410000}"/>
    <cellStyle name="20% - Accent1 3 2 2 2 2 5 3 2 2 2" xfId="16906" xr:uid="{00000000-0005-0000-0000-000053410000}"/>
    <cellStyle name="20% - Accent1 3 2 2 2 2 5 3 2 3" xfId="16907" xr:uid="{00000000-0005-0000-0000-000054410000}"/>
    <cellStyle name="20% - Accent1 3 2 2 2 2 5 3 3" xfId="16908" xr:uid="{00000000-0005-0000-0000-000055410000}"/>
    <cellStyle name="20% - Accent1 3 2 2 2 2 5 3 3 2" xfId="16909" xr:uid="{00000000-0005-0000-0000-000056410000}"/>
    <cellStyle name="20% - Accent1 3 2 2 2 2 5 3 4" xfId="16910" xr:uid="{00000000-0005-0000-0000-000057410000}"/>
    <cellStyle name="20% - Accent1 3 2 2 2 2 5 4" xfId="16911" xr:uid="{00000000-0005-0000-0000-000058410000}"/>
    <cellStyle name="20% - Accent1 3 2 2 2 2 5 4 2" xfId="16912" xr:uid="{00000000-0005-0000-0000-000059410000}"/>
    <cellStyle name="20% - Accent1 3 2 2 2 2 5 4 2 2" xfId="16913" xr:uid="{00000000-0005-0000-0000-00005A410000}"/>
    <cellStyle name="20% - Accent1 3 2 2 2 2 5 4 2 2 2" xfId="16914" xr:uid="{00000000-0005-0000-0000-00005B410000}"/>
    <cellStyle name="20% - Accent1 3 2 2 2 2 5 4 2 3" xfId="16915" xr:uid="{00000000-0005-0000-0000-00005C410000}"/>
    <cellStyle name="20% - Accent1 3 2 2 2 2 5 4 3" xfId="16916" xr:uid="{00000000-0005-0000-0000-00005D410000}"/>
    <cellStyle name="20% - Accent1 3 2 2 2 2 5 4 3 2" xfId="16917" xr:uid="{00000000-0005-0000-0000-00005E410000}"/>
    <cellStyle name="20% - Accent1 3 2 2 2 2 5 4 4" xfId="16918" xr:uid="{00000000-0005-0000-0000-00005F410000}"/>
    <cellStyle name="20% - Accent1 3 2 2 2 2 5 5" xfId="16919" xr:uid="{00000000-0005-0000-0000-000060410000}"/>
    <cellStyle name="20% - Accent1 3 2 2 2 2 5 5 2" xfId="16920" xr:uid="{00000000-0005-0000-0000-000061410000}"/>
    <cellStyle name="20% - Accent1 3 2 2 2 2 5 5 2 2" xfId="16921" xr:uid="{00000000-0005-0000-0000-000062410000}"/>
    <cellStyle name="20% - Accent1 3 2 2 2 2 5 5 3" xfId="16922" xr:uid="{00000000-0005-0000-0000-000063410000}"/>
    <cellStyle name="20% - Accent1 3 2 2 2 2 5 6" xfId="16923" xr:uid="{00000000-0005-0000-0000-000064410000}"/>
    <cellStyle name="20% - Accent1 3 2 2 2 2 5 6 2" xfId="16924" xr:uid="{00000000-0005-0000-0000-000065410000}"/>
    <cellStyle name="20% - Accent1 3 2 2 2 2 5 6 2 2" xfId="16925" xr:uid="{00000000-0005-0000-0000-000066410000}"/>
    <cellStyle name="20% - Accent1 3 2 2 2 2 5 6 3" xfId="16926" xr:uid="{00000000-0005-0000-0000-000067410000}"/>
    <cellStyle name="20% - Accent1 3 2 2 2 2 5 7" xfId="16927" xr:uid="{00000000-0005-0000-0000-000068410000}"/>
    <cellStyle name="20% - Accent1 3 2 2 2 2 5 7 2" xfId="16928" xr:uid="{00000000-0005-0000-0000-000069410000}"/>
    <cellStyle name="20% - Accent1 3 2 2 2 2 5 8" xfId="16929" xr:uid="{00000000-0005-0000-0000-00006A410000}"/>
    <cellStyle name="20% - Accent1 3 2 2 2 2 5 8 2" xfId="16930" xr:uid="{00000000-0005-0000-0000-00006B410000}"/>
    <cellStyle name="20% - Accent1 3 2 2 2 2 5 9" xfId="16931" xr:uid="{00000000-0005-0000-0000-00006C410000}"/>
    <cellStyle name="20% - Accent1 3 2 2 2 2 6" xfId="16932" xr:uid="{00000000-0005-0000-0000-00006D410000}"/>
    <cellStyle name="20% - Accent1 3 2 2 2 2 6 2" xfId="16933" xr:uid="{00000000-0005-0000-0000-00006E410000}"/>
    <cellStyle name="20% - Accent1 3 2 2 2 2 6 2 2" xfId="16934" xr:uid="{00000000-0005-0000-0000-00006F410000}"/>
    <cellStyle name="20% - Accent1 3 2 2 2 2 6 2 2 2" xfId="16935" xr:uid="{00000000-0005-0000-0000-000070410000}"/>
    <cellStyle name="20% - Accent1 3 2 2 2 2 6 2 2 2 2" xfId="16936" xr:uid="{00000000-0005-0000-0000-000071410000}"/>
    <cellStyle name="20% - Accent1 3 2 2 2 2 6 2 2 3" xfId="16937" xr:uid="{00000000-0005-0000-0000-000072410000}"/>
    <cellStyle name="20% - Accent1 3 2 2 2 2 6 2 3" xfId="16938" xr:uid="{00000000-0005-0000-0000-000073410000}"/>
    <cellStyle name="20% - Accent1 3 2 2 2 2 6 2 3 2" xfId="16939" xr:uid="{00000000-0005-0000-0000-000074410000}"/>
    <cellStyle name="20% - Accent1 3 2 2 2 2 6 2 4" xfId="16940" xr:uid="{00000000-0005-0000-0000-000075410000}"/>
    <cellStyle name="20% - Accent1 3 2 2 2 2 6 3" xfId="16941" xr:uid="{00000000-0005-0000-0000-000076410000}"/>
    <cellStyle name="20% - Accent1 3 2 2 2 2 6 3 2" xfId="16942" xr:uid="{00000000-0005-0000-0000-000077410000}"/>
    <cellStyle name="20% - Accent1 3 2 2 2 2 6 3 2 2" xfId="16943" xr:uid="{00000000-0005-0000-0000-000078410000}"/>
    <cellStyle name="20% - Accent1 3 2 2 2 2 6 3 2 2 2" xfId="16944" xr:uid="{00000000-0005-0000-0000-000079410000}"/>
    <cellStyle name="20% - Accent1 3 2 2 2 2 6 3 2 3" xfId="16945" xr:uid="{00000000-0005-0000-0000-00007A410000}"/>
    <cellStyle name="20% - Accent1 3 2 2 2 2 6 3 3" xfId="16946" xr:uid="{00000000-0005-0000-0000-00007B410000}"/>
    <cellStyle name="20% - Accent1 3 2 2 2 2 6 3 3 2" xfId="16947" xr:uid="{00000000-0005-0000-0000-00007C410000}"/>
    <cellStyle name="20% - Accent1 3 2 2 2 2 6 3 4" xfId="16948" xr:uid="{00000000-0005-0000-0000-00007D410000}"/>
    <cellStyle name="20% - Accent1 3 2 2 2 2 6 4" xfId="16949" xr:uid="{00000000-0005-0000-0000-00007E410000}"/>
    <cellStyle name="20% - Accent1 3 2 2 2 2 6 4 2" xfId="16950" xr:uid="{00000000-0005-0000-0000-00007F410000}"/>
    <cellStyle name="20% - Accent1 3 2 2 2 2 6 4 2 2" xfId="16951" xr:uid="{00000000-0005-0000-0000-000080410000}"/>
    <cellStyle name="20% - Accent1 3 2 2 2 2 6 4 2 2 2" xfId="16952" xr:uid="{00000000-0005-0000-0000-000081410000}"/>
    <cellStyle name="20% - Accent1 3 2 2 2 2 6 4 2 3" xfId="16953" xr:uid="{00000000-0005-0000-0000-000082410000}"/>
    <cellStyle name="20% - Accent1 3 2 2 2 2 6 4 3" xfId="16954" xr:uid="{00000000-0005-0000-0000-000083410000}"/>
    <cellStyle name="20% - Accent1 3 2 2 2 2 6 4 3 2" xfId="16955" xr:uid="{00000000-0005-0000-0000-000084410000}"/>
    <cellStyle name="20% - Accent1 3 2 2 2 2 6 4 4" xfId="16956" xr:uid="{00000000-0005-0000-0000-000085410000}"/>
    <cellStyle name="20% - Accent1 3 2 2 2 2 6 5" xfId="16957" xr:uid="{00000000-0005-0000-0000-000086410000}"/>
    <cellStyle name="20% - Accent1 3 2 2 2 2 6 5 2" xfId="16958" xr:uid="{00000000-0005-0000-0000-000087410000}"/>
    <cellStyle name="20% - Accent1 3 2 2 2 2 6 5 2 2" xfId="16959" xr:uid="{00000000-0005-0000-0000-000088410000}"/>
    <cellStyle name="20% - Accent1 3 2 2 2 2 6 5 3" xfId="16960" xr:uid="{00000000-0005-0000-0000-000089410000}"/>
    <cellStyle name="20% - Accent1 3 2 2 2 2 6 6" xfId="16961" xr:uid="{00000000-0005-0000-0000-00008A410000}"/>
    <cellStyle name="20% - Accent1 3 2 2 2 2 6 6 2" xfId="16962" xr:uid="{00000000-0005-0000-0000-00008B410000}"/>
    <cellStyle name="20% - Accent1 3 2 2 2 2 6 6 2 2" xfId="16963" xr:uid="{00000000-0005-0000-0000-00008C410000}"/>
    <cellStyle name="20% - Accent1 3 2 2 2 2 6 6 3" xfId="16964" xr:uid="{00000000-0005-0000-0000-00008D410000}"/>
    <cellStyle name="20% - Accent1 3 2 2 2 2 6 7" xfId="16965" xr:uid="{00000000-0005-0000-0000-00008E410000}"/>
    <cellStyle name="20% - Accent1 3 2 2 2 2 6 7 2" xfId="16966" xr:uid="{00000000-0005-0000-0000-00008F410000}"/>
    <cellStyle name="20% - Accent1 3 2 2 2 2 6 8" xfId="16967" xr:uid="{00000000-0005-0000-0000-000090410000}"/>
    <cellStyle name="20% - Accent1 3 2 2 2 2 6 8 2" xfId="16968" xr:uid="{00000000-0005-0000-0000-000091410000}"/>
    <cellStyle name="20% - Accent1 3 2 2 2 2 6 9" xfId="16969" xr:uid="{00000000-0005-0000-0000-000092410000}"/>
    <cellStyle name="20% - Accent1 3 2 2 2 2 7" xfId="16970" xr:uid="{00000000-0005-0000-0000-000093410000}"/>
    <cellStyle name="20% - Accent1 3 2 2 2 2 7 2" xfId="16971" xr:uid="{00000000-0005-0000-0000-000094410000}"/>
    <cellStyle name="20% - Accent1 3 2 2 2 2 7 2 2" xfId="16972" xr:uid="{00000000-0005-0000-0000-000095410000}"/>
    <cellStyle name="20% - Accent1 3 2 2 2 2 7 2 2 2" xfId="16973" xr:uid="{00000000-0005-0000-0000-000096410000}"/>
    <cellStyle name="20% - Accent1 3 2 2 2 2 7 2 3" xfId="16974" xr:uid="{00000000-0005-0000-0000-000097410000}"/>
    <cellStyle name="20% - Accent1 3 2 2 2 2 7 3" xfId="16975" xr:uid="{00000000-0005-0000-0000-000098410000}"/>
    <cellStyle name="20% - Accent1 3 2 2 2 2 7 3 2" xfId="16976" xr:uid="{00000000-0005-0000-0000-000099410000}"/>
    <cellStyle name="20% - Accent1 3 2 2 2 2 7 4" xfId="16977" xr:uid="{00000000-0005-0000-0000-00009A410000}"/>
    <cellStyle name="20% - Accent1 3 2 2 2 2 8" xfId="16978" xr:uid="{00000000-0005-0000-0000-00009B410000}"/>
    <cellStyle name="20% - Accent1 3 2 2 2 2 8 2" xfId="16979" xr:uid="{00000000-0005-0000-0000-00009C410000}"/>
    <cellStyle name="20% - Accent1 3 2 2 2 2 8 2 2" xfId="16980" xr:uid="{00000000-0005-0000-0000-00009D410000}"/>
    <cellStyle name="20% - Accent1 3 2 2 2 2 8 2 2 2" xfId="16981" xr:uid="{00000000-0005-0000-0000-00009E410000}"/>
    <cellStyle name="20% - Accent1 3 2 2 2 2 8 2 3" xfId="16982" xr:uid="{00000000-0005-0000-0000-00009F410000}"/>
    <cellStyle name="20% - Accent1 3 2 2 2 2 8 3" xfId="16983" xr:uid="{00000000-0005-0000-0000-0000A0410000}"/>
    <cellStyle name="20% - Accent1 3 2 2 2 2 8 3 2" xfId="16984" xr:uid="{00000000-0005-0000-0000-0000A1410000}"/>
    <cellStyle name="20% - Accent1 3 2 2 2 2 8 4" xfId="16985" xr:uid="{00000000-0005-0000-0000-0000A2410000}"/>
    <cellStyle name="20% - Accent1 3 2 2 2 2 9" xfId="16986" xr:uid="{00000000-0005-0000-0000-0000A3410000}"/>
    <cellStyle name="20% - Accent1 3 2 2 2 2 9 2" xfId="16987" xr:uid="{00000000-0005-0000-0000-0000A4410000}"/>
    <cellStyle name="20% - Accent1 3 2 2 2 2 9 2 2" xfId="16988" xr:uid="{00000000-0005-0000-0000-0000A5410000}"/>
    <cellStyle name="20% - Accent1 3 2 2 2 2 9 2 2 2" xfId="16989" xr:uid="{00000000-0005-0000-0000-0000A6410000}"/>
    <cellStyle name="20% - Accent1 3 2 2 2 2 9 2 3" xfId="16990" xr:uid="{00000000-0005-0000-0000-0000A7410000}"/>
    <cellStyle name="20% - Accent1 3 2 2 2 2 9 3" xfId="16991" xr:uid="{00000000-0005-0000-0000-0000A8410000}"/>
    <cellStyle name="20% - Accent1 3 2 2 2 2 9 3 2" xfId="16992" xr:uid="{00000000-0005-0000-0000-0000A9410000}"/>
    <cellStyle name="20% - Accent1 3 2 2 2 2 9 4" xfId="16993" xr:uid="{00000000-0005-0000-0000-0000AA410000}"/>
    <cellStyle name="20% - Accent1 3 2 2 2 3" xfId="16994" xr:uid="{00000000-0005-0000-0000-0000AB410000}"/>
    <cellStyle name="20% - Accent1 3 2 2 2 3 10" xfId="16995" xr:uid="{00000000-0005-0000-0000-0000AC410000}"/>
    <cellStyle name="20% - Accent1 3 2 2 2 3 10 2" xfId="16996" xr:uid="{00000000-0005-0000-0000-0000AD410000}"/>
    <cellStyle name="20% - Accent1 3 2 2 2 3 11" xfId="16997" xr:uid="{00000000-0005-0000-0000-0000AE410000}"/>
    <cellStyle name="20% - Accent1 3 2 2 2 3 2" xfId="16998" xr:uid="{00000000-0005-0000-0000-0000AF410000}"/>
    <cellStyle name="20% - Accent1 3 2 2 2 3 2 2" xfId="16999" xr:uid="{00000000-0005-0000-0000-0000B0410000}"/>
    <cellStyle name="20% - Accent1 3 2 2 2 3 2 2 2" xfId="17000" xr:uid="{00000000-0005-0000-0000-0000B1410000}"/>
    <cellStyle name="20% - Accent1 3 2 2 2 3 2 2 2 2" xfId="17001" xr:uid="{00000000-0005-0000-0000-0000B2410000}"/>
    <cellStyle name="20% - Accent1 3 2 2 2 3 2 2 2 2 2" xfId="17002" xr:uid="{00000000-0005-0000-0000-0000B3410000}"/>
    <cellStyle name="20% - Accent1 3 2 2 2 3 2 2 2 3" xfId="17003" xr:uid="{00000000-0005-0000-0000-0000B4410000}"/>
    <cellStyle name="20% - Accent1 3 2 2 2 3 2 2 3" xfId="17004" xr:uid="{00000000-0005-0000-0000-0000B5410000}"/>
    <cellStyle name="20% - Accent1 3 2 2 2 3 2 2 3 2" xfId="17005" xr:uid="{00000000-0005-0000-0000-0000B6410000}"/>
    <cellStyle name="20% - Accent1 3 2 2 2 3 2 2 4" xfId="17006" xr:uid="{00000000-0005-0000-0000-0000B7410000}"/>
    <cellStyle name="20% - Accent1 3 2 2 2 3 2 3" xfId="17007" xr:uid="{00000000-0005-0000-0000-0000B8410000}"/>
    <cellStyle name="20% - Accent1 3 2 2 2 3 2 3 2" xfId="17008" xr:uid="{00000000-0005-0000-0000-0000B9410000}"/>
    <cellStyle name="20% - Accent1 3 2 2 2 3 2 3 2 2" xfId="17009" xr:uid="{00000000-0005-0000-0000-0000BA410000}"/>
    <cellStyle name="20% - Accent1 3 2 2 2 3 2 3 2 2 2" xfId="17010" xr:uid="{00000000-0005-0000-0000-0000BB410000}"/>
    <cellStyle name="20% - Accent1 3 2 2 2 3 2 3 2 3" xfId="17011" xr:uid="{00000000-0005-0000-0000-0000BC410000}"/>
    <cellStyle name="20% - Accent1 3 2 2 2 3 2 3 3" xfId="17012" xr:uid="{00000000-0005-0000-0000-0000BD410000}"/>
    <cellStyle name="20% - Accent1 3 2 2 2 3 2 3 3 2" xfId="17013" xr:uid="{00000000-0005-0000-0000-0000BE410000}"/>
    <cellStyle name="20% - Accent1 3 2 2 2 3 2 3 4" xfId="17014" xr:uid="{00000000-0005-0000-0000-0000BF410000}"/>
    <cellStyle name="20% - Accent1 3 2 2 2 3 2 4" xfId="17015" xr:uid="{00000000-0005-0000-0000-0000C0410000}"/>
    <cellStyle name="20% - Accent1 3 2 2 2 3 2 4 2" xfId="17016" xr:uid="{00000000-0005-0000-0000-0000C1410000}"/>
    <cellStyle name="20% - Accent1 3 2 2 2 3 2 4 2 2" xfId="17017" xr:uid="{00000000-0005-0000-0000-0000C2410000}"/>
    <cellStyle name="20% - Accent1 3 2 2 2 3 2 4 2 2 2" xfId="17018" xr:uid="{00000000-0005-0000-0000-0000C3410000}"/>
    <cellStyle name="20% - Accent1 3 2 2 2 3 2 4 2 3" xfId="17019" xr:uid="{00000000-0005-0000-0000-0000C4410000}"/>
    <cellStyle name="20% - Accent1 3 2 2 2 3 2 4 3" xfId="17020" xr:uid="{00000000-0005-0000-0000-0000C5410000}"/>
    <cellStyle name="20% - Accent1 3 2 2 2 3 2 4 3 2" xfId="17021" xr:uid="{00000000-0005-0000-0000-0000C6410000}"/>
    <cellStyle name="20% - Accent1 3 2 2 2 3 2 4 4" xfId="17022" xr:uid="{00000000-0005-0000-0000-0000C7410000}"/>
    <cellStyle name="20% - Accent1 3 2 2 2 3 2 5" xfId="17023" xr:uid="{00000000-0005-0000-0000-0000C8410000}"/>
    <cellStyle name="20% - Accent1 3 2 2 2 3 2 5 2" xfId="17024" xr:uid="{00000000-0005-0000-0000-0000C9410000}"/>
    <cellStyle name="20% - Accent1 3 2 2 2 3 2 5 2 2" xfId="17025" xr:uid="{00000000-0005-0000-0000-0000CA410000}"/>
    <cellStyle name="20% - Accent1 3 2 2 2 3 2 5 3" xfId="17026" xr:uid="{00000000-0005-0000-0000-0000CB410000}"/>
    <cellStyle name="20% - Accent1 3 2 2 2 3 2 6" xfId="17027" xr:uid="{00000000-0005-0000-0000-0000CC410000}"/>
    <cellStyle name="20% - Accent1 3 2 2 2 3 2 6 2" xfId="17028" xr:uid="{00000000-0005-0000-0000-0000CD410000}"/>
    <cellStyle name="20% - Accent1 3 2 2 2 3 2 6 2 2" xfId="17029" xr:uid="{00000000-0005-0000-0000-0000CE410000}"/>
    <cellStyle name="20% - Accent1 3 2 2 2 3 2 6 3" xfId="17030" xr:uid="{00000000-0005-0000-0000-0000CF410000}"/>
    <cellStyle name="20% - Accent1 3 2 2 2 3 2 7" xfId="17031" xr:uid="{00000000-0005-0000-0000-0000D0410000}"/>
    <cellStyle name="20% - Accent1 3 2 2 2 3 2 7 2" xfId="17032" xr:uid="{00000000-0005-0000-0000-0000D1410000}"/>
    <cellStyle name="20% - Accent1 3 2 2 2 3 2 8" xfId="17033" xr:uid="{00000000-0005-0000-0000-0000D2410000}"/>
    <cellStyle name="20% - Accent1 3 2 2 2 3 2 8 2" xfId="17034" xr:uid="{00000000-0005-0000-0000-0000D3410000}"/>
    <cellStyle name="20% - Accent1 3 2 2 2 3 2 9" xfId="17035" xr:uid="{00000000-0005-0000-0000-0000D4410000}"/>
    <cellStyle name="20% - Accent1 3 2 2 2 3 3" xfId="17036" xr:uid="{00000000-0005-0000-0000-0000D5410000}"/>
    <cellStyle name="20% - Accent1 3 2 2 2 3 3 2" xfId="17037" xr:uid="{00000000-0005-0000-0000-0000D6410000}"/>
    <cellStyle name="20% - Accent1 3 2 2 2 3 3 2 2" xfId="17038" xr:uid="{00000000-0005-0000-0000-0000D7410000}"/>
    <cellStyle name="20% - Accent1 3 2 2 2 3 3 2 2 2" xfId="17039" xr:uid="{00000000-0005-0000-0000-0000D8410000}"/>
    <cellStyle name="20% - Accent1 3 2 2 2 3 3 2 2 2 2" xfId="17040" xr:uid="{00000000-0005-0000-0000-0000D9410000}"/>
    <cellStyle name="20% - Accent1 3 2 2 2 3 3 2 2 3" xfId="17041" xr:uid="{00000000-0005-0000-0000-0000DA410000}"/>
    <cellStyle name="20% - Accent1 3 2 2 2 3 3 2 3" xfId="17042" xr:uid="{00000000-0005-0000-0000-0000DB410000}"/>
    <cellStyle name="20% - Accent1 3 2 2 2 3 3 2 3 2" xfId="17043" xr:uid="{00000000-0005-0000-0000-0000DC410000}"/>
    <cellStyle name="20% - Accent1 3 2 2 2 3 3 2 4" xfId="17044" xr:uid="{00000000-0005-0000-0000-0000DD410000}"/>
    <cellStyle name="20% - Accent1 3 2 2 2 3 3 3" xfId="17045" xr:uid="{00000000-0005-0000-0000-0000DE410000}"/>
    <cellStyle name="20% - Accent1 3 2 2 2 3 3 3 2" xfId="17046" xr:uid="{00000000-0005-0000-0000-0000DF410000}"/>
    <cellStyle name="20% - Accent1 3 2 2 2 3 3 3 2 2" xfId="17047" xr:uid="{00000000-0005-0000-0000-0000E0410000}"/>
    <cellStyle name="20% - Accent1 3 2 2 2 3 3 3 2 2 2" xfId="17048" xr:uid="{00000000-0005-0000-0000-0000E1410000}"/>
    <cellStyle name="20% - Accent1 3 2 2 2 3 3 3 2 3" xfId="17049" xr:uid="{00000000-0005-0000-0000-0000E2410000}"/>
    <cellStyle name="20% - Accent1 3 2 2 2 3 3 3 3" xfId="17050" xr:uid="{00000000-0005-0000-0000-0000E3410000}"/>
    <cellStyle name="20% - Accent1 3 2 2 2 3 3 3 3 2" xfId="17051" xr:uid="{00000000-0005-0000-0000-0000E4410000}"/>
    <cellStyle name="20% - Accent1 3 2 2 2 3 3 3 4" xfId="17052" xr:uid="{00000000-0005-0000-0000-0000E5410000}"/>
    <cellStyle name="20% - Accent1 3 2 2 2 3 3 4" xfId="17053" xr:uid="{00000000-0005-0000-0000-0000E6410000}"/>
    <cellStyle name="20% - Accent1 3 2 2 2 3 3 4 2" xfId="17054" xr:uid="{00000000-0005-0000-0000-0000E7410000}"/>
    <cellStyle name="20% - Accent1 3 2 2 2 3 3 4 2 2" xfId="17055" xr:uid="{00000000-0005-0000-0000-0000E8410000}"/>
    <cellStyle name="20% - Accent1 3 2 2 2 3 3 4 2 2 2" xfId="17056" xr:uid="{00000000-0005-0000-0000-0000E9410000}"/>
    <cellStyle name="20% - Accent1 3 2 2 2 3 3 4 2 3" xfId="17057" xr:uid="{00000000-0005-0000-0000-0000EA410000}"/>
    <cellStyle name="20% - Accent1 3 2 2 2 3 3 4 3" xfId="17058" xr:uid="{00000000-0005-0000-0000-0000EB410000}"/>
    <cellStyle name="20% - Accent1 3 2 2 2 3 3 4 3 2" xfId="17059" xr:uid="{00000000-0005-0000-0000-0000EC410000}"/>
    <cellStyle name="20% - Accent1 3 2 2 2 3 3 4 4" xfId="17060" xr:uid="{00000000-0005-0000-0000-0000ED410000}"/>
    <cellStyle name="20% - Accent1 3 2 2 2 3 3 5" xfId="17061" xr:uid="{00000000-0005-0000-0000-0000EE410000}"/>
    <cellStyle name="20% - Accent1 3 2 2 2 3 3 5 2" xfId="17062" xr:uid="{00000000-0005-0000-0000-0000EF410000}"/>
    <cellStyle name="20% - Accent1 3 2 2 2 3 3 5 2 2" xfId="17063" xr:uid="{00000000-0005-0000-0000-0000F0410000}"/>
    <cellStyle name="20% - Accent1 3 2 2 2 3 3 5 3" xfId="17064" xr:uid="{00000000-0005-0000-0000-0000F1410000}"/>
    <cellStyle name="20% - Accent1 3 2 2 2 3 3 6" xfId="17065" xr:uid="{00000000-0005-0000-0000-0000F2410000}"/>
    <cellStyle name="20% - Accent1 3 2 2 2 3 3 6 2" xfId="17066" xr:uid="{00000000-0005-0000-0000-0000F3410000}"/>
    <cellStyle name="20% - Accent1 3 2 2 2 3 3 6 2 2" xfId="17067" xr:uid="{00000000-0005-0000-0000-0000F4410000}"/>
    <cellStyle name="20% - Accent1 3 2 2 2 3 3 6 3" xfId="17068" xr:uid="{00000000-0005-0000-0000-0000F5410000}"/>
    <cellStyle name="20% - Accent1 3 2 2 2 3 3 7" xfId="17069" xr:uid="{00000000-0005-0000-0000-0000F6410000}"/>
    <cellStyle name="20% - Accent1 3 2 2 2 3 3 7 2" xfId="17070" xr:uid="{00000000-0005-0000-0000-0000F7410000}"/>
    <cellStyle name="20% - Accent1 3 2 2 2 3 3 8" xfId="17071" xr:uid="{00000000-0005-0000-0000-0000F8410000}"/>
    <cellStyle name="20% - Accent1 3 2 2 2 3 3 8 2" xfId="17072" xr:uid="{00000000-0005-0000-0000-0000F9410000}"/>
    <cellStyle name="20% - Accent1 3 2 2 2 3 3 9" xfId="17073" xr:uid="{00000000-0005-0000-0000-0000FA410000}"/>
    <cellStyle name="20% - Accent1 3 2 2 2 3 4" xfId="17074" xr:uid="{00000000-0005-0000-0000-0000FB410000}"/>
    <cellStyle name="20% - Accent1 3 2 2 2 3 4 2" xfId="17075" xr:uid="{00000000-0005-0000-0000-0000FC410000}"/>
    <cellStyle name="20% - Accent1 3 2 2 2 3 4 2 2" xfId="17076" xr:uid="{00000000-0005-0000-0000-0000FD410000}"/>
    <cellStyle name="20% - Accent1 3 2 2 2 3 4 2 2 2" xfId="17077" xr:uid="{00000000-0005-0000-0000-0000FE410000}"/>
    <cellStyle name="20% - Accent1 3 2 2 2 3 4 2 3" xfId="17078" xr:uid="{00000000-0005-0000-0000-0000FF410000}"/>
    <cellStyle name="20% - Accent1 3 2 2 2 3 4 3" xfId="17079" xr:uid="{00000000-0005-0000-0000-000000420000}"/>
    <cellStyle name="20% - Accent1 3 2 2 2 3 4 3 2" xfId="17080" xr:uid="{00000000-0005-0000-0000-000001420000}"/>
    <cellStyle name="20% - Accent1 3 2 2 2 3 4 4" xfId="17081" xr:uid="{00000000-0005-0000-0000-000002420000}"/>
    <cellStyle name="20% - Accent1 3 2 2 2 3 5" xfId="17082" xr:uid="{00000000-0005-0000-0000-000003420000}"/>
    <cellStyle name="20% - Accent1 3 2 2 2 3 5 2" xfId="17083" xr:uid="{00000000-0005-0000-0000-000004420000}"/>
    <cellStyle name="20% - Accent1 3 2 2 2 3 5 2 2" xfId="17084" xr:uid="{00000000-0005-0000-0000-000005420000}"/>
    <cellStyle name="20% - Accent1 3 2 2 2 3 5 2 2 2" xfId="17085" xr:uid="{00000000-0005-0000-0000-000006420000}"/>
    <cellStyle name="20% - Accent1 3 2 2 2 3 5 2 3" xfId="17086" xr:uid="{00000000-0005-0000-0000-000007420000}"/>
    <cellStyle name="20% - Accent1 3 2 2 2 3 5 3" xfId="17087" xr:uid="{00000000-0005-0000-0000-000008420000}"/>
    <cellStyle name="20% - Accent1 3 2 2 2 3 5 3 2" xfId="17088" xr:uid="{00000000-0005-0000-0000-000009420000}"/>
    <cellStyle name="20% - Accent1 3 2 2 2 3 5 4" xfId="17089" xr:uid="{00000000-0005-0000-0000-00000A420000}"/>
    <cellStyle name="20% - Accent1 3 2 2 2 3 6" xfId="17090" xr:uid="{00000000-0005-0000-0000-00000B420000}"/>
    <cellStyle name="20% - Accent1 3 2 2 2 3 6 2" xfId="17091" xr:uid="{00000000-0005-0000-0000-00000C420000}"/>
    <cellStyle name="20% - Accent1 3 2 2 2 3 6 2 2" xfId="17092" xr:uid="{00000000-0005-0000-0000-00000D420000}"/>
    <cellStyle name="20% - Accent1 3 2 2 2 3 6 2 2 2" xfId="17093" xr:uid="{00000000-0005-0000-0000-00000E420000}"/>
    <cellStyle name="20% - Accent1 3 2 2 2 3 6 2 3" xfId="17094" xr:uid="{00000000-0005-0000-0000-00000F420000}"/>
    <cellStyle name="20% - Accent1 3 2 2 2 3 6 3" xfId="17095" xr:uid="{00000000-0005-0000-0000-000010420000}"/>
    <cellStyle name="20% - Accent1 3 2 2 2 3 6 3 2" xfId="17096" xr:uid="{00000000-0005-0000-0000-000011420000}"/>
    <cellStyle name="20% - Accent1 3 2 2 2 3 6 4" xfId="17097" xr:uid="{00000000-0005-0000-0000-000012420000}"/>
    <cellStyle name="20% - Accent1 3 2 2 2 3 7" xfId="17098" xr:uid="{00000000-0005-0000-0000-000013420000}"/>
    <cellStyle name="20% - Accent1 3 2 2 2 3 7 2" xfId="17099" xr:uid="{00000000-0005-0000-0000-000014420000}"/>
    <cellStyle name="20% - Accent1 3 2 2 2 3 7 2 2" xfId="17100" xr:uid="{00000000-0005-0000-0000-000015420000}"/>
    <cellStyle name="20% - Accent1 3 2 2 2 3 7 3" xfId="17101" xr:uid="{00000000-0005-0000-0000-000016420000}"/>
    <cellStyle name="20% - Accent1 3 2 2 2 3 8" xfId="17102" xr:uid="{00000000-0005-0000-0000-000017420000}"/>
    <cellStyle name="20% - Accent1 3 2 2 2 3 8 2" xfId="17103" xr:uid="{00000000-0005-0000-0000-000018420000}"/>
    <cellStyle name="20% - Accent1 3 2 2 2 3 8 2 2" xfId="17104" xr:uid="{00000000-0005-0000-0000-000019420000}"/>
    <cellStyle name="20% - Accent1 3 2 2 2 3 8 3" xfId="17105" xr:uid="{00000000-0005-0000-0000-00001A420000}"/>
    <cellStyle name="20% - Accent1 3 2 2 2 3 9" xfId="17106" xr:uid="{00000000-0005-0000-0000-00001B420000}"/>
    <cellStyle name="20% - Accent1 3 2 2 2 3 9 2" xfId="17107" xr:uid="{00000000-0005-0000-0000-00001C420000}"/>
    <cellStyle name="20% - Accent1 3 2 2 2 4" xfId="17108" xr:uid="{00000000-0005-0000-0000-00001D420000}"/>
    <cellStyle name="20% - Accent1 3 2 2 2 4 10" xfId="17109" xr:uid="{00000000-0005-0000-0000-00001E420000}"/>
    <cellStyle name="20% - Accent1 3 2 2 2 4 10 2" xfId="17110" xr:uid="{00000000-0005-0000-0000-00001F420000}"/>
    <cellStyle name="20% - Accent1 3 2 2 2 4 11" xfId="17111" xr:uid="{00000000-0005-0000-0000-000020420000}"/>
    <cellStyle name="20% - Accent1 3 2 2 2 4 2" xfId="17112" xr:uid="{00000000-0005-0000-0000-000021420000}"/>
    <cellStyle name="20% - Accent1 3 2 2 2 4 2 2" xfId="17113" xr:uid="{00000000-0005-0000-0000-000022420000}"/>
    <cellStyle name="20% - Accent1 3 2 2 2 4 2 2 2" xfId="17114" xr:uid="{00000000-0005-0000-0000-000023420000}"/>
    <cellStyle name="20% - Accent1 3 2 2 2 4 2 2 2 2" xfId="17115" xr:uid="{00000000-0005-0000-0000-000024420000}"/>
    <cellStyle name="20% - Accent1 3 2 2 2 4 2 2 2 2 2" xfId="17116" xr:uid="{00000000-0005-0000-0000-000025420000}"/>
    <cellStyle name="20% - Accent1 3 2 2 2 4 2 2 2 3" xfId="17117" xr:uid="{00000000-0005-0000-0000-000026420000}"/>
    <cellStyle name="20% - Accent1 3 2 2 2 4 2 2 3" xfId="17118" xr:uid="{00000000-0005-0000-0000-000027420000}"/>
    <cellStyle name="20% - Accent1 3 2 2 2 4 2 2 3 2" xfId="17119" xr:uid="{00000000-0005-0000-0000-000028420000}"/>
    <cellStyle name="20% - Accent1 3 2 2 2 4 2 2 4" xfId="17120" xr:uid="{00000000-0005-0000-0000-000029420000}"/>
    <cellStyle name="20% - Accent1 3 2 2 2 4 2 3" xfId="17121" xr:uid="{00000000-0005-0000-0000-00002A420000}"/>
    <cellStyle name="20% - Accent1 3 2 2 2 4 2 3 2" xfId="17122" xr:uid="{00000000-0005-0000-0000-00002B420000}"/>
    <cellStyle name="20% - Accent1 3 2 2 2 4 2 3 2 2" xfId="17123" xr:uid="{00000000-0005-0000-0000-00002C420000}"/>
    <cellStyle name="20% - Accent1 3 2 2 2 4 2 3 2 2 2" xfId="17124" xr:uid="{00000000-0005-0000-0000-00002D420000}"/>
    <cellStyle name="20% - Accent1 3 2 2 2 4 2 3 2 3" xfId="17125" xr:uid="{00000000-0005-0000-0000-00002E420000}"/>
    <cellStyle name="20% - Accent1 3 2 2 2 4 2 3 3" xfId="17126" xr:uid="{00000000-0005-0000-0000-00002F420000}"/>
    <cellStyle name="20% - Accent1 3 2 2 2 4 2 3 3 2" xfId="17127" xr:uid="{00000000-0005-0000-0000-000030420000}"/>
    <cellStyle name="20% - Accent1 3 2 2 2 4 2 3 4" xfId="17128" xr:uid="{00000000-0005-0000-0000-000031420000}"/>
    <cellStyle name="20% - Accent1 3 2 2 2 4 2 4" xfId="17129" xr:uid="{00000000-0005-0000-0000-000032420000}"/>
    <cellStyle name="20% - Accent1 3 2 2 2 4 2 4 2" xfId="17130" xr:uid="{00000000-0005-0000-0000-000033420000}"/>
    <cellStyle name="20% - Accent1 3 2 2 2 4 2 4 2 2" xfId="17131" xr:uid="{00000000-0005-0000-0000-000034420000}"/>
    <cellStyle name="20% - Accent1 3 2 2 2 4 2 4 2 2 2" xfId="17132" xr:uid="{00000000-0005-0000-0000-000035420000}"/>
    <cellStyle name="20% - Accent1 3 2 2 2 4 2 4 2 3" xfId="17133" xr:uid="{00000000-0005-0000-0000-000036420000}"/>
    <cellStyle name="20% - Accent1 3 2 2 2 4 2 4 3" xfId="17134" xr:uid="{00000000-0005-0000-0000-000037420000}"/>
    <cellStyle name="20% - Accent1 3 2 2 2 4 2 4 3 2" xfId="17135" xr:uid="{00000000-0005-0000-0000-000038420000}"/>
    <cellStyle name="20% - Accent1 3 2 2 2 4 2 4 4" xfId="17136" xr:uid="{00000000-0005-0000-0000-000039420000}"/>
    <cellStyle name="20% - Accent1 3 2 2 2 4 2 5" xfId="17137" xr:uid="{00000000-0005-0000-0000-00003A420000}"/>
    <cellStyle name="20% - Accent1 3 2 2 2 4 2 5 2" xfId="17138" xr:uid="{00000000-0005-0000-0000-00003B420000}"/>
    <cellStyle name="20% - Accent1 3 2 2 2 4 2 5 2 2" xfId="17139" xr:uid="{00000000-0005-0000-0000-00003C420000}"/>
    <cellStyle name="20% - Accent1 3 2 2 2 4 2 5 3" xfId="17140" xr:uid="{00000000-0005-0000-0000-00003D420000}"/>
    <cellStyle name="20% - Accent1 3 2 2 2 4 2 6" xfId="17141" xr:uid="{00000000-0005-0000-0000-00003E420000}"/>
    <cellStyle name="20% - Accent1 3 2 2 2 4 2 6 2" xfId="17142" xr:uid="{00000000-0005-0000-0000-00003F420000}"/>
    <cellStyle name="20% - Accent1 3 2 2 2 4 2 6 2 2" xfId="17143" xr:uid="{00000000-0005-0000-0000-000040420000}"/>
    <cellStyle name="20% - Accent1 3 2 2 2 4 2 6 3" xfId="17144" xr:uid="{00000000-0005-0000-0000-000041420000}"/>
    <cellStyle name="20% - Accent1 3 2 2 2 4 2 7" xfId="17145" xr:uid="{00000000-0005-0000-0000-000042420000}"/>
    <cellStyle name="20% - Accent1 3 2 2 2 4 2 7 2" xfId="17146" xr:uid="{00000000-0005-0000-0000-000043420000}"/>
    <cellStyle name="20% - Accent1 3 2 2 2 4 2 8" xfId="17147" xr:uid="{00000000-0005-0000-0000-000044420000}"/>
    <cellStyle name="20% - Accent1 3 2 2 2 4 2 8 2" xfId="17148" xr:uid="{00000000-0005-0000-0000-000045420000}"/>
    <cellStyle name="20% - Accent1 3 2 2 2 4 2 9" xfId="17149" xr:uid="{00000000-0005-0000-0000-000046420000}"/>
    <cellStyle name="20% - Accent1 3 2 2 2 4 3" xfId="17150" xr:uid="{00000000-0005-0000-0000-000047420000}"/>
    <cellStyle name="20% - Accent1 3 2 2 2 4 3 2" xfId="17151" xr:uid="{00000000-0005-0000-0000-000048420000}"/>
    <cellStyle name="20% - Accent1 3 2 2 2 4 3 2 2" xfId="17152" xr:uid="{00000000-0005-0000-0000-000049420000}"/>
    <cellStyle name="20% - Accent1 3 2 2 2 4 3 2 2 2" xfId="17153" xr:uid="{00000000-0005-0000-0000-00004A420000}"/>
    <cellStyle name="20% - Accent1 3 2 2 2 4 3 2 2 2 2" xfId="17154" xr:uid="{00000000-0005-0000-0000-00004B420000}"/>
    <cellStyle name="20% - Accent1 3 2 2 2 4 3 2 2 3" xfId="17155" xr:uid="{00000000-0005-0000-0000-00004C420000}"/>
    <cellStyle name="20% - Accent1 3 2 2 2 4 3 2 3" xfId="17156" xr:uid="{00000000-0005-0000-0000-00004D420000}"/>
    <cellStyle name="20% - Accent1 3 2 2 2 4 3 2 3 2" xfId="17157" xr:uid="{00000000-0005-0000-0000-00004E420000}"/>
    <cellStyle name="20% - Accent1 3 2 2 2 4 3 2 4" xfId="17158" xr:uid="{00000000-0005-0000-0000-00004F420000}"/>
    <cellStyle name="20% - Accent1 3 2 2 2 4 3 3" xfId="17159" xr:uid="{00000000-0005-0000-0000-000050420000}"/>
    <cellStyle name="20% - Accent1 3 2 2 2 4 3 3 2" xfId="17160" xr:uid="{00000000-0005-0000-0000-000051420000}"/>
    <cellStyle name="20% - Accent1 3 2 2 2 4 3 3 2 2" xfId="17161" xr:uid="{00000000-0005-0000-0000-000052420000}"/>
    <cellStyle name="20% - Accent1 3 2 2 2 4 3 3 2 2 2" xfId="17162" xr:uid="{00000000-0005-0000-0000-000053420000}"/>
    <cellStyle name="20% - Accent1 3 2 2 2 4 3 3 2 3" xfId="17163" xr:uid="{00000000-0005-0000-0000-000054420000}"/>
    <cellStyle name="20% - Accent1 3 2 2 2 4 3 3 3" xfId="17164" xr:uid="{00000000-0005-0000-0000-000055420000}"/>
    <cellStyle name="20% - Accent1 3 2 2 2 4 3 3 3 2" xfId="17165" xr:uid="{00000000-0005-0000-0000-000056420000}"/>
    <cellStyle name="20% - Accent1 3 2 2 2 4 3 3 4" xfId="17166" xr:uid="{00000000-0005-0000-0000-000057420000}"/>
    <cellStyle name="20% - Accent1 3 2 2 2 4 3 4" xfId="17167" xr:uid="{00000000-0005-0000-0000-000058420000}"/>
    <cellStyle name="20% - Accent1 3 2 2 2 4 3 4 2" xfId="17168" xr:uid="{00000000-0005-0000-0000-000059420000}"/>
    <cellStyle name="20% - Accent1 3 2 2 2 4 3 4 2 2" xfId="17169" xr:uid="{00000000-0005-0000-0000-00005A420000}"/>
    <cellStyle name="20% - Accent1 3 2 2 2 4 3 4 2 2 2" xfId="17170" xr:uid="{00000000-0005-0000-0000-00005B420000}"/>
    <cellStyle name="20% - Accent1 3 2 2 2 4 3 4 2 3" xfId="17171" xr:uid="{00000000-0005-0000-0000-00005C420000}"/>
    <cellStyle name="20% - Accent1 3 2 2 2 4 3 4 3" xfId="17172" xr:uid="{00000000-0005-0000-0000-00005D420000}"/>
    <cellStyle name="20% - Accent1 3 2 2 2 4 3 4 3 2" xfId="17173" xr:uid="{00000000-0005-0000-0000-00005E420000}"/>
    <cellStyle name="20% - Accent1 3 2 2 2 4 3 4 4" xfId="17174" xr:uid="{00000000-0005-0000-0000-00005F420000}"/>
    <cellStyle name="20% - Accent1 3 2 2 2 4 3 5" xfId="17175" xr:uid="{00000000-0005-0000-0000-000060420000}"/>
    <cellStyle name="20% - Accent1 3 2 2 2 4 3 5 2" xfId="17176" xr:uid="{00000000-0005-0000-0000-000061420000}"/>
    <cellStyle name="20% - Accent1 3 2 2 2 4 3 5 2 2" xfId="17177" xr:uid="{00000000-0005-0000-0000-000062420000}"/>
    <cellStyle name="20% - Accent1 3 2 2 2 4 3 5 3" xfId="17178" xr:uid="{00000000-0005-0000-0000-000063420000}"/>
    <cellStyle name="20% - Accent1 3 2 2 2 4 3 6" xfId="17179" xr:uid="{00000000-0005-0000-0000-000064420000}"/>
    <cellStyle name="20% - Accent1 3 2 2 2 4 3 6 2" xfId="17180" xr:uid="{00000000-0005-0000-0000-000065420000}"/>
    <cellStyle name="20% - Accent1 3 2 2 2 4 3 6 2 2" xfId="17181" xr:uid="{00000000-0005-0000-0000-000066420000}"/>
    <cellStyle name="20% - Accent1 3 2 2 2 4 3 6 3" xfId="17182" xr:uid="{00000000-0005-0000-0000-000067420000}"/>
    <cellStyle name="20% - Accent1 3 2 2 2 4 3 7" xfId="17183" xr:uid="{00000000-0005-0000-0000-000068420000}"/>
    <cellStyle name="20% - Accent1 3 2 2 2 4 3 7 2" xfId="17184" xr:uid="{00000000-0005-0000-0000-000069420000}"/>
    <cellStyle name="20% - Accent1 3 2 2 2 4 3 8" xfId="17185" xr:uid="{00000000-0005-0000-0000-00006A420000}"/>
    <cellStyle name="20% - Accent1 3 2 2 2 4 3 8 2" xfId="17186" xr:uid="{00000000-0005-0000-0000-00006B420000}"/>
    <cellStyle name="20% - Accent1 3 2 2 2 4 3 9" xfId="17187" xr:uid="{00000000-0005-0000-0000-00006C420000}"/>
    <cellStyle name="20% - Accent1 3 2 2 2 4 4" xfId="17188" xr:uid="{00000000-0005-0000-0000-00006D420000}"/>
    <cellStyle name="20% - Accent1 3 2 2 2 4 4 2" xfId="17189" xr:uid="{00000000-0005-0000-0000-00006E420000}"/>
    <cellStyle name="20% - Accent1 3 2 2 2 4 4 2 2" xfId="17190" xr:uid="{00000000-0005-0000-0000-00006F420000}"/>
    <cellStyle name="20% - Accent1 3 2 2 2 4 4 2 2 2" xfId="17191" xr:uid="{00000000-0005-0000-0000-000070420000}"/>
    <cellStyle name="20% - Accent1 3 2 2 2 4 4 2 3" xfId="17192" xr:uid="{00000000-0005-0000-0000-000071420000}"/>
    <cellStyle name="20% - Accent1 3 2 2 2 4 4 3" xfId="17193" xr:uid="{00000000-0005-0000-0000-000072420000}"/>
    <cellStyle name="20% - Accent1 3 2 2 2 4 4 3 2" xfId="17194" xr:uid="{00000000-0005-0000-0000-000073420000}"/>
    <cellStyle name="20% - Accent1 3 2 2 2 4 4 4" xfId="17195" xr:uid="{00000000-0005-0000-0000-000074420000}"/>
    <cellStyle name="20% - Accent1 3 2 2 2 4 5" xfId="17196" xr:uid="{00000000-0005-0000-0000-000075420000}"/>
    <cellStyle name="20% - Accent1 3 2 2 2 4 5 2" xfId="17197" xr:uid="{00000000-0005-0000-0000-000076420000}"/>
    <cellStyle name="20% - Accent1 3 2 2 2 4 5 2 2" xfId="17198" xr:uid="{00000000-0005-0000-0000-000077420000}"/>
    <cellStyle name="20% - Accent1 3 2 2 2 4 5 2 2 2" xfId="17199" xr:uid="{00000000-0005-0000-0000-000078420000}"/>
    <cellStyle name="20% - Accent1 3 2 2 2 4 5 2 3" xfId="17200" xr:uid="{00000000-0005-0000-0000-000079420000}"/>
    <cellStyle name="20% - Accent1 3 2 2 2 4 5 3" xfId="17201" xr:uid="{00000000-0005-0000-0000-00007A420000}"/>
    <cellStyle name="20% - Accent1 3 2 2 2 4 5 3 2" xfId="17202" xr:uid="{00000000-0005-0000-0000-00007B420000}"/>
    <cellStyle name="20% - Accent1 3 2 2 2 4 5 4" xfId="17203" xr:uid="{00000000-0005-0000-0000-00007C420000}"/>
    <cellStyle name="20% - Accent1 3 2 2 2 4 6" xfId="17204" xr:uid="{00000000-0005-0000-0000-00007D420000}"/>
    <cellStyle name="20% - Accent1 3 2 2 2 4 6 2" xfId="17205" xr:uid="{00000000-0005-0000-0000-00007E420000}"/>
    <cellStyle name="20% - Accent1 3 2 2 2 4 6 2 2" xfId="17206" xr:uid="{00000000-0005-0000-0000-00007F420000}"/>
    <cellStyle name="20% - Accent1 3 2 2 2 4 6 2 2 2" xfId="17207" xr:uid="{00000000-0005-0000-0000-000080420000}"/>
    <cellStyle name="20% - Accent1 3 2 2 2 4 6 2 3" xfId="17208" xr:uid="{00000000-0005-0000-0000-000081420000}"/>
    <cellStyle name="20% - Accent1 3 2 2 2 4 6 3" xfId="17209" xr:uid="{00000000-0005-0000-0000-000082420000}"/>
    <cellStyle name="20% - Accent1 3 2 2 2 4 6 3 2" xfId="17210" xr:uid="{00000000-0005-0000-0000-000083420000}"/>
    <cellStyle name="20% - Accent1 3 2 2 2 4 6 4" xfId="17211" xr:uid="{00000000-0005-0000-0000-000084420000}"/>
    <cellStyle name="20% - Accent1 3 2 2 2 4 7" xfId="17212" xr:uid="{00000000-0005-0000-0000-000085420000}"/>
    <cellStyle name="20% - Accent1 3 2 2 2 4 7 2" xfId="17213" xr:uid="{00000000-0005-0000-0000-000086420000}"/>
    <cellStyle name="20% - Accent1 3 2 2 2 4 7 2 2" xfId="17214" xr:uid="{00000000-0005-0000-0000-000087420000}"/>
    <cellStyle name="20% - Accent1 3 2 2 2 4 7 3" xfId="17215" xr:uid="{00000000-0005-0000-0000-000088420000}"/>
    <cellStyle name="20% - Accent1 3 2 2 2 4 8" xfId="17216" xr:uid="{00000000-0005-0000-0000-000089420000}"/>
    <cellStyle name="20% - Accent1 3 2 2 2 4 8 2" xfId="17217" xr:uid="{00000000-0005-0000-0000-00008A420000}"/>
    <cellStyle name="20% - Accent1 3 2 2 2 4 8 2 2" xfId="17218" xr:uid="{00000000-0005-0000-0000-00008B420000}"/>
    <cellStyle name="20% - Accent1 3 2 2 2 4 8 3" xfId="17219" xr:uid="{00000000-0005-0000-0000-00008C420000}"/>
    <cellStyle name="20% - Accent1 3 2 2 2 4 9" xfId="17220" xr:uid="{00000000-0005-0000-0000-00008D420000}"/>
    <cellStyle name="20% - Accent1 3 2 2 2 4 9 2" xfId="17221" xr:uid="{00000000-0005-0000-0000-00008E420000}"/>
    <cellStyle name="20% - Accent1 3 2 2 2 5" xfId="17222" xr:uid="{00000000-0005-0000-0000-00008F420000}"/>
    <cellStyle name="20% - Accent1 3 2 2 2 5 10" xfId="17223" xr:uid="{00000000-0005-0000-0000-000090420000}"/>
    <cellStyle name="20% - Accent1 3 2 2 2 5 10 2" xfId="17224" xr:uid="{00000000-0005-0000-0000-000091420000}"/>
    <cellStyle name="20% - Accent1 3 2 2 2 5 11" xfId="17225" xr:uid="{00000000-0005-0000-0000-000092420000}"/>
    <cellStyle name="20% - Accent1 3 2 2 2 5 2" xfId="17226" xr:uid="{00000000-0005-0000-0000-000093420000}"/>
    <cellStyle name="20% - Accent1 3 2 2 2 5 2 2" xfId="17227" xr:uid="{00000000-0005-0000-0000-000094420000}"/>
    <cellStyle name="20% - Accent1 3 2 2 2 5 2 2 2" xfId="17228" xr:uid="{00000000-0005-0000-0000-000095420000}"/>
    <cellStyle name="20% - Accent1 3 2 2 2 5 2 2 2 2" xfId="17229" xr:uid="{00000000-0005-0000-0000-000096420000}"/>
    <cellStyle name="20% - Accent1 3 2 2 2 5 2 2 2 2 2" xfId="17230" xr:uid="{00000000-0005-0000-0000-000097420000}"/>
    <cellStyle name="20% - Accent1 3 2 2 2 5 2 2 2 3" xfId="17231" xr:uid="{00000000-0005-0000-0000-000098420000}"/>
    <cellStyle name="20% - Accent1 3 2 2 2 5 2 2 3" xfId="17232" xr:uid="{00000000-0005-0000-0000-000099420000}"/>
    <cellStyle name="20% - Accent1 3 2 2 2 5 2 2 3 2" xfId="17233" xr:uid="{00000000-0005-0000-0000-00009A420000}"/>
    <cellStyle name="20% - Accent1 3 2 2 2 5 2 2 4" xfId="17234" xr:uid="{00000000-0005-0000-0000-00009B420000}"/>
    <cellStyle name="20% - Accent1 3 2 2 2 5 2 3" xfId="17235" xr:uid="{00000000-0005-0000-0000-00009C420000}"/>
    <cellStyle name="20% - Accent1 3 2 2 2 5 2 3 2" xfId="17236" xr:uid="{00000000-0005-0000-0000-00009D420000}"/>
    <cellStyle name="20% - Accent1 3 2 2 2 5 2 3 2 2" xfId="17237" xr:uid="{00000000-0005-0000-0000-00009E420000}"/>
    <cellStyle name="20% - Accent1 3 2 2 2 5 2 3 2 2 2" xfId="17238" xr:uid="{00000000-0005-0000-0000-00009F420000}"/>
    <cellStyle name="20% - Accent1 3 2 2 2 5 2 3 2 3" xfId="17239" xr:uid="{00000000-0005-0000-0000-0000A0420000}"/>
    <cellStyle name="20% - Accent1 3 2 2 2 5 2 3 3" xfId="17240" xr:uid="{00000000-0005-0000-0000-0000A1420000}"/>
    <cellStyle name="20% - Accent1 3 2 2 2 5 2 3 3 2" xfId="17241" xr:uid="{00000000-0005-0000-0000-0000A2420000}"/>
    <cellStyle name="20% - Accent1 3 2 2 2 5 2 3 4" xfId="17242" xr:uid="{00000000-0005-0000-0000-0000A3420000}"/>
    <cellStyle name="20% - Accent1 3 2 2 2 5 2 4" xfId="17243" xr:uid="{00000000-0005-0000-0000-0000A4420000}"/>
    <cellStyle name="20% - Accent1 3 2 2 2 5 2 4 2" xfId="17244" xr:uid="{00000000-0005-0000-0000-0000A5420000}"/>
    <cellStyle name="20% - Accent1 3 2 2 2 5 2 4 2 2" xfId="17245" xr:uid="{00000000-0005-0000-0000-0000A6420000}"/>
    <cellStyle name="20% - Accent1 3 2 2 2 5 2 4 2 2 2" xfId="17246" xr:uid="{00000000-0005-0000-0000-0000A7420000}"/>
    <cellStyle name="20% - Accent1 3 2 2 2 5 2 4 2 3" xfId="17247" xr:uid="{00000000-0005-0000-0000-0000A8420000}"/>
    <cellStyle name="20% - Accent1 3 2 2 2 5 2 4 3" xfId="17248" xr:uid="{00000000-0005-0000-0000-0000A9420000}"/>
    <cellStyle name="20% - Accent1 3 2 2 2 5 2 4 3 2" xfId="17249" xr:uid="{00000000-0005-0000-0000-0000AA420000}"/>
    <cellStyle name="20% - Accent1 3 2 2 2 5 2 4 4" xfId="17250" xr:uid="{00000000-0005-0000-0000-0000AB420000}"/>
    <cellStyle name="20% - Accent1 3 2 2 2 5 2 5" xfId="17251" xr:uid="{00000000-0005-0000-0000-0000AC420000}"/>
    <cellStyle name="20% - Accent1 3 2 2 2 5 2 5 2" xfId="17252" xr:uid="{00000000-0005-0000-0000-0000AD420000}"/>
    <cellStyle name="20% - Accent1 3 2 2 2 5 2 5 2 2" xfId="17253" xr:uid="{00000000-0005-0000-0000-0000AE420000}"/>
    <cellStyle name="20% - Accent1 3 2 2 2 5 2 5 3" xfId="17254" xr:uid="{00000000-0005-0000-0000-0000AF420000}"/>
    <cellStyle name="20% - Accent1 3 2 2 2 5 2 6" xfId="17255" xr:uid="{00000000-0005-0000-0000-0000B0420000}"/>
    <cellStyle name="20% - Accent1 3 2 2 2 5 2 6 2" xfId="17256" xr:uid="{00000000-0005-0000-0000-0000B1420000}"/>
    <cellStyle name="20% - Accent1 3 2 2 2 5 2 6 2 2" xfId="17257" xr:uid="{00000000-0005-0000-0000-0000B2420000}"/>
    <cellStyle name="20% - Accent1 3 2 2 2 5 2 6 3" xfId="17258" xr:uid="{00000000-0005-0000-0000-0000B3420000}"/>
    <cellStyle name="20% - Accent1 3 2 2 2 5 2 7" xfId="17259" xr:uid="{00000000-0005-0000-0000-0000B4420000}"/>
    <cellStyle name="20% - Accent1 3 2 2 2 5 2 7 2" xfId="17260" xr:uid="{00000000-0005-0000-0000-0000B5420000}"/>
    <cellStyle name="20% - Accent1 3 2 2 2 5 2 8" xfId="17261" xr:uid="{00000000-0005-0000-0000-0000B6420000}"/>
    <cellStyle name="20% - Accent1 3 2 2 2 5 2 8 2" xfId="17262" xr:uid="{00000000-0005-0000-0000-0000B7420000}"/>
    <cellStyle name="20% - Accent1 3 2 2 2 5 2 9" xfId="17263" xr:uid="{00000000-0005-0000-0000-0000B8420000}"/>
    <cellStyle name="20% - Accent1 3 2 2 2 5 3" xfId="17264" xr:uid="{00000000-0005-0000-0000-0000B9420000}"/>
    <cellStyle name="20% - Accent1 3 2 2 2 5 3 2" xfId="17265" xr:uid="{00000000-0005-0000-0000-0000BA420000}"/>
    <cellStyle name="20% - Accent1 3 2 2 2 5 3 2 2" xfId="17266" xr:uid="{00000000-0005-0000-0000-0000BB420000}"/>
    <cellStyle name="20% - Accent1 3 2 2 2 5 3 2 2 2" xfId="17267" xr:uid="{00000000-0005-0000-0000-0000BC420000}"/>
    <cellStyle name="20% - Accent1 3 2 2 2 5 3 2 2 2 2" xfId="17268" xr:uid="{00000000-0005-0000-0000-0000BD420000}"/>
    <cellStyle name="20% - Accent1 3 2 2 2 5 3 2 2 3" xfId="17269" xr:uid="{00000000-0005-0000-0000-0000BE420000}"/>
    <cellStyle name="20% - Accent1 3 2 2 2 5 3 2 3" xfId="17270" xr:uid="{00000000-0005-0000-0000-0000BF420000}"/>
    <cellStyle name="20% - Accent1 3 2 2 2 5 3 2 3 2" xfId="17271" xr:uid="{00000000-0005-0000-0000-0000C0420000}"/>
    <cellStyle name="20% - Accent1 3 2 2 2 5 3 2 4" xfId="17272" xr:uid="{00000000-0005-0000-0000-0000C1420000}"/>
    <cellStyle name="20% - Accent1 3 2 2 2 5 3 3" xfId="17273" xr:uid="{00000000-0005-0000-0000-0000C2420000}"/>
    <cellStyle name="20% - Accent1 3 2 2 2 5 3 3 2" xfId="17274" xr:uid="{00000000-0005-0000-0000-0000C3420000}"/>
    <cellStyle name="20% - Accent1 3 2 2 2 5 3 3 2 2" xfId="17275" xr:uid="{00000000-0005-0000-0000-0000C4420000}"/>
    <cellStyle name="20% - Accent1 3 2 2 2 5 3 3 2 2 2" xfId="17276" xr:uid="{00000000-0005-0000-0000-0000C5420000}"/>
    <cellStyle name="20% - Accent1 3 2 2 2 5 3 3 2 3" xfId="17277" xr:uid="{00000000-0005-0000-0000-0000C6420000}"/>
    <cellStyle name="20% - Accent1 3 2 2 2 5 3 3 3" xfId="17278" xr:uid="{00000000-0005-0000-0000-0000C7420000}"/>
    <cellStyle name="20% - Accent1 3 2 2 2 5 3 3 3 2" xfId="17279" xr:uid="{00000000-0005-0000-0000-0000C8420000}"/>
    <cellStyle name="20% - Accent1 3 2 2 2 5 3 3 4" xfId="17280" xr:uid="{00000000-0005-0000-0000-0000C9420000}"/>
    <cellStyle name="20% - Accent1 3 2 2 2 5 3 4" xfId="17281" xr:uid="{00000000-0005-0000-0000-0000CA420000}"/>
    <cellStyle name="20% - Accent1 3 2 2 2 5 3 4 2" xfId="17282" xr:uid="{00000000-0005-0000-0000-0000CB420000}"/>
    <cellStyle name="20% - Accent1 3 2 2 2 5 3 4 2 2" xfId="17283" xr:uid="{00000000-0005-0000-0000-0000CC420000}"/>
    <cellStyle name="20% - Accent1 3 2 2 2 5 3 4 2 2 2" xfId="17284" xr:uid="{00000000-0005-0000-0000-0000CD420000}"/>
    <cellStyle name="20% - Accent1 3 2 2 2 5 3 4 2 3" xfId="17285" xr:uid="{00000000-0005-0000-0000-0000CE420000}"/>
    <cellStyle name="20% - Accent1 3 2 2 2 5 3 4 3" xfId="17286" xr:uid="{00000000-0005-0000-0000-0000CF420000}"/>
    <cellStyle name="20% - Accent1 3 2 2 2 5 3 4 3 2" xfId="17287" xr:uid="{00000000-0005-0000-0000-0000D0420000}"/>
    <cellStyle name="20% - Accent1 3 2 2 2 5 3 4 4" xfId="17288" xr:uid="{00000000-0005-0000-0000-0000D1420000}"/>
    <cellStyle name="20% - Accent1 3 2 2 2 5 3 5" xfId="17289" xr:uid="{00000000-0005-0000-0000-0000D2420000}"/>
    <cellStyle name="20% - Accent1 3 2 2 2 5 3 5 2" xfId="17290" xr:uid="{00000000-0005-0000-0000-0000D3420000}"/>
    <cellStyle name="20% - Accent1 3 2 2 2 5 3 5 2 2" xfId="17291" xr:uid="{00000000-0005-0000-0000-0000D4420000}"/>
    <cellStyle name="20% - Accent1 3 2 2 2 5 3 5 3" xfId="17292" xr:uid="{00000000-0005-0000-0000-0000D5420000}"/>
    <cellStyle name="20% - Accent1 3 2 2 2 5 3 6" xfId="17293" xr:uid="{00000000-0005-0000-0000-0000D6420000}"/>
    <cellStyle name="20% - Accent1 3 2 2 2 5 3 6 2" xfId="17294" xr:uid="{00000000-0005-0000-0000-0000D7420000}"/>
    <cellStyle name="20% - Accent1 3 2 2 2 5 3 6 2 2" xfId="17295" xr:uid="{00000000-0005-0000-0000-0000D8420000}"/>
    <cellStyle name="20% - Accent1 3 2 2 2 5 3 6 3" xfId="17296" xr:uid="{00000000-0005-0000-0000-0000D9420000}"/>
    <cellStyle name="20% - Accent1 3 2 2 2 5 3 7" xfId="17297" xr:uid="{00000000-0005-0000-0000-0000DA420000}"/>
    <cellStyle name="20% - Accent1 3 2 2 2 5 3 7 2" xfId="17298" xr:uid="{00000000-0005-0000-0000-0000DB420000}"/>
    <cellStyle name="20% - Accent1 3 2 2 2 5 3 8" xfId="17299" xr:uid="{00000000-0005-0000-0000-0000DC420000}"/>
    <cellStyle name="20% - Accent1 3 2 2 2 5 3 8 2" xfId="17300" xr:uid="{00000000-0005-0000-0000-0000DD420000}"/>
    <cellStyle name="20% - Accent1 3 2 2 2 5 3 9" xfId="17301" xr:uid="{00000000-0005-0000-0000-0000DE420000}"/>
    <cellStyle name="20% - Accent1 3 2 2 2 5 4" xfId="17302" xr:uid="{00000000-0005-0000-0000-0000DF420000}"/>
    <cellStyle name="20% - Accent1 3 2 2 2 5 4 2" xfId="17303" xr:uid="{00000000-0005-0000-0000-0000E0420000}"/>
    <cellStyle name="20% - Accent1 3 2 2 2 5 4 2 2" xfId="17304" xr:uid="{00000000-0005-0000-0000-0000E1420000}"/>
    <cellStyle name="20% - Accent1 3 2 2 2 5 4 2 2 2" xfId="17305" xr:uid="{00000000-0005-0000-0000-0000E2420000}"/>
    <cellStyle name="20% - Accent1 3 2 2 2 5 4 2 3" xfId="17306" xr:uid="{00000000-0005-0000-0000-0000E3420000}"/>
    <cellStyle name="20% - Accent1 3 2 2 2 5 4 3" xfId="17307" xr:uid="{00000000-0005-0000-0000-0000E4420000}"/>
    <cellStyle name="20% - Accent1 3 2 2 2 5 4 3 2" xfId="17308" xr:uid="{00000000-0005-0000-0000-0000E5420000}"/>
    <cellStyle name="20% - Accent1 3 2 2 2 5 4 4" xfId="17309" xr:uid="{00000000-0005-0000-0000-0000E6420000}"/>
    <cellStyle name="20% - Accent1 3 2 2 2 5 5" xfId="17310" xr:uid="{00000000-0005-0000-0000-0000E7420000}"/>
    <cellStyle name="20% - Accent1 3 2 2 2 5 5 2" xfId="17311" xr:uid="{00000000-0005-0000-0000-0000E8420000}"/>
    <cellStyle name="20% - Accent1 3 2 2 2 5 5 2 2" xfId="17312" xr:uid="{00000000-0005-0000-0000-0000E9420000}"/>
    <cellStyle name="20% - Accent1 3 2 2 2 5 5 2 2 2" xfId="17313" xr:uid="{00000000-0005-0000-0000-0000EA420000}"/>
    <cellStyle name="20% - Accent1 3 2 2 2 5 5 2 3" xfId="17314" xr:uid="{00000000-0005-0000-0000-0000EB420000}"/>
    <cellStyle name="20% - Accent1 3 2 2 2 5 5 3" xfId="17315" xr:uid="{00000000-0005-0000-0000-0000EC420000}"/>
    <cellStyle name="20% - Accent1 3 2 2 2 5 5 3 2" xfId="17316" xr:uid="{00000000-0005-0000-0000-0000ED420000}"/>
    <cellStyle name="20% - Accent1 3 2 2 2 5 5 4" xfId="17317" xr:uid="{00000000-0005-0000-0000-0000EE420000}"/>
    <cellStyle name="20% - Accent1 3 2 2 2 5 6" xfId="17318" xr:uid="{00000000-0005-0000-0000-0000EF420000}"/>
    <cellStyle name="20% - Accent1 3 2 2 2 5 6 2" xfId="17319" xr:uid="{00000000-0005-0000-0000-0000F0420000}"/>
    <cellStyle name="20% - Accent1 3 2 2 2 5 6 2 2" xfId="17320" xr:uid="{00000000-0005-0000-0000-0000F1420000}"/>
    <cellStyle name="20% - Accent1 3 2 2 2 5 6 2 2 2" xfId="17321" xr:uid="{00000000-0005-0000-0000-0000F2420000}"/>
    <cellStyle name="20% - Accent1 3 2 2 2 5 6 2 3" xfId="17322" xr:uid="{00000000-0005-0000-0000-0000F3420000}"/>
    <cellStyle name="20% - Accent1 3 2 2 2 5 6 3" xfId="17323" xr:uid="{00000000-0005-0000-0000-0000F4420000}"/>
    <cellStyle name="20% - Accent1 3 2 2 2 5 6 3 2" xfId="17324" xr:uid="{00000000-0005-0000-0000-0000F5420000}"/>
    <cellStyle name="20% - Accent1 3 2 2 2 5 6 4" xfId="17325" xr:uid="{00000000-0005-0000-0000-0000F6420000}"/>
    <cellStyle name="20% - Accent1 3 2 2 2 5 7" xfId="17326" xr:uid="{00000000-0005-0000-0000-0000F7420000}"/>
    <cellStyle name="20% - Accent1 3 2 2 2 5 7 2" xfId="17327" xr:uid="{00000000-0005-0000-0000-0000F8420000}"/>
    <cellStyle name="20% - Accent1 3 2 2 2 5 7 2 2" xfId="17328" xr:uid="{00000000-0005-0000-0000-0000F9420000}"/>
    <cellStyle name="20% - Accent1 3 2 2 2 5 7 3" xfId="17329" xr:uid="{00000000-0005-0000-0000-0000FA420000}"/>
    <cellStyle name="20% - Accent1 3 2 2 2 5 8" xfId="17330" xr:uid="{00000000-0005-0000-0000-0000FB420000}"/>
    <cellStyle name="20% - Accent1 3 2 2 2 5 8 2" xfId="17331" xr:uid="{00000000-0005-0000-0000-0000FC420000}"/>
    <cellStyle name="20% - Accent1 3 2 2 2 5 8 2 2" xfId="17332" xr:uid="{00000000-0005-0000-0000-0000FD420000}"/>
    <cellStyle name="20% - Accent1 3 2 2 2 5 8 3" xfId="17333" xr:uid="{00000000-0005-0000-0000-0000FE420000}"/>
    <cellStyle name="20% - Accent1 3 2 2 2 5 9" xfId="17334" xr:uid="{00000000-0005-0000-0000-0000FF420000}"/>
    <cellStyle name="20% - Accent1 3 2 2 2 5 9 2" xfId="17335" xr:uid="{00000000-0005-0000-0000-000000430000}"/>
    <cellStyle name="20% - Accent1 3 2 2 2 6" xfId="17336" xr:uid="{00000000-0005-0000-0000-000001430000}"/>
    <cellStyle name="20% - Accent1 3 2 2 2 6 2" xfId="17337" xr:uid="{00000000-0005-0000-0000-000002430000}"/>
    <cellStyle name="20% - Accent1 3 2 2 2 6 2 2" xfId="17338" xr:uid="{00000000-0005-0000-0000-000003430000}"/>
    <cellStyle name="20% - Accent1 3 2 2 2 6 2 2 2" xfId="17339" xr:uid="{00000000-0005-0000-0000-000004430000}"/>
    <cellStyle name="20% - Accent1 3 2 2 2 6 2 2 2 2" xfId="17340" xr:uid="{00000000-0005-0000-0000-000005430000}"/>
    <cellStyle name="20% - Accent1 3 2 2 2 6 2 2 3" xfId="17341" xr:uid="{00000000-0005-0000-0000-000006430000}"/>
    <cellStyle name="20% - Accent1 3 2 2 2 6 2 3" xfId="17342" xr:uid="{00000000-0005-0000-0000-000007430000}"/>
    <cellStyle name="20% - Accent1 3 2 2 2 6 2 3 2" xfId="17343" xr:uid="{00000000-0005-0000-0000-000008430000}"/>
    <cellStyle name="20% - Accent1 3 2 2 2 6 2 4" xfId="17344" xr:uid="{00000000-0005-0000-0000-000009430000}"/>
    <cellStyle name="20% - Accent1 3 2 2 2 6 3" xfId="17345" xr:uid="{00000000-0005-0000-0000-00000A430000}"/>
    <cellStyle name="20% - Accent1 3 2 2 2 6 3 2" xfId="17346" xr:uid="{00000000-0005-0000-0000-00000B430000}"/>
    <cellStyle name="20% - Accent1 3 2 2 2 6 3 2 2" xfId="17347" xr:uid="{00000000-0005-0000-0000-00000C430000}"/>
    <cellStyle name="20% - Accent1 3 2 2 2 6 3 2 2 2" xfId="17348" xr:uid="{00000000-0005-0000-0000-00000D430000}"/>
    <cellStyle name="20% - Accent1 3 2 2 2 6 3 2 3" xfId="17349" xr:uid="{00000000-0005-0000-0000-00000E430000}"/>
    <cellStyle name="20% - Accent1 3 2 2 2 6 3 3" xfId="17350" xr:uid="{00000000-0005-0000-0000-00000F430000}"/>
    <cellStyle name="20% - Accent1 3 2 2 2 6 3 3 2" xfId="17351" xr:uid="{00000000-0005-0000-0000-000010430000}"/>
    <cellStyle name="20% - Accent1 3 2 2 2 6 3 4" xfId="17352" xr:uid="{00000000-0005-0000-0000-000011430000}"/>
    <cellStyle name="20% - Accent1 3 2 2 2 6 4" xfId="17353" xr:uid="{00000000-0005-0000-0000-000012430000}"/>
    <cellStyle name="20% - Accent1 3 2 2 2 6 4 2" xfId="17354" xr:uid="{00000000-0005-0000-0000-000013430000}"/>
    <cellStyle name="20% - Accent1 3 2 2 2 6 4 2 2" xfId="17355" xr:uid="{00000000-0005-0000-0000-000014430000}"/>
    <cellStyle name="20% - Accent1 3 2 2 2 6 4 2 2 2" xfId="17356" xr:uid="{00000000-0005-0000-0000-000015430000}"/>
    <cellStyle name="20% - Accent1 3 2 2 2 6 4 2 3" xfId="17357" xr:uid="{00000000-0005-0000-0000-000016430000}"/>
    <cellStyle name="20% - Accent1 3 2 2 2 6 4 3" xfId="17358" xr:uid="{00000000-0005-0000-0000-000017430000}"/>
    <cellStyle name="20% - Accent1 3 2 2 2 6 4 3 2" xfId="17359" xr:uid="{00000000-0005-0000-0000-000018430000}"/>
    <cellStyle name="20% - Accent1 3 2 2 2 6 4 4" xfId="17360" xr:uid="{00000000-0005-0000-0000-000019430000}"/>
    <cellStyle name="20% - Accent1 3 2 2 2 6 5" xfId="17361" xr:uid="{00000000-0005-0000-0000-00001A430000}"/>
    <cellStyle name="20% - Accent1 3 2 2 2 6 5 2" xfId="17362" xr:uid="{00000000-0005-0000-0000-00001B430000}"/>
    <cellStyle name="20% - Accent1 3 2 2 2 6 5 2 2" xfId="17363" xr:uid="{00000000-0005-0000-0000-00001C430000}"/>
    <cellStyle name="20% - Accent1 3 2 2 2 6 5 3" xfId="17364" xr:uid="{00000000-0005-0000-0000-00001D430000}"/>
    <cellStyle name="20% - Accent1 3 2 2 2 6 6" xfId="17365" xr:uid="{00000000-0005-0000-0000-00001E430000}"/>
    <cellStyle name="20% - Accent1 3 2 2 2 6 6 2" xfId="17366" xr:uid="{00000000-0005-0000-0000-00001F430000}"/>
    <cellStyle name="20% - Accent1 3 2 2 2 6 6 2 2" xfId="17367" xr:uid="{00000000-0005-0000-0000-000020430000}"/>
    <cellStyle name="20% - Accent1 3 2 2 2 6 6 3" xfId="17368" xr:uid="{00000000-0005-0000-0000-000021430000}"/>
    <cellStyle name="20% - Accent1 3 2 2 2 6 7" xfId="17369" xr:uid="{00000000-0005-0000-0000-000022430000}"/>
    <cellStyle name="20% - Accent1 3 2 2 2 6 7 2" xfId="17370" xr:uid="{00000000-0005-0000-0000-000023430000}"/>
    <cellStyle name="20% - Accent1 3 2 2 2 6 8" xfId="17371" xr:uid="{00000000-0005-0000-0000-000024430000}"/>
    <cellStyle name="20% - Accent1 3 2 2 2 6 8 2" xfId="17372" xr:uid="{00000000-0005-0000-0000-000025430000}"/>
    <cellStyle name="20% - Accent1 3 2 2 2 6 9" xfId="17373" xr:uid="{00000000-0005-0000-0000-000026430000}"/>
    <cellStyle name="20% - Accent1 3 2 2 2 7" xfId="17374" xr:uid="{00000000-0005-0000-0000-000027430000}"/>
    <cellStyle name="20% - Accent1 3 2 2 2 7 2" xfId="17375" xr:uid="{00000000-0005-0000-0000-000028430000}"/>
    <cellStyle name="20% - Accent1 3 2 2 2 7 2 2" xfId="17376" xr:uid="{00000000-0005-0000-0000-000029430000}"/>
    <cellStyle name="20% - Accent1 3 2 2 2 7 2 2 2" xfId="17377" xr:uid="{00000000-0005-0000-0000-00002A430000}"/>
    <cellStyle name="20% - Accent1 3 2 2 2 7 2 2 2 2" xfId="17378" xr:uid="{00000000-0005-0000-0000-00002B430000}"/>
    <cellStyle name="20% - Accent1 3 2 2 2 7 2 2 3" xfId="17379" xr:uid="{00000000-0005-0000-0000-00002C430000}"/>
    <cellStyle name="20% - Accent1 3 2 2 2 7 2 3" xfId="17380" xr:uid="{00000000-0005-0000-0000-00002D430000}"/>
    <cellStyle name="20% - Accent1 3 2 2 2 7 2 3 2" xfId="17381" xr:uid="{00000000-0005-0000-0000-00002E430000}"/>
    <cellStyle name="20% - Accent1 3 2 2 2 7 2 4" xfId="17382" xr:uid="{00000000-0005-0000-0000-00002F430000}"/>
    <cellStyle name="20% - Accent1 3 2 2 2 7 3" xfId="17383" xr:uid="{00000000-0005-0000-0000-000030430000}"/>
    <cellStyle name="20% - Accent1 3 2 2 2 7 3 2" xfId="17384" xr:uid="{00000000-0005-0000-0000-000031430000}"/>
    <cellStyle name="20% - Accent1 3 2 2 2 7 3 2 2" xfId="17385" xr:uid="{00000000-0005-0000-0000-000032430000}"/>
    <cellStyle name="20% - Accent1 3 2 2 2 7 3 2 2 2" xfId="17386" xr:uid="{00000000-0005-0000-0000-000033430000}"/>
    <cellStyle name="20% - Accent1 3 2 2 2 7 3 2 3" xfId="17387" xr:uid="{00000000-0005-0000-0000-000034430000}"/>
    <cellStyle name="20% - Accent1 3 2 2 2 7 3 3" xfId="17388" xr:uid="{00000000-0005-0000-0000-000035430000}"/>
    <cellStyle name="20% - Accent1 3 2 2 2 7 3 3 2" xfId="17389" xr:uid="{00000000-0005-0000-0000-000036430000}"/>
    <cellStyle name="20% - Accent1 3 2 2 2 7 3 4" xfId="17390" xr:uid="{00000000-0005-0000-0000-000037430000}"/>
    <cellStyle name="20% - Accent1 3 2 2 2 7 4" xfId="17391" xr:uid="{00000000-0005-0000-0000-000038430000}"/>
    <cellStyle name="20% - Accent1 3 2 2 2 7 4 2" xfId="17392" xr:uid="{00000000-0005-0000-0000-000039430000}"/>
    <cellStyle name="20% - Accent1 3 2 2 2 7 4 2 2" xfId="17393" xr:uid="{00000000-0005-0000-0000-00003A430000}"/>
    <cellStyle name="20% - Accent1 3 2 2 2 7 4 2 2 2" xfId="17394" xr:uid="{00000000-0005-0000-0000-00003B430000}"/>
    <cellStyle name="20% - Accent1 3 2 2 2 7 4 2 3" xfId="17395" xr:uid="{00000000-0005-0000-0000-00003C430000}"/>
    <cellStyle name="20% - Accent1 3 2 2 2 7 4 3" xfId="17396" xr:uid="{00000000-0005-0000-0000-00003D430000}"/>
    <cellStyle name="20% - Accent1 3 2 2 2 7 4 3 2" xfId="17397" xr:uid="{00000000-0005-0000-0000-00003E430000}"/>
    <cellStyle name="20% - Accent1 3 2 2 2 7 4 4" xfId="17398" xr:uid="{00000000-0005-0000-0000-00003F430000}"/>
    <cellStyle name="20% - Accent1 3 2 2 2 7 5" xfId="17399" xr:uid="{00000000-0005-0000-0000-000040430000}"/>
    <cellStyle name="20% - Accent1 3 2 2 2 7 5 2" xfId="17400" xr:uid="{00000000-0005-0000-0000-000041430000}"/>
    <cellStyle name="20% - Accent1 3 2 2 2 7 5 2 2" xfId="17401" xr:uid="{00000000-0005-0000-0000-000042430000}"/>
    <cellStyle name="20% - Accent1 3 2 2 2 7 5 3" xfId="17402" xr:uid="{00000000-0005-0000-0000-000043430000}"/>
    <cellStyle name="20% - Accent1 3 2 2 2 7 6" xfId="17403" xr:uid="{00000000-0005-0000-0000-000044430000}"/>
    <cellStyle name="20% - Accent1 3 2 2 2 7 6 2" xfId="17404" xr:uid="{00000000-0005-0000-0000-000045430000}"/>
    <cellStyle name="20% - Accent1 3 2 2 2 7 6 2 2" xfId="17405" xr:uid="{00000000-0005-0000-0000-000046430000}"/>
    <cellStyle name="20% - Accent1 3 2 2 2 7 6 3" xfId="17406" xr:uid="{00000000-0005-0000-0000-000047430000}"/>
    <cellStyle name="20% - Accent1 3 2 2 2 7 7" xfId="17407" xr:uid="{00000000-0005-0000-0000-000048430000}"/>
    <cellStyle name="20% - Accent1 3 2 2 2 7 7 2" xfId="17408" xr:uid="{00000000-0005-0000-0000-000049430000}"/>
    <cellStyle name="20% - Accent1 3 2 2 2 7 8" xfId="17409" xr:uid="{00000000-0005-0000-0000-00004A430000}"/>
    <cellStyle name="20% - Accent1 3 2 2 2 7 8 2" xfId="17410" xr:uid="{00000000-0005-0000-0000-00004B430000}"/>
    <cellStyle name="20% - Accent1 3 2 2 2 7 9" xfId="17411" xr:uid="{00000000-0005-0000-0000-00004C430000}"/>
    <cellStyle name="20% - Accent1 3 2 2 2 8" xfId="17412" xr:uid="{00000000-0005-0000-0000-00004D430000}"/>
    <cellStyle name="20% - Accent1 3 2 2 2 8 2" xfId="17413" xr:uid="{00000000-0005-0000-0000-00004E430000}"/>
    <cellStyle name="20% - Accent1 3 2 2 2 8 2 2" xfId="17414" xr:uid="{00000000-0005-0000-0000-00004F430000}"/>
    <cellStyle name="20% - Accent1 3 2 2 2 8 2 2 2" xfId="17415" xr:uid="{00000000-0005-0000-0000-000050430000}"/>
    <cellStyle name="20% - Accent1 3 2 2 2 8 2 3" xfId="17416" xr:uid="{00000000-0005-0000-0000-000051430000}"/>
    <cellStyle name="20% - Accent1 3 2 2 2 8 3" xfId="17417" xr:uid="{00000000-0005-0000-0000-000052430000}"/>
    <cellStyle name="20% - Accent1 3 2 2 2 8 3 2" xfId="17418" xr:uid="{00000000-0005-0000-0000-000053430000}"/>
    <cellStyle name="20% - Accent1 3 2 2 2 8 4" xfId="17419" xr:uid="{00000000-0005-0000-0000-000054430000}"/>
    <cellStyle name="20% - Accent1 3 2 2 2 9" xfId="17420" xr:uid="{00000000-0005-0000-0000-000055430000}"/>
    <cellStyle name="20% - Accent1 3 2 2 2 9 2" xfId="17421" xr:uid="{00000000-0005-0000-0000-000056430000}"/>
    <cellStyle name="20% - Accent1 3 2 2 2 9 2 2" xfId="17422" xr:uid="{00000000-0005-0000-0000-000057430000}"/>
    <cellStyle name="20% - Accent1 3 2 2 2 9 2 2 2" xfId="17423" xr:uid="{00000000-0005-0000-0000-000058430000}"/>
    <cellStyle name="20% - Accent1 3 2 2 2 9 2 3" xfId="17424" xr:uid="{00000000-0005-0000-0000-000059430000}"/>
    <cellStyle name="20% - Accent1 3 2 2 2 9 3" xfId="17425" xr:uid="{00000000-0005-0000-0000-00005A430000}"/>
    <cellStyle name="20% - Accent1 3 2 2 2 9 3 2" xfId="17426" xr:uid="{00000000-0005-0000-0000-00005B430000}"/>
    <cellStyle name="20% - Accent1 3 2 2 2 9 4" xfId="17427" xr:uid="{00000000-0005-0000-0000-00005C430000}"/>
    <cellStyle name="20% - Accent1 3 2 2 3" xfId="17428" xr:uid="{00000000-0005-0000-0000-00005D430000}"/>
    <cellStyle name="20% - Accent1 3 2 2 3 10" xfId="17429" xr:uid="{00000000-0005-0000-0000-00005E430000}"/>
    <cellStyle name="20% - Accent1 3 2 2 3 10 2" xfId="17430" xr:uid="{00000000-0005-0000-0000-00005F430000}"/>
    <cellStyle name="20% - Accent1 3 2 2 3 10 2 2" xfId="17431" xr:uid="{00000000-0005-0000-0000-000060430000}"/>
    <cellStyle name="20% - Accent1 3 2 2 3 10 3" xfId="17432" xr:uid="{00000000-0005-0000-0000-000061430000}"/>
    <cellStyle name="20% - Accent1 3 2 2 3 11" xfId="17433" xr:uid="{00000000-0005-0000-0000-000062430000}"/>
    <cellStyle name="20% - Accent1 3 2 2 3 11 2" xfId="17434" xr:uid="{00000000-0005-0000-0000-000063430000}"/>
    <cellStyle name="20% - Accent1 3 2 2 3 11 2 2" xfId="17435" xr:uid="{00000000-0005-0000-0000-000064430000}"/>
    <cellStyle name="20% - Accent1 3 2 2 3 11 3" xfId="17436" xr:uid="{00000000-0005-0000-0000-000065430000}"/>
    <cellStyle name="20% - Accent1 3 2 2 3 12" xfId="17437" xr:uid="{00000000-0005-0000-0000-000066430000}"/>
    <cellStyle name="20% - Accent1 3 2 2 3 12 2" xfId="17438" xr:uid="{00000000-0005-0000-0000-000067430000}"/>
    <cellStyle name="20% - Accent1 3 2 2 3 13" xfId="17439" xr:uid="{00000000-0005-0000-0000-000068430000}"/>
    <cellStyle name="20% - Accent1 3 2 2 3 13 2" xfId="17440" xr:uid="{00000000-0005-0000-0000-000069430000}"/>
    <cellStyle name="20% - Accent1 3 2 2 3 14" xfId="17441" xr:uid="{00000000-0005-0000-0000-00006A430000}"/>
    <cellStyle name="20% - Accent1 3 2 2 3 2" xfId="17442" xr:uid="{00000000-0005-0000-0000-00006B430000}"/>
    <cellStyle name="20% - Accent1 3 2 2 3 2 10" xfId="17443" xr:uid="{00000000-0005-0000-0000-00006C430000}"/>
    <cellStyle name="20% - Accent1 3 2 2 3 2 10 2" xfId="17444" xr:uid="{00000000-0005-0000-0000-00006D430000}"/>
    <cellStyle name="20% - Accent1 3 2 2 3 2 11" xfId="17445" xr:uid="{00000000-0005-0000-0000-00006E430000}"/>
    <cellStyle name="20% - Accent1 3 2 2 3 2 2" xfId="17446" xr:uid="{00000000-0005-0000-0000-00006F430000}"/>
    <cellStyle name="20% - Accent1 3 2 2 3 2 2 2" xfId="17447" xr:uid="{00000000-0005-0000-0000-000070430000}"/>
    <cellStyle name="20% - Accent1 3 2 2 3 2 2 2 2" xfId="17448" xr:uid="{00000000-0005-0000-0000-000071430000}"/>
    <cellStyle name="20% - Accent1 3 2 2 3 2 2 2 2 2" xfId="17449" xr:uid="{00000000-0005-0000-0000-000072430000}"/>
    <cellStyle name="20% - Accent1 3 2 2 3 2 2 2 2 2 2" xfId="17450" xr:uid="{00000000-0005-0000-0000-000073430000}"/>
    <cellStyle name="20% - Accent1 3 2 2 3 2 2 2 2 3" xfId="17451" xr:uid="{00000000-0005-0000-0000-000074430000}"/>
    <cellStyle name="20% - Accent1 3 2 2 3 2 2 2 3" xfId="17452" xr:uid="{00000000-0005-0000-0000-000075430000}"/>
    <cellStyle name="20% - Accent1 3 2 2 3 2 2 2 3 2" xfId="17453" xr:uid="{00000000-0005-0000-0000-000076430000}"/>
    <cellStyle name="20% - Accent1 3 2 2 3 2 2 2 4" xfId="17454" xr:uid="{00000000-0005-0000-0000-000077430000}"/>
    <cellStyle name="20% - Accent1 3 2 2 3 2 2 3" xfId="17455" xr:uid="{00000000-0005-0000-0000-000078430000}"/>
    <cellStyle name="20% - Accent1 3 2 2 3 2 2 3 2" xfId="17456" xr:uid="{00000000-0005-0000-0000-000079430000}"/>
    <cellStyle name="20% - Accent1 3 2 2 3 2 2 3 2 2" xfId="17457" xr:uid="{00000000-0005-0000-0000-00007A430000}"/>
    <cellStyle name="20% - Accent1 3 2 2 3 2 2 3 2 2 2" xfId="17458" xr:uid="{00000000-0005-0000-0000-00007B430000}"/>
    <cellStyle name="20% - Accent1 3 2 2 3 2 2 3 2 3" xfId="17459" xr:uid="{00000000-0005-0000-0000-00007C430000}"/>
    <cellStyle name="20% - Accent1 3 2 2 3 2 2 3 3" xfId="17460" xr:uid="{00000000-0005-0000-0000-00007D430000}"/>
    <cellStyle name="20% - Accent1 3 2 2 3 2 2 3 3 2" xfId="17461" xr:uid="{00000000-0005-0000-0000-00007E430000}"/>
    <cellStyle name="20% - Accent1 3 2 2 3 2 2 3 4" xfId="17462" xr:uid="{00000000-0005-0000-0000-00007F430000}"/>
    <cellStyle name="20% - Accent1 3 2 2 3 2 2 4" xfId="17463" xr:uid="{00000000-0005-0000-0000-000080430000}"/>
    <cellStyle name="20% - Accent1 3 2 2 3 2 2 4 2" xfId="17464" xr:uid="{00000000-0005-0000-0000-000081430000}"/>
    <cellStyle name="20% - Accent1 3 2 2 3 2 2 4 2 2" xfId="17465" xr:uid="{00000000-0005-0000-0000-000082430000}"/>
    <cellStyle name="20% - Accent1 3 2 2 3 2 2 4 2 2 2" xfId="17466" xr:uid="{00000000-0005-0000-0000-000083430000}"/>
    <cellStyle name="20% - Accent1 3 2 2 3 2 2 4 2 3" xfId="17467" xr:uid="{00000000-0005-0000-0000-000084430000}"/>
    <cellStyle name="20% - Accent1 3 2 2 3 2 2 4 3" xfId="17468" xr:uid="{00000000-0005-0000-0000-000085430000}"/>
    <cellStyle name="20% - Accent1 3 2 2 3 2 2 4 3 2" xfId="17469" xr:uid="{00000000-0005-0000-0000-000086430000}"/>
    <cellStyle name="20% - Accent1 3 2 2 3 2 2 4 4" xfId="17470" xr:uid="{00000000-0005-0000-0000-000087430000}"/>
    <cellStyle name="20% - Accent1 3 2 2 3 2 2 5" xfId="17471" xr:uid="{00000000-0005-0000-0000-000088430000}"/>
    <cellStyle name="20% - Accent1 3 2 2 3 2 2 5 2" xfId="17472" xr:uid="{00000000-0005-0000-0000-000089430000}"/>
    <cellStyle name="20% - Accent1 3 2 2 3 2 2 5 2 2" xfId="17473" xr:uid="{00000000-0005-0000-0000-00008A430000}"/>
    <cellStyle name="20% - Accent1 3 2 2 3 2 2 5 3" xfId="17474" xr:uid="{00000000-0005-0000-0000-00008B430000}"/>
    <cellStyle name="20% - Accent1 3 2 2 3 2 2 6" xfId="17475" xr:uid="{00000000-0005-0000-0000-00008C430000}"/>
    <cellStyle name="20% - Accent1 3 2 2 3 2 2 6 2" xfId="17476" xr:uid="{00000000-0005-0000-0000-00008D430000}"/>
    <cellStyle name="20% - Accent1 3 2 2 3 2 2 6 2 2" xfId="17477" xr:uid="{00000000-0005-0000-0000-00008E430000}"/>
    <cellStyle name="20% - Accent1 3 2 2 3 2 2 6 3" xfId="17478" xr:uid="{00000000-0005-0000-0000-00008F430000}"/>
    <cellStyle name="20% - Accent1 3 2 2 3 2 2 7" xfId="17479" xr:uid="{00000000-0005-0000-0000-000090430000}"/>
    <cellStyle name="20% - Accent1 3 2 2 3 2 2 7 2" xfId="17480" xr:uid="{00000000-0005-0000-0000-000091430000}"/>
    <cellStyle name="20% - Accent1 3 2 2 3 2 2 8" xfId="17481" xr:uid="{00000000-0005-0000-0000-000092430000}"/>
    <cellStyle name="20% - Accent1 3 2 2 3 2 2 8 2" xfId="17482" xr:uid="{00000000-0005-0000-0000-000093430000}"/>
    <cellStyle name="20% - Accent1 3 2 2 3 2 2 9" xfId="17483" xr:uid="{00000000-0005-0000-0000-000094430000}"/>
    <cellStyle name="20% - Accent1 3 2 2 3 2 3" xfId="17484" xr:uid="{00000000-0005-0000-0000-000095430000}"/>
    <cellStyle name="20% - Accent1 3 2 2 3 2 3 2" xfId="17485" xr:uid="{00000000-0005-0000-0000-000096430000}"/>
    <cellStyle name="20% - Accent1 3 2 2 3 2 3 2 2" xfId="17486" xr:uid="{00000000-0005-0000-0000-000097430000}"/>
    <cellStyle name="20% - Accent1 3 2 2 3 2 3 2 2 2" xfId="17487" xr:uid="{00000000-0005-0000-0000-000098430000}"/>
    <cellStyle name="20% - Accent1 3 2 2 3 2 3 2 2 2 2" xfId="17488" xr:uid="{00000000-0005-0000-0000-000099430000}"/>
    <cellStyle name="20% - Accent1 3 2 2 3 2 3 2 2 3" xfId="17489" xr:uid="{00000000-0005-0000-0000-00009A430000}"/>
    <cellStyle name="20% - Accent1 3 2 2 3 2 3 2 3" xfId="17490" xr:uid="{00000000-0005-0000-0000-00009B430000}"/>
    <cellStyle name="20% - Accent1 3 2 2 3 2 3 2 3 2" xfId="17491" xr:uid="{00000000-0005-0000-0000-00009C430000}"/>
    <cellStyle name="20% - Accent1 3 2 2 3 2 3 2 4" xfId="17492" xr:uid="{00000000-0005-0000-0000-00009D430000}"/>
    <cellStyle name="20% - Accent1 3 2 2 3 2 3 3" xfId="17493" xr:uid="{00000000-0005-0000-0000-00009E430000}"/>
    <cellStyle name="20% - Accent1 3 2 2 3 2 3 3 2" xfId="17494" xr:uid="{00000000-0005-0000-0000-00009F430000}"/>
    <cellStyle name="20% - Accent1 3 2 2 3 2 3 3 2 2" xfId="17495" xr:uid="{00000000-0005-0000-0000-0000A0430000}"/>
    <cellStyle name="20% - Accent1 3 2 2 3 2 3 3 2 2 2" xfId="17496" xr:uid="{00000000-0005-0000-0000-0000A1430000}"/>
    <cellStyle name="20% - Accent1 3 2 2 3 2 3 3 2 3" xfId="17497" xr:uid="{00000000-0005-0000-0000-0000A2430000}"/>
    <cellStyle name="20% - Accent1 3 2 2 3 2 3 3 3" xfId="17498" xr:uid="{00000000-0005-0000-0000-0000A3430000}"/>
    <cellStyle name="20% - Accent1 3 2 2 3 2 3 3 3 2" xfId="17499" xr:uid="{00000000-0005-0000-0000-0000A4430000}"/>
    <cellStyle name="20% - Accent1 3 2 2 3 2 3 3 4" xfId="17500" xr:uid="{00000000-0005-0000-0000-0000A5430000}"/>
    <cellStyle name="20% - Accent1 3 2 2 3 2 3 4" xfId="17501" xr:uid="{00000000-0005-0000-0000-0000A6430000}"/>
    <cellStyle name="20% - Accent1 3 2 2 3 2 3 4 2" xfId="17502" xr:uid="{00000000-0005-0000-0000-0000A7430000}"/>
    <cellStyle name="20% - Accent1 3 2 2 3 2 3 4 2 2" xfId="17503" xr:uid="{00000000-0005-0000-0000-0000A8430000}"/>
    <cellStyle name="20% - Accent1 3 2 2 3 2 3 4 2 2 2" xfId="17504" xr:uid="{00000000-0005-0000-0000-0000A9430000}"/>
    <cellStyle name="20% - Accent1 3 2 2 3 2 3 4 2 3" xfId="17505" xr:uid="{00000000-0005-0000-0000-0000AA430000}"/>
    <cellStyle name="20% - Accent1 3 2 2 3 2 3 4 3" xfId="17506" xr:uid="{00000000-0005-0000-0000-0000AB430000}"/>
    <cellStyle name="20% - Accent1 3 2 2 3 2 3 4 3 2" xfId="17507" xr:uid="{00000000-0005-0000-0000-0000AC430000}"/>
    <cellStyle name="20% - Accent1 3 2 2 3 2 3 4 4" xfId="17508" xr:uid="{00000000-0005-0000-0000-0000AD430000}"/>
    <cellStyle name="20% - Accent1 3 2 2 3 2 3 5" xfId="17509" xr:uid="{00000000-0005-0000-0000-0000AE430000}"/>
    <cellStyle name="20% - Accent1 3 2 2 3 2 3 5 2" xfId="17510" xr:uid="{00000000-0005-0000-0000-0000AF430000}"/>
    <cellStyle name="20% - Accent1 3 2 2 3 2 3 5 2 2" xfId="17511" xr:uid="{00000000-0005-0000-0000-0000B0430000}"/>
    <cellStyle name="20% - Accent1 3 2 2 3 2 3 5 3" xfId="17512" xr:uid="{00000000-0005-0000-0000-0000B1430000}"/>
    <cellStyle name="20% - Accent1 3 2 2 3 2 3 6" xfId="17513" xr:uid="{00000000-0005-0000-0000-0000B2430000}"/>
    <cellStyle name="20% - Accent1 3 2 2 3 2 3 6 2" xfId="17514" xr:uid="{00000000-0005-0000-0000-0000B3430000}"/>
    <cellStyle name="20% - Accent1 3 2 2 3 2 3 6 2 2" xfId="17515" xr:uid="{00000000-0005-0000-0000-0000B4430000}"/>
    <cellStyle name="20% - Accent1 3 2 2 3 2 3 6 3" xfId="17516" xr:uid="{00000000-0005-0000-0000-0000B5430000}"/>
    <cellStyle name="20% - Accent1 3 2 2 3 2 3 7" xfId="17517" xr:uid="{00000000-0005-0000-0000-0000B6430000}"/>
    <cellStyle name="20% - Accent1 3 2 2 3 2 3 7 2" xfId="17518" xr:uid="{00000000-0005-0000-0000-0000B7430000}"/>
    <cellStyle name="20% - Accent1 3 2 2 3 2 3 8" xfId="17519" xr:uid="{00000000-0005-0000-0000-0000B8430000}"/>
    <cellStyle name="20% - Accent1 3 2 2 3 2 3 8 2" xfId="17520" xr:uid="{00000000-0005-0000-0000-0000B9430000}"/>
    <cellStyle name="20% - Accent1 3 2 2 3 2 3 9" xfId="17521" xr:uid="{00000000-0005-0000-0000-0000BA430000}"/>
    <cellStyle name="20% - Accent1 3 2 2 3 2 4" xfId="17522" xr:uid="{00000000-0005-0000-0000-0000BB430000}"/>
    <cellStyle name="20% - Accent1 3 2 2 3 2 4 2" xfId="17523" xr:uid="{00000000-0005-0000-0000-0000BC430000}"/>
    <cellStyle name="20% - Accent1 3 2 2 3 2 4 2 2" xfId="17524" xr:uid="{00000000-0005-0000-0000-0000BD430000}"/>
    <cellStyle name="20% - Accent1 3 2 2 3 2 4 2 2 2" xfId="17525" xr:uid="{00000000-0005-0000-0000-0000BE430000}"/>
    <cellStyle name="20% - Accent1 3 2 2 3 2 4 2 3" xfId="17526" xr:uid="{00000000-0005-0000-0000-0000BF430000}"/>
    <cellStyle name="20% - Accent1 3 2 2 3 2 4 3" xfId="17527" xr:uid="{00000000-0005-0000-0000-0000C0430000}"/>
    <cellStyle name="20% - Accent1 3 2 2 3 2 4 3 2" xfId="17528" xr:uid="{00000000-0005-0000-0000-0000C1430000}"/>
    <cellStyle name="20% - Accent1 3 2 2 3 2 4 4" xfId="17529" xr:uid="{00000000-0005-0000-0000-0000C2430000}"/>
    <cellStyle name="20% - Accent1 3 2 2 3 2 5" xfId="17530" xr:uid="{00000000-0005-0000-0000-0000C3430000}"/>
    <cellStyle name="20% - Accent1 3 2 2 3 2 5 2" xfId="17531" xr:uid="{00000000-0005-0000-0000-0000C4430000}"/>
    <cellStyle name="20% - Accent1 3 2 2 3 2 5 2 2" xfId="17532" xr:uid="{00000000-0005-0000-0000-0000C5430000}"/>
    <cellStyle name="20% - Accent1 3 2 2 3 2 5 2 2 2" xfId="17533" xr:uid="{00000000-0005-0000-0000-0000C6430000}"/>
    <cellStyle name="20% - Accent1 3 2 2 3 2 5 2 3" xfId="17534" xr:uid="{00000000-0005-0000-0000-0000C7430000}"/>
    <cellStyle name="20% - Accent1 3 2 2 3 2 5 3" xfId="17535" xr:uid="{00000000-0005-0000-0000-0000C8430000}"/>
    <cellStyle name="20% - Accent1 3 2 2 3 2 5 3 2" xfId="17536" xr:uid="{00000000-0005-0000-0000-0000C9430000}"/>
    <cellStyle name="20% - Accent1 3 2 2 3 2 5 4" xfId="17537" xr:uid="{00000000-0005-0000-0000-0000CA430000}"/>
    <cellStyle name="20% - Accent1 3 2 2 3 2 6" xfId="17538" xr:uid="{00000000-0005-0000-0000-0000CB430000}"/>
    <cellStyle name="20% - Accent1 3 2 2 3 2 6 2" xfId="17539" xr:uid="{00000000-0005-0000-0000-0000CC430000}"/>
    <cellStyle name="20% - Accent1 3 2 2 3 2 6 2 2" xfId="17540" xr:uid="{00000000-0005-0000-0000-0000CD430000}"/>
    <cellStyle name="20% - Accent1 3 2 2 3 2 6 2 2 2" xfId="17541" xr:uid="{00000000-0005-0000-0000-0000CE430000}"/>
    <cellStyle name="20% - Accent1 3 2 2 3 2 6 2 3" xfId="17542" xr:uid="{00000000-0005-0000-0000-0000CF430000}"/>
    <cellStyle name="20% - Accent1 3 2 2 3 2 6 3" xfId="17543" xr:uid="{00000000-0005-0000-0000-0000D0430000}"/>
    <cellStyle name="20% - Accent1 3 2 2 3 2 6 3 2" xfId="17544" xr:uid="{00000000-0005-0000-0000-0000D1430000}"/>
    <cellStyle name="20% - Accent1 3 2 2 3 2 6 4" xfId="17545" xr:uid="{00000000-0005-0000-0000-0000D2430000}"/>
    <cellStyle name="20% - Accent1 3 2 2 3 2 7" xfId="17546" xr:uid="{00000000-0005-0000-0000-0000D3430000}"/>
    <cellStyle name="20% - Accent1 3 2 2 3 2 7 2" xfId="17547" xr:uid="{00000000-0005-0000-0000-0000D4430000}"/>
    <cellStyle name="20% - Accent1 3 2 2 3 2 7 2 2" xfId="17548" xr:uid="{00000000-0005-0000-0000-0000D5430000}"/>
    <cellStyle name="20% - Accent1 3 2 2 3 2 7 3" xfId="17549" xr:uid="{00000000-0005-0000-0000-0000D6430000}"/>
    <cellStyle name="20% - Accent1 3 2 2 3 2 8" xfId="17550" xr:uid="{00000000-0005-0000-0000-0000D7430000}"/>
    <cellStyle name="20% - Accent1 3 2 2 3 2 8 2" xfId="17551" xr:uid="{00000000-0005-0000-0000-0000D8430000}"/>
    <cellStyle name="20% - Accent1 3 2 2 3 2 8 2 2" xfId="17552" xr:uid="{00000000-0005-0000-0000-0000D9430000}"/>
    <cellStyle name="20% - Accent1 3 2 2 3 2 8 3" xfId="17553" xr:uid="{00000000-0005-0000-0000-0000DA430000}"/>
    <cellStyle name="20% - Accent1 3 2 2 3 2 9" xfId="17554" xr:uid="{00000000-0005-0000-0000-0000DB430000}"/>
    <cellStyle name="20% - Accent1 3 2 2 3 2 9 2" xfId="17555" xr:uid="{00000000-0005-0000-0000-0000DC430000}"/>
    <cellStyle name="20% - Accent1 3 2 2 3 3" xfId="17556" xr:uid="{00000000-0005-0000-0000-0000DD430000}"/>
    <cellStyle name="20% - Accent1 3 2 2 3 3 10" xfId="17557" xr:uid="{00000000-0005-0000-0000-0000DE430000}"/>
    <cellStyle name="20% - Accent1 3 2 2 3 3 10 2" xfId="17558" xr:uid="{00000000-0005-0000-0000-0000DF430000}"/>
    <cellStyle name="20% - Accent1 3 2 2 3 3 11" xfId="17559" xr:uid="{00000000-0005-0000-0000-0000E0430000}"/>
    <cellStyle name="20% - Accent1 3 2 2 3 3 2" xfId="17560" xr:uid="{00000000-0005-0000-0000-0000E1430000}"/>
    <cellStyle name="20% - Accent1 3 2 2 3 3 2 2" xfId="17561" xr:uid="{00000000-0005-0000-0000-0000E2430000}"/>
    <cellStyle name="20% - Accent1 3 2 2 3 3 2 2 2" xfId="17562" xr:uid="{00000000-0005-0000-0000-0000E3430000}"/>
    <cellStyle name="20% - Accent1 3 2 2 3 3 2 2 2 2" xfId="17563" xr:uid="{00000000-0005-0000-0000-0000E4430000}"/>
    <cellStyle name="20% - Accent1 3 2 2 3 3 2 2 2 2 2" xfId="17564" xr:uid="{00000000-0005-0000-0000-0000E5430000}"/>
    <cellStyle name="20% - Accent1 3 2 2 3 3 2 2 2 3" xfId="17565" xr:uid="{00000000-0005-0000-0000-0000E6430000}"/>
    <cellStyle name="20% - Accent1 3 2 2 3 3 2 2 3" xfId="17566" xr:uid="{00000000-0005-0000-0000-0000E7430000}"/>
    <cellStyle name="20% - Accent1 3 2 2 3 3 2 2 3 2" xfId="17567" xr:uid="{00000000-0005-0000-0000-0000E8430000}"/>
    <cellStyle name="20% - Accent1 3 2 2 3 3 2 2 4" xfId="17568" xr:uid="{00000000-0005-0000-0000-0000E9430000}"/>
    <cellStyle name="20% - Accent1 3 2 2 3 3 2 3" xfId="17569" xr:uid="{00000000-0005-0000-0000-0000EA430000}"/>
    <cellStyle name="20% - Accent1 3 2 2 3 3 2 3 2" xfId="17570" xr:uid="{00000000-0005-0000-0000-0000EB430000}"/>
    <cellStyle name="20% - Accent1 3 2 2 3 3 2 3 2 2" xfId="17571" xr:uid="{00000000-0005-0000-0000-0000EC430000}"/>
    <cellStyle name="20% - Accent1 3 2 2 3 3 2 3 2 2 2" xfId="17572" xr:uid="{00000000-0005-0000-0000-0000ED430000}"/>
    <cellStyle name="20% - Accent1 3 2 2 3 3 2 3 2 3" xfId="17573" xr:uid="{00000000-0005-0000-0000-0000EE430000}"/>
    <cellStyle name="20% - Accent1 3 2 2 3 3 2 3 3" xfId="17574" xr:uid="{00000000-0005-0000-0000-0000EF430000}"/>
    <cellStyle name="20% - Accent1 3 2 2 3 3 2 3 3 2" xfId="17575" xr:uid="{00000000-0005-0000-0000-0000F0430000}"/>
    <cellStyle name="20% - Accent1 3 2 2 3 3 2 3 4" xfId="17576" xr:uid="{00000000-0005-0000-0000-0000F1430000}"/>
    <cellStyle name="20% - Accent1 3 2 2 3 3 2 4" xfId="17577" xr:uid="{00000000-0005-0000-0000-0000F2430000}"/>
    <cellStyle name="20% - Accent1 3 2 2 3 3 2 4 2" xfId="17578" xr:uid="{00000000-0005-0000-0000-0000F3430000}"/>
    <cellStyle name="20% - Accent1 3 2 2 3 3 2 4 2 2" xfId="17579" xr:uid="{00000000-0005-0000-0000-0000F4430000}"/>
    <cellStyle name="20% - Accent1 3 2 2 3 3 2 4 2 2 2" xfId="17580" xr:uid="{00000000-0005-0000-0000-0000F5430000}"/>
    <cellStyle name="20% - Accent1 3 2 2 3 3 2 4 2 3" xfId="17581" xr:uid="{00000000-0005-0000-0000-0000F6430000}"/>
    <cellStyle name="20% - Accent1 3 2 2 3 3 2 4 3" xfId="17582" xr:uid="{00000000-0005-0000-0000-0000F7430000}"/>
    <cellStyle name="20% - Accent1 3 2 2 3 3 2 4 3 2" xfId="17583" xr:uid="{00000000-0005-0000-0000-0000F8430000}"/>
    <cellStyle name="20% - Accent1 3 2 2 3 3 2 4 4" xfId="17584" xr:uid="{00000000-0005-0000-0000-0000F9430000}"/>
    <cellStyle name="20% - Accent1 3 2 2 3 3 2 5" xfId="17585" xr:uid="{00000000-0005-0000-0000-0000FA430000}"/>
    <cellStyle name="20% - Accent1 3 2 2 3 3 2 5 2" xfId="17586" xr:uid="{00000000-0005-0000-0000-0000FB430000}"/>
    <cellStyle name="20% - Accent1 3 2 2 3 3 2 5 2 2" xfId="17587" xr:uid="{00000000-0005-0000-0000-0000FC430000}"/>
    <cellStyle name="20% - Accent1 3 2 2 3 3 2 5 3" xfId="17588" xr:uid="{00000000-0005-0000-0000-0000FD430000}"/>
    <cellStyle name="20% - Accent1 3 2 2 3 3 2 6" xfId="17589" xr:uid="{00000000-0005-0000-0000-0000FE430000}"/>
    <cellStyle name="20% - Accent1 3 2 2 3 3 2 6 2" xfId="17590" xr:uid="{00000000-0005-0000-0000-0000FF430000}"/>
    <cellStyle name="20% - Accent1 3 2 2 3 3 2 6 2 2" xfId="17591" xr:uid="{00000000-0005-0000-0000-000000440000}"/>
    <cellStyle name="20% - Accent1 3 2 2 3 3 2 6 3" xfId="17592" xr:uid="{00000000-0005-0000-0000-000001440000}"/>
    <cellStyle name="20% - Accent1 3 2 2 3 3 2 7" xfId="17593" xr:uid="{00000000-0005-0000-0000-000002440000}"/>
    <cellStyle name="20% - Accent1 3 2 2 3 3 2 7 2" xfId="17594" xr:uid="{00000000-0005-0000-0000-000003440000}"/>
    <cellStyle name="20% - Accent1 3 2 2 3 3 2 8" xfId="17595" xr:uid="{00000000-0005-0000-0000-000004440000}"/>
    <cellStyle name="20% - Accent1 3 2 2 3 3 2 8 2" xfId="17596" xr:uid="{00000000-0005-0000-0000-000005440000}"/>
    <cellStyle name="20% - Accent1 3 2 2 3 3 2 9" xfId="17597" xr:uid="{00000000-0005-0000-0000-000006440000}"/>
    <cellStyle name="20% - Accent1 3 2 2 3 3 3" xfId="17598" xr:uid="{00000000-0005-0000-0000-000007440000}"/>
    <cellStyle name="20% - Accent1 3 2 2 3 3 3 2" xfId="17599" xr:uid="{00000000-0005-0000-0000-000008440000}"/>
    <cellStyle name="20% - Accent1 3 2 2 3 3 3 2 2" xfId="17600" xr:uid="{00000000-0005-0000-0000-000009440000}"/>
    <cellStyle name="20% - Accent1 3 2 2 3 3 3 2 2 2" xfId="17601" xr:uid="{00000000-0005-0000-0000-00000A440000}"/>
    <cellStyle name="20% - Accent1 3 2 2 3 3 3 2 2 2 2" xfId="17602" xr:uid="{00000000-0005-0000-0000-00000B440000}"/>
    <cellStyle name="20% - Accent1 3 2 2 3 3 3 2 2 3" xfId="17603" xr:uid="{00000000-0005-0000-0000-00000C440000}"/>
    <cellStyle name="20% - Accent1 3 2 2 3 3 3 2 3" xfId="17604" xr:uid="{00000000-0005-0000-0000-00000D440000}"/>
    <cellStyle name="20% - Accent1 3 2 2 3 3 3 2 3 2" xfId="17605" xr:uid="{00000000-0005-0000-0000-00000E440000}"/>
    <cellStyle name="20% - Accent1 3 2 2 3 3 3 2 4" xfId="17606" xr:uid="{00000000-0005-0000-0000-00000F440000}"/>
    <cellStyle name="20% - Accent1 3 2 2 3 3 3 3" xfId="17607" xr:uid="{00000000-0005-0000-0000-000010440000}"/>
    <cellStyle name="20% - Accent1 3 2 2 3 3 3 3 2" xfId="17608" xr:uid="{00000000-0005-0000-0000-000011440000}"/>
    <cellStyle name="20% - Accent1 3 2 2 3 3 3 3 2 2" xfId="17609" xr:uid="{00000000-0005-0000-0000-000012440000}"/>
    <cellStyle name="20% - Accent1 3 2 2 3 3 3 3 2 2 2" xfId="17610" xr:uid="{00000000-0005-0000-0000-000013440000}"/>
    <cellStyle name="20% - Accent1 3 2 2 3 3 3 3 2 3" xfId="17611" xr:uid="{00000000-0005-0000-0000-000014440000}"/>
    <cellStyle name="20% - Accent1 3 2 2 3 3 3 3 3" xfId="17612" xr:uid="{00000000-0005-0000-0000-000015440000}"/>
    <cellStyle name="20% - Accent1 3 2 2 3 3 3 3 3 2" xfId="17613" xr:uid="{00000000-0005-0000-0000-000016440000}"/>
    <cellStyle name="20% - Accent1 3 2 2 3 3 3 3 4" xfId="17614" xr:uid="{00000000-0005-0000-0000-000017440000}"/>
    <cellStyle name="20% - Accent1 3 2 2 3 3 3 4" xfId="17615" xr:uid="{00000000-0005-0000-0000-000018440000}"/>
    <cellStyle name="20% - Accent1 3 2 2 3 3 3 4 2" xfId="17616" xr:uid="{00000000-0005-0000-0000-000019440000}"/>
    <cellStyle name="20% - Accent1 3 2 2 3 3 3 4 2 2" xfId="17617" xr:uid="{00000000-0005-0000-0000-00001A440000}"/>
    <cellStyle name="20% - Accent1 3 2 2 3 3 3 4 2 2 2" xfId="17618" xr:uid="{00000000-0005-0000-0000-00001B440000}"/>
    <cellStyle name="20% - Accent1 3 2 2 3 3 3 4 2 3" xfId="17619" xr:uid="{00000000-0005-0000-0000-00001C440000}"/>
    <cellStyle name="20% - Accent1 3 2 2 3 3 3 4 3" xfId="17620" xr:uid="{00000000-0005-0000-0000-00001D440000}"/>
    <cellStyle name="20% - Accent1 3 2 2 3 3 3 4 3 2" xfId="17621" xr:uid="{00000000-0005-0000-0000-00001E440000}"/>
    <cellStyle name="20% - Accent1 3 2 2 3 3 3 4 4" xfId="17622" xr:uid="{00000000-0005-0000-0000-00001F440000}"/>
    <cellStyle name="20% - Accent1 3 2 2 3 3 3 5" xfId="17623" xr:uid="{00000000-0005-0000-0000-000020440000}"/>
    <cellStyle name="20% - Accent1 3 2 2 3 3 3 5 2" xfId="17624" xr:uid="{00000000-0005-0000-0000-000021440000}"/>
    <cellStyle name="20% - Accent1 3 2 2 3 3 3 5 2 2" xfId="17625" xr:uid="{00000000-0005-0000-0000-000022440000}"/>
    <cellStyle name="20% - Accent1 3 2 2 3 3 3 5 3" xfId="17626" xr:uid="{00000000-0005-0000-0000-000023440000}"/>
    <cellStyle name="20% - Accent1 3 2 2 3 3 3 6" xfId="17627" xr:uid="{00000000-0005-0000-0000-000024440000}"/>
    <cellStyle name="20% - Accent1 3 2 2 3 3 3 6 2" xfId="17628" xr:uid="{00000000-0005-0000-0000-000025440000}"/>
    <cellStyle name="20% - Accent1 3 2 2 3 3 3 6 2 2" xfId="17629" xr:uid="{00000000-0005-0000-0000-000026440000}"/>
    <cellStyle name="20% - Accent1 3 2 2 3 3 3 6 3" xfId="17630" xr:uid="{00000000-0005-0000-0000-000027440000}"/>
    <cellStyle name="20% - Accent1 3 2 2 3 3 3 7" xfId="17631" xr:uid="{00000000-0005-0000-0000-000028440000}"/>
    <cellStyle name="20% - Accent1 3 2 2 3 3 3 7 2" xfId="17632" xr:uid="{00000000-0005-0000-0000-000029440000}"/>
    <cellStyle name="20% - Accent1 3 2 2 3 3 3 8" xfId="17633" xr:uid="{00000000-0005-0000-0000-00002A440000}"/>
    <cellStyle name="20% - Accent1 3 2 2 3 3 3 8 2" xfId="17634" xr:uid="{00000000-0005-0000-0000-00002B440000}"/>
    <cellStyle name="20% - Accent1 3 2 2 3 3 3 9" xfId="17635" xr:uid="{00000000-0005-0000-0000-00002C440000}"/>
    <cellStyle name="20% - Accent1 3 2 2 3 3 4" xfId="17636" xr:uid="{00000000-0005-0000-0000-00002D440000}"/>
    <cellStyle name="20% - Accent1 3 2 2 3 3 4 2" xfId="17637" xr:uid="{00000000-0005-0000-0000-00002E440000}"/>
    <cellStyle name="20% - Accent1 3 2 2 3 3 4 2 2" xfId="17638" xr:uid="{00000000-0005-0000-0000-00002F440000}"/>
    <cellStyle name="20% - Accent1 3 2 2 3 3 4 2 2 2" xfId="17639" xr:uid="{00000000-0005-0000-0000-000030440000}"/>
    <cellStyle name="20% - Accent1 3 2 2 3 3 4 2 3" xfId="17640" xr:uid="{00000000-0005-0000-0000-000031440000}"/>
    <cellStyle name="20% - Accent1 3 2 2 3 3 4 3" xfId="17641" xr:uid="{00000000-0005-0000-0000-000032440000}"/>
    <cellStyle name="20% - Accent1 3 2 2 3 3 4 3 2" xfId="17642" xr:uid="{00000000-0005-0000-0000-000033440000}"/>
    <cellStyle name="20% - Accent1 3 2 2 3 3 4 4" xfId="17643" xr:uid="{00000000-0005-0000-0000-000034440000}"/>
    <cellStyle name="20% - Accent1 3 2 2 3 3 5" xfId="17644" xr:uid="{00000000-0005-0000-0000-000035440000}"/>
    <cellStyle name="20% - Accent1 3 2 2 3 3 5 2" xfId="17645" xr:uid="{00000000-0005-0000-0000-000036440000}"/>
    <cellStyle name="20% - Accent1 3 2 2 3 3 5 2 2" xfId="17646" xr:uid="{00000000-0005-0000-0000-000037440000}"/>
    <cellStyle name="20% - Accent1 3 2 2 3 3 5 2 2 2" xfId="17647" xr:uid="{00000000-0005-0000-0000-000038440000}"/>
    <cellStyle name="20% - Accent1 3 2 2 3 3 5 2 3" xfId="17648" xr:uid="{00000000-0005-0000-0000-000039440000}"/>
    <cellStyle name="20% - Accent1 3 2 2 3 3 5 3" xfId="17649" xr:uid="{00000000-0005-0000-0000-00003A440000}"/>
    <cellStyle name="20% - Accent1 3 2 2 3 3 5 3 2" xfId="17650" xr:uid="{00000000-0005-0000-0000-00003B440000}"/>
    <cellStyle name="20% - Accent1 3 2 2 3 3 5 4" xfId="17651" xr:uid="{00000000-0005-0000-0000-00003C440000}"/>
    <cellStyle name="20% - Accent1 3 2 2 3 3 6" xfId="17652" xr:uid="{00000000-0005-0000-0000-00003D440000}"/>
    <cellStyle name="20% - Accent1 3 2 2 3 3 6 2" xfId="17653" xr:uid="{00000000-0005-0000-0000-00003E440000}"/>
    <cellStyle name="20% - Accent1 3 2 2 3 3 6 2 2" xfId="17654" xr:uid="{00000000-0005-0000-0000-00003F440000}"/>
    <cellStyle name="20% - Accent1 3 2 2 3 3 6 2 2 2" xfId="17655" xr:uid="{00000000-0005-0000-0000-000040440000}"/>
    <cellStyle name="20% - Accent1 3 2 2 3 3 6 2 3" xfId="17656" xr:uid="{00000000-0005-0000-0000-000041440000}"/>
    <cellStyle name="20% - Accent1 3 2 2 3 3 6 3" xfId="17657" xr:uid="{00000000-0005-0000-0000-000042440000}"/>
    <cellStyle name="20% - Accent1 3 2 2 3 3 6 3 2" xfId="17658" xr:uid="{00000000-0005-0000-0000-000043440000}"/>
    <cellStyle name="20% - Accent1 3 2 2 3 3 6 4" xfId="17659" xr:uid="{00000000-0005-0000-0000-000044440000}"/>
    <cellStyle name="20% - Accent1 3 2 2 3 3 7" xfId="17660" xr:uid="{00000000-0005-0000-0000-000045440000}"/>
    <cellStyle name="20% - Accent1 3 2 2 3 3 7 2" xfId="17661" xr:uid="{00000000-0005-0000-0000-000046440000}"/>
    <cellStyle name="20% - Accent1 3 2 2 3 3 7 2 2" xfId="17662" xr:uid="{00000000-0005-0000-0000-000047440000}"/>
    <cellStyle name="20% - Accent1 3 2 2 3 3 7 3" xfId="17663" xr:uid="{00000000-0005-0000-0000-000048440000}"/>
    <cellStyle name="20% - Accent1 3 2 2 3 3 8" xfId="17664" xr:uid="{00000000-0005-0000-0000-000049440000}"/>
    <cellStyle name="20% - Accent1 3 2 2 3 3 8 2" xfId="17665" xr:uid="{00000000-0005-0000-0000-00004A440000}"/>
    <cellStyle name="20% - Accent1 3 2 2 3 3 8 2 2" xfId="17666" xr:uid="{00000000-0005-0000-0000-00004B440000}"/>
    <cellStyle name="20% - Accent1 3 2 2 3 3 8 3" xfId="17667" xr:uid="{00000000-0005-0000-0000-00004C440000}"/>
    <cellStyle name="20% - Accent1 3 2 2 3 3 9" xfId="17668" xr:uid="{00000000-0005-0000-0000-00004D440000}"/>
    <cellStyle name="20% - Accent1 3 2 2 3 3 9 2" xfId="17669" xr:uid="{00000000-0005-0000-0000-00004E440000}"/>
    <cellStyle name="20% - Accent1 3 2 2 3 4" xfId="17670" xr:uid="{00000000-0005-0000-0000-00004F440000}"/>
    <cellStyle name="20% - Accent1 3 2 2 3 4 10" xfId="17671" xr:uid="{00000000-0005-0000-0000-000050440000}"/>
    <cellStyle name="20% - Accent1 3 2 2 3 4 10 2" xfId="17672" xr:uid="{00000000-0005-0000-0000-000051440000}"/>
    <cellStyle name="20% - Accent1 3 2 2 3 4 11" xfId="17673" xr:uid="{00000000-0005-0000-0000-000052440000}"/>
    <cellStyle name="20% - Accent1 3 2 2 3 4 2" xfId="17674" xr:uid="{00000000-0005-0000-0000-000053440000}"/>
    <cellStyle name="20% - Accent1 3 2 2 3 4 2 2" xfId="17675" xr:uid="{00000000-0005-0000-0000-000054440000}"/>
    <cellStyle name="20% - Accent1 3 2 2 3 4 2 2 2" xfId="17676" xr:uid="{00000000-0005-0000-0000-000055440000}"/>
    <cellStyle name="20% - Accent1 3 2 2 3 4 2 2 2 2" xfId="17677" xr:uid="{00000000-0005-0000-0000-000056440000}"/>
    <cellStyle name="20% - Accent1 3 2 2 3 4 2 2 2 2 2" xfId="17678" xr:uid="{00000000-0005-0000-0000-000057440000}"/>
    <cellStyle name="20% - Accent1 3 2 2 3 4 2 2 2 3" xfId="17679" xr:uid="{00000000-0005-0000-0000-000058440000}"/>
    <cellStyle name="20% - Accent1 3 2 2 3 4 2 2 3" xfId="17680" xr:uid="{00000000-0005-0000-0000-000059440000}"/>
    <cellStyle name="20% - Accent1 3 2 2 3 4 2 2 3 2" xfId="17681" xr:uid="{00000000-0005-0000-0000-00005A440000}"/>
    <cellStyle name="20% - Accent1 3 2 2 3 4 2 2 4" xfId="17682" xr:uid="{00000000-0005-0000-0000-00005B440000}"/>
    <cellStyle name="20% - Accent1 3 2 2 3 4 2 3" xfId="17683" xr:uid="{00000000-0005-0000-0000-00005C440000}"/>
    <cellStyle name="20% - Accent1 3 2 2 3 4 2 3 2" xfId="17684" xr:uid="{00000000-0005-0000-0000-00005D440000}"/>
    <cellStyle name="20% - Accent1 3 2 2 3 4 2 3 2 2" xfId="17685" xr:uid="{00000000-0005-0000-0000-00005E440000}"/>
    <cellStyle name="20% - Accent1 3 2 2 3 4 2 3 2 2 2" xfId="17686" xr:uid="{00000000-0005-0000-0000-00005F440000}"/>
    <cellStyle name="20% - Accent1 3 2 2 3 4 2 3 2 3" xfId="17687" xr:uid="{00000000-0005-0000-0000-000060440000}"/>
    <cellStyle name="20% - Accent1 3 2 2 3 4 2 3 3" xfId="17688" xr:uid="{00000000-0005-0000-0000-000061440000}"/>
    <cellStyle name="20% - Accent1 3 2 2 3 4 2 3 3 2" xfId="17689" xr:uid="{00000000-0005-0000-0000-000062440000}"/>
    <cellStyle name="20% - Accent1 3 2 2 3 4 2 3 4" xfId="17690" xr:uid="{00000000-0005-0000-0000-000063440000}"/>
    <cellStyle name="20% - Accent1 3 2 2 3 4 2 4" xfId="17691" xr:uid="{00000000-0005-0000-0000-000064440000}"/>
    <cellStyle name="20% - Accent1 3 2 2 3 4 2 4 2" xfId="17692" xr:uid="{00000000-0005-0000-0000-000065440000}"/>
    <cellStyle name="20% - Accent1 3 2 2 3 4 2 4 2 2" xfId="17693" xr:uid="{00000000-0005-0000-0000-000066440000}"/>
    <cellStyle name="20% - Accent1 3 2 2 3 4 2 4 2 2 2" xfId="17694" xr:uid="{00000000-0005-0000-0000-000067440000}"/>
    <cellStyle name="20% - Accent1 3 2 2 3 4 2 4 2 3" xfId="17695" xr:uid="{00000000-0005-0000-0000-000068440000}"/>
    <cellStyle name="20% - Accent1 3 2 2 3 4 2 4 3" xfId="17696" xr:uid="{00000000-0005-0000-0000-000069440000}"/>
    <cellStyle name="20% - Accent1 3 2 2 3 4 2 4 3 2" xfId="17697" xr:uid="{00000000-0005-0000-0000-00006A440000}"/>
    <cellStyle name="20% - Accent1 3 2 2 3 4 2 4 4" xfId="17698" xr:uid="{00000000-0005-0000-0000-00006B440000}"/>
    <cellStyle name="20% - Accent1 3 2 2 3 4 2 5" xfId="17699" xr:uid="{00000000-0005-0000-0000-00006C440000}"/>
    <cellStyle name="20% - Accent1 3 2 2 3 4 2 5 2" xfId="17700" xr:uid="{00000000-0005-0000-0000-00006D440000}"/>
    <cellStyle name="20% - Accent1 3 2 2 3 4 2 5 2 2" xfId="17701" xr:uid="{00000000-0005-0000-0000-00006E440000}"/>
    <cellStyle name="20% - Accent1 3 2 2 3 4 2 5 3" xfId="17702" xr:uid="{00000000-0005-0000-0000-00006F440000}"/>
    <cellStyle name="20% - Accent1 3 2 2 3 4 2 6" xfId="17703" xr:uid="{00000000-0005-0000-0000-000070440000}"/>
    <cellStyle name="20% - Accent1 3 2 2 3 4 2 6 2" xfId="17704" xr:uid="{00000000-0005-0000-0000-000071440000}"/>
    <cellStyle name="20% - Accent1 3 2 2 3 4 2 6 2 2" xfId="17705" xr:uid="{00000000-0005-0000-0000-000072440000}"/>
    <cellStyle name="20% - Accent1 3 2 2 3 4 2 6 3" xfId="17706" xr:uid="{00000000-0005-0000-0000-000073440000}"/>
    <cellStyle name="20% - Accent1 3 2 2 3 4 2 7" xfId="17707" xr:uid="{00000000-0005-0000-0000-000074440000}"/>
    <cellStyle name="20% - Accent1 3 2 2 3 4 2 7 2" xfId="17708" xr:uid="{00000000-0005-0000-0000-000075440000}"/>
    <cellStyle name="20% - Accent1 3 2 2 3 4 2 8" xfId="17709" xr:uid="{00000000-0005-0000-0000-000076440000}"/>
    <cellStyle name="20% - Accent1 3 2 2 3 4 2 8 2" xfId="17710" xr:uid="{00000000-0005-0000-0000-000077440000}"/>
    <cellStyle name="20% - Accent1 3 2 2 3 4 2 9" xfId="17711" xr:uid="{00000000-0005-0000-0000-000078440000}"/>
    <cellStyle name="20% - Accent1 3 2 2 3 4 3" xfId="17712" xr:uid="{00000000-0005-0000-0000-000079440000}"/>
    <cellStyle name="20% - Accent1 3 2 2 3 4 3 2" xfId="17713" xr:uid="{00000000-0005-0000-0000-00007A440000}"/>
    <cellStyle name="20% - Accent1 3 2 2 3 4 3 2 2" xfId="17714" xr:uid="{00000000-0005-0000-0000-00007B440000}"/>
    <cellStyle name="20% - Accent1 3 2 2 3 4 3 2 2 2" xfId="17715" xr:uid="{00000000-0005-0000-0000-00007C440000}"/>
    <cellStyle name="20% - Accent1 3 2 2 3 4 3 2 2 2 2" xfId="17716" xr:uid="{00000000-0005-0000-0000-00007D440000}"/>
    <cellStyle name="20% - Accent1 3 2 2 3 4 3 2 2 3" xfId="17717" xr:uid="{00000000-0005-0000-0000-00007E440000}"/>
    <cellStyle name="20% - Accent1 3 2 2 3 4 3 2 3" xfId="17718" xr:uid="{00000000-0005-0000-0000-00007F440000}"/>
    <cellStyle name="20% - Accent1 3 2 2 3 4 3 2 3 2" xfId="17719" xr:uid="{00000000-0005-0000-0000-000080440000}"/>
    <cellStyle name="20% - Accent1 3 2 2 3 4 3 2 4" xfId="17720" xr:uid="{00000000-0005-0000-0000-000081440000}"/>
    <cellStyle name="20% - Accent1 3 2 2 3 4 3 3" xfId="17721" xr:uid="{00000000-0005-0000-0000-000082440000}"/>
    <cellStyle name="20% - Accent1 3 2 2 3 4 3 3 2" xfId="17722" xr:uid="{00000000-0005-0000-0000-000083440000}"/>
    <cellStyle name="20% - Accent1 3 2 2 3 4 3 3 2 2" xfId="17723" xr:uid="{00000000-0005-0000-0000-000084440000}"/>
    <cellStyle name="20% - Accent1 3 2 2 3 4 3 3 2 2 2" xfId="17724" xr:uid="{00000000-0005-0000-0000-000085440000}"/>
    <cellStyle name="20% - Accent1 3 2 2 3 4 3 3 2 3" xfId="17725" xr:uid="{00000000-0005-0000-0000-000086440000}"/>
    <cellStyle name="20% - Accent1 3 2 2 3 4 3 3 3" xfId="17726" xr:uid="{00000000-0005-0000-0000-000087440000}"/>
    <cellStyle name="20% - Accent1 3 2 2 3 4 3 3 3 2" xfId="17727" xr:uid="{00000000-0005-0000-0000-000088440000}"/>
    <cellStyle name="20% - Accent1 3 2 2 3 4 3 3 4" xfId="17728" xr:uid="{00000000-0005-0000-0000-000089440000}"/>
    <cellStyle name="20% - Accent1 3 2 2 3 4 3 4" xfId="17729" xr:uid="{00000000-0005-0000-0000-00008A440000}"/>
    <cellStyle name="20% - Accent1 3 2 2 3 4 3 4 2" xfId="17730" xr:uid="{00000000-0005-0000-0000-00008B440000}"/>
    <cellStyle name="20% - Accent1 3 2 2 3 4 3 4 2 2" xfId="17731" xr:uid="{00000000-0005-0000-0000-00008C440000}"/>
    <cellStyle name="20% - Accent1 3 2 2 3 4 3 4 2 2 2" xfId="17732" xr:uid="{00000000-0005-0000-0000-00008D440000}"/>
    <cellStyle name="20% - Accent1 3 2 2 3 4 3 4 2 3" xfId="17733" xr:uid="{00000000-0005-0000-0000-00008E440000}"/>
    <cellStyle name="20% - Accent1 3 2 2 3 4 3 4 3" xfId="17734" xr:uid="{00000000-0005-0000-0000-00008F440000}"/>
    <cellStyle name="20% - Accent1 3 2 2 3 4 3 4 3 2" xfId="17735" xr:uid="{00000000-0005-0000-0000-000090440000}"/>
    <cellStyle name="20% - Accent1 3 2 2 3 4 3 4 4" xfId="17736" xr:uid="{00000000-0005-0000-0000-000091440000}"/>
    <cellStyle name="20% - Accent1 3 2 2 3 4 3 5" xfId="17737" xr:uid="{00000000-0005-0000-0000-000092440000}"/>
    <cellStyle name="20% - Accent1 3 2 2 3 4 3 5 2" xfId="17738" xr:uid="{00000000-0005-0000-0000-000093440000}"/>
    <cellStyle name="20% - Accent1 3 2 2 3 4 3 5 2 2" xfId="17739" xr:uid="{00000000-0005-0000-0000-000094440000}"/>
    <cellStyle name="20% - Accent1 3 2 2 3 4 3 5 3" xfId="17740" xr:uid="{00000000-0005-0000-0000-000095440000}"/>
    <cellStyle name="20% - Accent1 3 2 2 3 4 3 6" xfId="17741" xr:uid="{00000000-0005-0000-0000-000096440000}"/>
    <cellStyle name="20% - Accent1 3 2 2 3 4 3 6 2" xfId="17742" xr:uid="{00000000-0005-0000-0000-000097440000}"/>
    <cellStyle name="20% - Accent1 3 2 2 3 4 3 6 2 2" xfId="17743" xr:uid="{00000000-0005-0000-0000-000098440000}"/>
    <cellStyle name="20% - Accent1 3 2 2 3 4 3 6 3" xfId="17744" xr:uid="{00000000-0005-0000-0000-000099440000}"/>
    <cellStyle name="20% - Accent1 3 2 2 3 4 3 7" xfId="17745" xr:uid="{00000000-0005-0000-0000-00009A440000}"/>
    <cellStyle name="20% - Accent1 3 2 2 3 4 3 7 2" xfId="17746" xr:uid="{00000000-0005-0000-0000-00009B440000}"/>
    <cellStyle name="20% - Accent1 3 2 2 3 4 3 8" xfId="17747" xr:uid="{00000000-0005-0000-0000-00009C440000}"/>
    <cellStyle name="20% - Accent1 3 2 2 3 4 3 8 2" xfId="17748" xr:uid="{00000000-0005-0000-0000-00009D440000}"/>
    <cellStyle name="20% - Accent1 3 2 2 3 4 3 9" xfId="17749" xr:uid="{00000000-0005-0000-0000-00009E440000}"/>
    <cellStyle name="20% - Accent1 3 2 2 3 4 4" xfId="17750" xr:uid="{00000000-0005-0000-0000-00009F440000}"/>
    <cellStyle name="20% - Accent1 3 2 2 3 4 4 2" xfId="17751" xr:uid="{00000000-0005-0000-0000-0000A0440000}"/>
    <cellStyle name="20% - Accent1 3 2 2 3 4 4 2 2" xfId="17752" xr:uid="{00000000-0005-0000-0000-0000A1440000}"/>
    <cellStyle name="20% - Accent1 3 2 2 3 4 4 2 2 2" xfId="17753" xr:uid="{00000000-0005-0000-0000-0000A2440000}"/>
    <cellStyle name="20% - Accent1 3 2 2 3 4 4 2 3" xfId="17754" xr:uid="{00000000-0005-0000-0000-0000A3440000}"/>
    <cellStyle name="20% - Accent1 3 2 2 3 4 4 3" xfId="17755" xr:uid="{00000000-0005-0000-0000-0000A4440000}"/>
    <cellStyle name="20% - Accent1 3 2 2 3 4 4 3 2" xfId="17756" xr:uid="{00000000-0005-0000-0000-0000A5440000}"/>
    <cellStyle name="20% - Accent1 3 2 2 3 4 4 4" xfId="17757" xr:uid="{00000000-0005-0000-0000-0000A6440000}"/>
    <cellStyle name="20% - Accent1 3 2 2 3 4 5" xfId="17758" xr:uid="{00000000-0005-0000-0000-0000A7440000}"/>
    <cellStyle name="20% - Accent1 3 2 2 3 4 5 2" xfId="17759" xr:uid="{00000000-0005-0000-0000-0000A8440000}"/>
    <cellStyle name="20% - Accent1 3 2 2 3 4 5 2 2" xfId="17760" xr:uid="{00000000-0005-0000-0000-0000A9440000}"/>
    <cellStyle name="20% - Accent1 3 2 2 3 4 5 2 2 2" xfId="17761" xr:uid="{00000000-0005-0000-0000-0000AA440000}"/>
    <cellStyle name="20% - Accent1 3 2 2 3 4 5 2 3" xfId="17762" xr:uid="{00000000-0005-0000-0000-0000AB440000}"/>
    <cellStyle name="20% - Accent1 3 2 2 3 4 5 3" xfId="17763" xr:uid="{00000000-0005-0000-0000-0000AC440000}"/>
    <cellStyle name="20% - Accent1 3 2 2 3 4 5 3 2" xfId="17764" xr:uid="{00000000-0005-0000-0000-0000AD440000}"/>
    <cellStyle name="20% - Accent1 3 2 2 3 4 5 4" xfId="17765" xr:uid="{00000000-0005-0000-0000-0000AE440000}"/>
    <cellStyle name="20% - Accent1 3 2 2 3 4 6" xfId="17766" xr:uid="{00000000-0005-0000-0000-0000AF440000}"/>
    <cellStyle name="20% - Accent1 3 2 2 3 4 6 2" xfId="17767" xr:uid="{00000000-0005-0000-0000-0000B0440000}"/>
    <cellStyle name="20% - Accent1 3 2 2 3 4 6 2 2" xfId="17768" xr:uid="{00000000-0005-0000-0000-0000B1440000}"/>
    <cellStyle name="20% - Accent1 3 2 2 3 4 6 2 2 2" xfId="17769" xr:uid="{00000000-0005-0000-0000-0000B2440000}"/>
    <cellStyle name="20% - Accent1 3 2 2 3 4 6 2 3" xfId="17770" xr:uid="{00000000-0005-0000-0000-0000B3440000}"/>
    <cellStyle name="20% - Accent1 3 2 2 3 4 6 3" xfId="17771" xr:uid="{00000000-0005-0000-0000-0000B4440000}"/>
    <cellStyle name="20% - Accent1 3 2 2 3 4 6 3 2" xfId="17772" xr:uid="{00000000-0005-0000-0000-0000B5440000}"/>
    <cellStyle name="20% - Accent1 3 2 2 3 4 6 4" xfId="17773" xr:uid="{00000000-0005-0000-0000-0000B6440000}"/>
    <cellStyle name="20% - Accent1 3 2 2 3 4 7" xfId="17774" xr:uid="{00000000-0005-0000-0000-0000B7440000}"/>
    <cellStyle name="20% - Accent1 3 2 2 3 4 7 2" xfId="17775" xr:uid="{00000000-0005-0000-0000-0000B8440000}"/>
    <cellStyle name="20% - Accent1 3 2 2 3 4 7 2 2" xfId="17776" xr:uid="{00000000-0005-0000-0000-0000B9440000}"/>
    <cellStyle name="20% - Accent1 3 2 2 3 4 7 3" xfId="17777" xr:uid="{00000000-0005-0000-0000-0000BA440000}"/>
    <cellStyle name="20% - Accent1 3 2 2 3 4 8" xfId="17778" xr:uid="{00000000-0005-0000-0000-0000BB440000}"/>
    <cellStyle name="20% - Accent1 3 2 2 3 4 8 2" xfId="17779" xr:uid="{00000000-0005-0000-0000-0000BC440000}"/>
    <cellStyle name="20% - Accent1 3 2 2 3 4 8 2 2" xfId="17780" xr:uid="{00000000-0005-0000-0000-0000BD440000}"/>
    <cellStyle name="20% - Accent1 3 2 2 3 4 8 3" xfId="17781" xr:uid="{00000000-0005-0000-0000-0000BE440000}"/>
    <cellStyle name="20% - Accent1 3 2 2 3 4 9" xfId="17782" xr:uid="{00000000-0005-0000-0000-0000BF440000}"/>
    <cellStyle name="20% - Accent1 3 2 2 3 4 9 2" xfId="17783" xr:uid="{00000000-0005-0000-0000-0000C0440000}"/>
    <cellStyle name="20% - Accent1 3 2 2 3 5" xfId="17784" xr:uid="{00000000-0005-0000-0000-0000C1440000}"/>
    <cellStyle name="20% - Accent1 3 2 2 3 5 2" xfId="17785" xr:uid="{00000000-0005-0000-0000-0000C2440000}"/>
    <cellStyle name="20% - Accent1 3 2 2 3 5 2 2" xfId="17786" xr:uid="{00000000-0005-0000-0000-0000C3440000}"/>
    <cellStyle name="20% - Accent1 3 2 2 3 5 2 2 2" xfId="17787" xr:uid="{00000000-0005-0000-0000-0000C4440000}"/>
    <cellStyle name="20% - Accent1 3 2 2 3 5 2 2 2 2" xfId="17788" xr:uid="{00000000-0005-0000-0000-0000C5440000}"/>
    <cellStyle name="20% - Accent1 3 2 2 3 5 2 2 3" xfId="17789" xr:uid="{00000000-0005-0000-0000-0000C6440000}"/>
    <cellStyle name="20% - Accent1 3 2 2 3 5 2 3" xfId="17790" xr:uid="{00000000-0005-0000-0000-0000C7440000}"/>
    <cellStyle name="20% - Accent1 3 2 2 3 5 2 3 2" xfId="17791" xr:uid="{00000000-0005-0000-0000-0000C8440000}"/>
    <cellStyle name="20% - Accent1 3 2 2 3 5 2 4" xfId="17792" xr:uid="{00000000-0005-0000-0000-0000C9440000}"/>
    <cellStyle name="20% - Accent1 3 2 2 3 5 3" xfId="17793" xr:uid="{00000000-0005-0000-0000-0000CA440000}"/>
    <cellStyle name="20% - Accent1 3 2 2 3 5 3 2" xfId="17794" xr:uid="{00000000-0005-0000-0000-0000CB440000}"/>
    <cellStyle name="20% - Accent1 3 2 2 3 5 3 2 2" xfId="17795" xr:uid="{00000000-0005-0000-0000-0000CC440000}"/>
    <cellStyle name="20% - Accent1 3 2 2 3 5 3 2 2 2" xfId="17796" xr:uid="{00000000-0005-0000-0000-0000CD440000}"/>
    <cellStyle name="20% - Accent1 3 2 2 3 5 3 2 3" xfId="17797" xr:uid="{00000000-0005-0000-0000-0000CE440000}"/>
    <cellStyle name="20% - Accent1 3 2 2 3 5 3 3" xfId="17798" xr:uid="{00000000-0005-0000-0000-0000CF440000}"/>
    <cellStyle name="20% - Accent1 3 2 2 3 5 3 3 2" xfId="17799" xr:uid="{00000000-0005-0000-0000-0000D0440000}"/>
    <cellStyle name="20% - Accent1 3 2 2 3 5 3 4" xfId="17800" xr:uid="{00000000-0005-0000-0000-0000D1440000}"/>
    <cellStyle name="20% - Accent1 3 2 2 3 5 4" xfId="17801" xr:uid="{00000000-0005-0000-0000-0000D2440000}"/>
    <cellStyle name="20% - Accent1 3 2 2 3 5 4 2" xfId="17802" xr:uid="{00000000-0005-0000-0000-0000D3440000}"/>
    <cellStyle name="20% - Accent1 3 2 2 3 5 4 2 2" xfId="17803" xr:uid="{00000000-0005-0000-0000-0000D4440000}"/>
    <cellStyle name="20% - Accent1 3 2 2 3 5 4 2 2 2" xfId="17804" xr:uid="{00000000-0005-0000-0000-0000D5440000}"/>
    <cellStyle name="20% - Accent1 3 2 2 3 5 4 2 3" xfId="17805" xr:uid="{00000000-0005-0000-0000-0000D6440000}"/>
    <cellStyle name="20% - Accent1 3 2 2 3 5 4 3" xfId="17806" xr:uid="{00000000-0005-0000-0000-0000D7440000}"/>
    <cellStyle name="20% - Accent1 3 2 2 3 5 4 3 2" xfId="17807" xr:uid="{00000000-0005-0000-0000-0000D8440000}"/>
    <cellStyle name="20% - Accent1 3 2 2 3 5 4 4" xfId="17808" xr:uid="{00000000-0005-0000-0000-0000D9440000}"/>
    <cellStyle name="20% - Accent1 3 2 2 3 5 5" xfId="17809" xr:uid="{00000000-0005-0000-0000-0000DA440000}"/>
    <cellStyle name="20% - Accent1 3 2 2 3 5 5 2" xfId="17810" xr:uid="{00000000-0005-0000-0000-0000DB440000}"/>
    <cellStyle name="20% - Accent1 3 2 2 3 5 5 2 2" xfId="17811" xr:uid="{00000000-0005-0000-0000-0000DC440000}"/>
    <cellStyle name="20% - Accent1 3 2 2 3 5 5 3" xfId="17812" xr:uid="{00000000-0005-0000-0000-0000DD440000}"/>
    <cellStyle name="20% - Accent1 3 2 2 3 5 6" xfId="17813" xr:uid="{00000000-0005-0000-0000-0000DE440000}"/>
    <cellStyle name="20% - Accent1 3 2 2 3 5 6 2" xfId="17814" xr:uid="{00000000-0005-0000-0000-0000DF440000}"/>
    <cellStyle name="20% - Accent1 3 2 2 3 5 6 2 2" xfId="17815" xr:uid="{00000000-0005-0000-0000-0000E0440000}"/>
    <cellStyle name="20% - Accent1 3 2 2 3 5 6 3" xfId="17816" xr:uid="{00000000-0005-0000-0000-0000E1440000}"/>
    <cellStyle name="20% - Accent1 3 2 2 3 5 7" xfId="17817" xr:uid="{00000000-0005-0000-0000-0000E2440000}"/>
    <cellStyle name="20% - Accent1 3 2 2 3 5 7 2" xfId="17818" xr:uid="{00000000-0005-0000-0000-0000E3440000}"/>
    <cellStyle name="20% - Accent1 3 2 2 3 5 8" xfId="17819" xr:uid="{00000000-0005-0000-0000-0000E4440000}"/>
    <cellStyle name="20% - Accent1 3 2 2 3 5 8 2" xfId="17820" xr:uid="{00000000-0005-0000-0000-0000E5440000}"/>
    <cellStyle name="20% - Accent1 3 2 2 3 5 9" xfId="17821" xr:uid="{00000000-0005-0000-0000-0000E6440000}"/>
    <cellStyle name="20% - Accent1 3 2 2 3 6" xfId="17822" xr:uid="{00000000-0005-0000-0000-0000E7440000}"/>
    <cellStyle name="20% - Accent1 3 2 2 3 6 2" xfId="17823" xr:uid="{00000000-0005-0000-0000-0000E8440000}"/>
    <cellStyle name="20% - Accent1 3 2 2 3 6 2 2" xfId="17824" xr:uid="{00000000-0005-0000-0000-0000E9440000}"/>
    <cellStyle name="20% - Accent1 3 2 2 3 6 2 2 2" xfId="17825" xr:uid="{00000000-0005-0000-0000-0000EA440000}"/>
    <cellStyle name="20% - Accent1 3 2 2 3 6 2 2 2 2" xfId="17826" xr:uid="{00000000-0005-0000-0000-0000EB440000}"/>
    <cellStyle name="20% - Accent1 3 2 2 3 6 2 2 3" xfId="17827" xr:uid="{00000000-0005-0000-0000-0000EC440000}"/>
    <cellStyle name="20% - Accent1 3 2 2 3 6 2 3" xfId="17828" xr:uid="{00000000-0005-0000-0000-0000ED440000}"/>
    <cellStyle name="20% - Accent1 3 2 2 3 6 2 3 2" xfId="17829" xr:uid="{00000000-0005-0000-0000-0000EE440000}"/>
    <cellStyle name="20% - Accent1 3 2 2 3 6 2 4" xfId="17830" xr:uid="{00000000-0005-0000-0000-0000EF440000}"/>
    <cellStyle name="20% - Accent1 3 2 2 3 6 3" xfId="17831" xr:uid="{00000000-0005-0000-0000-0000F0440000}"/>
    <cellStyle name="20% - Accent1 3 2 2 3 6 3 2" xfId="17832" xr:uid="{00000000-0005-0000-0000-0000F1440000}"/>
    <cellStyle name="20% - Accent1 3 2 2 3 6 3 2 2" xfId="17833" xr:uid="{00000000-0005-0000-0000-0000F2440000}"/>
    <cellStyle name="20% - Accent1 3 2 2 3 6 3 2 2 2" xfId="17834" xr:uid="{00000000-0005-0000-0000-0000F3440000}"/>
    <cellStyle name="20% - Accent1 3 2 2 3 6 3 2 3" xfId="17835" xr:uid="{00000000-0005-0000-0000-0000F4440000}"/>
    <cellStyle name="20% - Accent1 3 2 2 3 6 3 3" xfId="17836" xr:uid="{00000000-0005-0000-0000-0000F5440000}"/>
    <cellStyle name="20% - Accent1 3 2 2 3 6 3 3 2" xfId="17837" xr:uid="{00000000-0005-0000-0000-0000F6440000}"/>
    <cellStyle name="20% - Accent1 3 2 2 3 6 3 4" xfId="17838" xr:uid="{00000000-0005-0000-0000-0000F7440000}"/>
    <cellStyle name="20% - Accent1 3 2 2 3 6 4" xfId="17839" xr:uid="{00000000-0005-0000-0000-0000F8440000}"/>
    <cellStyle name="20% - Accent1 3 2 2 3 6 4 2" xfId="17840" xr:uid="{00000000-0005-0000-0000-0000F9440000}"/>
    <cellStyle name="20% - Accent1 3 2 2 3 6 4 2 2" xfId="17841" xr:uid="{00000000-0005-0000-0000-0000FA440000}"/>
    <cellStyle name="20% - Accent1 3 2 2 3 6 4 2 2 2" xfId="17842" xr:uid="{00000000-0005-0000-0000-0000FB440000}"/>
    <cellStyle name="20% - Accent1 3 2 2 3 6 4 2 3" xfId="17843" xr:uid="{00000000-0005-0000-0000-0000FC440000}"/>
    <cellStyle name="20% - Accent1 3 2 2 3 6 4 3" xfId="17844" xr:uid="{00000000-0005-0000-0000-0000FD440000}"/>
    <cellStyle name="20% - Accent1 3 2 2 3 6 4 3 2" xfId="17845" xr:uid="{00000000-0005-0000-0000-0000FE440000}"/>
    <cellStyle name="20% - Accent1 3 2 2 3 6 4 4" xfId="17846" xr:uid="{00000000-0005-0000-0000-0000FF440000}"/>
    <cellStyle name="20% - Accent1 3 2 2 3 6 5" xfId="17847" xr:uid="{00000000-0005-0000-0000-000000450000}"/>
    <cellStyle name="20% - Accent1 3 2 2 3 6 5 2" xfId="17848" xr:uid="{00000000-0005-0000-0000-000001450000}"/>
    <cellStyle name="20% - Accent1 3 2 2 3 6 5 2 2" xfId="17849" xr:uid="{00000000-0005-0000-0000-000002450000}"/>
    <cellStyle name="20% - Accent1 3 2 2 3 6 5 3" xfId="17850" xr:uid="{00000000-0005-0000-0000-000003450000}"/>
    <cellStyle name="20% - Accent1 3 2 2 3 6 6" xfId="17851" xr:uid="{00000000-0005-0000-0000-000004450000}"/>
    <cellStyle name="20% - Accent1 3 2 2 3 6 6 2" xfId="17852" xr:uid="{00000000-0005-0000-0000-000005450000}"/>
    <cellStyle name="20% - Accent1 3 2 2 3 6 6 2 2" xfId="17853" xr:uid="{00000000-0005-0000-0000-000006450000}"/>
    <cellStyle name="20% - Accent1 3 2 2 3 6 6 3" xfId="17854" xr:uid="{00000000-0005-0000-0000-000007450000}"/>
    <cellStyle name="20% - Accent1 3 2 2 3 6 7" xfId="17855" xr:uid="{00000000-0005-0000-0000-000008450000}"/>
    <cellStyle name="20% - Accent1 3 2 2 3 6 7 2" xfId="17856" xr:uid="{00000000-0005-0000-0000-000009450000}"/>
    <cellStyle name="20% - Accent1 3 2 2 3 6 8" xfId="17857" xr:uid="{00000000-0005-0000-0000-00000A450000}"/>
    <cellStyle name="20% - Accent1 3 2 2 3 6 8 2" xfId="17858" xr:uid="{00000000-0005-0000-0000-00000B450000}"/>
    <cellStyle name="20% - Accent1 3 2 2 3 6 9" xfId="17859" xr:uid="{00000000-0005-0000-0000-00000C450000}"/>
    <cellStyle name="20% - Accent1 3 2 2 3 7" xfId="17860" xr:uid="{00000000-0005-0000-0000-00000D450000}"/>
    <cellStyle name="20% - Accent1 3 2 2 3 7 2" xfId="17861" xr:uid="{00000000-0005-0000-0000-00000E450000}"/>
    <cellStyle name="20% - Accent1 3 2 2 3 7 2 2" xfId="17862" xr:uid="{00000000-0005-0000-0000-00000F450000}"/>
    <cellStyle name="20% - Accent1 3 2 2 3 7 2 2 2" xfId="17863" xr:uid="{00000000-0005-0000-0000-000010450000}"/>
    <cellStyle name="20% - Accent1 3 2 2 3 7 2 3" xfId="17864" xr:uid="{00000000-0005-0000-0000-000011450000}"/>
    <cellStyle name="20% - Accent1 3 2 2 3 7 3" xfId="17865" xr:uid="{00000000-0005-0000-0000-000012450000}"/>
    <cellStyle name="20% - Accent1 3 2 2 3 7 3 2" xfId="17866" xr:uid="{00000000-0005-0000-0000-000013450000}"/>
    <cellStyle name="20% - Accent1 3 2 2 3 7 4" xfId="17867" xr:uid="{00000000-0005-0000-0000-000014450000}"/>
    <cellStyle name="20% - Accent1 3 2 2 3 8" xfId="17868" xr:uid="{00000000-0005-0000-0000-000015450000}"/>
    <cellStyle name="20% - Accent1 3 2 2 3 8 2" xfId="17869" xr:uid="{00000000-0005-0000-0000-000016450000}"/>
    <cellStyle name="20% - Accent1 3 2 2 3 8 2 2" xfId="17870" xr:uid="{00000000-0005-0000-0000-000017450000}"/>
    <cellStyle name="20% - Accent1 3 2 2 3 8 2 2 2" xfId="17871" xr:uid="{00000000-0005-0000-0000-000018450000}"/>
    <cellStyle name="20% - Accent1 3 2 2 3 8 2 3" xfId="17872" xr:uid="{00000000-0005-0000-0000-000019450000}"/>
    <cellStyle name="20% - Accent1 3 2 2 3 8 3" xfId="17873" xr:uid="{00000000-0005-0000-0000-00001A450000}"/>
    <cellStyle name="20% - Accent1 3 2 2 3 8 3 2" xfId="17874" xr:uid="{00000000-0005-0000-0000-00001B450000}"/>
    <cellStyle name="20% - Accent1 3 2 2 3 8 4" xfId="17875" xr:uid="{00000000-0005-0000-0000-00001C450000}"/>
    <cellStyle name="20% - Accent1 3 2 2 3 9" xfId="17876" xr:uid="{00000000-0005-0000-0000-00001D450000}"/>
    <cellStyle name="20% - Accent1 3 2 2 3 9 2" xfId="17877" xr:uid="{00000000-0005-0000-0000-00001E450000}"/>
    <cellStyle name="20% - Accent1 3 2 2 3 9 2 2" xfId="17878" xr:uid="{00000000-0005-0000-0000-00001F450000}"/>
    <cellStyle name="20% - Accent1 3 2 2 3 9 2 2 2" xfId="17879" xr:uid="{00000000-0005-0000-0000-000020450000}"/>
    <cellStyle name="20% - Accent1 3 2 2 3 9 2 3" xfId="17880" xr:uid="{00000000-0005-0000-0000-000021450000}"/>
    <cellStyle name="20% - Accent1 3 2 2 3 9 3" xfId="17881" xr:uid="{00000000-0005-0000-0000-000022450000}"/>
    <cellStyle name="20% - Accent1 3 2 2 3 9 3 2" xfId="17882" xr:uid="{00000000-0005-0000-0000-000023450000}"/>
    <cellStyle name="20% - Accent1 3 2 2 3 9 4" xfId="17883" xr:uid="{00000000-0005-0000-0000-000024450000}"/>
    <cellStyle name="20% - Accent1 3 2 2 4" xfId="17884" xr:uid="{00000000-0005-0000-0000-000025450000}"/>
    <cellStyle name="20% - Accent1 3 2 2 4 10" xfId="17885" xr:uid="{00000000-0005-0000-0000-000026450000}"/>
    <cellStyle name="20% - Accent1 3 2 2 4 10 2" xfId="17886" xr:uid="{00000000-0005-0000-0000-000027450000}"/>
    <cellStyle name="20% - Accent1 3 2 2 4 11" xfId="17887" xr:uid="{00000000-0005-0000-0000-000028450000}"/>
    <cellStyle name="20% - Accent1 3 2 2 4 2" xfId="17888" xr:uid="{00000000-0005-0000-0000-000029450000}"/>
    <cellStyle name="20% - Accent1 3 2 2 4 2 2" xfId="17889" xr:uid="{00000000-0005-0000-0000-00002A450000}"/>
    <cellStyle name="20% - Accent1 3 2 2 4 2 2 2" xfId="17890" xr:uid="{00000000-0005-0000-0000-00002B450000}"/>
    <cellStyle name="20% - Accent1 3 2 2 4 2 2 2 2" xfId="17891" xr:uid="{00000000-0005-0000-0000-00002C450000}"/>
    <cellStyle name="20% - Accent1 3 2 2 4 2 2 2 2 2" xfId="17892" xr:uid="{00000000-0005-0000-0000-00002D450000}"/>
    <cellStyle name="20% - Accent1 3 2 2 4 2 2 2 3" xfId="17893" xr:uid="{00000000-0005-0000-0000-00002E450000}"/>
    <cellStyle name="20% - Accent1 3 2 2 4 2 2 3" xfId="17894" xr:uid="{00000000-0005-0000-0000-00002F450000}"/>
    <cellStyle name="20% - Accent1 3 2 2 4 2 2 3 2" xfId="17895" xr:uid="{00000000-0005-0000-0000-000030450000}"/>
    <cellStyle name="20% - Accent1 3 2 2 4 2 2 4" xfId="17896" xr:uid="{00000000-0005-0000-0000-000031450000}"/>
    <cellStyle name="20% - Accent1 3 2 2 4 2 3" xfId="17897" xr:uid="{00000000-0005-0000-0000-000032450000}"/>
    <cellStyle name="20% - Accent1 3 2 2 4 2 3 2" xfId="17898" xr:uid="{00000000-0005-0000-0000-000033450000}"/>
    <cellStyle name="20% - Accent1 3 2 2 4 2 3 2 2" xfId="17899" xr:uid="{00000000-0005-0000-0000-000034450000}"/>
    <cellStyle name="20% - Accent1 3 2 2 4 2 3 2 2 2" xfId="17900" xr:uid="{00000000-0005-0000-0000-000035450000}"/>
    <cellStyle name="20% - Accent1 3 2 2 4 2 3 2 3" xfId="17901" xr:uid="{00000000-0005-0000-0000-000036450000}"/>
    <cellStyle name="20% - Accent1 3 2 2 4 2 3 3" xfId="17902" xr:uid="{00000000-0005-0000-0000-000037450000}"/>
    <cellStyle name="20% - Accent1 3 2 2 4 2 3 3 2" xfId="17903" xr:uid="{00000000-0005-0000-0000-000038450000}"/>
    <cellStyle name="20% - Accent1 3 2 2 4 2 3 4" xfId="17904" xr:uid="{00000000-0005-0000-0000-000039450000}"/>
    <cellStyle name="20% - Accent1 3 2 2 4 2 4" xfId="17905" xr:uid="{00000000-0005-0000-0000-00003A450000}"/>
    <cellStyle name="20% - Accent1 3 2 2 4 2 4 2" xfId="17906" xr:uid="{00000000-0005-0000-0000-00003B450000}"/>
    <cellStyle name="20% - Accent1 3 2 2 4 2 4 2 2" xfId="17907" xr:uid="{00000000-0005-0000-0000-00003C450000}"/>
    <cellStyle name="20% - Accent1 3 2 2 4 2 4 2 2 2" xfId="17908" xr:uid="{00000000-0005-0000-0000-00003D450000}"/>
    <cellStyle name="20% - Accent1 3 2 2 4 2 4 2 3" xfId="17909" xr:uid="{00000000-0005-0000-0000-00003E450000}"/>
    <cellStyle name="20% - Accent1 3 2 2 4 2 4 3" xfId="17910" xr:uid="{00000000-0005-0000-0000-00003F450000}"/>
    <cellStyle name="20% - Accent1 3 2 2 4 2 4 3 2" xfId="17911" xr:uid="{00000000-0005-0000-0000-000040450000}"/>
    <cellStyle name="20% - Accent1 3 2 2 4 2 4 4" xfId="17912" xr:uid="{00000000-0005-0000-0000-000041450000}"/>
    <cellStyle name="20% - Accent1 3 2 2 4 2 5" xfId="17913" xr:uid="{00000000-0005-0000-0000-000042450000}"/>
    <cellStyle name="20% - Accent1 3 2 2 4 2 5 2" xfId="17914" xr:uid="{00000000-0005-0000-0000-000043450000}"/>
    <cellStyle name="20% - Accent1 3 2 2 4 2 5 2 2" xfId="17915" xr:uid="{00000000-0005-0000-0000-000044450000}"/>
    <cellStyle name="20% - Accent1 3 2 2 4 2 5 3" xfId="17916" xr:uid="{00000000-0005-0000-0000-000045450000}"/>
    <cellStyle name="20% - Accent1 3 2 2 4 2 6" xfId="17917" xr:uid="{00000000-0005-0000-0000-000046450000}"/>
    <cellStyle name="20% - Accent1 3 2 2 4 2 6 2" xfId="17918" xr:uid="{00000000-0005-0000-0000-000047450000}"/>
    <cellStyle name="20% - Accent1 3 2 2 4 2 6 2 2" xfId="17919" xr:uid="{00000000-0005-0000-0000-000048450000}"/>
    <cellStyle name="20% - Accent1 3 2 2 4 2 6 3" xfId="17920" xr:uid="{00000000-0005-0000-0000-000049450000}"/>
    <cellStyle name="20% - Accent1 3 2 2 4 2 7" xfId="17921" xr:uid="{00000000-0005-0000-0000-00004A450000}"/>
    <cellStyle name="20% - Accent1 3 2 2 4 2 7 2" xfId="17922" xr:uid="{00000000-0005-0000-0000-00004B450000}"/>
    <cellStyle name="20% - Accent1 3 2 2 4 2 8" xfId="17923" xr:uid="{00000000-0005-0000-0000-00004C450000}"/>
    <cellStyle name="20% - Accent1 3 2 2 4 2 8 2" xfId="17924" xr:uid="{00000000-0005-0000-0000-00004D450000}"/>
    <cellStyle name="20% - Accent1 3 2 2 4 2 9" xfId="17925" xr:uid="{00000000-0005-0000-0000-00004E450000}"/>
    <cellStyle name="20% - Accent1 3 2 2 4 3" xfId="17926" xr:uid="{00000000-0005-0000-0000-00004F450000}"/>
    <cellStyle name="20% - Accent1 3 2 2 4 3 2" xfId="17927" xr:uid="{00000000-0005-0000-0000-000050450000}"/>
    <cellStyle name="20% - Accent1 3 2 2 4 3 2 2" xfId="17928" xr:uid="{00000000-0005-0000-0000-000051450000}"/>
    <cellStyle name="20% - Accent1 3 2 2 4 3 2 2 2" xfId="17929" xr:uid="{00000000-0005-0000-0000-000052450000}"/>
    <cellStyle name="20% - Accent1 3 2 2 4 3 2 2 2 2" xfId="17930" xr:uid="{00000000-0005-0000-0000-000053450000}"/>
    <cellStyle name="20% - Accent1 3 2 2 4 3 2 2 3" xfId="17931" xr:uid="{00000000-0005-0000-0000-000054450000}"/>
    <cellStyle name="20% - Accent1 3 2 2 4 3 2 3" xfId="17932" xr:uid="{00000000-0005-0000-0000-000055450000}"/>
    <cellStyle name="20% - Accent1 3 2 2 4 3 2 3 2" xfId="17933" xr:uid="{00000000-0005-0000-0000-000056450000}"/>
    <cellStyle name="20% - Accent1 3 2 2 4 3 2 4" xfId="17934" xr:uid="{00000000-0005-0000-0000-000057450000}"/>
    <cellStyle name="20% - Accent1 3 2 2 4 3 3" xfId="17935" xr:uid="{00000000-0005-0000-0000-000058450000}"/>
    <cellStyle name="20% - Accent1 3 2 2 4 3 3 2" xfId="17936" xr:uid="{00000000-0005-0000-0000-000059450000}"/>
    <cellStyle name="20% - Accent1 3 2 2 4 3 3 2 2" xfId="17937" xr:uid="{00000000-0005-0000-0000-00005A450000}"/>
    <cellStyle name="20% - Accent1 3 2 2 4 3 3 2 2 2" xfId="17938" xr:uid="{00000000-0005-0000-0000-00005B450000}"/>
    <cellStyle name="20% - Accent1 3 2 2 4 3 3 2 3" xfId="17939" xr:uid="{00000000-0005-0000-0000-00005C450000}"/>
    <cellStyle name="20% - Accent1 3 2 2 4 3 3 3" xfId="17940" xr:uid="{00000000-0005-0000-0000-00005D450000}"/>
    <cellStyle name="20% - Accent1 3 2 2 4 3 3 3 2" xfId="17941" xr:uid="{00000000-0005-0000-0000-00005E450000}"/>
    <cellStyle name="20% - Accent1 3 2 2 4 3 3 4" xfId="17942" xr:uid="{00000000-0005-0000-0000-00005F450000}"/>
    <cellStyle name="20% - Accent1 3 2 2 4 3 4" xfId="17943" xr:uid="{00000000-0005-0000-0000-000060450000}"/>
    <cellStyle name="20% - Accent1 3 2 2 4 3 4 2" xfId="17944" xr:uid="{00000000-0005-0000-0000-000061450000}"/>
    <cellStyle name="20% - Accent1 3 2 2 4 3 4 2 2" xfId="17945" xr:uid="{00000000-0005-0000-0000-000062450000}"/>
    <cellStyle name="20% - Accent1 3 2 2 4 3 4 2 2 2" xfId="17946" xr:uid="{00000000-0005-0000-0000-000063450000}"/>
    <cellStyle name="20% - Accent1 3 2 2 4 3 4 2 3" xfId="17947" xr:uid="{00000000-0005-0000-0000-000064450000}"/>
    <cellStyle name="20% - Accent1 3 2 2 4 3 4 3" xfId="17948" xr:uid="{00000000-0005-0000-0000-000065450000}"/>
    <cellStyle name="20% - Accent1 3 2 2 4 3 4 3 2" xfId="17949" xr:uid="{00000000-0005-0000-0000-000066450000}"/>
    <cellStyle name="20% - Accent1 3 2 2 4 3 4 4" xfId="17950" xr:uid="{00000000-0005-0000-0000-000067450000}"/>
    <cellStyle name="20% - Accent1 3 2 2 4 3 5" xfId="17951" xr:uid="{00000000-0005-0000-0000-000068450000}"/>
    <cellStyle name="20% - Accent1 3 2 2 4 3 5 2" xfId="17952" xr:uid="{00000000-0005-0000-0000-000069450000}"/>
    <cellStyle name="20% - Accent1 3 2 2 4 3 5 2 2" xfId="17953" xr:uid="{00000000-0005-0000-0000-00006A450000}"/>
    <cellStyle name="20% - Accent1 3 2 2 4 3 5 3" xfId="17954" xr:uid="{00000000-0005-0000-0000-00006B450000}"/>
    <cellStyle name="20% - Accent1 3 2 2 4 3 6" xfId="17955" xr:uid="{00000000-0005-0000-0000-00006C450000}"/>
    <cellStyle name="20% - Accent1 3 2 2 4 3 6 2" xfId="17956" xr:uid="{00000000-0005-0000-0000-00006D450000}"/>
    <cellStyle name="20% - Accent1 3 2 2 4 3 6 2 2" xfId="17957" xr:uid="{00000000-0005-0000-0000-00006E450000}"/>
    <cellStyle name="20% - Accent1 3 2 2 4 3 6 3" xfId="17958" xr:uid="{00000000-0005-0000-0000-00006F450000}"/>
    <cellStyle name="20% - Accent1 3 2 2 4 3 7" xfId="17959" xr:uid="{00000000-0005-0000-0000-000070450000}"/>
    <cellStyle name="20% - Accent1 3 2 2 4 3 7 2" xfId="17960" xr:uid="{00000000-0005-0000-0000-000071450000}"/>
    <cellStyle name="20% - Accent1 3 2 2 4 3 8" xfId="17961" xr:uid="{00000000-0005-0000-0000-000072450000}"/>
    <cellStyle name="20% - Accent1 3 2 2 4 3 8 2" xfId="17962" xr:uid="{00000000-0005-0000-0000-000073450000}"/>
    <cellStyle name="20% - Accent1 3 2 2 4 3 9" xfId="17963" xr:uid="{00000000-0005-0000-0000-000074450000}"/>
    <cellStyle name="20% - Accent1 3 2 2 4 4" xfId="17964" xr:uid="{00000000-0005-0000-0000-000075450000}"/>
    <cellStyle name="20% - Accent1 3 2 2 4 4 2" xfId="17965" xr:uid="{00000000-0005-0000-0000-000076450000}"/>
    <cellStyle name="20% - Accent1 3 2 2 4 4 2 2" xfId="17966" xr:uid="{00000000-0005-0000-0000-000077450000}"/>
    <cellStyle name="20% - Accent1 3 2 2 4 4 2 2 2" xfId="17967" xr:uid="{00000000-0005-0000-0000-000078450000}"/>
    <cellStyle name="20% - Accent1 3 2 2 4 4 2 3" xfId="17968" xr:uid="{00000000-0005-0000-0000-000079450000}"/>
    <cellStyle name="20% - Accent1 3 2 2 4 4 3" xfId="17969" xr:uid="{00000000-0005-0000-0000-00007A450000}"/>
    <cellStyle name="20% - Accent1 3 2 2 4 4 3 2" xfId="17970" xr:uid="{00000000-0005-0000-0000-00007B450000}"/>
    <cellStyle name="20% - Accent1 3 2 2 4 4 4" xfId="17971" xr:uid="{00000000-0005-0000-0000-00007C450000}"/>
    <cellStyle name="20% - Accent1 3 2 2 4 5" xfId="17972" xr:uid="{00000000-0005-0000-0000-00007D450000}"/>
    <cellStyle name="20% - Accent1 3 2 2 4 5 2" xfId="17973" xr:uid="{00000000-0005-0000-0000-00007E450000}"/>
    <cellStyle name="20% - Accent1 3 2 2 4 5 2 2" xfId="17974" xr:uid="{00000000-0005-0000-0000-00007F450000}"/>
    <cellStyle name="20% - Accent1 3 2 2 4 5 2 2 2" xfId="17975" xr:uid="{00000000-0005-0000-0000-000080450000}"/>
    <cellStyle name="20% - Accent1 3 2 2 4 5 2 3" xfId="17976" xr:uid="{00000000-0005-0000-0000-000081450000}"/>
    <cellStyle name="20% - Accent1 3 2 2 4 5 3" xfId="17977" xr:uid="{00000000-0005-0000-0000-000082450000}"/>
    <cellStyle name="20% - Accent1 3 2 2 4 5 3 2" xfId="17978" xr:uid="{00000000-0005-0000-0000-000083450000}"/>
    <cellStyle name="20% - Accent1 3 2 2 4 5 4" xfId="17979" xr:uid="{00000000-0005-0000-0000-000084450000}"/>
    <cellStyle name="20% - Accent1 3 2 2 4 6" xfId="17980" xr:uid="{00000000-0005-0000-0000-000085450000}"/>
    <cellStyle name="20% - Accent1 3 2 2 4 6 2" xfId="17981" xr:uid="{00000000-0005-0000-0000-000086450000}"/>
    <cellStyle name="20% - Accent1 3 2 2 4 6 2 2" xfId="17982" xr:uid="{00000000-0005-0000-0000-000087450000}"/>
    <cellStyle name="20% - Accent1 3 2 2 4 6 2 2 2" xfId="17983" xr:uid="{00000000-0005-0000-0000-000088450000}"/>
    <cellStyle name="20% - Accent1 3 2 2 4 6 2 3" xfId="17984" xr:uid="{00000000-0005-0000-0000-000089450000}"/>
    <cellStyle name="20% - Accent1 3 2 2 4 6 3" xfId="17985" xr:uid="{00000000-0005-0000-0000-00008A450000}"/>
    <cellStyle name="20% - Accent1 3 2 2 4 6 3 2" xfId="17986" xr:uid="{00000000-0005-0000-0000-00008B450000}"/>
    <cellStyle name="20% - Accent1 3 2 2 4 6 4" xfId="17987" xr:uid="{00000000-0005-0000-0000-00008C450000}"/>
    <cellStyle name="20% - Accent1 3 2 2 4 7" xfId="17988" xr:uid="{00000000-0005-0000-0000-00008D450000}"/>
    <cellStyle name="20% - Accent1 3 2 2 4 7 2" xfId="17989" xr:uid="{00000000-0005-0000-0000-00008E450000}"/>
    <cellStyle name="20% - Accent1 3 2 2 4 7 2 2" xfId="17990" xr:uid="{00000000-0005-0000-0000-00008F450000}"/>
    <cellStyle name="20% - Accent1 3 2 2 4 7 3" xfId="17991" xr:uid="{00000000-0005-0000-0000-000090450000}"/>
    <cellStyle name="20% - Accent1 3 2 2 4 8" xfId="17992" xr:uid="{00000000-0005-0000-0000-000091450000}"/>
    <cellStyle name="20% - Accent1 3 2 2 4 8 2" xfId="17993" xr:uid="{00000000-0005-0000-0000-000092450000}"/>
    <cellStyle name="20% - Accent1 3 2 2 4 8 2 2" xfId="17994" xr:uid="{00000000-0005-0000-0000-000093450000}"/>
    <cellStyle name="20% - Accent1 3 2 2 4 8 3" xfId="17995" xr:uid="{00000000-0005-0000-0000-000094450000}"/>
    <cellStyle name="20% - Accent1 3 2 2 4 9" xfId="17996" xr:uid="{00000000-0005-0000-0000-000095450000}"/>
    <cellStyle name="20% - Accent1 3 2 2 4 9 2" xfId="17997" xr:uid="{00000000-0005-0000-0000-000096450000}"/>
    <cellStyle name="20% - Accent1 3 2 2 5" xfId="17998" xr:uid="{00000000-0005-0000-0000-000097450000}"/>
    <cellStyle name="20% - Accent1 3 2 2 5 10" xfId="17999" xr:uid="{00000000-0005-0000-0000-000098450000}"/>
    <cellStyle name="20% - Accent1 3 2 2 5 10 2" xfId="18000" xr:uid="{00000000-0005-0000-0000-000099450000}"/>
    <cellStyle name="20% - Accent1 3 2 2 5 11" xfId="18001" xr:uid="{00000000-0005-0000-0000-00009A450000}"/>
    <cellStyle name="20% - Accent1 3 2 2 5 2" xfId="18002" xr:uid="{00000000-0005-0000-0000-00009B450000}"/>
    <cellStyle name="20% - Accent1 3 2 2 5 2 2" xfId="18003" xr:uid="{00000000-0005-0000-0000-00009C450000}"/>
    <cellStyle name="20% - Accent1 3 2 2 5 2 2 2" xfId="18004" xr:uid="{00000000-0005-0000-0000-00009D450000}"/>
    <cellStyle name="20% - Accent1 3 2 2 5 2 2 2 2" xfId="18005" xr:uid="{00000000-0005-0000-0000-00009E450000}"/>
    <cellStyle name="20% - Accent1 3 2 2 5 2 2 2 2 2" xfId="18006" xr:uid="{00000000-0005-0000-0000-00009F450000}"/>
    <cellStyle name="20% - Accent1 3 2 2 5 2 2 2 3" xfId="18007" xr:uid="{00000000-0005-0000-0000-0000A0450000}"/>
    <cellStyle name="20% - Accent1 3 2 2 5 2 2 3" xfId="18008" xr:uid="{00000000-0005-0000-0000-0000A1450000}"/>
    <cellStyle name="20% - Accent1 3 2 2 5 2 2 3 2" xfId="18009" xr:uid="{00000000-0005-0000-0000-0000A2450000}"/>
    <cellStyle name="20% - Accent1 3 2 2 5 2 2 4" xfId="18010" xr:uid="{00000000-0005-0000-0000-0000A3450000}"/>
    <cellStyle name="20% - Accent1 3 2 2 5 2 3" xfId="18011" xr:uid="{00000000-0005-0000-0000-0000A4450000}"/>
    <cellStyle name="20% - Accent1 3 2 2 5 2 3 2" xfId="18012" xr:uid="{00000000-0005-0000-0000-0000A5450000}"/>
    <cellStyle name="20% - Accent1 3 2 2 5 2 3 2 2" xfId="18013" xr:uid="{00000000-0005-0000-0000-0000A6450000}"/>
    <cellStyle name="20% - Accent1 3 2 2 5 2 3 2 2 2" xfId="18014" xr:uid="{00000000-0005-0000-0000-0000A7450000}"/>
    <cellStyle name="20% - Accent1 3 2 2 5 2 3 2 3" xfId="18015" xr:uid="{00000000-0005-0000-0000-0000A8450000}"/>
    <cellStyle name="20% - Accent1 3 2 2 5 2 3 3" xfId="18016" xr:uid="{00000000-0005-0000-0000-0000A9450000}"/>
    <cellStyle name="20% - Accent1 3 2 2 5 2 3 3 2" xfId="18017" xr:uid="{00000000-0005-0000-0000-0000AA450000}"/>
    <cellStyle name="20% - Accent1 3 2 2 5 2 3 4" xfId="18018" xr:uid="{00000000-0005-0000-0000-0000AB450000}"/>
    <cellStyle name="20% - Accent1 3 2 2 5 2 4" xfId="18019" xr:uid="{00000000-0005-0000-0000-0000AC450000}"/>
    <cellStyle name="20% - Accent1 3 2 2 5 2 4 2" xfId="18020" xr:uid="{00000000-0005-0000-0000-0000AD450000}"/>
    <cellStyle name="20% - Accent1 3 2 2 5 2 4 2 2" xfId="18021" xr:uid="{00000000-0005-0000-0000-0000AE450000}"/>
    <cellStyle name="20% - Accent1 3 2 2 5 2 4 2 2 2" xfId="18022" xr:uid="{00000000-0005-0000-0000-0000AF450000}"/>
    <cellStyle name="20% - Accent1 3 2 2 5 2 4 2 3" xfId="18023" xr:uid="{00000000-0005-0000-0000-0000B0450000}"/>
    <cellStyle name="20% - Accent1 3 2 2 5 2 4 3" xfId="18024" xr:uid="{00000000-0005-0000-0000-0000B1450000}"/>
    <cellStyle name="20% - Accent1 3 2 2 5 2 4 3 2" xfId="18025" xr:uid="{00000000-0005-0000-0000-0000B2450000}"/>
    <cellStyle name="20% - Accent1 3 2 2 5 2 4 4" xfId="18026" xr:uid="{00000000-0005-0000-0000-0000B3450000}"/>
    <cellStyle name="20% - Accent1 3 2 2 5 2 5" xfId="18027" xr:uid="{00000000-0005-0000-0000-0000B4450000}"/>
    <cellStyle name="20% - Accent1 3 2 2 5 2 5 2" xfId="18028" xr:uid="{00000000-0005-0000-0000-0000B5450000}"/>
    <cellStyle name="20% - Accent1 3 2 2 5 2 5 2 2" xfId="18029" xr:uid="{00000000-0005-0000-0000-0000B6450000}"/>
    <cellStyle name="20% - Accent1 3 2 2 5 2 5 3" xfId="18030" xr:uid="{00000000-0005-0000-0000-0000B7450000}"/>
    <cellStyle name="20% - Accent1 3 2 2 5 2 6" xfId="18031" xr:uid="{00000000-0005-0000-0000-0000B8450000}"/>
    <cellStyle name="20% - Accent1 3 2 2 5 2 6 2" xfId="18032" xr:uid="{00000000-0005-0000-0000-0000B9450000}"/>
    <cellStyle name="20% - Accent1 3 2 2 5 2 6 2 2" xfId="18033" xr:uid="{00000000-0005-0000-0000-0000BA450000}"/>
    <cellStyle name="20% - Accent1 3 2 2 5 2 6 3" xfId="18034" xr:uid="{00000000-0005-0000-0000-0000BB450000}"/>
    <cellStyle name="20% - Accent1 3 2 2 5 2 7" xfId="18035" xr:uid="{00000000-0005-0000-0000-0000BC450000}"/>
    <cellStyle name="20% - Accent1 3 2 2 5 2 7 2" xfId="18036" xr:uid="{00000000-0005-0000-0000-0000BD450000}"/>
    <cellStyle name="20% - Accent1 3 2 2 5 2 8" xfId="18037" xr:uid="{00000000-0005-0000-0000-0000BE450000}"/>
    <cellStyle name="20% - Accent1 3 2 2 5 2 8 2" xfId="18038" xr:uid="{00000000-0005-0000-0000-0000BF450000}"/>
    <cellStyle name="20% - Accent1 3 2 2 5 2 9" xfId="18039" xr:uid="{00000000-0005-0000-0000-0000C0450000}"/>
    <cellStyle name="20% - Accent1 3 2 2 5 3" xfId="18040" xr:uid="{00000000-0005-0000-0000-0000C1450000}"/>
    <cellStyle name="20% - Accent1 3 2 2 5 3 2" xfId="18041" xr:uid="{00000000-0005-0000-0000-0000C2450000}"/>
    <cellStyle name="20% - Accent1 3 2 2 5 3 2 2" xfId="18042" xr:uid="{00000000-0005-0000-0000-0000C3450000}"/>
    <cellStyle name="20% - Accent1 3 2 2 5 3 2 2 2" xfId="18043" xr:uid="{00000000-0005-0000-0000-0000C4450000}"/>
    <cellStyle name="20% - Accent1 3 2 2 5 3 2 2 2 2" xfId="18044" xr:uid="{00000000-0005-0000-0000-0000C5450000}"/>
    <cellStyle name="20% - Accent1 3 2 2 5 3 2 2 3" xfId="18045" xr:uid="{00000000-0005-0000-0000-0000C6450000}"/>
    <cellStyle name="20% - Accent1 3 2 2 5 3 2 3" xfId="18046" xr:uid="{00000000-0005-0000-0000-0000C7450000}"/>
    <cellStyle name="20% - Accent1 3 2 2 5 3 2 3 2" xfId="18047" xr:uid="{00000000-0005-0000-0000-0000C8450000}"/>
    <cellStyle name="20% - Accent1 3 2 2 5 3 2 4" xfId="18048" xr:uid="{00000000-0005-0000-0000-0000C9450000}"/>
    <cellStyle name="20% - Accent1 3 2 2 5 3 3" xfId="18049" xr:uid="{00000000-0005-0000-0000-0000CA450000}"/>
    <cellStyle name="20% - Accent1 3 2 2 5 3 3 2" xfId="18050" xr:uid="{00000000-0005-0000-0000-0000CB450000}"/>
    <cellStyle name="20% - Accent1 3 2 2 5 3 3 2 2" xfId="18051" xr:uid="{00000000-0005-0000-0000-0000CC450000}"/>
    <cellStyle name="20% - Accent1 3 2 2 5 3 3 2 2 2" xfId="18052" xr:uid="{00000000-0005-0000-0000-0000CD450000}"/>
    <cellStyle name="20% - Accent1 3 2 2 5 3 3 2 3" xfId="18053" xr:uid="{00000000-0005-0000-0000-0000CE450000}"/>
    <cellStyle name="20% - Accent1 3 2 2 5 3 3 3" xfId="18054" xr:uid="{00000000-0005-0000-0000-0000CF450000}"/>
    <cellStyle name="20% - Accent1 3 2 2 5 3 3 3 2" xfId="18055" xr:uid="{00000000-0005-0000-0000-0000D0450000}"/>
    <cellStyle name="20% - Accent1 3 2 2 5 3 3 4" xfId="18056" xr:uid="{00000000-0005-0000-0000-0000D1450000}"/>
    <cellStyle name="20% - Accent1 3 2 2 5 3 4" xfId="18057" xr:uid="{00000000-0005-0000-0000-0000D2450000}"/>
    <cellStyle name="20% - Accent1 3 2 2 5 3 4 2" xfId="18058" xr:uid="{00000000-0005-0000-0000-0000D3450000}"/>
    <cellStyle name="20% - Accent1 3 2 2 5 3 4 2 2" xfId="18059" xr:uid="{00000000-0005-0000-0000-0000D4450000}"/>
    <cellStyle name="20% - Accent1 3 2 2 5 3 4 2 2 2" xfId="18060" xr:uid="{00000000-0005-0000-0000-0000D5450000}"/>
    <cellStyle name="20% - Accent1 3 2 2 5 3 4 2 3" xfId="18061" xr:uid="{00000000-0005-0000-0000-0000D6450000}"/>
    <cellStyle name="20% - Accent1 3 2 2 5 3 4 3" xfId="18062" xr:uid="{00000000-0005-0000-0000-0000D7450000}"/>
    <cellStyle name="20% - Accent1 3 2 2 5 3 4 3 2" xfId="18063" xr:uid="{00000000-0005-0000-0000-0000D8450000}"/>
    <cellStyle name="20% - Accent1 3 2 2 5 3 4 4" xfId="18064" xr:uid="{00000000-0005-0000-0000-0000D9450000}"/>
    <cellStyle name="20% - Accent1 3 2 2 5 3 5" xfId="18065" xr:uid="{00000000-0005-0000-0000-0000DA450000}"/>
    <cellStyle name="20% - Accent1 3 2 2 5 3 5 2" xfId="18066" xr:uid="{00000000-0005-0000-0000-0000DB450000}"/>
    <cellStyle name="20% - Accent1 3 2 2 5 3 5 2 2" xfId="18067" xr:uid="{00000000-0005-0000-0000-0000DC450000}"/>
    <cellStyle name="20% - Accent1 3 2 2 5 3 5 3" xfId="18068" xr:uid="{00000000-0005-0000-0000-0000DD450000}"/>
    <cellStyle name="20% - Accent1 3 2 2 5 3 6" xfId="18069" xr:uid="{00000000-0005-0000-0000-0000DE450000}"/>
    <cellStyle name="20% - Accent1 3 2 2 5 3 6 2" xfId="18070" xr:uid="{00000000-0005-0000-0000-0000DF450000}"/>
    <cellStyle name="20% - Accent1 3 2 2 5 3 6 2 2" xfId="18071" xr:uid="{00000000-0005-0000-0000-0000E0450000}"/>
    <cellStyle name="20% - Accent1 3 2 2 5 3 6 3" xfId="18072" xr:uid="{00000000-0005-0000-0000-0000E1450000}"/>
    <cellStyle name="20% - Accent1 3 2 2 5 3 7" xfId="18073" xr:uid="{00000000-0005-0000-0000-0000E2450000}"/>
    <cellStyle name="20% - Accent1 3 2 2 5 3 7 2" xfId="18074" xr:uid="{00000000-0005-0000-0000-0000E3450000}"/>
    <cellStyle name="20% - Accent1 3 2 2 5 3 8" xfId="18075" xr:uid="{00000000-0005-0000-0000-0000E4450000}"/>
    <cellStyle name="20% - Accent1 3 2 2 5 3 8 2" xfId="18076" xr:uid="{00000000-0005-0000-0000-0000E5450000}"/>
    <cellStyle name="20% - Accent1 3 2 2 5 3 9" xfId="18077" xr:uid="{00000000-0005-0000-0000-0000E6450000}"/>
    <cellStyle name="20% - Accent1 3 2 2 5 4" xfId="18078" xr:uid="{00000000-0005-0000-0000-0000E7450000}"/>
    <cellStyle name="20% - Accent1 3 2 2 5 4 2" xfId="18079" xr:uid="{00000000-0005-0000-0000-0000E8450000}"/>
    <cellStyle name="20% - Accent1 3 2 2 5 4 2 2" xfId="18080" xr:uid="{00000000-0005-0000-0000-0000E9450000}"/>
    <cellStyle name="20% - Accent1 3 2 2 5 4 2 2 2" xfId="18081" xr:uid="{00000000-0005-0000-0000-0000EA450000}"/>
    <cellStyle name="20% - Accent1 3 2 2 5 4 2 3" xfId="18082" xr:uid="{00000000-0005-0000-0000-0000EB450000}"/>
    <cellStyle name="20% - Accent1 3 2 2 5 4 3" xfId="18083" xr:uid="{00000000-0005-0000-0000-0000EC450000}"/>
    <cellStyle name="20% - Accent1 3 2 2 5 4 3 2" xfId="18084" xr:uid="{00000000-0005-0000-0000-0000ED450000}"/>
    <cellStyle name="20% - Accent1 3 2 2 5 4 4" xfId="18085" xr:uid="{00000000-0005-0000-0000-0000EE450000}"/>
    <cellStyle name="20% - Accent1 3 2 2 5 5" xfId="18086" xr:uid="{00000000-0005-0000-0000-0000EF450000}"/>
    <cellStyle name="20% - Accent1 3 2 2 5 5 2" xfId="18087" xr:uid="{00000000-0005-0000-0000-0000F0450000}"/>
    <cellStyle name="20% - Accent1 3 2 2 5 5 2 2" xfId="18088" xr:uid="{00000000-0005-0000-0000-0000F1450000}"/>
    <cellStyle name="20% - Accent1 3 2 2 5 5 2 2 2" xfId="18089" xr:uid="{00000000-0005-0000-0000-0000F2450000}"/>
    <cellStyle name="20% - Accent1 3 2 2 5 5 2 3" xfId="18090" xr:uid="{00000000-0005-0000-0000-0000F3450000}"/>
    <cellStyle name="20% - Accent1 3 2 2 5 5 3" xfId="18091" xr:uid="{00000000-0005-0000-0000-0000F4450000}"/>
    <cellStyle name="20% - Accent1 3 2 2 5 5 3 2" xfId="18092" xr:uid="{00000000-0005-0000-0000-0000F5450000}"/>
    <cellStyle name="20% - Accent1 3 2 2 5 5 4" xfId="18093" xr:uid="{00000000-0005-0000-0000-0000F6450000}"/>
    <cellStyle name="20% - Accent1 3 2 2 5 6" xfId="18094" xr:uid="{00000000-0005-0000-0000-0000F7450000}"/>
    <cellStyle name="20% - Accent1 3 2 2 5 6 2" xfId="18095" xr:uid="{00000000-0005-0000-0000-0000F8450000}"/>
    <cellStyle name="20% - Accent1 3 2 2 5 6 2 2" xfId="18096" xr:uid="{00000000-0005-0000-0000-0000F9450000}"/>
    <cellStyle name="20% - Accent1 3 2 2 5 6 2 2 2" xfId="18097" xr:uid="{00000000-0005-0000-0000-0000FA450000}"/>
    <cellStyle name="20% - Accent1 3 2 2 5 6 2 3" xfId="18098" xr:uid="{00000000-0005-0000-0000-0000FB450000}"/>
    <cellStyle name="20% - Accent1 3 2 2 5 6 3" xfId="18099" xr:uid="{00000000-0005-0000-0000-0000FC450000}"/>
    <cellStyle name="20% - Accent1 3 2 2 5 6 3 2" xfId="18100" xr:uid="{00000000-0005-0000-0000-0000FD450000}"/>
    <cellStyle name="20% - Accent1 3 2 2 5 6 4" xfId="18101" xr:uid="{00000000-0005-0000-0000-0000FE450000}"/>
    <cellStyle name="20% - Accent1 3 2 2 5 7" xfId="18102" xr:uid="{00000000-0005-0000-0000-0000FF450000}"/>
    <cellStyle name="20% - Accent1 3 2 2 5 7 2" xfId="18103" xr:uid="{00000000-0005-0000-0000-000000460000}"/>
    <cellStyle name="20% - Accent1 3 2 2 5 7 2 2" xfId="18104" xr:uid="{00000000-0005-0000-0000-000001460000}"/>
    <cellStyle name="20% - Accent1 3 2 2 5 7 3" xfId="18105" xr:uid="{00000000-0005-0000-0000-000002460000}"/>
    <cellStyle name="20% - Accent1 3 2 2 5 8" xfId="18106" xr:uid="{00000000-0005-0000-0000-000003460000}"/>
    <cellStyle name="20% - Accent1 3 2 2 5 8 2" xfId="18107" xr:uid="{00000000-0005-0000-0000-000004460000}"/>
    <cellStyle name="20% - Accent1 3 2 2 5 8 2 2" xfId="18108" xr:uid="{00000000-0005-0000-0000-000005460000}"/>
    <cellStyle name="20% - Accent1 3 2 2 5 8 3" xfId="18109" xr:uid="{00000000-0005-0000-0000-000006460000}"/>
    <cellStyle name="20% - Accent1 3 2 2 5 9" xfId="18110" xr:uid="{00000000-0005-0000-0000-000007460000}"/>
    <cellStyle name="20% - Accent1 3 2 2 5 9 2" xfId="18111" xr:uid="{00000000-0005-0000-0000-000008460000}"/>
    <cellStyle name="20% - Accent1 3 2 2 6" xfId="18112" xr:uid="{00000000-0005-0000-0000-000009460000}"/>
    <cellStyle name="20% - Accent1 3 2 2 6 10" xfId="18113" xr:uid="{00000000-0005-0000-0000-00000A460000}"/>
    <cellStyle name="20% - Accent1 3 2 2 6 10 2" xfId="18114" xr:uid="{00000000-0005-0000-0000-00000B460000}"/>
    <cellStyle name="20% - Accent1 3 2 2 6 11" xfId="18115" xr:uid="{00000000-0005-0000-0000-00000C460000}"/>
    <cellStyle name="20% - Accent1 3 2 2 6 2" xfId="18116" xr:uid="{00000000-0005-0000-0000-00000D460000}"/>
    <cellStyle name="20% - Accent1 3 2 2 6 2 2" xfId="18117" xr:uid="{00000000-0005-0000-0000-00000E460000}"/>
    <cellStyle name="20% - Accent1 3 2 2 6 2 2 2" xfId="18118" xr:uid="{00000000-0005-0000-0000-00000F460000}"/>
    <cellStyle name="20% - Accent1 3 2 2 6 2 2 2 2" xfId="18119" xr:uid="{00000000-0005-0000-0000-000010460000}"/>
    <cellStyle name="20% - Accent1 3 2 2 6 2 2 2 2 2" xfId="18120" xr:uid="{00000000-0005-0000-0000-000011460000}"/>
    <cellStyle name="20% - Accent1 3 2 2 6 2 2 2 3" xfId="18121" xr:uid="{00000000-0005-0000-0000-000012460000}"/>
    <cellStyle name="20% - Accent1 3 2 2 6 2 2 3" xfId="18122" xr:uid="{00000000-0005-0000-0000-000013460000}"/>
    <cellStyle name="20% - Accent1 3 2 2 6 2 2 3 2" xfId="18123" xr:uid="{00000000-0005-0000-0000-000014460000}"/>
    <cellStyle name="20% - Accent1 3 2 2 6 2 2 4" xfId="18124" xr:uid="{00000000-0005-0000-0000-000015460000}"/>
    <cellStyle name="20% - Accent1 3 2 2 6 2 3" xfId="18125" xr:uid="{00000000-0005-0000-0000-000016460000}"/>
    <cellStyle name="20% - Accent1 3 2 2 6 2 3 2" xfId="18126" xr:uid="{00000000-0005-0000-0000-000017460000}"/>
    <cellStyle name="20% - Accent1 3 2 2 6 2 3 2 2" xfId="18127" xr:uid="{00000000-0005-0000-0000-000018460000}"/>
    <cellStyle name="20% - Accent1 3 2 2 6 2 3 2 2 2" xfId="18128" xr:uid="{00000000-0005-0000-0000-000019460000}"/>
    <cellStyle name="20% - Accent1 3 2 2 6 2 3 2 3" xfId="18129" xr:uid="{00000000-0005-0000-0000-00001A460000}"/>
    <cellStyle name="20% - Accent1 3 2 2 6 2 3 3" xfId="18130" xr:uid="{00000000-0005-0000-0000-00001B460000}"/>
    <cellStyle name="20% - Accent1 3 2 2 6 2 3 3 2" xfId="18131" xr:uid="{00000000-0005-0000-0000-00001C460000}"/>
    <cellStyle name="20% - Accent1 3 2 2 6 2 3 4" xfId="18132" xr:uid="{00000000-0005-0000-0000-00001D460000}"/>
    <cellStyle name="20% - Accent1 3 2 2 6 2 4" xfId="18133" xr:uid="{00000000-0005-0000-0000-00001E460000}"/>
    <cellStyle name="20% - Accent1 3 2 2 6 2 4 2" xfId="18134" xr:uid="{00000000-0005-0000-0000-00001F460000}"/>
    <cellStyle name="20% - Accent1 3 2 2 6 2 4 2 2" xfId="18135" xr:uid="{00000000-0005-0000-0000-000020460000}"/>
    <cellStyle name="20% - Accent1 3 2 2 6 2 4 2 2 2" xfId="18136" xr:uid="{00000000-0005-0000-0000-000021460000}"/>
    <cellStyle name="20% - Accent1 3 2 2 6 2 4 2 3" xfId="18137" xr:uid="{00000000-0005-0000-0000-000022460000}"/>
    <cellStyle name="20% - Accent1 3 2 2 6 2 4 3" xfId="18138" xr:uid="{00000000-0005-0000-0000-000023460000}"/>
    <cellStyle name="20% - Accent1 3 2 2 6 2 4 3 2" xfId="18139" xr:uid="{00000000-0005-0000-0000-000024460000}"/>
    <cellStyle name="20% - Accent1 3 2 2 6 2 4 4" xfId="18140" xr:uid="{00000000-0005-0000-0000-000025460000}"/>
    <cellStyle name="20% - Accent1 3 2 2 6 2 5" xfId="18141" xr:uid="{00000000-0005-0000-0000-000026460000}"/>
    <cellStyle name="20% - Accent1 3 2 2 6 2 5 2" xfId="18142" xr:uid="{00000000-0005-0000-0000-000027460000}"/>
    <cellStyle name="20% - Accent1 3 2 2 6 2 5 2 2" xfId="18143" xr:uid="{00000000-0005-0000-0000-000028460000}"/>
    <cellStyle name="20% - Accent1 3 2 2 6 2 5 3" xfId="18144" xr:uid="{00000000-0005-0000-0000-000029460000}"/>
    <cellStyle name="20% - Accent1 3 2 2 6 2 6" xfId="18145" xr:uid="{00000000-0005-0000-0000-00002A460000}"/>
    <cellStyle name="20% - Accent1 3 2 2 6 2 6 2" xfId="18146" xr:uid="{00000000-0005-0000-0000-00002B460000}"/>
    <cellStyle name="20% - Accent1 3 2 2 6 2 6 2 2" xfId="18147" xr:uid="{00000000-0005-0000-0000-00002C460000}"/>
    <cellStyle name="20% - Accent1 3 2 2 6 2 6 3" xfId="18148" xr:uid="{00000000-0005-0000-0000-00002D460000}"/>
    <cellStyle name="20% - Accent1 3 2 2 6 2 7" xfId="18149" xr:uid="{00000000-0005-0000-0000-00002E460000}"/>
    <cellStyle name="20% - Accent1 3 2 2 6 2 7 2" xfId="18150" xr:uid="{00000000-0005-0000-0000-00002F460000}"/>
    <cellStyle name="20% - Accent1 3 2 2 6 2 8" xfId="18151" xr:uid="{00000000-0005-0000-0000-000030460000}"/>
    <cellStyle name="20% - Accent1 3 2 2 6 2 8 2" xfId="18152" xr:uid="{00000000-0005-0000-0000-000031460000}"/>
    <cellStyle name="20% - Accent1 3 2 2 6 2 9" xfId="18153" xr:uid="{00000000-0005-0000-0000-000032460000}"/>
    <cellStyle name="20% - Accent1 3 2 2 6 3" xfId="18154" xr:uid="{00000000-0005-0000-0000-000033460000}"/>
    <cellStyle name="20% - Accent1 3 2 2 6 3 2" xfId="18155" xr:uid="{00000000-0005-0000-0000-000034460000}"/>
    <cellStyle name="20% - Accent1 3 2 2 6 3 2 2" xfId="18156" xr:uid="{00000000-0005-0000-0000-000035460000}"/>
    <cellStyle name="20% - Accent1 3 2 2 6 3 2 2 2" xfId="18157" xr:uid="{00000000-0005-0000-0000-000036460000}"/>
    <cellStyle name="20% - Accent1 3 2 2 6 3 2 2 2 2" xfId="18158" xr:uid="{00000000-0005-0000-0000-000037460000}"/>
    <cellStyle name="20% - Accent1 3 2 2 6 3 2 2 3" xfId="18159" xr:uid="{00000000-0005-0000-0000-000038460000}"/>
    <cellStyle name="20% - Accent1 3 2 2 6 3 2 3" xfId="18160" xr:uid="{00000000-0005-0000-0000-000039460000}"/>
    <cellStyle name="20% - Accent1 3 2 2 6 3 2 3 2" xfId="18161" xr:uid="{00000000-0005-0000-0000-00003A460000}"/>
    <cellStyle name="20% - Accent1 3 2 2 6 3 2 4" xfId="18162" xr:uid="{00000000-0005-0000-0000-00003B460000}"/>
    <cellStyle name="20% - Accent1 3 2 2 6 3 3" xfId="18163" xr:uid="{00000000-0005-0000-0000-00003C460000}"/>
    <cellStyle name="20% - Accent1 3 2 2 6 3 3 2" xfId="18164" xr:uid="{00000000-0005-0000-0000-00003D460000}"/>
    <cellStyle name="20% - Accent1 3 2 2 6 3 3 2 2" xfId="18165" xr:uid="{00000000-0005-0000-0000-00003E460000}"/>
    <cellStyle name="20% - Accent1 3 2 2 6 3 3 2 2 2" xfId="18166" xr:uid="{00000000-0005-0000-0000-00003F460000}"/>
    <cellStyle name="20% - Accent1 3 2 2 6 3 3 2 3" xfId="18167" xr:uid="{00000000-0005-0000-0000-000040460000}"/>
    <cellStyle name="20% - Accent1 3 2 2 6 3 3 3" xfId="18168" xr:uid="{00000000-0005-0000-0000-000041460000}"/>
    <cellStyle name="20% - Accent1 3 2 2 6 3 3 3 2" xfId="18169" xr:uid="{00000000-0005-0000-0000-000042460000}"/>
    <cellStyle name="20% - Accent1 3 2 2 6 3 3 4" xfId="18170" xr:uid="{00000000-0005-0000-0000-000043460000}"/>
    <cellStyle name="20% - Accent1 3 2 2 6 3 4" xfId="18171" xr:uid="{00000000-0005-0000-0000-000044460000}"/>
    <cellStyle name="20% - Accent1 3 2 2 6 3 4 2" xfId="18172" xr:uid="{00000000-0005-0000-0000-000045460000}"/>
    <cellStyle name="20% - Accent1 3 2 2 6 3 4 2 2" xfId="18173" xr:uid="{00000000-0005-0000-0000-000046460000}"/>
    <cellStyle name="20% - Accent1 3 2 2 6 3 4 2 2 2" xfId="18174" xr:uid="{00000000-0005-0000-0000-000047460000}"/>
    <cellStyle name="20% - Accent1 3 2 2 6 3 4 2 3" xfId="18175" xr:uid="{00000000-0005-0000-0000-000048460000}"/>
    <cellStyle name="20% - Accent1 3 2 2 6 3 4 3" xfId="18176" xr:uid="{00000000-0005-0000-0000-000049460000}"/>
    <cellStyle name="20% - Accent1 3 2 2 6 3 4 3 2" xfId="18177" xr:uid="{00000000-0005-0000-0000-00004A460000}"/>
    <cellStyle name="20% - Accent1 3 2 2 6 3 4 4" xfId="18178" xr:uid="{00000000-0005-0000-0000-00004B460000}"/>
    <cellStyle name="20% - Accent1 3 2 2 6 3 5" xfId="18179" xr:uid="{00000000-0005-0000-0000-00004C460000}"/>
    <cellStyle name="20% - Accent1 3 2 2 6 3 5 2" xfId="18180" xr:uid="{00000000-0005-0000-0000-00004D460000}"/>
    <cellStyle name="20% - Accent1 3 2 2 6 3 5 2 2" xfId="18181" xr:uid="{00000000-0005-0000-0000-00004E460000}"/>
    <cellStyle name="20% - Accent1 3 2 2 6 3 5 3" xfId="18182" xr:uid="{00000000-0005-0000-0000-00004F460000}"/>
    <cellStyle name="20% - Accent1 3 2 2 6 3 6" xfId="18183" xr:uid="{00000000-0005-0000-0000-000050460000}"/>
    <cellStyle name="20% - Accent1 3 2 2 6 3 6 2" xfId="18184" xr:uid="{00000000-0005-0000-0000-000051460000}"/>
    <cellStyle name="20% - Accent1 3 2 2 6 3 6 2 2" xfId="18185" xr:uid="{00000000-0005-0000-0000-000052460000}"/>
    <cellStyle name="20% - Accent1 3 2 2 6 3 6 3" xfId="18186" xr:uid="{00000000-0005-0000-0000-000053460000}"/>
    <cellStyle name="20% - Accent1 3 2 2 6 3 7" xfId="18187" xr:uid="{00000000-0005-0000-0000-000054460000}"/>
    <cellStyle name="20% - Accent1 3 2 2 6 3 7 2" xfId="18188" xr:uid="{00000000-0005-0000-0000-000055460000}"/>
    <cellStyle name="20% - Accent1 3 2 2 6 3 8" xfId="18189" xr:uid="{00000000-0005-0000-0000-000056460000}"/>
    <cellStyle name="20% - Accent1 3 2 2 6 3 8 2" xfId="18190" xr:uid="{00000000-0005-0000-0000-000057460000}"/>
    <cellStyle name="20% - Accent1 3 2 2 6 3 9" xfId="18191" xr:uid="{00000000-0005-0000-0000-000058460000}"/>
    <cellStyle name="20% - Accent1 3 2 2 6 4" xfId="18192" xr:uid="{00000000-0005-0000-0000-000059460000}"/>
    <cellStyle name="20% - Accent1 3 2 2 6 4 2" xfId="18193" xr:uid="{00000000-0005-0000-0000-00005A460000}"/>
    <cellStyle name="20% - Accent1 3 2 2 6 4 2 2" xfId="18194" xr:uid="{00000000-0005-0000-0000-00005B460000}"/>
    <cellStyle name="20% - Accent1 3 2 2 6 4 2 2 2" xfId="18195" xr:uid="{00000000-0005-0000-0000-00005C460000}"/>
    <cellStyle name="20% - Accent1 3 2 2 6 4 2 3" xfId="18196" xr:uid="{00000000-0005-0000-0000-00005D460000}"/>
    <cellStyle name="20% - Accent1 3 2 2 6 4 3" xfId="18197" xr:uid="{00000000-0005-0000-0000-00005E460000}"/>
    <cellStyle name="20% - Accent1 3 2 2 6 4 3 2" xfId="18198" xr:uid="{00000000-0005-0000-0000-00005F460000}"/>
    <cellStyle name="20% - Accent1 3 2 2 6 4 4" xfId="18199" xr:uid="{00000000-0005-0000-0000-000060460000}"/>
    <cellStyle name="20% - Accent1 3 2 2 6 5" xfId="18200" xr:uid="{00000000-0005-0000-0000-000061460000}"/>
    <cellStyle name="20% - Accent1 3 2 2 6 5 2" xfId="18201" xr:uid="{00000000-0005-0000-0000-000062460000}"/>
    <cellStyle name="20% - Accent1 3 2 2 6 5 2 2" xfId="18202" xr:uid="{00000000-0005-0000-0000-000063460000}"/>
    <cellStyle name="20% - Accent1 3 2 2 6 5 2 2 2" xfId="18203" xr:uid="{00000000-0005-0000-0000-000064460000}"/>
    <cellStyle name="20% - Accent1 3 2 2 6 5 2 3" xfId="18204" xr:uid="{00000000-0005-0000-0000-000065460000}"/>
    <cellStyle name="20% - Accent1 3 2 2 6 5 3" xfId="18205" xr:uid="{00000000-0005-0000-0000-000066460000}"/>
    <cellStyle name="20% - Accent1 3 2 2 6 5 3 2" xfId="18206" xr:uid="{00000000-0005-0000-0000-000067460000}"/>
    <cellStyle name="20% - Accent1 3 2 2 6 5 4" xfId="18207" xr:uid="{00000000-0005-0000-0000-000068460000}"/>
    <cellStyle name="20% - Accent1 3 2 2 6 6" xfId="18208" xr:uid="{00000000-0005-0000-0000-000069460000}"/>
    <cellStyle name="20% - Accent1 3 2 2 6 6 2" xfId="18209" xr:uid="{00000000-0005-0000-0000-00006A460000}"/>
    <cellStyle name="20% - Accent1 3 2 2 6 6 2 2" xfId="18210" xr:uid="{00000000-0005-0000-0000-00006B460000}"/>
    <cellStyle name="20% - Accent1 3 2 2 6 6 2 2 2" xfId="18211" xr:uid="{00000000-0005-0000-0000-00006C460000}"/>
    <cellStyle name="20% - Accent1 3 2 2 6 6 2 3" xfId="18212" xr:uid="{00000000-0005-0000-0000-00006D460000}"/>
    <cellStyle name="20% - Accent1 3 2 2 6 6 3" xfId="18213" xr:uid="{00000000-0005-0000-0000-00006E460000}"/>
    <cellStyle name="20% - Accent1 3 2 2 6 6 3 2" xfId="18214" xr:uid="{00000000-0005-0000-0000-00006F460000}"/>
    <cellStyle name="20% - Accent1 3 2 2 6 6 4" xfId="18215" xr:uid="{00000000-0005-0000-0000-000070460000}"/>
    <cellStyle name="20% - Accent1 3 2 2 6 7" xfId="18216" xr:uid="{00000000-0005-0000-0000-000071460000}"/>
    <cellStyle name="20% - Accent1 3 2 2 6 7 2" xfId="18217" xr:uid="{00000000-0005-0000-0000-000072460000}"/>
    <cellStyle name="20% - Accent1 3 2 2 6 7 2 2" xfId="18218" xr:uid="{00000000-0005-0000-0000-000073460000}"/>
    <cellStyle name="20% - Accent1 3 2 2 6 7 3" xfId="18219" xr:uid="{00000000-0005-0000-0000-000074460000}"/>
    <cellStyle name="20% - Accent1 3 2 2 6 8" xfId="18220" xr:uid="{00000000-0005-0000-0000-000075460000}"/>
    <cellStyle name="20% - Accent1 3 2 2 6 8 2" xfId="18221" xr:uid="{00000000-0005-0000-0000-000076460000}"/>
    <cellStyle name="20% - Accent1 3 2 2 6 8 2 2" xfId="18222" xr:uid="{00000000-0005-0000-0000-000077460000}"/>
    <cellStyle name="20% - Accent1 3 2 2 6 8 3" xfId="18223" xr:uid="{00000000-0005-0000-0000-000078460000}"/>
    <cellStyle name="20% - Accent1 3 2 2 6 9" xfId="18224" xr:uid="{00000000-0005-0000-0000-000079460000}"/>
    <cellStyle name="20% - Accent1 3 2 2 6 9 2" xfId="18225" xr:uid="{00000000-0005-0000-0000-00007A460000}"/>
    <cellStyle name="20% - Accent1 3 2 2 7" xfId="18226" xr:uid="{00000000-0005-0000-0000-00007B460000}"/>
    <cellStyle name="20% - Accent1 3 2 2 7 2" xfId="18227" xr:uid="{00000000-0005-0000-0000-00007C460000}"/>
    <cellStyle name="20% - Accent1 3 2 2 7 2 2" xfId="18228" xr:uid="{00000000-0005-0000-0000-00007D460000}"/>
    <cellStyle name="20% - Accent1 3 2 2 7 2 2 2" xfId="18229" xr:uid="{00000000-0005-0000-0000-00007E460000}"/>
    <cellStyle name="20% - Accent1 3 2 2 7 2 2 2 2" xfId="18230" xr:uid="{00000000-0005-0000-0000-00007F460000}"/>
    <cellStyle name="20% - Accent1 3 2 2 7 2 2 3" xfId="18231" xr:uid="{00000000-0005-0000-0000-000080460000}"/>
    <cellStyle name="20% - Accent1 3 2 2 7 2 3" xfId="18232" xr:uid="{00000000-0005-0000-0000-000081460000}"/>
    <cellStyle name="20% - Accent1 3 2 2 7 2 3 2" xfId="18233" xr:uid="{00000000-0005-0000-0000-000082460000}"/>
    <cellStyle name="20% - Accent1 3 2 2 7 2 4" xfId="18234" xr:uid="{00000000-0005-0000-0000-000083460000}"/>
    <cellStyle name="20% - Accent1 3 2 2 7 3" xfId="18235" xr:uid="{00000000-0005-0000-0000-000084460000}"/>
    <cellStyle name="20% - Accent1 3 2 2 7 3 2" xfId="18236" xr:uid="{00000000-0005-0000-0000-000085460000}"/>
    <cellStyle name="20% - Accent1 3 2 2 7 3 2 2" xfId="18237" xr:uid="{00000000-0005-0000-0000-000086460000}"/>
    <cellStyle name="20% - Accent1 3 2 2 7 3 2 2 2" xfId="18238" xr:uid="{00000000-0005-0000-0000-000087460000}"/>
    <cellStyle name="20% - Accent1 3 2 2 7 3 2 3" xfId="18239" xr:uid="{00000000-0005-0000-0000-000088460000}"/>
    <cellStyle name="20% - Accent1 3 2 2 7 3 3" xfId="18240" xr:uid="{00000000-0005-0000-0000-000089460000}"/>
    <cellStyle name="20% - Accent1 3 2 2 7 3 3 2" xfId="18241" xr:uid="{00000000-0005-0000-0000-00008A460000}"/>
    <cellStyle name="20% - Accent1 3 2 2 7 3 4" xfId="18242" xr:uid="{00000000-0005-0000-0000-00008B460000}"/>
    <cellStyle name="20% - Accent1 3 2 2 7 4" xfId="18243" xr:uid="{00000000-0005-0000-0000-00008C460000}"/>
    <cellStyle name="20% - Accent1 3 2 2 7 4 2" xfId="18244" xr:uid="{00000000-0005-0000-0000-00008D460000}"/>
    <cellStyle name="20% - Accent1 3 2 2 7 4 2 2" xfId="18245" xr:uid="{00000000-0005-0000-0000-00008E460000}"/>
    <cellStyle name="20% - Accent1 3 2 2 7 4 2 2 2" xfId="18246" xr:uid="{00000000-0005-0000-0000-00008F460000}"/>
    <cellStyle name="20% - Accent1 3 2 2 7 4 2 3" xfId="18247" xr:uid="{00000000-0005-0000-0000-000090460000}"/>
    <cellStyle name="20% - Accent1 3 2 2 7 4 3" xfId="18248" xr:uid="{00000000-0005-0000-0000-000091460000}"/>
    <cellStyle name="20% - Accent1 3 2 2 7 4 3 2" xfId="18249" xr:uid="{00000000-0005-0000-0000-000092460000}"/>
    <cellStyle name="20% - Accent1 3 2 2 7 4 4" xfId="18250" xr:uid="{00000000-0005-0000-0000-000093460000}"/>
    <cellStyle name="20% - Accent1 3 2 2 7 5" xfId="18251" xr:uid="{00000000-0005-0000-0000-000094460000}"/>
    <cellStyle name="20% - Accent1 3 2 2 7 5 2" xfId="18252" xr:uid="{00000000-0005-0000-0000-000095460000}"/>
    <cellStyle name="20% - Accent1 3 2 2 7 5 2 2" xfId="18253" xr:uid="{00000000-0005-0000-0000-000096460000}"/>
    <cellStyle name="20% - Accent1 3 2 2 7 5 3" xfId="18254" xr:uid="{00000000-0005-0000-0000-000097460000}"/>
    <cellStyle name="20% - Accent1 3 2 2 7 6" xfId="18255" xr:uid="{00000000-0005-0000-0000-000098460000}"/>
    <cellStyle name="20% - Accent1 3 2 2 7 6 2" xfId="18256" xr:uid="{00000000-0005-0000-0000-000099460000}"/>
    <cellStyle name="20% - Accent1 3 2 2 7 6 2 2" xfId="18257" xr:uid="{00000000-0005-0000-0000-00009A460000}"/>
    <cellStyle name="20% - Accent1 3 2 2 7 6 3" xfId="18258" xr:uid="{00000000-0005-0000-0000-00009B460000}"/>
    <cellStyle name="20% - Accent1 3 2 2 7 7" xfId="18259" xr:uid="{00000000-0005-0000-0000-00009C460000}"/>
    <cellStyle name="20% - Accent1 3 2 2 7 7 2" xfId="18260" xr:uid="{00000000-0005-0000-0000-00009D460000}"/>
    <cellStyle name="20% - Accent1 3 2 2 7 8" xfId="18261" xr:uid="{00000000-0005-0000-0000-00009E460000}"/>
    <cellStyle name="20% - Accent1 3 2 2 7 8 2" xfId="18262" xr:uid="{00000000-0005-0000-0000-00009F460000}"/>
    <cellStyle name="20% - Accent1 3 2 2 7 9" xfId="18263" xr:uid="{00000000-0005-0000-0000-0000A0460000}"/>
    <cellStyle name="20% - Accent1 3 2 2 8" xfId="18264" xr:uid="{00000000-0005-0000-0000-0000A1460000}"/>
    <cellStyle name="20% - Accent1 3 2 2 8 2" xfId="18265" xr:uid="{00000000-0005-0000-0000-0000A2460000}"/>
    <cellStyle name="20% - Accent1 3 2 2 8 2 2" xfId="18266" xr:uid="{00000000-0005-0000-0000-0000A3460000}"/>
    <cellStyle name="20% - Accent1 3 2 2 8 2 2 2" xfId="18267" xr:uid="{00000000-0005-0000-0000-0000A4460000}"/>
    <cellStyle name="20% - Accent1 3 2 2 8 2 2 2 2" xfId="18268" xr:uid="{00000000-0005-0000-0000-0000A5460000}"/>
    <cellStyle name="20% - Accent1 3 2 2 8 2 2 3" xfId="18269" xr:uid="{00000000-0005-0000-0000-0000A6460000}"/>
    <cellStyle name="20% - Accent1 3 2 2 8 2 3" xfId="18270" xr:uid="{00000000-0005-0000-0000-0000A7460000}"/>
    <cellStyle name="20% - Accent1 3 2 2 8 2 3 2" xfId="18271" xr:uid="{00000000-0005-0000-0000-0000A8460000}"/>
    <cellStyle name="20% - Accent1 3 2 2 8 2 4" xfId="18272" xr:uid="{00000000-0005-0000-0000-0000A9460000}"/>
    <cellStyle name="20% - Accent1 3 2 2 8 3" xfId="18273" xr:uid="{00000000-0005-0000-0000-0000AA460000}"/>
    <cellStyle name="20% - Accent1 3 2 2 8 3 2" xfId="18274" xr:uid="{00000000-0005-0000-0000-0000AB460000}"/>
    <cellStyle name="20% - Accent1 3 2 2 8 3 2 2" xfId="18275" xr:uid="{00000000-0005-0000-0000-0000AC460000}"/>
    <cellStyle name="20% - Accent1 3 2 2 8 3 2 2 2" xfId="18276" xr:uid="{00000000-0005-0000-0000-0000AD460000}"/>
    <cellStyle name="20% - Accent1 3 2 2 8 3 2 3" xfId="18277" xr:uid="{00000000-0005-0000-0000-0000AE460000}"/>
    <cellStyle name="20% - Accent1 3 2 2 8 3 3" xfId="18278" xr:uid="{00000000-0005-0000-0000-0000AF460000}"/>
    <cellStyle name="20% - Accent1 3 2 2 8 3 3 2" xfId="18279" xr:uid="{00000000-0005-0000-0000-0000B0460000}"/>
    <cellStyle name="20% - Accent1 3 2 2 8 3 4" xfId="18280" xr:uid="{00000000-0005-0000-0000-0000B1460000}"/>
    <cellStyle name="20% - Accent1 3 2 2 8 4" xfId="18281" xr:uid="{00000000-0005-0000-0000-0000B2460000}"/>
    <cellStyle name="20% - Accent1 3 2 2 8 4 2" xfId="18282" xr:uid="{00000000-0005-0000-0000-0000B3460000}"/>
    <cellStyle name="20% - Accent1 3 2 2 8 4 2 2" xfId="18283" xr:uid="{00000000-0005-0000-0000-0000B4460000}"/>
    <cellStyle name="20% - Accent1 3 2 2 8 4 2 2 2" xfId="18284" xr:uid="{00000000-0005-0000-0000-0000B5460000}"/>
    <cellStyle name="20% - Accent1 3 2 2 8 4 2 3" xfId="18285" xr:uid="{00000000-0005-0000-0000-0000B6460000}"/>
    <cellStyle name="20% - Accent1 3 2 2 8 4 3" xfId="18286" xr:uid="{00000000-0005-0000-0000-0000B7460000}"/>
    <cellStyle name="20% - Accent1 3 2 2 8 4 3 2" xfId="18287" xr:uid="{00000000-0005-0000-0000-0000B8460000}"/>
    <cellStyle name="20% - Accent1 3 2 2 8 4 4" xfId="18288" xr:uid="{00000000-0005-0000-0000-0000B9460000}"/>
    <cellStyle name="20% - Accent1 3 2 2 8 5" xfId="18289" xr:uid="{00000000-0005-0000-0000-0000BA460000}"/>
    <cellStyle name="20% - Accent1 3 2 2 8 5 2" xfId="18290" xr:uid="{00000000-0005-0000-0000-0000BB460000}"/>
    <cellStyle name="20% - Accent1 3 2 2 8 5 2 2" xfId="18291" xr:uid="{00000000-0005-0000-0000-0000BC460000}"/>
    <cellStyle name="20% - Accent1 3 2 2 8 5 3" xfId="18292" xr:uid="{00000000-0005-0000-0000-0000BD460000}"/>
    <cellStyle name="20% - Accent1 3 2 2 8 6" xfId="18293" xr:uid="{00000000-0005-0000-0000-0000BE460000}"/>
    <cellStyle name="20% - Accent1 3 2 2 8 6 2" xfId="18294" xr:uid="{00000000-0005-0000-0000-0000BF460000}"/>
    <cellStyle name="20% - Accent1 3 2 2 8 6 2 2" xfId="18295" xr:uid="{00000000-0005-0000-0000-0000C0460000}"/>
    <cellStyle name="20% - Accent1 3 2 2 8 6 3" xfId="18296" xr:uid="{00000000-0005-0000-0000-0000C1460000}"/>
    <cellStyle name="20% - Accent1 3 2 2 8 7" xfId="18297" xr:uid="{00000000-0005-0000-0000-0000C2460000}"/>
    <cellStyle name="20% - Accent1 3 2 2 8 7 2" xfId="18298" xr:uid="{00000000-0005-0000-0000-0000C3460000}"/>
    <cellStyle name="20% - Accent1 3 2 2 8 8" xfId="18299" xr:uid="{00000000-0005-0000-0000-0000C4460000}"/>
    <cellStyle name="20% - Accent1 3 2 2 8 8 2" xfId="18300" xr:uid="{00000000-0005-0000-0000-0000C5460000}"/>
    <cellStyle name="20% - Accent1 3 2 2 8 9" xfId="18301" xr:uid="{00000000-0005-0000-0000-0000C6460000}"/>
    <cellStyle name="20% - Accent1 3 2 2 9" xfId="18302" xr:uid="{00000000-0005-0000-0000-0000C7460000}"/>
    <cellStyle name="20% - Accent1 3 2 2 9 2" xfId="18303" xr:uid="{00000000-0005-0000-0000-0000C8460000}"/>
    <cellStyle name="20% - Accent1 3 2 2 9 2 2" xfId="18304" xr:uid="{00000000-0005-0000-0000-0000C9460000}"/>
    <cellStyle name="20% - Accent1 3 2 2 9 2 2 2" xfId="18305" xr:uid="{00000000-0005-0000-0000-0000CA460000}"/>
    <cellStyle name="20% - Accent1 3 2 2 9 2 3" xfId="18306" xr:uid="{00000000-0005-0000-0000-0000CB460000}"/>
    <cellStyle name="20% - Accent1 3 2 2 9 3" xfId="18307" xr:uid="{00000000-0005-0000-0000-0000CC460000}"/>
    <cellStyle name="20% - Accent1 3 2 2 9 3 2" xfId="18308" xr:uid="{00000000-0005-0000-0000-0000CD460000}"/>
    <cellStyle name="20% - Accent1 3 2 2 9 4" xfId="18309" xr:uid="{00000000-0005-0000-0000-0000CE460000}"/>
    <cellStyle name="20% - Accent1 3 2 20" xfId="18310" xr:uid="{00000000-0005-0000-0000-0000CF460000}"/>
    <cellStyle name="20% - Accent1 3 2 3" xfId="18311" xr:uid="{00000000-0005-0000-0000-0000D0460000}"/>
    <cellStyle name="20% - Accent1 3 2 3 10" xfId="18312" xr:uid="{00000000-0005-0000-0000-0000D1460000}"/>
    <cellStyle name="20% - Accent1 3 2 3 10 2" xfId="18313" xr:uid="{00000000-0005-0000-0000-0000D2460000}"/>
    <cellStyle name="20% - Accent1 3 2 3 10 2 2" xfId="18314" xr:uid="{00000000-0005-0000-0000-0000D3460000}"/>
    <cellStyle name="20% - Accent1 3 2 3 10 2 2 2" xfId="18315" xr:uid="{00000000-0005-0000-0000-0000D4460000}"/>
    <cellStyle name="20% - Accent1 3 2 3 10 2 3" xfId="18316" xr:uid="{00000000-0005-0000-0000-0000D5460000}"/>
    <cellStyle name="20% - Accent1 3 2 3 10 3" xfId="18317" xr:uid="{00000000-0005-0000-0000-0000D6460000}"/>
    <cellStyle name="20% - Accent1 3 2 3 10 3 2" xfId="18318" xr:uid="{00000000-0005-0000-0000-0000D7460000}"/>
    <cellStyle name="20% - Accent1 3 2 3 10 4" xfId="18319" xr:uid="{00000000-0005-0000-0000-0000D8460000}"/>
    <cellStyle name="20% - Accent1 3 2 3 11" xfId="18320" xr:uid="{00000000-0005-0000-0000-0000D9460000}"/>
    <cellStyle name="20% - Accent1 3 2 3 11 2" xfId="18321" xr:uid="{00000000-0005-0000-0000-0000DA460000}"/>
    <cellStyle name="20% - Accent1 3 2 3 11 2 2" xfId="18322" xr:uid="{00000000-0005-0000-0000-0000DB460000}"/>
    <cellStyle name="20% - Accent1 3 2 3 11 2 2 2" xfId="18323" xr:uid="{00000000-0005-0000-0000-0000DC460000}"/>
    <cellStyle name="20% - Accent1 3 2 3 11 2 3" xfId="18324" xr:uid="{00000000-0005-0000-0000-0000DD460000}"/>
    <cellStyle name="20% - Accent1 3 2 3 11 3" xfId="18325" xr:uid="{00000000-0005-0000-0000-0000DE460000}"/>
    <cellStyle name="20% - Accent1 3 2 3 11 3 2" xfId="18326" xr:uid="{00000000-0005-0000-0000-0000DF460000}"/>
    <cellStyle name="20% - Accent1 3 2 3 11 4" xfId="18327" xr:uid="{00000000-0005-0000-0000-0000E0460000}"/>
    <cellStyle name="20% - Accent1 3 2 3 12" xfId="18328" xr:uid="{00000000-0005-0000-0000-0000E1460000}"/>
    <cellStyle name="20% - Accent1 3 2 3 12 2" xfId="18329" xr:uid="{00000000-0005-0000-0000-0000E2460000}"/>
    <cellStyle name="20% - Accent1 3 2 3 12 2 2" xfId="18330" xr:uid="{00000000-0005-0000-0000-0000E3460000}"/>
    <cellStyle name="20% - Accent1 3 2 3 12 3" xfId="18331" xr:uid="{00000000-0005-0000-0000-0000E4460000}"/>
    <cellStyle name="20% - Accent1 3 2 3 13" xfId="18332" xr:uid="{00000000-0005-0000-0000-0000E5460000}"/>
    <cellStyle name="20% - Accent1 3 2 3 13 2" xfId="18333" xr:uid="{00000000-0005-0000-0000-0000E6460000}"/>
    <cellStyle name="20% - Accent1 3 2 3 13 2 2" xfId="18334" xr:uid="{00000000-0005-0000-0000-0000E7460000}"/>
    <cellStyle name="20% - Accent1 3 2 3 13 3" xfId="18335" xr:uid="{00000000-0005-0000-0000-0000E8460000}"/>
    <cellStyle name="20% - Accent1 3 2 3 14" xfId="18336" xr:uid="{00000000-0005-0000-0000-0000E9460000}"/>
    <cellStyle name="20% - Accent1 3 2 3 14 2" xfId="18337" xr:uid="{00000000-0005-0000-0000-0000EA460000}"/>
    <cellStyle name="20% - Accent1 3 2 3 15" xfId="18338" xr:uid="{00000000-0005-0000-0000-0000EB460000}"/>
    <cellStyle name="20% - Accent1 3 2 3 15 2" xfId="18339" xr:uid="{00000000-0005-0000-0000-0000EC460000}"/>
    <cellStyle name="20% - Accent1 3 2 3 16" xfId="18340" xr:uid="{00000000-0005-0000-0000-0000ED460000}"/>
    <cellStyle name="20% - Accent1 3 2 3 2" xfId="18341" xr:uid="{00000000-0005-0000-0000-0000EE460000}"/>
    <cellStyle name="20% - Accent1 3 2 3 2 10" xfId="18342" xr:uid="{00000000-0005-0000-0000-0000EF460000}"/>
    <cellStyle name="20% - Accent1 3 2 3 2 10 2" xfId="18343" xr:uid="{00000000-0005-0000-0000-0000F0460000}"/>
    <cellStyle name="20% - Accent1 3 2 3 2 10 2 2" xfId="18344" xr:uid="{00000000-0005-0000-0000-0000F1460000}"/>
    <cellStyle name="20% - Accent1 3 2 3 2 10 2 2 2" xfId="18345" xr:uid="{00000000-0005-0000-0000-0000F2460000}"/>
    <cellStyle name="20% - Accent1 3 2 3 2 10 2 3" xfId="18346" xr:uid="{00000000-0005-0000-0000-0000F3460000}"/>
    <cellStyle name="20% - Accent1 3 2 3 2 10 3" xfId="18347" xr:uid="{00000000-0005-0000-0000-0000F4460000}"/>
    <cellStyle name="20% - Accent1 3 2 3 2 10 3 2" xfId="18348" xr:uid="{00000000-0005-0000-0000-0000F5460000}"/>
    <cellStyle name="20% - Accent1 3 2 3 2 10 4" xfId="18349" xr:uid="{00000000-0005-0000-0000-0000F6460000}"/>
    <cellStyle name="20% - Accent1 3 2 3 2 11" xfId="18350" xr:uid="{00000000-0005-0000-0000-0000F7460000}"/>
    <cellStyle name="20% - Accent1 3 2 3 2 11 2" xfId="18351" xr:uid="{00000000-0005-0000-0000-0000F8460000}"/>
    <cellStyle name="20% - Accent1 3 2 3 2 11 2 2" xfId="18352" xr:uid="{00000000-0005-0000-0000-0000F9460000}"/>
    <cellStyle name="20% - Accent1 3 2 3 2 11 3" xfId="18353" xr:uid="{00000000-0005-0000-0000-0000FA460000}"/>
    <cellStyle name="20% - Accent1 3 2 3 2 12" xfId="18354" xr:uid="{00000000-0005-0000-0000-0000FB460000}"/>
    <cellStyle name="20% - Accent1 3 2 3 2 12 2" xfId="18355" xr:uid="{00000000-0005-0000-0000-0000FC460000}"/>
    <cellStyle name="20% - Accent1 3 2 3 2 12 2 2" xfId="18356" xr:uid="{00000000-0005-0000-0000-0000FD460000}"/>
    <cellStyle name="20% - Accent1 3 2 3 2 12 3" xfId="18357" xr:uid="{00000000-0005-0000-0000-0000FE460000}"/>
    <cellStyle name="20% - Accent1 3 2 3 2 13" xfId="18358" xr:uid="{00000000-0005-0000-0000-0000FF460000}"/>
    <cellStyle name="20% - Accent1 3 2 3 2 13 2" xfId="18359" xr:uid="{00000000-0005-0000-0000-000000470000}"/>
    <cellStyle name="20% - Accent1 3 2 3 2 14" xfId="18360" xr:uid="{00000000-0005-0000-0000-000001470000}"/>
    <cellStyle name="20% - Accent1 3 2 3 2 14 2" xfId="18361" xr:uid="{00000000-0005-0000-0000-000002470000}"/>
    <cellStyle name="20% - Accent1 3 2 3 2 15" xfId="18362" xr:uid="{00000000-0005-0000-0000-000003470000}"/>
    <cellStyle name="20% - Accent1 3 2 3 2 2" xfId="18363" xr:uid="{00000000-0005-0000-0000-000004470000}"/>
    <cellStyle name="20% - Accent1 3 2 3 2 2 10" xfId="18364" xr:uid="{00000000-0005-0000-0000-000005470000}"/>
    <cellStyle name="20% - Accent1 3 2 3 2 2 10 2" xfId="18365" xr:uid="{00000000-0005-0000-0000-000006470000}"/>
    <cellStyle name="20% - Accent1 3 2 3 2 2 10 2 2" xfId="18366" xr:uid="{00000000-0005-0000-0000-000007470000}"/>
    <cellStyle name="20% - Accent1 3 2 3 2 2 10 3" xfId="18367" xr:uid="{00000000-0005-0000-0000-000008470000}"/>
    <cellStyle name="20% - Accent1 3 2 3 2 2 11" xfId="18368" xr:uid="{00000000-0005-0000-0000-000009470000}"/>
    <cellStyle name="20% - Accent1 3 2 3 2 2 11 2" xfId="18369" xr:uid="{00000000-0005-0000-0000-00000A470000}"/>
    <cellStyle name="20% - Accent1 3 2 3 2 2 11 2 2" xfId="18370" xr:uid="{00000000-0005-0000-0000-00000B470000}"/>
    <cellStyle name="20% - Accent1 3 2 3 2 2 11 3" xfId="18371" xr:uid="{00000000-0005-0000-0000-00000C470000}"/>
    <cellStyle name="20% - Accent1 3 2 3 2 2 12" xfId="18372" xr:uid="{00000000-0005-0000-0000-00000D470000}"/>
    <cellStyle name="20% - Accent1 3 2 3 2 2 12 2" xfId="18373" xr:uid="{00000000-0005-0000-0000-00000E470000}"/>
    <cellStyle name="20% - Accent1 3 2 3 2 2 13" xfId="18374" xr:uid="{00000000-0005-0000-0000-00000F470000}"/>
    <cellStyle name="20% - Accent1 3 2 3 2 2 13 2" xfId="18375" xr:uid="{00000000-0005-0000-0000-000010470000}"/>
    <cellStyle name="20% - Accent1 3 2 3 2 2 14" xfId="18376" xr:uid="{00000000-0005-0000-0000-000011470000}"/>
    <cellStyle name="20% - Accent1 3 2 3 2 2 2" xfId="18377" xr:uid="{00000000-0005-0000-0000-000012470000}"/>
    <cellStyle name="20% - Accent1 3 2 3 2 2 2 10" xfId="18378" xr:uid="{00000000-0005-0000-0000-000013470000}"/>
    <cellStyle name="20% - Accent1 3 2 3 2 2 2 10 2" xfId="18379" xr:uid="{00000000-0005-0000-0000-000014470000}"/>
    <cellStyle name="20% - Accent1 3 2 3 2 2 2 11" xfId="18380" xr:uid="{00000000-0005-0000-0000-000015470000}"/>
    <cellStyle name="20% - Accent1 3 2 3 2 2 2 2" xfId="18381" xr:uid="{00000000-0005-0000-0000-000016470000}"/>
    <cellStyle name="20% - Accent1 3 2 3 2 2 2 2 2" xfId="18382" xr:uid="{00000000-0005-0000-0000-000017470000}"/>
    <cellStyle name="20% - Accent1 3 2 3 2 2 2 2 2 2" xfId="18383" xr:uid="{00000000-0005-0000-0000-000018470000}"/>
    <cellStyle name="20% - Accent1 3 2 3 2 2 2 2 2 2 2" xfId="18384" xr:uid="{00000000-0005-0000-0000-000019470000}"/>
    <cellStyle name="20% - Accent1 3 2 3 2 2 2 2 2 2 2 2" xfId="18385" xr:uid="{00000000-0005-0000-0000-00001A470000}"/>
    <cellStyle name="20% - Accent1 3 2 3 2 2 2 2 2 2 3" xfId="18386" xr:uid="{00000000-0005-0000-0000-00001B470000}"/>
    <cellStyle name="20% - Accent1 3 2 3 2 2 2 2 2 3" xfId="18387" xr:uid="{00000000-0005-0000-0000-00001C470000}"/>
    <cellStyle name="20% - Accent1 3 2 3 2 2 2 2 2 3 2" xfId="18388" xr:uid="{00000000-0005-0000-0000-00001D470000}"/>
    <cellStyle name="20% - Accent1 3 2 3 2 2 2 2 2 4" xfId="18389" xr:uid="{00000000-0005-0000-0000-00001E470000}"/>
    <cellStyle name="20% - Accent1 3 2 3 2 2 2 2 3" xfId="18390" xr:uid="{00000000-0005-0000-0000-00001F470000}"/>
    <cellStyle name="20% - Accent1 3 2 3 2 2 2 2 3 2" xfId="18391" xr:uid="{00000000-0005-0000-0000-000020470000}"/>
    <cellStyle name="20% - Accent1 3 2 3 2 2 2 2 3 2 2" xfId="18392" xr:uid="{00000000-0005-0000-0000-000021470000}"/>
    <cellStyle name="20% - Accent1 3 2 3 2 2 2 2 3 2 2 2" xfId="18393" xr:uid="{00000000-0005-0000-0000-000022470000}"/>
    <cellStyle name="20% - Accent1 3 2 3 2 2 2 2 3 2 3" xfId="18394" xr:uid="{00000000-0005-0000-0000-000023470000}"/>
    <cellStyle name="20% - Accent1 3 2 3 2 2 2 2 3 3" xfId="18395" xr:uid="{00000000-0005-0000-0000-000024470000}"/>
    <cellStyle name="20% - Accent1 3 2 3 2 2 2 2 3 3 2" xfId="18396" xr:uid="{00000000-0005-0000-0000-000025470000}"/>
    <cellStyle name="20% - Accent1 3 2 3 2 2 2 2 3 4" xfId="18397" xr:uid="{00000000-0005-0000-0000-000026470000}"/>
    <cellStyle name="20% - Accent1 3 2 3 2 2 2 2 4" xfId="18398" xr:uid="{00000000-0005-0000-0000-000027470000}"/>
    <cellStyle name="20% - Accent1 3 2 3 2 2 2 2 4 2" xfId="18399" xr:uid="{00000000-0005-0000-0000-000028470000}"/>
    <cellStyle name="20% - Accent1 3 2 3 2 2 2 2 4 2 2" xfId="18400" xr:uid="{00000000-0005-0000-0000-000029470000}"/>
    <cellStyle name="20% - Accent1 3 2 3 2 2 2 2 4 2 2 2" xfId="18401" xr:uid="{00000000-0005-0000-0000-00002A470000}"/>
    <cellStyle name="20% - Accent1 3 2 3 2 2 2 2 4 2 3" xfId="18402" xr:uid="{00000000-0005-0000-0000-00002B470000}"/>
    <cellStyle name="20% - Accent1 3 2 3 2 2 2 2 4 3" xfId="18403" xr:uid="{00000000-0005-0000-0000-00002C470000}"/>
    <cellStyle name="20% - Accent1 3 2 3 2 2 2 2 4 3 2" xfId="18404" xr:uid="{00000000-0005-0000-0000-00002D470000}"/>
    <cellStyle name="20% - Accent1 3 2 3 2 2 2 2 4 4" xfId="18405" xr:uid="{00000000-0005-0000-0000-00002E470000}"/>
    <cellStyle name="20% - Accent1 3 2 3 2 2 2 2 5" xfId="18406" xr:uid="{00000000-0005-0000-0000-00002F470000}"/>
    <cellStyle name="20% - Accent1 3 2 3 2 2 2 2 5 2" xfId="18407" xr:uid="{00000000-0005-0000-0000-000030470000}"/>
    <cellStyle name="20% - Accent1 3 2 3 2 2 2 2 5 2 2" xfId="18408" xr:uid="{00000000-0005-0000-0000-000031470000}"/>
    <cellStyle name="20% - Accent1 3 2 3 2 2 2 2 5 3" xfId="18409" xr:uid="{00000000-0005-0000-0000-000032470000}"/>
    <cellStyle name="20% - Accent1 3 2 3 2 2 2 2 6" xfId="18410" xr:uid="{00000000-0005-0000-0000-000033470000}"/>
    <cellStyle name="20% - Accent1 3 2 3 2 2 2 2 6 2" xfId="18411" xr:uid="{00000000-0005-0000-0000-000034470000}"/>
    <cellStyle name="20% - Accent1 3 2 3 2 2 2 2 6 2 2" xfId="18412" xr:uid="{00000000-0005-0000-0000-000035470000}"/>
    <cellStyle name="20% - Accent1 3 2 3 2 2 2 2 6 3" xfId="18413" xr:uid="{00000000-0005-0000-0000-000036470000}"/>
    <cellStyle name="20% - Accent1 3 2 3 2 2 2 2 7" xfId="18414" xr:uid="{00000000-0005-0000-0000-000037470000}"/>
    <cellStyle name="20% - Accent1 3 2 3 2 2 2 2 7 2" xfId="18415" xr:uid="{00000000-0005-0000-0000-000038470000}"/>
    <cellStyle name="20% - Accent1 3 2 3 2 2 2 2 8" xfId="18416" xr:uid="{00000000-0005-0000-0000-000039470000}"/>
    <cellStyle name="20% - Accent1 3 2 3 2 2 2 2 8 2" xfId="18417" xr:uid="{00000000-0005-0000-0000-00003A470000}"/>
    <cellStyle name="20% - Accent1 3 2 3 2 2 2 2 9" xfId="18418" xr:uid="{00000000-0005-0000-0000-00003B470000}"/>
    <cellStyle name="20% - Accent1 3 2 3 2 2 2 3" xfId="18419" xr:uid="{00000000-0005-0000-0000-00003C470000}"/>
    <cellStyle name="20% - Accent1 3 2 3 2 2 2 3 2" xfId="18420" xr:uid="{00000000-0005-0000-0000-00003D470000}"/>
    <cellStyle name="20% - Accent1 3 2 3 2 2 2 3 2 2" xfId="18421" xr:uid="{00000000-0005-0000-0000-00003E470000}"/>
    <cellStyle name="20% - Accent1 3 2 3 2 2 2 3 2 2 2" xfId="18422" xr:uid="{00000000-0005-0000-0000-00003F470000}"/>
    <cellStyle name="20% - Accent1 3 2 3 2 2 2 3 2 2 2 2" xfId="18423" xr:uid="{00000000-0005-0000-0000-000040470000}"/>
    <cellStyle name="20% - Accent1 3 2 3 2 2 2 3 2 2 3" xfId="18424" xr:uid="{00000000-0005-0000-0000-000041470000}"/>
    <cellStyle name="20% - Accent1 3 2 3 2 2 2 3 2 3" xfId="18425" xr:uid="{00000000-0005-0000-0000-000042470000}"/>
    <cellStyle name="20% - Accent1 3 2 3 2 2 2 3 2 3 2" xfId="18426" xr:uid="{00000000-0005-0000-0000-000043470000}"/>
    <cellStyle name="20% - Accent1 3 2 3 2 2 2 3 2 4" xfId="18427" xr:uid="{00000000-0005-0000-0000-000044470000}"/>
    <cellStyle name="20% - Accent1 3 2 3 2 2 2 3 3" xfId="18428" xr:uid="{00000000-0005-0000-0000-000045470000}"/>
    <cellStyle name="20% - Accent1 3 2 3 2 2 2 3 3 2" xfId="18429" xr:uid="{00000000-0005-0000-0000-000046470000}"/>
    <cellStyle name="20% - Accent1 3 2 3 2 2 2 3 3 2 2" xfId="18430" xr:uid="{00000000-0005-0000-0000-000047470000}"/>
    <cellStyle name="20% - Accent1 3 2 3 2 2 2 3 3 2 2 2" xfId="18431" xr:uid="{00000000-0005-0000-0000-000048470000}"/>
    <cellStyle name="20% - Accent1 3 2 3 2 2 2 3 3 2 3" xfId="18432" xr:uid="{00000000-0005-0000-0000-000049470000}"/>
    <cellStyle name="20% - Accent1 3 2 3 2 2 2 3 3 3" xfId="18433" xr:uid="{00000000-0005-0000-0000-00004A470000}"/>
    <cellStyle name="20% - Accent1 3 2 3 2 2 2 3 3 3 2" xfId="18434" xr:uid="{00000000-0005-0000-0000-00004B470000}"/>
    <cellStyle name="20% - Accent1 3 2 3 2 2 2 3 3 4" xfId="18435" xr:uid="{00000000-0005-0000-0000-00004C470000}"/>
    <cellStyle name="20% - Accent1 3 2 3 2 2 2 3 4" xfId="18436" xr:uid="{00000000-0005-0000-0000-00004D470000}"/>
    <cellStyle name="20% - Accent1 3 2 3 2 2 2 3 4 2" xfId="18437" xr:uid="{00000000-0005-0000-0000-00004E470000}"/>
    <cellStyle name="20% - Accent1 3 2 3 2 2 2 3 4 2 2" xfId="18438" xr:uid="{00000000-0005-0000-0000-00004F470000}"/>
    <cellStyle name="20% - Accent1 3 2 3 2 2 2 3 4 2 2 2" xfId="18439" xr:uid="{00000000-0005-0000-0000-000050470000}"/>
    <cellStyle name="20% - Accent1 3 2 3 2 2 2 3 4 2 3" xfId="18440" xr:uid="{00000000-0005-0000-0000-000051470000}"/>
    <cellStyle name="20% - Accent1 3 2 3 2 2 2 3 4 3" xfId="18441" xr:uid="{00000000-0005-0000-0000-000052470000}"/>
    <cellStyle name="20% - Accent1 3 2 3 2 2 2 3 4 3 2" xfId="18442" xr:uid="{00000000-0005-0000-0000-000053470000}"/>
    <cellStyle name="20% - Accent1 3 2 3 2 2 2 3 4 4" xfId="18443" xr:uid="{00000000-0005-0000-0000-000054470000}"/>
    <cellStyle name="20% - Accent1 3 2 3 2 2 2 3 5" xfId="18444" xr:uid="{00000000-0005-0000-0000-000055470000}"/>
    <cellStyle name="20% - Accent1 3 2 3 2 2 2 3 5 2" xfId="18445" xr:uid="{00000000-0005-0000-0000-000056470000}"/>
    <cellStyle name="20% - Accent1 3 2 3 2 2 2 3 5 2 2" xfId="18446" xr:uid="{00000000-0005-0000-0000-000057470000}"/>
    <cellStyle name="20% - Accent1 3 2 3 2 2 2 3 5 3" xfId="18447" xr:uid="{00000000-0005-0000-0000-000058470000}"/>
    <cellStyle name="20% - Accent1 3 2 3 2 2 2 3 6" xfId="18448" xr:uid="{00000000-0005-0000-0000-000059470000}"/>
    <cellStyle name="20% - Accent1 3 2 3 2 2 2 3 6 2" xfId="18449" xr:uid="{00000000-0005-0000-0000-00005A470000}"/>
    <cellStyle name="20% - Accent1 3 2 3 2 2 2 3 6 2 2" xfId="18450" xr:uid="{00000000-0005-0000-0000-00005B470000}"/>
    <cellStyle name="20% - Accent1 3 2 3 2 2 2 3 6 3" xfId="18451" xr:uid="{00000000-0005-0000-0000-00005C470000}"/>
    <cellStyle name="20% - Accent1 3 2 3 2 2 2 3 7" xfId="18452" xr:uid="{00000000-0005-0000-0000-00005D470000}"/>
    <cellStyle name="20% - Accent1 3 2 3 2 2 2 3 7 2" xfId="18453" xr:uid="{00000000-0005-0000-0000-00005E470000}"/>
    <cellStyle name="20% - Accent1 3 2 3 2 2 2 3 8" xfId="18454" xr:uid="{00000000-0005-0000-0000-00005F470000}"/>
    <cellStyle name="20% - Accent1 3 2 3 2 2 2 3 8 2" xfId="18455" xr:uid="{00000000-0005-0000-0000-000060470000}"/>
    <cellStyle name="20% - Accent1 3 2 3 2 2 2 3 9" xfId="18456" xr:uid="{00000000-0005-0000-0000-000061470000}"/>
    <cellStyle name="20% - Accent1 3 2 3 2 2 2 4" xfId="18457" xr:uid="{00000000-0005-0000-0000-000062470000}"/>
    <cellStyle name="20% - Accent1 3 2 3 2 2 2 4 2" xfId="18458" xr:uid="{00000000-0005-0000-0000-000063470000}"/>
    <cellStyle name="20% - Accent1 3 2 3 2 2 2 4 2 2" xfId="18459" xr:uid="{00000000-0005-0000-0000-000064470000}"/>
    <cellStyle name="20% - Accent1 3 2 3 2 2 2 4 2 2 2" xfId="18460" xr:uid="{00000000-0005-0000-0000-000065470000}"/>
    <cellStyle name="20% - Accent1 3 2 3 2 2 2 4 2 3" xfId="18461" xr:uid="{00000000-0005-0000-0000-000066470000}"/>
    <cellStyle name="20% - Accent1 3 2 3 2 2 2 4 3" xfId="18462" xr:uid="{00000000-0005-0000-0000-000067470000}"/>
    <cellStyle name="20% - Accent1 3 2 3 2 2 2 4 3 2" xfId="18463" xr:uid="{00000000-0005-0000-0000-000068470000}"/>
    <cellStyle name="20% - Accent1 3 2 3 2 2 2 4 4" xfId="18464" xr:uid="{00000000-0005-0000-0000-000069470000}"/>
    <cellStyle name="20% - Accent1 3 2 3 2 2 2 5" xfId="18465" xr:uid="{00000000-0005-0000-0000-00006A470000}"/>
    <cellStyle name="20% - Accent1 3 2 3 2 2 2 5 2" xfId="18466" xr:uid="{00000000-0005-0000-0000-00006B470000}"/>
    <cellStyle name="20% - Accent1 3 2 3 2 2 2 5 2 2" xfId="18467" xr:uid="{00000000-0005-0000-0000-00006C470000}"/>
    <cellStyle name="20% - Accent1 3 2 3 2 2 2 5 2 2 2" xfId="18468" xr:uid="{00000000-0005-0000-0000-00006D470000}"/>
    <cellStyle name="20% - Accent1 3 2 3 2 2 2 5 2 3" xfId="18469" xr:uid="{00000000-0005-0000-0000-00006E470000}"/>
    <cellStyle name="20% - Accent1 3 2 3 2 2 2 5 3" xfId="18470" xr:uid="{00000000-0005-0000-0000-00006F470000}"/>
    <cellStyle name="20% - Accent1 3 2 3 2 2 2 5 3 2" xfId="18471" xr:uid="{00000000-0005-0000-0000-000070470000}"/>
    <cellStyle name="20% - Accent1 3 2 3 2 2 2 5 4" xfId="18472" xr:uid="{00000000-0005-0000-0000-000071470000}"/>
    <cellStyle name="20% - Accent1 3 2 3 2 2 2 6" xfId="18473" xr:uid="{00000000-0005-0000-0000-000072470000}"/>
    <cellStyle name="20% - Accent1 3 2 3 2 2 2 6 2" xfId="18474" xr:uid="{00000000-0005-0000-0000-000073470000}"/>
    <cellStyle name="20% - Accent1 3 2 3 2 2 2 6 2 2" xfId="18475" xr:uid="{00000000-0005-0000-0000-000074470000}"/>
    <cellStyle name="20% - Accent1 3 2 3 2 2 2 6 2 2 2" xfId="18476" xr:uid="{00000000-0005-0000-0000-000075470000}"/>
    <cellStyle name="20% - Accent1 3 2 3 2 2 2 6 2 3" xfId="18477" xr:uid="{00000000-0005-0000-0000-000076470000}"/>
    <cellStyle name="20% - Accent1 3 2 3 2 2 2 6 3" xfId="18478" xr:uid="{00000000-0005-0000-0000-000077470000}"/>
    <cellStyle name="20% - Accent1 3 2 3 2 2 2 6 3 2" xfId="18479" xr:uid="{00000000-0005-0000-0000-000078470000}"/>
    <cellStyle name="20% - Accent1 3 2 3 2 2 2 6 4" xfId="18480" xr:uid="{00000000-0005-0000-0000-000079470000}"/>
    <cellStyle name="20% - Accent1 3 2 3 2 2 2 7" xfId="18481" xr:uid="{00000000-0005-0000-0000-00007A470000}"/>
    <cellStyle name="20% - Accent1 3 2 3 2 2 2 7 2" xfId="18482" xr:uid="{00000000-0005-0000-0000-00007B470000}"/>
    <cellStyle name="20% - Accent1 3 2 3 2 2 2 7 2 2" xfId="18483" xr:uid="{00000000-0005-0000-0000-00007C470000}"/>
    <cellStyle name="20% - Accent1 3 2 3 2 2 2 7 3" xfId="18484" xr:uid="{00000000-0005-0000-0000-00007D470000}"/>
    <cellStyle name="20% - Accent1 3 2 3 2 2 2 8" xfId="18485" xr:uid="{00000000-0005-0000-0000-00007E470000}"/>
    <cellStyle name="20% - Accent1 3 2 3 2 2 2 8 2" xfId="18486" xr:uid="{00000000-0005-0000-0000-00007F470000}"/>
    <cellStyle name="20% - Accent1 3 2 3 2 2 2 8 2 2" xfId="18487" xr:uid="{00000000-0005-0000-0000-000080470000}"/>
    <cellStyle name="20% - Accent1 3 2 3 2 2 2 8 3" xfId="18488" xr:uid="{00000000-0005-0000-0000-000081470000}"/>
    <cellStyle name="20% - Accent1 3 2 3 2 2 2 9" xfId="18489" xr:uid="{00000000-0005-0000-0000-000082470000}"/>
    <cellStyle name="20% - Accent1 3 2 3 2 2 2 9 2" xfId="18490" xr:uid="{00000000-0005-0000-0000-000083470000}"/>
    <cellStyle name="20% - Accent1 3 2 3 2 2 3" xfId="18491" xr:uid="{00000000-0005-0000-0000-000084470000}"/>
    <cellStyle name="20% - Accent1 3 2 3 2 2 3 10" xfId="18492" xr:uid="{00000000-0005-0000-0000-000085470000}"/>
    <cellStyle name="20% - Accent1 3 2 3 2 2 3 10 2" xfId="18493" xr:uid="{00000000-0005-0000-0000-000086470000}"/>
    <cellStyle name="20% - Accent1 3 2 3 2 2 3 11" xfId="18494" xr:uid="{00000000-0005-0000-0000-000087470000}"/>
    <cellStyle name="20% - Accent1 3 2 3 2 2 3 2" xfId="18495" xr:uid="{00000000-0005-0000-0000-000088470000}"/>
    <cellStyle name="20% - Accent1 3 2 3 2 2 3 2 2" xfId="18496" xr:uid="{00000000-0005-0000-0000-000089470000}"/>
    <cellStyle name="20% - Accent1 3 2 3 2 2 3 2 2 2" xfId="18497" xr:uid="{00000000-0005-0000-0000-00008A470000}"/>
    <cellStyle name="20% - Accent1 3 2 3 2 2 3 2 2 2 2" xfId="18498" xr:uid="{00000000-0005-0000-0000-00008B470000}"/>
    <cellStyle name="20% - Accent1 3 2 3 2 2 3 2 2 2 2 2" xfId="18499" xr:uid="{00000000-0005-0000-0000-00008C470000}"/>
    <cellStyle name="20% - Accent1 3 2 3 2 2 3 2 2 2 3" xfId="18500" xr:uid="{00000000-0005-0000-0000-00008D470000}"/>
    <cellStyle name="20% - Accent1 3 2 3 2 2 3 2 2 3" xfId="18501" xr:uid="{00000000-0005-0000-0000-00008E470000}"/>
    <cellStyle name="20% - Accent1 3 2 3 2 2 3 2 2 3 2" xfId="18502" xr:uid="{00000000-0005-0000-0000-00008F470000}"/>
    <cellStyle name="20% - Accent1 3 2 3 2 2 3 2 2 4" xfId="18503" xr:uid="{00000000-0005-0000-0000-000090470000}"/>
    <cellStyle name="20% - Accent1 3 2 3 2 2 3 2 3" xfId="18504" xr:uid="{00000000-0005-0000-0000-000091470000}"/>
    <cellStyle name="20% - Accent1 3 2 3 2 2 3 2 3 2" xfId="18505" xr:uid="{00000000-0005-0000-0000-000092470000}"/>
    <cellStyle name="20% - Accent1 3 2 3 2 2 3 2 3 2 2" xfId="18506" xr:uid="{00000000-0005-0000-0000-000093470000}"/>
    <cellStyle name="20% - Accent1 3 2 3 2 2 3 2 3 2 2 2" xfId="18507" xr:uid="{00000000-0005-0000-0000-000094470000}"/>
    <cellStyle name="20% - Accent1 3 2 3 2 2 3 2 3 2 3" xfId="18508" xr:uid="{00000000-0005-0000-0000-000095470000}"/>
    <cellStyle name="20% - Accent1 3 2 3 2 2 3 2 3 3" xfId="18509" xr:uid="{00000000-0005-0000-0000-000096470000}"/>
    <cellStyle name="20% - Accent1 3 2 3 2 2 3 2 3 3 2" xfId="18510" xr:uid="{00000000-0005-0000-0000-000097470000}"/>
    <cellStyle name="20% - Accent1 3 2 3 2 2 3 2 3 4" xfId="18511" xr:uid="{00000000-0005-0000-0000-000098470000}"/>
    <cellStyle name="20% - Accent1 3 2 3 2 2 3 2 4" xfId="18512" xr:uid="{00000000-0005-0000-0000-000099470000}"/>
    <cellStyle name="20% - Accent1 3 2 3 2 2 3 2 4 2" xfId="18513" xr:uid="{00000000-0005-0000-0000-00009A470000}"/>
    <cellStyle name="20% - Accent1 3 2 3 2 2 3 2 4 2 2" xfId="18514" xr:uid="{00000000-0005-0000-0000-00009B470000}"/>
    <cellStyle name="20% - Accent1 3 2 3 2 2 3 2 4 2 2 2" xfId="18515" xr:uid="{00000000-0005-0000-0000-00009C470000}"/>
    <cellStyle name="20% - Accent1 3 2 3 2 2 3 2 4 2 3" xfId="18516" xr:uid="{00000000-0005-0000-0000-00009D470000}"/>
    <cellStyle name="20% - Accent1 3 2 3 2 2 3 2 4 3" xfId="18517" xr:uid="{00000000-0005-0000-0000-00009E470000}"/>
    <cellStyle name="20% - Accent1 3 2 3 2 2 3 2 4 3 2" xfId="18518" xr:uid="{00000000-0005-0000-0000-00009F470000}"/>
    <cellStyle name="20% - Accent1 3 2 3 2 2 3 2 4 4" xfId="18519" xr:uid="{00000000-0005-0000-0000-0000A0470000}"/>
    <cellStyle name="20% - Accent1 3 2 3 2 2 3 2 5" xfId="18520" xr:uid="{00000000-0005-0000-0000-0000A1470000}"/>
    <cellStyle name="20% - Accent1 3 2 3 2 2 3 2 5 2" xfId="18521" xr:uid="{00000000-0005-0000-0000-0000A2470000}"/>
    <cellStyle name="20% - Accent1 3 2 3 2 2 3 2 5 2 2" xfId="18522" xr:uid="{00000000-0005-0000-0000-0000A3470000}"/>
    <cellStyle name="20% - Accent1 3 2 3 2 2 3 2 5 3" xfId="18523" xr:uid="{00000000-0005-0000-0000-0000A4470000}"/>
    <cellStyle name="20% - Accent1 3 2 3 2 2 3 2 6" xfId="18524" xr:uid="{00000000-0005-0000-0000-0000A5470000}"/>
    <cellStyle name="20% - Accent1 3 2 3 2 2 3 2 6 2" xfId="18525" xr:uid="{00000000-0005-0000-0000-0000A6470000}"/>
    <cellStyle name="20% - Accent1 3 2 3 2 2 3 2 6 2 2" xfId="18526" xr:uid="{00000000-0005-0000-0000-0000A7470000}"/>
    <cellStyle name="20% - Accent1 3 2 3 2 2 3 2 6 3" xfId="18527" xr:uid="{00000000-0005-0000-0000-0000A8470000}"/>
    <cellStyle name="20% - Accent1 3 2 3 2 2 3 2 7" xfId="18528" xr:uid="{00000000-0005-0000-0000-0000A9470000}"/>
    <cellStyle name="20% - Accent1 3 2 3 2 2 3 2 7 2" xfId="18529" xr:uid="{00000000-0005-0000-0000-0000AA470000}"/>
    <cellStyle name="20% - Accent1 3 2 3 2 2 3 2 8" xfId="18530" xr:uid="{00000000-0005-0000-0000-0000AB470000}"/>
    <cellStyle name="20% - Accent1 3 2 3 2 2 3 2 8 2" xfId="18531" xr:uid="{00000000-0005-0000-0000-0000AC470000}"/>
    <cellStyle name="20% - Accent1 3 2 3 2 2 3 2 9" xfId="18532" xr:uid="{00000000-0005-0000-0000-0000AD470000}"/>
    <cellStyle name="20% - Accent1 3 2 3 2 2 3 3" xfId="18533" xr:uid="{00000000-0005-0000-0000-0000AE470000}"/>
    <cellStyle name="20% - Accent1 3 2 3 2 2 3 3 2" xfId="18534" xr:uid="{00000000-0005-0000-0000-0000AF470000}"/>
    <cellStyle name="20% - Accent1 3 2 3 2 2 3 3 2 2" xfId="18535" xr:uid="{00000000-0005-0000-0000-0000B0470000}"/>
    <cellStyle name="20% - Accent1 3 2 3 2 2 3 3 2 2 2" xfId="18536" xr:uid="{00000000-0005-0000-0000-0000B1470000}"/>
    <cellStyle name="20% - Accent1 3 2 3 2 2 3 3 2 2 2 2" xfId="18537" xr:uid="{00000000-0005-0000-0000-0000B2470000}"/>
    <cellStyle name="20% - Accent1 3 2 3 2 2 3 3 2 2 3" xfId="18538" xr:uid="{00000000-0005-0000-0000-0000B3470000}"/>
    <cellStyle name="20% - Accent1 3 2 3 2 2 3 3 2 3" xfId="18539" xr:uid="{00000000-0005-0000-0000-0000B4470000}"/>
    <cellStyle name="20% - Accent1 3 2 3 2 2 3 3 2 3 2" xfId="18540" xr:uid="{00000000-0005-0000-0000-0000B5470000}"/>
    <cellStyle name="20% - Accent1 3 2 3 2 2 3 3 2 4" xfId="18541" xr:uid="{00000000-0005-0000-0000-0000B6470000}"/>
    <cellStyle name="20% - Accent1 3 2 3 2 2 3 3 3" xfId="18542" xr:uid="{00000000-0005-0000-0000-0000B7470000}"/>
    <cellStyle name="20% - Accent1 3 2 3 2 2 3 3 3 2" xfId="18543" xr:uid="{00000000-0005-0000-0000-0000B8470000}"/>
    <cellStyle name="20% - Accent1 3 2 3 2 2 3 3 3 2 2" xfId="18544" xr:uid="{00000000-0005-0000-0000-0000B9470000}"/>
    <cellStyle name="20% - Accent1 3 2 3 2 2 3 3 3 2 2 2" xfId="18545" xr:uid="{00000000-0005-0000-0000-0000BA470000}"/>
    <cellStyle name="20% - Accent1 3 2 3 2 2 3 3 3 2 3" xfId="18546" xr:uid="{00000000-0005-0000-0000-0000BB470000}"/>
    <cellStyle name="20% - Accent1 3 2 3 2 2 3 3 3 3" xfId="18547" xr:uid="{00000000-0005-0000-0000-0000BC470000}"/>
    <cellStyle name="20% - Accent1 3 2 3 2 2 3 3 3 3 2" xfId="18548" xr:uid="{00000000-0005-0000-0000-0000BD470000}"/>
    <cellStyle name="20% - Accent1 3 2 3 2 2 3 3 3 4" xfId="18549" xr:uid="{00000000-0005-0000-0000-0000BE470000}"/>
    <cellStyle name="20% - Accent1 3 2 3 2 2 3 3 4" xfId="18550" xr:uid="{00000000-0005-0000-0000-0000BF470000}"/>
    <cellStyle name="20% - Accent1 3 2 3 2 2 3 3 4 2" xfId="18551" xr:uid="{00000000-0005-0000-0000-0000C0470000}"/>
    <cellStyle name="20% - Accent1 3 2 3 2 2 3 3 4 2 2" xfId="18552" xr:uid="{00000000-0005-0000-0000-0000C1470000}"/>
    <cellStyle name="20% - Accent1 3 2 3 2 2 3 3 4 2 2 2" xfId="18553" xr:uid="{00000000-0005-0000-0000-0000C2470000}"/>
    <cellStyle name="20% - Accent1 3 2 3 2 2 3 3 4 2 3" xfId="18554" xr:uid="{00000000-0005-0000-0000-0000C3470000}"/>
    <cellStyle name="20% - Accent1 3 2 3 2 2 3 3 4 3" xfId="18555" xr:uid="{00000000-0005-0000-0000-0000C4470000}"/>
    <cellStyle name="20% - Accent1 3 2 3 2 2 3 3 4 3 2" xfId="18556" xr:uid="{00000000-0005-0000-0000-0000C5470000}"/>
    <cellStyle name="20% - Accent1 3 2 3 2 2 3 3 4 4" xfId="18557" xr:uid="{00000000-0005-0000-0000-0000C6470000}"/>
    <cellStyle name="20% - Accent1 3 2 3 2 2 3 3 5" xfId="18558" xr:uid="{00000000-0005-0000-0000-0000C7470000}"/>
    <cellStyle name="20% - Accent1 3 2 3 2 2 3 3 5 2" xfId="18559" xr:uid="{00000000-0005-0000-0000-0000C8470000}"/>
    <cellStyle name="20% - Accent1 3 2 3 2 2 3 3 5 2 2" xfId="18560" xr:uid="{00000000-0005-0000-0000-0000C9470000}"/>
    <cellStyle name="20% - Accent1 3 2 3 2 2 3 3 5 3" xfId="18561" xr:uid="{00000000-0005-0000-0000-0000CA470000}"/>
    <cellStyle name="20% - Accent1 3 2 3 2 2 3 3 6" xfId="18562" xr:uid="{00000000-0005-0000-0000-0000CB470000}"/>
    <cellStyle name="20% - Accent1 3 2 3 2 2 3 3 6 2" xfId="18563" xr:uid="{00000000-0005-0000-0000-0000CC470000}"/>
    <cellStyle name="20% - Accent1 3 2 3 2 2 3 3 6 2 2" xfId="18564" xr:uid="{00000000-0005-0000-0000-0000CD470000}"/>
    <cellStyle name="20% - Accent1 3 2 3 2 2 3 3 6 3" xfId="18565" xr:uid="{00000000-0005-0000-0000-0000CE470000}"/>
    <cellStyle name="20% - Accent1 3 2 3 2 2 3 3 7" xfId="18566" xr:uid="{00000000-0005-0000-0000-0000CF470000}"/>
    <cellStyle name="20% - Accent1 3 2 3 2 2 3 3 7 2" xfId="18567" xr:uid="{00000000-0005-0000-0000-0000D0470000}"/>
    <cellStyle name="20% - Accent1 3 2 3 2 2 3 3 8" xfId="18568" xr:uid="{00000000-0005-0000-0000-0000D1470000}"/>
    <cellStyle name="20% - Accent1 3 2 3 2 2 3 3 8 2" xfId="18569" xr:uid="{00000000-0005-0000-0000-0000D2470000}"/>
    <cellStyle name="20% - Accent1 3 2 3 2 2 3 3 9" xfId="18570" xr:uid="{00000000-0005-0000-0000-0000D3470000}"/>
    <cellStyle name="20% - Accent1 3 2 3 2 2 3 4" xfId="18571" xr:uid="{00000000-0005-0000-0000-0000D4470000}"/>
    <cellStyle name="20% - Accent1 3 2 3 2 2 3 4 2" xfId="18572" xr:uid="{00000000-0005-0000-0000-0000D5470000}"/>
    <cellStyle name="20% - Accent1 3 2 3 2 2 3 4 2 2" xfId="18573" xr:uid="{00000000-0005-0000-0000-0000D6470000}"/>
    <cellStyle name="20% - Accent1 3 2 3 2 2 3 4 2 2 2" xfId="18574" xr:uid="{00000000-0005-0000-0000-0000D7470000}"/>
    <cellStyle name="20% - Accent1 3 2 3 2 2 3 4 2 3" xfId="18575" xr:uid="{00000000-0005-0000-0000-0000D8470000}"/>
    <cellStyle name="20% - Accent1 3 2 3 2 2 3 4 3" xfId="18576" xr:uid="{00000000-0005-0000-0000-0000D9470000}"/>
    <cellStyle name="20% - Accent1 3 2 3 2 2 3 4 3 2" xfId="18577" xr:uid="{00000000-0005-0000-0000-0000DA470000}"/>
    <cellStyle name="20% - Accent1 3 2 3 2 2 3 4 4" xfId="18578" xr:uid="{00000000-0005-0000-0000-0000DB470000}"/>
    <cellStyle name="20% - Accent1 3 2 3 2 2 3 5" xfId="18579" xr:uid="{00000000-0005-0000-0000-0000DC470000}"/>
    <cellStyle name="20% - Accent1 3 2 3 2 2 3 5 2" xfId="18580" xr:uid="{00000000-0005-0000-0000-0000DD470000}"/>
    <cellStyle name="20% - Accent1 3 2 3 2 2 3 5 2 2" xfId="18581" xr:uid="{00000000-0005-0000-0000-0000DE470000}"/>
    <cellStyle name="20% - Accent1 3 2 3 2 2 3 5 2 2 2" xfId="18582" xr:uid="{00000000-0005-0000-0000-0000DF470000}"/>
    <cellStyle name="20% - Accent1 3 2 3 2 2 3 5 2 3" xfId="18583" xr:uid="{00000000-0005-0000-0000-0000E0470000}"/>
    <cellStyle name="20% - Accent1 3 2 3 2 2 3 5 3" xfId="18584" xr:uid="{00000000-0005-0000-0000-0000E1470000}"/>
    <cellStyle name="20% - Accent1 3 2 3 2 2 3 5 3 2" xfId="18585" xr:uid="{00000000-0005-0000-0000-0000E2470000}"/>
    <cellStyle name="20% - Accent1 3 2 3 2 2 3 5 4" xfId="18586" xr:uid="{00000000-0005-0000-0000-0000E3470000}"/>
    <cellStyle name="20% - Accent1 3 2 3 2 2 3 6" xfId="18587" xr:uid="{00000000-0005-0000-0000-0000E4470000}"/>
    <cellStyle name="20% - Accent1 3 2 3 2 2 3 6 2" xfId="18588" xr:uid="{00000000-0005-0000-0000-0000E5470000}"/>
    <cellStyle name="20% - Accent1 3 2 3 2 2 3 6 2 2" xfId="18589" xr:uid="{00000000-0005-0000-0000-0000E6470000}"/>
    <cellStyle name="20% - Accent1 3 2 3 2 2 3 6 2 2 2" xfId="18590" xr:uid="{00000000-0005-0000-0000-0000E7470000}"/>
    <cellStyle name="20% - Accent1 3 2 3 2 2 3 6 2 3" xfId="18591" xr:uid="{00000000-0005-0000-0000-0000E8470000}"/>
    <cellStyle name="20% - Accent1 3 2 3 2 2 3 6 3" xfId="18592" xr:uid="{00000000-0005-0000-0000-0000E9470000}"/>
    <cellStyle name="20% - Accent1 3 2 3 2 2 3 6 3 2" xfId="18593" xr:uid="{00000000-0005-0000-0000-0000EA470000}"/>
    <cellStyle name="20% - Accent1 3 2 3 2 2 3 6 4" xfId="18594" xr:uid="{00000000-0005-0000-0000-0000EB470000}"/>
    <cellStyle name="20% - Accent1 3 2 3 2 2 3 7" xfId="18595" xr:uid="{00000000-0005-0000-0000-0000EC470000}"/>
    <cellStyle name="20% - Accent1 3 2 3 2 2 3 7 2" xfId="18596" xr:uid="{00000000-0005-0000-0000-0000ED470000}"/>
    <cellStyle name="20% - Accent1 3 2 3 2 2 3 7 2 2" xfId="18597" xr:uid="{00000000-0005-0000-0000-0000EE470000}"/>
    <cellStyle name="20% - Accent1 3 2 3 2 2 3 7 3" xfId="18598" xr:uid="{00000000-0005-0000-0000-0000EF470000}"/>
    <cellStyle name="20% - Accent1 3 2 3 2 2 3 8" xfId="18599" xr:uid="{00000000-0005-0000-0000-0000F0470000}"/>
    <cellStyle name="20% - Accent1 3 2 3 2 2 3 8 2" xfId="18600" xr:uid="{00000000-0005-0000-0000-0000F1470000}"/>
    <cellStyle name="20% - Accent1 3 2 3 2 2 3 8 2 2" xfId="18601" xr:uid="{00000000-0005-0000-0000-0000F2470000}"/>
    <cellStyle name="20% - Accent1 3 2 3 2 2 3 8 3" xfId="18602" xr:uid="{00000000-0005-0000-0000-0000F3470000}"/>
    <cellStyle name="20% - Accent1 3 2 3 2 2 3 9" xfId="18603" xr:uid="{00000000-0005-0000-0000-0000F4470000}"/>
    <cellStyle name="20% - Accent1 3 2 3 2 2 3 9 2" xfId="18604" xr:uid="{00000000-0005-0000-0000-0000F5470000}"/>
    <cellStyle name="20% - Accent1 3 2 3 2 2 4" xfId="18605" xr:uid="{00000000-0005-0000-0000-0000F6470000}"/>
    <cellStyle name="20% - Accent1 3 2 3 2 2 4 10" xfId="18606" xr:uid="{00000000-0005-0000-0000-0000F7470000}"/>
    <cellStyle name="20% - Accent1 3 2 3 2 2 4 10 2" xfId="18607" xr:uid="{00000000-0005-0000-0000-0000F8470000}"/>
    <cellStyle name="20% - Accent1 3 2 3 2 2 4 11" xfId="18608" xr:uid="{00000000-0005-0000-0000-0000F9470000}"/>
    <cellStyle name="20% - Accent1 3 2 3 2 2 4 2" xfId="18609" xr:uid="{00000000-0005-0000-0000-0000FA470000}"/>
    <cellStyle name="20% - Accent1 3 2 3 2 2 4 2 2" xfId="18610" xr:uid="{00000000-0005-0000-0000-0000FB470000}"/>
    <cellStyle name="20% - Accent1 3 2 3 2 2 4 2 2 2" xfId="18611" xr:uid="{00000000-0005-0000-0000-0000FC470000}"/>
    <cellStyle name="20% - Accent1 3 2 3 2 2 4 2 2 2 2" xfId="18612" xr:uid="{00000000-0005-0000-0000-0000FD470000}"/>
    <cellStyle name="20% - Accent1 3 2 3 2 2 4 2 2 2 2 2" xfId="18613" xr:uid="{00000000-0005-0000-0000-0000FE470000}"/>
    <cellStyle name="20% - Accent1 3 2 3 2 2 4 2 2 2 3" xfId="18614" xr:uid="{00000000-0005-0000-0000-0000FF470000}"/>
    <cellStyle name="20% - Accent1 3 2 3 2 2 4 2 2 3" xfId="18615" xr:uid="{00000000-0005-0000-0000-000000480000}"/>
    <cellStyle name="20% - Accent1 3 2 3 2 2 4 2 2 3 2" xfId="18616" xr:uid="{00000000-0005-0000-0000-000001480000}"/>
    <cellStyle name="20% - Accent1 3 2 3 2 2 4 2 2 4" xfId="18617" xr:uid="{00000000-0005-0000-0000-000002480000}"/>
    <cellStyle name="20% - Accent1 3 2 3 2 2 4 2 3" xfId="18618" xr:uid="{00000000-0005-0000-0000-000003480000}"/>
    <cellStyle name="20% - Accent1 3 2 3 2 2 4 2 3 2" xfId="18619" xr:uid="{00000000-0005-0000-0000-000004480000}"/>
    <cellStyle name="20% - Accent1 3 2 3 2 2 4 2 3 2 2" xfId="18620" xr:uid="{00000000-0005-0000-0000-000005480000}"/>
    <cellStyle name="20% - Accent1 3 2 3 2 2 4 2 3 2 2 2" xfId="18621" xr:uid="{00000000-0005-0000-0000-000006480000}"/>
    <cellStyle name="20% - Accent1 3 2 3 2 2 4 2 3 2 3" xfId="18622" xr:uid="{00000000-0005-0000-0000-000007480000}"/>
    <cellStyle name="20% - Accent1 3 2 3 2 2 4 2 3 3" xfId="18623" xr:uid="{00000000-0005-0000-0000-000008480000}"/>
    <cellStyle name="20% - Accent1 3 2 3 2 2 4 2 3 3 2" xfId="18624" xr:uid="{00000000-0005-0000-0000-000009480000}"/>
    <cellStyle name="20% - Accent1 3 2 3 2 2 4 2 3 4" xfId="18625" xr:uid="{00000000-0005-0000-0000-00000A480000}"/>
    <cellStyle name="20% - Accent1 3 2 3 2 2 4 2 4" xfId="18626" xr:uid="{00000000-0005-0000-0000-00000B480000}"/>
    <cellStyle name="20% - Accent1 3 2 3 2 2 4 2 4 2" xfId="18627" xr:uid="{00000000-0005-0000-0000-00000C480000}"/>
    <cellStyle name="20% - Accent1 3 2 3 2 2 4 2 4 2 2" xfId="18628" xr:uid="{00000000-0005-0000-0000-00000D480000}"/>
    <cellStyle name="20% - Accent1 3 2 3 2 2 4 2 4 2 2 2" xfId="18629" xr:uid="{00000000-0005-0000-0000-00000E480000}"/>
    <cellStyle name="20% - Accent1 3 2 3 2 2 4 2 4 2 3" xfId="18630" xr:uid="{00000000-0005-0000-0000-00000F480000}"/>
    <cellStyle name="20% - Accent1 3 2 3 2 2 4 2 4 3" xfId="18631" xr:uid="{00000000-0005-0000-0000-000010480000}"/>
    <cellStyle name="20% - Accent1 3 2 3 2 2 4 2 4 3 2" xfId="18632" xr:uid="{00000000-0005-0000-0000-000011480000}"/>
    <cellStyle name="20% - Accent1 3 2 3 2 2 4 2 4 4" xfId="18633" xr:uid="{00000000-0005-0000-0000-000012480000}"/>
    <cellStyle name="20% - Accent1 3 2 3 2 2 4 2 5" xfId="18634" xr:uid="{00000000-0005-0000-0000-000013480000}"/>
    <cellStyle name="20% - Accent1 3 2 3 2 2 4 2 5 2" xfId="18635" xr:uid="{00000000-0005-0000-0000-000014480000}"/>
    <cellStyle name="20% - Accent1 3 2 3 2 2 4 2 5 2 2" xfId="18636" xr:uid="{00000000-0005-0000-0000-000015480000}"/>
    <cellStyle name="20% - Accent1 3 2 3 2 2 4 2 5 3" xfId="18637" xr:uid="{00000000-0005-0000-0000-000016480000}"/>
    <cellStyle name="20% - Accent1 3 2 3 2 2 4 2 6" xfId="18638" xr:uid="{00000000-0005-0000-0000-000017480000}"/>
    <cellStyle name="20% - Accent1 3 2 3 2 2 4 2 6 2" xfId="18639" xr:uid="{00000000-0005-0000-0000-000018480000}"/>
    <cellStyle name="20% - Accent1 3 2 3 2 2 4 2 6 2 2" xfId="18640" xr:uid="{00000000-0005-0000-0000-000019480000}"/>
    <cellStyle name="20% - Accent1 3 2 3 2 2 4 2 6 3" xfId="18641" xr:uid="{00000000-0005-0000-0000-00001A480000}"/>
    <cellStyle name="20% - Accent1 3 2 3 2 2 4 2 7" xfId="18642" xr:uid="{00000000-0005-0000-0000-00001B480000}"/>
    <cellStyle name="20% - Accent1 3 2 3 2 2 4 2 7 2" xfId="18643" xr:uid="{00000000-0005-0000-0000-00001C480000}"/>
    <cellStyle name="20% - Accent1 3 2 3 2 2 4 2 8" xfId="18644" xr:uid="{00000000-0005-0000-0000-00001D480000}"/>
    <cellStyle name="20% - Accent1 3 2 3 2 2 4 2 8 2" xfId="18645" xr:uid="{00000000-0005-0000-0000-00001E480000}"/>
    <cellStyle name="20% - Accent1 3 2 3 2 2 4 2 9" xfId="18646" xr:uid="{00000000-0005-0000-0000-00001F480000}"/>
    <cellStyle name="20% - Accent1 3 2 3 2 2 4 3" xfId="18647" xr:uid="{00000000-0005-0000-0000-000020480000}"/>
    <cellStyle name="20% - Accent1 3 2 3 2 2 4 3 2" xfId="18648" xr:uid="{00000000-0005-0000-0000-000021480000}"/>
    <cellStyle name="20% - Accent1 3 2 3 2 2 4 3 2 2" xfId="18649" xr:uid="{00000000-0005-0000-0000-000022480000}"/>
    <cellStyle name="20% - Accent1 3 2 3 2 2 4 3 2 2 2" xfId="18650" xr:uid="{00000000-0005-0000-0000-000023480000}"/>
    <cellStyle name="20% - Accent1 3 2 3 2 2 4 3 2 2 2 2" xfId="18651" xr:uid="{00000000-0005-0000-0000-000024480000}"/>
    <cellStyle name="20% - Accent1 3 2 3 2 2 4 3 2 2 3" xfId="18652" xr:uid="{00000000-0005-0000-0000-000025480000}"/>
    <cellStyle name="20% - Accent1 3 2 3 2 2 4 3 2 3" xfId="18653" xr:uid="{00000000-0005-0000-0000-000026480000}"/>
    <cellStyle name="20% - Accent1 3 2 3 2 2 4 3 2 3 2" xfId="18654" xr:uid="{00000000-0005-0000-0000-000027480000}"/>
    <cellStyle name="20% - Accent1 3 2 3 2 2 4 3 2 4" xfId="18655" xr:uid="{00000000-0005-0000-0000-000028480000}"/>
    <cellStyle name="20% - Accent1 3 2 3 2 2 4 3 3" xfId="18656" xr:uid="{00000000-0005-0000-0000-000029480000}"/>
    <cellStyle name="20% - Accent1 3 2 3 2 2 4 3 3 2" xfId="18657" xr:uid="{00000000-0005-0000-0000-00002A480000}"/>
    <cellStyle name="20% - Accent1 3 2 3 2 2 4 3 3 2 2" xfId="18658" xr:uid="{00000000-0005-0000-0000-00002B480000}"/>
    <cellStyle name="20% - Accent1 3 2 3 2 2 4 3 3 2 2 2" xfId="18659" xr:uid="{00000000-0005-0000-0000-00002C480000}"/>
    <cellStyle name="20% - Accent1 3 2 3 2 2 4 3 3 2 3" xfId="18660" xr:uid="{00000000-0005-0000-0000-00002D480000}"/>
    <cellStyle name="20% - Accent1 3 2 3 2 2 4 3 3 3" xfId="18661" xr:uid="{00000000-0005-0000-0000-00002E480000}"/>
    <cellStyle name="20% - Accent1 3 2 3 2 2 4 3 3 3 2" xfId="18662" xr:uid="{00000000-0005-0000-0000-00002F480000}"/>
    <cellStyle name="20% - Accent1 3 2 3 2 2 4 3 3 4" xfId="18663" xr:uid="{00000000-0005-0000-0000-000030480000}"/>
    <cellStyle name="20% - Accent1 3 2 3 2 2 4 3 4" xfId="18664" xr:uid="{00000000-0005-0000-0000-000031480000}"/>
    <cellStyle name="20% - Accent1 3 2 3 2 2 4 3 4 2" xfId="18665" xr:uid="{00000000-0005-0000-0000-000032480000}"/>
    <cellStyle name="20% - Accent1 3 2 3 2 2 4 3 4 2 2" xfId="18666" xr:uid="{00000000-0005-0000-0000-000033480000}"/>
    <cellStyle name="20% - Accent1 3 2 3 2 2 4 3 4 2 2 2" xfId="18667" xr:uid="{00000000-0005-0000-0000-000034480000}"/>
    <cellStyle name="20% - Accent1 3 2 3 2 2 4 3 4 2 3" xfId="18668" xr:uid="{00000000-0005-0000-0000-000035480000}"/>
    <cellStyle name="20% - Accent1 3 2 3 2 2 4 3 4 3" xfId="18669" xr:uid="{00000000-0005-0000-0000-000036480000}"/>
    <cellStyle name="20% - Accent1 3 2 3 2 2 4 3 4 3 2" xfId="18670" xr:uid="{00000000-0005-0000-0000-000037480000}"/>
    <cellStyle name="20% - Accent1 3 2 3 2 2 4 3 4 4" xfId="18671" xr:uid="{00000000-0005-0000-0000-000038480000}"/>
    <cellStyle name="20% - Accent1 3 2 3 2 2 4 3 5" xfId="18672" xr:uid="{00000000-0005-0000-0000-000039480000}"/>
    <cellStyle name="20% - Accent1 3 2 3 2 2 4 3 5 2" xfId="18673" xr:uid="{00000000-0005-0000-0000-00003A480000}"/>
    <cellStyle name="20% - Accent1 3 2 3 2 2 4 3 5 2 2" xfId="18674" xr:uid="{00000000-0005-0000-0000-00003B480000}"/>
    <cellStyle name="20% - Accent1 3 2 3 2 2 4 3 5 3" xfId="18675" xr:uid="{00000000-0005-0000-0000-00003C480000}"/>
    <cellStyle name="20% - Accent1 3 2 3 2 2 4 3 6" xfId="18676" xr:uid="{00000000-0005-0000-0000-00003D480000}"/>
    <cellStyle name="20% - Accent1 3 2 3 2 2 4 3 6 2" xfId="18677" xr:uid="{00000000-0005-0000-0000-00003E480000}"/>
    <cellStyle name="20% - Accent1 3 2 3 2 2 4 3 6 2 2" xfId="18678" xr:uid="{00000000-0005-0000-0000-00003F480000}"/>
    <cellStyle name="20% - Accent1 3 2 3 2 2 4 3 6 3" xfId="18679" xr:uid="{00000000-0005-0000-0000-000040480000}"/>
    <cellStyle name="20% - Accent1 3 2 3 2 2 4 3 7" xfId="18680" xr:uid="{00000000-0005-0000-0000-000041480000}"/>
    <cellStyle name="20% - Accent1 3 2 3 2 2 4 3 7 2" xfId="18681" xr:uid="{00000000-0005-0000-0000-000042480000}"/>
    <cellStyle name="20% - Accent1 3 2 3 2 2 4 3 8" xfId="18682" xr:uid="{00000000-0005-0000-0000-000043480000}"/>
    <cellStyle name="20% - Accent1 3 2 3 2 2 4 3 8 2" xfId="18683" xr:uid="{00000000-0005-0000-0000-000044480000}"/>
    <cellStyle name="20% - Accent1 3 2 3 2 2 4 3 9" xfId="18684" xr:uid="{00000000-0005-0000-0000-000045480000}"/>
    <cellStyle name="20% - Accent1 3 2 3 2 2 4 4" xfId="18685" xr:uid="{00000000-0005-0000-0000-000046480000}"/>
    <cellStyle name="20% - Accent1 3 2 3 2 2 4 4 2" xfId="18686" xr:uid="{00000000-0005-0000-0000-000047480000}"/>
    <cellStyle name="20% - Accent1 3 2 3 2 2 4 4 2 2" xfId="18687" xr:uid="{00000000-0005-0000-0000-000048480000}"/>
    <cellStyle name="20% - Accent1 3 2 3 2 2 4 4 2 2 2" xfId="18688" xr:uid="{00000000-0005-0000-0000-000049480000}"/>
    <cellStyle name="20% - Accent1 3 2 3 2 2 4 4 2 3" xfId="18689" xr:uid="{00000000-0005-0000-0000-00004A480000}"/>
    <cellStyle name="20% - Accent1 3 2 3 2 2 4 4 3" xfId="18690" xr:uid="{00000000-0005-0000-0000-00004B480000}"/>
    <cellStyle name="20% - Accent1 3 2 3 2 2 4 4 3 2" xfId="18691" xr:uid="{00000000-0005-0000-0000-00004C480000}"/>
    <cellStyle name="20% - Accent1 3 2 3 2 2 4 4 4" xfId="18692" xr:uid="{00000000-0005-0000-0000-00004D480000}"/>
    <cellStyle name="20% - Accent1 3 2 3 2 2 4 5" xfId="18693" xr:uid="{00000000-0005-0000-0000-00004E480000}"/>
    <cellStyle name="20% - Accent1 3 2 3 2 2 4 5 2" xfId="18694" xr:uid="{00000000-0005-0000-0000-00004F480000}"/>
    <cellStyle name="20% - Accent1 3 2 3 2 2 4 5 2 2" xfId="18695" xr:uid="{00000000-0005-0000-0000-000050480000}"/>
    <cellStyle name="20% - Accent1 3 2 3 2 2 4 5 2 2 2" xfId="18696" xr:uid="{00000000-0005-0000-0000-000051480000}"/>
    <cellStyle name="20% - Accent1 3 2 3 2 2 4 5 2 3" xfId="18697" xr:uid="{00000000-0005-0000-0000-000052480000}"/>
    <cellStyle name="20% - Accent1 3 2 3 2 2 4 5 3" xfId="18698" xr:uid="{00000000-0005-0000-0000-000053480000}"/>
    <cellStyle name="20% - Accent1 3 2 3 2 2 4 5 3 2" xfId="18699" xr:uid="{00000000-0005-0000-0000-000054480000}"/>
    <cellStyle name="20% - Accent1 3 2 3 2 2 4 5 4" xfId="18700" xr:uid="{00000000-0005-0000-0000-000055480000}"/>
    <cellStyle name="20% - Accent1 3 2 3 2 2 4 6" xfId="18701" xr:uid="{00000000-0005-0000-0000-000056480000}"/>
    <cellStyle name="20% - Accent1 3 2 3 2 2 4 6 2" xfId="18702" xr:uid="{00000000-0005-0000-0000-000057480000}"/>
    <cellStyle name="20% - Accent1 3 2 3 2 2 4 6 2 2" xfId="18703" xr:uid="{00000000-0005-0000-0000-000058480000}"/>
    <cellStyle name="20% - Accent1 3 2 3 2 2 4 6 2 2 2" xfId="18704" xr:uid="{00000000-0005-0000-0000-000059480000}"/>
    <cellStyle name="20% - Accent1 3 2 3 2 2 4 6 2 3" xfId="18705" xr:uid="{00000000-0005-0000-0000-00005A480000}"/>
    <cellStyle name="20% - Accent1 3 2 3 2 2 4 6 3" xfId="18706" xr:uid="{00000000-0005-0000-0000-00005B480000}"/>
    <cellStyle name="20% - Accent1 3 2 3 2 2 4 6 3 2" xfId="18707" xr:uid="{00000000-0005-0000-0000-00005C480000}"/>
    <cellStyle name="20% - Accent1 3 2 3 2 2 4 6 4" xfId="18708" xr:uid="{00000000-0005-0000-0000-00005D480000}"/>
    <cellStyle name="20% - Accent1 3 2 3 2 2 4 7" xfId="18709" xr:uid="{00000000-0005-0000-0000-00005E480000}"/>
    <cellStyle name="20% - Accent1 3 2 3 2 2 4 7 2" xfId="18710" xr:uid="{00000000-0005-0000-0000-00005F480000}"/>
    <cellStyle name="20% - Accent1 3 2 3 2 2 4 7 2 2" xfId="18711" xr:uid="{00000000-0005-0000-0000-000060480000}"/>
    <cellStyle name="20% - Accent1 3 2 3 2 2 4 7 3" xfId="18712" xr:uid="{00000000-0005-0000-0000-000061480000}"/>
    <cellStyle name="20% - Accent1 3 2 3 2 2 4 8" xfId="18713" xr:uid="{00000000-0005-0000-0000-000062480000}"/>
    <cellStyle name="20% - Accent1 3 2 3 2 2 4 8 2" xfId="18714" xr:uid="{00000000-0005-0000-0000-000063480000}"/>
    <cellStyle name="20% - Accent1 3 2 3 2 2 4 8 2 2" xfId="18715" xr:uid="{00000000-0005-0000-0000-000064480000}"/>
    <cellStyle name="20% - Accent1 3 2 3 2 2 4 8 3" xfId="18716" xr:uid="{00000000-0005-0000-0000-000065480000}"/>
    <cellStyle name="20% - Accent1 3 2 3 2 2 4 9" xfId="18717" xr:uid="{00000000-0005-0000-0000-000066480000}"/>
    <cellStyle name="20% - Accent1 3 2 3 2 2 4 9 2" xfId="18718" xr:uid="{00000000-0005-0000-0000-000067480000}"/>
    <cellStyle name="20% - Accent1 3 2 3 2 2 5" xfId="18719" xr:uid="{00000000-0005-0000-0000-000068480000}"/>
    <cellStyle name="20% - Accent1 3 2 3 2 2 5 2" xfId="18720" xr:uid="{00000000-0005-0000-0000-000069480000}"/>
    <cellStyle name="20% - Accent1 3 2 3 2 2 5 2 2" xfId="18721" xr:uid="{00000000-0005-0000-0000-00006A480000}"/>
    <cellStyle name="20% - Accent1 3 2 3 2 2 5 2 2 2" xfId="18722" xr:uid="{00000000-0005-0000-0000-00006B480000}"/>
    <cellStyle name="20% - Accent1 3 2 3 2 2 5 2 2 2 2" xfId="18723" xr:uid="{00000000-0005-0000-0000-00006C480000}"/>
    <cellStyle name="20% - Accent1 3 2 3 2 2 5 2 2 3" xfId="18724" xr:uid="{00000000-0005-0000-0000-00006D480000}"/>
    <cellStyle name="20% - Accent1 3 2 3 2 2 5 2 3" xfId="18725" xr:uid="{00000000-0005-0000-0000-00006E480000}"/>
    <cellStyle name="20% - Accent1 3 2 3 2 2 5 2 3 2" xfId="18726" xr:uid="{00000000-0005-0000-0000-00006F480000}"/>
    <cellStyle name="20% - Accent1 3 2 3 2 2 5 2 4" xfId="18727" xr:uid="{00000000-0005-0000-0000-000070480000}"/>
    <cellStyle name="20% - Accent1 3 2 3 2 2 5 3" xfId="18728" xr:uid="{00000000-0005-0000-0000-000071480000}"/>
    <cellStyle name="20% - Accent1 3 2 3 2 2 5 3 2" xfId="18729" xr:uid="{00000000-0005-0000-0000-000072480000}"/>
    <cellStyle name="20% - Accent1 3 2 3 2 2 5 3 2 2" xfId="18730" xr:uid="{00000000-0005-0000-0000-000073480000}"/>
    <cellStyle name="20% - Accent1 3 2 3 2 2 5 3 2 2 2" xfId="18731" xr:uid="{00000000-0005-0000-0000-000074480000}"/>
    <cellStyle name="20% - Accent1 3 2 3 2 2 5 3 2 3" xfId="18732" xr:uid="{00000000-0005-0000-0000-000075480000}"/>
    <cellStyle name="20% - Accent1 3 2 3 2 2 5 3 3" xfId="18733" xr:uid="{00000000-0005-0000-0000-000076480000}"/>
    <cellStyle name="20% - Accent1 3 2 3 2 2 5 3 3 2" xfId="18734" xr:uid="{00000000-0005-0000-0000-000077480000}"/>
    <cellStyle name="20% - Accent1 3 2 3 2 2 5 3 4" xfId="18735" xr:uid="{00000000-0005-0000-0000-000078480000}"/>
    <cellStyle name="20% - Accent1 3 2 3 2 2 5 4" xfId="18736" xr:uid="{00000000-0005-0000-0000-000079480000}"/>
    <cellStyle name="20% - Accent1 3 2 3 2 2 5 4 2" xfId="18737" xr:uid="{00000000-0005-0000-0000-00007A480000}"/>
    <cellStyle name="20% - Accent1 3 2 3 2 2 5 4 2 2" xfId="18738" xr:uid="{00000000-0005-0000-0000-00007B480000}"/>
    <cellStyle name="20% - Accent1 3 2 3 2 2 5 4 2 2 2" xfId="18739" xr:uid="{00000000-0005-0000-0000-00007C480000}"/>
    <cellStyle name="20% - Accent1 3 2 3 2 2 5 4 2 3" xfId="18740" xr:uid="{00000000-0005-0000-0000-00007D480000}"/>
    <cellStyle name="20% - Accent1 3 2 3 2 2 5 4 3" xfId="18741" xr:uid="{00000000-0005-0000-0000-00007E480000}"/>
    <cellStyle name="20% - Accent1 3 2 3 2 2 5 4 3 2" xfId="18742" xr:uid="{00000000-0005-0000-0000-00007F480000}"/>
    <cellStyle name="20% - Accent1 3 2 3 2 2 5 4 4" xfId="18743" xr:uid="{00000000-0005-0000-0000-000080480000}"/>
    <cellStyle name="20% - Accent1 3 2 3 2 2 5 5" xfId="18744" xr:uid="{00000000-0005-0000-0000-000081480000}"/>
    <cellStyle name="20% - Accent1 3 2 3 2 2 5 5 2" xfId="18745" xr:uid="{00000000-0005-0000-0000-000082480000}"/>
    <cellStyle name="20% - Accent1 3 2 3 2 2 5 5 2 2" xfId="18746" xr:uid="{00000000-0005-0000-0000-000083480000}"/>
    <cellStyle name="20% - Accent1 3 2 3 2 2 5 5 3" xfId="18747" xr:uid="{00000000-0005-0000-0000-000084480000}"/>
    <cellStyle name="20% - Accent1 3 2 3 2 2 5 6" xfId="18748" xr:uid="{00000000-0005-0000-0000-000085480000}"/>
    <cellStyle name="20% - Accent1 3 2 3 2 2 5 6 2" xfId="18749" xr:uid="{00000000-0005-0000-0000-000086480000}"/>
    <cellStyle name="20% - Accent1 3 2 3 2 2 5 6 2 2" xfId="18750" xr:uid="{00000000-0005-0000-0000-000087480000}"/>
    <cellStyle name="20% - Accent1 3 2 3 2 2 5 6 3" xfId="18751" xr:uid="{00000000-0005-0000-0000-000088480000}"/>
    <cellStyle name="20% - Accent1 3 2 3 2 2 5 7" xfId="18752" xr:uid="{00000000-0005-0000-0000-000089480000}"/>
    <cellStyle name="20% - Accent1 3 2 3 2 2 5 7 2" xfId="18753" xr:uid="{00000000-0005-0000-0000-00008A480000}"/>
    <cellStyle name="20% - Accent1 3 2 3 2 2 5 8" xfId="18754" xr:uid="{00000000-0005-0000-0000-00008B480000}"/>
    <cellStyle name="20% - Accent1 3 2 3 2 2 5 8 2" xfId="18755" xr:uid="{00000000-0005-0000-0000-00008C480000}"/>
    <cellStyle name="20% - Accent1 3 2 3 2 2 5 9" xfId="18756" xr:uid="{00000000-0005-0000-0000-00008D480000}"/>
    <cellStyle name="20% - Accent1 3 2 3 2 2 6" xfId="18757" xr:uid="{00000000-0005-0000-0000-00008E480000}"/>
    <cellStyle name="20% - Accent1 3 2 3 2 2 6 2" xfId="18758" xr:uid="{00000000-0005-0000-0000-00008F480000}"/>
    <cellStyle name="20% - Accent1 3 2 3 2 2 6 2 2" xfId="18759" xr:uid="{00000000-0005-0000-0000-000090480000}"/>
    <cellStyle name="20% - Accent1 3 2 3 2 2 6 2 2 2" xfId="18760" xr:uid="{00000000-0005-0000-0000-000091480000}"/>
    <cellStyle name="20% - Accent1 3 2 3 2 2 6 2 2 2 2" xfId="18761" xr:uid="{00000000-0005-0000-0000-000092480000}"/>
    <cellStyle name="20% - Accent1 3 2 3 2 2 6 2 2 3" xfId="18762" xr:uid="{00000000-0005-0000-0000-000093480000}"/>
    <cellStyle name="20% - Accent1 3 2 3 2 2 6 2 3" xfId="18763" xr:uid="{00000000-0005-0000-0000-000094480000}"/>
    <cellStyle name="20% - Accent1 3 2 3 2 2 6 2 3 2" xfId="18764" xr:uid="{00000000-0005-0000-0000-000095480000}"/>
    <cellStyle name="20% - Accent1 3 2 3 2 2 6 2 4" xfId="18765" xr:uid="{00000000-0005-0000-0000-000096480000}"/>
    <cellStyle name="20% - Accent1 3 2 3 2 2 6 3" xfId="18766" xr:uid="{00000000-0005-0000-0000-000097480000}"/>
    <cellStyle name="20% - Accent1 3 2 3 2 2 6 3 2" xfId="18767" xr:uid="{00000000-0005-0000-0000-000098480000}"/>
    <cellStyle name="20% - Accent1 3 2 3 2 2 6 3 2 2" xfId="18768" xr:uid="{00000000-0005-0000-0000-000099480000}"/>
    <cellStyle name="20% - Accent1 3 2 3 2 2 6 3 2 2 2" xfId="18769" xr:uid="{00000000-0005-0000-0000-00009A480000}"/>
    <cellStyle name="20% - Accent1 3 2 3 2 2 6 3 2 3" xfId="18770" xr:uid="{00000000-0005-0000-0000-00009B480000}"/>
    <cellStyle name="20% - Accent1 3 2 3 2 2 6 3 3" xfId="18771" xr:uid="{00000000-0005-0000-0000-00009C480000}"/>
    <cellStyle name="20% - Accent1 3 2 3 2 2 6 3 3 2" xfId="18772" xr:uid="{00000000-0005-0000-0000-00009D480000}"/>
    <cellStyle name="20% - Accent1 3 2 3 2 2 6 3 4" xfId="18773" xr:uid="{00000000-0005-0000-0000-00009E480000}"/>
    <cellStyle name="20% - Accent1 3 2 3 2 2 6 4" xfId="18774" xr:uid="{00000000-0005-0000-0000-00009F480000}"/>
    <cellStyle name="20% - Accent1 3 2 3 2 2 6 4 2" xfId="18775" xr:uid="{00000000-0005-0000-0000-0000A0480000}"/>
    <cellStyle name="20% - Accent1 3 2 3 2 2 6 4 2 2" xfId="18776" xr:uid="{00000000-0005-0000-0000-0000A1480000}"/>
    <cellStyle name="20% - Accent1 3 2 3 2 2 6 4 2 2 2" xfId="18777" xr:uid="{00000000-0005-0000-0000-0000A2480000}"/>
    <cellStyle name="20% - Accent1 3 2 3 2 2 6 4 2 3" xfId="18778" xr:uid="{00000000-0005-0000-0000-0000A3480000}"/>
    <cellStyle name="20% - Accent1 3 2 3 2 2 6 4 3" xfId="18779" xr:uid="{00000000-0005-0000-0000-0000A4480000}"/>
    <cellStyle name="20% - Accent1 3 2 3 2 2 6 4 3 2" xfId="18780" xr:uid="{00000000-0005-0000-0000-0000A5480000}"/>
    <cellStyle name="20% - Accent1 3 2 3 2 2 6 4 4" xfId="18781" xr:uid="{00000000-0005-0000-0000-0000A6480000}"/>
    <cellStyle name="20% - Accent1 3 2 3 2 2 6 5" xfId="18782" xr:uid="{00000000-0005-0000-0000-0000A7480000}"/>
    <cellStyle name="20% - Accent1 3 2 3 2 2 6 5 2" xfId="18783" xr:uid="{00000000-0005-0000-0000-0000A8480000}"/>
    <cellStyle name="20% - Accent1 3 2 3 2 2 6 5 2 2" xfId="18784" xr:uid="{00000000-0005-0000-0000-0000A9480000}"/>
    <cellStyle name="20% - Accent1 3 2 3 2 2 6 5 3" xfId="18785" xr:uid="{00000000-0005-0000-0000-0000AA480000}"/>
    <cellStyle name="20% - Accent1 3 2 3 2 2 6 6" xfId="18786" xr:uid="{00000000-0005-0000-0000-0000AB480000}"/>
    <cellStyle name="20% - Accent1 3 2 3 2 2 6 6 2" xfId="18787" xr:uid="{00000000-0005-0000-0000-0000AC480000}"/>
    <cellStyle name="20% - Accent1 3 2 3 2 2 6 6 2 2" xfId="18788" xr:uid="{00000000-0005-0000-0000-0000AD480000}"/>
    <cellStyle name="20% - Accent1 3 2 3 2 2 6 6 3" xfId="18789" xr:uid="{00000000-0005-0000-0000-0000AE480000}"/>
    <cellStyle name="20% - Accent1 3 2 3 2 2 6 7" xfId="18790" xr:uid="{00000000-0005-0000-0000-0000AF480000}"/>
    <cellStyle name="20% - Accent1 3 2 3 2 2 6 7 2" xfId="18791" xr:uid="{00000000-0005-0000-0000-0000B0480000}"/>
    <cellStyle name="20% - Accent1 3 2 3 2 2 6 8" xfId="18792" xr:uid="{00000000-0005-0000-0000-0000B1480000}"/>
    <cellStyle name="20% - Accent1 3 2 3 2 2 6 8 2" xfId="18793" xr:uid="{00000000-0005-0000-0000-0000B2480000}"/>
    <cellStyle name="20% - Accent1 3 2 3 2 2 6 9" xfId="18794" xr:uid="{00000000-0005-0000-0000-0000B3480000}"/>
    <cellStyle name="20% - Accent1 3 2 3 2 2 7" xfId="18795" xr:uid="{00000000-0005-0000-0000-0000B4480000}"/>
    <cellStyle name="20% - Accent1 3 2 3 2 2 7 2" xfId="18796" xr:uid="{00000000-0005-0000-0000-0000B5480000}"/>
    <cellStyle name="20% - Accent1 3 2 3 2 2 7 2 2" xfId="18797" xr:uid="{00000000-0005-0000-0000-0000B6480000}"/>
    <cellStyle name="20% - Accent1 3 2 3 2 2 7 2 2 2" xfId="18798" xr:uid="{00000000-0005-0000-0000-0000B7480000}"/>
    <cellStyle name="20% - Accent1 3 2 3 2 2 7 2 3" xfId="18799" xr:uid="{00000000-0005-0000-0000-0000B8480000}"/>
    <cellStyle name="20% - Accent1 3 2 3 2 2 7 3" xfId="18800" xr:uid="{00000000-0005-0000-0000-0000B9480000}"/>
    <cellStyle name="20% - Accent1 3 2 3 2 2 7 3 2" xfId="18801" xr:uid="{00000000-0005-0000-0000-0000BA480000}"/>
    <cellStyle name="20% - Accent1 3 2 3 2 2 7 4" xfId="18802" xr:uid="{00000000-0005-0000-0000-0000BB480000}"/>
    <cellStyle name="20% - Accent1 3 2 3 2 2 8" xfId="18803" xr:uid="{00000000-0005-0000-0000-0000BC480000}"/>
    <cellStyle name="20% - Accent1 3 2 3 2 2 8 2" xfId="18804" xr:uid="{00000000-0005-0000-0000-0000BD480000}"/>
    <cellStyle name="20% - Accent1 3 2 3 2 2 8 2 2" xfId="18805" xr:uid="{00000000-0005-0000-0000-0000BE480000}"/>
    <cellStyle name="20% - Accent1 3 2 3 2 2 8 2 2 2" xfId="18806" xr:uid="{00000000-0005-0000-0000-0000BF480000}"/>
    <cellStyle name="20% - Accent1 3 2 3 2 2 8 2 3" xfId="18807" xr:uid="{00000000-0005-0000-0000-0000C0480000}"/>
    <cellStyle name="20% - Accent1 3 2 3 2 2 8 3" xfId="18808" xr:uid="{00000000-0005-0000-0000-0000C1480000}"/>
    <cellStyle name="20% - Accent1 3 2 3 2 2 8 3 2" xfId="18809" xr:uid="{00000000-0005-0000-0000-0000C2480000}"/>
    <cellStyle name="20% - Accent1 3 2 3 2 2 8 4" xfId="18810" xr:uid="{00000000-0005-0000-0000-0000C3480000}"/>
    <cellStyle name="20% - Accent1 3 2 3 2 2 9" xfId="18811" xr:uid="{00000000-0005-0000-0000-0000C4480000}"/>
    <cellStyle name="20% - Accent1 3 2 3 2 2 9 2" xfId="18812" xr:uid="{00000000-0005-0000-0000-0000C5480000}"/>
    <cellStyle name="20% - Accent1 3 2 3 2 2 9 2 2" xfId="18813" xr:uid="{00000000-0005-0000-0000-0000C6480000}"/>
    <cellStyle name="20% - Accent1 3 2 3 2 2 9 2 2 2" xfId="18814" xr:uid="{00000000-0005-0000-0000-0000C7480000}"/>
    <cellStyle name="20% - Accent1 3 2 3 2 2 9 2 3" xfId="18815" xr:uid="{00000000-0005-0000-0000-0000C8480000}"/>
    <cellStyle name="20% - Accent1 3 2 3 2 2 9 3" xfId="18816" xr:uid="{00000000-0005-0000-0000-0000C9480000}"/>
    <cellStyle name="20% - Accent1 3 2 3 2 2 9 3 2" xfId="18817" xr:uid="{00000000-0005-0000-0000-0000CA480000}"/>
    <cellStyle name="20% - Accent1 3 2 3 2 2 9 4" xfId="18818" xr:uid="{00000000-0005-0000-0000-0000CB480000}"/>
    <cellStyle name="20% - Accent1 3 2 3 2 3" xfId="18819" xr:uid="{00000000-0005-0000-0000-0000CC480000}"/>
    <cellStyle name="20% - Accent1 3 2 3 2 3 10" xfId="18820" xr:uid="{00000000-0005-0000-0000-0000CD480000}"/>
    <cellStyle name="20% - Accent1 3 2 3 2 3 10 2" xfId="18821" xr:uid="{00000000-0005-0000-0000-0000CE480000}"/>
    <cellStyle name="20% - Accent1 3 2 3 2 3 11" xfId="18822" xr:uid="{00000000-0005-0000-0000-0000CF480000}"/>
    <cellStyle name="20% - Accent1 3 2 3 2 3 2" xfId="18823" xr:uid="{00000000-0005-0000-0000-0000D0480000}"/>
    <cellStyle name="20% - Accent1 3 2 3 2 3 2 2" xfId="18824" xr:uid="{00000000-0005-0000-0000-0000D1480000}"/>
    <cellStyle name="20% - Accent1 3 2 3 2 3 2 2 2" xfId="18825" xr:uid="{00000000-0005-0000-0000-0000D2480000}"/>
    <cellStyle name="20% - Accent1 3 2 3 2 3 2 2 2 2" xfId="18826" xr:uid="{00000000-0005-0000-0000-0000D3480000}"/>
    <cellStyle name="20% - Accent1 3 2 3 2 3 2 2 2 2 2" xfId="18827" xr:uid="{00000000-0005-0000-0000-0000D4480000}"/>
    <cellStyle name="20% - Accent1 3 2 3 2 3 2 2 2 3" xfId="18828" xr:uid="{00000000-0005-0000-0000-0000D5480000}"/>
    <cellStyle name="20% - Accent1 3 2 3 2 3 2 2 3" xfId="18829" xr:uid="{00000000-0005-0000-0000-0000D6480000}"/>
    <cellStyle name="20% - Accent1 3 2 3 2 3 2 2 3 2" xfId="18830" xr:uid="{00000000-0005-0000-0000-0000D7480000}"/>
    <cellStyle name="20% - Accent1 3 2 3 2 3 2 2 4" xfId="18831" xr:uid="{00000000-0005-0000-0000-0000D8480000}"/>
    <cellStyle name="20% - Accent1 3 2 3 2 3 2 3" xfId="18832" xr:uid="{00000000-0005-0000-0000-0000D9480000}"/>
    <cellStyle name="20% - Accent1 3 2 3 2 3 2 3 2" xfId="18833" xr:uid="{00000000-0005-0000-0000-0000DA480000}"/>
    <cellStyle name="20% - Accent1 3 2 3 2 3 2 3 2 2" xfId="18834" xr:uid="{00000000-0005-0000-0000-0000DB480000}"/>
    <cellStyle name="20% - Accent1 3 2 3 2 3 2 3 2 2 2" xfId="18835" xr:uid="{00000000-0005-0000-0000-0000DC480000}"/>
    <cellStyle name="20% - Accent1 3 2 3 2 3 2 3 2 3" xfId="18836" xr:uid="{00000000-0005-0000-0000-0000DD480000}"/>
    <cellStyle name="20% - Accent1 3 2 3 2 3 2 3 3" xfId="18837" xr:uid="{00000000-0005-0000-0000-0000DE480000}"/>
    <cellStyle name="20% - Accent1 3 2 3 2 3 2 3 3 2" xfId="18838" xr:uid="{00000000-0005-0000-0000-0000DF480000}"/>
    <cellStyle name="20% - Accent1 3 2 3 2 3 2 3 4" xfId="18839" xr:uid="{00000000-0005-0000-0000-0000E0480000}"/>
    <cellStyle name="20% - Accent1 3 2 3 2 3 2 4" xfId="18840" xr:uid="{00000000-0005-0000-0000-0000E1480000}"/>
    <cellStyle name="20% - Accent1 3 2 3 2 3 2 4 2" xfId="18841" xr:uid="{00000000-0005-0000-0000-0000E2480000}"/>
    <cellStyle name="20% - Accent1 3 2 3 2 3 2 4 2 2" xfId="18842" xr:uid="{00000000-0005-0000-0000-0000E3480000}"/>
    <cellStyle name="20% - Accent1 3 2 3 2 3 2 4 2 2 2" xfId="18843" xr:uid="{00000000-0005-0000-0000-0000E4480000}"/>
    <cellStyle name="20% - Accent1 3 2 3 2 3 2 4 2 3" xfId="18844" xr:uid="{00000000-0005-0000-0000-0000E5480000}"/>
    <cellStyle name="20% - Accent1 3 2 3 2 3 2 4 3" xfId="18845" xr:uid="{00000000-0005-0000-0000-0000E6480000}"/>
    <cellStyle name="20% - Accent1 3 2 3 2 3 2 4 3 2" xfId="18846" xr:uid="{00000000-0005-0000-0000-0000E7480000}"/>
    <cellStyle name="20% - Accent1 3 2 3 2 3 2 4 4" xfId="18847" xr:uid="{00000000-0005-0000-0000-0000E8480000}"/>
    <cellStyle name="20% - Accent1 3 2 3 2 3 2 5" xfId="18848" xr:uid="{00000000-0005-0000-0000-0000E9480000}"/>
    <cellStyle name="20% - Accent1 3 2 3 2 3 2 5 2" xfId="18849" xr:uid="{00000000-0005-0000-0000-0000EA480000}"/>
    <cellStyle name="20% - Accent1 3 2 3 2 3 2 5 2 2" xfId="18850" xr:uid="{00000000-0005-0000-0000-0000EB480000}"/>
    <cellStyle name="20% - Accent1 3 2 3 2 3 2 5 3" xfId="18851" xr:uid="{00000000-0005-0000-0000-0000EC480000}"/>
    <cellStyle name="20% - Accent1 3 2 3 2 3 2 6" xfId="18852" xr:uid="{00000000-0005-0000-0000-0000ED480000}"/>
    <cellStyle name="20% - Accent1 3 2 3 2 3 2 6 2" xfId="18853" xr:uid="{00000000-0005-0000-0000-0000EE480000}"/>
    <cellStyle name="20% - Accent1 3 2 3 2 3 2 6 2 2" xfId="18854" xr:uid="{00000000-0005-0000-0000-0000EF480000}"/>
    <cellStyle name="20% - Accent1 3 2 3 2 3 2 6 3" xfId="18855" xr:uid="{00000000-0005-0000-0000-0000F0480000}"/>
    <cellStyle name="20% - Accent1 3 2 3 2 3 2 7" xfId="18856" xr:uid="{00000000-0005-0000-0000-0000F1480000}"/>
    <cellStyle name="20% - Accent1 3 2 3 2 3 2 7 2" xfId="18857" xr:uid="{00000000-0005-0000-0000-0000F2480000}"/>
    <cellStyle name="20% - Accent1 3 2 3 2 3 2 8" xfId="18858" xr:uid="{00000000-0005-0000-0000-0000F3480000}"/>
    <cellStyle name="20% - Accent1 3 2 3 2 3 2 8 2" xfId="18859" xr:uid="{00000000-0005-0000-0000-0000F4480000}"/>
    <cellStyle name="20% - Accent1 3 2 3 2 3 2 9" xfId="18860" xr:uid="{00000000-0005-0000-0000-0000F5480000}"/>
    <cellStyle name="20% - Accent1 3 2 3 2 3 3" xfId="18861" xr:uid="{00000000-0005-0000-0000-0000F6480000}"/>
    <cellStyle name="20% - Accent1 3 2 3 2 3 3 2" xfId="18862" xr:uid="{00000000-0005-0000-0000-0000F7480000}"/>
    <cellStyle name="20% - Accent1 3 2 3 2 3 3 2 2" xfId="18863" xr:uid="{00000000-0005-0000-0000-0000F8480000}"/>
    <cellStyle name="20% - Accent1 3 2 3 2 3 3 2 2 2" xfId="18864" xr:uid="{00000000-0005-0000-0000-0000F9480000}"/>
    <cellStyle name="20% - Accent1 3 2 3 2 3 3 2 2 2 2" xfId="18865" xr:uid="{00000000-0005-0000-0000-0000FA480000}"/>
    <cellStyle name="20% - Accent1 3 2 3 2 3 3 2 2 3" xfId="18866" xr:uid="{00000000-0005-0000-0000-0000FB480000}"/>
    <cellStyle name="20% - Accent1 3 2 3 2 3 3 2 3" xfId="18867" xr:uid="{00000000-0005-0000-0000-0000FC480000}"/>
    <cellStyle name="20% - Accent1 3 2 3 2 3 3 2 3 2" xfId="18868" xr:uid="{00000000-0005-0000-0000-0000FD480000}"/>
    <cellStyle name="20% - Accent1 3 2 3 2 3 3 2 4" xfId="18869" xr:uid="{00000000-0005-0000-0000-0000FE480000}"/>
    <cellStyle name="20% - Accent1 3 2 3 2 3 3 3" xfId="18870" xr:uid="{00000000-0005-0000-0000-0000FF480000}"/>
    <cellStyle name="20% - Accent1 3 2 3 2 3 3 3 2" xfId="18871" xr:uid="{00000000-0005-0000-0000-000000490000}"/>
    <cellStyle name="20% - Accent1 3 2 3 2 3 3 3 2 2" xfId="18872" xr:uid="{00000000-0005-0000-0000-000001490000}"/>
    <cellStyle name="20% - Accent1 3 2 3 2 3 3 3 2 2 2" xfId="18873" xr:uid="{00000000-0005-0000-0000-000002490000}"/>
    <cellStyle name="20% - Accent1 3 2 3 2 3 3 3 2 3" xfId="18874" xr:uid="{00000000-0005-0000-0000-000003490000}"/>
    <cellStyle name="20% - Accent1 3 2 3 2 3 3 3 3" xfId="18875" xr:uid="{00000000-0005-0000-0000-000004490000}"/>
    <cellStyle name="20% - Accent1 3 2 3 2 3 3 3 3 2" xfId="18876" xr:uid="{00000000-0005-0000-0000-000005490000}"/>
    <cellStyle name="20% - Accent1 3 2 3 2 3 3 3 4" xfId="18877" xr:uid="{00000000-0005-0000-0000-000006490000}"/>
    <cellStyle name="20% - Accent1 3 2 3 2 3 3 4" xfId="18878" xr:uid="{00000000-0005-0000-0000-000007490000}"/>
    <cellStyle name="20% - Accent1 3 2 3 2 3 3 4 2" xfId="18879" xr:uid="{00000000-0005-0000-0000-000008490000}"/>
    <cellStyle name="20% - Accent1 3 2 3 2 3 3 4 2 2" xfId="18880" xr:uid="{00000000-0005-0000-0000-000009490000}"/>
    <cellStyle name="20% - Accent1 3 2 3 2 3 3 4 2 2 2" xfId="18881" xr:uid="{00000000-0005-0000-0000-00000A490000}"/>
    <cellStyle name="20% - Accent1 3 2 3 2 3 3 4 2 3" xfId="18882" xr:uid="{00000000-0005-0000-0000-00000B490000}"/>
    <cellStyle name="20% - Accent1 3 2 3 2 3 3 4 3" xfId="18883" xr:uid="{00000000-0005-0000-0000-00000C490000}"/>
    <cellStyle name="20% - Accent1 3 2 3 2 3 3 4 3 2" xfId="18884" xr:uid="{00000000-0005-0000-0000-00000D490000}"/>
    <cellStyle name="20% - Accent1 3 2 3 2 3 3 4 4" xfId="18885" xr:uid="{00000000-0005-0000-0000-00000E490000}"/>
    <cellStyle name="20% - Accent1 3 2 3 2 3 3 5" xfId="18886" xr:uid="{00000000-0005-0000-0000-00000F490000}"/>
    <cellStyle name="20% - Accent1 3 2 3 2 3 3 5 2" xfId="18887" xr:uid="{00000000-0005-0000-0000-000010490000}"/>
    <cellStyle name="20% - Accent1 3 2 3 2 3 3 5 2 2" xfId="18888" xr:uid="{00000000-0005-0000-0000-000011490000}"/>
    <cellStyle name="20% - Accent1 3 2 3 2 3 3 5 3" xfId="18889" xr:uid="{00000000-0005-0000-0000-000012490000}"/>
    <cellStyle name="20% - Accent1 3 2 3 2 3 3 6" xfId="18890" xr:uid="{00000000-0005-0000-0000-000013490000}"/>
    <cellStyle name="20% - Accent1 3 2 3 2 3 3 6 2" xfId="18891" xr:uid="{00000000-0005-0000-0000-000014490000}"/>
    <cellStyle name="20% - Accent1 3 2 3 2 3 3 6 2 2" xfId="18892" xr:uid="{00000000-0005-0000-0000-000015490000}"/>
    <cellStyle name="20% - Accent1 3 2 3 2 3 3 6 3" xfId="18893" xr:uid="{00000000-0005-0000-0000-000016490000}"/>
    <cellStyle name="20% - Accent1 3 2 3 2 3 3 7" xfId="18894" xr:uid="{00000000-0005-0000-0000-000017490000}"/>
    <cellStyle name="20% - Accent1 3 2 3 2 3 3 7 2" xfId="18895" xr:uid="{00000000-0005-0000-0000-000018490000}"/>
    <cellStyle name="20% - Accent1 3 2 3 2 3 3 8" xfId="18896" xr:uid="{00000000-0005-0000-0000-000019490000}"/>
    <cellStyle name="20% - Accent1 3 2 3 2 3 3 8 2" xfId="18897" xr:uid="{00000000-0005-0000-0000-00001A490000}"/>
    <cellStyle name="20% - Accent1 3 2 3 2 3 3 9" xfId="18898" xr:uid="{00000000-0005-0000-0000-00001B490000}"/>
    <cellStyle name="20% - Accent1 3 2 3 2 3 4" xfId="18899" xr:uid="{00000000-0005-0000-0000-00001C490000}"/>
    <cellStyle name="20% - Accent1 3 2 3 2 3 4 2" xfId="18900" xr:uid="{00000000-0005-0000-0000-00001D490000}"/>
    <cellStyle name="20% - Accent1 3 2 3 2 3 4 2 2" xfId="18901" xr:uid="{00000000-0005-0000-0000-00001E490000}"/>
    <cellStyle name="20% - Accent1 3 2 3 2 3 4 2 2 2" xfId="18902" xr:uid="{00000000-0005-0000-0000-00001F490000}"/>
    <cellStyle name="20% - Accent1 3 2 3 2 3 4 2 3" xfId="18903" xr:uid="{00000000-0005-0000-0000-000020490000}"/>
    <cellStyle name="20% - Accent1 3 2 3 2 3 4 3" xfId="18904" xr:uid="{00000000-0005-0000-0000-000021490000}"/>
    <cellStyle name="20% - Accent1 3 2 3 2 3 4 3 2" xfId="18905" xr:uid="{00000000-0005-0000-0000-000022490000}"/>
    <cellStyle name="20% - Accent1 3 2 3 2 3 4 4" xfId="18906" xr:uid="{00000000-0005-0000-0000-000023490000}"/>
    <cellStyle name="20% - Accent1 3 2 3 2 3 5" xfId="18907" xr:uid="{00000000-0005-0000-0000-000024490000}"/>
    <cellStyle name="20% - Accent1 3 2 3 2 3 5 2" xfId="18908" xr:uid="{00000000-0005-0000-0000-000025490000}"/>
    <cellStyle name="20% - Accent1 3 2 3 2 3 5 2 2" xfId="18909" xr:uid="{00000000-0005-0000-0000-000026490000}"/>
    <cellStyle name="20% - Accent1 3 2 3 2 3 5 2 2 2" xfId="18910" xr:uid="{00000000-0005-0000-0000-000027490000}"/>
    <cellStyle name="20% - Accent1 3 2 3 2 3 5 2 3" xfId="18911" xr:uid="{00000000-0005-0000-0000-000028490000}"/>
    <cellStyle name="20% - Accent1 3 2 3 2 3 5 3" xfId="18912" xr:uid="{00000000-0005-0000-0000-000029490000}"/>
    <cellStyle name="20% - Accent1 3 2 3 2 3 5 3 2" xfId="18913" xr:uid="{00000000-0005-0000-0000-00002A490000}"/>
    <cellStyle name="20% - Accent1 3 2 3 2 3 5 4" xfId="18914" xr:uid="{00000000-0005-0000-0000-00002B490000}"/>
    <cellStyle name="20% - Accent1 3 2 3 2 3 6" xfId="18915" xr:uid="{00000000-0005-0000-0000-00002C490000}"/>
    <cellStyle name="20% - Accent1 3 2 3 2 3 6 2" xfId="18916" xr:uid="{00000000-0005-0000-0000-00002D490000}"/>
    <cellStyle name="20% - Accent1 3 2 3 2 3 6 2 2" xfId="18917" xr:uid="{00000000-0005-0000-0000-00002E490000}"/>
    <cellStyle name="20% - Accent1 3 2 3 2 3 6 2 2 2" xfId="18918" xr:uid="{00000000-0005-0000-0000-00002F490000}"/>
    <cellStyle name="20% - Accent1 3 2 3 2 3 6 2 3" xfId="18919" xr:uid="{00000000-0005-0000-0000-000030490000}"/>
    <cellStyle name="20% - Accent1 3 2 3 2 3 6 3" xfId="18920" xr:uid="{00000000-0005-0000-0000-000031490000}"/>
    <cellStyle name="20% - Accent1 3 2 3 2 3 6 3 2" xfId="18921" xr:uid="{00000000-0005-0000-0000-000032490000}"/>
    <cellStyle name="20% - Accent1 3 2 3 2 3 6 4" xfId="18922" xr:uid="{00000000-0005-0000-0000-000033490000}"/>
    <cellStyle name="20% - Accent1 3 2 3 2 3 7" xfId="18923" xr:uid="{00000000-0005-0000-0000-000034490000}"/>
    <cellStyle name="20% - Accent1 3 2 3 2 3 7 2" xfId="18924" xr:uid="{00000000-0005-0000-0000-000035490000}"/>
    <cellStyle name="20% - Accent1 3 2 3 2 3 7 2 2" xfId="18925" xr:uid="{00000000-0005-0000-0000-000036490000}"/>
    <cellStyle name="20% - Accent1 3 2 3 2 3 7 3" xfId="18926" xr:uid="{00000000-0005-0000-0000-000037490000}"/>
    <cellStyle name="20% - Accent1 3 2 3 2 3 8" xfId="18927" xr:uid="{00000000-0005-0000-0000-000038490000}"/>
    <cellStyle name="20% - Accent1 3 2 3 2 3 8 2" xfId="18928" xr:uid="{00000000-0005-0000-0000-000039490000}"/>
    <cellStyle name="20% - Accent1 3 2 3 2 3 8 2 2" xfId="18929" xr:uid="{00000000-0005-0000-0000-00003A490000}"/>
    <cellStyle name="20% - Accent1 3 2 3 2 3 8 3" xfId="18930" xr:uid="{00000000-0005-0000-0000-00003B490000}"/>
    <cellStyle name="20% - Accent1 3 2 3 2 3 9" xfId="18931" xr:uid="{00000000-0005-0000-0000-00003C490000}"/>
    <cellStyle name="20% - Accent1 3 2 3 2 3 9 2" xfId="18932" xr:uid="{00000000-0005-0000-0000-00003D490000}"/>
    <cellStyle name="20% - Accent1 3 2 3 2 4" xfId="18933" xr:uid="{00000000-0005-0000-0000-00003E490000}"/>
    <cellStyle name="20% - Accent1 3 2 3 2 4 10" xfId="18934" xr:uid="{00000000-0005-0000-0000-00003F490000}"/>
    <cellStyle name="20% - Accent1 3 2 3 2 4 10 2" xfId="18935" xr:uid="{00000000-0005-0000-0000-000040490000}"/>
    <cellStyle name="20% - Accent1 3 2 3 2 4 11" xfId="18936" xr:uid="{00000000-0005-0000-0000-000041490000}"/>
    <cellStyle name="20% - Accent1 3 2 3 2 4 2" xfId="18937" xr:uid="{00000000-0005-0000-0000-000042490000}"/>
    <cellStyle name="20% - Accent1 3 2 3 2 4 2 2" xfId="18938" xr:uid="{00000000-0005-0000-0000-000043490000}"/>
    <cellStyle name="20% - Accent1 3 2 3 2 4 2 2 2" xfId="18939" xr:uid="{00000000-0005-0000-0000-000044490000}"/>
    <cellStyle name="20% - Accent1 3 2 3 2 4 2 2 2 2" xfId="18940" xr:uid="{00000000-0005-0000-0000-000045490000}"/>
    <cellStyle name="20% - Accent1 3 2 3 2 4 2 2 2 2 2" xfId="18941" xr:uid="{00000000-0005-0000-0000-000046490000}"/>
    <cellStyle name="20% - Accent1 3 2 3 2 4 2 2 2 3" xfId="18942" xr:uid="{00000000-0005-0000-0000-000047490000}"/>
    <cellStyle name="20% - Accent1 3 2 3 2 4 2 2 3" xfId="18943" xr:uid="{00000000-0005-0000-0000-000048490000}"/>
    <cellStyle name="20% - Accent1 3 2 3 2 4 2 2 3 2" xfId="18944" xr:uid="{00000000-0005-0000-0000-000049490000}"/>
    <cellStyle name="20% - Accent1 3 2 3 2 4 2 2 4" xfId="18945" xr:uid="{00000000-0005-0000-0000-00004A490000}"/>
    <cellStyle name="20% - Accent1 3 2 3 2 4 2 3" xfId="18946" xr:uid="{00000000-0005-0000-0000-00004B490000}"/>
    <cellStyle name="20% - Accent1 3 2 3 2 4 2 3 2" xfId="18947" xr:uid="{00000000-0005-0000-0000-00004C490000}"/>
    <cellStyle name="20% - Accent1 3 2 3 2 4 2 3 2 2" xfId="18948" xr:uid="{00000000-0005-0000-0000-00004D490000}"/>
    <cellStyle name="20% - Accent1 3 2 3 2 4 2 3 2 2 2" xfId="18949" xr:uid="{00000000-0005-0000-0000-00004E490000}"/>
    <cellStyle name="20% - Accent1 3 2 3 2 4 2 3 2 3" xfId="18950" xr:uid="{00000000-0005-0000-0000-00004F490000}"/>
    <cellStyle name="20% - Accent1 3 2 3 2 4 2 3 3" xfId="18951" xr:uid="{00000000-0005-0000-0000-000050490000}"/>
    <cellStyle name="20% - Accent1 3 2 3 2 4 2 3 3 2" xfId="18952" xr:uid="{00000000-0005-0000-0000-000051490000}"/>
    <cellStyle name="20% - Accent1 3 2 3 2 4 2 3 4" xfId="18953" xr:uid="{00000000-0005-0000-0000-000052490000}"/>
    <cellStyle name="20% - Accent1 3 2 3 2 4 2 4" xfId="18954" xr:uid="{00000000-0005-0000-0000-000053490000}"/>
    <cellStyle name="20% - Accent1 3 2 3 2 4 2 4 2" xfId="18955" xr:uid="{00000000-0005-0000-0000-000054490000}"/>
    <cellStyle name="20% - Accent1 3 2 3 2 4 2 4 2 2" xfId="18956" xr:uid="{00000000-0005-0000-0000-000055490000}"/>
    <cellStyle name="20% - Accent1 3 2 3 2 4 2 4 2 2 2" xfId="18957" xr:uid="{00000000-0005-0000-0000-000056490000}"/>
    <cellStyle name="20% - Accent1 3 2 3 2 4 2 4 2 3" xfId="18958" xr:uid="{00000000-0005-0000-0000-000057490000}"/>
    <cellStyle name="20% - Accent1 3 2 3 2 4 2 4 3" xfId="18959" xr:uid="{00000000-0005-0000-0000-000058490000}"/>
    <cellStyle name="20% - Accent1 3 2 3 2 4 2 4 3 2" xfId="18960" xr:uid="{00000000-0005-0000-0000-000059490000}"/>
    <cellStyle name="20% - Accent1 3 2 3 2 4 2 4 4" xfId="18961" xr:uid="{00000000-0005-0000-0000-00005A490000}"/>
    <cellStyle name="20% - Accent1 3 2 3 2 4 2 5" xfId="18962" xr:uid="{00000000-0005-0000-0000-00005B490000}"/>
    <cellStyle name="20% - Accent1 3 2 3 2 4 2 5 2" xfId="18963" xr:uid="{00000000-0005-0000-0000-00005C490000}"/>
    <cellStyle name="20% - Accent1 3 2 3 2 4 2 5 2 2" xfId="18964" xr:uid="{00000000-0005-0000-0000-00005D490000}"/>
    <cellStyle name="20% - Accent1 3 2 3 2 4 2 5 3" xfId="18965" xr:uid="{00000000-0005-0000-0000-00005E490000}"/>
    <cellStyle name="20% - Accent1 3 2 3 2 4 2 6" xfId="18966" xr:uid="{00000000-0005-0000-0000-00005F490000}"/>
    <cellStyle name="20% - Accent1 3 2 3 2 4 2 6 2" xfId="18967" xr:uid="{00000000-0005-0000-0000-000060490000}"/>
    <cellStyle name="20% - Accent1 3 2 3 2 4 2 6 2 2" xfId="18968" xr:uid="{00000000-0005-0000-0000-000061490000}"/>
    <cellStyle name="20% - Accent1 3 2 3 2 4 2 6 3" xfId="18969" xr:uid="{00000000-0005-0000-0000-000062490000}"/>
    <cellStyle name="20% - Accent1 3 2 3 2 4 2 7" xfId="18970" xr:uid="{00000000-0005-0000-0000-000063490000}"/>
    <cellStyle name="20% - Accent1 3 2 3 2 4 2 7 2" xfId="18971" xr:uid="{00000000-0005-0000-0000-000064490000}"/>
    <cellStyle name="20% - Accent1 3 2 3 2 4 2 8" xfId="18972" xr:uid="{00000000-0005-0000-0000-000065490000}"/>
    <cellStyle name="20% - Accent1 3 2 3 2 4 2 8 2" xfId="18973" xr:uid="{00000000-0005-0000-0000-000066490000}"/>
    <cellStyle name="20% - Accent1 3 2 3 2 4 2 9" xfId="18974" xr:uid="{00000000-0005-0000-0000-000067490000}"/>
    <cellStyle name="20% - Accent1 3 2 3 2 4 3" xfId="18975" xr:uid="{00000000-0005-0000-0000-000068490000}"/>
    <cellStyle name="20% - Accent1 3 2 3 2 4 3 2" xfId="18976" xr:uid="{00000000-0005-0000-0000-000069490000}"/>
    <cellStyle name="20% - Accent1 3 2 3 2 4 3 2 2" xfId="18977" xr:uid="{00000000-0005-0000-0000-00006A490000}"/>
    <cellStyle name="20% - Accent1 3 2 3 2 4 3 2 2 2" xfId="18978" xr:uid="{00000000-0005-0000-0000-00006B490000}"/>
    <cellStyle name="20% - Accent1 3 2 3 2 4 3 2 2 2 2" xfId="18979" xr:uid="{00000000-0005-0000-0000-00006C490000}"/>
    <cellStyle name="20% - Accent1 3 2 3 2 4 3 2 2 3" xfId="18980" xr:uid="{00000000-0005-0000-0000-00006D490000}"/>
    <cellStyle name="20% - Accent1 3 2 3 2 4 3 2 3" xfId="18981" xr:uid="{00000000-0005-0000-0000-00006E490000}"/>
    <cellStyle name="20% - Accent1 3 2 3 2 4 3 2 3 2" xfId="18982" xr:uid="{00000000-0005-0000-0000-00006F490000}"/>
    <cellStyle name="20% - Accent1 3 2 3 2 4 3 2 4" xfId="18983" xr:uid="{00000000-0005-0000-0000-000070490000}"/>
    <cellStyle name="20% - Accent1 3 2 3 2 4 3 3" xfId="18984" xr:uid="{00000000-0005-0000-0000-000071490000}"/>
    <cellStyle name="20% - Accent1 3 2 3 2 4 3 3 2" xfId="18985" xr:uid="{00000000-0005-0000-0000-000072490000}"/>
    <cellStyle name="20% - Accent1 3 2 3 2 4 3 3 2 2" xfId="18986" xr:uid="{00000000-0005-0000-0000-000073490000}"/>
    <cellStyle name="20% - Accent1 3 2 3 2 4 3 3 2 2 2" xfId="18987" xr:uid="{00000000-0005-0000-0000-000074490000}"/>
    <cellStyle name="20% - Accent1 3 2 3 2 4 3 3 2 3" xfId="18988" xr:uid="{00000000-0005-0000-0000-000075490000}"/>
    <cellStyle name="20% - Accent1 3 2 3 2 4 3 3 3" xfId="18989" xr:uid="{00000000-0005-0000-0000-000076490000}"/>
    <cellStyle name="20% - Accent1 3 2 3 2 4 3 3 3 2" xfId="18990" xr:uid="{00000000-0005-0000-0000-000077490000}"/>
    <cellStyle name="20% - Accent1 3 2 3 2 4 3 3 4" xfId="18991" xr:uid="{00000000-0005-0000-0000-000078490000}"/>
    <cellStyle name="20% - Accent1 3 2 3 2 4 3 4" xfId="18992" xr:uid="{00000000-0005-0000-0000-000079490000}"/>
    <cellStyle name="20% - Accent1 3 2 3 2 4 3 4 2" xfId="18993" xr:uid="{00000000-0005-0000-0000-00007A490000}"/>
    <cellStyle name="20% - Accent1 3 2 3 2 4 3 4 2 2" xfId="18994" xr:uid="{00000000-0005-0000-0000-00007B490000}"/>
    <cellStyle name="20% - Accent1 3 2 3 2 4 3 4 2 2 2" xfId="18995" xr:uid="{00000000-0005-0000-0000-00007C490000}"/>
    <cellStyle name="20% - Accent1 3 2 3 2 4 3 4 2 3" xfId="18996" xr:uid="{00000000-0005-0000-0000-00007D490000}"/>
    <cellStyle name="20% - Accent1 3 2 3 2 4 3 4 3" xfId="18997" xr:uid="{00000000-0005-0000-0000-00007E490000}"/>
    <cellStyle name="20% - Accent1 3 2 3 2 4 3 4 3 2" xfId="18998" xr:uid="{00000000-0005-0000-0000-00007F490000}"/>
    <cellStyle name="20% - Accent1 3 2 3 2 4 3 4 4" xfId="18999" xr:uid="{00000000-0005-0000-0000-000080490000}"/>
    <cellStyle name="20% - Accent1 3 2 3 2 4 3 5" xfId="19000" xr:uid="{00000000-0005-0000-0000-000081490000}"/>
    <cellStyle name="20% - Accent1 3 2 3 2 4 3 5 2" xfId="19001" xr:uid="{00000000-0005-0000-0000-000082490000}"/>
    <cellStyle name="20% - Accent1 3 2 3 2 4 3 5 2 2" xfId="19002" xr:uid="{00000000-0005-0000-0000-000083490000}"/>
    <cellStyle name="20% - Accent1 3 2 3 2 4 3 5 3" xfId="19003" xr:uid="{00000000-0005-0000-0000-000084490000}"/>
    <cellStyle name="20% - Accent1 3 2 3 2 4 3 6" xfId="19004" xr:uid="{00000000-0005-0000-0000-000085490000}"/>
    <cellStyle name="20% - Accent1 3 2 3 2 4 3 6 2" xfId="19005" xr:uid="{00000000-0005-0000-0000-000086490000}"/>
    <cellStyle name="20% - Accent1 3 2 3 2 4 3 6 2 2" xfId="19006" xr:uid="{00000000-0005-0000-0000-000087490000}"/>
    <cellStyle name="20% - Accent1 3 2 3 2 4 3 6 3" xfId="19007" xr:uid="{00000000-0005-0000-0000-000088490000}"/>
    <cellStyle name="20% - Accent1 3 2 3 2 4 3 7" xfId="19008" xr:uid="{00000000-0005-0000-0000-000089490000}"/>
    <cellStyle name="20% - Accent1 3 2 3 2 4 3 7 2" xfId="19009" xr:uid="{00000000-0005-0000-0000-00008A490000}"/>
    <cellStyle name="20% - Accent1 3 2 3 2 4 3 8" xfId="19010" xr:uid="{00000000-0005-0000-0000-00008B490000}"/>
    <cellStyle name="20% - Accent1 3 2 3 2 4 3 8 2" xfId="19011" xr:uid="{00000000-0005-0000-0000-00008C490000}"/>
    <cellStyle name="20% - Accent1 3 2 3 2 4 3 9" xfId="19012" xr:uid="{00000000-0005-0000-0000-00008D490000}"/>
    <cellStyle name="20% - Accent1 3 2 3 2 4 4" xfId="19013" xr:uid="{00000000-0005-0000-0000-00008E490000}"/>
    <cellStyle name="20% - Accent1 3 2 3 2 4 4 2" xfId="19014" xr:uid="{00000000-0005-0000-0000-00008F490000}"/>
    <cellStyle name="20% - Accent1 3 2 3 2 4 4 2 2" xfId="19015" xr:uid="{00000000-0005-0000-0000-000090490000}"/>
    <cellStyle name="20% - Accent1 3 2 3 2 4 4 2 2 2" xfId="19016" xr:uid="{00000000-0005-0000-0000-000091490000}"/>
    <cellStyle name="20% - Accent1 3 2 3 2 4 4 2 3" xfId="19017" xr:uid="{00000000-0005-0000-0000-000092490000}"/>
    <cellStyle name="20% - Accent1 3 2 3 2 4 4 3" xfId="19018" xr:uid="{00000000-0005-0000-0000-000093490000}"/>
    <cellStyle name="20% - Accent1 3 2 3 2 4 4 3 2" xfId="19019" xr:uid="{00000000-0005-0000-0000-000094490000}"/>
    <cellStyle name="20% - Accent1 3 2 3 2 4 4 4" xfId="19020" xr:uid="{00000000-0005-0000-0000-000095490000}"/>
    <cellStyle name="20% - Accent1 3 2 3 2 4 5" xfId="19021" xr:uid="{00000000-0005-0000-0000-000096490000}"/>
    <cellStyle name="20% - Accent1 3 2 3 2 4 5 2" xfId="19022" xr:uid="{00000000-0005-0000-0000-000097490000}"/>
    <cellStyle name="20% - Accent1 3 2 3 2 4 5 2 2" xfId="19023" xr:uid="{00000000-0005-0000-0000-000098490000}"/>
    <cellStyle name="20% - Accent1 3 2 3 2 4 5 2 2 2" xfId="19024" xr:uid="{00000000-0005-0000-0000-000099490000}"/>
    <cellStyle name="20% - Accent1 3 2 3 2 4 5 2 3" xfId="19025" xr:uid="{00000000-0005-0000-0000-00009A490000}"/>
    <cellStyle name="20% - Accent1 3 2 3 2 4 5 3" xfId="19026" xr:uid="{00000000-0005-0000-0000-00009B490000}"/>
    <cellStyle name="20% - Accent1 3 2 3 2 4 5 3 2" xfId="19027" xr:uid="{00000000-0005-0000-0000-00009C490000}"/>
    <cellStyle name="20% - Accent1 3 2 3 2 4 5 4" xfId="19028" xr:uid="{00000000-0005-0000-0000-00009D490000}"/>
    <cellStyle name="20% - Accent1 3 2 3 2 4 6" xfId="19029" xr:uid="{00000000-0005-0000-0000-00009E490000}"/>
    <cellStyle name="20% - Accent1 3 2 3 2 4 6 2" xfId="19030" xr:uid="{00000000-0005-0000-0000-00009F490000}"/>
    <cellStyle name="20% - Accent1 3 2 3 2 4 6 2 2" xfId="19031" xr:uid="{00000000-0005-0000-0000-0000A0490000}"/>
    <cellStyle name="20% - Accent1 3 2 3 2 4 6 2 2 2" xfId="19032" xr:uid="{00000000-0005-0000-0000-0000A1490000}"/>
    <cellStyle name="20% - Accent1 3 2 3 2 4 6 2 3" xfId="19033" xr:uid="{00000000-0005-0000-0000-0000A2490000}"/>
    <cellStyle name="20% - Accent1 3 2 3 2 4 6 3" xfId="19034" xr:uid="{00000000-0005-0000-0000-0000A3490000}"/>
    <cellStyle name="20% - Accent1 3 2 3 2 4 6 3 2" xfId="19035" xr:uid="{00000000-0005-0000-0000-0000A4490000}"/>
    <cellStyle name="20% - Accent1 3 2 3 2 4 6 4" xfId="19036" xr:uid="{00000000-0005-0000-0000-0000A5490000}"/>
    <cellStyle name="20% - Accent1 3 2 3 2 4 7" xfId="19037" xr:uid="{00000000-0005-0000-0000-0000A6490000}"/>
    <cellStyle name="20% - Accent1 3 2 3 2 4 7 2" xfId="19038" xr:uid="{00000000-0005-0000-0000-0000A7490000}"/>
    <cellStyle name="20% - Accent1 3 2 3 2 4 7 2 2" xfId="19039" xr:uid="{00000000-0005-0000-0000-0000A8490000}"/>
    <cellStyle name="20% - Accent1 3 2 3 2 4 7 3" xfId="19040" xr:uid="{00000000-0005-0000-0000-0000A9490000}"/>
    <cellStyle name="20% - Accent1 3 2 3 2 4 8" xfId="19041" xr:uid="{00000000-0005-0000-0000-0000AA490000}"/>
    <cellStyle name="20% - Accent1 3 2 3 2 4 8 2" xfId="19042" xr:uid="{00000000-0005-0000-0000-0000AB490000}"/>
    <cellStyle name="20% - Accent1 3 2 3 2 4 8 2 2" xfId="19043" xr:uid="{00000000-0005-0000-0000-0000AC490000}"/>
    <cellStyle name="20% - Accent1 3 2 3 2 4 8 3" xfId="19044" xr:uid="{00000000-0005-0000-0000-0000AD490000}"/>
    <cellStyle name="20% - Accent1 3 2 3 2 4 9" xfId="19045" xr:uid="{00000000-0005-0000-0000-0000AE490000}"/>
    <cellStyle name="20% - Accent1 3 2 3 2 4 9 2" xfId="19046" xr:uid="{00000000-0005-0000-0000-0000AF490000}"/>
    <cellStyle name="20% - Accent1 3 2 3 2 5" xfId="19047" xr:uid="{00000000-0005-0000-0000-0000B0490000}"/>
    <cellStyle name="20% - Accent1 3 2 3 2 5 10" xfId="19048" xr:uid="{00000000-0005-0000-0000-0000B1490000}"/>
    <cellStyle name="20% - Accent1 3 2 3 2 5 10 2" xfId="19049" xr:uid="{00000000-0005-0000-0000-0000B2490000}"/>
    <cellStyle name="20% - Accent1 3 2 3 2 5 11" xfId="19050" xr:uid="{00000000-0005-0000-0000-0000B3490000}"/>
    <cellStyle name="20% - Accent1 3 2 3 2 5 2" xfId="19051" xr:uid="{00000000-0005-0000-0000-0000B4490000}"/>
    <cellStyle name="20% - Accent1 3 2 3 2 5 2 2" xfId="19052" xr:uid="{00000000-0005-0000-0000-0000B5490000}"/>
    <cellStyle name="20% - Accent1 3 2 3 2 5 2 2 2" xfId="19053" xr:uid="{00000000-0005-0000-0000-0000B6490000}"/>
    <cellStyle name="20% - Accent1 3 2 3 2 5 2 2 2 2" xfId="19054" xr:uid="{00000000-0005-0000-0000-0000B7490000}"/>
    <cellStyle name="20% - Accent1 3 2 3 2 5 2 2 2 2 2" xfId="19055" xr:uid="{00000000-0005-0000-0000-0000B8490000}"/>
    <cellStyle name="20% - Accent1 3 2 3 2 5 2 2 2 3" xfId="19056" xr:uid="{00000000-0005-0000-0000-0000B9490000}"/>
    <cellStyle name="20% - Accent1 3 2 3 2 5 2 2 3" xfId="19057" xr:uid="{00000000-0005-0000-0000-0000BA490000}"/>
    <cellStyle name="20% - Accent1 3 2 3 2 5 2 2 3 2" xfId="19058" xr:uid="{00000000-0005-0000-0000-0000BB490000}"/>
    <cellStyle name="20% - Accent1 3 2 3 2 5 2 2 4" xfId="19059" xr:uid="{00000000-0005-0000-0000-0000BC490000}"/>
    <cellStyle name="20% - Accent1 3 2 3 2 5 2 3" xfId="19060" xr:uid="{00000000-0005-0000-0000-0000BD490000}"/>
    <cellStyle name="20% - Accent1 3 2 3 2 5 2 3 2" xfId="19061" xr:uid="{00000000-0005-0000-0000-0000BE490000}"/>
    <cellStyle name="20% - Accent1 3 2 3 2 5 2 3 2 2" xfId="19062" xr:uid="{00000000-0005-0000-0000-0000BF490000}"/>
    <cellStyle name="20% - Accent1 3 2 3 2 5 2 3 2 2 2" xfId="19063" xr:uid="{00000000-0005-0000-0000-0000C0490000}"/>
    <cellStyle name="20% - Accent1 3 2 3 2 5 2 3 2 3" xfId="19064" xr:uid="{00000000-0005-0000-0000-0000C1490000}"/>
    <cellStyle name="20% - Accent1 3 2 3 2 5 2 3 3" xfId="19065" xr:uid="{00000000-0005-0000-0000-0000C2490000}"/>
    <cellStyle name="20% - Accent1 3 2 3 2 5 2 3 3 2" xfId="19066" xr:uid="{00000000-0005-0000-0000-0000C3490000}"/>
    <cellStyle name="20% - Accent1 3 2 3 2 5 2 3 4" xfId="19067" xr:uid="{00000000-0005-0000-0000-0000C4490000}"/>
    <cellStyle name="20% - Accent1 3 2 3 2 5 2 4" xfId="19068" xr:uid="{00000000-0005-0000-0000-0000C5490000}"/>
    <cellStyle name="20% - Accent1 3 2 3 2 5 2 4 2" xfId="19069" xr:uid="{00000000-0005-0000-0000-0000C6490000}"/>
    <cellStyle name="20% - Accent1 3 2 3 2 5 2 4 2 2" xfId="19070" xr:uid="{00000000-0005-0000-0000-0000C7490000}"/>
    <cellStyle name="20% - Accent1 3 2 3 2 5 2 4 2 2 2" xfId="19071" xr:uid="{00000000-0005-0000-0000-0000C8490000}"/>
    <cellStyle name="20% - Accent1 3 2 3 2 5 2 4 2 3" xfId="19072" xr:uid="{00000000-0005-0000-0000-0000C9490000}"/>
    <cellStyle name="20% - Accent1 3 2 3 2 5 2 4 3" xfId="19073" xr:uid="{00000000-0005-0000-0000-0000CA490000}"/>
    <cellStyle name="20% - Accent1 3 2 3 2 5 2 4 3 2" xfId="19074" xr:uid="{00000000-0005-0000-0000-0000CB490000}"/>
    <cellStyle name="20% - Accent1 3 2 3 2 5 2 4 4" xfId="19075" xr:uid="{00000000-0005-0000-0000-0000CC490000}"/>
    <cellStyle name="20% - Accent1 3 2 3 2 5 2 5" xfId="19076" xr:uid="{00000000-0005-0000-0000-0000CD490000}"/>
    <cellStyle name="20% - Accent1 3 2 3 2 5 2 5 2" xfId="19077" xr:uid="{00000000-0005-0000-0000-0000CE490000}"/>
    <cellStyle name="20% - Accent1 3 2 3 2 5 2 5 2 2" xfId="19078" xr:uid="{00000000-0005-0000-0000-0000CF490000}"/>
    <cellStyle name="20% - Accent1 3 2 3 2 5 2 5 3" xfId="19079" xr:uid="{00000000-0005-0000-0000-0000D0490000}"/>
    <cellStyle name="20% - Accent1 3 2 3 2 5 2 6" xfId="19080" xr:uid="{00000000-0005-0000-0000-0000D1490000}"/>
    <cellStyle name="20% - Accent1 3 2 3 2 5 2 6 2" xfId="19081" xr:uid="{00000000-0005-0000-0000-0000D2490000}"/>
    <cellStyle name="20% - Accent1 3 2 3 2 5 2 6 2 2" xfId="19082" xr:uid="{00000000-0005-0000-0000-0000D3490000}"/>
    <cellStyle name="20% - Accent1 3 2 3 2 5 2 6 3" xfId="19083" xr:uid="{00000000-0005-0000-0000-0000D4490000}"/>
    <cellStyle name="20% - Accent1 3 2 3 2 5 2 7" xfId="19084" xr:uid="{00000000-0005-0000-0000-0000D5490000}"/>
    <cellStyle name="20% - Accent1 3 2 3 2 5 2 7 2" xfId="19085" xr:uid="{00000000-0005-0000-0000-0000D6490000}"/>
    <cellStyle name="20% - Accent1 3 2 3 2 5 2 8" xfId="19086" xr:uid="{00000000-0005-0000-0000-0000D7490000}"/>
    <cellStyle name="20% - Accent1 3 2 3 2 5 2 8 2" xfId="19087" xr:uid="{00000000-0005-0000-0000-0000D8490000}"/>
    <cellStyle name="20% - Accent1 3 2 3 2 5 2 9" xfId="19088" xr:uid="{00000000-0005-0000-0000-0000D9490000}"/>
    <cellStyle name="20% - Accent1 3 2 3 2 5 3" xfId="19089" xr:uid="{00000000-0005-0000-0000-0000DA490000}"/>
    <cellStyle name="20% - Accent1 3 2 3 2 5 3 2" xfId="19090" xr:uid="{00000000-0005-0000-0000-0000DB490000}"/>
    <cellStyle name="20% - Accent1 3 2 3 2 5 3 2 2" xfId="19091" xr:uid="{00000000-0005-0000-0000-0000DC490000}"/>
    <cellStyle name="20% - Accent1 3 2 3 2 5 3 2 2 2" xfId="19092" xr:uid="{00000000-0005-0000-0000-0000DD490000}"/>
    <cellStyle name="20% - Accent1 3 2 3 2 5 3 2 2 2 2" xfId="19093" xr:uid="{00000000-0005-0000-0000-0000DE490000}"/>
    <cellStyle name="20% - Accent1 3 2 3 2 5 3 2 2 3" xfId="19094" xr:uid="{00000000-0005-0000-0000-0000DF490000}"/>
    <cellStyle name="20% - Accent1 3 2 3 2 5 3 2 3" xfId="19095" xr:uid="{00000000-0005-0000-0000-0000E0490000}"/>
    <cellStyle name="20% - Accent1 3 2 3 2 5 3 2 3 2" xfId="19096" xr:uid="{00000000-0005-0000-0000-0000E1490000}"/>
    <cellStyle name="20% - Accent1 3 2 3 2 5 3 2 4" xfId="19097" xr:uid="{00000000-0005-0000-0000-0000E2490000}"/>
    <cellStyle name="20% - Accent1 3 2 3 2 5 3 3" xfId="19098" xr:uid="{00000000-0005-0000-0000-0000E3490000}"/>
    <cellStyle name="20% - Accent1 3 2 3 2 5 3 3 2" xfId="19099" xr:uid="{00000000-0005-0000-0000-0000E4490000}"/>
    <cellStyle name="20% - Accent1 3 2 3 2 5 3 3 2 2" xfId="19100" xr:uid="{00000000-0005-0000-0000-0000E5490000}"/>
    <cellStyle name="20% - Accent1 3 2 3 2 5 3 3 2 2 2" xfId="19101" xr:uid="{00000000-0005-0000-0000-0000E6490000}"/>
    <cellStyle name="20% - Accent1 3 2 3 2 5 3 3 2 3" xfId="19102" xr:uid="{00000000-0005-0000-0000-0000E7490000}"/>
    <cellStyle name="20% - Accent1 3 2 3 2 5 3 3 3" xfId="19103" xr:uid="{00000000-0005-0000-0000-0000E8490000}"/>
    <cellStyle name="20% - Accent1 3 2 3 2 5 3 3 3 2" xfId="19104" xr:uid="{00000000-0005-0000-0000-0000E9490000}"/>
    <cellStyle name="20% - Accent1 3 2 3 2 5 3 3 4" xfId="19105" xr:uid="{00000000-0005-0000-0000-0000EA490000}"/>
    <cellStyle name="20% - Accent1 3 2 3 2 5 3 4" xfId="19106" xr:uid="{00000000-0005-0000-0000-0000EB490000}"/>
    <cellStyle name="20% - Accent1 3 2 3 2 5 3 4 2" xfId="19107" xr:uid="{00000000-0005-0000-0000-0000EC490000}"/>
    <cellStyle name="20% - Accent1 3 2 3 2 5 3 4 2 2" xfId="19108" xr:uid="{00000000-0005-0000-0000-0000ED490000}"/>
    <cellStyle name="20% - Accent1 3 2 3 2 5 3 4 2 2 2" xfId="19109" xr:uid="{00000000-0005-0000-0000-0000EE490000}"/>
    <cellStyle name="20% - Accent1 3 2 3 2 5 3 4 2 3" xfId="19110" xr:uid="{00000000-0005-0000-0000-0000EF490000}"/>
    <cellStyle name="20% - Accent1 3 2 3 2 5 3 4 3" xfId="19111" xr:uid="{00000000-0005-0000-0000-0000F0490000}"/>
    <cellStyle name="20% - Accent1 3 2 3 2 5 3 4 3 2" xfId="19112" xr:uid="{00000000-0005-0000-0000-0000F1490000}"/>
    <cellStyle name="20% - Accent1 3 2 3 2 5 3 4 4" xfId="19113" xr:uid="{00000000-0005-0000-0000-0000F2490000}"/>
    <cellStyle name="20% - Accent1 3 2 3 2 5 3 5" xfId="19114" xr:uid="{00000000-0005-0000-0000-0000F3490000}"/>
    <cellStyle name="20% - Accent1 3 2 3 2 5 3 5 2" xfId="19115" xr:uid="{00000000-0005-0000-0000-0000F4490000}"/>
    <cellStyle name="20% - Accent1 3 2 3 2 5 3 5 2 2" xfId="19116" xr:uid="{00000000-0005-0000-0000-0000F5490000}"/>
    <cellStyle name="20% - Accent1 3 2 3 2 5 3 5 3" xfId="19117" xr:uid="{00000000-0005-0000-0000-0000F6490000}"/>
    <cellStyle name="20% - Accent1 3 2 3 2 5 3 6" xfId="19118" xr:uid="{00000000-0005-0000-0000-0000F7490000}"/>
    <cellStyle name="20% - Accent1 3 2 3 2 5 3 6 2" xfId="19119" xr:uid="{00000000-0005-0000-0000-0000F8490000}"/>
    <cellStyle name="20% - Accent1 3 2 3 2 5 3 6 2 2" xfId="19120" xr:uid="{00000000-0005-0000-0000-0000F9490000}"/>
    <cellStyle name="20% - Accent1 3 2 3 2 5 3 6 3" xfId="19121" xr:uid="{00000000-0005-0000-0000-0000FA490000}"/>
    <cellStyle name="20% - Accent1 3 2 3 2 5 3 7" xfId="19122" xr:uid="{00000000-0005-0000-0000-0000FB490000}"/>
    <cellStyle name="20% - Accent1 3 2 3 2 5 3 7 2" xfId="19123" xr:uid="{00000000-0005-0000-0000-0000FC490000}"/>
    <cellStyle name="20% - Accent1 3 2 3 2 5 3 8" xfId="19124" xr:uid="{00000000-0005-0000-0000-0000FD490000}"/>
    <cellStyle name="20% - Accent1 3 2 3 2 5 3 8 2" xfId="19125" xr:uid="{00000000-0005-0000-0000-0000FE490000}"/>
    <cellStyle name="20% - Accent1 3 2 3 2 5 3 9" xfId="19126" xr:uid="{00000000-0005-0000-0000-0000FF490000}"/>
    <cellStyle name="20% - Accent1 3 2 3 2 5 4" xfId="19127" xr:uid="{00000000-0005-0000-0000-0000004A0000}"/>
    <cellStyle name="20% - Accent1 3 2 3 2 5 4 2" xfId="19128" xr:uid="{00000000-0005-0000-0000-0000014A0000}"/>
    <cellStyle name="20% - Accent1 3 2 3 2 5 4 2 2" xfId="19129" xr:uid="{00000000-0005-0000-0000-0000024A0000}"/>
    <cellStyle name="20% - Accent1 3 2 3 2 5 4 2 2 2" xfId="19130" xr:uid="{00000000-0005-0000-0000-0000034A0000}"/>
    <cellStyle name="20% - Accent1 3 2 3 2 5 4 2 3" xfId="19131" xr:uid="{00000000-0005-0000-0000-0000044A0000}"/>
    <cellStyle name="20% - Accent1 3 2 3 2 5 4 3" xfId="19132" xr:uid="{00000000-0005-0000-0000-0000054A0000}"/>
    <cellStyle name="20% - Accent1 3 2 3 2 5 4 3 2" xfId="19133" xr:uid="{00000000-0005-0000-0000-0000064A0000}"/>
    <cellStyle name="20% - Accent1 3 2 3 2 5 4 4" xfId="19134" xr:uid="{00000000-0005-0000-0000-0000074A0000}"/>
    <cellStyle name="20% - Accent1 3 2 3 2 5 5" xfId="19135" xr:uid="{00000000-0005-0000-0000-0000084A0000}"/>
    <cellStyle name="20% - Accent1 3 2 3 2 5 5 2" xfId="19136" xr:uid="{00000000-0005-0000-0000-0000094A0000}"/>
    <cellStyle name="20% - Accent1 3 2 3 2 5 5 2 2" xfId="19137" xr:uid="{00000000-0005-0000-0000-00000A4A0000}"/>
    <cellStyle name="20% - Accent1 3 2 3 2 5 5 2 2 2" xfId="19138" xr:uid="{00000000-0005-0000-0000-00000B4A0000}"/>
    <cellStyle name="20% - Accent1 3 2 3 2 5 5 2 3" xfId="19139" xr:uid="{00000000-0005-0000-0000-00000C4A0000}"/>
    <cellStyle name="20% - Accent1 3 2 3 2 5 5 3" xfId="19140" xr:uid="{00000000-0005-0000-0000-00000D4A0000}"/>
    <cellStyle name="20% - Accent1 3 2 3 2 5 5 3 2" xfId="19141" xr:uid="{00000000-0005-0000-0000-00000E4A0000}"/>
    <cellStyle name="20% - Accent1 3 2 3 2 5 5 4" xfId="19142" xr:uid="{00000000-0005-0000-0000-00000F4A0000}"/>
    <cellStyle name="20% - Accent1 3 2 3 2 5 6" xfId="19143" xr:uid="{00000000-0005-0000-0000-0000104A0000}"/>
    <cellStyle name="20% - Accent1 3 2 3 2 5 6 2" xfId="19144" xr:uid="{00000000-0005-0000-0000-0000114A0000}"/>
    <cellStyle name="20% - Accent1 3 2 3 2 5 6 2 2" xfId="19145" xr:uid="{00000000-0005-0000-0000-0000124A0000}"/>
    <cellStyle name="20% - Accent1 3 2 3 2 5 6 2 2 2" xfId="19146" xr:uid="{00000000-0005-0000-0000-0000134A0000}"/>
    <cellStyle name="20% - Accent1 3 2 3 2 5 6 2 3" xfId="19147" xr:uid="{00000000-0005-0000-0000-0000144A0000}"/>
    <cellStyle name="20% - Accent1 3 2 3 2 5 6 3" xfId="19148" xr:uid="{00000000-0005-0000-0000-0000154A0000}"/>
    <cellStyle name="20% - Accent1 3 2 3 2 5 6 3 2" xfId="19149" xr:uid="{00000000-0005-0000-0000-0000164A0000}"/>
    <cellStyle name="20% - Accent1 3 2 3 2 5 6 4" xfId="19150" xr:uid="{00000000-0005-0000-0000-0000174A0000}"/>
    <cellStyle name="20% - Accent1 3 2 3 2 5 7" xfId="19151" xr:uid="{00000000-0005-0000-0000-0000184A0000}"/>
    <cellStyle name="20% - Accent1 3 2 3 2 5 7 2" xfId="19152" xr:uid="{00000000-0005-0000-0000-0000194A0000}"/>
    <cellStyle name="20% - Accent1 3 2 3 2 5 7 2 2" xfId="19153" xr:uid="{00000000-0005-0000-0000-00001A4A0000}"/>
    <cellStyle name="20% - Accent1 3 2 3 2 5 7 3" xfId="19154" xr:uid="{00000000-0005-0000-0000-00001B4A0000}"/>
    <cellStyle name="20% - Accent1 3 2 3 2 5 8" xfId="19155" xr:uid="{00000000-0005-0000-0000-00001C4A0000}"/>
    <cellStyle name="20% - Accent1 3 2 3 2 5 8 2" xfId="19156" xr:uid="{00000000-0005-0000-0000-00001D4A0000}"/>
    <cellStyle name="20% - Accent1 3 2 3 2 5 8 2 2" xfId="19157" xr:uid="{00000000-0005-0000-0000-00001E4A0000}"/>
    <cellStyle name="20% - Accent1 3 2 3 2 5 8 3" xfId="19158" xr:uid="{00000000-0005-0000-0000-00001F4A0000}"/>
    <cellStyle name="20% - Accent1 3 2 3 2 5 9" xfId="19159" xr:uid="{00000000-0005-0000-0000-0000204A0000}"/>
    <cellStyle name="20% - Accent1 3 2 3 2 5 9 2" xfId="19160" xr:uid="{00000000-0005-0000-0000-0000214A0000}"/>
    <cellStyle name="20% - Accent1 3 2 3 2 6" xfId="19161" xr:uid="{00000000-0005-0000-0000-0000224A0000}"/>
    <cellStyle name="20% - Accent1 3 2 3 2 6 2" xfId="19162" xr:uid="{00000000-0005-0000-0000-0000234A0000}"/>
    <cellStyle name="20% - Accent1 3 2 3 2 6 2 2" xfId="19163" xr:uid="{00000000-0005-0000-0000-0000244A0000}"/>
    <cellStyle name="20% - Accent1 3 2 3 2 6 2 2 2" xfId="19164" xr:uid="{00000000-0005-0000-0000-0000254A0000}"/>
    <cellStyle name="20% - Accent1 3 2 3 2 6 2 2 2 2" xfId="19165" xr:uid="{00000000-0005-0000-0000-0000264A0000}"/>
    <cellStyle name="20% - Accent1 3 2 3 2 6 2 2 3" xfId="19166" xr:uid="{00000000-0005-0000-0000-0000274A0000}"/>
    <cellStyle name="20% - Accent1 3 2 3 2 6 2 3" xfId="19167" xr:uid="{00000000-0005-0000-0000-0000284A0000}"/>
    <cellStyle name="20% - Accent1 3 2 3 2 6 2 3 2" xfId="19168" xr:uid="{00000000-0005-0000-0000-0000294A0000}"/>
    <cellStyle name="20% - Accent1 3 2 3 2 6 2 4" xfId="19169" xr:uid="{00000000-0005-0000-0000-00002A4A0000}"/>
    <cellStyle name="20% - Accent1 3 2 3 2 6 3" xfId="19170" xr:uid="{00000000-0005-0000-0000-00002B4A0000}"/>
    <cellStyle name="20% - Accent1 3 2 3 2 6 3 2" xfId="19171" xr:uid="{00000000-0005-0000-0000-00002C4A0000}"/>
    <cellStyle name="20% - Accent1 3 2 3 2 6 3 2 2" xfId="19172" xr:uid="{00000000-0005-0000-0000-00002D4A0000}"/>
    <cellStyle name="20% - Accent1 3 2 3 2 6 3 2 2 2" xfId="19173" xr:uid="{00000000-0005-0000-0000-00002E4A0000}"/>
    <cellStyle name="20% - Accent1 3 2 3 2 6 3 2 3" xfId="19174" xr:uid="{00000000-0005-0000-0000-00002F4A0000}"/>
    <cellStyle name="20% - Accent1 3 2 3 2 6 3 3" xfId="19175" xr:uid="{00000000-0005-0000-0000-0000304A0000}"/>
    <cellStyle name="20% - Accent1 3 2 3 2 6 3 3 2" xfId="19176" xr:uid="{00000000-0005-0000-0000-0000314A0000}"/>
    <cellStyle name="20% - Accent1 3 2 3 2 6 3 4" xfId="19177" xr:uid="{00000000-0005-0000-0000-0000324A0000}"/>
    <cellStyle name="20% - Accent1 3 2 3 2 6 4" xfId="19178" xr:uid="{00000000-0005-0000-0000-0000334A0000}"/>
    <cellStyle name="20% - Accent1 3 2 3 2 6 4 2" xfId="19179" xr:uid="{00000000-0005-0000-0000-0000344A0000}"/>
    <cellStyle name="20% - Accent1 3 2 3 2 6 4 2 2" xfId="19180" xr:uid="{00000000-0005-0000-0000-0000354A0000}"/>
    <cellStyle name="20% - Accent1 3 2 3 2 6 4 2 2 2" xfId="19181" xr:uid="{00000000-0005-0000-0000-0000364A0000}"/>
    <cellStyle name="20% - Accent1 3 2 3 2 6 4 2 3" xfId="19182" xr:uid="{00000000-0005-0000-0000-0000374A0000}"/>
    <cellStyle name="20% - Accent1 3 2 3 2 6 4 3" xfId="19183" xr:uid="{00000000-0005-0000-0000-0000384A0000}"/>
    <cellStyle name="20% - Accent1 3 2 3 2 6 4 3 2" xfId="19184" xr:uid="{00000000-0005-0000-0000-0000394A0000}"/>
    <cellStyle name="20% - Accent1 3 2 3 2 6 4 4" xfId="19185" xr:uid="{00000000-0005-0000-0000-00003A4A0000}"/>
    <cellStyle name="20% - Accent1 3 2 3 2 6 5" xfId="19186" xr:uid="{00000000-0005-0000-0000-00003B4A0000}"/>
    <cellStyle name="20% - Accent1 3 2 3 2 6 5 2" xfId="19187" xr:uid="{00000000-0005-0000-0000-00003C4A0000}"/>
    <cellStyle name="20% - Accent1 3 2 3 2 6 5 2 2" xfId="19188" xr:uid="{00000000-0005-0000-0000-00003D4A0000}"/>
    <cellStyle name="20% - Accent1 3 2 3 2 6 5 3" xfId="19189" xr:uid="{00000000-0005-0000-0000-00003E4A0000}"/>
    <cellStyle name="20% - Accent1 3 2 3 2 6 6" xfId="19190" xr:uid="{00000000-0005-0000-0000-00003F4A0000}"/>
    <cellStyle name="20% - Accent1 3 2 3 2 6 6 2" xfId="19191" xr:uid="{00000000-0005-0000-0000-0000404A0000}"/>
    <cellStyle name="20% - Accent1 3 2 3 2 6 6 2 2" xfId="19192" xr:uid="{00000000-0005-0000-0000-0000414A0000}"/>
    <cellStyle name="20% - Accent1 3 2 3 2 6 6 3" xfId="19193" xr:uid="{00000000-0005-0000-0000-0000424A0000}"/>
    <cellStyle name="20% - Accent1 3 2 3 2 6 7" xfId="19194" xr:uid="{00000000-0005-0000-0000-0000434A0000}"/>
    <cellStyle name="20% - Accent1 3 2 3 2 6 7 2" xfId="19195" xr:uid="{00000000-0005-0000-0000-0000444A0000}"/>
    <cellStyle name="20% - Accent1 3 2 3 2 6 8" xfId="19196" xr:uid="{00000000-0005-0000-0000-0000454A0000}"/>
    <cellStyle name="20% - Accent1 3 2 3 2 6 8 2" xfId="19197" xr:uid="{00000000-0005-0000-0000-0000464A0000}"/>
    <cellStyle name="20% - Accent1 3 2 3 2 6 9" xfId="19198" xr:uid="{00000000-0005-0000-0000-0000474A0000}"/>
    <cellStyle name="20% - Accent1 3 2 3 2 7" xfId="19199" xr:uid="{00000000-0005-0000-0000-0000484A0000}"/>
    <cellStyle name="20% - Accent1 3 2 3 2 7 2" xfId="19200" xr:uid="{00000000-0005-0000-0000-0000494A0000}"/>
    <cellStyle name="20% - Accent1 3 2 3 2 7 2 2" xfId="19201" xr:uid="{00000000-0005-0000-0000-00004A4A0000}"/>
    <cellStyle name="20% - Accent1 3 2 3 2 7 2 2 2" xfId="19202" xr:uid="{00000000-0005-0000-0000-00004B4A0000}"/>
    <cellStyle name="20% - Accent1 3 2 3 2 7 2 2 2 2" xfId="19203" xr:uid="{00000000-0005-0000-0000-00004C4A0000}"/>
    <cellStyle name="20% - Accent1 3 2 3 2 7 2 2 3" xfId="19204" xr:uid="{00000000-0005-0000-0000-00004D4A0000}"/>
    <cellStyle name="20% - Accent1 3 2 3 2 7 2 3" xfId="19205" xr:uid="{00000000-0005-0000-0000-00004E4A0000}"/>
    <cellStyle name="20% - Accent1 3 2 3 2 7 2 3 2" xfId="19206" xr:uid="{00000000-0005-0000-0000-00004F4A0000}"/>
    <cellStyle name="20% - Accent1 3 2 3 2 7 2 4" xfId="19207" xr:uid="{00000000-0005-0000-0000-0000504A0000}"/>
    <cellStyle name="20% - Accent1 3 2 3 2 7 3" xfId="19208" xr:uid="{00000000-0005-0000-0000-0000514A0000}"/>
    <cellStyle name="20% - Accent1 3 2 3 2 7 3 2" xfId="19209" xr:uid="{00000000-0005-0000-0000-0000524A0000}"/>
    <cellStyle name="20% - Accent1 3 2 3 2 7 3 2 2" xfId="19210" xr:uid="{00000000-0005-0000-0000-0000534A0000}"/>
    <cellStyle name="20% - Accent1 3 2 3 2 7 3 2 2 2" xfId="19211" xr:uid="{00000000-0005-0000-0000-0000544A0000}"/>
    <cellStyle name="20% - Accent1 3 2 3 2 7 3 2 3" xfId="19212" xr:uid="{00000000-0005-0000-0000-0000554A0000}"/>
    <cellStyle name="20% - Accent1 3 2 3 2 7 3 3" xfId="19213" xr:uid="{00000000-0005-0000-0000-0000564A0000}"/>
    <cellStyle name="20% - Accent1 3 2 3 2 7 3 3 2" xfId="19214" xr:uid="{00000000-0005-0000-0000-0000574A0000}"/>
    <cellStyle name="20% - Accent1 3 2 3 2 7 3 4" xfId="19215" xr:uid="{00000000-0005-0000-0000-0000584A0000}"/>
    <cellStyle name="20% - Accent1 3 2 3 2 7 4" xfId="19216" xr:uid="{00000000-0005-0000-0000-0000594A0000}"/>
    <cellStyle name="20% - Accent1 3 2 3 2 7 4 2" xfId="19217" xr:uid="{00000000-0005-0000-0000-00005A4A0000}"/>
    <cellStyle name="20% - Accent1 3 2 3 2 7 4 2 2" xfId="19218" xr:uid="{00000000-0005-0000-0000-00005B4A0000}"/>
    <cellStyle name="20% - Accent1 3 2 3 2 7 4 2 2 2" xfId="19219" xr:uid="{00000000-0005-0000-0000-00005C4A0000}"/>
    <cellStyle name="20% - Accent1 3 2 3 2 7 4 2 3" xfId="19220" xr:uid="{00000000-0005-0000-0000-00005D4A0000}"/>
    <cellStyle name="20% - Accent1 3 2 3 2 7 4 3" xfId="19221" xr:uid="{00000000-0005-0000-0000-00005E4A0000}"/>
    <cellStyle name="20% - Accent1 3 2 3 2 7 4 3 2" xfId="19222" xr:uid="{00000000-0005-0000-0000-00005F4A0000}"/>
    <cellStyle name="20% - Accent1 3 2 3 2 7 4 4" xfId="19223" xr:uid="{00000000-0005-0000-0000-0000604A0000}"/>
    <cellStyle name="20% - Accent1 3 2 3 2 7 5" xfId="19224" xr:uid="{00000000-0005-0000-0000-0000614A0000}"/>
    <cellStyle name="20% - Accent1 3 2 3 2 7 5 2" xfId="19225" xr:uid="{00000000-0005-0000-0000-0000624A0000}"/>
    <cellStyle name="20% - Accent1 3 2 3 2 7 5 2 2" xfId="19226" xr:uid="{00000000-0005-0000-0000-0000634A0000}"/>
    <cellStyle name="20% - Accent1 3 2 3 2 7 5 3" xfId="19227" xr:uid="{00000000-0005-0000-0000-0000644A0000}"/>
    <cellStyle name="20% - Accent1 3 2 3 2 7 6" xfId="19228" xr:uid="{00000000-0005-0000-0000-0000654A0000}"/>
    <cellStyle name="20% - Accent1 3 2 3 2 7 6 2" xfId="19229" xr:uid="{00000000-0005-0000-0000-0000664A0000}"/>
    <cellStyle name="20% - Accent1 3 2 3 2 7 6 2 2" xfId="19230" xr:uid="{00000000-0005-0000-0000-0000674A0000}"/>
    <cellStyle name="20% - Accent1 3 2 3 2 7 6 3" xfId="19231" xr:uid="{00000000-0005-0000-0000-0000684A0000}"/>
    <cellStyle name="20% - Accent1 3 2 3 2 7 7" xfId="19232" xr:uid="{00000000-0005-0000-0000-0000694A0000}"/>
    <cellStyle name="20% - Accent1 3 2 3 2 7 7 2" xfId="19233" xr:uid="{00000000-0005-0000-0000-00006A4A0000}"/>
    <cellStyle name="20% - Accent1 3 2 3 2 7 8" xfId="19234" xr:uid="{00000000-0005-0000-0000-00006B4A0000}"/>
    <cellStyle name="20% - Accent1 3 2 3 2 7 8 2" xfId="19235" xr:uid="{00000000-0005-0000-0000-00006C4A0000}"/>
    <cellStyle name="20% - Accent1 3 2 3 2 7 9" xfId="19236" xr:uid="{00000000-0005-0000-0000-00006D4A0000}"/>
    <cellStyle name="20% - Accent1 3 2 3 2 8" xfId="19237" xr:uid="{00000000-0005-0000-0000-00006E4A0000}"/>
    <cellStyle name="20% - Accent1 3 2 3 2 8 2" xfId="19238" xr:uid="{00000000-0005-0000-0000-00006F4A0000}"/>
    <cellStyle name="20% - Accent1 3 2 3 2 8 2 2" xfId="19239" xr:uid="{00000000-0005-0000-0000-0000704A0000}"/>
    <cellStyle name="20% - Accent1 3 2 3 2 8 2 2 2" xfId="19240" xr:uid="{00000000-0005-0000-0000-0000714A0000}"/>
    <cellStyle name="20% - Accent1 3 2 3 2 8 2 3" xfId="19241" xr:uid="{00000000-0005-0000-0000-0000724A0000}"/>
    <cellStyle name="20% - Accent1 3 2 3 2 8 3" xfId="19242" xr:uid="{00000000-0005-0000-0000-0000734A0000}"/>
    <cellStyle name="20% - Accent1 3 2 3 2 8 3 2" xfId="19243" xr:uid="{00000000-0005-0000-0000-0000744A0000}"/>
    <cellStyle name="20% - Accent1 3 2 3 2 8 4" xfId="19244" xr:uid="{00000000-0005-0000-0000-0000754A0000}"/>
    <cellStyle name="20% - Accent1 3 2 3 2 9" xfId="19245" xr:uid="{00000000-0005-0000-0000-0000764A0000}"/>
    <cellStyle name="20% - Accent1 3 2 3 2 9 2" xfId="19246" xr:uid="{00000000-0005-0000-0000-0000774A0000}"/>
    <cellStyle name="20% - Accent1 3 2 3 2 9 2 2" xfId="19247" xr:uid="{00000000-0005-0000-0000-0000784A0000}"/>
    <cellStyle name="20% - Accent1 3 2 3 2 9 2 2 2" xfId="19248" xr:uid="{00000000-0005-0000-0000-0000794A0000}"/>
    <cellStyle name="20% - Accent1 3 2 3 2 9 2 3" xfId="19249" xr:uid="{00000000-0005-0000-0000-00007A4A0000}"/>
    <cellStyle name="20% - Accent1 3 2 3 2 9 3" xfId="19250" xr:uid="{00000000-0005-0000-0000-00007B4A0000}"/>
    <cellStyle name="20% - Accent1 3 2 3 2 9 3 2" xfId="19251" xr:uid="{00000000-0005-0000-0000-00007C4A0000}"/>
    <cellStyle name="20% - Accent1 3 2 3 2 9 4" xfId="19252" xr:uid="{00000000-0005-0000-0000-00007D4A0000}"/>
    <cellStyle name="20% - Accent1 3 2 3 3" xfId="19253" xr:uid="{00000000-0005-0000-0000-00007E4A0000}"/>
    <cellStyle name="20% - Accent1 3 2 3 3 10" xfId="19254" xr:uid="{00000000-0005-0000-0000-00007F4A0000}"/>
    <cellStyle name="20% - Accent1 3 2 3 3 10 2" xfId="19255" xr:uid="{00000000-0005-0000-0000-0000804A0000}"/>
    <cellStyle name="20% - Accent1 3 2 3 3 10 2 2" xfId="19256" xr:uid="{00000000-0005-0000-0000-0000814A0000}"/>
    <cellStyle name="20% - Accent1 3 2 3 3 10 3" xfId="19257" xr:uid="{00000000-0005-0000-0000-0000824A0000}"/>
    <cellStyle name="20% - Accent1 3 2 3 3 11" xfId="19258" xr:uid="{00000000-0005-0000-0000-0000834A0000}"/>
    <cellStyle name="20% - Accent1 3 2 3 3 11 2" xfId="19259" xr:uid="{00000000-0005-0000-0000-0000844A0000}"/>
    <cellStyle name="20% - Accent1 3 2 3 3 11 2 2" xfId="19260" xr:uid="{00000000-0005-0000-0000-0000854A0000}"/>
    <cellStyle name="20% - Accent1 3 2 3 3 11 3" xfId="19261" xr:uid="{00000000-0005-0000-0000-0000864A0000}"/>
    <cellStyle name="20% - Accent1 3 2 3 3 12" xfId="19262" xr:uid="{00000000-0005-0000-0000-0000874A0000}"/>
    <cellStyle name="20% - Accent1 3 2 3 3 12 2" xfId="19263" xr:uid="{00000000-0005-0000-0000-0000884A0000}"/>
    <cellStyle name="20% - Accent1 3 2 3 3 13" xfId="19264" xr:uid="{00000000-0005-0000-0000-0000894A0000}"/>
    <cellStyle name="20% - Accent1 3 2 3 3 13 2" xfId="19265" xr:uid="{00000000-0005-0000-0000-00008A4A0000}"/>
    <cellStyle name="20% - Accent1 3 2 3 3 14" xfId="19266" xr:uid="{00000000-0005-0000-0000-00008B4A0000}"/>
    <cellStyle name="20% - Accent1 3 2 3 3 2" xfId="19267" xr:uid="{00000000-0005-0000-0000-00008C4A0000}"/>
    <cellStyle name="20% - Accent1 3 2 3 3 2 10" xfId="19268" xr:uid="{00000000-0005-0000-0000-00008D4A0000}"/>
    <cellStyle name="20% - Accent1 3 2 3 3 2 10 2" xfId="19269" xr:uid="{00000000-0005-0000-0000-00008E4A0000}"/>
    <cellStyle name="20% - Accent1 3 2 3 3 2 11" xfId="19270" xr:uid="{00000000-0005-0000-0000-00008F4A0000}"/>
    <cellStyle name="20% - Accent1 3 2 3 3 2 2" xfId="19271" xr:uid="{00000000-0005-0000-0000-0000904A0000}"/>
    <cellStyle name="20% - Accent1 3 2 3 3 2 2 2" xfId="19272" xr:uid="{00000000-0005-0000-0000-0000914A0000}"/>
    <cellStyle name="20% - Accent1 3 2 3 3 2 2 2 2" xfId="19273" xr:uid="{00000000-0005-0000-0000-0000924A0000}"/>
    <cellStyle name="20% - Accent1 3 2 3 3 2 2 2 2 2" xfId="19274" xr:uid="{00000000-0005-0000-0000-0000934A0000}"/>
    <cellStyle name="20% - Accent1 3 2 3 3 2 2 2 2 2 2" xfId="19275" xr:uid="{00000000-0005-0000-0000-0000944A0000}"/>
    <cellStyle name="20% - Accent1 3 2 3 3 2 2 2 2 3" xfId="19276" xr:uid="{00000000-0005-0000-0000-0000954A0000}"/>
    <cellStyle name="20% - Accent1 3 2 3 3 2 2 2 3" xfId="19277" xr:uid="{00000000-0005-0000-0000-0000964A0000}"/>
    <cellStyle name="20% - Accent1 3 2 3 3 2 2 2 3 2" xfId="19278" xr:uid="{00000000-0005-0000-0000-0000974A0000}"/>
    <cellStyle name="20% - Accent1 3 2 3 3 2 2 2 4" xfId="19279" xr:uid="{00000000-0005-0000-0000-0000984A0000}"/>
    <cellStyle name="20% - Accent1 3 2 3 3 2 2 3" xfId="19280" xr:uid="{00000000-0005-0000-0000-0000994A0000}"/>
    <cellStyle name="20% - Accent1 3 2 3 3 2 2 3 2" xfId="19281" xr:uid="{00000000-0005-0000-0000-00009A4A0000}"/>
    <cellStyle name="20% - Accent1 3 2 3 3 2 2 3 2 2" xfId="19282" xr:uid="{00000000-0005-0000-0000-00009B4A0000}"/>
    <cellStyle name="20% - Accent1 3 2 3 3 2 2 3 2 2 2" xfId="19283" xr:uid="{00000000-0005-0000-0000-00009C4A0000}"/>
    <cellStyle name="20% - Accent1 3 2 3 3 2 2 3 2 3" xfId="19284" xr:uid="{00000000-0005-0000-0000-00009D4A0000}"/>
    <cellStyle name="20% - Accent1 3 2 3 3 2 2 3 3" xfId="19285" xr:uid="{00000000-0005-0000-0000-00009E4A0000}"/>
    <cellStyle name="20% - Accent1 3 2 3 3 2 2 3 3 2" xfId="19286" xr:uid="{00000000-0005-0000-0000-00009F4A0000}"/>
    <cellStyle name="20% - Accent1 3 2 3 3 2 2 3 4" xfId="19287" xr:uid="{00000000-0005-0000-0000-0000A04A0000}"/>
    <cellStyle name="20% - Accent1 3 2 3 3 2 2 4" xfId="19288" xr:uid="{00000000-0005-0000-0000-0000A14A0000}"/>
    <cellStyle name="20% - Accent1 3 2 3 3 2 2 4 2" xfId="19289" xr:uid="{00000000-0005-0000-0000-0000A24A0000}"/>
    <cellStyle name="20% - Accent1 3 2 3 3 2 2 4 2 2" xfId="19290" xr:uid="{00000000-0005-0000-0000-0000A34A0000}"/>
    <cellStyle name="20% - Accent1 3 2 3 3 2 2 4 2 2 2" xfId="19291" xr:uid="{00000000-0005-0000-0000-0000A44A0000}"/>
    <cellStyle name="20% - Accent1 3 2 3 3 2 2 4 2 3" xfId="19292" xr:uid="{00000000-0005-0000-0000-0000A54A0000}"/>
    <cellStyle name="20% - Accent1 3 2 3 3 2 2 4 3" xfId="19293" xr:uid="{00000000-0005-0000-0000-0000A64A0000}"/>
    <cellStyle name="20% - Accent1 3 2 3 3 2 2 4 3 2" xfId="19294" xr:uid="{00000000-0005-0000-0000-0000A74A0000}"/>
    <cellStyle name="20% - Accent1 3 2 3 3 2 2 4 4" xfId="19295" xr:uid="{00000000-0005-0000-0000-0000A84A0000}"/>
    <cellStyle name="20% - Accent1 3 2 3 3 2 2 5" xfId="19296" xr:uid="{00000000-0005-0000-0000-0000A94A0000}"/>
    <cellStyle name="20% - Accent1 3 2 3 3 2 2 5 2" xfId="19297" xr:uid="{00000000-0005-0000-0000-0000AA4A0000}"/>
    <cellStyle name="20% - Accent1 3 2 3 3 2 2 5 2 2" xfId="19298" xr:uid="{00000000-0005-0000-0000-0000AB4A0000}"/>
    <cellStyle name="20% - Accent1 3 2 3 3 2 2 5 3" xfId="19299" xr:uid="{00000000-0005-0000-0000-0000AC4A0000}"/>
    <cellStyle name="20% - Accent1 3 2 3 3 2 2 6" xfId="19300" xr:uid="{00000000-0005-0000-0000-0000AD4A0000}"/>
    <cellStyle name="20% - Accent1 3 2 3 3 2 2 6 2" xfId="19301" xr:uid="{00000000-0005-0000-0000-0000AE4A0000}"/>
    <cellStyle name="20% - Accent1 3 2 3 3 2 2 6 2 2" xfId="19302" xr:uid="{00000000-0005-0000-0000-0000AF4A0000}"/>
    <cellStyle name="20% - Accent1 3 2 3 3 2 2 6 3" xfId="19303" xr:uid="{00000000-0005-0000-0000-0000B04A0000}"/>
    <cellStyle name="20% - Accent1 3 2 3 3 2 2 7" xfId="19304" xr:uid="{00000000-0005-0000-0000-0000B14A0000}"/>
    <cellStyle name="20% - Accent1 3 2 3 3 2 2 7 2" xfId="19305" xr:uid="{00000000-0005-0000-0000-0000B24A0000}"/>
    <cellStyle name="20% - Accent1 3 2 3 3 2 2 8" xfId="19306" xr:uid="{00000000-0005-0000-0000-0000B34A0000}"/>
    <cellStyle name="20% - Accent1 3 2 3 3 2 2 8 2" xfId="19307" xr:uid="{00000000-0005-0000-0000-0000B44A0000}"/>
    <cellStyle name="20% - Accent1 3 2 3 3 2 2 9" xfId="19308" xr:uid="{00000000-0005-0000-0000-0000B54A0000}"/>
    <cellStyle name="20% - Accent1 3 2 3 3 2 3" xfId="19309" xr:uid="{00000000-0005-0000-0000-0000B64A0000}"/>
    <cellStyle name="20% - Accent1 3 2 3 3 2 3 2" xfId="19310" xr:uid="{00000000-0005-0000-0000-0000B74A0000}"/>
    <cellStyle name="20% - Accent1 3 2 3 3 2 3 2 2" xfId="19311" xr:uid="{00000000-0005-0000-0000-0000B84A0000}"/>
    <cellStyle name="20% - Accent1 3 2 3 3 2 3 2 2 2" xfId="19312" xr:uid="{00000000-0005-0000-0000-0000B94A0000}"/>
    <cellStyle name="20% - Accent1 3 2 3 3 2 3 2 2 2 2" xfId="19313" xr:uid="{00000000-0005-0000-0000-0000BA4A0000}"/>
    <cellStyle name="20% - Accent1 3 2 3 3 2 3 2 2 3" xfId="19314" xr:uid="{00000000-0005-0000-0000-0000BB4A0000}"/>
    <cellStyle name="20% - Accent1 3 2 3 3 2 3 2 3" xfId="19315" xr:uid="{00000000-0005-0000-0000-0000BC4A0000}"/>
    <cellStyle name="20% - Accent1 3 2 3 3 2 3 2 3 2" xfId="19316" xr:uid="{00000000-0005-0000-0000-0000BD4A0000}"/>
    <cellStyle name="20% - Accent1 3 2 3 3 2 3 2 4" xfId="19317" xr:uid="{00000000-0005-0000-0000-0000BE4A0000}"/>
    <cellStyle name="20% - Accent1 3 2 3 3 2 3 3" xfId="19318" xr:uid="{00000000-0005-0000-0000-0000BF4A0000}"/>
    <cellStyle name="20% - Accent1 3 2 3 3 2 3 3 2" xfId="19319" xr:uid="{00000000-0005-0000-0000-0000C04A0000}"/>
    <cellStyle name="20% - Accent1 3 2 3 3 2 3 3 2 2" xfId="19320" xr:uid="{00000000-0005-0000-0000-0000C14A0000}"/>
    <cellStyle name="20% - Accent1 3 2 3 3 2 3 3 2 2 2" xfId="19321" xr:uid="{00000000-0005-0000-0000-0000C24A0000}"/>
    <cellStyle name="20% - Accent1 3 2 3 3 2 3 3 2 3" xfId="19322" xr:uid="{00000000-0005-0000-0000-0000C34A0000}"/>
    <cellStyle name="20% - Accent1 3 2 3 3 2 3 3 3" xfId="19323" xr:uid="{00000000-0005-0000-0000-0000C44A0000}"/>
    <cellStyle name="20% - Accent1 3 2 3 3 2 3 3 3 2" xfId="19324" xr:uid="{00000000-0005-0000-0000-0000C54A0000}"/>
    <cellStyle name="20% - Accent1 3 2 3 3 2 3 3 4" xfId="19325" xr:uid="{00000000-0005-0000-0000-0000C64A0000}"/>
    <cellStyle name="20% - Accent1 3 2 3 3 2 3 4" xfId="19326" xr:uid="{00000000-0005-0000-0000-0000C74A0000}"/>
    <cellStyle name="20% - Accent1 3 2 3 3 2 3 4 2" xfId="19327" xr:uid="{00000000-0005-0000-0000-0000C84A0000}"/>
    <cellStyle name="20% - Accent1 3 2 3 3 2 3 4 2 2" xfId="19328" xr:uid="{00000000-0005-0000-0000-0000C94A0000}"/>
    <cellStyle name="20% - Accent1 3 2 3 3 2 3 4 2 2 2" xfId="19329" xr:uid="{00000000-0005-0000-0000-0000CA4A0000}"/>
    <cellStyle name="20% - Accent1 3 2 3 3 2 3 4 2 3" xfId="19330" xr:uid="{00000000-0005-0000-0000-0000CB4A0000}"/>
    <cellStyle name="20% - Accent1 3 2 3 3 2 3 4 3" xfId="19331" xr:uid="{00000000-0005-0000-0000-0000CC4A0000}"/>
    <cellStyle name="20% - Accent1 3 2 3 3 2 3 4 3 2" xfId="19332" xr:uid="{00000000-0005-0000-0000-0000CD4A0000}"/>
    <cellStyle name="20% - Accent1 3 2 3 3 2 3 4 4" xfId="19333" xr:uid="{00000000-0005-0000-0000-0000CE4A0000}"/>
    <cellStyle name="20% - Accent1 3 2 3 3 2 3 5" xfId="19334" xr:uid="{00000000-0005-0000-0000-0000CF4A0000}"/>
    <cellStyle name="20% - Accent1 3 2 3 3 2 3 5 2" xfId="19335" xr:uid="{00000000-0005-0000-0000-0000D04A0000}"/>
    <cellStyle name="20% - Accent1 3 2 3 3 2 3 5 2 2" xfId="19336" xr:uid="{00000000-0005-0000-0000-0000D14A0000}"/>
    <cellStyle name="20% - Accent1 3 2 3 3 2 3 5 3" xfId="19337" xr:uid="{00000000-0005-0000-0000-0000D24A0000}"/>
    <cellStyle name="20% - Accent1 3 2 3 3 2 3 6" xfId="19338" xr:uid="{00000000-0005-0000-0000-0000D34A0000}"/>
    <cellStyle name="20% - Accent1 3 2 3 3 2 3 6 2" xfId="19339" xr:uid="{00000000-0005-0000-0000-0000D44A0000}"/>
    <cellStyle name="20% - Accent1 3 2 3 3 2 3 6 2 2" xfId="19340" xr:uid="{00000000-0005-0000-0000-0000D54A0000}"/>
    <cellStyle name="20% - Accent1 3 2 3 3 2 3 6 3" xfId="19341" xr:uid="{00000000-0005-0000-0000-0000D64A0000}"/>
    <cellStyle name="20% - Accent1 3 2 3 3 2 3 7" xfId="19342" xr:uid="{00000000-0005-0000-0000-0000D74A0000}"/>
    <cellStyle name="20% - Accent1 3 2 3 3 2 3 7 2" xfId="19343" xr:uid="{00000000-0005-0000-0000-0000D84A0000}"/>
    <cellStyle name="20% - Accent1 3 2 3 3 2 3 8" xfId="19344" xr:uid="{00000000-0005-0000-0000-0000D94A0000}"/>
    <cellStyle name="20% - Accent1 3 2 3 3 2 3 8 2" xfId="19345" xr:uid="{00000000-0005-0000-0000-0000DA4A0000}"/>
    <cellStyle name="20% - Accent1 3 2 3 3 2 3 9" xfId="19346" xr:uid="{00000000-0005-0000-0000-0000DB4A0000}"/>
    <cellStyle name="20% - Accent1 3 2 3 3 2 4" xfId="19347" xr:uid="{00000000-0005-0000-0000-0000DC4A0000}"/>
    <cellStyle name="20% - Accent1 3 2 3 3 2 4 2" xfId="19348" xr:uid="{00000000-0005-0000-0000-0000DD4A0000}"/>
    <cellStyle name="20% - Accent1 3 2 3 3 2 4 2 2" xfId="19349" xr:uid="{00000000-0005-0000-0000-0000DE4A0000}"/>
    <cellStyle name="20% - Accent1 3 2 3 3 2 4 2 2 2" xfId="19350" xr:uid="{00000000-0005-0000-0000-0000DF4A0000}"/>
    <cellStyle name="20% - Accent1 3 2 3 3 2 4 2 3" xfId="19351" xr:uid="{00000000-0005-0000-0000-0000E04A0000}"/>
    <cellStyle name="20% - Accent1 3 2 3 3 2 4 3" xfId="19352" xr:uid="{00000000-0005-0000-0000-0000E14A0000}"/>
    <cellStyle name="20% - Accent1 3 2 3 3 2 4 3 2" xfId="19353" xr:uid="{00000000-0005-0000-0000-0000E24A0000}"/>
    <cellStyle name="20% - Accent1 3 2 3 3 2 4 4" xfId="19354" xr:uid="{00000000-0005-0000-0000-0000E34A0000}"/>
    <cellStyle name="20% - Accent1 3 2 3 3 2 5" xfId="19355" xr:uid="{00000000-0005-0000-0000-0000E44A0000}"/>
    <cellStyle name="20% - Accent1 3 2 3 3 2 5 2" xfId="19356" xr:uid="{00000000-0005-0000-0000-0000E54A0000}"/>
    <cellStyle name="20% - Accent1 3 2 3 3 2 5 2 2" xfId="19357" xr:uid="{00000000-0005-0000-0000-0000E64A0000}"/>
    <cellStyle name="20% - Accent1 3 2 3 3 2 5 2 2 2" xfId="19358" xr:uid="{00000000-0005-0000-0000-0000E74A0000}"/>
    <cellStyle name="20% - Accent1 3 2 3 3 2 5 2 3" xfId="19359" xr:uid="{00000000-0005-0000-0000-0000E84A0000}"/>
    <cellStyle name="20% - Accent1 3 2 3 3 2 5 3" xfId="19360" xr:uid="{00000000-0005-0000-0000-0000E94A0000}"/>
    <cellStyle name="20% - Accent1 3 2 3 3 2 5 3 2" xfId="19361" xr:uid="{00000000-0005-0000-0000-0000EA4A0000}"/>
    <cellStyle name="20% - Accent1 3 2 3 3 2 5 4" xfId="19362" xr:uid="{00000000-0005-0000-0000-0000EB4A0000}"/>
    <cellStyle name="20% - Accent1 3 2 3 3 2 6" xfId="19363" xr:uid="{00000000-0005-0000-0000-0000EC4A0000}"/>
    <cellStyle name="20% - Accent1 3 2 3 3 2 6 2" xfId="19364" xr:uid="{00000000-0005-0000-0000-0000ED4A0000}"/>
    <cellStyle name="20% - Accent1 3 2 3 3 2 6 2 2" xfId="19365" xr:uid="{00000000-0005-0000-0000-0000EE4A0000}"/>
    <cellStyle name="20% - Accent1 3 2 3 3 2 6 2 2 2" xfId="19366" xr:uid="{00000000-0005-0000-0000-0000EF4A0000}"/>
    <cellStyle name="20% - Accent1 3 2 3 3 2 6 2 3" xfId="19367" xr:uid="{00000000-0005-0000-0000-0000F04A0000}"/>
    <cellStyle name="20% - Accent1 3 2 3 3 2 6 3" xfId="19368" xr:uid="{00000000-0005-0000-0000-0000F14A0000}"/>
    <cellStyle name="20% - Accent1 3 2 3 3 2 6 3 2" xfId="19369" xr:uid="{00000000-0005-0000-0000-0000F24A0000}"/>
    <cellStyle name="20% - Accent1 3 2 3 3 2 6 4" xfId="19370" xr:uid="{00000000-0005-0000-0000-0000F34A0000}"/>
    <cellStyle name="20% - Accent1 3 2 3 3 2 7" xfId="19371" xr:uid="{00000000-0005-0000-0000-0000F44A0000}"/>
    <cellStyle name="20% - Accent1 3 2 3 3 2 7 2" xfId="19372" xr:uid="{00000000-0005-0000-0000-0000F54A0000}"/>
    <cellStyle name="20% - Accent1 3 2 3 3 2 7 2 2" xfId="19373" xr:uid="{00000000-0005-0000-0000-0000F64A0000}"/>
    <cellStyle name="20% - Accent1 3 2 3 3 2 7 3" xfId="19374" xr:uid="{00000000-0005-0000-0000-0000F74A0000}"/>
    <cellStyle name="20% - Accent1 3 2 3 3 2 8" xfId="19375" xr:uid="{00000000-0005-0000-0000-0000F84A0000}"/>
    <cellStyle name="20% - Accent1 3 2 3 3 2 8 2" xfId="19376" xr:uid="{00000000-0005-0000-0000-0000F94A0000}"/>
    <cellStyle name="20% - Accent1 3 2 3 3 2 8 2 2" xfId="19377" xr:uid="{00000000-0005-0000-0000-0000FA4A0000}"/>
    <cellStyle name="20% - Accent1 3 2 3 3 2 8 3" xfId="19378" xr:uid="{00000000-0005-0000-0000-0000FB4A0000}"/>
    <cellStyle name="20% - Accent1 3 2 3 3 2 9" xfId="19379" xr:uid="{00000000-0005-0000-0000-0000FC4A0000}"/>
    <cellStyle name="20% - Accent1 3 2 3 3 2 9 2" xfId="19380" xr:uid="{00000000-0005-0000-0000-0000FD4A0000}"/>
    <cellStyle name="20% - Accent1 3 2 3 3 3" xfId="19381" xr:uid="{00000000-0005-0000-0000-0000FE4A0000}"/>
    <cellStyle name="20% - Accent1 3 2 3 3 3 10" xfId="19382" xr:uid="{00000000-0005-0000-0000-0000FF4A0000}"/>
    <cellStyle name="20% - Accent1 3 2 3 3 3 10 2" xfId="19383" xr:uid="{00000000-0005-0000-0000-0000004B0000}"/>
    <cellStyle name="20% - Accent1 3 2 3 3 3 11" xfId="19384" xr:uid="{00000000-0005-0000-0000-0000014B0000}"/>
    <cellStyle name="20% - Accent1 3 2 3 3 3 2" xfId="19385" xr:uid="{00000000-0005-0000-0000-0000024B0000}"/>
    <cellStyle name="20% - Accent1 3 2 3 3 3 2 2" xfId="19386" xr:uid="{00000000-0005-0000-0000-0000034B0000}"/>
    <cellStyle name="20% - Accent1 3 2 3 3 3 2 2 2" xfId="19387" xr:uid="{00000000-0005-0000-0000-0000044B0000}"/>
    <cellStyle name="20% - Accent1 3 2 3 3 3 2 2 2 2" xfId="19388" xr:uid="{00000000-0005-0000-0000-0000054B0000}"/>
    <cellStyle name="20% - Accent1 3 2 3 3 3 2 2 2 2 2" xfId="19389" xr:uid="{00000000-0005-0000-0000-0000064B0000}"/>
    <cellStyle name="20% - Accent1 3 2 3 3 3 2 2 2 3" xfId="19390" xr:uid="{00000000-0005-0000-0000-0000074B0000}"/>
    <cellStyle name="20% - Accent1 3 2 3 3 3 2 2 3" xfId="19391" xr:uid="{00000000-0005-0000-0000-0000084B0000}"/>
    <cellStyle name="20% - Accent1 3 2 3 3 3 2 2 3 2" xfId="19392" xr:uid="{00000000-0005-0000-0000-0000094B0000}"/>
    <cellStyle name="20% - Accent1 3 2 3 3 3 2 2 4" xfId="19393" xr:uid="{00000000-0005-0000-0000-00000A4B0000}"/>
    <cellStyle name="20% - Accent1 3 2 3 3 3 2 3" xfId="19394" xr:uid="{00000000-0005-0000-0000-00000B4B0000}"/>
    <cellStyle name="20% - Accent1 3 2 3 3 3 2 3 2" xfId="19395" xr:uid="{00000000-0005-0000-0000-00000C4B0000}"/>
    <cellStyle name="20% - Accent1 3 2 3 3 3 2 3 2 2" xfId="19396" xr:uid="{00000000-0005-0000-0000-00000D4B0000}"/>
    <cellStyle name="20% - Accent1 3 2 3 3 3 2 3 2 2 2" xfId="19397" xr:uid="{00000000-0005-0000-0000-00000E4B0000}"/>
    <cellStyle name="20% - Accent1 3 2 3 3 3 2 3 2 3" xfId="19398" xr:uid="{00000000-0005-0000-0000-00000F4B0000}"/>
    <cellStyle name="20% - Accent1 3 2 3 3 3 2 3 3" xfId="19399" xr:uid="{00000000-0005-0000-0000-0000104B0000}"/>
    <cellStyle name="20% - Accent1 3 2 3 3 3 2 3 3 2" xfId="19400" xr:uid="{00000000-0005-0000-0000-0000114B0000}"/>
    <cellStyle name="20% - Accent1 3 2 3 3 3 2 3 4" xfId="19401" xr:uid="{00000000-0005-0000-0000-0000124B0000}"/>
    <cellStyle name="20% - Accent1 3 2 3 3 3 2 4" xfId="19402" xr:uid="{00000000-0005-0000-0000-0000134B0000}"/>
    <cellStyle name="20% - Accent1 3 2 3 3 3 2 4 2" xfId="19403" xr:uid="{00000000-0005-0000-0000-0000144B0000}"/>
    <cellStyle name="20% - Accent1 3 2 3 3 3 2 4 2 2" xfId="19404" xr:uid="{00000000-0005-0000-0000-0000154B0000}"/>
    <cellStyle name="20% - Accent1 3 2 3 3 3 2 4 2 2 2" xfId="19405" xr:uid="{00000000-0005-0000-0000-0000164B0000}"/>
    <cellStyle name="20% - Accent1 3 2 3 3 3 2 4 2 3" xfId="19406" xr:uid="{00000000-0005-0000-0000-0000174B0000}"/>
    <cellStyle name="20% - Accent1 3 2 3 3 3 2 4 3" xfId="19407" xr:uid="{00000000-0005-0000-0000-0000184B0000}"/>
    <cellStyle name="20% - Accent1 3 2 3 3 3 2 4 3 2" xfId="19408" xr:uid="{00000000-0005-0000-0000-0000194B0000}"/>
    <cellStyle name="20% - Accent1 3 2 3 3 3 2 4 4" xfId="19409" xr:uid="{00000000-0005-0000-0000-00001A4B0000}"/>
    <cellStyle name="20% - Accent1 3 2 3 3 3 2 5" xfId="19410" xr:uid="{00000000-0005-0000-0000-00001B4B0000}"/>
    <cellStyle name="20% - Accent1 3 2 3 3 3 2 5 2" xfId="19411" xr:uid="{00000000-0005-0000-0000-00001C4B0000}"/>
    <cellStyle name="20% - Accent1 3 2 3 3 3 2 5 2 2" xfId="19412" xr:uid="{00000000-0005-0000-0000-00001D4B0000}"/>
    <cellStyle name="20% - Accent1 3 2 3 3 3 2 5 3" xfId="19413" xr:uid="{00000000-0005-0000-0000-00001E4B0000}"/>
    <cellStyle name="20% - Accent1 3 2 3 3 3 2 6" xfId="19414" xr:uid="{00000000-0005-0000-0000-00001F4B0000}"/>
    <cellStyle name="20% - Accent1 3 2 3 3 3 2 6 2" xfId="19415" xr:uid="{00000000-0005-0000-0000-0000204B0000}"/>
    <cellStyle name="20% - Accent1 3 2 3 3 3 2 6 2 2" xfId="19416" xr:uid="{00000000-0005-0000-0000-0000214B0000}"/>
    <cellStyle name="20% - Accent1 3 2 3 3 3 2 6 3" xfId="19417" xr:uid="{00000000-0005-0000-0000-0000224B0000}"/>
    <cellStyle name="20% - Accent1 3 2 3 3 3 2 7" xfId="19418" xr:uid="{00000000-0005-0000-0000-0000234B0000}"/>
    <cellStyle name="20% - Accent1 3 2 3 3 3 2 7 2" xfId="19419" xr:uid="{00000000-0005-0000-0000-0000244B0000}"/>
    <cellStyle name="20% - Accent1 3 2 3 3 3 2 8" xfId="19420" xr:uid="{00000000-0005-0000-0000-0000254B0000}"/>
    <cellStyle name="20% - Accent1 3 2 3 3 3 2 8 2" xfId="19421" xr:uid="{00000000-0005-0000-0000-0000264B0000}"/>
    <cellStyle name="20% - Accent1 3 2 3 3 3 2 9" xfId="19422" xr:uid="{00000000-0005-0000-0000-0000274B0000}"/>
    <cellStyle name="20% - Accent1 3 2 3 3 3 3" xfId="19423" xr:uid="{00000000-0005-0000-0000-0000284B0000}"/>
    <cellStyle name="20% - Accent1 3 2 3 3 3 3 2" xfId="19424" xr:uid="{00000000-0005-0000-0000-0000294B0000}"/>
    <cellStyle name="20% - Accent1 3 2 3 3 3 3 2 2" xfId="19425" xr:uid="{00000000-0005-0000-0000-00002A4B0000}"/>
    <cellStyle name="20% - Accent1 3 2 3 3 3 3 2 2 2" xfId="19426" xr:uid="{00000000-0005-0000-0000-00002B4B0000}"/>
    <cellStyle name="20% - Accent1 3 2 3 3 3 3 2 2 2 2" xfId="19427" xr:uid="{00000000-0005-0000-0000-00002C4B0000}"/>
    <cellStyle name="20% - Accent1 3 2 3 3 3 3 2 2 3" xfId="19428" xr:uid="{00000000-0005-0000-0000-00002D4B0000}"/>
    <cellStyle name="20% - Accent1 3 2 3 3 3 3 2 3" xfId="19429" xr:uid="{00000000-0005-0000-0000-00002E4B0000}"/>
    <cellStyle name="20% - Accent1 3 2 3 3 3 3 2 3 2" xfId="19430" xr:uid="{00000000-0005-0000-0000-00002F4B0000}"/>
    <cellStyle name="20% - Accent1 3 2 3 3 3 3 2 4" xfId="19431" xr:uid="{00000000-0005-0000-0000-0000304B0000}"/>
    <cellStyle name="20% - Accent1 3 2 3 3 3 3 3" xfId="19432" xr:uid="{00000000-0005-0000-0000-0000314B0000}"/>
    <cellStyle name="20% - Accent1 3 2 3 3 3 3 3 2" xfId="19433" xr:uid="{00000000-0005-0000-0000-0000324B0000}"/>
    <cellStyle name="20% - Accent1 3 2 3 3 3 3 3 2 2" xfId="19434" xr:uid="{00000000-0005-0000-0000-0000334B0000}"/>
    <cellStyle name="20% - Accent1 3 2 3 3 3 3 3 2 2 2" xfId="19435" xr:uid="{00000000-0005-0000-0000-0000344B0000}"/>
    <cellStyle name="20% - Accent1 3 2 3 3 3 3 3 2 3" xfId="19436" xr:uid="{00000000-0005-0000-0000-0000354B0000}"/>
    <cellStyle name="20% - Accent1 3 2 3 3 3 3 3 3" xfId="19437" xr:uid="{00000000-0005-0000-0000-0000364B0000}"/>
    <cellStyle name="20% - Accent1 3 2 3 3 3 3 3 3 2" xfId="19438" xr:uid="{00000000-0005-0000-0000-0000374B0000}"/>
    <cellStyle name="20% - Accent1 3 2 3 3 3 3 3 4" xfId="19439" xr:uid="{00000000-0005-0000-0000-0000384B0000}"/>
    <cellStyle name="20% - Accent1 3 2 3 3 3 3 4" xfId="19440" xr:uid="{00000000-0005-0000-0000-0000394B0000}"/>
    <cellStyle name="20% - Accent1 3 2 3 3 3 3 4 2" xfId="19441" xr:uid="{00000000-0005-0000-0000-00003A4B0000}"/>
    <cellStyle name="20% - Accent1 3 2 3 3 3 3 4 2 2" xfId="19442" xr:uid="{00000000-0005-0000-0000-00003B4B0000}"/>
    <cellStyle name="20% - Accent1 3 2 3 3 3 3 4 2 2 2" xfId="19443" xr:uid="{00000000-0005-0000-0000-00003C4B0000}"/>
    <cellStyle name="20% - Accent1 3 2 3 3 3 3 4 2 3" xfId="19444" xr:uid="{00000000-0005-0000-0000-00003D4B0000}"/>
    <cellStyle name="20% - Accent1 3 2 3 3 3 3 4 3" xfId="19445" xr:uid="{00000000-0005-0000-0000-00003E4B0000}"/>
    <cellStyle name="20% - Accent1 3 2 3 3 3 3 4 3 2" xfId="19446" xr:uid="{00000000-0005-0000-0000-00003F4B0000}"/>
    <cellStyle name="20% - Accent1 3 2 3 3 3 3 4 4" xfId="19447" xr:uid="{00000000-0005-0000-0000-0000404B0000}"/>
    <cellStyle name="20% - Accent1 3 2 3 3 3 3 5" xfId="19448" xr:uid="{00000000-0005-0000-0000-0000414B0000}"/>
    <cellStyle name="20% - Accent1 3 2 3 3 3 3 5 2" xfId="19449" xr:uid="{00000000-0005-0000-0000-0000424B0000}"/>
    <cellStyle name="20% - Accent1 3 2 3 3 3 3 5 2 2" xfId="19450" xr:uid="{00000000-0005-0000-0000-0000434B0000}"/>
    <cellStyle name="20% - Accent1 3 2 3 3 3 3 5 3" xfId="19451" xr:uid="{00000000-0005-0000-0000-0000444B0000}"/>
    <cellStyle name="20% - Accent1 3 2 3 3 3 3 6" xfId="19452" xr:uid="{00000000-0005-0000-0000-0000454B0000}"/>
    <cellStyle name="20% - Accent1 3 2 3 3 3 3 6 2" xfId="19453" xr:uid="{00000000-0005-0000-0000-0000464B0000}"/>
    <cellStyle name="20% - Accent1 3 2 3 3 3 3 6 2 2" xfId="19454" xr:uid="{00000000-0005-0000-0000-0000474B0000}"/>
    <cellStyle name="20% - Accent1 3 2 3 3 3 3 6 3" xfId="19455" xr:uid="{00000000-0005-0000-0000-0000484B0000}"/>
    <cellStyle name="20% - Accent1 3 2 3 3 3 3 7" xfId="19456" xr:uid="{00000000-0005-0000-0000-0000494B0000}"/>
    <cellStyle name="20% - Accent1 3 2 3 3 3 3 7 2" xfId="19457" xr:uid="{00000000-0005-0000-0000-00004A4B0000}"/>
    <cellStyle name="20% - Accent1 3 2 3 3 3 3 8" xfId="19458" xr:uid="{00000000-0005-0000-0000-00004B4B0000}"/>
    <cellStyle name="20% - Accent1 3 2 3 3 3 3 8 2" xfId="19459" xr:uid="{00000000-0005-0000-0000-00004C4B0000}"/>
    <cellStyle name="20% - Accent1 3 2 3 3 3 3 9" xfId="19460" xr:uid="{00000000-0005-0000-0000-00004D4B0000}"/>
    <cellStyle name="20% - Accent1 3 2 3 3 3 4" xfId="19461" xr:uid="{00000000-0005-0000-0000-00004E4B0000}"/>
    <cellStyle name="20% - Accent1 3 2 3 3 3 4 2" xfId="19462" xr:uid="{00000000-0005-0000-0000-00004F4B0000}"/>
    <cellStyle name="20% - Accent1 3 2 3 3 3 4 2 2" xfId="19463" xr:uid="{00000000-0005-0000-0000-0000504B0000}"/>
    <cellStyle name="20% - Accent1 3 2 3 3 3 4 2 2 2" xfId="19464" xr:uid="{00000000-0005-0000-0000-0000514B0000}"/>
    <cellStyle name="20% - Accent1 3 2 3 3 3 4 2 3" xfId="19465" xr:uid="{00000000-0005-0000-0000-0000524B0000}"/>
    <cellStyle name="20% - Accent1 3 2 3 3 3 4 3" xfId="19466" xr:uid="{00000000-0005-0000-0000-0000534B0000}"/>
    <cellStyle name="20% - Accent1 3 2 3 3 3 4 3 2" xfId="19467" xr:uid="{00000000-0005-0000-0000-0000544B0000}"/>
    <cellStyle name="20% - Accent1 3 2 3 3 3 4 4" xfId="19468" xr:uid="{00000000-0005-0000-0000-0000554B0000}"/>
    <cellStyle name="20% - Accent1 3 2 3 3 3 5" xfId="19469" xr:uid="{00000000-0005-0000-0000-0000564B0000}"/>
    <cellStyle name="20% - Accent1 3 2 3 3 3 5 2" xfId="19470" xr:uid="{00000000-0005-0000-0000-0000574B0000}"/>
    <cellStyle name="20% - Accent1 3 2 3 3 3 5 2 2" xfId="19471" xr:uid="{00000000-0005-0000-0000-0000584B0000}"/>
    <cellStyle name="20% - Accent1 3 2 3 3 3 5 2 2 2" xfId="19472" xr:uid="{00000000-0005-0000-0000-0000594B0000}"/>
    <cellStyle name="20% - Accent1 3 2 3 3 3 5 2 3" xfId="19473" xr:uid="{00000000-0005-0000-0000-00005A4B0000}"/>
    <cellStyle name="20% - Accent1 3 2 3 3 3 5 3" xfId="19474" xr:uid="{00000000-0005-0000-0000-00005B4B0000}"/>
    <cellStyle name="20% - Accent1 3 2 3 3 3 5 3 2" xfId="19475" xr:uid="{00000000-0005-0000-0000-00005C4B0000}"/>
    <cellStyle name="20% - Accent1 3 2 3 3 3 5 4" xfId="19476" xr:uid="{00000000-0005-0000-0000-00005D4B0000}"/>
    <cellStyle name="20% - Accent1 3 2 3 3 3 6" xfId="19477" xr:uid="{00000000-0005-0000-0000-00005E4B0000}"/>
    <cellStyle name="20% - Accent1 3 2 3 3 3 6 2" xfId="19478" xr:uid="{00000000-0005-0000-0000-00005F4B0000}"/>
    <cellStyle name="20% - Accent1 3 2 3 3 3 6 2 2" xfId="19479" xr:uid="{00000000-0005-0000-0000-0000604B0000}"/>
    <cellStyle name="20% - Accent1 3 2 3 3 3 6 2 2 2" xfId="19480" xr:uid="{00000000-0005-0000-0000-0000614B0000}"/>
    <cellStyle name="20% - Accent1 3 2 3 3 3 6 2 3" xfId="19481" xr:uid="{00000000-0005-0000-0000-0000624B0000}"/>
    <cellStyle name="20% - Accent1 3 2 3 3 3 6 3" xfId="19482" xr:uid="{00000000-0005-0000-0000-0000634B0000}"/>
    <cellStyle name="20% - Accent1 3 2 3 3 3 6 3 2" xfId="19483" xr:uid="{00000000-0005-0000-0000-0000644B0000}"/>
    <cellStyle name="20% - Accent1 3 2 3 3 3 6 4" xfId="19484" xr:uid="{00000000-0005-0000-0000-0000654B0000}"/>
    <cellStyle name="20% - Accent1 3 2 3 3 3 7" xfId="19485" xr:uid="{00000000-0005-0000-0000-0000664B0000}"/>
    <cellStyle name="20% - Accent1 3 2 3 3 3 7 2" xfId="19486" xr:uid="{00000000-0005-0000-0000-0000674B0000}"/>
    <cellStyle name="20% - Accent1 3 2 3 3 3 7 2 2" xfId="19487" xr:uid="{00000000-0005-0000-0000-0000684B0000}"/>
    <cellStyle name="20% - Accent1 3 2 3 3 3 7 3" xfId="19488" xr:uid="{00000000-0005-0000-0000-0000694B0000}"/>
    <cellStyle name="20% - Accent1 3 2 3 3 3 8" xfId="19489" xr:uid="{00000000-0005-0000-0000-00006A4B0000}"/>
    <cellStyle name="20% - Accent1 3 2 3 3 3 8 2" xfId="19490" xr:uid="{00000000-0005-0000-0000-00006B4B0000}"/>
    <cellStyle name="20% - Accent1 3 2 3 3 3 8 2 2" xfId="19491" xr:uid="{00000000-0005-0000-0000-00006C4B0000}"/>
    <cellStyle name="20% - Accent1 3 2 3 3 3 8 3" xfId="19492" xr:uid="{00000000-0005-0000-0000-00006D4B0000}"/>
    <cellStyle name="20% - Accent1 3 2 3 3 3 9" xfId="19493" xr:uid="{00000000-0005-0000-0000-00006E4B0000}"/>
    <cellStyle name="20% - Accent1 3 2 3 3 3 9 2" xfId="19494" xr:uid="{00000000-0005-0000-0000-00006F4B0000}"/>
    <cellStyle name="20% - Accent1 3 2 3 3 4" xfId="19495" xr:uid="{00000000-0005-0000-0000-0000704B0000}"/>
    <cellStyle name="20% - Accent1 3 2 3 3 4 10" xfId="19496" xr:uid="{00000000-0005-0000-0000-0000714B0000}"/>
    <cellStyle name="20% - Accent1 3 2 3 3 4 10 2" xfId="19497" xr:uid="{00000000-0005-0000-0000-0000724B0000}"/>
    <cellStyle name="20% - Accent1 3 2 3 3 4 11" xfId="19498" xr:uid="{00000000-0005-0000-0000-0000734B0000}"/>
    <cellStyle name="20% - Accent1 3 2 3 3 4 2" xfId="19499" xr:uid="{00000000-0005-0000-0000-0000744B0000}"/>
    <cellStyle name="20% - Accent1 3 2 3 3 4 2 2" xfId="19500" xr:uid="{00000000-0005-0000-0000-0000754B0000}"/>
    <cellStyle name="20% - Accent1 3 2 3 3 4 2 2 2" xfId="19501" xr:uid="{00000000-0005-0000-0000-0000764B0000}"/>
    <cellStyle name="20% - Accent1 3 2 3 3 4 2 2 2 2" xfId="19502" xr:uid="{00000000-0005-0000-0000-0000774B0000}"/>
    <cellStyle name="20% - Accent1 3 2 3 3 4 2 2 2 2 2" xfId="19503" xr:uid="{00000000-0005-0000-0000-0000784B0000}"/>
    <cellStyle name="20% - Accent1 3 2 3 3 4 2 2 2 3" xfId="19504" xr:uid="{00000000-0005-0000-0000-0000794B0000}"/>
    <cellStyle name="20% - Accent1 3 2 3 3 4 2 2 3" xfId="19505" xr:uid="{00000000-0005-0000-0000-00007A4B0000}"/>
    <cellStyle name="20% - Accent1 3 2 3 3 4 2 2 3 2" xfId="19506" xr:uid="{00000000-0005-0000-0000-00007B4B0000}"/>
    <cellStyle name="20% - Accent1 3 2 3 3 4 2 2 4" xfId="19507" xr:uid="{00000000-0005-0000-0000-00007C4B0000}"/>
    <cellStyle name="20% - Accent1 3 2 3 3 4 2 3" xfId="19508" xr:uid="{00000000-0005-0000-0000-00007D4B0000}"/>
    <cellStyle name="20% - Accent1 3 2 3 3 4 2 3 2" xfId="19509" xr:uid="{00000000-0005-0000-0000-00007E4B0000}"/>
    <cellStyle name="20% - Accent1 3 2 3 3 4 2 3 2 2" xfId="19510" xr:uid="{00000000-0005-0000-0000-00007F4B0000}"/>
    <cellStyle name="20% - Accent1 3 2 3 3 4 2 3 2 2 2" xfId="19511" xr:uid="{00000000-0005-0000-0000-0000804B0000}"/>
    <cellStyle name="20% - Accent1 3 2 3 3 4 2 3 2 3" xfId="19512" xr:uid="{00000000-0005-0000-0000-0000814B0000}"/>
    <cellStyle name="20% - Accent1 3 2 3 3 4 2 3 3" xfId="19513" xr:uid="{00000000-0005-0000-0000-0000824B0000}"/>
    <cellStyle name="20% - Accent1 3 2 3 3 4 2 3 3 2" xfId="19514" xr:uid="{00000000-0005-0000-0000-0000834B0000}"/>
    <cellStyle name="20% - Accent1 3 2 3 3 4 2 3 4" xfId="19515" xr:uid="{00000000-0005-0000-0000-0000844B0000}"/>
    <cellStyle name="20% - Accent1 3 2 3 3 4 2 4" xfId="19516" xr:uid="{00000000-0005-0000-0000-0000854B0000}"/>
    <cellStyle name="20% - Accent1 3 2 3 3 4 2 4 2" xfId="19517" xr:uid="{00000000-0005-0000-0000-0000864B0000}"/>
    <cellStyle name="20% - Accent1 3 2 3 3 4 2 4 2 2" xfId="19518" xr:uid="{00000000-0005-0000-0000-0000874B0000}"/>
    <cellStyle name="20% - Accent1 3 2 3 3 4 2 4 2 2 2" xfId="19519" xr:uid="{00000000-0005-0000-0000-0000884B0000}"/>
    <cellStyle name="20% - Accent1 3 2 3 3 4 2 4 2 3" xfId="19520" xr:uid="{00000000-0005-0000-0000-0000894B0000}"/>
    <cellStyle name="20% - Accent1 3 2 3 3 4 2 4 3" xfId="19521" xr:uid="{00000000-0005-0000-0000-00008A4B0000}"/>
    <cellStyle name="20% - Accent1 3 2 3 3 4 2 4 3 2" xfId="19522" xr:uid="{00000000-0005-0000-0000-00008B4B0000}"/>
    <cellStyle name="20% - Accent1 3 2 3 3 4 2 4 4" xfId="19523" xr:uid="{00000000-0005-0000-0000-00008C4B0000}"/>
    <cellStyle name="20% - Accent1 3 2 3 3 4 2 5" xfId="19524" xr:uid="{00000000-0005-0000-0000-00008D4B0000}"/>
    <cellStyle name="20% - Accent1 3 2 3 3 4 2 5 2" xfId="19525" xr:uid="{00000000-0005-0000-0000-00008E4B0000}"/>
    <cellStyle name="20% - Accent1 3 2 3 3 4 2 5 2 2" xfId="19526" xr:uid="{00000000-0005-0000-0000-00008F4B0000}"/>
    <cellStyle name="20% - Accent1 3 2 3 3 4 2 5 3" xfId="19527" xr:uid="{00000000-0005-0000-0000-0000904B0000}"/>
    <cellStyle name="20% - Accent1 3 2 3 3 4 2 6" xfId="19528" xr:uid="{00000000-0005-0000-0000-0000914B0000}"/>
    <cellStyle name="20% - Accent1 3 2 3 3 4 2 6 2" xfId="19529" xr:uid="{00000000-0005-0000-0000-0000924B0000}"/>
    <cellStyle name="20% - Accent1 3 2 3 3 4 2 6 2 2" xfId="19530" xr:uid="{00000000-0005-0000-0000-0000934B0000}"/>
    <cellStyle name="20% - Accent1 3 2 3 3 4 2 6 3" xfId="19531" xr:uid="{00000000-0005-0000-0000-0000944B0000}"/>
    <cellStyle name="20% - Accent1 3 2 3 3 4 2 7" xfId="19532" xr:uid="{00000000-0005-0000-0000-0000954B0000}"/>
    <cellStyle name="20% - Accent1 3 2 3 3 4 2 7 2" xfId="19533" xr:uid="{00000000-0005-0000-0000-0000964B0000}"/>
    <cellStyle name="20% - Accent1 3 2 3 3 4 2 8" xfId="19534" xr:uid="{00000000-0005-0000-0000-0000974B0000}"/>
    <cellStyle name="20% - Accent1 3 2 3 3 4 2 8 2" xfId="19535" xr:uid="{00000000-0005-0000-0000-0000984B0000}"/>
    <cellStyle name="20% - Accent1 3 2 3 3 4 2 9" xfId="19536" xr:uid="{00000000-0005-0000-0000-0000994B0000}"/>
    <cellStyle name="20% - Accent1 3 2 3 3 4 3" xfId="19537" xr:uid="{00000000-0005-0000-0000-00009A4B0000}"/>
    <cellStyle name="20% - Accent1 3 2 3 3 4 3 2" xfId="19538" xr:uid="{00000000-0005-0000-0000-00009B4B0000}"/>
    <cellStyle name="20% - Accent1 3 2 3 3 4 3 2 2" xfId="19539" xr:uid="{00000000-0005-0000-0000-00009C4B0000}"/>
    <cellStyle name="20% - Accent1 3 2 3 3 4 3 2 2 2" xfId="19540" xr:uid="{00000000-0005-0000-0000-00009D4B0000}"/>
    <cellStyle name="20% - Accent1 3 2 3 3 4 3 2 2 2 2" xfId="19541" xr:uid="{00000000-0005-0000-0000-00009E4B0000}"/>
    <cellStyle name="20% - Accent1 3 2 3 3 4 3 2 2 3" xfId="19542" xr:uid="{00000000-0005-0000-0000-00009F4B0000}"/>
    <cellStyle name="20% - Accent1 3 2 3 3 4 3 2 3" xfId="19543" xr:uid="{00000000-0005-0000-0000-0000A04B0000}"/>
    <cellStyle name="20% - Accent1 3 2 3 3 4 3 2 3 2" xfId="19544" xr:uid="{00000000-0005-0000-0000-0000A14B0000}"/>
    <cellStyle name="20% - Accent1 3 2 3 3 4 3 2 4" xfId="19545" xr:uid="{00000000-0005-0000-0000-0000A24B0000}"/>
    <cellStyle name="20% - Accent1 3 2 3 3 4 3 3" xfId="19546" xr:uid="{00000000-0005-0000-0000-0000A34B0000}"/>
    <cellStyle name="20% - Accent1 3 2 3 3 4 3 3 2" xfId="19547" xr:uid="{00000000-0005-0000-0000-0000A44B0000}"/>
    <cellStyle name="20% - Accent1 3 2 3 3 4 3 3 2 2" xfId="19548" xr:uid="{00000000-0005-0000-0000-0000A54B0000}"/>
    <cellStyle name="20% - Accent1 3 2 3 3 4 3 3 2 2 2" xfId="19549" xr:uid="{00000000-0005-0000-0000-0000A64B0000}"/>
    <cellStyle name="20% - Accent1 3 2 3 3 4 3 3 2 3" xfId="19550" xr:uid="{00000000-0005-0000-0000-0000A74B0000}"/>
    <cellStyle name="20% - Accent1 3 2 3 3 4 3 3 3" xfId="19551" xr:uid="{00000000-0005-0000-0000-0000A84B0000}"/>
    <cellStyle name="20% - Accent1 3 2 3 3 4 3 3 3 2" xfId="19552" xr:uid="{00000000-0005-0000-0000-0000A94B0000}"/>
    <cellStyle name="20% - Accent1 3 2 3 3 4 3 3 4" xfId="19553" xr:uid="{00000000-0005-0000-0000-0000AA4B0000}"/>
    <cellStyle name="20% - Accent1 3 2 3 3 4 3 4" xfId="19554" xr:uid="{00000000-0005-0000-0000-0000AB4B0000}"/>
    <cellStyle name="20% - Accent1 3 2 3 3 4 3 4 2" xfId="19555" xr:uid="{00000000-0005-0000-0000-0000AC4B0000}"/>
    <cellStyle name="20% - Accent1 3 2 3 3 4 3 4 2 2" xfId="19556" xr:uid="{00000000-0005-0000-0000-0000AD4B0000}"/>
    <cellStyle name="20% - Accent1 3 2 3 3 4 3 4 2 2 2" xfId="19557" xr:uid="{00000000-0005-0000-0000-0000AE4B0000}"/>
    <cellStyle name="20% - Accent1 3 2 3 3 4 3 4 2 3" xfId="19558" xr:uid="{00000000-0005-0000-0000-0000AF4B0000}"/>
    <cellStyle name="20% - Accent1 3 2 3 3 4 3 4 3" xfId="19559" xr:uid="{00000000-0005-0000-0000-0000B04B0000}"/>
    <cellStyle name="20% - Accent1 3 2 3 3 4 3 4 3 2" xfId="19560" xr:uid="{00000000-0005-0000-0000-0000B14B0000}"/>
    <cellStyle name="20% - Accent1 3 2 3 3 4 3 4 4" xfId="19561" xr:uid="{00000000-0005-0000-0000-0000B24B0000}"/>
    <cellStyle name="20% - Accent1 3 2 3 3 4 3 5" xfId="19562" xr:uid="{00000000-0005-0000-0000-0000B34B0000}"/>
    <cellStyle name="20% - Accent1 3 2 3 3 4 3 5 2" xfId="19563" xr:uid="{00000000-0005-0000-0000-0000B44B0000}"/>
    <cellStyle name="20% - Accent1 3 2 3 3 4 3 5 2 2" xfId="19564" xr:uid="{00000000-0005-0000-0000-0000B54B0000}"/>
    <cellStyle name="20% - Accent1 3 2 3 3 4 3 5 3" xfId="19565" xr:uid="{00000000-0005-0000-0000-0000B64B0000}"/>
    <cellStyle name="20% - Accent1 3 2 3 3 4 3 6" xfId="19566" xr:uid="{00000000-0005-0000-0000-0000B74B0000}"/>
    <cellStyle name="20% - Accent1 3 2 3 3 4 3 6 2" xfId="19567" xr:uid="{00000000-0005-0000-0000-0000B84B0000}"/>
    <cellStyle name="20% - Accent1 3 2 3 3 4 3 6 2 2" xfId="19568" xr:uid="{00000000-0005-0000-0000-0000B94B0000}"/>
    <cellStyle name="20% - Accent1 3 2 3 3 4 3 6 3" xfId="19569" xr:uid="{00000000-0005-0000-0000-0000BA4B0000}"/>
    <cellStyle name="20% - Accent1 3 2 3 3 4 3 7" xfId="19570" xr:uid="{00000000-0005-0000-0000-0000BB4B0000}"/>
    <cellStyle name="20% - Accent1 3 2 3 3 4 3 7 2" xfId="19571" xr:uid="{00000000-0005-0000-0000-0000BC4B0000}"/>
    <cellStyle name="20% - Accent1 3 2 3 3 4 3 8" xfId="19572" xr:uid="{00000000-0005-0000-0000-0000BD4B0000}"/>
    <cellStyle name="20% - Accent1 3 2 3 3 4 3 8 2" xfId="19573" xr:uid="{00000000-0005-0000-0000-0000BE4B0000}"/>
    <cellStyle name="20% - Accent1 3 2 3 3 4 3 9" xfId="19574" xr:uid="{00000000-0005-0000-0000-0000BF4B0000}"/>
    <cellStyle name="20% - Accent1 3 2 3 3 4 4" xfId="19575" xr:uid="{00000000-0005-0000-0000-0000C04B0000}"/>
    <cellStyle name="20% - Accent1 3 2 3 3 4 4 2" xfId="19576" xr:uid="{00000000-0005-0000-0000-0000C14B0000}"/>
    <cellStyle name="20% - Accent1 3 2 3 3 4 4 2 2" xfId="19577" xr:uid="{00000000-0005-0000-0000-0000C24B0000}"/>
    <cellStyle name="20% - Accent1 3 2 3 3 4 4 2 2 2" xfId="19578" xr:uid="{00000000-0005-0000-0000-0000C34B0000}"/>
    <cellStyle name="20% - Accent1 3 2 3 3 4 4 2 3" xfId="19579" xr:uid="{00000000-0005-0000-0000-0000C44B0000}"/>
    <cellStyle name="20% - Accent1 3 2 3 3 4 4 3" xfId="19580" xr:uid="{00000000-0005-0000-0000-0000C54B0000}"/>
    <cellStyle name="20% - Accent1 3 2 3 3 4 4 3 2" xfId="19581" xr:uid="{00000000-0005-0000-0000-0000C64B0000}"/>
    <cellStyle name="20% - Accent1 3 2 3 3 4 4 4" xfId="19582" xr:uid="{00000000-0005-0000-0000-0000C74B0000}"/>
    <cellStyle name="20% - Accent1 3 2 3 3 4 5" xfId="19583" xr:uid="{00000000-0005-0000-0000-0000C84B0000}"/>
    <cellStyle name="20% - Accent1 3 2 3 3 4 5 2" xfId="19584" xr:uid="{00000000-0005-0000-0000-0000C94B0000}"/>
    <cellStyle name="20% - Accent1 3 2 3 3 4 5 2 2" xfId="19585" xr:uid="{00000000-0005-0000-0000-0000CA4B0000}"/>
    <cellStyle name="20% - Accent1 3 2 3 3 4 5 2 2 2" xfId="19586" xr:uid="{00000000-0005-0000-0000-0000CB4B0000}"/>
    <cellStyle name="20% - Accent1 3 2 3 3 4 5 2 3" xfId="19587" xr:uid="{00000000-0005-0000-0000-0000CC4B0000}"/>
    <cellStyle name="20% - Accent1 3 2 3 3 4 5 3" xfId="19588" xr:uid="{00000000-0005-0000-0000-0000CD4B0000}"/>
    <cellStyle name="20% - Accent1 3 2 3 3 4 5 3 2" xfId="19589" xr:uid="{00000000-0005-0000-0000-0000CE4B0000}"/>
    <cellStyle name="20% - Accent1 3 2 3 3 4 5 4" xfId="19590" xr:uid="{00000000-0005-0000-0000-0000CF4B0000}"/>
    <cellStyle name="20% - Accent1 3 2 3 3 4 6" xfId="19591" xr:uid="{00000000-0005-0000-0000-0000D04B0000}"/>
    <cellStyle name="20% - Accent1 3 2 3 3 4 6 2" xfId="19592" xr:uid="{00000000-0005-0000-0000-0000D14B0000}"/>
    <cellStyle name="20% - Accent1 3 2 3 3 4 6 2 2" xfId="19593" xr:uid="{00000000-0005-0000-0000-0000D24B0000}"/>
    <cellStyle name="20% - Accent1 3 2 3 3 4 6 2 2 2" xfId="19594" xr:uid="{00000000-0005-0000-0000-0000D34B0000}"/>
    <cellStyle name="20% - Accent1 3 2 3 3 4 6 2 3" xfId="19595" xr:uid="{00000000-0005-0000-0000-0000D44B0000}"/>
    <cellStyle name="20% - Accent1 3 2 3 3 4 6 3" xfId="19596" xr:uid="{00000000-0005-0000-0000-0000D54B0000}"/>
    <cellStyle name="20% - Accent1 3 2 3 3 4 6 3 2" xfId="19597" xr:uid="{00000000-0005-0000-0000-0000D64B0000}"/>
    <cellStyle name="20% - Accent1 3 2 3 3 4 6 4" xfId="19598" xr:uid="{00000000-0005-0000-0000-0000D74B0000}"/>
    <cellStyle name="20% - Accent1 3 2 3 3 4 7" xfId="19599" xr:uid="{00000000-0005-0000-0000-0000D84B0000}"/>
    <cellStyle name="20% - Accent1 3 2 3 3 4 7 2" xfId="19600" xr:uid="{00000000-0005-0000-0000-0000D94B0000}"/>
    <cellStyle name="20% - Accent1 3 2 3 3 4 7 2 2" xfId="19601" xr:uid="{00000000-0005-0000-0000-0000DA4B0000}"/>
    <cellStyle name="20% - Accent1 3 2 3 3 4 7 3" xfId="19602" xr:uid="{00000000-0005-0000-0000-0000DB4B0000}"/>
    <cellStyle name="20% - Accent1 3 2 3 3 4 8" xfId="19603" xr:uid="{00000000-0005-0000-0000-0000DC4B0000}"/>
    <cellStyle name="20% - Accent1 3 2 3 3 4 8 2" xfId="19604" xr:uid="{00000000-0005-0000-0000-0000DD4B0000}"/>
    <cellStyle name="20% - Accent1 3 2 3 3 4 8 2 2" xfId="19605" xr:uid="{00000000-0005-0000-0000-0000DE4B0000}"/>
    <cellStyle name="20% - Accent1 3 2 3 3 4 8 3" xfId="19606" xr:uid="{00000000-0005-0000-0000-0000DF4B0000}"/>
    <cellStyle name="20% - Accent1 3 2 3 3 4 9" xfId="19607" xr:uid="{00000000-0005-0000-0000-0000E04B0000}"/>
    <cellStyle name="20% - Accent1 3 2 3 3 4 9 2" xfId="19608" xr:uid="{00000000-0005-0000-0000-0000E14B0000}"/>
    <cellStyle name="20% - Accent1 3 2 3 3 5" xfId="19609" xr:uid="{00000000-0005-0000-0000-0000E24B0000}"/>
    <cellStyle name="20% - Accent1 3 2 3 3 5 2" xfId="19610" xr:uid="{00000000-0005-0000-0000-0000E34B0000}"/>
    <cellStyle name="20% - Accent1 3 2 3 3 5 2 2" xfId="19611" xr:uid="{00000000-0005-0000-0000-0000E44B0000}"/>
    <cellStyle name="20% - Accent1 3 2 3 3 5 2 2 2" xfId="19612" xr:uid="{00000000-0005-0000-0000-0000E54B0000}"/>
    <cellStyle name="20% - Accent1 3 2 3 3 5 2 2 2 2" xfId="19613" xr:uid="{00000000-0005-0000-0000-0000E64B0000}"/>
    <cellStyle name="20% - Accent1 3 2 3 3 5 2 2 3" xfId="19614" xr:uid="{00000000-0005-0000-0000-0000E74B0000}"/>
    <cellStyle name="20% - Accent1 3 2 3 3 5 2 3" xfId="19615" xr:uid="{00000000-0005-0000-0000-0000E84B0000}"/>
    <cellStyle name="20% - Accent1 3 2 3 3 5 2 3 2" xfId="19616" xr:uid="{00000000-0005-0000-0000-0000E94B0000}"/>
    <cellStyle name="20% - Accent1 3 2 3 3 5 2 4" xfId="19617" xr:uid="{00000000-0005-0000-0000-0000EA4B0000}"/>
    <cellStyle name="20% - Accent1 3 2 3 3 5 3" xfId="19618" xr:uid="{00000000-0005-0000-0000-0000EB4B0000}"/>
    <cellStyle name="20% - Accent1 3 2 3 3 5 3 2" xfId="19619" xr:uid="{00000000-0005-0000-0000-0000EC4B0000}"/>
    <cellStyle name="20% - Accent1 3 2 3 3 5 3 2 2" xfId="19620" xr:uid="{00000000-0005-0000-0000-0000ED4B0000}"/>
    <cellStyle name="20% - Accent1 3 2 3 3 5 3 2 2 2" xfId="19621" xr:uid="{00000000-0005-0000-0000-0000EE4B0000}"/>
    <cellStyle name="20% - Accent1 3 2 3 3 5 3 2 3" xfId="19622" xr:uid="{00000000-0005-0000-0000-0000EF4B0000}"/>
    <cellStyle name="20% - Accent1 3 2 3 3 5 3 3" xfId="19623" xr:uid="{00000000-0005-0000-0000-0000F04B0000}"/>
    <cellStyle name="20% - Accent1 3 2 3 3 5 3 3 2" xfId="19624" xr:uid="{00000000-0005-0000-0000-0000F14B0000}"/>
    <cellStyle name="20% - Accent1 3 2 3 3 5 3 4" xfId="19625" xr:uid="{00000000-0005-0000-0000-0000F24B0000}"/>
    <cellStyle name="20% - Accent1 3 2 3 3 5 4" xfId="19626" xr:uid="{00000000-0005-0000-0000-0000F34B0000}"/>
    <cellStyle name="20% - Accent1 3 2 3 3 5 4 2" xfId="19627" xr:uid="{00000000-0005-0000-0000-0000F44B0000}"/>
    <cellStyle name="20% - Accent1 3 2 3 3 5 4 2 2" xfId="19628" xr:uid="{00000000-0005-0000-0000-0000F54B0000}"/>
    <cellStyle name="20% - Accent1 3 2 3 3 5 4 2 2 2" xfId="19629" xr:uid="{00000000-0005-0000-0000-0000F64B0000}"/>
    <cellStyle name="20% - Accent1 3 2 3 3 5 4 2 3" xfId="19630" xr:uid="{00000000-0005-0000-0000-0000F74B0000}"/>
    <cellStyle name="20% - Accent1 3 2 3 3 5 4 3" xfId="19631" xr:uid="{00000000-0005-0000-0000-0000F84B0000}"/>
    <cellStyle name="20% - Accent1 3 2 3 3 5 4 3 2" xfId="19632" xr:uid="{00000000-0005-0000-0000-0000F94B0000}"/>
    <cellStyle name="20% - Accent1 3 2 3 3 5 4 4" xfId="19633" xr:uid="{00000000-0005-0000-0000-0000FA4B0000}"/>
    <cellStyle name="20% - Accent1 3 2 3 3 5 5" xfId="19634" xr:uid="{00000000-0005-0000-0000-0000FB4B0000}"/>
    <cellStyle name="20% - Accent1 3 2 3 3 5 5 2" xfId="19635" xr:uid="{00000000-0005-0000-0000-0000FC4B0000}"/>
    <cellStyle name="20% - Accent1 3 2 3 3 5 5 2 2" xfId="19636" xr:uid="{00000000-0005-0000-0000-0000FD4B0000}"/>
    <cellStyle name="20% - Accent1 3 2 3 3 5 5 3" xfId="19637" xr:uid="{00000000-0005-0000-0000-0000FE4B0000}"/>
    <cellStyle name="20% - Accent1 3 2 3 3 5 6" xfId="19638" xr:uid="{00000000-0005-0000-0000-0000FF4B0000}"/>
    <cellStyle name="20% - Accent1 3 2 3 3 5 6 2" xfId="19639" xr:uid="{00000000-0005-0000-0000-0000004C0000}"/>
    <cellStyle name="20% - Accent1 3 2 3 3 5 6 2 2" xfId="19640" xr:uid="{00000000-0005-0000-0000-0000014C0000}"/>
    <cellStyle name="20% - Accent1 3 2 3 3 5 6 3" xfId="19641" xr:uid="{00000000-0005-0000-0000-0000024C0000}"/>
    <cellStyle name="20% - Accent1 3 2 3 3 5 7" xfId="19642" xr:uid="{00000000-0005-0000-0000-0000034C0000}"/>
    <cellStyle name="20% - Accent1 3 2 3 3 5 7 2" xfId="19643" xr:uid="{00000000-0005-0000-0000-0000044C0000}"/>
    <cellStyle name="20% - Accent1 3 2 3 3 5 8" xfId="19644" xr:uid="{00000000-0005-0000-0000-0000054C0000}"/>
    <cellStyle name="20% - Accent1 3 2 3 3 5 8 2" xfId="19645" xr:uid="{00000000-0005-0000-0000-0000064C0000}"/>
    <cellStyle name="20% - Accent1 3 2 3 3 5 9" xfId="19646" xr:uid="{00000000-0005-0000-0000-0000074C0000}"/>
    <cellStyle name="20% - Accent1 3 2 3 3 6" xfId="19647" xr:uid="{00000000-0005-0000-0000-0000084C0000}"/>
    <cellStyle name="20% - Accent1 3 2 3 3 6 2" xfId="19648" xr:uid="{00000000-0005-0000-0000-0000094C0000}"/>
    <cellStyle name="20% - Accent1 3 2 3 3 6 2 2" xfId="19649" xr:uid="{00000000-0005-0000-0000-00000A4C0000}"/>
    <cellStyle name="20% - Accent1 3 2 3 3 6 2 2 2" xfId="19650" xr:uid="{00000000-0005-0000-0000-00000B4C0000}"/>
    <cellStyle name="20% - Accent1 3 2 3 3 6 2 2 2 2" xfId="19651" xr:uid="{00000000-0005-0000-0000-00000C4C0000}"/>
    <cellStyle name="20% - Accent1 3 2 3 3 6 2 2 3" xfId="19652" xr:uid="{00000000-0005-0000-0000-00000D4C0000}"/>
    <cellStyle name="20% - Accent1 3 2 3 3 6 2 3" xfId="19653" xr:uid="{00000000-0005-0000-0000-00000E4C0000}"/>
    <cellStyle name="20% - Accent1 3 2 3 3 6 2 3 2" xfId="19654" xr:uid="{00000000-0005-0000-0000-00000F4C0000}"/>
    <cellStyle name="20% - Accent1 3 2 3 3 6 2 4" xfId="19655" xr:uid="{00000000-0005-0000-0000-0000104C0000}"/>
    <cellStyle name="20% - Accent1 3 2 3 3 6 3" xfId="19656" xr:uid="{00000000-0005-0000-0000-0000114C0000}"/>
    <cellStyle name="20% - Accent1 3 2 3 3 6 3 2" xfId="19657" xr:uid="{00000000-0005-0000-0000-0000124C0000}"/>
    <cellStyle name="20% - Accent1 3 2 3 3 6 3 2 2" xfId="19658" xr:uid="{00000000-0005-0000-0000-0000134C0000}"/>
    <cellStyle name="20% - Accent1 3 2 3 3 6 3 2 2 2" xfId="19659" xr:uid="{00000000-0005-0000-0000-0000144C0000}"/>
    <cellStyle name="20% - Accent1 3 2 3 3 6 3 2 3" xfId="19660" xr:uid="{00000000-0005-0000-0000-0000154C0000}"/>
    <cellStyle name="20% - Accent1 3 2 3 3 6 3 3" xfId="19661" xr:uid="{00000000-0005-0000-0000-0000164C0000}"/>
    <cellStyle name="20% - Accent1 3 2 3 3 6 3 3 2" xfId="19662" xr:uid="{00000000-0005-0000-0000-0000174C0000}"/>
    <cellStyle name="20% - Accent1 3 2 3 3 6 3 4" xfId="19663" xr:uid="{00000000-0005-0000-0000-0000184C0000}"/>
    <cellStyle name="20% - Accent1 3 2 3 3 6 4" xfId="19664" xr:uid="{00000000-0005-0000-0000-0000194C0000}"/>
    <cellStyle name="20% - Accent1 3 2 3 3 6 4 2" xfId="19665" xr:uid="{00000000-0005-0000-0000-00001A4C0000}"/>
    <cellStyle name="20% - Accent1 3 2 3 3 6 4 2 2" xfId="19666" xr:uid="{00000000-0005-0000-0000-00001B4C0000}"/>
    <cellStyle name="20% - Accent1 3 2 3 3 6 4 2 2 2" xfId="19667" xr:uid="{00000000-0005-0000-0000-00001C4C0000}"/>
    <cellStyle name="20% - Accent1 3 2 3 3 6 4 2 3" xfId="19668" xr:uid="{00000000-0005-0000-0000-00001D4C0000}"/>
    <cellStyle name="20% - Accent1 3 2 3 3 6 4 3" xfId="19669" xr:uid="{00000000-0005-0000-0000-00001E4C0000}"/>
    <cellStyle name="20% - Accent1 3 2 3 3 6 4 3 2" xfId="19670" xr:uid="{00000000-0005-0000-0000-00001F4C0000}"/>
    <cellStyle name="20% - Accent1 3 2 3 3 6 4 4" xfId="19671" xr:uid="{00000000-0005-0000-0000-0000204C0000}"/>
    <cellStyle name="20% - Accent1 3 2 3 3 6 5" xfId="19672" xr:uid="{00000000-0005-0000-0000-0000214C0000}"/>
    <cellStyle name="20% - Accent1 3 2 3 3 6 5 2" xfId="19673" xr:uid="{00000000-0005-0000-0000-0000224C0000}"/>
    <cellStyle name="20% - Accent1 3 2 3 3 6 5 2 2" xfId="19674" xr:uid="{00000000-0005-0000-0000-0000234C0000}"/>
    <cellStyle name="20% - Accent1 3 2 3 3 6 5 3" xfId="19675" xr:uid="{00000000-0005-0000-0000-0000244C0000}"/>
    <cellStyle name="20% - Accent1 3 2 3 3 6 6" xfId="19676" xr:uid="{00000000-0005-0000-0000-0000254C0000}"/>
    <cellStyle name="20% - Accent1 3 2 3 3 6 6 2" xfId="19677" xr:uid="{00000000-0005-0000-0000-0000264C0000}"/>
    <cellStyle name="20% - Accent1 3 2 3 3 6 6 2 2" xfId="19678" xr:uid="{00000000-0005-0000-0000-0000274C0000}"/>
    <cellStyle name="20% - Accent1 3 2 3 3 6 6 3" xfId="19679" xr:uid="{00000000-0005-0000-0000-0000284C0000}"/>
    <cellStyle name="20% - Accent1 3 2 3 3 6 7" xfId="19680" xr:uid="{00000000-0005-0000-0000-0000294C0000}"/>
    <cellStyle name="20% - Accent1 3 2 3 3 6 7 2" xfId="19681" xr:uid="{00000000-0005-0000-0000-00002A4C0000}"/>
    <cellStyle name="20% - Accent1 3 2 3 3 6 8" xfId="19682" xr:uid="{00000000-0005-0000-0000-00002B4C0000}"/>
    <cellStyle name="20% - Accent1 3 2 3 3 6 8 2" xfId="19683" xr:uid="{00000000-0005-0000-0000-00002C4C0000}"/>
    <cellStyle name="20% - Accent1 3 2 3 3 6 9" xfId="19684" xr:uid="{00000000-0005-0000-0000-00002D4C0000}"/>
    <cellStyle name="20% - Accent1 3 2 3 3 7" xfId="19685" xr:uid="{00000000-0005-0000-0000-00002E4C0000}"/>
    <cellStyle name="20% - Accent1 3 2 3 3 7 2" xfId="19686" xr:uid="{00000000-0005-0000-0000-00002F4C0000}"/>
    <cellStyle name="20% - Accent1 3 2 3 3 7 2 2" xfId="19687" xr:uid="{00000000-0005-0000-0000-0000304C0000}"/>
    <cellStyle name="20% - Accent1 3 2 3 3 7 2 2 2" xfId="19688" xr:uid="{00000000-0005-0000-0000-0000314C0000}"/>
    <cellStyle name="20% - Accent1 3 2 3 3 7 2 3" xfId="19689" xr:uid="{00000000-0005-0000-0000-0000324C0000}"/>
    <cellStyle name="20% - Accent1 3 2 3 3 7 3" xfId="19690" xr:uid="{00000000-0005-0000-0000-0000334C0000}"/>
    <cellStyle name="20% - Accent1 3 2 3 3 7 3 2" xfId="19691" xr:uid="{00000000-0005-0000-0000-0000344C0000}"/>
    <cellStyle name="20% - Accent1 3 2 3 3 7 4" xfId="19692" xr:uid="{00000000-0005-0000-0000-0000354C0000}"/>
    <cellStyle name="20% - Accent1 3 2 3 3 8" xfId="19693" xr:uid="{00000000-0005-0000-0000-0000364C0000}"/>
    <cellStyle name="20% - Accent1 3 2 3 3 8 2" xfId="19694" xr:uid="{00000000-0005-0000-0000-0000374C0000}"/>
    <cellStyle name="20% - Accent1 3 2 3 3 8 2 2" xfId="19695" xr:uid="{00000000-0005-0000-0000-0000384C0000}"/>
    <cellStyle name="20% - Accent1 3 2 3 3 8 2 2 2" xfId="19696" xr:uid="{00000000-0005-0000-0000-0000394C0000}"/>
    <cellStyle name="20% - Accent1 3 2 3 3 8 2 3" xfId="19697" xr:uid="{00000000-0005-0000-0000-00003A4C0000}"/>
    <cellStyle name="20% - Accent1 3 2 3 3 8 3" xfId="19698" xr:uid="{00000000-0005-0000-0000-00003B4C0000}"/>
    <cellStyle name="20% - Accent1 3 2 3 3 8 3 2" xfId="19699" xr:uid="{00000000-0005-0000-0000-00003C4C0000}"/>
    <cellStyle name="20% - Accent1 3 2 3 3 8 4" xfId="19700" xr:uid="{00000000-0005-0000-0000-00003D4C0000}"/>
    <cellStyle name="20% - Accent1 3 2 3 3 9" xfId="19701" xr:uid="{00000000-0005-0000-0000-00003E4C0000}"/>
    <cellStyle name="20% - Accent1 3 2 3 3 9 2" xfId="19702" xr:uid="{00000000-0005-0000-0000-00003F4C0000}"/>
    <cellStyle name="20% - Accent1 3 2 3 3 9 2 2" xfId="19703" xr:uid="{00000000-0005-0000-0000-0000404C0000}"/>
    <cellStyle name="20% - Accent1 3 2 3 3 9 2 2 2" xfId="19704" xr:uid="{00000000-0005-0000-0000-0000414C0000}"/>
    <cellStyle name="20% - Accent1 3 2 3 3 9 2 3" xfId="19705" xr:uid="{00000000-0005-0000-0000-0000424C0000}"/>
    <cellStyle name="20% - Accent1 3 2 3 3 9 3" xfId="19706" xr:uid="{00000000-0005-0000-0000-0000434C0000}"/>
    <cellStyle name="20% - Accent1 3 2 3 3 9 3 2" xfId="19707" xr:uid="{00000000-0005-0000-0000-0000444C0000}"/>
    <cellStyle name="20% - Accent1 3 2 3 3 9 4" xfId="19708" xr:uid="{00000000-0005-0000-0000-0000454C0000}"/>
    <cellStyle name="20% - Accent1 3 2 3 4" xfId="19709" xr:uid="{00000000-0005-0000-0000-0000464C0000}"/>
    <cellStyle name="20% - Accent1 3 2 3 4 10" xfId="19710" xr:uid="{00000000-0005-0000-0000-0000474C0000}"/>
    <cellStyle name="20% - Accent1 3 2 3 4 10 2" xfId="19711" xr:uid="{00000000-0005-0000-0000-0000484C0000}"/>
    <cellStyle name="20% - Accent1 3 2 3 4 11" xfId="19712" xr:uid="{00000000-0005-0000-0000-0000494C0000}"/>
    <cellStyle name="20% - Accent1 3 2 3 4 2" xfId="19713" xr:uid="{00000000-0005-0000-0000-00004A4C0000}"/>
    <cellStyle name="20% - Accent1 3 2 3 4 2 2" xfId="19714" xr:uid="{00000000-0005-0000-0000-00004B4C0000}"/>
    <cellStyle name="20% - Accent1 3 2 3 4 2 2 2" xfId="19715" xr:uid="{00000000-0005-0000-0000-00004C4C0000}"/>
    <cellStyle name="20% - Accent1 3 2 3 4 2 2 2 2" xfId="19716" xr:uid="{00000000-0005-0000-0000-00004D4C0000}"/>
    <cellStyle name="20% - Accent1 3 2 3 4 2 2 2 2 2" xfId="19717" xr:uid="{00000000-0005-0000-0000-00004E4C0000}"/>
    <cellStyle name="20% - Accent1 3 2 3 4 2 2 2 3" xfId="19718" xr:uid="{00000000-0005-0000-0000-00004F4C0000}"/>
    <cellStyle name="20% - Accent1 3 2 3 4 2 2 3" xfId="19719" xr:uid="{00000000-0005-0000-0000-0000504C0000}"/>
    <cellStyle name="20% - Accent1 3 2 3 4 2 2 3 2" xfId="19720" xr:uid="{00000000-0005-0000-0000-0000514C0000}"/>
    <cellStyle name="20% - Accent1 3 2 3 4 2 2 4" xfId="19721" xr:uid="{00000000-0005-0000-0000-0000524C0000}"/>
    <cellStyle name="20% - Accent1 3 2 3 4 2 3" xfId="19722" xr:uid="{00000000-0005-0000-0000-0000534C0000}"/>
    <cellStyle name="20% - Accent1 3 2 3 4 2 3 2" xfId="19723" xr:uid="{00000000-0005-0000-0000-0000544C0000}"/>
    <cellStyle name="20% - Accent1 3 2 3 4 2 3 2 2" xfId="19724" xr:uid="{00000000-0005-0000-0000-0000554C0000}"/>
    <cellStyle name="20% - Accent1 3 2 3 4 2 3 2 2 2" xfId="19725" xr:uid="{00000000-0005-0000-0000-0000564C0000}"/>
    <cellStyle name="20% - Accent1 3 2 3 4 2 3 2 3" xfId="19726" xr:uid="{00000000-0005-0000-0000-0000574C0000}"/>
    <cellStyle name="20% - Accent1 3 2 3 4 2 3 3" xfId="19727" xr:uid="{00000000-0005-0000-0000-0000584C0000}"/>
    <cellStyle name="20% - Accent1 3 2 3 4 2 3 3 2" xfId="19728" xr:uid="{00000000-0005-0000-0000-0000594C0000}"/>
    <cellStyle name="20% - Accent1 3 2 3 4 2 3 4" xfId="19729" xr:uid="{00000000-0005-0000-0000-00005A4C0000}"/>
    <cellStyle name="20% - Accent1 3 2 3 4 2 4" xfId="19730" xr:uid="{00000000-0005-0000-0000-00005B4C0000}"/>
    <cellStyle name="20% - Accent1 3 2 3 4 2 4 2" xfId="19731" xr:uid="{00000000-0005-0000-0000-00005C4C0000}"/>
    <cellStyle name="20% - Accent1 3 2 3 4 2 4 2 2" xfId="19732" xr:uid="{00000000-0005-0000-0000-00005D4C0000}"/>
    <cellStyle name="20% - Accent1 3 2 3 4 2 4 2 2 2" xfId="19733" xr:uid="{00000000-0005-0000-0000-00005E4C0000}"/>
    <cellStyle name="20% - Accent1 3 2 3 4 2 4 2 3" xfId="19734" xr:uid="{00000000-0005-0000-0000-00005F4C0000}"/>
    <cellStyle name="20% - Accent1 3 2 3 4 2 4 3" xfId="19735" xr:uid="{00000000-0005-0000-0000-0000604C0000}"/>
    <cellStyle name="20% - Accent1 3 2 3 4 2 4 3 2" xfId="19736" xr:uid="{00000000-0005-0000-0000-0000614C0000}"/>
    <cellStyle name="20% - Accent1 3 2 3 4 2 4 4" xfId="19737" xr:uid="{00000000-0005-0000-0000-0000624C0000}"/>
    <cellStyle name="20% - Accent1 3 2 3 4 2 5" xfId="19738" xr:uid="{00000000-0005-0000-0000-0000634C0000}"/>
    <cellStyle name="20% - Accent1 3 2 3 4 2 5 2" xfId="19739" xr:uid="{00000000-0005-0000-0000-0000644C0000}"/>
    <cellStyle name="20% - Accent1 3 2 3 4 2 5 2 2" xfId="19740" xr:uid="{00000000-0005-0000-0000-0000654C0000}"/>
    <cellStyle name="20% - Accent1 3 2 3 4 2 5 3" xfId="19741" xr:uid="{00000000-0005-0000-0000-0000664C0000}"/>
    <cellStyle name="20% - Accent1 3 2 3 4 2 6" xfId="19742" xr:uid="{00000000-0005-0000-0000-0000674C0000}"/>
    <cellStyle name="20% - Accent1 3 2 3 4 2 6 2" xfId="19743" xr:uid="{00000000-0005-0000-0000-0000684C0000}"/>
    <cellStyle name="20% - Accent1 3 2 3 4 2 6 2 2" xfId="19744" xr:uid="{00000000-0005-0000-0000-0000694C0000}"/>
    <cellStyle name="20% - Accent1 3 2 3 4 2 6 3" xfId="19745" xr:uid="{00000000-0005-0000-0000-00006A4C0000}"/>
    <cellStyle name="20% - Accent1 3 2 3 4 2 7" xfId="19746" xr:uid="{00000000-0005-0000-0000-00006B4C0000}"/>
    <cellStyle name="20% - Accent1 3 2 3 4 2 7 2" xfId="19747" xr:uid="{00000000-0005-0000-0000-00006C4C0000}"/>
    <cellStyle name="20% - Accent1 3 2 3 4 2 8" xfId="19748" xr:uid="{00000000-0005-0000-0000-00006D4C0000}"/>
    <cellStyle name="20% - Accent1 3 2 3 4 2 8 2" xfId="19749" xr:uid="{00000000-0005-0000-0000-00006E4C0000}"/>
    <cellStyle name="20% - Accent1 3 2 3 4 2 9" xfId="19750" xr:uid="{00000000-0005-0000-0000-00006F4C0000}"/>
    <cellStyle name="20% - Accent1 3 2 3 4 3" xfId="19751" xr:uid="{00000000-0005-0000-0000-0000704C0000}"/>
    <cellStyle name="20% - Accent1 3 2 3 4 3 2" xfId="19752" xr:uid="{00000000-0005-0000-0000-0000714C0000}"/>
    <cellStyle name="20% - Accent1 3 2 3 4 3 2 2" xfId="19753" xr:uid="{00000000-0005-0000-0000-0000724C0000}"/>
    <cellStyle name="20% - Accent1 3 2 3 4 3 2 2 2" xfId="19754" xr:uid="{00000000-0005-0000-0000-0000734C0000}"/>
    <cellStyle name="20% - Accent1 3 2 3 4 3 2 2 2 2" xfId="19755" xr:uid="{00000000-0005-0000-0000-0000744C0000}"/>
    <cellStyle name="20% - Accent1 3 2 3 4 3 2 2 3" xfId="19756" xr:uid="{00000000-0005-0000-0000-0000754C0000}"/>
    <cellStyle name="20% - Accent1 3 2 3 4 3 2 3" xfId="19757" xr:uid="{00000000-0005-0000-0000-0000764C0000}"/>
    <cellStyle name="20% - Accent1 3 2 3 4 3 2 3 2" xfId="19758" xr:uid="{00000000-0005-0000-0000-0000774C0000}"/>
    <cellStyle name="20% - Accent1 3 2 3 4 3 2 4" xfId="19759" xr:uid="{00000000-0005-0000-0000-0000784C0000}"/>
    <cellStyle name="20% - Accent1 3 2 3 4 3 3" xfId="19760" xr:uid="{00000000-0005-0000-0000-0000794C0000}"/>
    <cellStyle name="20% - Accent1 3 2 3 4 3 3 2" xfId="19761" xr:uid="{00000000-0005-0000-0000-00007A4C0000}"/>
    <cellStyle name="20% - Accent1 3 2 3 4 3 3 2 2" xfId="19762" xr:uid="{00000000-0005-0000-0000-00007B4C0000}"/>
    <cellStyle name="20% - Accent1 3 2 3 4 3 3 2 2 2" xfId="19763" xr:uid="{00000000-0005-0000-0000-00007C4C0000}"/>
    <cellStyle name="20% - Accent1 3 2 3 4 3 3 2 3" xfId="19764" xr:uid="{00000000-0005-0000-0000-00007D4C0000}"/>
    <cellStyle name="20% - Accent1 3 2 3 4 3 3 3" xfId="19765" xr:uid="{00000000-0005-0000-0000-00007E4C0000}"/>
    <cellStyle name="20% - Accent1 3 2 3 4 3 3 3 2" xfId="19766" xr:uid="{00000000-0005-0000-0000-00007F4C0000}"/>
    <cellStyle name="20% - Accent1 3 2 3 4 3 3 4" xfId="19767" xr:uid="{00000000-0005-0000-0000-0000804C0000}"/>
    <cellStyle name="20% - Accent1 3 2 3 4 3 4" xfId="19768" xr:uid="{00000000-0005-0000-0000-0000814C0000}"/>
    <cellStyle name="20% - Accent1 3 2 3 4 3 4 2" xfId="19769" xr:uid="{00000000-0005-0000-0000-0000824C0000}"/>
    <cellStyle name="20% - Accent1 3 2 3 4 3 4 2 2" xfId="19770" xr:uid="{00000000-0005-0000-0000-0000834C0000}"/>
    <cellStyle name="20% - Accent1 3 2 3 4 3 4 2 2 2" xfId="19771" xr:uid="{00000000-0005-0000-0000-0000844C0000}"/>
    <cellStyle name="20% - Accent1 3 2 3 4 3 4 2 3" xfId="19772" xr:uid="{00000000-0005-0000-0000-0000854C0000}"/>
    <cellStyle name="20% - Accent1 3 2 3 4 3 4 3" xfId="19773" xr:uid="{00000000-0005-0000-0000-0000864C0000}"/>
    <cellStyle name="20% - Accent1 3 2 3 4 3 4 3 2" xfId="19774" xr:uid="{00000000-0005-0000-0000-0000874C0000}"/>
    <cellStyle name="20% - Accent1 3 2 3 4 3 4 4" xfId="19775" xr:uid="{00000000-0005-0000-0000-0000884C0000}"/>
    <cellStyle name="20% - Accent1 3 2 3 4 3 5" xfId="19776" xr:uid="{00000000-0005-0000-0000-0000894C0000}"/>
    <cellStyle name="20% - Accent1 3 2 3 4 3 5 2" xfId="19777" xr:uid="{00000000-0005-0000-0000-00008A4C0000}"/>
    <cellStyle name="20% - Accent1 3 2 3 4 3 5 2 2" xfId="19778" xr:uid="{00000000-0005-0000-0000-00008B4C0000}"/>
    <cellStyle name="20% - Accent1 3 2 3 4 3 5 3" xfId="19779" xr:uid="{00000000-0005-0000-0000-00008C4C0000}"/>
    <cellStyle name="20% - Accent1 3 2 3 4 3 6" xfId="19780" xr:uid="{00000000-0005-0000-0000-00008D4C0000}"/>
    <cellStyle name="20% - Accent1 3 2 3 4 3 6 2" xfId="19781" xr:uid="{00000000-0005-0000-0000-00008E4C0000}"/>
    <cellStyle name="20% - Accent1 3 2 3 4 3 6 2 2" xfId="19782" xr:uid="{00000000-0005-0000-0000-00008F4C0000}"/>
    <cellStyle name="20% - Accent1 3 2 3 4 3 6 3" xfId="19783" xr:uid="{00000000-0005-0000-0000-0000904C0000}"/>
    <cellStyle name="20% - Accent1 3 2 3 4 3 7" xfId="19784" xr:uid="{00000000-0005-0000-0000-0000914C0000}"/>
    <cellStyle name="20% - Accent1 3 2 3 4 3 7 2" xfId="19785" xr:uid="{00000000-0005-0000-0000-0000924C0000}"/>
    <cellStyle name="20% - Accent1 3 2 3 4 3 8" xfId="19786" xr:uid="{00000000-0005-0000-0000-0000934C0000}"/>
    <cellStyle name="20% - Accent1 3 2 3 4 3 8 2" xfId="19787" xr:uid="{00000000-0005-0000-0000-0000944C0000}"/>
    <cellStyle name="20% - Accent1 3 2 3 4 3 9" xfId="19788" xr:uid="{00000000-0005-0000-0000-0000954C0000}"/>
    <cellStyle name="20% - Accent1 3 2 3 4 4" xfId="19789" xr:uid="{00000000-0005-0000-0000-0000964C0000}"/>
    <cellStyle name="20% - Accent1 3 2 3 4 4 2" xfId="19790" xr:uid="{00000000-0005-0000-0000-0000974C0000}"/>
    <cellStyle name="20% - Accent1 3 2 3 4 4 2 2" xfId="19791" xr:uid="{00000000-0005-0000-0000-0000984C0000}"/>
    <cellStyle name="20% - Accent1 3 2 3 4 4 2 2 2" xfId="19792" xr:uid="{00000000-0005-0000-0000-0000994C0000}"/>
    <cellStyle name="20% - Accent1 3 2 3 4 4 2 3" xfId="19793" xr:uid="{00000000-0005-0000-0000-00009A4C0000}"/>
    <cellStyle name="20% - Accent1 3 2 3 4 4 3" xfId="19794" xr:uid="{00000000-0005-0000-0000-00009B4C0000}"/>
    <cellStyle name="20% - Accent1 3 2 3 4 4 3 2" xfId="19795" xr:uid="{00000000-0005-0000-0000-00009C4C0000}"/>
    <cellStyle name="20% - Accent1 3 2 3 4 4 4" xfId="19796" xr:uid="{00000000-0005-0000-0000-00009D4C0000}"/>
    <cellStyle name="20% - Accent1 3 2 3 4 5" xfId="19797" xr:uid="{00000000-0005-0000-0000-00009E4C0000}"/>
    <cellStyle name="20% - Accent1 3 2 3 4 5 2" xfId="19798" xr:uid="{00000000-0005-0000-0000-00009F4C0000}"/>
    <cellStyle name="20% - Accent1 3 2 3 4 5 2 2" xfId="19799" xr:uid="{00000000-0005-0000-0000-0000A04C0000}"/>
    <cellStyle name="20% - Accent1 3 2 3 4 5 2 2 2" xfId="19800" xr:uid="{00000000-0005-0000-0000-0000A14C0000}"/>
    <cellStyle name="20% - Accent1 3 2 3 4 5 2 3" xfId="19801" xr:uid="{00000000-0005-0000-0000-0000A24C0000}"/>
    <cellStyle name="20% - Accent1 3 2 3 4 5 3" xfId="19802" xr:uid="{00000000-0005-0000-0000-0000A34C0000}"/>
    <cellStyle name="20% - Accent1 3 2 3 4 5 3 2" xfId="19803" xr:uid="{00000000-0005-0000-0000-0000A44C0000}"/>
    <cellStyle name="20% - Accent1 3 2 3 4 5 4" xfId="19804" xr:uid="{00000000-0005-0000-0000-0000A54C0000}"/>
    <cellStyle name="20% - Accent1 3 2 3 4 6" xfId="19805" xr:uid="{00000000-0005-0000-0000-0000A64C0000}"/>
    <cellStyle name="20% - Accent1 3 2 3 4 6 2" xfId="19806" xr:uid="{00000000-0005-0000-0000-0000A74C0000}"/>
    <cellStyle name="20% - Accent1 3 2 3 4 6 2 2" xfId="19807" xr:uid="{00000000-0005-0000-0000-0000A84C0000}"/>
    <cellStyle name="20% - Accent1 3 2 3 4 6 2 2 2" xfId="19808" xr:uid="{00000000-0005-0000-0000-0000A94C0000}"/>
    <cellStyle name="20% - Accent1 3 2 3 4 6 2 3" xfId="19809" xr:uid="{00000000-0005-0000-0000-0000AA4C0000}"/>
    <cellStyle name="20% - Accent1 3 2 3 4 6 3" xfId="19810" xr:uid="{00000000-0005-0000-0000-0000AB4C0000}"/>
    <cellStyle name="20% - Accent1 3 2 3 4 6 3 2" xfId="19811" xr:uid="{00000000-0005-0000-0000-0000AC4C0000}"/>
    <cellStyle name="20% - Accent1 3 2 3 4 6 4" xfId="19812" xr:uid="{00000000-0005-0000-0000-0000AD4C0000}"/>
    <cellStyle name="20% - Accent1 3 2 3 4 7" xfId="19813" xr:uid="{00000000-0005-0000-0000-0000AE4C0000}"/>
    <cellStyle name="20% - Accent1 3 2 3 4 7 2" xfId="19814" xr:uid="{00000000-0005-0000-0000-0000AF4C0000}"/>
    <cellStyle name="20% - Accent1 3 2 3 4 7 2 2" xfId="19815" xr:uid="{00000000-0005-0000-0000-0000B04C0000}"/>
    <cellStyle name="20% - Accent1 3 2 3 4 7 3" xfId="19816" xr:uid="{00000000-0005-0000-0000-0000B14C0000}"/>
    <cellStyle name="20% - Accent1 3 2 3 4 8" xfId="19817" xr:uid="{00000000-0005-0000-0000-0000B24C0000}"/>
    <cellStyle name="20% - Accent1 3 2 3 4 8 2" xfId="19818" xr:uid="{00000000-0005-0000-0000-0000B34C0000}"/>
    <cellStyle name="20% - Accent1 3 2 3 4 8 2 2" xfId="19819" xr:uid="{00000000-0005-0000-0000-0000B44C0000}"/>
    <cellStyle name="20% - Accent1 3 2 3 4 8 3" xfId="19820" xr:uid="{00000000-0005-0000-0000-0000B54C0000}"/>
    <cellStyle name="20% - Accent1 3 2 3 4 9" xfId="19821" xr:uid="{00000000-0005-0000-0000-0000B64C0000}"/>
    <cellStyle name="20% - Accent1 3 2 3 4 9 2" xfId="19822" xr:uid="{00000000-0005-0000-0000-0000B74C0000}"/>
    <cellStyle name="20% - Accent1 3 2 3 5" xfId="19823" xr:uid="{00000000-0005-0000-0000-0000B84C0000}"/>
    <cellStyle name="20% - Accent1 3 2 3 5 10" xfId="19824" xr:uid="{00000000-0005-0000-0000-0000B94C0000}"/>
    <cellStyle name="20% - Accent1 3 2 3 5 10 2" xfId="19825" xr:uid="{00000000-0005-0000-0000-0000BA4C0000}"/>
    <cellStyle name="20% - Accent1 3 2 3 5 11" xfId="19826" xr:uid="{00000000-0005-0000-0000-0000BB4C0000}"/>
    <cellStyle name="20% - Accent1 3 2 3 5 2" xfId="19827" xr:uid="{00000000-0005-0000-0000-0000BC4C0000}"/>
    <cellStyle name="20% - Accent1 3 2 3 5 2 2" xfId="19828" xr:uid="{00000000-0005-0000-0000-0000BD4C0000}"/>
    <cellStyle name="20% - Accent1 3 2 3 5 2 2 2" xfId="19829" xr:uid="{00000000-0005-0000-0000-0000BE4C0000}"/>
    <cellStyle name="20% - Accent1 3 2 3 5 2 2 2 2" xfId="19830" xr:uid="{00000000-0005-0000-0000-0000BF4C0000}"/>
    <cellStyle name="20% - Accent1 3 2 3 5 2 2 2 2 2" xfId="19831" xr:uid="{00000000-0005-0000-0000-0000C04C0000}"/>
    <cellStyle name="20% - Accent1 3 2 3 5 2 2 2 3" xfId="19832" xr:uid="{00000000-0005-0000-0000-0000C14C0000}"/>
    <cellStyle name="20% - Accent1 3 2 3 5 2 2 3" xfId="19833" xr:uid="{00000000-0005-0000-0000-0000C24C0000}"/>
    <cellStyle name="20% - Accent1 3 2 3 5 2 2 3 2" xfId="19834" xr:uid="{00000000-0005-0000-0000-0000C34C0000}"/>
    <cellStyle name="20% - Accent1 3 2 3 5 2 2 4" xfId="19835" xr:uid="{00000000-0005-0000-0000-0000C44C0000}"/>
    <cellStyle name="20% - Accent1 3 2 3 5 2 3" xfId="19836" xr:uid="{00000000-0005-0000-0000-0000C54C0000}"/>
    <cellStyle name="20% - Accent1 3 2 3 5 2 3 2" xfId="19837" xr:uid="{00000000-0005-0000-0000-0000C64C0000}"/>
    <cellStyle name="20% - Accent1 3 2 3 5 2 3 2 2" xfId="19838" xr:uid="{00000000-0005-0000-0000-0000C74C0000}"/>
    <cellStyle name="20% - Accent1 3 2 3 5 2 3 2 2 2" xfId="19839" xr:uid="{00000000-0005-0000-0000-0000C84C0000}"/>
    <cellStyle name="20% - Accent1 3 2 3 5 2 3 2 3" xfId="19840" xr:uid="{00000000-0005-0000-0000-0000C94C0000}"/>
    <cellStyle name="20% - Accent1 3 2 3 5 2 3 3" xfId="19841" xr:uid="{00000000-0005-0000-0000-0000CA4C0000}"/>
    <cellStyle name="20% - Accent1 3 2 3 5 2 3 3 2" xfId="19842" xr:uid="{00000000-0005-0000-0000-0000CB4C0000}"/>
    <cellStyle name="20% - Accent1 3 2 3 5 2 3 4" xfId="19843" xr:uid="{00000000-0005-0000-0000-0000CC4C0000}"/>
    <cellStyle name="20% - Accent1 3 2 3 5 2 4" xfId="19844" xr:uid="{00000000-0005-0000-0000-0000CD4C0000}"/>
    <cellStyle name="20% - Accent1 3 2 3 5 2 4 2" xfId="19845" xr:uid="{00000000-0005-0000-0000-0000CE4C0000}"/>
    <cellStyle name="20% - Accent1 3 2 3 5 2 4 2 2" xfId="19846" xr:uid="{00000000-0005-0000-0000-0000CF4C0000}"/>
    <cellStyle name="20% - Accent1 3 2 3 5 2 4 2 2 2" xfId="19847" xr:uid="{00000000-0005-0000-0000-0000D04C0000}"/>
    <cellStyle name="20% - Accent1 3 2 3 5 2 4 2 3" xfId="19848" xr:uid="{00000000-0005-0000-0000-0000D14C0000}"/>
    <cellStyle name="20% - Accent1 3 2 3 5 2 4 3" xfId="19849" xr:uid="{00000000-0005-0000-0000-0000D24C0000}"/>
    <cellStyle name="20% - Accent1 3 2 3 5 2 4 3 2" xfId="19850" xr:uid="{00000000-0005-0000-0000-0000D34C0000}"/>
    <cellStyle name="20% - Accent1 3 2 3 5 2 4 4" xfId="19851" xr:uid="{00000000-0005-0000-0000-0000D44C0000}"/>
    <cellStyle name="20% - Accent1 3 2 3 5 2 5" xfId="19852" xr:uid="{00000000-0005-0000-0000-0000D54C0000}"/>
    <cellStyle name="20% - Accent1 3 2 3 5 2 5 2" xfId="19853" xr:uid="{00000000-0005-0000-0000-0000D64C0000}"/>
    <cellStyle name="20% - Accent1 3 2 3 5 2 5 2 2" xfId="19854" xr:uid="{00000000-0005-0000-0000-0000D74C0000}"/>
    <cellStyle name="20% - Accent1 3 2 3 5 2 5 3" xfId="19855" xr:uid="{00000000-0005-0000-0000-0000D84C0000}"/>
    <cellStyle name="20% - Accent1 3 2 3 5 2 6" xfId="19856" xr:uid="{00000000-0005-0000-0000-0000D94C0000}"/>
    <cellStyle name="20% - Accent1 3 2 3 5 2 6 2" xfId="19857" xr:uid="{00000000-0005-0000-0000-0000DA4C0000}"/>
    <cellStyle name="20% - Accent1 3 2 3 5 2 6 2 2" xfId="19858" xr:uid="{00000000-0005-0000-0000-0000DB4C0000}"/>
    <cellStyle name="20% - Accent1 3 2 3 5 2 6 3" xfId="19859" xr:uid="{00000000-0005-0000-0000-0000DC4C0000}"/>
    <cellStyle name="20% - Accent1 3 2 3 5 2 7" xfId="19860" xr:uid="{00000000-0005-0000-0000-0000DD4C0000}"/>
    <cellStyle name="20% - Accent1 3 2 3 5 2 7 2" xfId="19861" xr:uid="{00000000-0005-0000-0000-0000DE4C0000}"/>
    <cellStyle name="20% - Accent1 3 2 3 5 2 8" xfId="19862" xr:uid="{00000000-0005-0000-0000-0000DF4C0000}"/>
    <cellStyle name="20% - Accent1 3 2 3 5 2 8 2" xfId="19863" xr:uid="{00000000-0005-0000-0000-0000E04C0000}"/>
    <cellStyle name="20% - Accent1 3 2 3 5 2 9" xfId="19864" xr:uid="{00000000-0005-0000-0000-0000E14C0000}"/>
    <cellStyle name="20% - Accent1 3 2 3 5 3" xfId="19865" xr:uid="{00000000-0005-0000-0000-0000E24C0000}"/>
    <cellStyle name="20% - Accent1 3 2 3 5 3 2" xfId="19866" xr:uid="{00000000-0005-0000-0000-0000E34C0000}"/>
    <cellStyle name="20% - Accent1 3 2 3 5 3 2 2" xfId="19867" xr:uid="{00000000-0005-0000-0000-0000E44C0000}"/>
    <cellStyle name="20% - Accent1 3 2 3 5 3 2 2 2" xfId="19868" xr:uid="{00000000-0005-0000-0000-0000E54C0000}"/>
    <cellStyle name="20% - Accent1 3 2 3 5 3 2 2 2 2" xfId="19869" xr:uid="{00000000-0005-0000-0000-0000E64C0000}"/>
    <cellStyle name="20% - Accent1 3 2 3 5 3 2 2 3" xfId="19870" xr:uid="{00000000-0005-0000-0000-0000E74C0000}"/>
    <cellStyle name="20% - Accent1 3 2 3 5 3 2 3" xfId="19871" xr:uid="{00000000-0005-0000-0000-0000E84C0000}"/>
    <cellStyle name="20% - Accent1 3 2 3 5 3 2 3 2" xfId="19872" xr:uid="{00000000-0005-0000-0000-0000E94C0000}"/>
    <cellStyle name="20% - Accent1 3 2 3 5 3 2 4" xfId="19873" xr:uid="{00000000-0005-0000-0000-0000EA4C0000}"/>
    <cellStyle name="20% - Accent1 3 2 3 5 3 3" xfId="19874" xr:uid="{00000000-0005-0000-0000-0000EB4C0000}"/>
    <cellStyle name="20% - Accent1 3 2 3 5 3 3 2" xfId="19875" xr:uid="{00000000-0005-0000-0000-0000EC4C0000}"/>
    <cellStyle name="20% - Accent1 3 2 3 5 3 3 2 2" xfId="19876" xr:uid="{00000000-0005-0000-0000-0000ED4C0000}"/>
    <cellStyle name="20% - Accent1 3 2 3 5 3 3 2 2 2" xfId="19877" xr:uid="{00000000-0005-0000-0000-0000EE4C0000}"/>
    <cellStyle name="20% - Accent1 3 2 3 5 3 3 2 3" xfId="19878" xr:uid="{00000000-0005-0000-0000-0000EF4C0000}"/>
    <cellStyle name="20% - Accent1 3 2 3 5 3 3 3" xfId="19879" xr:uid="{00000000-0005-0000-0000-0000F04C0000}"/>
    <cellStyle name="20% - Accent1 3 2 3 5 3 3 3 2" xfId="19880" xr:uid="{00000000-0005-0000-0000-0000F14C0000}"/>
    <cellStyle name="20% - Accent1 3 2 3 5 3 3 4" xfId="19881" xr:uid="{00000000-0005-0000-0000-0000F24C0000}"/>
    <cellStyle name="20% - Accent1 3 2 3 5 3 4" xfId="19882" xr:uid="{00000000-0005-0000-0000-0000F34C0000}"/>
    <cellStyle name="20% - Accent1 3 2 3 5 3 4 2" xfId="19883" xr:uid="{00000000-0005-0000-0000-0000F44C0000}"/>
    <cellStyle name="20% - Accent1 3 2 3 5 3 4 2 2" xfId="19884" xr:uid="{00000000-0005-0000-0000-0000F54C0000}"/>
    <cellStyle name="20% - Accent1 3 2 3 5 3 4 2 2 2" xfId="19885" xr:uid="{00000000-0005-0000-0000-0000F64C0000}"/>
    <cellStyle name="20% - Accent1 3 2 3 5 3 4 2 3" xfId="19886" xr:uid="{00000000-0005-0000-0000-0000F74C0000}"/>
    <cellStyle name="20% - Accent1 3 2 3 5 3 4 3" xfId="19887" xr:uid="{00000000-0005-0000-0000-0000F84C0000}"/>
    <cellStyle name="20% - Accent1 3 2 3 5 3 4 3 2" xfId="19888" xr:uid="{00000000-0005-0000-0000-0000F94C0000}"/>
    <cellStyle name="20% - Accent1 3 2 3 5 3 4 4" xfId="19889" xr:uid="{00000000-0005-0000-0000-0000FA4C0000}"/>
    <cellStyle name="20% - Accent1 3 2 3 5 3 5" xfId="19890" xr:uid="{00000000-0005-0000-0000-0000FB4C0000}"/>
    <cellStyle name="20% - Accent1 3 2 3 5 3 5 2" xfId="19891" xr:uid="{00000000-0005-0000-0000-0000FC4C0000}"/>
    <cellStyle name="20% - Accent1 3 2 3 5 3 5 2 2" xfId="19892" xr:uid="{00000000-0005-0000-0000-0000FD4C0000}"/>
    <cellStyle name="20% - Accent1 3 2 3 5 3 5 3" xfId="19893" xr:uid="{00000000-0005-0000-0000-0000FE4C0000}"/>
    <cellStyle name="20% - Accent1 3 2 3 5 3 6" xfId="19894" xr:uid="{00000000-0005-0000-0000-0000FF4C0000}"/>
    <cellStyle name="20% - Accent1 3 2 3 5 3 6 2" xfId="19895" xr:uid="{00000000-0005-0000-0000-0000004D0000}"/>
    <cellStyle name="20% - Accent1 3 2 3 5 3 6 2 2" xfId="19896" xr:uid="{00000000-0005-0000-0000-0000014D0000}"/>
    <cellStyle name="20% - Accent1 3 2 3 5 3 6 3" xfId="19897" xr:uid="{00000000-0005-0000-0000-0000024D0000}"/>
    <cellStyle name="20% - Accent1 3 2 3 5 3 7" xfId="19898" xr:uid="{00000000-0005-0000-0000-0000034D0000}"/>
    <cellStyle name="20% - Accent1 3 2 3 5 3 7 2" xfId="19899" xr:uid="{00000000-0005-0000-0000-0000044D0000}"/>
    <cellStyle name="20% - Accent1 3 2 3 5 3 8" xfId="19900" xr:uid="{00000000-0005-0000-0000-0000054D0000}"/>
    <cellStyle name="20% - Accent1 3 2 3 5 3 8 2" xfId="19901" xr:uid="{00000000-0005-0000-0000-0000064D0000}"/>
    <cellStyle name="20% - Accent1 3 2 3 5 3 9" xfId="19902" xr:uid="{00000000-0005-0000-0000-0000074D0000}"/>
    <cellStyle name="20% - Accent1 3 2 3 5 4" xfId="19903" xr:uid="{00000000-0005-0000-0000-0000084D0000}"/>
    <cellStyle name="20% - Accent1 3 2 3 5 4 2" xfId="19904" xr:uid="{00000000-0005-0000-0000-0000094D0000}"/>
    <cellStyle name="20% - Accent1 3 2 3 5 4 2 2" xfId="19905" xr:uid="{00000000-0005-0000-0000-00000A4D0000}"/>
    <cellStyle name="20% - Accent1 3 2 3 5 4 2 2 2" xfId="19906" xr:uid="{00000000-0005-0000-0000-00000B4D0000}"/>
    <cellStyle name="20% - Accent1 3 2 3 5 4 2 3" xfId="19907" xr:uid="{00000000-0005-0000-0000-00000C4D0000}"/>
    <cellStyle name="20% - Accent1 3 2 3 5 4 3" xfId="19908" xr:uid="{00000000-0005-0000-0000-00000D4D0000}"/>
    <cellStyle name="20% - Accent1 3 2 3 5 4 3 2" xfId="19909" xr:uid="{00000000-0005-0000-0000-00000E4D0000}"/>
    <cellStyle name="20% - Accent1 3 2 3 5 4 4" xfId="19910" xr:uid="{00000000-0005-0000-0000-00000F4D0000}"/>
    <cellStyle name="20% - Accent1 3 2 3 5 5" xfId="19911" xr:uid="{00000000-0005-0000-0000-0000104D0000}"/>
    <cellStyle name="20% - Accent1 3 2 3 5 5 2" xfId="19912" xr:uid="{00000000-0005-0000-0000-0000114D0000}"/>
    <cellStyle name="20% - Accent1 3 2 3 5 5 2 2" xfId="19913" xr:uid="{00000000-0005-0000-0000-0000124D0000}"/>
    <cellStyle name="20% - Accent1 3 2 3 5 5 2 2 2" xfId="19914" xr:uid="{00000000-0005-0000-0000-0000134D0000}"/>
    <cellStyle name="20% - Accent1 3 2 3 5 5 2 3" xfId="19915" xr:uid="{00000000-0005-0000-0000-0000144D0000}"/>
    <cellStyle name="20% - Accent1 3 2 3 5 5 3" xfId="19916" xr:uid="{00000000-0005-0000-0000-0000154D0000}"/>
    <cellStyle name="20% - Accent1 3 2 3 5 5 3 2" xfId="19917" xr:uid="{00000000-0005-0000-0000-0000164D0000}"/>
    <cellStyle name="20% - Accent1 3 2 3 5 5 4" xfId="19918" xr:uid="{00000000-0005-0000-0000-0000174D0000}"/>
    <cellStyle name="20% - Accent1 3 2 3 5 6" xfId="19919" xr:uid="{00000000-0005-0000-0000-0000184D0000}"/>
    <cellStyle name="20% - Accent1 3 2 3 5 6 2" xfId="19920" xr:uid="{00000000-0005-0000-0000-0000194D0000}"/>
    <cellStyle name="20% - Accent1 3 2 3 5 6 2 2" xfId="19921" xr:uid="{00000000-0005-0000-0000-00001A4D0000}"/>
    <cellStyle name="20% - Accent1 3 2 3 5 6 2 2 2" xfId="19922" xr:uid="{00000000-0005-0000-0000-00001B4D0000}"/>
    <cellStyle name="20% - Accent1 3 2 3 5 6 2 3" xfId="19923" xr:uid="{00000000-0005-0000-0000-00001C4D0000}"/>
    <cellStyle name="20% - Accent1 3 2 3 5 6 3" xfId="19924" xr:uid="{00000000-0005-0000-0000-00001D4D0000}"/>
    <cellStyle name="20% - Accent1 3 2 3 5 6 3 2" xfId="19925" xr:uid="{00000000-0005-0000-0000-00001E4D0000}"/>
    <cellStyle name="20% - Accent1 3 2 3 5 6 4" xfId="19926" xr:uid="{00000000-0005-0000-0000-00001F4D0000}"/>
    <cellStyle name="20% - Accent1 3 2 3 5 7" xfId="19927" xr:uid="{00000000-0005-0000-0000-0000204D0000}"/>
    <cellStyle name="20% - Accent1 3 2 3 5 7 2" xfId="19928" xr:uid="{00000000-0005-0000-0000-0000214D0000}"/>
    <cellStyle name="20% - Accent1 3 2 3 5 7 2 2" xfId="19929" xr:uid="{00000000-0005-0000-0000-0000224D0000}"/>
    <cellStyle name="20% - Accent1 3 2 3 5 7 3" xfId="19930" xr:uid="{00000000-0005-0000-0000-0000234D0000}"/>
    <cellStyle name="20% - Accent1 3 2 3 5 8" xfId="19931" xr:uid="{00000000-0005-0000-0000-0000244D0000}"/>
    <cellStyle name="20% - Accent1 3 2 3 5 8 2" xfId="19932" xr:uid="{00000000-0005-0000-0000-0000254D0000}"/>
    <cellStyle name="20% - Accent1 3 2 3 5 8 2 2" xfId="19933" xr:uid="{00000000-0005-0000-0000-0000264D0000}"/>
    <cellStyle name="20% - Accent1 3 2 3 5 8 3" xfId="19934" xr:uid="{00000000-0005-0000-0000-0000274D0000}"/>
    <cellStyle name="20% - Accent1 3 2 3 5 9" xfId="19935" xr:uid="{00000000-0005-0000-0000-0000284D0000}"/>
    <cellStyle name="20% - Accent1 3 2 3 5 9 2" xfId="19936" xr:uid="{00000000-0005-0000-0000-0000294D0000}"/>
    <cellStyle name="20% - Accent1 3 2 3 6" xfId="19937" xr:uid="{00000000-0005-0000-0000-00002A4D0000}"/>
    <cellStyle name="20% - Accent1 3 2 3 6 10" xfId="19938" xr:uid="{00000000-0005-0000-0000-00002B4D0000}"/>
    <cellStyle name="20% - Accent1 3 2 3 6 10 2" xfId="19939" xr:uid="{00000000-0005-0000-0000-00002C4D0000}"/>
    <cellStyle name="20% - Accent1 3 2 3 6 11" xfId="19940" xr:uid="{00000000-0005-0000-0000-00002D4D0000}"/>
    <cellStyle name="20% - Accent1 3 2 3 6 2" xfId="19941" xr:uid="{00000000-0005-0000-0000-00002E4D0000}"/>
    <cellStyle name="20% - Accent1 3 2 3 6 2 2" xfId="19942" xr:uid="{00000000-0005-0000-0000-00002F4D0000}"/>
    <cellStyle name="20% - Accent1 3 2 3 6 2 2 2" xfId="19943" xr:uid="{00000000-0005-0000-0000-0000304D0000}"/>
    <cellStyle name="20% - Accent1 3 2 3 6 2 2 2 2" xfId="19944" xr:uid="{00000000-0005-0000-0000-0000314D0000}"/>
    <cellStyle name="20% - Accent1 3 2 3 6 2 2 2 2 2" xfId="19945" xr:uid="{00000000-0005-0000-0000-0000324D0000}"/>
    <cellStyle name="20% - Accent1 3 2 3 6 2 2 2 3" xfId="19946" xr:uid="{00000000-0005-0000-0000-0000334D0000}"/>
    <cellStyle name="20% - Accent1 3 2 3 6 2 2 3" xfId="19947" xr:uid="{00000000-0005-0000-0000-0000344D0000}"/>
    <cellStyle name="20% - Accent1 3 2 3 6 2 2 3 2" xfId="19948" xr:uid="{00000000-0005-0000-0000-0000354D0000}"/>
    <cellStyle name="20% - Accent1 3 2 3 6 2 2 4" xfId="19949" xr:uid="{00000000-0005-0000-0000-0000364D0000}"/>
    <cellStyle name="20% - Accent1 3 2 3 6 2 3" xfId="19950" xr:uid="{00000000-0005-0000-0000-0000374D0000}"/>
    <cellStyle name="20% - Accent1 3 2 3 6 2 3 2" xfId="19951" xr:uid="{00000000-0005-0000-0000-0000384D0000}"/>
    <cellStyle name="20% - Accent1 3 2 3 6 2 3 2 2" xfId="19952" xr:uid="{00000000-0005-0000-0000-0000394D0000}"/>
    <cellStyle name="20% - Accent1 3 2 3 6 2 3 2 2 2" xfId="19953" xr:uid="{00000000-0005-0000-0000-00003A4D0000}"/>
    <cellStyle name="20% - Accent1 3 2 3 6 2 3 2 3" xfId="19954" xr:uid="{00000000-0005-0000-0000-00003B4D0000}"/>
    <cellStyle name="20% - Accent1 3 2 3 6 2 3 3" xfId="19955" xr:uid="{00000000-0005-0000-0000-00003C4D0000}"/>
    <cellStyle name="20% - Accent1 3 2 3 6 2 3 3 2" xfId="19956" xr:uid="{00000000-0005-0000-0000-00003D4D0000}"/>
    <cellStyle name="20% - Accent1 3 2 3 6 2 3 4" xfId="19957" xr:uid="{00000000-0005-0000-0000-00003E4D0000}"/>
    <cellStyle name="20% - Accent1 3 2 3 6 2 4" xfId="19958" xr:uid="{00000000-0005-0000-0000-00003F4D0000}"/>
    <cellStyle name="20% - Accent1 3 2 3 6 2 4 2" xfId="19959" xr:uid="{00000000-0005-0000-0000-0000404D0000}"/>
    <cellStyle name="20% - Accent1 3 2 3 6 2 4 2 2" xfId="19960" xr:uid="{00000000-0005-0000-0000-0000414D0000}"/>
    <cellStyle name="20% - Accent1 3 2 3 6 2 4 2 2 2" xfId="19961" xr:uid="{00000000-0005-0000-0000-0000424D0000}"/>
    <cellStyle name="20% - Accent1 3 2 3 6 2 4 2 3" xfId="19962" xr:uid="{00000000-0005-0000-0000-0000434D0000}"/>
    <cellStyle name="20% - Accent1 3 2 3 6 2 4 3" xfId="19963" xr:uid="{00000000-0005-0000-0000-0000444D0000}"/>
    <cellStyle name="20% - Accent1 3 2 3 6 2 4 3 2" xfId="19964" xr:uid="{00000000-0005-0000-0000-0000454D0000}"/>
    <cellStyle name="20% - Accent1 3 2 3 6 2 4 4" xfId="19965" xr:uid="{00000000-0005-0000-0000-0000464D0000}"/>
    <cellStyle name="20% - Accent1 3 2 3 6 2 5" xfId="19966" xr:uid="{00000000-0005-0000-0000-0000474D0000}"/>
    <cellStyle name="20% - Accent1 3 2 3 6 2 5 2" xfId="19967" xr:uid="{00000000-0005-0000-0000-0000484D0000}"/>
    <cellStyle name="20% - Accent1 3 2 3 6 2 5 2 2" xfId="19968" xr:uid="{00000000-0005-0000-0000-0000494D0000}"/>
    <cellStyle name="20% - Accent1 3 2 3 6 2 5 3" xfId="19969" xr:uid="{00000000-0005-0000-0000-00004A4D0000}"/>
    <cellStyle name="20% - Accent1 3 2 3 6 2 6" xfId="19970" xr:uid="{00000000-0005-0000-0000-00004B4D0000}"/>
    <cellStyle name="20% - Accent1 3 2 3 6 2 6 2" xfId="19971" xr:uid="{00000000-0005-0000-0000-00004C4D0000}"/>
    <cellStyle name="20% - Accent1 3 2 3 6 2 6 2 2" xfId="19972" xr:uid="{00000000-0005-0000-0000-00004D4D0000}"/>
    <cellStyle name="20% - Accent1 3 2 3 6 2 6 3" xfId="19973" xr:uid="{00000000-0005-0000-0000-00004E4D0000}"/>
    <cellStyle name="20% - Accent1 3 2 3 6 2 7" xfId="19974" xr:uid="{00000000-0005-0000-0000-00004F4D0000}"/>
    <cellStyle name="20% - Accent1 3 2 3 6 2 7 2" xfId="19975" xr:uid="{00000000-0005-0000-0000-0000504D0000}"/>
    <cellStyle name="20% - Accent1 3 2 3 6 2 8" xfId="19976" xr:uid="{00000000-0005-0000-0000-0000514D0000}"/>
    <cellStyle name="20% - Accent1 3 2 3 6 2 8 2" xfId="19977" xr:uid="{00000000-0005-0000-0000-0000524D0000}"/>
    <cellStyle name="20% - Accent1 3 2 3 6 2 9" xfId="19978" xr:uid="{00000000-0005-0000-0000-0000534D0000}"/>
    <cellStyle name="20% - Accent1 3 2 3 6 3" xfId="19979" xr:uid="{00000000-0005-0000-0000-0000544D0000}"/>
    <cellStyle name="20% - Accent1 3 2 3 6 3 2" xfId="19980" xr:uid="{00000000-0005-0000-0000-0000554D0000}"/>
    <cellStyle name="20% - Accent1 3 2 3 6 3 2 2" xfId="19981" xr:uid="{00000000-0005-0000-0000-0000564D0000}"/>
    <cellStyle name="20% - Accent1 3 2 3 6 3 2 2 2" xfId="19982" xr:uid="{00000000-0005-0000-0000-0000574D0000}"/>
    <cellStyle name="20% - Accent1 3 2 3 6 3 2 2 2 2" xfId="19983" xr:uid="{00000000-0005-0000-0000-0000584D0000}"/>
    <cellStyle name="20% - Accent1 3 2 3 6 3 2 2 3" xfId="19984" xr:uid="{00000000-0005-0000-0000-0000594D0000}"/>
    <cellStyle name="20% - Accent1 3 2 3 6 3 2 3" xfId="19985" xr:uid="{00000000-0005-0000-0000-00005A4D0000}"/>
    <cellStyle name="20% - Accent1 3 2 3 6 3 2 3 2" xfId="19986" xr:uid="{00000000-0005-0000-0000-00005B4D0000}"/>
    <cellStyle name="20% - Accent1 3 2 3 6 3 2 4" xfId="19987" xr:uid="{00000000-0005-0000-0000-00005C4D0000}"/>
    <cellStyle name="20% - Accent1 3 2 3 6 3 3" xfId="19988" xr:uid="{00000000-0005-0000-0000-00005D4D0000}"/>
    <cellStyle name="20% - Accent1 3 2 3 6 3 3 2" xfId="19989" xr:uid="{00000000-0005-0000-0000-00005E4D0000}"/>
    <cellStyle name="20% - Accent1 3 2 3 6 3 3 2 2" xfId="19990" xr:uid="{00000000-0005-0000-0000-00005F4D0000}"/>
    <cellStyle name="20% - Accent1 3 2 3 6 3 3 2 2 2" xfId="19991" xr:uid="{00000000-0005-0000-0000-0000604D0000}"/>
    <cellStyle name="20% - Accent1 3 2 3 6 3 3 2 3" xfId="19992" xr:uid="{00000000-0005-0000-0000-0000614D0000}"/>
    <cellStyle name="20% - Accent1 3 2 3 6 3 3 3" xfId="19993" xr:uid="{00000000-0005-0000-0000-0000624D0000}"/>
    <cellStyle name="20% - Accent1 3 2 3 6 3 3 3 2" xfId="19994" xr:uid="{00000000-0005-0000-0000-0000634D0000}"/>
    <cellStyle name="20% - Accent1 3 2 3 6 3 3 4" xfId="19995" xr:uid="{00000000-0005-0000-0000-0000644D0000}"/>
    <cellStyle name="20% - Accent1 3 2 3 6 3 4" xfId="19996" xr:uid="{00000000-0005-0000-0000-0000654D0000}"/>
    <cellStyle name="20% - Accent1 3 2 3 6 3 4 2" xfId="19997" xr:uid="{00000000-0005-0000-0000-0000664D0000}"/>
    <cellStyle name="20% - Accent1 3 2 3 6 3 4 2 2" xfId="19998" xr:uid="{00000000-0005-0000-0000-0000674D0000}"/>
    <cellStyle name="20% - Accent1 3 2 3 6 3 4 2 2 2" xfId="19999" xr:uid="{00000000-0005-0000-0000-0000684D0000}"/>
    <cellStyle name="20% - Accent1 3 2 3 6 3 4 2 3" xfId="20000" xr:uid="{00000000-0005-0000-0000-0000694D0000}"/>
    <cellStyle name="20% - Accent1 3 2 3 6 3 4 3" xfId="20001" xr:uid="{00000000-0005-0000-0000-00006A4D0000}"/>
    <cellStyle name="20% - Accent1 3 2 3 6 3 4 3 2" xfId="20002" xr:uid="{00000000-0005-0000-0000-00006B4D0000}"/>
    <cellStyle name="20% - Accent1 3 2 3 6 3 4 4" xfId="20003" xr:uid="{00000000-0005-0000-0000-00006C4D0000}"/>
    <cellStyle name="20% - Accent1 3 2 3 6 3 5" xfId="20004" xr:uid="{00000000-0005-0000-0000-00006D4D0000}"/>
    <cellStyle name="20% - Accent1 3 2 3 6 3 5 2" xfId="20005" xr:uid="{00000000-0005-0000-0000-00006E4D0000}"/>
    <cellStyle name="20% - Accent1 3 2 3 6 3 5 2 2" xfId="20006" xr:uid="{00000000-0005-0000-0000-00006F4D0000}"/>
    <cellStyle name="20% - Accent1 3 2 3 6 3 5 3" xfId="20007" xr:uid="{00000000-0005-0000-0000-0000704D0000}"/>
    <cellStyle name="20% - Accent1 3 2 3 6 3 6" xfId="20008" xr:uid="{00000000-0005-0000-0000-0000714D0000}"/>
    <cellStyle name="20% - Accent1 3 2 3 6 3 6 2" xfId="20009" xr:uid="{00000000-0005-0000-0000-0000724D0000}"/>
    <cellStyle name="20% - Accent1 3 2 3 6 3 6 2 2" xfId="20010" xr:uid="{00000000-0005-0000-0000-0000734D0000}"/>
    <cellStyle name="20% - Accent1 3 2 3 6 3 6 3" xfId="20011" xr:uid="{00000000-0005-0000-0000-0000744D0000}"/>
    <cellStyle name="20% - Accent1 3 2 3 6 3 7" xfId="20012" xr:uid="{00000000-0005-0000-0000-0000754D0000}"/>
    <cellStyle name="20% - Accent1 3 2 3 6 3 7 2" xfId="20013" xr:uid="{00000000-0005-0000-0000-0000764D0000}"/>
    <cellStyle name="20% - Accent1 3 2 3 6 3 8" xfId="20014" xr:uid="{00000000-0005-0000-0000-0000774D0000}"/>
    <cellStyle name="20% - Accent1 3 2 3 6 3 8 2" xfId="20015" xr:uid="{00000000-0005-0000-0000-0000784D0000}"/>
    <cellStyle name="20% - Accent1 3 2 3 6 3 9" xfId="20016" xr:uid="{00000000-0005-0000-0000-0000794D0000}"/>
    <cellStyle name="20% - Accent1 3 2 3 6 4" xfId="20017" xr:uid="{00000000-0005-0000-0000-00007A4D0000}"/>
    <cellStyle name="20% - Accent1 3 2 3 6 4 2" xfId="20018" xr:uid="{00000000-0005-0000-0000-00007B4D0000}"/>
    <cellStyle name="20% - Accent1 3 2 3 6 4 2 2" xfId="20019" xr:uid="{00000000-0005-0000-0000-00007C4D0000}"/>
    <cellStyle name="20% - Accent1 3 2 3 6 4 2 2 2" xfId="20020" xr:uid="{00000000-0005-0000-0000-00007D4D0000}"/>
    <cellStyle name="20% - Accent1 3 2 3 6 4 2 3" xfId="20021" xr:uid="{00000000-0005-0000-0000-00007E4D0000}"/>
    <cellStyle name="20% - Accent1 3 2 3 6 4 3" xfId="20022" xr:uid="{00000000-0005-0000-0000-00007F4D0000}"/>
    <cellStyle name="20% - Accent1 3 2 3 6 4 3 2" xfId="20023" xr:uid="{00000000-0005-0000-0000-0000804D0000}"/>
    <cellStyle name="20% - Accent1 3 2 3 6 4 4" xfId="20024" xr:uid="{00000000-0005-0000-0000-0000814D0000}"/>
    <cellStyle name="20% - Accent1 3 2 3 6 5" xfId="20025" xr:uid="{00000000-0005-0000-0000-0000824D0000}"/>
    <cellStyle name="20% - Accent1 3 2 3 6 5 2" xfId="20026" xr:uid="{00000000-0005-0000-0000-0000834D0000}"/>
    <cellStyle name="20% - Accent1 3 2 3 6 5 2 2" xfId="20027" xr:uid="{00000000-0005-0000-0000-0000844D0000}"/>
    <cellStyle name="20% - Accent1 3 2 3 6 5 2 2 2" xfId="20028" xr:uid="{00000000-0005-0000-0000-0000854D0000}"/>
    <cellStyle name="20% - Accent1 3 2 3 6 5 2 3" xfId="20029" xr:uid="{00000000-0005-0000-0000-0000864D0000}"/>
    <cellStyle name="20% - Accent1 3 2 3 6 5 3" xfId="20030" xr:uid="{00000000-0005-0000-0000-0000874D0000}"/>
    <cellStyle name="20% - Accent1 3 2 3 6 5 3 2" xfId="20031" xr:uid="{00000000-0005-0000-0000-0000884D0000}"/>
    <cellStyle name="20% - Accent1 3 2 3 6 5 4" xfId="20032" xr:uid="{00000000-0005-0000-0000-0000894D0000}"/>
    <cellStyle name="20% - Accent1 3 2 3 6 6" xfId="20033" xr:uid="{00000000-0005-0000-0000-00008A4D0000}"/>
    <cellStyle name="20% - Accent1 3 2 3 6 6 2" xfId="20034" xr:uid="{00000000-0005-0000-0000-00008B4D0000}"/>
    <cellStyle name="20% - Accent1 3 2 3 6 6 2 2" xfId="20035" xr:uid="{00000000-0005-0000-0000-00008C4D0000}"/>
    <cellStyle name="20% - Accent1 3 2 3 6 6 2 2 2" xfId="20036" xr:uid="{00000000-0005-0000-0000-00008D4D0000}"/>
    <cellStyle name="20% - Accent1 3 2 3 6 6 2 3" xfId="20037" xr:uid="{00000000-0005-0000-0000-00008E4D0000}"/>
    <cellStyle name="20% - Accent1 3 2 3 6 6 3" xfId="20038" xr:uid="{00000000-0005-0000-0000-00008F4D0000}"/>
    <cellStyle name="20% - Accent1 3 2 3 6 6 3 2" xfId="20039" xr:uid="{00000000-0005-0000-0000-0000904D0000}"/>
    <cellStyle name="20% - Accent1 3 2 3 6 6 4" xfId="20040" xr:uid="{00000000-0005-0000-0000-0000914D0000}"/>
    <cellStyle name="20% - Accent1 3 2 3 6 7" xfId="20041" xr:uid="{00000000-0005-0000-0000-0000924D0000}"/>
    <cellStyle name="20% - Accent1 3 2 3 6 7 2" xfId="20042" xr:uid="{00000000-0005-0000-0000-0000934D0000}"/>
    <cellStyle name="20% - Accent1 3 2 3 6 7 2 2" xfId="20043" xr:uid="{00000000-0005-0000-0000-0000944D0000}"/>
    <cellStyle name="20% - Accent1 3 2 3 6 7 3" xfId="20044" xr:uid="{00000000-0005-0000-0000-0000954D0000}"/>
    <cellStyle name="20% - Accent1 3 2 3 6 8" xfId="20045" xr:uid="{00000000-0005-0000-0000-0000964D0000}"/>
    <cellStyle name="20% - Accent1 3 2 3 6 8 2" xfId="20046" xr:uid="{00000000-0005-0000-0000-0000974D0000}"/>
    <cellStyle name="20% - Accent1 3 2 3 6 8 2 2" xfId="20047" xr:uid="{00000000-0005-0000-0000-0000984D0000}"/>
    <cellStyle name="20% - Accent1 3 2 3 6 8 3" xfId="20048" xr:uid="{00000000-0005-0000-0000-0000994D0000}"/>
    <cellStyle name="20% - Accent1 3 2 3 6 9" xfId="20049" xr:uid="{00000000-0005-0000-0000-00009A4D0000}"/>
    <cellStyle name="20% - Accent1 3 2 3 6 9 2" xfId="20050" xr:uid="{00000000-0005-0000-0000-00009B4D0000}"/>
    <cellStyle name="20% - Accent1 3 2 3 7" xfId="20051" xr:uid="{00000000-0005-0000-0000-00009C4D0000}"/>
    <cellStyle name="20% - Accent1 3 2 3 7 2" xfId="20052" xr:uid="{00000000-0005-0000-0000-00009D4D0000}"/>
    <cellStyle name="20% - Accent1 3 2 3 7 2 2" xfId="20053" xr:uid="{00000000-0005-0000-0000-00009E4D0000}"/>
    <cellStyle name="20% - Accent1 3 2 3 7 2 2 2" xfId="20054" xr:uid="{00000000-0005-0000-0000-00009F4D0000}"/>
    <cellStyle name="20% - Accent1 3 2 3 7 2 2 2 2" xfId="20055" xr:uid="{00000000-0005-0000-0000-0000A04D0000}"/>
    <cellStyle name="20% - Accent1 3 2 3 7 2 2 3" xfId="20056" xr:uid="{00000000-0005-0000-0000-0000A14D0000}"/>
    <cellStyle name="20% - Accent1 3 2 3 7 2 3" xfId="20057" xr:uid="{00000000-0005-0000-0000-0000A24D0000}"/>
    <cellStyle name="20% - Accent1 3 2 3 7 2 3 2" xfId="20058" xr:uid="{00000000-0005-0000-0000-0000A34D0000}"/>
    <cellStyle name="20% - Accent1 3 2 3 7 2 4" xfId="20059" xr:uid="{00000000-0005-0000-0000-0000A44D0000}"/>
    <cellStyle name="20% - Accent1 3 2 3 7 3" xfId="20060" xr:uid="{00000000-0005-0000-0000-0000A54D0000}"/>
    <cellStyle name="20% - Accent1 3 2 3 7 3 2" xfId="20061" xr:uid="{00000000-0005-0000-0000-0000A64D0000}"/>
    <cellStyle name="20% - Accent1 3 2 3 7 3 2 2" xfId="20062" xr:uid="{00000000-0005-0000-0000-0000A74D0000}"/>
    <cellStyle name="20% - Accent1 3 2 3 7 3 2 2 2" xfId="20063" xr:uid="{00000000-0005-0000-0000-0000A84D0000}"/>
    <cellStyle name="20% - Accent1 3 2 3 7 3 2 3" xfId="20064" xr:uid="{00000000-0005-0000-0000-0000A94D0000}"/>
    <cellStyle name="20% - Accent1 3 2 3 7 3 3" xfId="20065" xr:uid="{00000000-0005-0000-0000-0000AA4D0000}"/>
    <cellStyle name="20% - Accent1 3 2 3 7 3 3 2" xfId="20066" xr:uid="{00000000-0005-0000-0000-0000AB4D0000}"/>
    <cellStyle name="20% - Accent1 3 2 3 7 3 4" xfId="20067" xr:uid="{00000000-0005-0000-0000-0000AC4D0000}"/>
    <cellStyle name="20% - Accent1 3 2 3 7 4" xfId="20068" xr:uid="{00000000-0005-0000-0000-0000AD4D0000}"/>
    <cellStyle name="20% - Accent1 3 2 3 7 4 2" xfId="20069" xr:uid="{00000000-0005-0000-0000-0000AE4D0000}"/>
    <cellStyle name="20% - Accent1 3 2 3 7 4 2 2" xfId="20070" xr:uid="{00000000-0005-0000-0000-0000AF4D0000}"/>
    <cellStyle name="20% - Accent1 3 2 3 7 4 2 2 2" xfId="20071" xr:uid="{00000000-0005-0000-0000-0000B04D0000}"/>
    <cellStyle name="20% - Accent1 3 2 3 7 4 2 3" xfId="20072" xr:uid="{00000000-0005-0000-0000-0000B14D0000}"/>
    <cellStyle name="20% - Accent1 3 2 3 7 4 3" xfId="20073" xr:uid="{00000000-0005-0000-0000-0000B24D0000}"/>
    <cellStyle name="20% - Accent1 3 2 3 7 4 3 2" xfId="20074" xr:uid="{00000000-0005-0000-0000-0000B34D0000}"/>
    <cellStyle name="20% - Accent1 3 2 3 7 4 4" xfId="20075" xr:uid="{00000000-0005-0000-0000-0000B44D0000}"/>
    <cellStyle name="20% - Accent1 3 2 3 7 5" xfId="20076" xr:uid="{00000000-0005-0000-0000-0000B54D0000}"/>
    <cellStyle name="20% - Accent1 3 2 3 7 5 2" xfId="20077" xr:uid="{00000000-0005-0000-0000-0000B64D0000}"/>
    <cellStyle name="20% - Accent1 3 2 3 7 5 2 2" xfId="20078" xr:uid="{00000000-0005-0000-0000-0000B74D0000}"/>
    <cellStyle name="20% - Accent1 3 2 3 7 5 3" xfId="20079" xr:uid="{00000000-0005-0000-0000-0000B84D0000}"/>
    <cellStyle name="20% - Accent1 3 2 3 7 6" xfId="20080" xr:uid="{00000000-0005-0000-0000-0000B94D0000}"/>
    <cellStyle name="20% - Accent1 3 2 3 7 6 2" xfId="20081" xr:uid="{00000000-0005-0000-0000-0000BA4D0000}"/>
    <cellStyle name="20% - Accent1 3 2 3 7 6 2 2" xfId="20082" xr:uid="{00000000-0005-0000-0000-0000BB4D0000}"/>
    <cellStyle name="20% - Accent1 3 2 3 7 6 3" xfId="20083" xr:uid="{00000000-0005-0000-0000-0000BC4D0000}"/>
    <cellStyle name="20% - Accent1 3 2 3 7 7" xfId="20084" xr:uid="{00000000-0005-0000-0000-0000BD4D0000}"/>
    <cellStyle name="20% - Accent1 3 2 3 7 7 2" xfId="20085" xr:uid="{00000000-0005-0000-0000-0000BE4D0000}"/>
    <cellStyle name="20% - Accent1 3 2 3 7 8" xfId="20086" xr:uid="{00000000-0005-0000-0000-0000BF4D0000}"/>
    <cellStyle name="20% - Accent1 3 2 3 7 8 2" xfId="20087" xr:uid="{00000000-0005-0000-0000-0000C04D0000}"/>
    <cellStyle name="20% - Accent1 3 2 3 7 9" xfId="20088" xr:uid="{00000000-0005-0000-0000-0000C14D0000}"/>
    <cellStyle name="20% - Accent1 3 2 3 8" xfId="20089" xr:uid="{00000000-0005-0000-0000-0000C24D0000}"/>
    <cellStyle name="20% - Accent1 3 2 3 8 2" xfId="20090" xr:uid="{00000000-0005-0000-0000-0000C34D0000}"/>
    <cellStyle name="20% - Accent1 3 2 3 8 2 2" xfId="20091" xr:uid="{00000000-0005-0000-0000-0000C44D0000}"/>
    <cellStyle name="20% - Accent1 3 2 3 8 2 2 2" xfId="20092" xr:uid="{00000000-0005-0000-0000-0000C54D0000}"/>
    <cellStyle name="20% - Accent1 3 2 3 8 2 2 2 2" xfId="20093" xr:uid="{00000000-0005-0000-0000-0000C64D0000}"/>
    <cellStyle name="20% - Accent1 3 2 3 8 2 2 3" xfId="20094" xr:uid="{00000000-0005-0000-0000-0000C74D0000}"/>
    <cellStyle name="20% - Accent1 3 2 3 8 2 3" xfId="20095" xr:uid="{00000000-0005-0000-0000-0000C84D0000}"/>
    <cellStyle name="20% - Accent1 3 2 3 8 2 3 2" xfId="20096" xr:uid="{00000000-0005-0000-0000-0000C94D0000}"/>
    <cellStyle name="20% - Accent1 3 2 3 8 2 4" xfId="20097" xr:uid="{00000000-0005-0000-0000-0000CA4D0000}"/>
    <cellStyle name="20% - Accent1 3 2 3 8 3" xfId="20098" xr:uid="{00000000-0005-0000-0000-0000CB4D0000}"/>
    <cellStyle name="20% - Accent1 3 2 3 8 3 2" xfId="20099" xr:uid="{00000000-0005-0000-0000-0000CC4D0000}"/>
    <cellStyle name="20% - Accent1 3 2 3 8 3 2 2" xfId="20100" xr:uid="{00000000-0005-0000-0000-0000CD4D0000}"/>
    <cellStyle name="20% - Accent1 3 2 3 8 3 2 2 2" xfId="20101" xr:uid="{00000000-0005-0000-0000-0000CE4D0000}"/>
    <cellStyle name="20% - Accent1 3 2 3 8 3 2 3" xfId="20102" xr:uid="{00000000-0005-0000-0000-0000CF4D0000}"/>
    <cellStyle name="20% - Accent1 3 2 3 8 3 3" xfId="20103" xr:uid="{00000000-0005-0000-0000-0000D04D0000}"/>
    <cellStyle name="20% - Accent1 3 2 3 8 3 3 2" xfId="20104" xr:uid="{00000000-0005-0000-0000-0000D14D0000}"/>
    <cellStyle name="20% - Accent1 3 2 3 8 3 4" xfId="20105" xr:uid="{00000000-0005-0000-0000-0000D24D0000}"/>
    <cellStyle name="20% - Accent1 3 2 3 8 4" xfId="20106" xr:uid="{00000000-0005-0000-0000-0000D34D0000}"/>
    <cellStyle name="20% - Accent1 3 2 3 8 4 2" xfId="20107" xr:uid="{00000000-0005-0000-0000-0000D44D0000}"/>
    <cellStyle name="20% - Accent1 3 2 3 8 4 2 2" xfId="20108" xr:uid="{00000000-0005-0000-0000-0000D54D0000}"/>
    <cellStyle name="20% - Accent1 3 2 3 8 4 2 2 2" xfId="20109" xr:uid="{00000000-0005-0000-0000-0000D64D0000}"/>
    <cellStyle name="20% - Accent1 3 2 3 8 4 2 3" xfId="20110" xr:uid="{00000000-0005-0000-0000-0000D74D0000}"/>
    <cellStyle name="20% - Accent1 3 2 3 8 4 3" xfId="20111" xr:uid="{00000000-0005-0000-0000-0000D84D0000}"/>
    <cellStyle name="20% - Accent1 3 2 3 8 4 3 2" xfId="20112" xr:uid="{00000000-0005-0000-0000-0000D94D0000}"/>
    <cellStyle name="20% - Accent1 3 2 3 8 4 4" xfId="20113" xr:uid="{00000000-0005-0000-0000-0000DA4D0000}"/>
    <cellStyle name="20% - Accent1 3 2 3 8 5" xfId="20114" xr:uid="{00000000-0005-0000-0000-0000DB4D0000}"/>
    <cellStyle name="20% - Accent1 3 2 3 8 5 2" xfId="20115" xr:uid="{00000000-0005-0000-0000-0000DC4D0000}"/>
    <cellStyle name="20% - Accent1 3 2 3 8 5 2 2" xfId="20116" xr:uid="{00000000-0005-0000-0000-0000DD4D0000}"/>
    <cellStyle name="20% - Accent1 3 2 3 8 5 3" xfId="20117" xr:uid="{00000000-0005-0000-0000-0000DE4D0000}"/>
    <cellStyle name="20% - Accent1 3 2 3 8 6" xfId="20118" xr:uid="{00000000-0005-0000-0000-0000DF4D0000}"/>
    <cellStyle name="20% - Accent1 3 2 3 8 6 2" xfId="20119" xr:uid="{00000000-0005-0000-0000-0000E04D0000}"/>
    <cellStyle name="20% - Accent1 3 2 3 8 6 2 2" xfId="20120" xr:uid="{00000000-0005-0000-0000-0000E14D0000}"/>
    <cellStyle name="20% - Accent1 3 2 3 8 6 3" xfId="20121" xr:uid="{00000000-0005-0000-0000-0000E24D0000}"/>
    <cellStyle name="20% - Accent1 3 2 3 8 7" xfId="20122" xr:uid="{00000000-0005-0000-0000-0000E34D0000}"/>
    <cellStyle name="20% - Accent1 3 2 3 8 7 2" xfId="20123" xr:uid="{00000000-0005-0000-0000-0000E44D0000}"/>
    <cellStyle name="20% - Accent1 3 2 3 8 8" xfId="20124" xr:uid="{00000000-0005-0000-0000-0000E54D0000}"/>
    <cellStyle name="20% - Accent1 3 2 3 8 8 2" xfId="20125" xr:uid="{00000000-0005-0000-0000-0000E64D0000}"/>
    <cellStyle name="20% - Accent1 3 2 3 8 9" xfId="20126" xr:uid="{00000000-0005-0000-0000-0000E74D0000}"/>
    <cellStyle name="20% - Accent1 3 2 3 9" xfId="20127" xr:uid="{00000000-0005-0000-0000-0000E84D0000}"/>
    <cellStyle name="20% - Accent1 3 2 3 9 2" xfId="20128" xr:uid="{00000000-0005-0000-0000-0000E94D0000}"/>
    <cellStyle name="20% - Accent1 3 2 3 9 2 2" xfId="20129" xr:uid="{00000000-0005-0000-0000-0000EA4D0000}"/>
    <cellStyle name="20% - Accent1 3 2 3 9 2 2 2" xfId="20130" xr:uid="{00000000-0005-0000-0000-0000EB4D0000}"/>
    <cellStyle name="20% - Accent1 3 2 3 9 2 3" xfId="20131" xr:uid="{00000000-0005-0000-0000-0000EC4D0000}"/>
    <cellStyle name="20% - Accent1 3 2 3 9 3" xfId="20132" xr:uid="{00000000-0005-0000-0000-0000ED4D0000}"/>
    <cellStyle name="20% - Accent1 3 2 3 9 3 2" xfId="20133" xr:uid="{00000000-0005-0000-0000-0000EE4D0000}"/>
    <cellStyle name="20% - Accent1 3 2 3 9 4" xfId="20134" xr:uid="{00000000-0005-0000-0000-0000EF4D0000}"/>
    <cellStyle name="20% - Accent1 3 2 4" xfId="20135" xr:uid="{00000000-0005-0000-0000-0000F04D0000}"/>
    <cellStyle name="20% - Accent1 3 2 4 10" xfId="20136" xr:uid="{00000000-0005-0000-0000-0000F14D0000}"/>
    <cellStyle name="20% - Accent1 3 2 4 10 2" xfId="20137" xr:uid="{00000000-0005-0000-0000-0000F24D0000}"/>
    <cellStyle name="20% - Accent1 3 2 4 10 2 2" xfId="20138" xr:uid="{00000000-0005-0000-0000-0000F34D0000}"/>
    <cellStyle name="20% - Accent1 3 2 4 10 2 2 2" xfId="20139" xr:uid="{00000000-0005-0000-0000-0000F44D0000}"/>
    <cellStyle name="20% - Accent1 3 2 4 10 2 3" xfId="20140" xr:uid="{00000000-0005-0000-0000-0000F54D0000}"/>
    <cellStyle name="20% - Accent1 3 2 4 10 3" xfId="20141" xr:uid="{00000000-0005-0000-0000-0000F64D0000}"/>
    <cellStyle name="20% - Accent1 3 2 4 10 3 2" xfId="20142" xr:uid="{00000000-0005-0000-0000-0000F74D0000}"/>
    <cellStyle name="20% - Accent1 3 2 4 10 4" xfId="20143" xr:uid="{00000000-0005-0000-0000-0000F84D0000}"/>
    <cellStyle name="20% - Accent1 3 2 4 11" xfId="20144" xr:uid="{00000000-0005-0000-0000-0000F94D0000}"/>
    <cellStyle name="20% - Accent1 3 2 4 11 2" xfId="20145" xr:uid="{00000000-0005-0000-0000-0000FA4D0000}"/>
    <cellStyle name="20% - Accent1 3 2 4 11 2 2" xfId="20146" xr:uid="{00000000-0005-0000-0000-0000FB4D0000}"/>
    <cellStyle name="20% - Accent1 3 2 4 11 2 2 2" xfId="20147" xr:uid="{00000000-0005-0000-0000-0000FC4D0000}"/>
    <cellStyle name="20% - Accent1 3 2 4 11 2 3" xfId="20148" xr:uid="{00000000-0005-0000-0000-0000FD4D0000}"/>
    <cellStyle name="20% - Accent1 3 2 4 11 3" xfId="20149" xr:uid="{00000000-0005-0000-0000-0000FE4D0000}"/>
    <cellStyle name="20% - Accent1 3 2 4 11 3 2" xfId="20150" xr:uid="{00000000-0005-0000-0000-0000FF4D0000}"/>
    <cellStyle name="20% - Accent1 3 2 4 11 4" xfId="20151" xr:uid="{00000000-0005-0000-0000-0000004E0000}"/>
    <cellStyle name="20% - Accent1 3 2 4 12" xfId="20152" xr:uid="{00000000-0005-0000-0000-0000014E0000}"/>
    <cellStyle name="20% - Accent1 3 2 4 12 2" xfId="20153" xr:uid="{00000000-0005-0000-0000-0000024E0000}"/>
    <cellStyle name="20% - Accent1 3 2 4 12 2 2" xfId="20154" xr:uid="{00000000-0005-0000-0000-0000034E0000}"/>
    <cellStyle name="20% - Accent1 3 2 4 12 3" xfId="20155" xr:uid="{00000000-0005-0000-0000-0000044E0000}"/>
    <cellStyle name="20% - Accent1 3 2 4 13" xfId="20156" xr:uid="{00000000-0005-0000-0000-0000054E0000}"/>
    <cellStyle name="20% - Accent1 3 2 4 13 2" xfId="20157" xr:uid="{00000000-0005-0000-0000-0000064E0000}"/>
    <cellStyle name="20% - Accent1 3 2 4 13 2 2" xfId="20158" xr:uid="{00000000-0005-0000-0000-0000074E0000}"/>
    <cellStyle name="20% - Accent1 3 2 4 13 3" xfId="20159" xr:uid="{00000000-0005-0000-0000-0000084E0000}"/>
    <cellStyle name="20% - Accent1 3 2 4 14" xfId="20160" xr:uid="{00000000-0005-0000-0000-0000094E0000}"/>
    <cellStyle name="20% - Accent1 3 2 4 14 2" xfId="20161" xr:uid="{00000000-0005-0000-0000-00000A4E0000}"/>
    <cellStyle name="20% - Accent1 3 2 4 15" xfId="20162" xr:uid="{00000000-0005-0000-0000-00000B4E0000}"/>
    <cellStyle name="20% - Accent1 3 2 4 15 2" xfId="20163" xr:uid="{00000000-0005-0000-0000-00000C4E0000}"/>
    <cellStyle name="20% - Accent1 3 2 4 16" xfId="20164" xr:uid="{00000000-0005-0000-0000-00000D4E0000}"/>
    <cellStyle name="20% - Accent1 3 2 4 2" xfId="20165" xr:uid="{00000000-0005-0000-0000-00000E4E0000}"/>
    <cellStyle name="20% - Accent1 3 2 4 2 10" xfId="20166" xr:uid="{00000000-0005-0000-0000-00000F4E0000}"/>
    <cellStyle name="20% - Accent1 3 2 4 2 10 2" xfId="20167" xr:uid="{00000000-0005-0000-0000-0000104E0000}"/>
    <cellStyle name="20% - Accent1 3 2 4 2 10 2 2" xfId="20168" xr:uid="{00000000-0005-0000-0000-0000114E0000}"/>
    <cellStyle name="20% - Accent1 3 2 4 2 10 2 2 2" xfId="20169" xr:uid="{00000000-0005-0000-0000-0000124E0000}"/>
    <cellStyle name="20% - Accent1 3 2 4 2 10 2 3" xfId="20170" xr:uid="{00000000-0005-0000-0000-0000134E0000}"/>
    <cellStyle name="20% - Accent1 3 2 4 2 10 3" xfId="20171" xr:uid="{00000000-0005-0000-0000-0000144E0000}"/>
    <cellStyle name="20% - Accent1 3 2 4 2 10 3 2" xfId="20172" xr:uid="{00000000-0005-0000-0000-0000154E0000}"/>
    <cellStyle name="20% - Accent1 3 2 4 2 10 4" xfId="20173" xr:uid="{00000000-0005-0000-0000-0000164E0000}"/>
    <cellStyle name="20% - Accent1 3 2 4 2 11" xfId="20174" xr:uid="{00000000-0005-0000-0000-0000174E0000}"/>
    <cellStyle name="20% - Accent1 3 2 4 2 11 2" xfId="20175" xr:uid="{00000000-0005-0000-0000-0000184E0000}"/>
    <cellStyle name="20% - Accent1 3 2 4 2 11 2 2" xfId="20176" xr:uid="{00000000-0005-0000-0000-0000194E0000}"/>
    <cellStyle name="20% - Accent1 3 2 4 2 11 3" xfId="20177" xr:uid="{00000000-0005-0000-0000-00001A4E0000}"/>
    <cellStyle name="20% - Accent1 3 2 4 2 12" xfId="20178" xr:uid="{00000000-0005-0000-0000-00001B4E0000}"/>
    <cellStyle name="20% - Accent1 3 2 4 2 12 2" xfId="20179" xr:uid="{00000000-0005-0000-0000-00001C4E0000}"/>
    <cellStyle name="20% - Accent1 3 2 4 2 12 2 2" xfId="20180" xr:uid="{00000000-0005-0000-0000-00001D4E0000}"/>
    <cellStyle name="20% - Accent1 3 2 4 2 12 3" xfId="20181" xr:uid="{00000000-0005-0000-0000-00001E4E0000}"/>
    <cellStyle name="20% - Accent1 3 2 4 2 13" xfId="20182" xr:uid="{00000000-0005-0000-0000-00001F4E0000}"/>
    <cellStyle name="20% - Accent1 3 2 4 2 13 2" xfId="20183" xr:uid="{00000000-0005-0000-0000-0000204E0000}"/>
    <cellStyle name="20% - Accent1 3 2 4 2 14" xfId="20184" xr:uid="{00000000-0005-0000-0000-0000214E0000}"/>
    <cellStyle name="20% - Accent1 3 2 4 2 14 2" xfId="20185" xr:uid="{00000000-0005-0000-0000-0000224E0000}"/>
    <cellStyle name="20% - Accent1 3 2 4 2 15" xfId="20186" xr:uid="{00000000-0005-0000-0000-0000234E0000}"/>
    <cellStyle name="20% - Accent1 3 2 4 2 2" xfId="20187" xr:uid="{00000000-0005-0000-0000-0000244E0000}"/>
    <cellStyle name="20% - Accent1 3 2 4 2 2 10" xfId="20188" xr:uid="{00000000-0005-0000-0000-0000254E0000}"/>
    <cellStyle name="20% - Accent1 3 2 4 2 2 10 2" xfId="20189" xr:uid="{00000000-0005-0000-0000-0000264E0000}"/>
    <cellStyle name="20% - Accent1 3 2 4 2 2 10 2 2" xfId="20190" xr:uid="{00000000-0005-0000-0000-0000274E0000}"/>
    <cellStyle name="20% - Accent1 3 2 4 2 2 10 3" xfId="20191" xr:uid="{00000000-0005-0000-0000-0000284E0000}"/>
    <cellStyle name="20% - Accent1 3 2 4 2 2 11" xfId="20192" xr:uid="{00000000-0005-0000-0000-0000294E0000}"/>
    <cellStyle name="20% - Accent1 3 2 4 2 2 11 2" xfId="20193" xr:uid="{00000000-0005-0000-0000-00002A4E0000}"/>
    <cellStyle name="20% - Accent1 3 2 4 2 2 11 2 2" xfId="20194" xr:uid="{00000000-0005-0000-0000-00002B4E0000}"/>
    <cellStyle name="20% - Accent1 3 2 4 2 2 11 3" xfId="20195" xr:uid="{00000000-0005-0000-0000-00002C4E0000}"/>
    <cellStyle name="20% - Accent1 3 2 4 2 2 12" xfId="20196" xr:uid="{00000000-0005-0000-0000-00002D4E0000}"/>
    <cellStyle name="20% - Accent1 3 2 4 2 2 12 2" xfId="20197" xr:uid="{00000000-0005-0000-0000-00002E4E0000}"/>
    <cellStyle name="20% - Accent1 3 2 4 2 2 13" xfId="20198" xr:uid="{00000000-0005-0000-0000-00002F4E0000}"/>
    <cellStyle name="20% - Accent1 3 2 4 2 2 13 2" xfId="20199" xr:uid="{00000000-0005-0000-0000-0000304E0000}"/>
    <cellStyle name="20% - Accent1 3 2 4 2 2 14" xfId="20200" xr:uid="{00000000-0005-0000-0000-0000314E0000}"/>
    <cellStyle name="20% - Accent1 3 2 4 2 2 2" xfId="20201" xr:uid="{00000000-0005-0000-0000-0000324E0000}"/>
    <cellStyle name="20% - Accent1 3 2 4 2 2 2 10" xfId="20202" xr:uid="{00000000-0005-0000-0000-0000334E0000}"/>
    <cellStyle name="20% - Accent1 3 2 4 2 2 2 10 2" xfId="20203" xr:uid="{00000000-0005-0000-0000-0000344E0000}"/>
    <cellStyle name="20% - Accent1 3 2 4 2 2 2 11" xfId="20204" xr:uid="{00000000-0005-0000-0000-0000354E0000}"/>
    <cellStyle name="20% - Accent1 3 2 4 2 2 2 2" xfId="20205" xr:uid="{00000000-0005-0000-0000-0000364E0000}"/>
    <cellStyle name="20% - Accent1 3 2 4 2 2 2 2 2" xfId="20206" xr:uid="{00000000-0005-0000-0000-0000374E0000}"/>
    <cellStyle name="20% - Accent1 3 2 4 2 2 2 2 2 2" xfId="20207" xr:uid="{00000000-0005-0000-0000-0000384E0000}"/>
    <cellStyle name="20% - Accent1 3 2 4 2 2 2 2 2 2 2" xfId="20208" xr:uid="{00000000-0005-0000-0000-0000394E0000}"/>
    <cellStyle name="20% - Accent1 3 2 4 2 2 2 2 2 2 2 2" xfId="20209" xr:uid="{00000000-0005-0000-0000-00003A4E0000}"/>
    <cellStyle name="20% - Accent1 3 2 4 2 2 2 2 2 2 3" xfId="20210" xr:uid="{00000000-0005-0000-0000-00003B4E0000}"/>
    <cellStyle name="20% - Accent1 3 2 4 2 2 2 2 2 3" xfId="20211" xr:uid="{00000000-0005-0000-0000-00003C4E0000}"/>
    <cellStyle name="20% - Accent1 3 2 4 2 2 2 2 2 3 2" xfId="20212" xr:uid="{00000000-0005-0000-0000-00003D4E0000}"/>
    <cellStyle name="20% - Accent1 3 2 4 2 2 2 2 2 4" xfId="20213" xr:uid="{00000000-0005-0000-0000-00003E4E0000}"/>
    <cellStyle name="20% - Accent1 3 2 4 2 2 2 2 3" xfId="20214" xr:uid="{00000000-0005-0000-0000-00003F4E0000}"/>
    <cellStyle name="20% - Accent1 3 2 4 2 2 2 2 3 2" xfId="20215" xr:uid="{00000000-0005-0000-0000-0000404E0000}"/>
    <cellStyle name="20% - Accent1 3 2 4 2 2 2 2 3 2 2" xfId="20216" xr:uid="{00000000-0005-0000-0000-0000414E0000}"/>
    <cellStyle name="20% - Accent1 3 2 4 2 2 2 2 3 2 2 2" xfId="20217" xr:uid="{00000000-0005-0000-0000-0000424E0000}"/>
    <cellStyle name="20% - Accent1 3 2 4 2 2 2 2 3 2 3" xfId="20218" xr:uid="{00000000-0005-0000-0000-0000434E0000}"/>
    <cellStyle name="20% - Accent1 3 2 4 2 2 2 2 3 3" xfId="20219" xr:uid="{00000000-0005-0000-0000-0000444E0000}"/>
    <cellStyle name="20% - Accent1 3 2 4 2 2 2 2 3 3 2" xfId="20220" xr:uid="{00000000-0005-0000-0000-0000454E0000}"/>
    <cellStyle name="20% - Accent1 3 2 4 2 2 2 2 3 4" xfId="20221" xr:uid="{00000000-0005-0000-0000-0000464E0000}"/>
    <cellStyle name="20% - Accent1 3 2 4 2 2 2 2 4" xfId="20222" xr:uid="{00000000-0005-0000-0000-0000474E0000}"/>
    <cellStyle name="20% - Accent1 3 2 4 2 2 2 2 4 2" xfId="20223" xr:uid="{00000000-0005-0000-0000-0000484E0000}"/>
    <cellStyle name="20% - Accent1 3 2 4 2 2 2 2 4 2 2" xfId="20224" xr:uid="{00000000-0005-0000-0000-0000494E0000}"/>
    <cellStyle name="20% - Accent1 3 2 4 2 2 2 2 4 2 2 2" xfId="20225" xr:uid="{00000000-0005-0000-0000-00004A4E0000}"/>
    <cellStyle name="20% - Accent1 3 2 4 2 2 2 2 4 2 3" xfId="20226" xr:uid="{00000000-0005-0000-0000-00004B4E0000}"/>
    <cellStyle name="20% - Accent1 3 2 4 2 2 2 2 4 3" xfId="20227" xr:uid="{00000000-0005-0000-0000-00004C4E0000}"/>
    <cellStyle name="20% - Accent1 3 2 4 2 2 2 2 4 3 2" xfId="20228" xr:uid="{00000000-0005-0000-0000-00004D4E0000}"/>
    <cellStyle name="20% - Accent1 3 2 4 2 2 2 2 4 4" xfId="20229" xr:uid="{00000000-0005-0000-0000-00004E4E0000}"/>
    <cellStyle name="20% - Accent1 3 2 4 2 2 2 2 5" xfId="20230" xr:uid="{00000000-0005-0000-0000-00004F4E0000}"/>
    <cellStyle name="20% - Accent1 3 2 4 2 2 2 2 5 2" xfId="20231" xr:uid="{00000000-0005-0000-0000-0000504E0000}"/>
    <cellStyle name="20% - Accent1 3 2 4 2 2 2 2 5 2 2" xfId="20232" xr:uid="{00000000-0005-0000-0000-0000514E0000}"/>
    <cellStyle name="20% - Accent1 3 2 4 2 2 2 2 5 3" xfId="20233" xr:uid="{00000000-0005-0000-0000-0000524E0000}"/>
    <cellStyle name="20% - Accent1 3 2 4 2 2 2 2 6" xfId="20234" xr:uid="{00000000-0005-0000-0000-0000534E0000}"/>
    <cellStyle name="20% - Accent1 3 2 4 2 2 2 2 6 2" xfId="20235" xr:uid="{00000000-0005-0000-0000-0000544E0000}"/>
    <cellStyle name="20% - Accent1 3 2 4 2 2 2 2 6 2 2" xfId="20236" xr:uid="{00000000-0005-0000-0000-0000554E0000}"/>
    <cellStyle name="20% - Accent1 3 2 4 2 2 2 2 6 3" xfId="20237" xr:uid="{00000000-0005-0000-0000-0000564E0000}"/>
    <cellStyle name="20% - Accent1 3 2 4 2 2 2 2 7" xfId="20238" xr:uid="{00000000-0005-0000-0000-0000574E0000}"/>
    <cellStyle name="20% - Accent1 3 2 4 2 2 2 2 7 2" xfId="20239" xr:uid="{00000000-0005-0000-0000-0000584E0000}"/>
    <cellStyle name="20% - Accent1 3 2 4 2 2 2 2 8" xfId="20240" xr:uid="{00000000-0005-0000-0000-0000594E0000}"/>
    <cellStyle name="20% - Accent1 3 2 4 2 2 2 2 8 2" xfId="20241" xr:uid="{00000000-0005-0000-0000-00005A4E0000}"/>
    <cellStyle name="20% - Accent1 3 2 4 2 2 2 2 9" xfId="20242" xr:uid="{00000000-0005-0000-0000-00005B4E0000}"/>
    <cellStyle name="20% - Accent1 3 2 4 2 2 2 3" xfId="20243" xr:uid="{00000000-0005-0000-0000-00005C4E0000}"/>
    <cellStyle name="20% - Accent1 3 2 4 2 2 2 3 2" xfId="20244" xr:uid="{00000000-0005-0000-0000-00005D4E0000}"/>
    <cellStyle name="20% - Accent1 3 2 4 2 2 2 3 2 2" xfId="20245" xr:uid="{00000000-0005-0000-0000-00005E4E0000}"/>
    <cellStyle name="20% - Accent1 3 2 4 2 2 2 3 2 2 2" xfId="20246" xr:uid="{00000000-0005-0000-0000-00005F4E0000}"/>
    <cellStyle name="20% - Accent1 3 2 4 2 2 2 3 2 2 2 2" xfId="20247" xr:uid="{00000000-0005-0000-0000-0000604E0000}"/>
    <cellStyle name="20% - Accent1 3 2 4 2 2 2 3 2 2 3" xfId="20248" xr:uid="{00000000-0005-0000-0000-0000614E0000}"/>
    <cellStyle name="20% - Accent1 3 2 4 2 2 2 3 2 3" xfId="20249" xr:uid="{00000000-0005-0000-0000-0000624E0000}"/>
    <cellStyle name="20% - Accent1 3 2 4 2 2 2 3 2 3 2" xfId="20250" xr:uid="{00000000-0005-0000-0000-0000634E0000}"/>
    <cellStyle name="20% - Accent1 3 2 4 2 2 2 3 2 4" xfId="20251" xr:uid="{00000000-0005-0000-0000-0000644E0000}"/>
    <cellStyle name="20% - Accent1 3 2 4 2 2 2 3 3" xfId="20252" xr:uid="{00000000-0005-0000-0000-0000654E0000}"/>
    <cellStyle name="20% - Accent1 3 2 4 2 2 2 3 3 2" xfId="20253" xr:uid="{00000000-0005-0000-0000-0000664E0000}"/>
    <cellStyle name="20% - Accent1 3 2 4 2 2 2 3 3 2 2" xfId="20254" xr:uid="{00000000-0005-0000-0000-0000674E0000}"/>
    <cellStyle name="20% - Accent1 3 2 4 2 2 2 3 3 2 2 2" xfId="20255" xr:uid="{00000000-0005-0000-0000-0000684E0000}"/>
    <cellStyle name="20% - Accent1 3 2 4 2 2 2 3 3 2 3" xfId="20256" xr:uid="{00000000-0005-0000-0000-0000694E0000}"/>
    <cellStyle name="20% - Accent1 3 2 4 2 2 2 3 3 3" xfId="20257" xr:uid="{00000000-0005-0000-0000-00006A4E0000}"/>
    <cellStyle name="20% - Accent1 3 2 4 2 2 2 3 3 3 2" xfId="20258" xr:uid="{00000000-0005-0000-0000-00006B4E0000}"/>
    <cellStyle name="20% - Accent1 3 2 4 2 2 2 3 3 4" xfId="20259" xr:uid="{00000000-0005-0000-0000-00006C4E0000}"/>
    <cellStyle name="20% - Accent1 3 2 4 2 2 2 3 4" xfId="20260" xr:uid="{00000000-0005-0000-0000-00006D4E0000}"/>
    <cellStyle name="20% - Accent1 3 2 4 2 2 2 3 4 2" xfId="20261" xr:uid="{00000000-0005-0000-0000-00006E4E0000}"/>
    <cellStyle name="20% - Accent1 3 2 4 2 2 2 3 4 2 2" xfId="20262" xr:uid="{00000000-0005-0000-0000-00006F4E0000}"/>
    <cellStyle name="20% - Accent1 3 2 4 2 2 2 3 4 2 2 2" xfId="20263" xr:uid="{00000000-0005-0000-0000-0000704E0000}"/>
    <cellStyle name="20% - Accent1 3 2 4 2 2 2 3 4 2 3" xfId="20264" xr:uid="{00000000-0005-0000-0000-0000714E0000}"/>
    <cellStyle name="20% - Accent1 3 2 4 2 2 2 3 4 3" xfId="20265" xr:uid="{00000000-0005-0000-0000-0000724E0000}"/>
    <cellStyle name="20% - Accent1 3 2 4 2 2 2 3 4 3 2" xfId="20266" xr:uid="{00000000-0005-0000-0000-0000734E0000}"/>
    <cellStyle name="20% - Accent1 3 2 4 2 2 2 3 4 4" xfId="20267" xr:uid="{00000000-0005-0000-0000-0000744E0000}"/>
    <cellStyle name="20% - Accent1 3 2 4 2 2 2 3 5" xfId="20268" xr:uid="{00000000-0005-0000-0000-0000754E0000}"/>
    <cellStyle name="20% - Accent1 3 2 4 2 2 2 3 5 2" xfId="20269" xr:uid="{00000000-0005-0000-0000-0000764E0000}"/>
    <cellStyle name="20% - Accent1 3 2 4 2 2 2 3 5 2 2" xfId="20270" xr:uid="{00000000-0005-0000-0000-0000774E0000}"/>
    <cellStyle name="20% - Accent1 3 2 4 2 2 2 3 5 3" xfId="20271" xr:uid="{00000000-0005-0000-0000-0000784E0000}"/>
    <cellStyle name="20% - Accent1 3 2 4 2 2 2 3 6" xfId="20272" xr:uid="{00000000-0005-0000-0000-0000794E0000}"/>
    <cellStyle name="20% - Accent1 3 2 4 2 2 2 3 6 2" xfId="20273" xr:uid="{00000000-0005-0000-0000-00007A4E0000}"/>
    <cellStyle name="20% - Accent1 3 2 4 2 2 2 3 6 2 2" xfId="20274" xr:uid="{00000000-0005-0000-0000-00007B4E0000}"/>
    <cellStyle name="20% - Accent1 3 2 4 2 2 2 3 6 3" xfId="20275" xr:uid="{00000000-0005-0000-0000-00007C4E0000}"/>
    <cellStyle name="20% - Accent1 3 2 4 2 2 2 3 7" xfId="20276" xr:uid="{00000000-0005-0000-0000-00007D4E0000}"/>
    <cellStyle name="20% - Accent1 3 2 4 2 2 2 3 7 2" xfId="20277" xr:uid="{00000000-0005-0000-0000-00007E4E0000}"/>
    <cellStyle name="20% - Accent1 3 2 4 2 2 2 3 8" xfId="20278" xr:uid="{00000000-0005-0000-0000-00007F4E0000}"/>
    <cellStyle name="20% - Accent1 3 2 4 2 2 2 3 8 2" xfId="20279" xr:uid="{00000000-0005-0000-0000-0000804E0000}"/>
    <cellStyle name="20% - Accent1 3 2 4 2 2 2 3 9" xfId="20280" xr:uid="{00000000-0005-0000-0000-0000814E0000}"/>
    <cellStyle name="20% - Accent1 3 2 4 2 2 2 4" xfId="20281" xr:uid="{00000000-0005-0000-0000-0000824E0000}"/>
    <cellStyle name="20% - Accent1 3 2 4 2 2 2 4 2" xfId="20282" xr:uid="{00000000-0005-0000-0000-0000834E0000}"/>
    <cellStyle name="20% - Accent1 3 2 4 2 2 2 4 2 2" xfId="20283" xr:uid="{00000000-0005-0000-0000-0000844E0000}"/>
    <cellStyle name="20% - Accent1 3 2 4 2 2 2 4 2 2 2" xfId="20284" xr:uid="{00000000-0005-0000-0000-0000854E0000}"/>
    <cellStyle name="20% - Accent1 3 2 4 2 2 2 4 2 3" xfId="20285" xr:uid="{00000000-0005-0000-0000-0000864E0000}"/>
    <cellStyle name="20% - Accent1 3 2 4 2 2 2 4 3" xfId="20286" xr:uid="{00000000-0005-0000-0000-0000874E0000}"/>
    <cellStyle name="20% - Accent1 3 2 4 2 2 2 4 3 2" xfId="20287" xr:uid="{00000000-0005-0000-0000-0000884E0000}"/>
    <cellStyle name="20% - Accent1 3 2 4 2 2 2 4 4" xfId="20288" xr:uid="{00000000-0005-0000-0000-0000894E0000}"/>
    <cellStyle name="20% - Accent1 3 2 4 2 2 2 5" xfId="20289" xr:uid="{00000000-0005-0000-0000-00008A4E0000}"/>
    <cellStyle name="20% - Accent1 3 2 4 2 2 2 5 2" xfId="20290" xr:uid="{00000000-0005-0000-0000-00008B4E0000}"/>
    <cellStyle name="20% - Accent1 3 2 4 2 2 2 5 2 2" xfId="20291" xr:uid="{00000000-0005-0000-0000-00008C4E0000}"/>
    <cellStyle name="20% - Accent1 3 2 4 2 2 2 5 2 2 2" xfId="20292" xr:uid="{00000000-0005-0000-0000-00008D4E0000}"/>
    <cellStyle name="20% - Accent1 3 2 4 2 2 2 5 2 3" xfId="20293" xr:uid="{00000000-0005-0000-0000-00008E4E0000}"/>
    <cellStyle name="20% - Accent1 3 2 4 2 2 2 5 3" xfId="20294" xr:uid="{00000000-0005-0000-0000-00008F4E0000}"/>
    <cellStyle name="20% - Accent1 3 2 4 2 2 2 5 3 2" xfId="20295" xr:uid="{00000000-0005-0000-0000-0000904E0000}"/>
    <cellStyle name="20% - Accent1 3 2 4 2 2 2 5 4" xfId="20296" xr:uid="{00000000-0005-0000-0000-0000914E0000}"/>
    <cellStyle name="20% - Accent1 3 2 4 2 2 2 6" xfId="20297" xr:uid="{00000000-0005-0000-0000-0000924E0000}"/>
    <cellStyle name="20% - Accent1 3 2 4 2 2 2 6 2" xfId="20298" xr:uid="{00000000-0005-0000-0000-0000934E0000}"/>
    <cellStyle name="20% - Accent1 3 2 4 2 2 2 6 2 2" xfId="20299" xr:uid="{00000000-0005-0000-0000-0000944E0000}"/>
    <cellStyle name="20% - Accent1 3 2 4 2 2 2 6 2 2 2" xfId="20300" xr:uid="{00000000-0005-0000-0000-0000954E0000}"/>
    <cellStyle name="20% - Accent1 3 2 4 2 2 2 6 2 3" xfId="20301" xr:uid="{00000000-0005-0000-0000-0000964E0000}"/>
    <cellStyle name="20% - Accent1 3 2 4 2 2 2 6 3" xfId="20302" xr:uid="{00000000-0005-0000-0000-0000974E0000}"/>
    <cellStyle name="20% - Accent1 3 2 4 2 2 2 6 3 2" xfId="20303" xr:uid="{00000000-0005-0000-0000-0000984E0000}"/>
    <cellStyle name="20% - Accent1 3 2 4 2 2 2 6 4" xfId="20304" xr:uid="{00000000-0005-0000-0000-0000994E0000}"/>
    <cellStyle name="20% - Accent1 3 2 4 2 2 2 7" xfId="20305" xr:uid="{00000000-0005-0000-0000-00009A4E0000}"/>
    <cellStyle name="20% - Accent1 3 2 4 2 2 2 7 2" xfId="20306" xr:uid="{00000000-0005-0000-0000-00009B4E0000}"/>
    <cellStyle name="20% - Accent1 3 2 4 2 2 2 7 2 2" xfId="20307" xr:uid="{00000000-0005-0000-0000-00009C4E0000}"/>
    <cellStyle name="20% - Accent1 3 2 4 2 2 2 7 3" xfId="20308" xr:uid="{00000000-0005-0000-0000-00009D4E0000}"/>
    <cellStyle name="20% - Accent1 3 2 4 2 2 2 8" xfId="20309" xr:uid="{00000000-0005-0000-0000-00009E4E0000}"/>
    <cellStyle name="20% - Accent1 3 2 4 2 2 2 8 2" xfId="20310" xr:uid="{00000000-0005-0000-0000-00009F4E0000}"/>
    <cellStyle name="20% - Accent1 3 2 4 2 2 2 8 2 2" xfId="20311" xr:uid="{00000000-0005-0000-0000-0000A04E0000}"/>
    <cellStyle name="20% - Accent1 3 2 4 2 2 2 8 3" xfId="20312" xr:uid="{00000000-0005-0000-0000-0000A14E0000}"/>
    <cellStyle name="20% - Accent1 3 2 4 2 2 2 9" xfId="20313" xr:uid="{00000000-0005-0000-0000-0000A24E0000}"/>
    <cellStyle name="20% - Accent1 3 2 4 2 2 2 9 2" xfId="20314" xr:uid="{00000000-0005-0000-0000-0000A34E0000}"/>
    <cellStyle name="20% - Accent1 3 2 4 2 2 3" xfId="20315" xr:uid="{00000000-0005-0000-0000-0000A44E0000}"/>
    <cellStyle name="20% - Accent1 3 2 4 2 2 3 10" xfId="20316" xr:uid="{00000000-0005-0000-0000-0000A54E0000}"/>
    <cellStyle name="20% - Accent1 3 2 4 2 2 3 10 2" xfId="20317" xr:uid="{00000000-0005-0000-0000-0000A64E0000}"/>
    <cellStyle name="20% - Accent1 3 2 4 2 2 3 11" xfId="20318" xr:uid="{00000000-0005-0000-0000-0000A74E0000}"/>
    <cellStyle name="20% - Accent1 3 2 4 2 2 3 2" xfId="20319" xr:uid="{00000000-0005-0000-0000-0000A84E0000}"/>
    <cellStyle name="20% - Accent1 3 2 4 2 2 3 2 2" xfId="20320" xr:uid="{00000000-0005-0000-0000-0000A94E0000}"/>
    <cellStyle name="20% - Accent1 3 2 4 2 2 3 2 2 2" xfId="20321" xr:uid="{00000000-0005-0000-0000-0000AA4E0000}"/>
    <cellStyle name="20% - Accent1 3 2 4 2 2 3 2 2 2 2" xfId="20322" xr:uid="{00000000-0005-0000-0000-0000AB4E0000}"/>
    <cellStyle name="20% - Accent1 3 2 4 2 2 3 2 2 2 2 2" xfId="20323" xr:uid="{00000000-0005-0000-0000-0000AC4E0000}"/>
    <cellStyle name="20% - Accent1 3 2 4 2 2 3 2 2 2 3" xfId="20324" xr:uid="{00000000-0005-0000-0000-0000AD4E0000}"/>
    <cellStyle name="20% - Accent1 3 2 4 2 2 3 2 2 3" xfId="20325" xr:uid="{00000000-0005-0000-0000-0000AE4E0000}"/>
    <cellStyle name="20% - Accent1 3 2 4 2 2 3 2 2 3 2" xfId="20326" xr:uid="{00000000-0005-0000-0000-0000AF4E0000}"/>
    <cellStyle name="20% - Accent1 3 2 4 2 2 3 2 2 4" xfId="20327" xr:uid="{00000000-0005-0000-0000-0000B04E0000}"/>
    <cellStyle name="20% - Accent1 3 2 4 2 2 3 2 3" xfId="20328" xr:uid="{00000000-0005-0000-0000-0000B14E0000}"/>
    <cellStyle name="20% - Accent1 3 2 4 2 2 3 2 3 2" xfId="20329" xr:uid="{00000000-0005-0000-0000-0000B24E0000}"/>
    <cellStyle name="20% - Accent1 3 2 4 2 2 3 2 3 2 2" xfId="20330" xr:uid="{00000000-0005-0000-0000-0000B34E0000}"/>
    <cellStyle name="20% - Accent1 3 2 4 2 2 3 2 3 2 2 2" xfId="20331" xr:uid="{00000000-0005-0000-0000-0000B44E0000}"/>
    <cellStyle name="20% - Accent1 3 2 4 2 2 3 2 3 2 3" xfId="20332" xr:uid="{00000000-0005-0000-0000-0000B54E0000}"/>
    <cellStyle name="20% - Accent1 3 2 4 2 2 3 2 3 3" xfId="20333" xr:uid="{00000000-0005-0000-0000-0000B64E0000}"/>
    <cellStyle name="20% - Accent1 3 2 4 2 2 3 2 3 3 2" xfId="20334" xr:uid="{00000000-0005-0000-0000-0000B74E0000}"/>
    <cellStyle name="20% - Accent1 3 2 4 2 2 3 2 3 4" xfId="20335" xr:uid="{00000000-0005-0000-0000-0000B84E0000}"/>
    <cellStyle name="20% - Accent1 3 2 4 2 2 3 2 4" xfId="20336" xr:uid="{00000000-0005-0000-0000-0000B94E0000}"/>
    <cellStyle name="20% - Accent1 3 2 4 2 2 3 2 4 2" xfId="20337" xr:uid="{00000000-0005-0000-0000-0000BA4E0000}"/>
    <cellStyle name="20% - Accent1 3 2 4 2 2 3 2 4 2 2" xfId="20338" xr:uid="{00000000-0005-0000-0000-0000BB4E0000}"/>
    <cellStyle name="20% - Accent1 3 2 4 2 2 3 2 4 2 2 2" xfId="20339" xr:uid="{00000000-0005-0000-0000-0000BC4E0000}"/>
    <cellStyle name="20% - Accent1 3 2 4 2 2 3 2 4 2 3" xfId="20340" xr:uid="{00000000-0005-0000-0000-0000BD4E0000}"/>
    <cellStyle name="20% - Accent1 3 2 4 2 2 3 2 4 3" xfId="20341" xr:uid="{00000000-0005-0000-0000-0000BE4E0000}"/>
    <cellStyle name="20% - Accent1 3 2 4 2 2 3 2 4 3 2" xfId="20342" xr:uid="{00000000-0005-0000-0000-0000BF4E0000}"/>
    <cellStyle name="20% - Accent1 3 2 4 2 2 3 2 4 4" xfId="20343" xr:uid="{00000000-0005-0000-0000-0000C04E0000}"/>
    <cellStyle name="20% - Accent1 3 2 4 2 2 3 2 5" xfId="20344" xr:uid="{00000000-0005-0000-0000-0000C14E0000}"/>
    <cellStyle name="20% - Accent1 3 2 4 2 2 3 2 5 2" xfId="20345" xr:uid="{00000000-0005-0000-0000-0000C24E0000}"/>
    <cellStyle name="20% - Accent1 3 2 4 2 2 3 2 5 2 2" xfId="20346" xr:uid="{00000000-0005-0000-0000-0000C34E0000}"/>
    <cellStyle name="20% - Accent1 3 2 4 2 2 3 2 5 3" xfId="20347" xr:uid="{00000000-0005-0000-0000-0000C44E0000}"/>
    <cellStyle name="20% - Accent1 3 2 4 2 2 3 2 6" xfId="20348" xr:uid="{00000000-0005-0000-0000-0000C54E0000}"/>
    <cellStyle name="20% - Accent1 3 2 4 2 2 3 2 6 2" xfId="20349" xr:uid="{00000000-0005-0000-0000-0000C64E0000}"/>
    <cellStyle name="20% - Accent1 3 2 4 2 2 3 2 6 2 2" xfId="20350" xr:uid="{00000000-0005-0000-0000-0000C74E0000}"/>
    <cellStyle name="20% - Accent1 3 2 4 2 2 3 2 6 3" xfId="20351" xr:uid="{00000000-0005-0000-0000-0000C84E0000}"/>
    <cellStyle name="20% - Accent1 3 2 4 2 2 3 2 7" xfId="20352" xr:uid="{00000000-0005-0000-0000-0000C94E0000}"/>
    <cellStyle name="20% - Accent1 3 2 4 2 2 3 2 7 2" xfId="20353" xr:uid="{00000000-0005-0000-0000-0000CA4E0000}"/>
    <cellStyle name="20% - Accent1 3 2 4 2 2 3 2 8" xfId="20354" xr:uid="{00000000-0005-0000-0000-0000CB4E0000}"/>
    <cellStyle name="20% - Accent1 3 2 4 2 2 3 2 8 2" xfId="20355" xr:uid="{00000000-0005-0000-0000-0000CC4E0000}"/>
    <cellStyle name="20% - Accent1 3 2 4 2 2 3 2 9" xfId="20356" xr:uid="{00000000-0005-0000-0000-0000CD4E0000}"/>
    <cellStyle name="20% - Accent1 3 2 4 2 2 3 3" xfId="20357" xr:uid="{00000000-0005-0000-0000-0000CE4E0000}"/>
    <cellStyle name="20% - Accent1 3 2 4 2 2 3 3 2" xfId="20358" xr:uid="{00000000-0005-0000-0000-0000CF4E0000}"/>
    <cellStyle name="20% - Accent1 3 2 4 2 2 3 3 2 2" xfId="20359" xr:uid="{00000000-0005-0000-0000-0000D04E0000}"/>
    <cellStyle name="20% - Accent1 3 2 4 2 2 3 3 2 2 2" xfId="20360" xr:uid="{00000000-0005-0000-0000-0000D14E0000}"/>
    <cellStyle name="20% - Accent1 3 2 4 2 2 3 3 2 2 2 2" xfId="20361" xr:uid="{00000000-0005-0000-0000-0000D24E0000}"/>
    <cellStyle name="20% - Accent1 3 2 4 2 2 3 3 2 2 3" xfId="20362" xr:uid="{00000000-0005-0000-0000-0000D34E0000}"/>
    <cellStyle name="20% - Accent1 3 2 4 2 2 3 3 2 3" xfId="20363" xr:uid="{00000000-0005-0000-0000-0000D44E0000}"/>
    <cellStyle name="20% - Accent1 3 2 4 2 2 3 3 2 3 2" xfId="20364" xr:uid="{00000000-0005-0000-0000-0000D54E0000}"/>
    <cellStyle name="20% - Accent1 3 2 4 2 2 3 3 2 4" xfId="20365" xr:uid="{00000000-0005-0000-0000-0000D64E0000}"/>
    <cellStyle name="20% - Accent1 3 2 4 2 2 3 3 3" xfId="20366" xr:uid="{00000000-0005-0000-0000-0000D74E0000}"/>
    <cellStyle name="20% - Accent1 3 2 4 2 2 3 3 3 2" xfId="20367" xr:uid="{00000000-0005-0000-0000-0000D84E0000}"/>
    <cellStyle name="20% - Accent1 3 2 4 2 2 3 3 3 2 2" xfId="20368" xr:uid="{00000000-0005-0000-0000-0000D94E0000}"/>
    <cellStyle name="20% - Accent1 3 2 4 2 2 3 3 3 2 2 2" xfId="20369" xr:uid="{00000000-0005-0000-0000-0000DA4E0000}"/>
    <cellStyle name="20% - Accent1 3 2 4 2 2 3 3 3 2 3" xfId="20370" xr:uid="{00000000-0005-0000-0000-0000DB4E0000}"/>
    <cellStyle name="20% - Accent1 3 2 4 2 2 3 3 3 3" xfId="20371" xr:uid="{00000000-0005-0000-0000-0000DC4E0000}"/>
    <cellStyle name="20% - Accent1 3 2 4 2 2 3 3 3 3 2" xfId="20372" xr:uid="{00000000-0005-0000-0000-0000DD4E0000}"/>
    <cellStyle name="20% - Accent1 3 2 4 2 2 3 3 3 4" xfId="20373" xr:uid="{00000000-0005-0000-0000-0000DE4E0000}"/>
    <cellStyle name="20% - Accent1 3 2 4 2 2 3 3 4" xfId="20374" xr:uid="{00000000-0005-0000-0000-0000DF4E0000}"/>
    <cellStyle name="20% - Accent1 3 2 4 2 2 3 3 4 2" xfId="20375" xr:uid="{00000000-0005-0000-0000-0000E04E0000}"/>
    <cellStyle name="20% - Accent1 3 2 4 2 2 3 3 4 2 2" xfId="20376" xr:uid="{00000000-0005-0000-0000-0000E14E0000}"/>
    <cellStyle name="20% - Accent1 3 2 4 2 2 3 3 4 2 2 2" xfId="20377" xr:uid="{00000000-0005-0000-0000-0000E24E0000}"/>
    <cellStyle name="20% - Accent1 3 2 4 2 2 3 3 4 2 3" xfId="20378" xr:uid="{00000000-0005-0000-0000-0000E34E0000}"/>
    <cellStyle name="20% - Accent1 3 2 4 2 2 3 3 4 3" xfId="20379" xr:uid="{00000000-0005-0000-0000-0000E44E0000}"/>
    <cellStyle name="20% - Accent1 3 2 4 2 2 3 3 4 3 2" xfId="20380" xr:uid="{00000000-0005-0000-0000-0000E54E0000}"/>
    <cellStyle name="20% - Accent1 3 2 4 2 2 3 3 4 4" xfId="20381" xr:uid="{00000000-0005-0000-0000-0000E64E0000}"/>
    <cellStyle name="20% - Accent1 3 2 4 2 2 3 3 5" xfId="20382" xr:uid="{00000000-0005-0000-0000-0000E74E0000}"/>
    <cellStyle name="20% - Accent1 3 2 4 2 2 3 3 5 2" xfId="20383" xr:uid="{00000000-0005-0000-0000-0000E84E0000}"/>
    <cellStyle name="20% - Accent1 3 2 4 2 2 3 3 5 2 2" xfId="20384" xr:uid="{00000000-0005-0000-0000-0000E94E0000}"/>
    <cellStyle name="20% - Accent1 3 2 4 2 2 3 3 5 3" xfId="20385" xr:uid="{00000000-0005-0000-0000-0000EA4E0000}"/>
    <cellStyle name="20% - Accent1 3 2 4 2 2 3 3 6" xfId="20386" xr:uid="{00000000-0005-0000-0000-0000EB4E0000}"/>
    <cellStyle name="20% - Accent1 3 2 4 2 2 3 3 6 2" xfId="20387" xr:uid="{00000000-0005-0000-0000-0000EC4E0000}"/>
    <cellStyle name="20% - Accent1 3 2 4 2 2 3 3 6 2 2" xfId="20388" xr:uid="{00000000-0005-0000-0000-0000ED4E0000}"/>
    <cellStyle name="20% - Accent1 3 2 4 2 2 3 3 6 3" xfId="20389" xr:uid="{00000000-0005-0000-0000-0000EE4E0000}"/>
    <cellStyle name="20% - Accent1 3 2 4 2 2 3 3 7" xfId="20390" xr:uid="{00000000-0005-0000-0000-0000EF4E0000}"/>
    <cellStyle name="20% - Accent1 3 2 4 2 2 3 3 7 2" xfId="20391" xr:uid="{00000000-0005-0000-0000-0000F04E0000}"/>
    <cellStyle name="20% - Accent1 3 2 4 2 2 3 3 8" xfId="20392" xr:uid="{00000000-0005-0000-0000-0000F14E0000}"/>
    <cellStyle name="20% - Accent1 3 2 4 2 2 3 3 8 2" xfId="20393" xr:uid="{00000000-0005-0000-0000-0000F24E0000}"/>
    <cellStyle name="20% - Accent1 3 2 4 2 2 3 3 9" xfId="20394" xr:uid="{00000000-0005-0000-0000-0000F34E0000}"/>
    <cellStyle name="20% - Accent1 3 2 4 2 2 3 4" xfId="20395" xr:uid="{00000000-0005-0000-0000-0000F44E0000}"/>
    <cellStyle name="20% - Accent1 3 2 4 2 2 3 4 2" xfId="20396" xr:uid="{00000000-0005-0000-0000-0000F54E0000}"/>
    <cellStyle name="20% - Accent1 3 2 4 2 2 3 4 2 2" xfId="20397" xr:uid="{00000000-0005-0000-0000-0000F64E0000}"/>
    <cellStyle name="20% - Accent1 3 2 4 2 2 3 4 2 2 2" xfId="20398" xr:uid="{00000000-0005-0000-0000-0000F74E0000}"/>
    <cellStyle name="20% - Accent1 3 2 4 2 2 3 4 2 3" xfId="20399" xr:uid="{00000000-0005-0000-0000-0000F84E0000}"/>
    <cellStyle name="20% - Accent1 3 2 4 2 2 3 4 3" xfId="20400" xr:uid="{00000000-0005-0000-0000-0000F94E0000}"/>
    <cellStyle name="20% - Accent1 3 2 4 2 2 3 4 3 2" xfId="20401" xr:uid="{00000000-0005-0000-0000-0000FA4E0000}"/>
    <cellStyle name="20% - Accent1 3 2 4 2 2 3 4 4" xfId="20402" xr:uid="{00000000-0005-0000-0000-0000FB4E0000}"/>
    <cellStyle name="20% - Accent1 3 2 4 2 2 3 5" xfId="20403" xr:uid="{00000000-0005-0000-0000-0000FC4E0000}"/>
    <cellStyle name="20% - Accent1 3 2 4 2 2 3 5 2" xfId="20404" xr:uid="{00000000-0005-0000-0000-0000FD4E0000}"/>
    <cellStyle name="20% - Accent1 3 2 4 2 2 3 5 2 2" xfId="20405" xr:uid="{00000000-0005-0000-0000-0000FE4E0000}"/>
    <cellStyle name="20% - Accent1 3 2 4 2 2 3 5 2 2 2" xfId="20406" xr:uid="{00000000-0005-0000-0000-0000FF4E0000}"/>
    <cellStyle name="20% - Accent1 3 2 4 2 2 3 5 2 3" xfId="20407" xr:uid="{00000000-0005-0000-0000-0000004F0000}"/>
    <cellStyle name="20% - Accent1 3 2 4 2 2 3 5 3" xfId="20408" xr:uid="{00000000-0005-0000-0000-0000014F0000}"/>
    <cellStyle name="20% - Accent1 3 2 4 2 2 3 5 3 2" xfId="20409" xr:uid="{00000000-0005-0000-0000-0000024F0000}"/>
    <cellStyle name="20% - Accent1 3 2 4 2 2 3 5 4" xfId="20410" xr:uid="{00000000-0005-0000-0000-0000034F0000}"/>
    <cellStyle name="20% - Accent1 3 2 4 2 2 3 6" xfId="20411" xr:uid="{00000000-0005-0000-0000-0000044F0000}"/>
    <cellStyle name="20% - Accent1 3 2 4 2 2 3 6 2" xfId="20412" xr:uid="{00000000-0005-0000-0000-0000054F0000}"/>
    <cellStyle name="20% - Accent1 3 2 4 2 2 3 6 2 2" xfId="20413" xr:uid="{00000000-0005-0000-0000-0000064F0000}"/>
    <cellStyle name="20% - Accent1 3 2 4 2 2 3 6 2 2 2" xfId="20414" xr:uid="{00000000-0005-0000-0000-0000074F0000}"/>
    <cellStyle name="20% - Accent1 3 2 4 2 2 3 6 2 3" xfId="20415" xr:uid="{00000000-0005-0000-0000-0000084F0000}"/>
    <cellStyle name="20% - Accent1 3 2 4 2 2 3 6 3" xfId="20416" xr:uid="{00000000-0005-0000-0000-0000094F0000}"/>
    <cellStyle name="20% - Accent1 3 2 4 2 2 3 6 3 2" xfId="20417" xr:uid="{00000000-0005-0000-0000-00000A4F0000}"/>
    <cellStyle name="20% - Accent1 3 2 4 2 2 3 6 4" xfId="20418" xr:uid="{00000000-0005-0000-0000-00000B4F0000}"/>
    <cellStyle name="20% - Accent1 3 2 4 2 2 3 7" xfId="20419" xr:uid="{00000000-0005-0000-0000-00000C4F0000}"/>
    <cellStyle name="20% - Accent1 3 2 4 2 2 3 7 2" xfId="20420" xr:uid="{00000000-0005-0000-0000-00000D4F0000}"/>
    <cellStyle name="20% - Accent1 3 2 4 2 2 3 7 2 2" xfId="20421" xr:uid="{00000000-0005-0000-0000-00000E4F0000}"/>
    <cellStyle name="20% - Accent1 3 2 4 2 2 3 7 3" xfId="20422" xr:uid="{00000000-0005-0000-0000-00000F4F0000}"/>
    <cellStyle name="20% - Accent1 3 2 4 2 2 3 8" xfId="20423" xr:uid="{00000000-0005-0000-0000-0000104F0000}"/>
    <cellStyle name="20% - Accent1 3 2 4 2 2 3 8 2" xfId="20424" xr:uid="{00000000-0005-0000-0000-0000114F0000}"/>
    <cellStyle name="20% - Accent1 3 2 4 2 2 3 8 2 2" xfId="20425" xr:uid="{00000000-0005-0000-0000-0000124F0000}"/>
    <cellStyle name="20% - Accent1 3 2 4 2 2 3 8 3" xfId="20426" xr:uid="{00000000-0005-0000-0000-0000134F0000}"/>
    <cellStyle name="20% - Accent1 3 2 4 2 2 3 9" xfId="20427" xr:uid="{00000000-0005-0000-0000-0000144F0000}"/>
    <cellStyle name="20% - Accent1 3 2 4 2 2 3 9 2" xfId="20428" xr:uid="{00000000-0005-0000-0000-0000154F0000}"/>
    <cellStyle name="20% - Accent1 3 2 4 2 2 4" xfId="20429" xr:uid="{00000000-0005-0000-0000-0000164F0000}"/>
    <cellStyle name="20% - Accent1 3 2 4 2 2 4 10" xfId="20430" xr:uid="{00000000-0005-0000-0000-0000174F0000}"/>
    <cellStyle name="20% - Accent1 3 2 4 2 2 4 10 2" xfId="20431" xr:uid="{00000000-0005-0000-0000-0000184F0000}"/>
    <cellStyle name="20% - Accent1 3 2 4 2 2 4 11" xfId="20432" xr:uid="{00000000-0005-0000-0000-0000194F0000}"/>
    <cellStyle name="20% - Accent1 3 2 4 2 2 4 2" xfId="20433" xr:uid="{00000000-0005-0000-0000-00001A4F0000}"/>
    <cellStyle name="20% - Accent1 3 2 4 2 2 4 2 2" xfId="20434" xr:uid="{00000000-0005-0000-0000-00001B4F0000}"/>
    <cellStyle name="20% - Accent1 3 2 4 2 2 4 2 2 2" xfId="20435" xr:uid="{00000000-0005-0000-0000-00001C4F0000}"/>
    <cellStyle name="20% - Accent1 3 2 4 2 2 4 2 2 2 2" xfId="20436" xr:uid="{00000000-0005-0000-0000-00001D4F0000}"/>
    <cellStyle name="20% - Accent1 3 2 4 2 2 4 2 2 2 2 2" xfId="20437" xr:uid="{00000000-0005-0000-0000-00001E4F0000}"/>
    <cellStyle name="20% - Accent1 3 2 4 2 2 4 2 2 2 3" xfId="20438" xr:uid="{00000000-0005-0000-0000-00001F4F0000}"/>
    <cellStyle name="20% - Accent1 3 2 4 2 2 4 2 2 3" xfId="20439" xr:uid="{00000000-0005-0000-0000-0000204F0000}"/>
    <cellStyle name="20% - Accent1 3 2 4 2 2 4 2 2 3 2" xfId="20440" xr:uid="{00000000-0005-0000-0000-0000214F0000}"/>
    <cellStyle name="20% - Accent1 3 2 4 2 2 4 2 2 4" xfId="20441" xr:uid="{00000000-0005-0000-0000-0000224F0000}"/>
    <cellStyle name="20% - Accent1 3 2 4 2 2 4 2 3" xfId="20442" xr:uid="{00000000-0005-0000-0000-0000234F0000}"/>
    <cellStyle name="20% - Accent1 3 2 4 2 2 4 2 3 2" xfId="20443" xr:uid="{00000000-0005-0000-0000-0000244F0000}"/>
    <cellStyle name="20% - Accent1 3 2 4 2 2 4 2 3 2 2" xfId="20444" xr:uid="{00000000-0005-0000-0000-0000254F0000}"/>
    <cellStyle name="20% - Accent1 3 2 4 2 2 4 2 3 2 2 2" xfId="20445" xr:uid="{00000000-0005-0000-0000-0000264F0000}"/>
    <cellStyle name="20% - Accent1 3 2 4 2 2 4 2 3 2 3" xfId="20446" xr:uid="{00000000-0005-0000-0000-0000274F0000}"/>
    <cellStyle name="20% - Accent1 3 2 4 2 2 4 2 3 3" xfId="20447" xr:uid="{00000000-0005-0000-0000-0000284F0000}"/>
    <cellStyle name="20% - Accent1 3 2 4 2 2 4 2 3 3 2" xfId="20448" xr:uid="{00000000-0005-0000-0000-0000294F0000}"/>
    <cellStyle name="20% - Accent1 3 2 4 2 2 4 2 3 4" xfId="20449" xr:uid="{00000000-0005-0000-0000-00002A4F0000}"/>
    <cellStyle name="20% - Accent1 3 2 4 2 2 4 2 4" xfId="20450" xr:uid="{00000000-0005-0000-0000-00002B4F0000}"/>
    <cellStyle name="20% - Accent1 3 2 4 2 2 4 2 4 2" xfId="20451" xr:uid="{00000000-0005-0000-0000-00002C4F0000}"/>
    <cellStyle name="20% - Accent1 3 2 4 2 2 4 2 4 2 2" xfId="20452" xr:uid="{00000000-0005-0000-0000-00002D4F0000}"/>
    <cellStyle name="20% - Accent1 3 2 4 2 2 4 2 4 2 2 2" xfId="20453" xr:uid="{00000000-0005-0000-0000-00002E4F0000}"/>
    <cellStyle name="20% - Accent1 3 2 4 2 2 4 2 4 2 3" xfId="20454" xr:uid="{00000000-0005-0000-0000-00002F4F0000}"/>
    <cellStyle name="20% - Accent1 3 2 4 2 2 4 2 4 3" xfId="20455" xr:uid="{00000000-0005-0000-0000-0000304F0000}"/>
    <cellStyle name="20% - Accent1 3 2 4 2 2 4 2 4 3 2" xfId="20456" xr:uid="{00000000-0005-0000-0000-0000314F0000}"/>
    <cellStyle name="20% - Accent1 3 2 4 2 2 4 2 4 4" xfId="20457" xr:uid="{00000000-0005-0000-0000-0000324F0000}"/>
    <cellStyle name="20% - Accent1 3 2 4 2 2 4 2 5" xfId="20458" xr:uid="{00000000-0005-0000-0000-0000334F0000}"/>
    <cellStyle name="20% - Accent1 3 2 4 2 2 4 2 5 2" xfId="20459" xr:uid="{00000000-0005-0000-0000-0000344F0000}"/>
    <cellStyle name="20% - Accent1 3 2 4 2 2 4 2 5 2 2" xfId="20460" xr:uid="{00000000-0005-0000-0000-0000354F0000}"/>
    <cellStyle name="20% - Accent1 3 2 4 2 2 4 2 5 3" xfId="20461" xr:uid="{00000000-0005-0000-0000-0000364F0000}"/>
    <cellStyle name="20% - Accent1 3 2 4 2 2 4 2 6" xfId="20462" xr:uid="{00000000-0005-0000-0000-0000374F0000}"/>
    <cellStyle name="20% - Accent1 3 2 4 2 2 4 2 6 2" xfId="20463" xr:uid="{00000000-0005-0000-0000-0000384F0000}"/>
    <cellStyle name="20% - Accent1 3 2 4 2 2 4 2 6 2 2" xfId="20464" xr:uid="{00000000-0005-0000-0000-0000394F0000}"/>
    <cellStyle name="20% - Accent1 3 2 4 2 2 4 2 6 3" xfId="20465" xr:uid="{00000000-0005-0000-0000-00003A4F0000}"/>
    <cellStyle name="20% - Accent1 3 2 4 2 2 4 2 7" xfId="20466" xr:uid="{00000000-0005-0000-0000-00003B4F0000}"/>
    <cellStyle name="20% - Accent1 3 2 4 2 2 4 2 7 2" xfId="20467" xr:uid="{00000000-0005-0000-0000-00003C4F0000}"/>
    <cellStyle name="20% - Accent1 3 2 4 2 2 4 2 8" xfId="20468" xr:uid="{00000000-0005-0000-0000-00003D4F0000}"/>
    <cellStyle name="20% - Accent1 3 2 4 2 2 4 2 8 2" xfId="20469" xr:uid="{00000000-0005-0000-0000-00003E4F0000}"/>
    <cellStyle name="20% - Accent1 3 2 4 2 2 4 2 9" xfId="20470" xr:uid="{00000000-0005-0000-0000-00003F4F0000}"/>
    <cellStyle name="20% - Accent1 3 2 4 2 2 4 3" xfId="20471" xr:uid="{00000000-0005-0000-0000-0000404F0000}"/>
    <cellStyle name="20% - Accent1 3 2 4 2 2 4 3 2" xfId="20472" xr:uid="{00000000-0005-0000-0000-0000414F0000}"/>
    <cellStyle name="20% - Accent1 3 2 4 2 2 4 3 2 2" xfId="20473" xr:uid="{00000000-0005-0000-0000-0000424F0000}"/>
    <cellStyle name="20% - Accent1 3 2 4 2 2 4 3 2 2 2" xfId="20474" xr:uid="{00000000-0005-0000-0000-0000434F0000}"/>
    <cellStyle name="20% - Accent1 3 2 4 2 2 4 3 2 2 2 2" xfId="20475" xr:uid="{00000000-0005-0000-0000-0000444F0000}"/>
    <cellStyle name="20% - Accent1 3 2 4 2 2 4 3 2 2 3" xfId="20476" xr:uid="{00000000-0005-0000-0000-0000454F0000}"/>
    <cellStyle name="20% - Accent1 3 2 4 2 2 4 3 2 3" xfId="20477" xr:uid="{00000000-0005-0000-0000-0000464F0000}"/>
    <cellStyle name="20% - Accent1 3 2 4 2 2 4 3 2 3 2" xfId="20478" xr:uid="{00000000-0005-0000-0000-0000474F0000}"/>
    <cellStyle name="20% - Accent1 3 2 4 2 2 4 3 2 4" xfId="20479" xr:uid="{00000000-0005-0000-0000-0000484F0000}"/>
    <cellStyle name="20% - Accent1 3 2 4 2 2 4 3 3" xfId="20480" xr:uid="{00000000-0005-0000-0000-0000494F0000}"/>
    <cellStyle name="20% - Accent1 3 2 4 2 2 4 3 3 2" xfId="20481" xr:uid="{00000000-0005-0000-0000-00004A4F0000}"/>
    <cellStyle name="20% - Accent1 3 2 4 2 2 4 3 3 2 2" xfId="20482" xr:uid="{00000000-0005-0000-0000-00004B4F0000}"/>
    <cellStyle name="20% - Accent1 3 2 4 2 2 4 3 3 2 2 2" xfId="20483" xr:uid="{00000000-0005-0000-0000-00004C4F0000}"/>
    <cellStyle name="20% - Accent1 3 2 4 2 2 4 3 3 2 3" xfId="20484" xr:uid="{00000000-0005-0000-0000-00004D4F0000}"/>
    <cellStyle name="20% - Accent1 3 2 4 2 2 4 3 3 3" xfId="20485" xr:uid="{00000000-0005-0000-0000-00004E4F0000}"/>
    <cellStyle name="20% - Accent1 3 2 4 2 2 4 3 3 3 2" xfId="20486" xr:uid="{00000000-0005-0000-0000-00004F4F0000}"/>
    <cellStyle name="20% - Accent1 3 2 4 2 2 4 3 3 4" xfId="20487" xr:uid="{00000000-0005-0000-0000-0000504F0000}"/>
    <cellStyle name="20% - Accent1 3 2 4 2 2 4 3 4" xfId="20488" xr:uid="{00000000-0005-0000-0000-0000514F0000}"/>
    <cellStyle name="20% - Accent1 3 2 4 2 2 4 3 4 2" xfId="20489" xr:uid="{00000000-0005-0000-0000-0000524F0000}"/>
    <cellStyle name="20% - Accent1 3 2 4 2 2 4 3 4 2 2" xfId="20490" xr:uid="{00000000-0005-0000-0000-0000534F0000}"/>
    <cellStyle name="20% - Accent1 3 2 4 2 2 4 3 4 2 2 2" xfId="20491" xr:uid="{00000000-0005-0000-0000-0000544F0000}"/>
    <cellStyle name="20% - Accent1 3 2 4 2 2 4 3 4 2 3" xfId="20492" xr:uid="{00000000-0005-0000-0000-0000554F0000}"/>
    <cellStyle name="20% - Accent1 3 2 4 2 2 4 3 4 3" xfId="20493" xr:uid="{00000000-0005-0000-0000-0000564F0000}"/>
    <cellStyle name="20% - Accent1 3 2 4 2 2 4 3 4 3 2" xfId="20494" xr:uid="{00000000-0005-0000-0000-0000574F0000}"/>
    <cellStyle name="20% - Accent1 3 2 4 2 2 4 3 4 4" xfId="20495" xr:uid="{00000000-0005-0000-0000-0000584F0000}"/>
    <cellStyle name="20% - Accent1 3 2 4 2 2 4 3 5" xfId="20496" xr:uid="{00000000-0005-0000-0000-0000594F0000}"/>
    <cellStyle name="20% - Accent1 3 2 4 2 2 4 3 5 2" xfId="20497" xr:uid="{00000000-0005-0000-0000-00005A4F0000}"/>
    <cellStyle name="20% - Accent1 3 2 4 2 2 4 3 5 2 2" xfId="20498" xr:uid="{00000000-0005-0000-0000-00005B4F0000}"/>
    <cellStyle name="20% - Accent1 3 2 4 2 2 4 3 5 3" xfId="20499" xr:uid="{00000000-0005-0000-0000-00005C4F0000}"/>
    <cellStyle name="20% - Accent1 3 2 4 2 2 4 3 6" xfId="20500" xr:uid="{00000000-0005-0000-0000-00005D4F0000}"/>
    <cellStyle name="20% - Accent1 3 2 4 2 2 4 3 6 2" xfId="20501" xr:uid="{00000000-0005-0000-0000-00005E4F0000}"/>
    <cellStyle name="20% - Accent1 3 2 4 2 2 4 3 6 2 2" xfId="20502" xr:uid="{00000000-0005-0000-0000-00005F4F0000}"/>
    <cellStyle name="20% - Accent1 3 2 4 2 2 4 3 6 3" xfId="20503" xr:uid="{00000000-0005-0000-0000-0000604F0000}"/>
    <cellStyle name="20% - Accent1 3 2 4 2 2 4 3 7" xfId="20504" xr:uid="{00000000-0005-0000-0000-0000614F0000}"/>
    <cellStyle name="20% - Accent1 3 2 4 2 2 4 3 7 2" xfId="20505" xr:uid="{00000000-0005-0000-0000-0000624F0000}"/>
    <cellStyle name="20% - Accent1 3 2 4 2 2 4 3 8" xfId="20506" xr:uid="{00000000-0005-0000-0000-0000634F0000}"/>
    <cellStyle name="20% - Accent1 3 2 4 2 2 4 3 8 2" xfId="20507" xr:uid="{00000000-0005-0000-0000-0000644F0000}"/>
    <cellStyle name="20% - Accent1 3 2 4 2 2 4 3 9" xfId="20508" xr:uid="{00000000-0005-0000-0000-0000654F0000}"/>
    <cellStyle name="20% - Accent1 3 2 4 2 2 4 4" xfId="20509" xr:uid="{00000000-0005-0000-0000-0000664F0000}"/>
    <cellStyle name="20% - Accent1 3 2 4 2 2 4 4 2" xfId="20510" xr:uid="{00000000-0005-0000-0000-0000674F0000}"/>
    <cellStyle name="20% - Accent1 3 2 4 2 2 4 4 2 2" xfId="20511" xr:uid="{00000000-0005-0000-0000-0000684F0000}"/>
    <cellStyle name="20% - Accent1 3 2 4 2 2 4 4 2 2 2" xfId="20512" xr:uid="{00000000-0005-0000-0000-0000694F0000}"/>
    <cellStyle name="20% - Accent1 3 2 4 2 2 4 4 2 3" xfId="20513" xr:uid="{00000000-0005-0000-0000-00006A4F0000}"/>
    <cellStyle name="20% - Accent1 3 2 4 2 2 4 4 3" xfId="20514" xr:uid="{00000000-0005-0000-0000-00006B4F0000}"/>
    <cellStyle name="20% - Accent1 3 2 4 2 2 4 4 3 2" xfId="20515" xr:uid="{00000000-0005-0000-0000-00006C4F0000}"/>
    <cellStyle name="20% - Accent1 3 2 4 2 2 4 4 4" xfId="20516" xr:uid="{00000000-0005-0000-0000-00006D4F0000}"/>
    <cellStyle name="20% - Accent1 3 2 4 2 2 4 5" xfId="20517" xr:uid="{00000000-0005-0000-0000-00006E4F0000}"/>
    <cellStyle name="20% - Accent1 3 2 4 2 2 4 5 2" xfId="20518" xr:uid="{00000000-0005-0000-0000-00006F4F0000}"/>
    <cellStyle name="20% - Accent1 3 2 4 2 2 4 5 2 2" xfId="20519" xr:uid="{00000000-0005-0000-0000-0000704F0000}"/>
    <cellStyle name="20% - Accent1 3 2 4 2 2 4 5 2 2 2" xfId="20520" xr:uid="{00000000-0005-0000-0000-0000714F0000}"/>
    <cellStyle name="20% - Accent1 3 2 4 2 2 4 5 2 3" xfId="20521" xr:uid="{00000000-0005-0000-0000-0000724F0000}"/>
    <cellStyle name="20% - Accent1 3 2 4 2 2 4 5 3" xfId="20522" xr:uid="{00000000-0005-0000-0000-0000734F0000}"/>
    <cellStyle name="20% - Accent1 3 2 4 2 2 4 5 3 2" xfId="20523" xr:uid="{00000000-0005-0000-0000-0000744F0000}"/>
    <cellStyle name="20% - Accent1 3 2 4 2 2 4 5 4" xfId="20524" xr:uid="{00000000-0005-0000-0000-0000754F0000}"/>
    <cellStyle name="20% - Accent1 3 2 4 2 2 4 6" xfId="20525" xr:uid="{00000000-0005-0000-0000-0000764F0000}"/>
    <cellStyle name="20% - Accent1 3 2 4 2 2 4 6 2" xfId="20526" xr:uid="{00000000-0005-0000-0000-0000774F0000}"/>
    <cellStyle name="20% - Accent1 3 2 4 2 2 4 6 2 2" xfId="20527" xr:uid="{00000000-0005-0000-0000-0000784F0000}"/>
    <cellStyle name="20% - Accent1 3 2 4 2 2 4 6 2 2 2" xfId="20528" xr:uid="{00000000-0005-0000-0000-0000794F0000}"/>
    <cellStyle name="20% - Accent1 3 2 4 2 2 4 6 2 3" xfId="20529" xr:uid="{00000000-0005-0000-0000-00007A4F0000}"/>
    <cellStyle name="20% - Accent1 3 2 4 2 2 4 6 3" xfId="20530" xr:uid="{00000000-0005-0000-0000-00007B4F0000}"/>
    <cellStyle name="20% - Accent1 3 2 4 2 2 4 6 3 2" xfId="20531" xr:uid="{00000000-0005-0000-0000-00007C4F0000}"/>
    <cellStyle name="20% - Accent1 3 2 4 2 2 4 6 4" xfId="20532" xr:uid="{00000000-0005-0000-0000-00007D4F0000}"/>
    <cellStyle name="20% - Accent1 3 2 4 2 2 4 7" xfId="20533" xr:uid="{00000000-0005-0000-0000-00007E4F0000}"/>
    <cellStyle name="20% - Accent1 3 2 4 2 2 4 7 2" xfId="20534" xr:uid="{00000000-0005-0000-0000-00007F4F0000}"/>
    <cellStyle name="20% - Accent1 3 2 4 2 2 4 7 2 2" xfId="20535" xr:uid="{00000000-0005-0000-0000-0000804F0000}"/>
    <cellStyle name="20% - Accent1 3 2 4 2 2 4 7 3" xfId="20536" xr:uid="{00000000-0005-0000-0000-0000814F0000}"/>
    <cellStyle name="20% - Accent1 3 2 4 2 2 4 8" xfId="20537" xr:uid="{00000000-0005-0000-0000-0000824F0000}"/>
    <cellStyle name="20% - Accent1 3 2 4 2 2 4 8 2" xfId="20538" xr:uid="{00000000-0005-0000-0000-0000834F0000}"/>
    <cellStyle name="20% - Accent1 3 2 4 2 2 4 8 2 2" xfId="20539" xr:uid="{00000000-0005-0000-0000-0000844F0000}"/>
    <cellStyle name="20% - Accent1 3 2 4 2 2 4 8 3" xfId="20540" xr:uid="{00000000-0005-0000-0000-0000854F0000}"/>
    <cellStyle name="20% - Accent1 3 2 4 2 2 4 9" xfId="20541" xr:uid="{00000000-0005-0000-0000-0000864F0000}"/>
    <cellStyle name="20% - Accent1 3 2 4 2 2 4 9 2" xfId="20542" xr:uid="{00000000-0005-0000-0000-0000874F0000}"/>
    <cellStyle name="20% - Accent1 3 2 4 2 2 5" xfId="20543" xr:uid="{00000000-0005-0000-0000-0000884F0000}"/>
    <cellStyle name="20% - Accent1 3 2 4 2 2 5 2" xfId="20544" xr:uid="{00000000-0005-0000-0000-0000894F0000}"/>
    <cellStyle name="20% - Accent1 3 2 4 2 2 5 2 2" xfId="20545" xr:uid="{00000000-0005-0000-0000-00008A4F0000}"/>
    <cellStyle name="20% - Accent1 3 2 4 2 2 5 2 2 2" xfId="20546" xr:uid="{00000000-0005-0000-0000-00008B4F0000}"/>
    <cellStyle name="20% - Accent1 3 2 4 2 2 5 2 2 2 2" xfId="20547" xr:uid="{00000000-0005-0000-0000-00008C4F0000}"/>
    <cellStyle name="20% - Accent1 3 2 4 2 2 5 2 2 3" xfId="20548" xr:uid="{00000000-0005-0000-0000-00008D4F0000}"/>
    <cellStyle name="20% - Accent1 3 2 4 2 2 5 2 3" xfId="20549" xr:uid="{00000000-0005-0000-0000-00008E4F0000}"/>
    <cellStyle name="20% - Accent1 3 2 4 2 2 5 2 3 2" xfId="20550" xr:uid="{00000000-0005-0000-0000-00008F4F0000}"/>
    <cellStyle name="20% - Accent1 3 2 4 2 2 5 2 4" xfId="20551" xr:uid="{00000000-0005-0000-0000-0000904F0000}"/>
    <cellStyle name="20% - Accent1 3 2 4 2 2 5 3" xfId="20552" xr:uid="{00000000-0005-0000-0000-0000914F0000}"/>
    <cellStyle name="20% - Accent1 3 2 4 2 2 5 3 2" xfId="20553" xr:uid="{00000000-0005-0000-0000-0000924F0000}"/>
    <cellStyle name="20% - Accent1 3 2 4 2 2 5 3 2 2" xfId="20554" xr:uid="{00000000-0005-0000-0000-0000934F0000}"/>
    <cellStyle name="20% - Accent1 3 2 4 2 2 5 3 2 2 2" xfId="20555" xr:uid="{00000000-0005-0000-0000-0000944F0000}"/>
    <cellStyle name="20% - Accent1 3 2 4 2 2 5 3 2 3" xfId="20556" xr:uid="{00000000-0005-0000-0000-0000954F0000}"/>
    <cellStyle name="20% - Accent1 3 2 4 2 2 5 3 3" xfId="20557" xr:uid="{00000000-0005-0000-0000-0000964F0000}"/>
    <cellStyle name="20% - Accent1 3 2 4 2 2 5 3 3 2" xfId="20558" xr:uid="{00000000-0005-0000-0000-0000974F0000}"/>
    <cellStyle name="20% - Accent1 3 2 4 2 2 5 3 4" xfId="20559" xr:uid="{00000000-0005-0000-0000-0000984F0000}"/>
    <cellStyle name="20% - Accent1 3 2 4 2 2 5 4" xfId="20560" xr:uid="{00000000-0005-0000-0000-0000994F0000}"/>
    <cellStyle name="20% - Accent1 3 2 4 2 2 5 4 2" xfId="20561" xr:uid="{00000000-0005-0000-0000-00009A4F0000}"/>
    <cellStyle name="20% - Accent1 3 2 4 2 2 5 4 2 2" xfId="20562" xr:uid="{00000000-0005-0000-0000-00009B4F0000}"/>
    <cellStyle name="20% - Accent1 3 2 4 2 2 5 4 2 2 2" xfId="20563" xr:uid="{00000000-0005-0000-0000-00009C4F0000}"/>
    <cellStyle name="20% - Accent1 3 2 4 2 2 5 4 2 3" xfId="20564" xr:uid="{00000000-0005-0000-0000-00009D4F0000}"/>
    <cellStyle name="20% - Accent1 3 2 4 2 2 5 4 3" xfId="20565" xr:uid="{00000000-0005-0000-0000-00009E4F0000}"/>
    <cellStyle name="20% - Accent1 3 2 4 2 2 5 4 3 2" xfId="20566" xr:uid="{00000000-0005-0000-0000-00009F4F0000}"/>
    <cellStyle name="20% - Accent1 3 2 4 2 2 5 4 4" xfId="20567" xr:uid="{00000000-0005-0000-0000-0000A04F0000}"/>
    <cellStyle name="20% - Accent1 3 2 4 2 2 5 5" xfId="20568" xr:uid="{00000000-0005-0000-0000-0000A14F0000}"/>
    <cellStyle name="20% - Accent1 3 2 4 2 2 5 5 2" xfId="20569" xr:uid="{00000000-0005-0000-0000-0000A24F0000}"/>
    <cellStyle name="20% - Accent1 3 2 4 2 2 5 5 2 2" xfId="20570" xr:uid="{00000000-0005-0000-0000-0000A34F0000}"/>
    <cellStyle name="20% - Accent1 3 2 4 2 2 5 5 3" xfId="20571" xr:uid="{00000000-0005-0000-0000-0000A44F0000}"/>
    <cellStyle name="20% - Accent1 3 2 4 2 2 5 6" xfId="20572" xr:uid="{00000000-0005-0000-0000-0000A54F0000}"/>
    <cellStyle name="20% - Accent1 3 2 4 2 2 5 6 2" xfId="20573" xr:uid="{00000000-0005-0000-0000-0000A64F0000}"/>
    <cellStyle name="20% - Accent1 3 2 4 2 2 5 6 2 2" xfId="20574" xr:uid="{00000000-0005-0000-0000-0000A74F0000}"/>
    <cellStyle name="20% - Accent1 3 2 4 2 2 5 6 3" xfId="20575" xr:uid="{00000000-0005-0000-0000-0000A84F0000}"/>
    <cellStyle name="20% - Accent1 3 2 4 2 2 5 7" xfId="20576" xr:uid="{00000000-0005-0000-0000-0000A94F0000}"/>
    <cellStyle name="20% - Accent1 3 2 4 2 2 5 7 2" xfId="20577" xr:uid="{00000000-0005-0000-0000-0000AA4F0000}"/>
    <cellStyle name="20% - Accent1 3 2 4 2 2 5 8" xfId="20578" xr:uid="{00000000-0005-0000-0000-0000AB4F0000}"/>
    <cellStyle name="20% - Accent1 3 2 4 2 2 5 8 2" xfId="20579" xr:uid="{00000000-0005-0000-0000-0000AC4F0000}"/>
    <cellStyle name="20% - Accent1 3 2 4 2 2 5 9" xfId="20580" xr:uid="{00000000-0005-0000-0000-0000AD4F0000}"/>
    <cellStyle name="20% - Accent1 3 2 4 2 2 6" xfId="20581" xr:uid="{00000000-0005-0000-0000-0000AE4F0000}"/>
    <cellStyle name="20% - Accent1 3 2 4 2 2 6 2" xfId="20582" xr:uid="{00000000-0005-0000-0000-0000AF4F0000}"/>
    <cellStyle name="20% - Accent1 3 2 4 2 2 6 2 2" xfId="20583" xr:uid="{00000000-0005-0000-0000-0000B04F0000}"/>
    <cellStyle name="20% - Accent1 3 2 4 2 2 6 2 2 2" xfId="20584" xr:uid="{00000000-0005-0000-0000-0000B14F0000}"/>
    <cellStyle name="20% - Accent1 3 2 4 2 2 6 2 2 2 2" xfId="20585" xr:uid="{00000000-0005-0000-0000-0000B24F0000}"/>
    <cellStyle name="20% - Accent1 3 2 4 2 2 6 2 2 3" xfId="20586" xr:uid="{00000000-0005-0000-0000-0000B34F0000}"/>
    <cellStyle name="20% - Accent1 3 2 4 2 2 6 2 3" xfId="20587" xr:uid="{00000000-0005-0000-0000-0000B44F0000}"/>
    <cellStyle name="20% - Accent1 3 2 4 2 2 6 2 3 2" xfId="20588" xr:uid="{00000000-0005-0000-0000-0000B54F0000}"/>
    <cellStyle name="20% - Accent1 3 2 4 2 2 6 2 4" xfId="20589" xr:uid="{00000000-0005-0000-0000-0000B64F0000}"/>
    <cellStyle name="20% - Accent1 3 2 4 2 2 6 3" xfId="20590" xr:uid="{00000000-0005-0000-0000-0000B74F0000}"/>
    <cellStyle name="20% - Accent1 3 2 4 2 2 6 3 2" xfId="20591" xr:uid="{00000000-0005-0000-0000-0000B84F0000}"/>
    <cellStyle name="20% - Accent1 3 2 4 2 2 6 3 2 2" xfId="20592" xr:uid="{00000000-0005-0000-0000-0000B94F0000}"/>
    <cellStyle name="20% - Accent1 3 2 4 2 2 6 3 2 2 2" xfId="20593" xr:uid="{00000000-0005-0000-0000-0000BA4F0000}"/>
    <cellStyle name="20% - Accent1 3 2 4 2 2 6 3 2 3" xfId="20594" xr:uid="{00000000-0005-0000-0000-0000BB4F0000}"/>
    <cellStyle name="20% - Accent1 3 2 4 2 2 6 3 3" xfId="20595" xr:uid="{00000000-0005-0000-0000-0000BC4F0000}"/>
    <cellStyle name="20% - Accent1 3 2 4 2 2 6 3 3 2" xfId="20596" xr:uid="{00000000-0005-0000-0000-0000BD4F0000}"/>
    <cellStyle name="20% - Accent1 3 2 4 2 2 6 3 4" xfId="20597" xr:uid="{00000000-0005-0000-0000-0000BE4F0000}"/>
    <cellStyle name="20% - Accent1 3 2 4 2 2 6 4" xfId="20598" xr:uid="{00000000-0005-0000-0000-0000BF4F0000}"/>
    <cellStyle name="20% - Accent1 3 2 4 2 2 6 4 2" xfId="20599" xr:uid="{00000000-0005-0000-0000-0000C04F0000}"/>
    <cellStyle name="20% - Accent1 3 2 4 2 2 6 4 2 2" xfId="20600" xr:uid="{00000000-0005-0000-0000-0000C14F0000}"/>
    <cellStyle name="20% - Accent1 3 2 4 2 2 6 4 2 2 2" xfId="20601" xr:uid="{00000000-0005-0000-0000-0000C24F0000}"/>
    <cellStyle name="20% - Accent1 3 2 4 2 2 6 4 2 3" xfId="20602" xr:uid="{00000000-0005-0000-0000-0000C34F0000}"/>
    <cellStyle name="20% - Accent1 3 2 4 2 2 6 4 3" xfId="20603" xr:uid="{00000000-0005-0000-0000-0000C44F0000}"/>
    <cellStyle name="20% - Accent1 3 2 4 2 2 6 4 3 2" xfId="20604" xr:uid="{00000000-0005-0000-0000-0000C54F0000}"/>
    <cellStyle name="20% - Accent1 3 2 4 2 2 6 4 4" xfId="20605" xr:uid="{00000000-0005-0000-0000-0000C64F0000}"/>
    <cellStyle name="20% - Accent1 3 2 4 2 2 6 5" xfId="20606" xr:uid="{00000000-0005-0000-0000-0000C74F0000}"/>
    <cellStyle name="20% - Accent1 3 2 4 2 2 6 5 2" xfId="20607" xr:uid="{00000000-0005-0000-0000-0000C84F0000}"/>
    <cellStyle name="20% - Accent1 3 2 4 2 2 6 5 2 2" xfId="20608" xr:uid="{00000000-0005-0000-0000-0000C94F0000}"/>
    <cellStyle name="20% - Accent1 3 2 4 2 2 6 5 3" xfId="20609" xr:uid="{00000000-0005-0000-0000-0000CA4F0000}"/>
    <cellStyle name="20% - Accent1 3 2 4 2 2 6 6" xfId="20610" xr:uid="{00000000-0005-0000-0000-0000CB4F0000}"/>
    <cellStyle name="20% - Accent1 3 2 4 2 2 6 6 2" xfId="20611" xr:uid="{00000000-0005-0000-0000-0000CC4F0000}"/>
    <cellStyle name="20% - Accent1 3 2 4 2 2 6 6 2 2" xfId="20612" xr:uid="{00000000-0005-0000-0000-0000CD4F0000}"/>
    <cellStyle name="20% - Accent1 3 2 4 2 2 6 6 3" xfId="20613" xr:uid="{00000000-0005-0000-0000-0000CE4F0000}"/>
    <cellStyle name="20% - Accent1 3 2 4 2 2 6 7" xfId="20614" xr:uid="{00000000-0005-0000-0000-0000CF4F0000}"/>
    <cellStyle name="20% - Accent1 3 2 4 2 2 6 7 2" xfId="20615" xr:uid="{00000000-0005-0000-0000-0000D04F0000}"/>
    <cellStyle name="20% - Accent1 3 2 4 2 2 6 8" xfId="20616" xr:uid="{00000000-0005-0000-0000-0000D14F0000}"/>
    <cellStyle name="20% - Accent1 3 2 4 2 2 6 8 2" xfId="20617" xr:uid="{00000000-0005-0000-0000-0000D24F0000}"/>
    <cellStyle name="20% - Accent1 3 2 4 2 2 6 9" xfId="20618" xr:uid="{00000000-0005-0000-0000-0000D34F0000}"/>
    <cellStyle name="20% - Accent1 3 2 4 2 2 7" xfId="20619" xr:uid="{00000000-0005-0000-0000-0000D44F0000}"/>
    <cellStyle name="20% - Accent1 3 2 4 2 2 7 2" xfId="20620" xr:uid="{00000000-0005-0000-0000-0000D54F0000}"/>
    <cellStyle name="20% - Accent1 3 2 4 2 2 7 2 2" xfId="20621" xr:uid="{00000000-0005-0000-0000-0000D64F0000}"/>
    <cellStyle name="20% - Accent1 3 2 4 2 2 7 2 2 2" xfId="20622" xr:uid="{00000000-0005-0000-0000-0000D74F0000}"/>
    <cellStyle name="20% - Accent1 3 2 4 2 2 7 2 3" xfId="20623" xr:uid="{00000000-0005-0000-0000-0000D84F0000}"/>
    <cellStyle name="20% - Accent1 3 2 4 2 2 7 3" xfId="20624" xr:uid="{00000000-0005-0000-0000-0000D94F0000}"/>
    <cellStyle name="20% - Accent1 3 2 4 2 2 7 3 2" xfId="20625" xr:uid="{00000000-0005-0000-0000-0000DA4F0000}"/>
    <cellStyle name="20% - Accent1 3 2 4 2 2 7 4" xfId="20626" xr:uid="{00000000-0005-0000-0000-0000DB4F0000}"/>
    <cellStyle name="20% - Accent1 3 2 4 2 2 8" xfId="20627" xr:uid="{00000000-0005-0000-0000-0000DC4F0000}"/>
    <cellStyle name="20% - Accent1 3 2 4 2 2 8 2" xfId="20628" xr:uid="{00000000-0005-0000-0000-0000DD4F0000}"/>
    <cellStyle name="20% - Accent1 3 2 4 2 2 8 2 2" xfId="20629" xr:uid="{00000000-0005-0000-0000-0000DE4F0000}"/>
    <cellStyle name="20% - Accent1 3 2 4 2 2 8 2 2 2" xfId="20630" xr:uid="{00000000-0005-0000-0000-0000DF4F0000}"/>
    <cellStyle name="20% - Accent1 3 2 4 2 2 8 2 3" xfId="20631" xr:uid="{00000000-0005-0000-0000-0000E04F0000}"/>
    <cellStyle name="20% - Accent1 3 2 4 2 2 8 3" xfId="20632" xr:uid="{00000000-0005-0000-0000-0000E14F0000}"/>
    <cellStyle name="20% - Accent1 3 2 4 2 2 8 3 2" xfId="20633" xr:uid="{00000000-0005-0000-0000-0000E24F0000}"/>
    <cellStyle name="20% - Accent1 3 2 4 2 2 8 4" xfId="20634" xr:uid="{00000000-0005-0000-0000-0000E34F0000}"/>
    <cellStyle name="20% - Accent1 3 2 4 2 2 9" xfId="20635" xr:uid="{00000000-0005-0000-0000-0000E44F0000}"/>
    <cellStyle name="20% - Accent1 3 2 4 2 2 9 2" xfId="20636" xr:uid="{00000000-0005-0000-0000-0000E54F0000}"/>
    <cellStyle name="20% - Accent1 3 2 4 2 2 9 2 2" xfId="20637" xr:uid="{00000000-0005-0000-0000-0000E64F0000}"/>
    <cellStyle name="20% - Accent1 3 2 4 2 2 9 2 2 2" xfId="20638" xr:uid="{00000000-0005-0000-0000-0000E74F0000}"/>
    <cellStyle name="20% - Accent1 3 2 4 2 2 9 2 3" xfId="20639" xr:uid="{00000000-0005-0000-0000-0000E84F0000}"/>
    <cellStyle name="20% - Accent1 3 2 4 2 2 9 3" xfId="20640" xr:uid="{00000000-0005-0000-0000-0000E94F0000}"/>
    <cellStyle name="20% - Accent1 3 2 4 2 2 9 3 2" xfId="20641" xr:uid="{00000000-0005-0000-0000-0000EA4F0000}"/>
    <cellStyle name="20% - Accent1 3 2 4 2 2 9 4" xfId="20642" xr:uid="{00000000-0005-0000-0000-0000EB4F0000}"/>
    <cellStyle name="20% - Accent1 3 2 4 2 3" xfId="20643" xr:uid="{00000000-0005-0000-0000-0000EC4F0000}"/>
    <cellStyle name="20% - Accent1 3 2 4 2 3 10" xfId="20644" xr:uid="{00000000-0005-0000-0000-0000ED4F0000}"/>
    <cellStyle name="20% - Accent1 3 2 4 2 3 10 2" xfId="20645" xr:uid="{00000000-0005-0000-0000-0000EE4F0000}"/>
    <cellStyle name="20% - Accent1 3 2 4 2 3 11" xfId="20646" xr:uid="{00000000-0005-0000-0000-0000EF4F0000}"/>
    <cellStyle name="20% - Accent1 3 2 4 2 3 2" xfId="20647" xr:uid="{00000000-0005-0000-0000-0000F04F0000}"/>
    <cellStyle name="20% - Accent1 3 2 4 2 3 2 2" xfId="20648" xr:uid="{00000000-0005-0000-0000-0000F14F0000}"/>
    <cellStyle name="20% - Accent1 3 2 4 2 3 2 2 2" xfId="20649" xr:uid="{00000000-0005-0000-0000-0000F24F0000}"/>
    <cellStyle name="20% - Accent1 3 2 4 2 3 2 2 2 2" xfId="20650" xr:uid="{00000000-0005-0000-0000-0000F34F0000}"/>
    <cellStyle name="20% - Accent1 3 2 4 2 3 2 2 2 2 2" xfId="20651" xr:uid="{00000000-0005-0000-0000-0000F44F0000}"/>
    <cellStyle name="20% - Accent1 3 2 4 2 3 2 2 2 3" xfId="20652" xr:uid="{00000000-0005-0000-0000-0000F54F0000}"/>
    <cellStyle name="20% - Accent1 3 2 4 2 3 2 2 3" xfId="20653" xr:uid="{00000000-0005-0000-0000-0000F64F0000}"/>
    <cellStyle name="20% - Accent1 3 2 4 2 3 2 2 3 2" xfId="20654" xr:uid="{00000000-0005-0000-0000-0000F74F0000}"/>
    <cellStyle name="20% - Accent1 3 2 4 2 3 2 2 4" xfId="20655" xr:uid="{00000000-0005-0000-0000-0000F84F0000}"/>
    <cellStyle name="20% - Accent1 3 2 4 2 3 2 3" xfId="20656" xr:uid="{00000000-0005-0000-0000-0000F94F0000}"/>
    <cellStyle name="20% - Accent1 3 2 4 2 3 2 3 2" xfId="20657" xr:uid="{00000000-0005-0000-0000-0000FA4F0000}"/>
    <cellStyle name="20% - Accent1 3 2 4 2 3 2 3 2 2" xfId="20658" xr:uid="{00000000-0005-0000-0000-0000FB4F0000}"/>
    <cellStyle name="20% - Accent1 3 2 4 2 3 2 3 2 2 2" xfId="20659" xr:uid="{00000000-0005-0000-0000-0000FC4F0000}"/>
    <cellStyle name="20% - Accent1 3 2 4 2 3 2 3 2 3" xfId="20660" xr:uid="{00000000-0005-0000-0000-0000FD4F0000}"/>
    <cellStyle name="20% - Accent1 3 2 4 2 3 2 3 3" xfId="20661" xr:uid="{00000000-0005-0000-0000-0000FE4F0000}"/>
    <cellStyle name="20% - Accent1 3 2 4 2 3 2 3 3 2" xfId="20662" xr:uid="{00000000-0005-0000-0000-0000FF4F0000}"/>
    <cellStyle name="20% - Accent1 3 2 4 2 3 2 3 4" xfId="20663" xr:uid="{00000000-0005-0000-0000-000000500000}"/>
    <cellStyle name="20% - Accent1 3 2 4 2 3 2 4" xfId="20664" xr:uid="{00000000-0005-0000-0000-000001500000}"/>
    <cellStyle name="20% - Accent1 3 2 4 2 3 2 4 2" xfId="20665" xr:uid="{00000000-0005-0000-0000-000002500000}"/>
    <cellStyle name="20% - Accent1 3 2 4 2 3 2 4 2 2" xfId="20666" xr:uid="{00000000-0005-0000-0000-000003500000}"/>
    <cellStyle name="20% - Accent1 3 2 4 2 3 2 4 2 2 2" xfId="20667" xr:uid="{00000000-0005-0000-0000-000004500000}"/>
    <cellStyle name="20% - Accent1 3 2 4 2 3 2 4 2 3" xfId="20668" xr:uid="{00000000-0005-0000-0000-000005500000}"/>
    <cellStyle name="20% - Accent1 3 2 4 2 3 2 4 3" xfId="20669" xr:uid="{00000000-0005-0000-0000-000006500000}"/>
    <cellStyle name="20% - Accent1 3 2 4 2 3 2 4 3 2" xfId="20670" xr:uid="{00000000-0005-0000-0000-000007500000}"/>
    <cellStyle name="20% - Accent1 3 2 4 2 3 2 4 4" xfId="20671" xr:uid="{00000000-0005-0000-0000-000008500000}"/>
    <cellStyle name="20% - Accent1 3 2 4 2 3 2 5" xfId="20672" xr:uid="{00000000-0005-0000-0000-000009500000}"/>
    <cellStyle name="20% - Accent1 3 2 4 2 3 2 5 2" xfId="20673" xr:uid="{00000000-0005-0000-0000-00000A500000}"/>
    <cellStyle name="20% - Accent1 3 2 4 2 3 2 5 2 2" xfId="20674" xr:uid="{00000000-0005-0000-0000-00000B500000}"/>
    <cellStyle name="20% - Accent1 3 2 4 2 3 2 5 3" xfId="20675" xr:uid="{00000000-0005-0000-0000-00000C500000}"/>
    <cellStyle name="20% - Accent1 3 2 4 2 3 2 6" xfId="20676" xr:uid="{00000000-0005-0000-0000-00000D500000}"/>
    <cellStyle name="20% - Accent1 3 2 4 2 3 2 6 2" xfId="20677" xr:uid="{00000000-0005-0000-0000-00000E500000}"/>
    <cellStyle name="20% - Accent1 3 2 4 2 3 2 6 2 2" xfId="20678" xr:uid="{00000000-0005-0000-0000-00000F500000}"/>
    <cellStyle name="20% - Accent1 3 2 4 2 3 2 6 3" xfId="20679" xr:uid="{00000000-0005-0000-0000-000010500000}"/>
    <cellStyle name="20% - Accent1 3 2 4 2 3 2 7" xfId="20680" xr:uid="{00000000-0005-0000-0000-000011500000}"/>
    <cellStyle name="20% - Accent1 3 2 4 2 3 2 7 2" xfId="20681" xr:uid="{00000000-0005-0000-0000-000012500000}"/>
    <cellStyle name="20% - Accent1 3 2 4 2 3 2 8" xfId="20682" xr:uid="{00000000-0005-0000-0000-000013500000}"/>
    <cellStyle name="20% - Accent1 3 2 4 2 3 2 8 2" xfId="20683" xr:uid="{00000000-0005-0000-0000-000014500000}"/>
    <cellStyle name="20% - Accent1 3 2 4 2 3 2 9" xfId="20684" xr:uid="{00000000-0005-0000-0000-000015500000}"/>
    <cellStyle name="20% - Accent1 3 2 4 2 3 3" xfId="20685" xr:uid="{00000000-0005-0000-0000-000016500000}"/>
    <cellStyle name="20% - Accent1 3 2 4 2 3 3 2" xfId="20686" xr:uid="{00000000-0005-0000-0000-000017500000}"/>
    <cellStyle name="20% - Accent1 3 2 4 2 3 3 2 2" xfId="20687" xr:uid="{00000000-0005-0000-0000-000018500000}"/>
    <cellStyle name="20% - Accent1 3 2 4 2 3 3 2 2 2" xfId="20688" xr:uid="{00000000-0005-0000-0000-000019500000}"/>
    <cellStyle name="20% - Accent1 3 2 4 2 3 3 2 2 2 2" xfId="20689" xr:uid="{00000000-0005-0000-0000-00001A500000}"/>
    <cellStyle name="20% - Accent1 3 2 4 2 3 3 2 2 3" xfId="20690" xr:uid="{00000000-0005-0000-0000-00001B500000}"/>
    <cellStyle name="20% - Accent1 3 2 4 2 3 3 2 3" xfId="20691" xr:uid="{00000000-0005-0000-0000-00001C500000}"/>
    <cellStyle name="20% - Accent1 3 2 4 2 3 3 2 3 2" xfId="20692" xr:uid="{00000000-0005-0000-0000-00001D500000}"/>
    <cellStyle name="20% - Accent1 3 2 4 2 3 3 2 4" xfId="20693" xr:uid="{00000000-0005-0000-0000-00001E500000}"/>
    <cellStyle name="20% - Accent1 3 2 4 2 3 3 3" xfId="20694" xr:uid="{00000000-0005-0000-0000-00001F500000}"/>
    <cellStyle name="20% - Accent1 3 2 4 2 3 3 3 2" xfId="20695" xr:uid="{00000000-0005-0000-0000-000020500000}"/>
    <cellStyle name="20% - Accent1 3 2 4 2 3 3 3 2 2" xfId="20696" xr:uid="{00000000-0005-0000-0000-000021500000}"/>
    <cellStyle name="20% - Accent1 3 2 4 2 3 3 3 2 2 2" xfId="20697" xr:uid="{00000000-0005-0000-0000-000022500000}"/>
    <cellStyle name="20% - Accent1 3 2 4 2 3 3 3 2 3" xfId="20698" xr:uid="{00000000-0005-0000-0000-000023500000}"/>
    <cellStyle name="20% - Accent1 3 2 4 2 3 3 3 3" xfId="20699" xr:uid="{00000000-0005-0000-0000-000024500000}"/>
    <cellStyle name="20% - Accent1 3 2 4 2 3 3 3 3 2" xfId="20700" xr:uid="{00000000-0005-0000-0000-000025500000}"/>
    <cellStyle name="20% - Accent1 3 2 4 2 3 3 3 4" xfId="20701" xr:uid="{00000000-0005-0000-0000-000026500000}"/>
    <cellStyle name="20% - Accent1 3 2 4 2 3 3 4" xfId="20702" xr:uid="{00000000-0005-0000-0000-000027500000}"/>
    <cellStyle name="20% - Accent1 3 2 4 2 3 3 4 2" xfId="20703" xr:uid="{00000000-0005-0000-0000-000028500000}"/>
    <cellStyle name="20% - Accent1 3 2 4 2 3 3 4 2 2" xfId="20704" xr:uid="{00000000-0005-0000-0000-000029500000}"/>
    <cellStyle name="20% - Accent1 3 2 4 2 3 3 4 2 2 2" xfId="20705" xr:uid="{00000000-0005-0000-0000-00002A500000}"/>
    <cellStyle name="20% - Accent1 3 2 4 2 3 3 4 2 3" xfId="20706" xr:uid="{00000000-0005-0000-0000-00002B500000}"/>
    <cellStyle name="20% - Accent1 3 2 4 2 3 3 4 3" xfId="20707" xr:uid="{00000000-0005-0000-0000-00002C500000}"/>
    <cellStyle name="20% - Accent1 3 2 4 2 3 3 4 3 2" xfId="20708" xr:uid="{00000000-0005-0000-0000-00002D500000}"/>
    <cellStyle name="20% - Accent1 3 2 4 2 3 3 4 4" xfId="20709" xr:uid="{00000000-0005-0000-0000-00002E500000}"/>
    <cellStyle name="20% - Accent1 3 2 4 2 3 3 5" xfId="20710" xr:uid="{00000000-0005-0000-0000-00002F500000}"/>
    <cellStyle name="20% - Accent1 3 2 4 2 3 3 5 2" xfId="20711" xr:uid="{00000000-0005-0000-0000-000030500000}"/>
    <cellStyle name="20% - Accent1 3 2 4 2 3 3 5 2 2" xfId="20712" xr:uid="{00000000-0005-0000-0000-000031500000}"/>
    <cellStyle name="20% - Accent1 3 2 4 2 3 3 5 3" xfId="20713" xr:uid="{00000000-0005-0000-0000-000032500000}"/>
    <cellStyle name="20% - Accent1 3 2 4 2 3 3 6" xfId="20714" xr:uid="{00000000-0005-0000-0000-000033500000}"/>
    <cellStyle name="20% - Accent1 3 2 4 2 3 3 6 2" xfId="20715" xr:uid="{00000000-0005-0000-0000-000034500000}"/>
    <cellStyle name="20% - Accent1 3 2 4 2 3 3 6 2 2" xfId="20716" xr:uid="{00000000-0005-0000-0000-000035500000}"/>
    <cellStyle name="20% - Accent1 3 2 4 2 3 3 6 3" xfId="20717" xr:uid="{00000000-0005-0000-0000-000036500000}"/>
    <cellStyle name="20% - Accent1 3 2 4 2 3 3 7" xfId="20718" xr:uid="{00000000-0005-0000-0000-000037500000}"/>
    <cellStyle name="20% - Accent1 3 2 4 2 3 3 7 2" xfId="20719" xr:uid="{00000000-0005-0000-0000-000038500000}"/>
    <cellStyle name="20% - Accent1 3 2 4 2 3 3 8" xfId="20720" xr:uid="{00000000-0005-0000-0000-000039500000}"/>
    <cellStyle name="20% - Accent1 3 2 4 2 3 3 8 2" xfId="20721" xr:uid="{00000000-0005-0000-0000-00003A500000}"/>
    <cellStyle name="20% - Accent1 3 2 4 2 3 3 9" xfId="20722" xr:uid="{00000000-0005-0000-0000-00003B500000}"/>
    <cellStyle name="20% - Accent1 3 2 4 2 3 4" xfId="20723" xr:uid="{00000000-0005-0000-0000-00003C500000}"/>
    <cellStyle name="20% - Accent1 3 2 4 2 3 4 2" xfId="20724" xr:uid="{00000000-0005-0000-0000-00003D500000}"/>
    <cellStyle name="20% - Accent1 3 2 4 2 3 4 2 2" xfId="20725" xr:uid="{00000000-0005-0000-0000-00003E500000}"/>
    <cellStyle name="20% - Accent1 3 2 4 2 3 4 2 2 2" xfId="20726" xr:uid="{00000000-0005-0000-0000-00003F500000}"/>
    <cellStyle name="20% - Accent1 3 2 4 2 3 4 2 3" xfId="20727" xr:uid="{00000000-0005-0000-0000-000040500000}"/>
    <cellStyle name="20% - Accent1 3 2 4 2 3 4 3" xfId="20728" xr:uid="{00000000-0005-0000-0000-000041500000}"/>
    <cellStyle name="20% - Accent1 3 2 4 2 3 4 3 2" xfId="20729" xr:uid="{00000000-0005-0000-0000-000042500000}"/>
    <cellStyle name="20% - Accent1 3 2 4 2 3 4 4" xfId="20730" xr:uid="{00000000-0005-0000-0000-000043500000}"/>
    <cellStyle name="20% - Accent1 3 2 4 2 3 5" xfId="20731" xr:uid="{00000000-0005-0000-0000-000044500000}"/>
    <cellStyle name="20% - Accent1 3 2 4 2 3 5 2" xfId="20732" xr:uid="{00000000-0005-0000-0000-000045500000}"/>
    <cellStyle name="20% - Accent1 3 2 4 2 3 5 2 2" xfId="20733" xr:uid="{00000000-0005-0000-0000-000046500000}"/>
    <cellStyle name="20% - Accent1 3 2 4 2 3 5 2 2 2" xfId="20734" xr:uid="{00000000-0005-0000-0000-000047500000}"/>
    <cellStyle name="20% - Accent1 3 2 4 2 3 5 2 3" xfId="20735" xr:uid="{00000000-0005-0000-0000-000048500000}"/>
    <cellStyle name="20% - Accent1 3 2 4 2 3 5 3" xfId="20736" xr:uid="{00000000-0005-0000-0000-000049500000}"/>
    <cellStyle name="20% - Accent1 3 2 4 2 3 5 3 2" xfId="20737" xr:uid="{00000000-0005-0000-0000-00004A500000}"/>
    <cellStyle name="20% - Accent1 3 2 4 2 3 5 4" xfId="20738" xr:uid="{00000000-0005-0000-0000-00004B500000}"/>
    <cellStyle name="20% - Accent1 3 2 4 2 3 6" xfId="20739" xr:uid="{00000000-0005-0000-0000-00004C500000}"/>
    <cellStyle name="20% - Accent1 3 2 4 2 3 6 2" xfId="20740" xr:uid="{00000000-0005-0000-0000-00004D500000}"/>
    <cellStyle name="20% - Accent1 3 2 4 2 3 6 2 2" xfId="20741" xr:uid="{00000000-0005-0000-0000-00004E500000}"/>
    <cellStyle name="20% - Accent1 3 2 4 2 3 6 2 2 2" xfId="20742" xr:uid="{00000000-0005-0000-0000-00004F500000}"/>
    <cellStyle name="20% - Accent1 3 2 4 2 3 6 2 3" xfId="20743" xr:uid="{00000000-0005-0000-0000-000050500000}"/>
    <cellStyle name="20% - Accent1 3 2 4 2 3 6 3" xfId="20744" xr:uid="{00000000-0005-0000-0000-000051500000}"/>
    <cellStyle name="20% - Accent1 3 2 4 2 3 6 3 2" xfId="20745" xr:uid="{00000000-0005-0000-0000-000052500000}"/>
    <cellStyle name="20% - Accent1 3 2 4 2 3 6 4" xfId="20746" xr:uid="{00000000-0005-0000-0000-000053500000}"/>
    <cellStyle name="20% - Accent1 3 2 4 2 3 7" xfId="20747" xr:uid="{00000000-0005-0000-0000-000054500000}"/>
    <cellStyle name="20% - Accent1 3 2 4 2 3 7 2" xfId="20748" xr:uid="{00000000-0005-0000-0000-000055500000}"/>
    <cellStyle name="20% - Accent1 3 2 4 2 3 7 2 2" xfId="20749" xr:uid="{00000000-0005-0000-0000-000056500000}"/>
    <cellStyle name="20% - Accent1 3 2 4 2 3 7 3" xfId="20750" xr:uid="{00000000-0005-0000-0000-000057500000}"/>
    <cellStyle name="20% - Accent1 3 2 4 2 3 8" xfId="20751" xr:uid="{00000000-0005-0000-0000-000058500000}"/>
    <cellStyle name="20% - Accent1 3 2 4 2 3 8 2" xfId="20752" xr:uid="{00000000-0005-0000-0000-000059500000}"/>
    <cellStyle name="20% - Accent1 3 2 4 2 3 8 2 2" xfId="20753" xr:uid="{00000000-0005-0000-0000-00005A500000}"/>
    <cellStyle name="20% - Accent1 3 2 4 2 3 8 3" xfId="20754" xr:uid="{00000000-0005-0000-0000-00005B500000}"/>
    <cellStyle name="20% - Accent1 3 2 4 2 3 9" xfId="20755" xr:uid="{00000000-0005-0000-0000-00005C500000}"/>
    <cellStyle name="20% - Accent1 3 2 4 2 3 9 2" xfId="20756" xr:uid="{00000000-0005-0000-0000-00005D500000}"/>
    <cellStyle name="20% - Accent1 3 2 4 2 4" xfId="20757" xr:uid="{00000000-0005-0000-0000-00005E500000}"/>
    <cellStyle name="20% - Accent1 3 2 4 2 4 10" xfId="20758" xr:uid="{00000000-0005-0000-0000-00005F500000}"/>
    <cellStyle name="20% - Accent1 3 2 4 2 4 10 2" xfId="20759" xr:uid="{00000000-0005-0000-0000-000060500000}"/>
    <cellStyle name="20% - Accent1 3 2 4 2 4 11" xfId="20760" xr:uid="{00000000-0005-0000-0000-000061500000}"/>
    <cellStyle name="20% - Accent1 3 2 4 2 4 2" xfId="20761" xr:uid="{00000000-0005-0000-0000-000062500000}"/>
    <cellStyle name="20% - Accent1 3 2 4 2 4 2 2" xfId="20762" xr:uid="{00000000-0005-0000-0000-000063500000}"/>
    <cellStyle name="20% - Accent1 3 2 4 2 4 2 2 2" xfId="20763" xr:uid="{00000000-0005-0000-0000-000064500000}"/>
    <cellStyle name="20% - Accent1 3 2 4 2 4 2 2 2 2" xfId="20764" xr:uid="{00000000-0005-0000-0000-000065500000}"/>
    <cellStyle name="20% - Accent1 3 2 4 2 4 2 2 2 2 2" xfId="20765" xr:uid="{00000000-0005-0000-0000-000066500000}"/>
    <cellStyle name="20% - Accent1 3 2 4 2 4 2 2 2 3" xfId="20766" xr:uid="{00000000-0005-0000-0000-000067500000}"/>
    <cellStyle name="20% - Accent1 3 2 4 2 4 2 2 3" xfId="20767" xr:uid="{00000000-0005-0000-0000-000068500000}"/>
    <cellStyle name="20% - Accent1 3 2 4 2 4 2 2 3 2" xfId="20768" xr:uid="{00000000-0005-0000-0000-000069500000}"/>
    <cellStyle name="20% - Accent1 3 2 4 2 4 2 2 4" xfId="20769" xr:uid="{00000000-0005-0000-0000-00006A500000}"/>
    <cellStyle name="20% - Accent1 3 2 4 2 4 2 3" xfId="20770" xr:uid="{00000000-0005-0000-0000-00006B500000}"/>
    <cellStyle name="20% - Accent1 3 2 4 2 4 2 3 2" xfId="20771" xr:uid="{00000000-0005-0000-0000-00006C500000}"/>
    <cellStyle name="20% - Accent1 3 2 4 2 4 2 3 2 2" xfId="20772" xr:uid="{00000000-0005-0000-0000-00006D500000}"/>
    <cellStyle name="20% - Accent1 3 2 4 2 4 2 3 2 2 2" xfId="20773" xr:uid="{00000000-0005-0000-0000-00006E500000}"/>
    <cellStyle name="20% - Accent1 3 2 4 2 4 2 3 2 3" xfId="20774" xr:uid="{00000000-0005-0000-0000-00006F500000}"/>
    <cellStyle name="20% - Accent1 3 2 4 2 4 2 3 3" xfId="20775" xr:uid="{00000000-0005-0000-0000-000070500000}"/>
    <cellStyle name="20% - Accent1 3 2 4 2 4 2 3 3 2" xfId="20776" xr:uid="{00000000-0005-0000-0000-000071500000}"/>
    <cellStyle name="20% - Accent1 3 2 4 2 4 2 3 4" xfId="20777" xr:uid="{00000000-0005-0000-0000-000072500000}"/>
    <cellStyle name="20% - Accent1 3 2 4 2 4 2 4" xfId="20778" xr:uid="{00000000-0005-0000-0000-000073500000}"/>
    <cellStyle name="20% - Accent1 3 2 4 2 4 2 4 2" xfId="20779" xr:uid="{00000000-0005-0000-0000-000074500000}"/>
    <cellStyle name="20% - Accent1 3 2 4 2 4 2 4 2 2" xfId="20780" xr:uid="{00000000-0005-0000-0000-000075500000}"/>
    <cellStyle name="20% - Accent1 3 2 4 2 4 2 4 2 2 2" xfId="20781" xr:uid="{00000000-0005-0000-0000-000076500000}"/>
    <cellStyle name="20% - Accent1 3 2 4 2 4 2 4 2 3" xfId="20782" xr:uid="{00000000-0005-0000-0000-000077500000}"/>
    <cellStyle name="20% - Accent1 3 2 4 2 4 2 4 3" xfId="20783" xr:uid="{00000000-0005-0000-0000-000078500000}"/>
    <cellStyle name="20% - Accent1 3 2 4 2 4 2 4 3 2" xfId="20784" xr:uid="{00000000-0005-0000-0000-000079500000}"/>
    <cellStyle name="20% - Accent1 3 2 4 2 4 2 4 4" xfId="20785" xr:uid="{00000000-0005-0000-0000-00007A500000}"/>
    <cellStyle name="20% - Accent1 3 2 4 2 4 2 5" xfId="20786" xr:uid="{00000000-0005-0000-0000-00007B500000}"/>
    <cellStyle name="20% - Accent1 3 2 4 2 4 2 5 2" xfId="20787" xr:uid="{00000000-0005-0000-0000-00007C500000}"/>
    <cellStyle name="20% - Accent1 3 2 4 2 4 2 5 2 2" xfId="20788" xr:uid="{00000000-0005-0000-0000-00007D500000}"/>
    <cellStyle name="20% - Accent1 3 2 4 2 4 2 5 3" xfId="20789" xr:uid="{00000000-0005-0000-0000-00007E500000}"/>
    <cellStyle name="20% - Accent1 3 2 4 2 4 2 6" xfId="20790" xr:uid="{00000000-0005-0000-0000-00007F500000}"/>
    <cellStyle name="20% - Accent1 3 2 4 2 4 2 6 2" xfId="20791" xr:uid="{00000000-0005-0000-0000-000080500000}"/>
    <cellStyle name="20% - Accent1 3 2 4 2 4 2 6 2 2" xfId="20792" xr:uid="{00000000-0005-0000-0000-000081500000}"/>
    <cellStyle name="20% - Accent1 3 2 4 2 4 2 6 3" xfId="20793" xr:uid="{00000000-0005-0000-0000-000082500000}"/>
    <cellStyle name="20% - Accent1 3 2 4 2 4 2 7" xfId="20794" xr:uid="{00000000-0005-0000-0000-000083500000}"/>
    <cellStyle name="20% - Accent1 3 2 4 2 4 2 7 2" xfId="20795" xr:uid="{00000000-0005-0000-0000-000084500000}"/>
    <cellStyle name="20% - Accent1 3 2 4 2 4 2 8" xfId="20796" xr:uid="{00000000-0005-0000-0000-000085500000}"/>
    <cellStyle name="20% - Accent1 3 2 4 2 4 2 8 2" xfId="20797" xr:uid="{00000000-0005-0000-0000-000086500000}"/>
    <cellStyle name="20% - Accent1 3 2 4 2 4 2 9" xfId="20798" xr:uid="{00000000-0005-0000-0000-000087500000}"/>
    <cellStyle name="20% - Accent1 3 2 4 2 4 3" xfId="20799" xr:uid="{00000000-0005-0000-0000-000088500000}"/>
    <cellStyle name="20% - Accent1 3 2 4 2 4 3 2" xfId="20800" xr:uid="{00000000-0005-0000-0000-000089500000}"/>
    <cellStyle name="20% - Accent1 3 2 4 2 4 3 2 2" xfId="20801" xr:uid="{00000000-0005-0000-0000-00008A500000}"/>
    <cellStyle name="20% - Accent1 3 2 4 2 4 3 2 2 2" xfId="20802" xr:uid="{00000000-0005-0000-0000-00008B500000}"/>
    <cellStyle name="20% - Accent1 3 2 4 2 4 3 2 2 2 2" xfId="20803" xr:uid="{00000000-0005-0000-0000-00008C500000}"/>
    <cellStyle name="20% - Accent1 3 2 4 2 4 3 2 2 3" xfId="20804" xr:uid="{00000000-0005-0000-0000-00008D500000}"/>
    <cellStyle name="20% - Accent1 3 2 4 2 4 3 2 3" xfId="20805" xr:uid="{00000000-0005-0000-0000-00008E500000}"/>
    <cellStyle name="20% - Accent1 3 2 4 2 4 3 2 3 2" xfId="20806" xr:uid="{00000000-0005-0000-0000-00008F500000}"/>
    <cellStyle name="20% - Accent1 3 2 4 2 4 3 2 4" xfId="20807" xr:uid="{00000000-0005-0000-0000-000090500000}"/>
    <cellStyle name="20% - Accent1 3 2 4 2 4 3 3" xfId="20808" xr:uid="{00000000-0005-0000-0000-000091500000}"/>
    <cellStyle name="20% - Accent1 3 2 4 2 4 3 3 2" xfId="20809" xr:uid="{00000000-0005-0000-0000-000092500000}"/>
    <cellStyle name="20% - Accent1 3 2 4 2 4 3 3 2 2" xfId="20810" xr:uid="{00000000-0005-0000-0000-000093500000}"/>
    <cellStyle name="20% - Accent1 3 2 4 2 4 3 3 2 2 2" xfId="20811" xr:uid="{00000000-0005-0000-0000-000094500000}"/>
    <cellStyle name="20% - Accent1 3 2 4 2 4 3 3 2 3" xfId="20812" xr:uid="{00000000-0005-0000-0000-000095500000}"/>
    <cellStyle name="20% - Accent1 3 2 4 2 4 3 3 3" xfId="20813" xr:uid="{00000000-0005-0000-0000-000096500000}"/>
    <cellStyle name="20% - Accent1 3 2 4 2 4 3 3 3 2" xfId="20814" xr:uid="{00000000-0005-0000-0000-000097500000}"/>
    <cellStyle name="20% - Accent1 3 2 4 2 4 3 3 4" xfId="20815" xr:uid="{00000000-0005-0000-0000-000098500000}"/>
    <cellStyle name="20% - Accent1 3 2 4 2 4 3 4" xfId="20816" xr:uid="{00000000-0005-0000-0000-000099500000}"/>
    <cellStyle name="20% - Accent1 3 2 4 2 4 3 4 2" xfId="20817" xr:uid="{00000000-0005-0000-0000-00009A500000}"/>
    <cellStyle name="20% - Accent1 3 2 4 2 4 3 4 2 2" xfId="20818" xr:uid="{00000000-0005-0000-0000-00009B500000}"/>
    <cellStyle name="20% - Accent1 3 2 4 2 4 3 4 2 2 2" xfId="20819" xr:uid="{00000000-0005-0000-0000-00009C500000}"/>
    <cellStyle name="20% - Accent1 3 2 4 2 4 3 4 2 3" xfId="20820" xr:uid="{00000000-0005-0000-0000-00009D500000}"/>
    <cellStyle name="20% - Accent1 3 2 4 2 4 3 4 3" xfId="20821" xr:uid="{00000000-0005-0000-0000-00009E500000}"/>
    <cellStyle name="20% - Accent1 3 2 4 2 4 3 4 3 2" xfId="20822" xr:uid="{00000000-0005-0000-0000-00009F500000}"/>
    <cellStyle name="20% - Accent1 3 2 4 2 4 3 4 4" xfId="20823" xr:uid="{00000000-0005-0000-0000-0000A0500000}"/>
    <cellStyle name="20% - Accent1 3 2 4 2 4 3 5" xfId="20824" xr:uid="{00000000-0005-0000-0000-0000A1500000}"/>
    <cellStyle name="20% - Accent1 3 2 4 2 4 3 5 2" xfId="20825" xr:uid="{00000000-0005-0000-0000-0000A2500000}"/>
    <cellStyle name="20% - Accent1 3 2 4 2 4 3 5 2 2" xfId="20826" xr:uid="{00000000-0005-0000-0000-0000A3500000}"/>
    <cellStyle name="20% - Accent1 3 2 4 2 4 3 5 3" xfId="20827" xr:uid="{00000000-0005-0000-0000-0000A4500000}"/>
    <cellStyle name="20% - Accent1 3 2 4 2 4 3 6" xfId="20828" xr:uid="{00000000-0005-0000-0000-0000A5500000}"/>
    <cellStyle name="20% - Accent1 3 2 4 2 4 3 6 2" xfId="20829" xr:uid="{00000000-0005-0000-0000-0000A6500000}"/>
    <cellStyle name="20% - Accent1 3 2 4 2 4 3 6 2 2" xfId="20830" xr:uid="{00000000-0005-0000-0000-0000A7500000}"/>
    <cellStyle name="20% - Accent1 3 2 4 2 4 3 6 3" xfId="20831" xr:uid="{00000000-0005-0000-0000-0000A8500000}"/>
    <cellStyle name="20% - Accent1 3 2 4 2 4 3 7" xfId="20832" xr:uid="{00000000-0005-0000-0000-0000A9500000}"/>
    <cellStyle name="20% - Accent1 3 2 4 2 4 3 7 2" xfId="20833" xr:uid="{00000000-0005-0000-0000-0000AA500000}"/>
    <cellStyle name="20% - Accent1 3 2 4 2 4 3 8" xfId="20834" xr:uid="{00000000-0005-0000-0000-0000AB500000}"/>
    <cellStyle name="20% - Accent1 3 2 4 2 4 3 8 2" xfId="20835" xr:uid="{00000000-0005-0000-0000-0000AC500000}"/>
    <cellStyle name="20% - Accent1 3 2 4 2 4 3 9" xfId="20836" xr:uid="{00000000-0005-0000-0000-0000AD500000}"/>
    <cellStyle name="20% - Accent1 3 2 4 2 4 4" xfId="20837" xr:uid="{00000000-0005-0000-0000-0000AE500000}"/>
    <cellStyle name="20% - Accent1 3 2 4 2 4 4 2" xfId="20838" xr:uid="{00000000-0005-0000-0000-0000AF500000}"/>
    <cellStyle name="20% - Accent1 3 2 4 2 4 4 2 2" xfId="20839" xr:uid="{00000000-0005-0000-0000-0000B0500000}"/>
    <cellStyle name="20% - Accent1 3 2 4 2 4 4 2 2 2" xfId="20840" xr:uid="{00000000-0005-0000-0000-0000B1500000}"/>
    <cellStyle name="20% - Accent1 3 2 4 2 4 4 2 3" xfId="20841" xr:uid="{00000000-0005-0000-0000-0000B2500000}"/>
    <cellStyle name="20% - Accent1 3 2 4 2 4 4 3" xfId="20842" xr:uid="{00000000-0005-0000-0000-0000B3500000}"/>
    <cellStyle name="20% - Accent1 3 2 4 2 4 4 3 2" xfId="20843" xr:uid="{00000000-0005-0000-0000-0000B4500000}"/>
    <cellStyle name="20% - Accent1 3 2 4 2 4 4 4" xfId="20844" xr:uid="{00000000-0005-0000-0000-0000B5500000}"/>
    <cellStyle name="20% - Accent1 3 2 4 2 4 5" xfId="20845" xr:uid="{00000000-0005-0000-0000-0000B6500000}"/>
    <cellStyle name="20% - Accent1 3 2 4 2 4 5 2" xfId="20846" xr:uid="{00000000-0005-0000-0000-0000B7500000}"/>
    <cellStyle name="20% - Accent1 3 2 4 2 4 5 2 2" xfId="20847" xr:uid="{00000000-0005-0000-0000-0000B8500000}"/>
    <cellStyle name="20% - Accent1 3 2 4 2 4 5 2 2 2" xfId="20848" xr:uid="{00000000-0005-0000-0000-0000B9500000}"/>
    <cellStyle name="20% - Accent1 3 2 4 2 4 5 2 3" xfId="20849" xr:uid="{00000000-0005-0000-0000-0000BA500000}"/>
    <cellStyle name="20% - Accent1 3 2 4 2 4 5 3" xfId="20850" xr:uid="{00000000-0005-0000-0000-0000BB500000}"/>
    <cellStyle name="20% - Accent1 3 2 4 2 4 5 3 2" xfId="20851" xr:uid="{00000000-0005-0000-0000-0000BC500000}"/>
    <cellStyle name="20% - Accent1 3 2 4 2 4 5 4" xfId="20852" xr:uid="{00000000-0005-0000-0000-0000BD500000}"/>
    <cellStyle name="20% - Accent1 3 2 4 2 4 6" xfId="20853" xr:uid="{00000000-0005-0000-0000-0000BE500000}"/>
    <cellStyle name="20% - Accent1 3 2 4 2 4 6 2" xfId="20854" xr:uid="{00000000-0005-0000-0000-0000BF500000}"/>
    <cellStyle name="20% - Accent1 3 2 4 2 4 6 2 2" xfId="20855" xr:uid="{00000000-0005-0000-0000-0000C0500000}"/>
    <cellStyle name="20% - Accent1 3 2 4 2 4 6 2 2 2" xfId="20856" xr:uid="{00000000-0005-0000-0000-0000C1500000}"/>
    <cellStyle name="20% - Accent1 3 2 4 2 4 6 2 3" xfId="20857" xr:uid="{00000000-0005-0000-0000-0000C2500000}"/>
    <cellStyle name="20% - Accent1 3 2 4 2 4 6 3" xfId="20858" xr:uid="{00000000-0005-0000-0000-0000C3500000}"/>
    <cellStyle name="20% - Accent1 3 2 4 2 4 6 3 2" xfId="20859" xr:uid="{00000000-0005-0000-0000-0000C4500000}"/>
    <cellStyle name="20% - Accent1 3 2 4 2 4 6 4" xfId="20860" xr:uid="{00000000-0005-0000-0000-0000C5500000}"/>
    <cellStyle name="20% - Accent1 3 2 4 2 4 7" xfId="20861" xr:uid="{00000000-0005-0000-0000-0000C6500000}"/>
    <cellStyle name="20% - Accent1 3 2 4 2 4 7 2" xfId="20862" xr:uid="{00000000-0005-0000-0000-0000C7500000}"/>
    <cellStyle name="20% - Accent1 3 2 4 2 4 7 2 2" xfId="20863" xr:uid="{00000000-0005-0000-0000-0000C8500000}"/>
    <cellStyle name="20% - Accent1 3 2 4 2 4 7 3" xfId="20864" xr:uid="{00000000-0005-0000-0000-0000C9500000}"/>
    <cellStyle name="20% - Accent1 3 2 4 2 4 8" xfId="20865" xr:uid="{00000000-0005-0000-0000-0000CA500000}"/>
    <cellStyle name="20% - Accent1 3 2 4 2 4 8 2" xfId="20866" xr:uid="{00000000-0005-0000-0000-0000CB500000}"/>
    <cellStyle name="20% - Accent1 3 2 4 2 4 8 2 2" xfId="20867" xr:uid="{00000000-0005-0000-0000-0000CC500000}"/>
    <cellStyle name="20% - Accent1 3 2 4 2 4 8 3" xfId="20868" xr:uid="{00000000-0005-0000-0000-0000CD500000}"/>
    <cellStyle name="20% - Accent1 3 2 4 2 4 9" xfId="20869" xr:uid="{00000000-0005-0000-0000-0000CE500000}"/>
    <cellStyle name="20% - Accent1 3 2 4 2 4 9 2" xfId="20870" xr:uid="{00000000-0005-0000-0000-0000CF500000}"/>
    <cellStyle name="20% - Accent1 3 2 4 2 5" xfId="20871" xr:uid="{00000000-0005-0000-0000-0000D0500000}"/>
    <cellStyle name="20% - Accent1 3 2 4 2 5 10" xfId="20872" xr:uid="{00000000-0005-0000-0000-0000D1500000}"/>
    <cellStyle name="20% - Accent1 3 2 4 2 5 10 2" xfId="20873" xr:uid="{00000000-0005-0000-0000-0000D2500000}"/>
    <cellStyle name="20% - Accent1 3 2 4 2 5 11" xfId="20874" xr:uid="{00000000-0005-0000-0000-0000D3500000}"/>
    <cellStyle name="20% - Accent1 3 2 4 2 5 2" xfId="20875" xr:uid="{00000000-0005-0000-0000-0000D4500000}"/>
    <cellStyle name="20% - Accent1 3 2 4 2 5 2 2" xfId="20876" xr:uid="{00000000-0005-0000-0000-0000D5500000}"/>
    <cellStyle name="20% - Accent1 3 2 4 2 5 2 2 2" xfId="20877" xr:uid="{00000000-0005-0000-0000-0000D6500000}"/>
    <cellStyle name="20% - Accent1 3 2 4 2 5 2 2 2 2" xfId="20878" xr:uid="{00000000-0005-0000-0000-0000D7500000}"/>
    <cellStyle name="20% - Accent1 3 2 4 2 5 2 2 2 2 2" xfId="20879" xr:uid="{00000000-0005-0000-0000-0000D8500000}"/>
    <cellStyle name="20% - Accent1 3 2 4 2 5 2 2 2 3" xfId="20880" xr:uid="{00000000-0005-0000-0000-0000D9500000}"/>
    <cellStyle name="20% - Accent1 3 2 4 2 5 2 2 3" xfId="20881" xr:uid="{00000000-0005-0000-0000-0000DA500000}"/>
    <cellStyle name="20% - Accent1 3 2 4 2 5 2 2 3 2" xfId="20882" xr:uid="{00000000-0005-0000-0000-0000DB500000}"/>
    <cellStyle name="20% - Accent1 3 2 4 2 5 2 2 4" xfId="20883" xr:uid="{00000000-0005-0000-0000-0000DC500000}"/>
    <cellStyle name="20% - Accent1 3 2 4 2 5 2 3" xfId="20884" xr:uid="{00000000-0005-0000-0000-0000DD500000}"/>
    <cellStyle name="20% - Accent1 3 2 4 2 5 2 3 2" xfId="20885" xr:uid="{00000000-0005-0000-0000-0000DE500000}"/>
    <cellStyle name="20% - Accent1 3 2 4 2 5 2 3 2 2" xfId="20886" xr:uid="{00000000-0005-0000-0000-0000DF500000}"/>
    <cellStyle name="20% - Accent1 3 2 4 2 5 2 3 2 2 2" xfId="20887" xr:uid="{00000000-0005-0000-0000-0000E0500000}"/>
    <cellStyle name="20% - Accent1 3 2 4 2 5 2 3 2 3" xfId="20888" xr:uid="{00000000-0005-0000-0000-0000E1500000}"/>
    <cellStyle name="20% - Accent1 3 2 4 2 5 2 3 3" xfId="20889" xr:uid="{00000000-0005-0000-0000-0000E2500000}"/>
    <cellStyle name="20% - Accent1 3 2 4 2 5 2 3 3 2" xfId="20890" xr:uid="{00000000-0005-0000-0000-0000E3500000}"/>
    <cellStyle name="20% - Accent1 3 2 4 2 5 2 3 4" xfId="20891" xr:uid="{00000000-0005-0000-0000-0000E4500000}"/>
    <cellStyle name="20% - Accent1 3 2 4 2 5 2 4" xfId="20892" xr:uid="{00000000-0005-0000-0000-0000E5500000}"/>
    <cellStyle name="20% - Accent1 3 2 4 2 5 2 4 2" xfId="20893" xr:uid="{00000000-0005-0000-0000-0000E6500000}"/>
    <cellStyle name="20% - Accent1 3 2 4 2 5 2 4 2 2" xfId="20894" xr:uid="{00000000-0005-0000-0000-0000E7500000}"/>
    <cellStyle name="20% - Accent1 3 2 4 2 5 2 4 2 2 2" xfId="20895" xr:uid="{00000000-0005-0000-0000-0000E8500000}"/>
    <cellStyle name="20% - Accent1 3 2 4 2 5 2 4 2 3" xfId="20896" xr:uid="{00000000-0005-0000-0000-0000E9500000}"/>
    <cellStyle name="20% - Accent1 3 2 4 2 5 2 4 3" xfId="20897" xr:uid="{00000000-0005-0000-0000-0000EA500000}"/>
    <cellStyle name="20% - Accent1 3 2 4 2 5 2 4 3 2" xfId="20898" xr:uid="{00000000-0005-0000-0000-0000EB500000}"/>
    <cellStyle name="20% - Accent1 3 2 4 2 5 2 4 4" xfId="20899" xr:uid="{00000000-0005-0000-0000-0000EC500000}"/>
    <cellStyle name="20% - Accent1 3 2 4 2 5 2 5" xfId="20900" xr:uid="{00000000-0005-0000-0000-0000ED500000}"/>
    <cellStyle name="20% - Accent1 3 2 4 2 5 2 5 2" xfId="20901" xr:uid="{00000000-0005-0000-0000-0000EE500000}"/>
    <cellStyle name="20% - Accent1 3 2 4 2 5 2 5 2 2" xfId="20902" xr:uid="{00000000-0005-0000-0000-0000EF500000}"/>
    <cellStyle name="20% - Accent1 3 2 4 2 5 2 5 3" xfId="20903" xr:uid="{00000000-0005-0000-0000-0000F0500000}"/>
    <cellStyle name="20% - Accent1 3 2 4 2 5 2 6" xfId="20904" xr:uid="{00000000-0005-0000-0000-0000F1500000}"/>
    <cellStyle name="20% - Accent1 3 2 4 2 5 2 6 2" xfId="20905" xr:uid="{00000000-0005-0000-0000-0000F2500000}"/>
    <cellStyle name="20% - Accent1 3 2 4 2 5 2 6 2 2" xfId="20906" xr:uid="{00000000-0005-0000-0000-0000F3500000}"/>
    <cellStyle name="20% - Accent1 3 2 4 2 5 2 6 3" xfId="20907" xr:uid="{00000000-0005-0000-0000-0000F4500000}"/>
    <cellStyle name="20% - Accent1 3 2 4 2 5 2 7" xfId="20908" xr:uid="{00000000-0005-0000-0000-0000F5500000}"/>
    <cellStyle name="20% - Accent1 3 2 4 2 5 2 7 2" xfId="20909" xr:uid="{00000000-0005-0000-0000-0000F6500000}"/>
    <cellStyle name="20% - Accent1 3 2 4 2 5 2 8" xfId="20910" xr:uid="{00000000-0005-0000-0000-0000F7500000}"/>
    <cellStyle name="20% - Accent1 3 2 4 2 5 2 8 2" xfId="20911" xr:uid="{00000000-0005-0000-0000-0000F8500000}"/>
    <cellStyle name="20% - Accent1 3 2 4 2 5 2 9" xfId="20912" xr:uid="{00000000-0005-0000-0000-0000F9500000}"/>
    <cellStyle name="20% - Accent1 3 2 4 2 5 3" xfId="20913" xr:uid="{00000000-0005-0000-0000-0000FA500000}"/>
    <cellStyle name="20% - Accent1 3 2 4 2 5 3 2" xfId="20914" xr:uid="{00000000-0005-0000-0000-0000FB500000}"/>
    <cellStyle name="20% - Accent1 3 2 4 2 5 3 2 2" xfId="20915" xr:uid="{00000000-0005-0000-0000-0000FC500000}"/>
    <cellStyle name="20% - Accent1 3 2 4 2 5 3 2 2 2" xfId="20916" xr:uid="{00000000-0005-0000-0000-0000FD500000}"/>
    <cellStyle name="20% - Accent1 3 2 4 2 5 3 2 2 2 2" xfId="20917" xr:uid="{00000000-0005-0000-0000-0000FE500000}"/>
    <cellStyle name="20% - Accent1 3 2 4 2 5 3 2 2 3" xfId="20918" xr:uid="{00000000-0005-0000-0000-0000FF500000}"/>
    <cellStyle name="20% - Accent1 3 2 4 2 5 3 2 3" xfId="20919" xr:uid="{00000000-0005-0000-0000-000000510000}"/>
    <cellStyle name="20% - Accent1 3 2 4 2 5 3 2 3 2" xfId="20920" xr:uid="{00000000-0005-0000-0000-000001510000}"/>
    <cellStyle name="20% - Accent1 3 2 4 2 5 3 2 4" xfId="20921" xr:uid="{00000000-0005-0000-0000-000002510000}"/>
    <cellStyle name="20% - Accent1 3 2 4 2 5 3 3" xfId="20922" xr:uid="{00000000-0005-0000-0000-000003510000}"/>
    <cellStyle name="20% - Accent1 3 2 4 2 5 3 3 2" xfId="20923" xr:uid="{00000000-0005-0000-0000-000004510000}"/>
    <cellStyle name="20% - Accent1 3 2 4 2 5 3 3 2 2" xfId="20924" xr:uid="{00000000-0005-0000-0000-000005510000}"/>
    <cellStyle name="20% - Accent1 3 2 4 2 5 3 3 2 2 2" xfId="20925" xr:uid="{00000000-0005-0000-0000-000006510000}"/>
    <cellStyle name="20% - Accent1 3 2 4 2 5 3 3 2 3" xfId="20926" xr:uid="{00000000-0005-0000-0000-000007510000}"/>
    <cellStyle name="20% - Accent1 3 2 4 2 5 3 3 3" xfId="20927" xr:uid="{00000000-0005-0000-0000-000008510000}"/>
    <cellStyle name="20% - Accent1 3 2 4 2 5 3 3 3 2" xfId="20928" xr:uid="{00000000-0005-0000-0000-000009510000}"/>
    <cellStyle name="20% - Accent1 3 2 4 2 5 3 3 4" xfId="20929" xr:uid="{00000000-0005-0000-0000-00000A510000}"/>
    <cellStyle name="20% - Accent1 3 2 4 2 5 3 4" xfId="20930" xr:uid="{00000000-0005-0000-0000-00000B510000}"/>
    <cellStyle name="20% - Accent1 3 2 4 2 5 3 4 2" xfId="20931" xr:uid="{00000000-0005-0000-0000-00000C510000}"/>
    <cellStyle name="20% - Accent1 3 2 4 2 5 3 4 2 2" xfId="20932" xr:uid="{00000000-0005-0000-0000-00000D510000}"/>
    <cellStyle name="20% - Accent1 3 2 4 2 5 3 4 2 2 2" xfId="20933" xr:uid="{00000000-0005-0000-0000-00000E510000}"/>
    <cellStyle name="20% - Accent1 3 2 4 2 5 3 4 2 3" xfId="20934" xr:uid="{00000000-0005-0000-0000-00000F510000}"/>
    <cellStyle name="20% - Accent1 3 2 4 2 5 3 4 3" xfId="20935" xr:uid="{00000000-0005-0000-0000-000010510000}"/>
    <cellStyle name="20% - Accent1 3 2 4 2 5 3 4 3 2" xfId="20936" xr:uid="{00000000-0005-0000-0000-000011510000}"/>
    <cellStyle name="20% - Accent1 3 2 4 2 5 3 4 4" xfId="20937" xr:uid="{00000000-0005-0000-0000-000012510000}"/>
    <cellStyle name="20% - Accent1 3 2 4 2 5 3 5" xfId="20938" xr:uid="{00000000-0005-0000-0000-000013510000}"/>
    <cellStyle name="20% - Accent1 3 2 4 2 5 3 5 2" xfId="20939" xr:uid="{00000000-0005-0000-0000-000014510000}"/>
    <cellStyle name="20% - Accent1 3 2 4 2 5 3 5 2 2" xfId="20940" xr:uid="{00000000-0005-0000-0000-000015510000}"/>
    <cellStyle name="20% - Accent1 3 2 4 2 5 3 5 3" xfId="20941" xr:uid="{00000000-0005-0000-0000-000016510000}"/>
    <cellStyle name="20% - Accent1 3 2 4 2 5 3 6" xfId="20942" xr:uid="{00000000-0005-0000-0000-000017510000}"/>
    <cellStyle name="20% - Accent1 3 2 4 2 5 3 6 2" xfId="20943" xr:uid="{00000000-0005-0000-0000-000018510000}"/>
    <cellStyle name="20% - Accent1 3 2 4 2 5 3 6 2 2" xfId="20944" xr:uid="{00000000-0005-0000-0000-000019510000}"/>
    <cellStyle name="20% - Accent1 3 2 4 2 5 3 6 3" xfId="20945" xr:uid="{00000000-0005-0000-0000-00001A510000}"/>
    <cellStyle name="20% - Accent1 3 2 4 2 5 3 7" xfId="20946" xr:uid="{00000000-0005-0000-0000-00001B510000}"/>
    <cellStyle name="20% - Accent1 3 2 4 2 5 3 7 2" xfId="20947" xr:uid="{00000000-0005-0000-0000-00001C510000}"/>
    <cellStyle name="20% - Accent1 3 2 4 2 5 3 8" xfId="20948" xr:uid="{00000000-0005-0000-0000-00001D510000}"/>
    <cellStyle name="20% - Accent1 3 2 4 2 5 3 8 2" xfId="20949" xr:uid="{00000000-0005-0000-0000-00001E510000}"/>
    <cellStyle name="20% - Accent1 3 2 4 2 5 3 9" xfId="20950" xr:uid="{00000000-0005-0000-0000-00001F510000}"/>
    <cellStyle name="20% - Accent1 3 2 4 2 5 4" xfId="20951" xr:uid="{00000000-0005-0000-0000-000020510000}"/>
    <cellStyle name="20% - Accent1 3 2 4 2 5 4 2" xfId="20952" xr:uid="{00000000-0005-0000-0000-000021510000}"/>
    <cellStyle name="20% - Accent1 3 2 4 2 5 4 2 2" xfId="20953" xr:uid="{00000000-0005-0000-0000-000022510000}"/>
    <cellStyle name="20% - Accent1 3 2 4 2 5 4 2 2 2" xfId="20954" xr:uid="{00000000-0005-0000-0000-000023510000}"/>
    <cellStyle name="20% - Accent1 3 2 4 2 5 4 2 3" xfId="20955" xr:uid="{00000000-0005-0000-0000-000024510000}"/>
    <cellStyle name="20% - Accent1 3 2 4 2 5 4 3" xfId="20956" xr:uid="{00000000-0005-0000-0000-000025510000}"/>
    <cellStyle name="20% - Accent1 3 2 4 2 5 4 3 2" xfId="20957" xr:uid="{00000000-0005-0000-0000-000026510000}"/>
    <cellStyle name="20% - Accent1 3 2 4 2 5 4 4" xfId="20958" xr:uid="{00000000-0005-0000-0000-000027510000}"/>
    <cellStyle name="20% - Accent1 3 2 4 2 5 5" xfId="20959" xr:uid="{00000000-0005-0000-0000-000028510000}"/>
    <cellStyle name="20% - Accent1 3 2 4 2 5 5 2" xfId="20960" xr:uid="{00000000-0005-0000-0000-000029510000}"/>
    <cellStyle name="20% - Accent1 3 2 4 2 5 5 2 2" xfId="20961" xr:uid="{00000000-0005-0000-0000-00002A510000}"/>
    <cellStyle name="20% - Accent1 3 2 4 2 5 5 2 2 2" xfId="20962" xr:uid="{00000000-0005-0000-0000-00002B510000}"/>
    <cellStyle name="20% - Accent1 3 2 4 2 5 5 2 3" xfId="20963" xr:uid="{00000000-0005-0000-0000-00002C510000}"/>
    <cellStyle name="20% - Accent1 3 2 4 2 5 5 3" xfId="20964" xr:uid="{00000000-0005-0000-0000-00002D510000}"/>
    <cellStyle name="20% - Accent1 3 2 4 2 5 5 3 2" xfId="20965" xr:uid="{00000000-0005-0000-0000-00002E510000}"/>
    <cellStyle name="20% - Accent1 3 2 4 2 5 5 4" xfId="20966" xr:uid="{00000000-0005-0000-0000-00002F510000}"/>
    <cellStyle name="20% - Accent1 3 2 4 2 5 6" xfId="20967" xr:uid="{00000000-0005-0000-0000-000030510000}"/>
    <cellStyle name="20% - Accent1 3 2 4 2 5 6 2" xfId="20968" xr:uid="{00000000-0005-0000-0000-000031510000}"/>
    <cellStyle name="20% - Accent1 3 2 4 2 5 6 2 2" xfId="20969" xr:uid="{00000000-0005-0000-0000-000032510000}"/>
    <cellStyle name="20% - Accent1 3 2 4 2 5 6 2 2 2" xfId="20970" xr:uid="{00000000-0005-0000-0000-000033510000}"/>
    <cellStyle name="20% - Accent1 3 2 4 2 5 6 2 3" xfId="20971" xr:uid="{00000000-0005-0000-0000-000034510000}"/>
    <cellStyle name="20% - Accent1 3 2 4 2 5 6 3" xfId="20972" xr:uid="{00000000-0005-0000-0000-000035510000}"/>
    <cellStyle name="20% - Accent1 3 2 4 2 5 6 3 2" xfId="20973" xr:uid="{00000000-0005-0000-0000-000036510000}"/>
    <cellStyle name="20% - Accent1 3 2 4 2 5 6 4" xfId="20974" xr:uid="{00000000-0005-0000-0000-000037510000}"/>
    <cellStyle name="20% - Accent1 3 2 4 2 5 7" xfId="20975" xr:uid="{00000000-0005-0000-0000-000038510000}"/>
    <cellStyle name="20% - Accent1 3 2 4 2 5 7 2" xfId="20976" xr:uid="{00000000-0005-0000-0000-000039510000}"/>
    <cellStyle name="20% - Accent1 3 2 4 2 5 7 2 2" xfId="20977" xr:uid="{00000000-0005-0000-0000-00003A510000}"/>
    <cellStyle name="20% - Accent1 3 2 4 2 5 7 3" xfId="20978" xr:uid="{00000000-0005-0000-0000-00003B510000}"/>
    <cellStyle name="20% - Accent1 3 2 4 2 5 8" xfId="20979" xr:uid="{00000000-0005-0000-0000-00003C510000}"/>
    <cellStyle name="20% - Accent1 3 2 4 2 5 8 2" xfId="20980" xr:uid="{00000000-0005-0000-0000-00003D510000}"/>
    <cellStyle name="20% - Accent1 3 2 4 2 5 8 2 2" xfId="20981" xr:uid="{00000000-0005-0000-0000-00003E510000}"/>
    <cellStyle name="20% - Accent1 3 2 4 2 5 8 3" xfId="20982" xr:uid="{00000000-0005-0000-0000-00003F510000}"/>
    <cellStyle name="20% - Accent1 3 2 4 2 5 9" xfId="20983" xr:uid="{00000000-0005-0000-0000-000040510000}"/>
    <cellStyle name="20% - Accent1 3 2 4 2 5 9 2" xfId="20984" xr:uid="{00000000-0005-0000-0000-000041510000}"/>
    <cellStyle name="20% - Accent1 3 2 4 2 6" xfId="20985" xr:uid="{00000000-0005-0000-0000-000042510000}"/>
    <cellStyle name="20% - Accent1 3 2 4 2 6 2" xfId="20986" xr:uid="{00000000-0005-0000-0000-000043510000}"/>
    <cellStyle name="20% - Accent1 3 2 4 2 6 2 2" xfId="20987" xr:uid="{00000000-0005-0000-0000-000044510000}"/>
    <cellStyle name="20% - Accent1 3 2 4 2 6 2 2 2" xfId="20988" xr:uid="{00000000-0005-0000-0000-000045510000}"/>
    <cellStyle name="20% - Accent1 3 2 4 2 6 2 2 2 2" xfId="20989" xr:uid="{00000000-0005-0000-0000-000046510000}"/>
    <cellStyle name="20% - Accent1 3 2 4 2 6 2 2 3" xfId="20990" xr:uid="{00000000-0005-0000-0000-000047510000}"/>
    <cellStyle name="20% - Accent1 3 2 4 2 6 2 3" xfId="20991" xr:uid="{00000000-0005-0000-0000-000048510000}"/>
    <cellStyle name="20% - Accent1 3 2 4 2 6 2 3 2" xfId="20992" xr:uid="{00000000-0005-0000-0000-000049510000}"/>
    <cellStyle name="20% - Accent1 3 2 4 2 6 2 4" xfId="20993" xr:uid="{00000000-0005-0000-0000-00004A510000}"/>
    <cellStyle name="20% - Accent1 3 2 4 2 6 3" xfId="20994" xr:uid="{00000000-0005-0000-0000-00004B510000}"/>
    <cellStyle name="20% - Accent1 3 2 4 2 6 3 2" xfId="20995" xr:uid="{00000000-0005-0000-0000-00004C510000}"/>
    <cellStyle name="20% - Accent1 3 2 4 2 6 3 2 2" xfId="20996" xr:uid="{00000000-0005-0000-0000-00004D510000}"/>
    <cellStyle name="20% - Accent1 3 2 4 2 6 3 2 2 2" xfId="20997" xr:uid="{00000000-0005-0000-0000-00004E510000}"/>
    <cellStyle name="20% - Accent1 3 2 4 2 6 3 2 3" xfId="20998" xr:uid="{00000000-0005-0000-0000-00004F510000}"/>
    <cellStyle name="20% - Accent1 3 2 4 2 6 3 3" xfId="20999" xr:uid="{00000000-0005-0000-0000-000050510000}"/>
    <cellStyle name="20% - Accent1 3 2 4 2 6 3 3 2" xfId="21000" xr:uid="{00000000-0005-0000-0000-000051510000}"/>
    <cellStyle name="20% - Accent1 3 2 4 2 6 3 4" xfId="21001" xr:uid="{00000000-0005-0000-0000-000052510000}"/>
    <cellStyle name="20% - Accent1 3 2 4 2 6 4" xfId="21002" xr:uid="{00000000-0005-0000-0000-000053510000}"/>
    <cellStyle name="20% - Accent1 3 2 4 2 6 4 2" xfId="21003" xr:uid="{00000000-0005-0000-0000-000054510000}"/>
    <cellStyle name="20% - Accent1 3 2 4 2 6 4 2 2" xfId="21004" xr:uid="{00000000-0005-0000-0000-000055510000}"/>
    <cellStyle name="20% - Accent1 3 2 4 2 6 4 2 2 2" xfId="21005" xr:uid="{00000000-0005-0000-0000-000056510000}"/>
    <cellStyle name="20% - Accent1 3 2 4 2 6 4 2 3" xfId="21006" xr:uid="{00000000-0005-0000-0000-000057510000}"/>
    <cellStyle name="20% - Accent1 3 2 4 2 6 4 3" xfId="21007" xr:uid="{00000000-0005-0000-0000-000058510000}"/>
    <cellStyle name="20% - Accent1 3 2 4 2 6 4 3 2" xfId="21008" xr:uid="{00000000-0005-0000-0000-000059510000}"/>
    <cellStyle name="20% - Accent1 3 2 4 2 6 4 4" xfId="21009" xr:uid="{00000000-0005-0000-0000-00005A510000}"/>
    <cellStyle name="20% - Accent1 3 2 4 2 6 5" xfId="21010" xr:uid="{00000000-0005-0000-0000-00005B510000}"/>
    <cellStyle name="20% - Accent1 3 2 4 2 6 5 2" xfId="21011" xr:uid="{00000000-0005-0000-0000-00005C510000}"/>
    <cellStyle name="20% - Accent1 3 2 4 2 6 5 2 2" xfId="21012" xr:uid="{00000000-0005-0000-0000-00005D510000}"/>
    <cellStyle name="20% - Accent1 3 2 4 2 6 5 3" xfId="21013" xr:uid="{00000000-0005-0000-0000-00005E510000}"/>
    <cellStyle name="20% - Accent1 3 2 4 2 6 6" xfId="21014" xr:uid="{00000000-0005-0000-0000-00005F510000}"/>
    <cellStyle name="20% - Accent1 3 2 4 2 6 6 2" xfId="21015" xr:uid="{00000000-0005-0000-0000-000060510000}"/>
    <cellStyle name="20% - Accent1 3 2 4 2 6 6 2 2" xfId="21016" xr:uid="{00000000-0005-0000-0000-000061510000}"/>
    <cellStyle name="20% - Accent1 3 2 4 2 6 6 3" xfId="21017" xr:uid="{00000000-0005-0000-0000-000062510000}"/>
    <cellStyle name="20% - Accent1 3 2 4 2 6 7" xfId="21018" xr:uid="{00000000-0005-0000-0000-000063510000}"/>
    <cellStyle name="20% - Accent1 3 2 4 2 6 7 2" xfId="21019" xr:uid="{00000000-0005-0000-0000-000064510000}"/>
    <cellStyle name="20% - Accent1 3 2 4 2 6 8" xfId="21020" xr:uid="{00000000-0005-0000-0000-000065510000}"/>
    <cellStyle name="20% - Accent1 3 2 4 2 6 8 2" xfId="21021" xr:uid="{00000000-0005-0000-0000-000066510000}"/>
    <cellStyle name="20% - Accent1 3 2 4 2 6 9" xfId="21022" xr:uid="{00000000-0005-0000-0000-000067510000}"/>
    <cellStyle name="20% - Accent1 3 2 4 2 7" xfId="21023" xr:uid="{00000000-0005-0000-0000-000068510000}"/>
    <cellStyle name="20% - Accent1 3 2 4 2 7 2" xfId="21024" xr:uid="{00000000-0005-0000-0000-000069510000}"/>
    <cellStyle name="20% - Accent1 3 2 4 2 7 2 2" xfId="21025" xr:uid="{00000000-0005-0000-0000-00006A510000}"/>
    <cellStyle name="20% - Accent1 3 2 4 2 7 2 2 2" xfId="21026" xr:uid="{00000000-0005-0000-0000-00006B510000}"/>
    <cellStyle name="20% - Accent1 3 2 4 2 7 2 2 2 2" xfId="21027" xr:uid="{00000000-0005-0000-0000-00006C510000}"/>
    <cellStyle name="20% - Accent1 3 2 4 2 7 2 2 3" xfId="21028" xr:uid="{00000000-0005-0000-0000-00006D510000}"/>
    <cellStyle name="20% - Accent1 3 2 4 2 7 2 3" xfId="21029" xr:uid="{00000000-0005-0000-0000-00006E510000}"/>
    <cellStyle name="20% - Accent1 3 2 4 2 7 2 3 2" xfId="21030" xr:uid="{00000000-0005-0000-0000-00006F510000}"/>
    <cellStyle name="20% - Accent1 3 2 4 2 7 2 4" xfId="21031" xr:uid="{00000000-0005-0000-0000-000070510000}"/>
    <cellStyle name="20% - Accent1 3 2 4 2 7 3" xfId="21032" xr:uid="{00000000-0005-0000-0000-000071510000}"/>
    <cellStyle name="20% - Accent1 3 2 4 2 7 3 2" xfId="21033" xr:uid="{00000000-0005-0000-0000-000072510000}"/>
    <cellStyle name="20% - Accent1 3 2 4 2 7 3 2 2" xfId="21034" xr:uid="{00000000-0005-0000-0000-000073510000}"/>
    <cellStyle name="20% - Accent1 3 2 4 2 7 3 2 2 2" xfId="21035" xr:uid="{00000000-0005-0000-0000-000074510000}"/>
    <cellStyle name="20% - Accent1 3 2 4 2 7 3 2 3" xfId="21036" xr:uid="{00000000-0005-0000-0000-000075510000}"/>
    <cellStyle name="20% - Accent1 3 2 4 2 7 3 3" xfId="21037" xr:uid="{00000000-0005-0000-0000-000076510000}"/>
    <cellStyle name="20% - Accent1 3 2 4 2 7 3 3 2" xfId="21038" xr:uid="{00000000-0005-0000-0000-000077510000}"/>
    <cellStyle name="20% - Accent1 3 2 4 2 7 3 4" xfId="21039" xr:uid="{00000000-0005-0000-0000-000078510000}"/>
    <cellStyle name="20% - Accent1 3 2 4 2 7 4" xfId="21040" xr:uid="{00000000-0005-0000-0000-000079510000}"/>
    <cellStyle name="20% - Accent1 3 2 4 2 7 4 2" xfId="21041" xr:uid="{00000000-0005-0000-0000-00007A510000}"/>
    <cellStyle name="20% - Accent1 3 2 4 2 7 4 2 2" xfId="21042" xr:uid="{00000000-0005-0000-0000-00007B510000}"/>
    <cellStyle name="20% - Accent1 3 2 4 2 7 4 2 2 2" xfId="21043" xr:uid="{00000000-0005-0000-0000-00007C510000}"/>
    <cellStyle name="20% - Accent1 3 2 4 2 7 4 2 3" xfId="21044" xr:uid="{00000000-0005-0000-0000-00007D510000}"/>
    <cellStyle name="20% - Accent1 3 2 4 2 7 4 3" xfId="21045" xr:uid="{00000000-0005-0000-0000-00007E510000}"/>
    <cellStyle name="20% - Accent1 3 2 4 2 7 4 3 2" xfId="21046" xr:uid="{00000000-0005-0000-0000-00007F510000}"/>
    <cellStyle name="20% - Accent1 3 2 4 2 7 4 4" xfId="21047" xr:uid="{00000000-0005-0000-0000-000080510000}"/>
    <cellStyle name="20% - Accent1 3 2 4 2 7 5" xfId="21048" xr:uid="{00000000-0005-0000-0000-000081510000}"/>
    <cellStyle name="20% - Accent1 3 2 4 2 7 5 2" xfId="21049" xr:uid="{00000000-0005-0000-0000-000082510000}"/>
    <cellStyle name="20% - Accent1 3 2 4 2 7 5 2 2" xfId="21050" xr:uid="{00000000-0005-0000-0000-000083510000}"/>
    <cellStyle name="20% - Accent1 3 2 4 2 7 5 3" xfId="21051" xr:uid="{00000000-0005-0000-0000-000084510000}"/>
    <cellStyle name="20% - Accent1 3 2 4 2 7 6" xfId="21052" xr:uid="{00000000-0005-0000-0000-000085510000}"/>
    <cellStyle name="20% - Accent1 3 2 4 2 7 6 2" xfId="21053" xr:uid="{00000000-0005-0000-0000-000086510000}"/>
    <cellStyle name="20% - Accent1 3 2 4 2 7 6 2 2" xfId="21054" xr:uid="{00000000-0005-0000-0000-000087510000}"/>
    <cellStyle name="20% - Accent1 3 2 4 2 7 6 3" xfId="21055" xr:uid="{00000000-0005-0000-0000-000088510000}"/>
    <cellStyle name="20% - Accent1 3 2 4 2 7 7" xfId="21056" xr:uid="{00000000-0005-0000-0000-000089510000}"/>
    <cellStyle name="20% - Accent1 3 2 4 2 7 7 2" xfId="21057" xr:uid="{00000000-0005-0000-0000-00008A510000}"/>
    <cellStyle name="20% - Accent1 3 2 4 2 7 8" xfId="21058" xr:uid="{00000000-0005-0000-0000-00008B510000}"/>
    <cellStyle name="20% - Accent1 3 2 4 2 7 8 2" xfId="21059" xr:uid="{00000000-0005-0000-0000-00008C510000}"/>
    <cellStyle name="20% - Accent1 3 2 4 2 7 9" xfId="21060" xr:uid="{00000000-0005-0000-0000-00008D510000}"/>
    <cellStyle name="20% - Accent1 3 2 4 2 8" xfId="21061" xr:uid="{00000000-0005-0000-0000-00008E510000}"/>
    <cellStyle name="20% - Accent1 3 2 4 2 8 2" xfId="21062" xr:uid="{00000000-0005-0000-0000-00008F510000}"/>
    <cellStyle name="20% - Accent1 3 2 4 2 8 2 2" xfId="21063" xr:uid="{00000000-0005-0000-0000-000090510000}"/>
    <cellStyle name="20% - Accent1 3 2 4 2 8 2 2 2" xfId="21064" xr:uid="{00000000-0005-0000-0000-000091510000}"/>
    <cellStyle name="20% - Accent1 3 2 4 2 8 2 3" xfId="21065" xr:uid="{00000000-0005-0000-0000-000092510000}"/>
    <cellStyle name="20% - Accent1 3 2 4 2 8 3" xfId="21066" xr:uid="{00000000-0005-0000-0000-000093510000}"/>
    <cellStyle name="20% - Accent1 3 2 4 2 8 3 2" xfId="21067" xr:uid="{00000000-0005-0000-0000-000094510000}"/>
    <cellStyle name="20% - Accent1 3 2 4 2 8 4" xfId="21068" xr:uid="{00000000-0005-0000-0000-000095510000}"/>
    <cellStyle name="20% - Accent1 3 2 4 2 9" xfId="21069" xr:uid="{00000000-0005-0000-0000-000096510000}"/>
    <cellStyle name="20% - Accent1 3 2 4 2 9 2" xfId="21070" xr:uid="{00000000-0005-0000-0000-000097510000}"/>
    <cellStyle name="20% - Accent1 3 2 4 2 9 2 2" xfId="21071" xr:uid="{00000000-0005-0000-0000-000098510000}"/>
    <cellStyle name="20% - Accent1 3 2 4 2 9 2 2 2" xfId="21072" xr:uid="{00000000-0005-0000-0000-000099510000}"/>
    <cellStyle name="20% - Accent1 3 2 4 2 9 2 3" xfId="21073" xr:uid="{00000000-0005-0000-0000-00009A510000}"/>
    <cellStyle name="20% - Accent1 3 2 4 2 9 3" xfId="21074" xr:uid="{00000000-0005-0000-0000-00009B510000}"/>
    <cellStyle name="20% - Accent1 3 2 4 2 9 3 2" xfId="21075" xr:uid="{00000000-0005-0000-0000-00009C510000}"/>
    <cellStyle name="20% - Accent1 3 2 4 2 9 4" xfId="21076" xr:uid="{00000000-0005-0000-0000-00009D510000}"/>
    <cellStyle name="20% - Accent1 3 2 4 3" xfId="21077" xr:uid="{00000000-0005-0000-0000-00009E510000}"/>
    <cellStyle name="20% - Accent1 3 2 4 3 10" xfId="21078" xr:uid="{00000000-0005-0000-0000-00009F510000}"/>
    <cellStyle name="20% - Accent1 3 2 4 3 10 2" xfId="21079" xr:uid="{00000000-0005-0000-0000-0000A0510000}"/>
    <cellStyle name="20% - Accent1 3 2 4 3 10 2 2" xfId="21080" xr:uid="{00000000-0005-0000-0000-0000A1510000}"/>
    <cellStyle name="20% - Accent1 3 2 4 3 10 3" xfId="21081" xr:uid="{00000000-0005-0000-0000-0000A2510000}"/>
    <cellStyle name="20% - Accent1 3 2 4 3 11" xfId="21082" xr:uid="{00000000-0005-0000-0000-0000A3510000}"/>
    <cellStyle name="20% - Accent1 3 2 4 3 11 2" xfId="21083" xr:uid="{00000000-0005-0000-0000-0000A4510000}"/>
    <cellStyle name="20% - Accent1 3 2 4 3 11 2 2" xfId="21084" xr:uid="{00000000-0005-0000-0000-0000A5510000}"/>
    <cellStyle name="20% - Accent1 3 2 4 3 11 3" xfId="21085" xr:uid="{00000000-0005-0000-0000-0000A6510000}"/>
    <cellStyle name="20% - Accent1 3 2 4 3 12" xfId="21086" xr:uid="{00000000-0005-0000-0000-0000A7510000}"/>
    <cellStyle name="20% - Accent1 3 2 4 3 12 2" xfId="21087" xr:uid="{00000000-0005-0000-0000-0000A8510000}"/>
    <cellStyle name="20% - Accent1 3 2 4 3 13" xfId="21088" xr:uid="{00000000-0005-0000-0000-0000A9510000}"/>
    <cellStyle name="20% - Accent1 3 2 4 3 13 2" xfId="21089" xr:uid="{00000000-0005-0000-0000-0000AA510000}"/>
    <cellStyle name="20% - Accent1 3 2 4 3 14" xfId="21090" xr:uid="{00000000-0005-0000-0000-0000AB510000}"/>
    <cellStyle name="20% - Accent1 3 2 4 3 2" xfId="21091" xr:uid="{00000000-0005-0000-0000-0000AC510000}"/>
    <cellStyle name="20% - Accent1 3 2 4 3 2 10" xfId="21092" xr:uid="{00000000-0005-0000-0000-0000AD510000}"/>
    <cellStyle name="20% - Accent1 3 2 4 3 2 10 2" xfId="21093" xr:uid="{00000000-0005-0000-0000-0000AE510000}"/>
    <cellStyle name="20% - Accent1 3 2 4 3 2 11" xfId="21094" xr:uid="{00000000-0005-0000-0000-0000AF510000}"/>
    <cellStyle name="20% - Accent1 3 2 4 3 2 2" xfId="21095" xr:uid="{00000000-0005-0000-0000-0000B0510000}"/>
    <cellStyle name="20% - Accent1 3 2 4 3 2 2 2" xfId="21096" xr:uid="{00000000-0005-0000-0000-0000B1510000}"/>
    <cellStyle name="20% - Accent1 3 2 4 3 2 2 2 2" xfId="21097" xr:uid="{00000000-0005-0000-0000-0000B2510000}"/>
    <cellStyle name="20% - Accent1 3 2 4 3 2 2 2 2 2" xfId="21098" xr:uid="{00000000-0005-0000-0000-0000B3510000}"/>
    <cellStyle name="20% - Accent1 3 2 4 3 2 2 2 2 2 2" xfId="21099" xr:uid="{00000000-0005-0000-0000-0000B4510000}"/>
    <cellStyle name="20% - Accent1 3 2 4 3 2 2 2 2 3" xfId="21100" xr:uid="{00000000-0005-0000-0000-0000B5510000}"/>
    <cellStyle name="20% - Accent1 3 2 4 3 2 2 2 3" xfId="21101" xr:uid="{00000000-0005-0000-0000-0000B6510000}"/>
    <cellStyle name="20% - Accent1 3 2 4 3 2 2 2 3 2" xfId="21102" xr:uid="{00000000-0005-0000-0000-0000B7510000}"/>
    <cellStyle name="20% - Accent1 3 2 4 3 2 2 2 4" xfId="21103" xr:uid="{00000000-0005-0000-0000-0000B8510000}"/>
    <cellStyle name="20% - Accent1 3 2 4 3 2 2 3" xfId="21104" xr:uid="{00000000-0005-0000-0000-0000B9510000}"/>
    <cellStyle name="20% - Accent1 3 2 4 3 2 2 3 2" xfId="21105" xr:uid="{00000000-0005-0000-0000-0000BA510000}"/>
    <cellStyle name="20% - Accent1 3 2 4 3 2 2 3 2 2" xfId="21106" xr:uid="{00000000-0005-0000-0000-0000BB510000}"/>
    <cellStyle name="20% - Accent1 3 2 4 3 2 2 3 2 2 2" xfId="21107" xr:uid="{00000000-0005-0000-0000-0000BC510000}"/>
    <cellStyle name="20% - Accent1 3 2 4 3 2 2 3 2 3" xfId="21108" xr:uid="{00000000-0005-0000-0000-0000BD510000}"/>
    <cellStyle name="20% - Accent1 3 2 4 3 2 2 3 3" xfId="21109" xr:uid="{00000000-0005-0000-0000-0000BE510000}"/>
    <cellStyle name="20% - Accent1 3 2 4 3 2 2 3 3 2" xfId="21110" xr:uid="{00000000-0005-0000-0000-0000BF510000}"/>
    <cellStyle name="20% - Accent1 3 2 4 3 2 2 3 4" xfId="21111" xr:uid="{00000000-0005-0000-0000-0000C0510000}"/>
    <cellStyle name="20% - Accent1 3 2 4 3 2 2 4" xfId="21112" xr:uid="{00000000-0005-0000-0000-0000C1510000}"/>
    <cellStyle name="20% - Accent1 3 2 4 3 2 2 4 2" xfId="21113" xr:uid="{00000000-0005-0000-0000-0000C2510000}"/>
    <cellStyle name="20% - Accent1 3 2 4 3 2 2 4 2 2" xfId="21114" xr:uid="{00000000-0005-0000-0000-0000C3510000}"/>
    <cellStyle name="20% - Accent1 3 2 4 3 2 2 4 2 2 2" xfId="21115" xr:uid="{00000000-0005-0000-0000-0000C4510000}"/>
    <cellStyle name="20% - Accent1 3 2 4 3 2 2 4 2 3" xfId="21116" xr:uid="{00000000-0005-0000-0000-0000C5510000}"/>
    <cellStyle name="20% - Accent1 3 2 4 3 2 2 4 3" xfId="21117" xr:uid="{00000000-0005-0000-0000-0000C6510000}"/>
    <cellStyle name="20% - Accent1 3 2 4 3 2 2 4 3 2" xfId="21118" xr:uid="{00000000-0005-0000-0000-0000C7510000}"/>
    <cellStyle name="20% - Accent1 3 2 4 3 2 2 4 4" xfId="21119" xr:uid="{00000000-0005-0000-0000-0000C8510000}"/>
    <cellStyle name="20% - Accent1 3 2 4 3 2 2 5" xfId="21120" xr:uid="{00000000-0005-0000-0000-0000C9510000}"/>
    <cellStyle name="20% - Accent1 3 2 4 3 2 2 5 2" xfId="21121" xr:uid="{00000000-0005-0000-0000-0000CA510000}"/>
    <cellStyle name="20% - Accent1 3 2 4 3 2 2 5 2 2" xfId="21122" xr:uid="{00000000-0005-0000-0000-0000CB510000}"/>
    <cellStyle name="20% - Accent1 3 2 4 3 2 2 5 3" xfId="21123" xr:uid="{00000000-0005-0000-0000-0000CC510000}"/>
    <cellStyle name="20% - Accent1 3 2 4 3 2 2 6" xfId="21124" xr:uid="{00000000-0005-0000-0000-0000CD510000}"/>
    <cellStyle name="20% - Accent1 3 2 4 3 2 2 6 2" xfId="21125" xr:uid="{00000000-0005-0000-0000-0000CE510000}"/>
    <cellStyle name="20% - Accent1 3 2 4 3 2 2 6 2 2" xfId="21126" xr:uid="{00000000-0005-0000-0000-0000CF510000}"/>
    <cellStyle name="20% - Accent1 3 2 4 3 2 2 6 3" xfId="21127" xr:uid="{00000000-0005-0000-0000-0000D0510000}"/>
    <cellStyle name="20% - Accent1 3 2 4 3 2 2 7" xfId="21128" xr:uid="{00000000-0005-0000-0000-0000D1510000}"/>
    <cellStyle name="20% - Accent1 3 2 4 3 2 2 7 2" xfId="21129" xr:uid="{00000000-0005-0000-0000-0000D2510000}"/>
    <cellStyle name="20% - Accent1 3 2 4 3 2 2 8" xfId="21130" xr:uid="{00000000-0005-0000-0000-0000D3510000}"/>
    <cellStyle name="20% - Accent1 3 2 4 3 2 2 8 2" xfId="21131" xr:uid="{00000000-0005-0000-0000-0000D4510000}"/>
    <cellStyle name="20% - Accent1 3 2 4 3 2 2 9" xfId="21132" xr:uid="{00000000-0005-0000-0000-0000D5510000}"/>
    <cellStyle name="20% - Accent1 3 2 4 3 2 3" xfId="21133" xr:uid="{00000000-0005-0000-0000-0000D6510000}"/>
    <cellStyle name="20% - Accent1 3 2 4 3 2 3 2" xfId="21134" xr:uid="{00000000-0005-0000-0000-0000D7510000}"/>
    <cellStyle name="20% - Accent1 3 2 4 3 2 3 2 2" xfId="21135" xr:uid="{00000000-0005-0000-0000-0000D8510000}"/>
    <cellStyle name="20% - Accent1 3 2 4 3 2 3 2 2 2" xfId="21136" xr:uid="{00000000-0005-0000-0000-0000D9510000}"/>
    <cellStyle name="20% - Accent1 3 2 4 3 2 3 2 2 2 2" xfId="21137" xr:uid="{00000000-0005-0000-0000-0000DA510000}"/>
    <cellStyle name="20% - Accent1 3 2 4 3 2 3 2 2 3" xfId="21138" xr:uid="{00000000-0005-0000-0000-0000DB510000}"/>
    <cellStyle name="20% - Accent1 3 2 4 3 2 3 2 3" xfId="21139" xr:uid="{00000000-0005-0000-0000-0000DC510000}"/>
    <cellStyle name="20% - Accent1 3 2 4 3 2 3 2 3 2" xfId="21140" xr:uid="{00000000-0005-0000-0000-0000DD510000}"/>
    <cellStyle name="20% - Accent1 3 2 4 3 2 3 2 4" xfId="21141" xr:uid="{00000000-0005-0000-0000-0000DE510000}"/>
    <cellStyle name="20% - Accent1 3 2 4 3 2 3 3" xfId="21142" xr:uid="{00000000-0005-0000-0000-0000DF510000}"/>
    <cellStyle name="20% - Accent1 3 2 4 3 2 3 3 2" xfId="21143" xr:uid="{00000000-0005-0000-0000-0000E0510000}"/>
    <cellStyle name="20% - Accent1 3 2 4 3 2 3 3 2 2" xfId="21144" xr:uid="{00000000-0005-0000-0000-0000E1510000}"/>
    <cellStyle name="20% - Accent1 3 2 4 3 2 3 3 2 2 2" xfId="21145" xr:uid="{00000000-0005-0000-0000-0000E2510000}"/>
    <cellStyle name="20% - Accent1 3 2 4 3 2 3 3 2 3" xfId="21146" xr:uid="{00000000-0005-0000-0000-0000E3510000}"/>
    <cellStyle name="20% - Accent1 3 2 4 3 2 3 3 3" xfId="21147" xr:uid="{00000000-0005-0000-0000-0000E4510000}"/>
    <cellStyle name="20% - Accent1 3 2 4 3 2 3 3 3 2" xfId="21148" xr:uid="{00000000-0005-0000-0000-0000E5510000}"/>
    <cellStyle name="20% - Accent1 3 2 4 3 2 3 3 4" xfId="21149" xr:uid="{00000000-0005-0000-0000-0000E6510000}"/>
    <cellStyle name="20% - Accent1 3 2 4 3 2 3 4" xfId="21150" xr:uid="{00000000-0005-0000-0000-0000E7510000}"/>
    <cellStyle name="20% - Accent1 3 2 4 3 2 3 4 2" xfId="21151" xr:uid="{00000000-0005-0000-0000-0000E8510000}"/>
    <cellStyle name="20% - Accent1 3 2 4 3 2 3 4 2 2" xfId="21152" xr:uid="{00000000-0005-0000-0000-0000E9510000}"/>
    <cellStyle name="20% - Accent1 3 2 4 3 2 3 4 2 2 2" xfId="21153" xr:uid="{00000000-0005-0000-0000-0000EA510000}"/>
    <cellStyle name="20% - Accent1 3 2 4 3 2 3 4 2 3" xfId="21154" xr:uid="{00000000-0005-0000-0000-0000EB510000}"/>
    <cellStyle name="20% - Accent1 3 2 4 3 2 3 4 3" xfId="21155" xr:uid="{00000000-0005-0000-0000-0000EC510000}"/>
    <cellStyle name="20% - Accent1 3 2 4 3 2 3 4 3 2" xfId="21156" xr:uid="{00000000-0005-0000-0000-0000ED510000}"/>
    <cellStyle name="20% - Accent1 3 2 4 3 2 3 4 4" xfId="21157" xr:uid="{00000000-0005-0000-0000-0000EE510000}"/>
    <cellStyle name="20% - Accent1 3 2 4 3 2 3 5" xfId="21158" xr:uid="{00000000-0005-0000-0000-0000EF510000}"/>
    <cellStyle name="20% - Accent1 3 2 4 3 2 3 5 2" xfId="21159" xr:uid="{00000000-0005-0000-0000-0000F0510000}"/>
    <cellStyle name="20% - Accent1 3 2 4 3 2 3 5 2 2" xfId="21160" xr:uid="{00000000-0005-0000-0000-0000F1510000}"/>
    <cellStyle name="20% - Accent1 3 2 4 3 2 3 5 3" xfId="21161" xr:uid="{00000000-0005-0000-0000-0000F2510000}"/>
    <cellStyle name="20% - Accent1 3 2 4 3 2 3 6" xfId="21162" xr:uid="{00000000-0005-0000-0000-0000F3510000}"/>
    <cellStyle name="20% - Accent1 3 2 4 3 2 3 6 2" xfId="21163" xr:uid="{00000000-0005-0000-0000-0000F4510000}"/>
    <cellStyle name="20% - Accent1 3 2 4 3 2 3 6 2 2" xfId="21164" xr:uid="{00000000-0005-0000-0000-0000F5510000}"/>
    <cellStyle name="20% - Accent1 3 2 4 3 2 3 6 3" xfId="21165" xr:uid="{00000000-0005-0000-0000-0000F6510000}"/>
    <cellStyle name="20% - Accent1 3 2 4 3 2 3 7" xfId="21166" xr:uid="{00000000-0005-0000-0000-0000F7510000}"/>
    <cellStyle name="20% - Accent1 3 2 4 3 2 3 7 2" xfId="21167" xr:uid="{00000000-0005-0000-0000-0000F8510000}"/>
    <cellStyle name="20% - Accent1 3 2 4 3 2 3 8" xfId="21168" xr:uid="{00000000-0005-0000-0000-0000F9510000}"/>
    <cellStyle name="20% - Accent1 3 2 4 3 2 3 8 2" xfId="21169" xr:uid="{00000000-0005-0000-0000-0000FA510000}"/>
    <cellStyle name="20% - Accent1 3 2 4 3 2 3 9" xfId="21170" xr:uid="{00000000-0005-0000-0000-0000FB510000}"/>
    <cellStyle name="20% - Accent1 3 2 4 3 2 4" xfId="21171" xr:uid="{00000000-0005-0000-0000-0000FC510000}"/>
    <cellStyle name="20% - Accent1 3 2 4 3 2 4 2" xfId="21172" xr:uid="{00000000-0005-0000-0000-0000FD510000}"/>
    <cellStyle name="20% - Accent1 3 2 4 3 2 4 2 2" xfId="21173" xr:uid="{00000000-0005-0000-0000-0000FE510000}"/>
    <cellStyle name="20% - Accent1 3 2 4 3 2 4 2 2 2" xfId="21174" xr:uid="{00000000-0005-0000-0000-0000FF510000}"/>
    <cellStyle name="20% - Accent1 3 2 4 3 2 4 2 3" xfId="21175" xr:uid="{00000000-0005-0000-0000-000000520000}"/>
    <cellStyle name="20% - Accent1 3 2 4 3 2 4 3" xfId="21176" xr:uid="{00000000-0005-0000-0000-000001520000}"/>
    <cellStyle name="20% - Accent1 3 2 4 3 2 4 3 2" xfId="21177" xr:uid="{00000000-0005-0000-0000-000002520000}"/>
    <cellStyle name="20% - Accent1 3 2 4 3 2 4 4" xfId="21178" xr:uid="{00000000-0005-0000-0000-000003520000}"/>
    <cellStyle name="20% - Accent1 3 2 4 3 2 5" xfId="21179" xr:uid="{00000000-0005-0000-0000-000004520000}"/>
    <cellStyle name="20% - Accent1 3 2 4 3 2 5 2" xfId="21180" xr:uid="{00000000-0005-0000-0000-000005520000}"/>
    <cellStyle name="20% - Accent1 3 2 4 3 2 5 2 2" xfId="21181" xr:uid="{00000000-0005-0000-0000-000006520000}"/>
    <cellStyle name="20% - Accent1 3 2 4 3 2 5 2 2 2" xfId="21182" xr:uid="{00000000-0005-0000-0000-000007520000}"/>
    <cellStyle name="20% - Accent1 3 2 4 3 2 5 2 3" xfId="21183" xr:uid="{00000000-0005-0000-0000-000008520000}"/>
    <cellStyle name="20% - Accent1 3 2 4 3 2 5 3" xfId="21184" xr:uid="{00000000-0005-0000-0000-000009520000}"/>
    <cellStyle name="20% - Accent1 3 2 4 3 2 5 3 2" xfId="21185" xr:uid="{00000000-0005-0000-0000-00000A520000}"/>
    <cellStyle name="20% - Accent1 3 2 4 3 2 5 4" xfId="21186" xr:uid="{00000000-0005-0000-0000-00000B520000}"/>
    <cellStyle name="20% - Accent1 3 2 4 3 2 6" xfId="21187" xr:uid="{00000000-0005-0000-0000-00000C520000}"/>
    <cellStyle name="20% - Accent1 3 2 4 3 2 6 2" xfId="21188" xr:uid="{00000000-0005-0000-0000-00000D520000}"/>
    <cellStyle name="20% - Accent1 3 2 4 3 2 6 2 2" xfId="21189" xr:uid="{00000000-0005-0000-0000-00000E520000}"/>
    <cellStyle name="20% - Accent1 3 2 4 3 2 6 2 2 2" xfId="21190" xr:uid="{00000000-0005-0000-0000-00000F520000}"/>
    <cellStyle name="20% - Accent1 3 2 4 3 2 6 2 3" xfId="21191" xr:uid="{00000000-0005-0000-0000-000010520000}"/>
    <cellStyle name="20% - Accent1 3 2 4 3 2 6 3" xfId="21192" xr:uid="{00000000-0005-0000-0000-000011520000}"/>
    <cellStyle name="20% - Accent1 3 2 4 3 2 6 3 2" xfId="21193" xr:uid="{00000000-0005-0000-0000-000012520000}"/>
    <cellStyle name="20% - Accent1 3 2 4 3 2 6 4" xfId="21194" xr:uid="{00000000-0005-0000-0000-000013520000}"/>
    <cellStyle name="20% - Accent1 3 2 4 3 2 7" xfId="21195" xr:uid="{00000000-0005-0000-0000-000014520000}"/>
    <cellStyle name="20% - Accent1 3 2 4 3 2 7 2" xfId="21196" xr:uid="{00000000-0005-0000-0000-000015520000}"/>
    <cellStyle name="20% - Accent1 3 2 4 3 2 7 2 2" xfId="21197" xr:uid="{00000000-0005-0000-0000-000016520000}"/>
    <cellStyle name="20% - Accent1 3 2 4 3 2 7 3" xfId="21198" xr:uid="{00000000-0005-0000-0000-000017520000}"/>
    <cellStyle name="20% - Accent1 3 2 4 3 2 8" xfId="21199" xr:uid="{00000000-0005-0000-0000-000018520000}"/>
    <cellStyle name="20% - Accent1 3 2 4 3 2 8 2" xfId="21200" xr:uid="{00000000-0005-0000-0000-000019520000}"/>
    <cellStyle name="20% - Accent1 3 2 4 3 2 8 2 2" xfId="21201" xr:uid="{00000000-0005-0000-0000-00001A520000}"/>
    <cellStyle name="20% - Accent1 3 2 4 3 2 8 3" xfId="21202" xr:uid="{00000000-0005-0000-0000-00001B520000}"/>
    <cellStyle name="20% - Accent1 3 2 4 3 2 9" xfId="21203" xr:uid="{00000000-0005-0000-0000-00001C520000}"/>
    <cellStyle name="20% - Accent1 3 2 4 3 2 9 2" xfId="21204" xr:uid="{00000000-0005-0000-0000-00001D520000}"/>
    <cellStyle name="20% - Accent1 3 2 4 3 3" xfId="21205" xr:uid="{00000000-0005-0000-0000-00001E520000}"/>
    <cellStyle name="20% - Accent1 3 2 4 3 3 10" xfId="21206" xr:uid="{00000000-0005-0000-0000-00001F520000}"/>
    <cellStyle name="20% - Accent1 3 2 4 3 3 10 2" xfId="21207" xr:uid="{00000000-0005-0000-0000-000020520000}"/>
    <cellStyle name="20% - Accent1 3 2 4 3 3 11" xfId="21208" xr:uid="{00000000-0005-0000-0000-000021520000}"/>
    <cellStyle name="20% - Accent1 3 2 4 3 3 2" xfId="21209" xr:uid="{00000000-0005-0000-0000-000022520000}"/>
    <cellStyle name="20% - Accent1 3 2 4 3 3 2 2" xfId="21210" xr:uid="{00000000-0005-0000-0000-000023520000}"/>
    <cellStyle name="20% - Accent1 3 2 4 3 3 2 2 2" xfId="21211" xr:uid="{00000000-0005-0000-0000-000024520000}"/>
    <cellStyle name="20% - Accent1 3 2 4 3 3 2 2 2 2" xfId="21212" xr:uid="{00000000-0005-0000-0000-000025520000}"/>
    <cellStyle name="20% - Accent1 3 2 4 3 3 2 2 2 2 2" xfId="21213" xr:uid="{00000000-0005-0000-0000-000026520000}"/>
    <cellStyle name="20% - Accent1 3 2 4 3 3 2 2 2 3" xfId="21214" xr:uid="{00000000-0005-0000-0000-000027520000}"/>
    <cellStyle name="20% - Accent1 3 2 4 3 3 2 2 3" xfId="21215" xr:uid="{00000000-0005-0000-0000-000028520000}"/>
    <cellStyle name="20% - Accent1 3 2 4 3 3 2 2 3 2" xfId="21216" xr:uid="{00000000-0005-0000-0000-000029520000}"/>
    <cellStyle name="20% - Accent1 3 2 4 3 3 2 2 4" xfId="21217" xr:uid="{00000000-0005-0000-0000-00002A520000}"/>
    <cellStyle name="20% - Accent1 3 2 4 3 3 2 3" xfId="21218" xr:uid="{00000000-0005-0000-0000-00002B520000}"/>
    <cellStyle name="20% - Accent1 3 2 4 3 3 2 3 2" xfId="21219" xr:uid="{00000000-0005-0000-0000-00002C520000}"/>
    <cellStyle name="20% - Accent1 3 2 4 3 3 2 3 2 2" xfId="21220" xr:uid="{00000000-0005-0000-0000-00002D520000}"/>
    <cellStyle name="20% - Accent1 3 2 4 3 3 2 3 2 2 2" xfId="21221" xr:uid="{00000000-0005-0000-0000-00002E520000}"/>
    <cellStyle name="20% - Accent1 3 2 4 3 3 2 3 2 3" xfId="21222" xr:uid="{00000000-0005-0000-0000-00002F520000}"/>
    <cellStyle name="20% - Accent1 3 2 4 3 3 2 3 3" xfId="21223" xr:uid="{00000000-0005-0000-0000-000030520000}"/>
    <cellStyle name="20% - Accent1 3 2 4 3 3 2 3 3 2" xfId="21224" xr:uid="{00000000-0005-0000-0000-000031520000}"/>
    <cellStyle name="20% - Accent1 3 2 4 3 3 2 3 4" xfId="21225" xr:uid="{00000000-0005-0000-0000-000032520000}"/>
    <cellStyle name="20% - Accent1 3 2 4 3 3 2 4" xfId="21226" xr:uid="{00000000-0005-0000-0000-000033520000}"/>
    <cellStyle name="20% - Accent1 3 2 4 3 3 2 4 2" xfId="21227" xr:uid="{00000000-0005-0000-0000-000034520000}"/>
    <cellStyle name="20% - Accent1 3 2 4 3 3 2 4 2 2" xfId="21228" xr:uid="{00000000-0005-0000-0000-000035520000}"/>
    <cellStyle name="20% - Accent1 3 2 4 3 3 2 4 2 2 2" xfId="21229" xr:uid="{00000000-0005-0000-0000-000036520000}"/>
    <cellStyle name="20% - Accent1 3 2 4 3 3 2 4 2 3" xfId="21230" xr:uid="{00000000-0005-0000-0000-000037520000}"/>
    <cellStyle name="20% - Accent1 3 2 4 3 3 2 4 3" xfId="21231" xr:uid="{00000000-0005-0000-0000-000038520000}"/>
    <cellStyle name="20% - Accent1 3 2 4 3 3 2 4 3 2" xfId="21232" xr:uid="{00000000-0005-0000-0000-000039520000}"/>
    <cellStyle name="20% - Accent1 3 2 4 3 3 2 4 4" xfId="21233" xr:uid="{00000000-0005-0000-0000-00003A520000}"/>
    <cellStyle name="20% - Accent1 3 2 4 3 3 2 5" xfId="21234" xr:uid="{00000000-0005-0000-0000-00003B520000}"/>
    <cellStyle name="20% - Accent1 3 2 4 3 3 2 5 2" xfId="21235" xr:uid="{00000000-0005-0000-0000-00003C520000}"/>
    <cellStyle name="20% - Accent1 3 2 4 3 3 2 5 2 2" xfId="21236" xr:uid="{00000000-0005-0000-0000-00003D520000}"/>
    <cellStyle name="20% - Accent1 3 2 4 3 3 2 5 3" xfId="21237" xr:uid="{00000000-0005-0000-0000-00003E520000}"/>
    <cellStyle name="20% - Accent1 3 2 4 3 3 2 6" xfId="21238" xr:uid="{00000000-0005-0000-0000-00003F520000}"/>
    <cellStyle name="20% - Accent1 3 2 4 3 3 2 6 2" xfId="21239" xr:uid="{00000000-0005-0000-0000-000040520000}"/>
    <cellStyle name="20% - Accent1 3 2 4 3 3 2 6 2 2" xfId="21240" xr:uid="{00000000-0005-0000-0000-000041520000}"/>
    <cellStyle name="20% - Accent1 3 2 4 3 3 2 6 3" xfId="21241" xr:uid="{00000000-0005-0000-0000-000042520000}"/>
    <cellStyle name="20% - Accent1 3 2 4 3 3 2 7" xfId="21242" xr:uid="{00000000-0005-0000-0000-000043520000}"/>
    <cellStyle name="20% - Accent1 3 2 4 3 3 2 7 2" xfId="21243" xr:uid="{00000000-0005-0000-0000-000044520000}"/>
    <cellStyle name="20% - Accent1 3 2 4 3 3 2 8" xfId="21244" xr:uid="{00000000-0005-0000-0000-000045520000}"/>
    <cellStyle name="20% - Accent1 3 2 4 3 3 2 8 2" xfId="21245" xr:uid="{00000000-0005-0000-0000-000046520000}"/>
    <cellStyle name="20% - Accent1 3 2 4 3 3 2 9" xfId="21246" xr:uid="{00000000-0005-0000-0000-000047520000}"/>
    <cellStyle name="20% - Accent1 3 2 4 3 3 3" xfId="21247" xr:uid="{00000000-0005-0000-0000-000048520000}"/>
    <cellStyle name="20% - Accent1 3 2 4 3 3 3 2" xfId="21248" xr:uid="{00000000-0005-0000-0000-000049520000}"/>
    <cellStyle name="20% - Accent1 3 2 4 3 3 3 2 2" xfId="21249" xr:uid="{00000000-0005-0000-0000-00004A520000}"/>
    <cellStyle name="20% - Accent1 3 2 4 3 3 3 2 2 2" xfId="21250" xr:uid="{00000000-0005-0000-0000-00004B520000}"/>
    <cellStyle name="20% - Accent1 3 2 4 3 3 3 2 2 2 2" xfId="21251" xr:uid="{00000000-0005-0000-0000-00004C520000}"/>
    <cellStyle name="20% - Accent1 3 2 4 3 3 3 2 2 3" xfId="21252" xr:uid="{00000000-0005-0000-0000-00004D520000}"/>
    <cellStyle name="20% - Accent1 3 2 4 3 3 3 2 3" xfId="21253" xr:uid="{00000000-0005-0000-0000-00004E520000}"/>
    <cellStyle name="20% - Accent1 3 2 4 3 3 3 2 3 2" xfId="21254" xr:uid="{00000000-0005-0000-0000-00004F520000}"/>
    <cellStyle name="20% - Accent1 3 2 4 3 3 3 2 4" xfId="21255" xr:uid="{00000000-0005-0000-0000-000050520000}"/>
    <cellStyle name="20% - Accent1 3 2 4 3 3 3 3" xfId="21256" xr:uid="{00000000-0005-0000-0000-000051520000}"/>
    <cellStyle name="20% - Accent1 3 2 4 3 3 3 3 2" xfId="21257" xr:uid="{00000000-0005-0000-0000-000052520000}"/>
    <cellStyle name="20% - Accent1 3 2 4 3 3 3 3 2 2" xfId="21258" xr:uid="{00000000-0005-0000-0000-000053520000}"/>
    <cellStyle name="20% - Accent1 3 2 4 3 3 3 3 2 2 2" xfId="21259" xr:uid="{00000000-0005-0000-0000-000054520000}"/>
    <cellStyle name="20% - Accent1 3 2 4 3 3 3 3 2 3" xfId="21260" xr:uid="{00000000-0005-0000-0000-000055520000}"/>
    <cellStyle name="20% - Accent1 3 2 4 3 3 3 3 3" xfId="21261" xr:uid="{00000000-0005-0000-0000-000056520000}"/>
    <cellStyle name="20% - Accent1 3 2 4 3 3 3 3 3 2" xfId="21262" xr:uid="{00000000-0005-0000-0000-000057520000}"/>
    <cellStyle name="20% - Accent1 3 2 4 3 3 3 3 4" xfId="21263" xr:uid="{00000000-0005-0000-0000-000058520000}"/>
    <cellStyle name="20% - Accent1 3 2 4 3 3 3 4" xfId="21264" xr:uid="{00000000-0005-0000-0000-000059520000}"/>
    <cellStyle name="20% - Accent1 3 2 4 3 3 3 4 2" xfId="21265" xr:uid="{00000000-0005-0000-0000-00005A520000}"/>
    <cellStyle name="20% - Accent1 3 2 4 3 3 3 4 2 2" xfId="21266" xr:uid="{00000000-0005-0000-0000-00005B520000}"/>
    <cellStyle name="20% - Accent1 3 2 4 3 3 3 4 2 2 2" xfId="21267" xr:uid="{00000000-0005-0000-0000-00005C520000}"/>
    <cellStyle name="20% - Accent1 3 2 4 3 3 3 4 2 3" xfId="21268" xr:uid="{00000000-0005-0000-0000-00005D520000}"/>
    <cellStyle name="20% - Accent1 3 2 4 3 3 3 4 3" xfId="21269" xr:uid="{00000000-0005-0000-0000-00005E520000}"/>
    <cellStyle name="20% - Accent1 3 2 4 3 3 3 4 3 2" xfId="21270" xr:uid="{00000000-0005-0000-0000-00005F520000}"/>
    <cellStyle name="20% - Accent1 3 2 4 3 3 3 4 4" xfId="21271" xr:uid="{00000000-0005-0000-0000-000060520000}"/>
    <cellStyle name="20% - Accent1 3 2 4 3 3 3 5" xfId="21272" xr:uid="{00000000-0005-0000-0000-000061520000}"/>
    <cellStyle name="20% - Accent1 3 2 4 3 3 3 5 2" xfId="21273" xr:uid="{00000000-0005-0000-0000-000062520000}"/>
    <cellStyle name="20% - Accent1 3 2 4 3 3 3 5 2 2" xfId="21274" xr:uid="{00000000-0005-0000-0000-000063520000}"/>
    <cellStyle name="20% - Accent1 3 2 4 3 3 3 5 3" xfId="21275" xr:uid="{00000000-0005-0000-0000-000064520000}"/>
    <cellStyle name="20% - Accent1 3 2 4 3 3 3 6" xfId="21276" xr:uid="{00000000-0005-0000-0000-000065520000}"/>
    <cellStyle name="20% - Accent1 3 2 4 3 3 3 6 2" xfId="21277" xr:uid="{00000000-0005-0000-0000-000066520000}"/>
    <cellStyle name="20% - Accent1 3 2 4 3 3 3 6 2 2" xfId="21278" xr:uid="{00000000-0005-0000-0000-000067520000}"/>
    <cellStyle name="20% - Accent1 3 2 4 3 3 3 6 3" xfId="21279" xr:uid="{00000000-0005-0000-0000-000068520000}"/>
    <cellStyle name="20% - Accent1 3 2 4 3 3 3 7" xfId="21280" xr:uid="{00000000-0005-0000-0000-000069520000}"/>
    <cellStyle name="20% - Accent1 3 2 4 3 3 3 7 2" xfId="21281" xr:uid="{00000000-0005-0000-0000-00006A520000}"/>
    <cellStyle name="20% - Accent1 3 2 4 3 3 3 8" xfId="21282" xr:uid="{00000000-0005-0000-0000-00006B520000}"/>
    <cellStyle name="20% - Accent1 3 2 4 3 3 3 8 2" xfId="21283" xr:uid="{00000000-0005-0000-0000-00006C520000}"/>
    <cellStyle name="20% - Accent1 3 2 4 3 3 3 9" xfId="21284" xr:uid="{00000000-0005-0000-0000-00006D520000}"/>
    <cellStyle name="20% - Accent1 3 2 4 3 3 4" xfId="21285" xr:uid="{00000000-0005-0000-0000-00006E520000}"/>
    <cellStyle name="20% - Accent1 3 2 4 3 3 4 2" xfId="21286" xr:uid="{00000000-0005-0000-0000-00006F520000}"/>
    <cellStyle name="20% - Accent1 3 2 4 3 3 4 2 2" xfId="21287" xr:uid="{00000000-0005-0000-0000-000070520000}"/>
    <cellStyle name="20% - Accent1 3 2 4 3 3 4 2 2 2" xfId="21288" xr:uid="{00000000-0005-0000-0000-000071520000}"/>
    <cellStyle name="20% - Accent1 3 2 4 3 3 4 2 3" xfId="21289" xr:uid="{00000000-0005-0000-0000-000072520000}"/>
    <cellStyle name="20% - Accent1 3 2 4 3 3 4 3" xfId="21290" xr:uid="{00000000-0005-0000-0000-000073520000}"/>
    <cellStyle name="20% - Accent1 3 2 4 3 3 4 3 2" xfId="21291" xr:uid="{00000000-0005-0000-0000-000074520000}"/>
    <cellStyle name="20% - Accent1 3 2 4 3 3 4 4" xfId="21292" xr:uid="{00000000-0005-0000-0000-000075520000}"/>
    <cellStyle name="20% - Accent1 3 2 4 3 3 5" xfId="21293" xr:uid="{00000000-0005-0000-0000-000076520000}"/>
    <cellStyle name="20% - Accent1 3 2 4 3 3 5 2" xfId="21294" xr:uid="{00000000-0005-0000-0000-000077520000}"/>
    <cellStyle name="20% - Accent1 3 2 4 3 3 5 2 2" xfId="21295" xr:uid="{00000000-0005-0000-0000-000078520000}"/>
    <cellStyle name="20% - Accent1 3 2 4 3 3 5 2 2 2" xfId="21296" xr:uid="{00000000-0005-0000-0000-000079520000}"/>
    <cellStyle name="20% - Accent1 3 2 4 3 3 5 2 3" xfId="21297" xr:uid="{00000000-0005-0000-0000-00007A520000}"/>
    <cellStyle name="20% - Accent1 3 2 4 3 3 5 3" xfId="21298" xr:uid="{00000000-0005-0000-0000-00007B520000}"/>
    <cellStyle name="20% - Accent1 3 2 4 3 3 5 3 2" xfId="21299" xr:uid="{00000000-0005-0000-0000-00007C520000}"/>
    <cellStyle name="20% - Accent1 3 2 4 3 3 5 4" xfId="21300" xr:uid="{00000000-0005-0000-0000-00007D520000}"/>
    <cellStyle name="20% - Accent1 3 2 4 3 3 6" xfId="21301" xr:uid="{00000000-0005-0000-0000-00007E520000}"/>
    <cellStyle name="20% - Accent1 3 2 4 3 3 6 2" xfId="21302" xr:uid="{00000000-0005-0000-0000-00007F520000}"/>
    <cellStyle name="20% - Accent1 3 2 4 3 3 6 2 2" xfId="21303" xr:uid="{00000000-0005-0000-0000-000080520000}"/>
    <cellStyle name="20% - Accent1 3 2 4 3 3 6 2 2 2" xfId="21304" xr:uid="{00000000-0005-0000-0000-000081520000}"/>
    <cellStyle name="20% - Accent1 3 2 4 3 3 6 2 3" xfId="21305" xr:uid="{00000000-0005-0000-0000-000082520000}"/>
    <cellStyle name="20% - Accent1 3 2 4 3 3 6 3" xfId="21306" xr:uid="{00000000-0005-0000-0000-000083520000}"/>
    <cellStyle name="20% - Accent1 3 2 4 3 3 6 3 2" xfId="21307" xr:uid="{00000000-0005-0000-0000-000084520000}"/>
    <cellStyle name="20% - Accent1 3 2 4 3 3 6 4" xfId="21308" xr:uid="{00000000-0005-0000-0000-000085520000}"/>
    <cellStyle name="20% - Accent1 3 2 4 3 3 7" xfId="21309" xr:uid="{00000000-0005-0000-0000-000086520000}"/>
    <cellStyle name="20% - Accent1 3 2 4 3 3 7 2" xfId="21310" xr:uid="{00000000-0005-0000-0000-000087520000}"/>
    <cellStyle name="20% - Accent1 3 2 4 3 3 7 2 2" xfId="21311" xr:uid="{00000000-0005-0000-0000-000088520000}"/>
    <cellStyle name="20% - Accent1 3 2 4 3 3 7 3" xfId="21312" xr:uid="{00000000-0005-0000-0000-000089520000}"/>
    <cellStyle name="20% - Accent1 3 2 4 3 3 8" xfId="21313" xr:uid="{00000000-0005-0000-0000-00008A520000}"/>
    <cellStyle name="20% - Accent1 3 2 4 3 3 8 2" xfId="21314" xr:uid="{00000000-0005-0000-0000-00008B520000}"/>
    <cellStyle name="20% - Accent1 3 2 4 3 3 8 2 2" xfId="21315" xr:uid="{00000000-0005-0000-0000-00008C520000}"/>
    <cellStyle name="20% - Accent1 3 2 4 3 3 8 3" xfId="21316" xr:uid="{00000000-0005-0000-0000-00008D520000}"/>
    <cellStyle name="20% - Accent1 3 2 4 3 3 9" xfId="21317" xr:uid="{00000000-0005-0000-0000-00008E520000}"/>
    <cellStyle name="20% - Accent1 3 2 4 3 3 9 2" xfId="21318" xr:uid="{00000000-0005-0000-0000-00008F520000}"/>
    <cellStyle name="20% - Accent1 3 2 4 3 4" xfId="21319" xr:uid="{00000000-0005-0000-0000-000090520000}"/>
    <cellStyle name="20% - Accent1 3 2 4 3 4 10" xfId="21320" xr:uid="{00000000-0005-0000-0000-000091520000}"/>
    <cellStyle name="20% - Accent1 3 2 4 3 4 10 2" xfId="21321" xr:uid="{00000000-0005-0000-0000-000092520000}"/>
    <cellStyle name="20% - Accent1 3 2 4 3 4 11" xfId="21322" xr:uid="{00000000-0005-0000-0000-000093520000}"/>
    <cellStyle name="20% - Accent1 3 2 4 3 4 2" xfId="21323" xr:uid="{00000000-0005-0000-0000-000094520000}"/>
    <cellStyle name="20% - Accent1 3 2 4 3 4 2 2" xfId="21324" xr:uid="{00000000-0005-0000-0000-000095520000}"/>
    <cellStyle name="20% - Accent1 3 2 4 3 4 2 2 2" xfId="21325" xr:uid="{00000000-0005-0000-0000-000096520000}"/>
    <cellStyle name="20% - Accent1 3 2 4 3 4 2 2 2 2" xfId="21326" xr:uid="{00000000-0005-0000-0000-000097520000}"/>
    <cellStyle name="20% - Accent1 3 2 4 3 4 2 2 2 2 2" xfId="21327" xr:uid="{00000000-0005-0000-0000-000098520000}"/>
    <cellStyle name="20% - Accent1 3 2 4 3 4 2 2 2 3" xfId="21328" xr:uid="{00000000-0005-0000-0000-000099520000}"/>
    <cellStyle name="20% - Accent1 3 2 4 3 4 2 2 3" xfId="21329" xr:uid="{00000000-0005-0000-0000-00009A520000}"/>
    <cellStyle name="20% - Accent1 3 2 4 3 4 2 2 3 2" xfId="21330" xr:uid="{00000000-0005-0000-0000-00009B520000}"/>
    <cellStyle name="20% - Accent1 3 2 4 3 4 2 2 4" xfId="21331" xr:uid="{00000000-0005-0000-0000-00009C520000}"/>
    <cellStyle name="20% - Accent1 3 2 4 3 4 2 3" xfId="21332" xr:uid="{00000000-0005-0000-0000-00009D520000}"/>
    <cellStyle name="20% - Accent1 3 2 4 3 4 2 3 2" xfId="21333" xr:uid="{00000000-0005-0000-0000-00009E520000}"/>
    <cellStyle name="20% - Accent1 3 2 4 3 4 2 3 2 2" xfId="21334" xr:uid="{00000000-0005-0000-0000-00009F520000}"/>
    <cellStyle name="20% - Accent1 3 2 4 3 4 2 3 2 2 2" xfId="21335" xr:uid="{00000000-0005-0000-0000-0000A0520000}"/>
    <cellStyle name="20% - Accent1 3 2 4 3 4 2 3 2 3" xfId="21336" xr:uid="{00000000-0005-0000-0000-0000A1520000}"/>
    <cellStyle name="20% - Accent1 3 2 4 3 4 2 3 3" xfId="21337" xr:uid="{00000000-0005-0000-0000-0000A2520000}"/>
    <cellStyle name="20% - Accent1 3 2 4 3 4 2 3 3 2" xfId="21338" xr:uid="{00000000-0005-0000-0000-0000A3520000}"/>
    <cellStyle name="20% - Accent1 3 2 4 3 4 2 3 4" xfId="21339" xr:uid="{00000000-0005-0000-0000-0000A4520000}"/>
    <cellStyle name="20% - Accent1 3 2 4 3 4 2 4" xfId="21340" xr:uid="{00000000-0005-0000-0000-0000A5520000}"/>
    <cellStyle name="20% - Accent1 3 2 4 3 4 2 4 2" xfId="21341" xr:uid="{00000000-0005-0000-0000-0000A6520000}"/>
    <cellStyle name="20% - Accent1 3 2 4 3 4 2 4 2 2" xfId="21342" xr:uid="{00000000-0005-0000-0000-0000A7520000}"/>
    <cellStyle name="20% - Accent1 3 2 4 3 4 2 4 2 2 2" xfId="21343" xr:uid="{00000000-0005-0000-0000-0000A8520000}"/>
    <cellStyle name="20% - Accent1 3 2 4 3 4 2 4 2 3" xfId="21344" xr:uid="{00000000-0005-0000-0000-0000A9520000}"/>
    <cellStyle name="20% - Accent1 3 2 4 3 4 2 4 3" xfId="21345" xr:uid="{00000000-0005-0000-0000-0000AA520000}"/>
    <cellStyle name="20% - Accent1 3 2 4 3 4 2 4 3 2" xfId="21346" xr:uid="{00000000-0005-0000-0000-0000AB520000}"/>
    <cellStyle name="20% - Accent1 3 2 4 3 4 2 4 4" xfId="21347" xr:uid="{00000000-0005-0000-0000-0000AC520000}"/>
    <cellStyle name="20% - Accent1 3 2 4 3 4 2 5" xfId="21348" xr:uid="{00000000-0005-0000-0000-0000AD520000}"/>
    <cellStyle name="20% - Accent1 3 2 4 3 4 2 5 2" xfId="21349" xr:uid="{00000000-0005-0000-0000-0000AE520000}"/>
    <cellStyle name="20% - Accent1 3 2 4 3 4 2 5 2 2" xfId="21350" xr:uid="{00000000-0005-0000-0000-0000AF520000}"/>
    <cellStyle name="20% - Accent1 3 2 4 3 4 2 5 3" xfId="21351" xr:uid="{00000000-0005-0000-0000-0000B0520000}"/>
    <cellStyle name="20% - Accent1 3 2 4 3 4 2 6" xfId="21352" xr:uid="{00000000-0005-0000-0000-0000B1520000}"/>
    <cellStyle name="20% - Accent1 3 2 4 3 4 2 6 2" xfId="21353" xr:uid="{00000000-0005-0000-0000-0000B2520000}"/>
    <cellStyle name="20% - Accent1 3 2 4 3 4 2 6 2 2" xfId="21354" xr:uid="{00000000-0005-0000-0000-0000B3520000}"/>
    <cellStyle name="20% - Accent1 3 2 4 3 4 2 6 3" xfId="21355" xr:uid="{00000000-0005-0000-0000-0000B4520000}"/>
    <cellStyle name="20% - Accent1 3 2 4 3 4 2 7" xfId="21356" xr:uid="{00000000-0005-0000-0000-0000B5520000}"/>
    <cellStyle name="20% - Accent1 3 2 4 3 4 2 7 2" xfId="21357" xr:uid="{00000000-0005-0000-0000-0000B6520000}"/>
    <cellStyle name="20% - Accent1 3 2 4 3 4 2 8" xfId="21358" xr:uid="{00000000-0005-0000-0000-0000B7520000}"/>
    <cellStyle name="20% - Accent1 3 2 4 3 4 2 8 2" xfId="21359" xr:uid="{00000000-0005-0000-0000-0000B8520000}"/>
    <cellStyle name="20% - Accent1 3 2 4 3 4 2 9" xfId="21360" xr:uid="{00000000-0005-0000-0000-0000B9520000}"/>
    <cellStyle name="20% - Accent1 3 2 4 3 4 3" xfId="21361" xr:uid="{00000000-0005-0000-0000-0000BA520000}"/>
    <cellStyle name="20% - Accent1 3 2 4 3 4 3 2" xfId="21362" xr:uid="{00000000-0005-0000-0000-0000BB520000}"/>
    <cellStyle name="20% - Accent1 3 2 4 3 4 3 2 2" xfId="21363" xr:uid="{00000000-0005-0000-0000-0000BC520000}"/>
    <cellStyle name="20% - Accent1 3 2 4 3 4 3 2 2 2" xfId="21364" xr:uid="{00000000-0005-0000-0000-0000BD520000}"/>
    <cellStyle name="20% - Accent1 3 2 4 3 4 3 2 2 2 2" xfId="21365" xr:uid="{00000000-0005-0000-0000-0000BE520000}"/>
    <cellStyle name="20% - Accent1 3 2 4 3 4 3 2 2 3" xfId="21366" xr:uid="{00000000-0005-0000-0000-0000BF520000}"/>
    <cellStyle name="20% - Accent1 3 2 4 3 4 3 2 3" xfId="21367" xr:uid="{00000000-0005-0000-0000-0000C0520000}"/>
    <cellStyle name="20% - Accent1 3 2 4 3 4 3 2 3 2" xfId="21368" xr:uid="{00000000-0005-0000-0000-0000C1520000}"/>
    <cellStyle name="20% - Accent1 3 2 4 3 4 3 2 4" xfId="21369" xr:uid="{00000000-0005-0000-0000-0000C2520000}"/>
    <cellStyle name="20% - Accent1 3 2 4 3 4 3 3" xfId="21370" xr:uid="{00000000-0005-0000-0000-0000C3520000}"/>
    <cellStyle name="20% - Accent1 3 2 4 3 4 3 3 2" xfId="21371" xr:uid="{00000000-0005-0000-0000-0000C4520000}"/>
    <cellStyle name="20% - Accent1 3 2 4 3 4 3 3 2 2" xfId="21372" xr:uid="{00000000-0005-0000-0000-0000C5520000}"/>
    <cellStyle name="20% - Accent1 3 2 4 3 4 3 3 2 2 2" xfId="21373" xr:uid="{00000000-0005-0000-0000-0000C6520000}"/>
    <cellStyle name="20% - Accent1 3 2 4 3 4 3 3 2 3" xfId="21374" xr:uid="{00000000-0005-0000-0000-0000C7520000}"/>
    <cellStyle name="20% - Accent1 3 2 4 3 4 3 3 3" xfId="21375" xr:uid="{00000000-0005-0000-0000-0000C8520000}"/>
    <cellStyle name="20% - Accent1 3 2 4 3 4 3 3 3 2" xfId="21376" xr:uid="{00000000-0005-0000-0000-0000C9520000}"/>
    <cellStyle name="20% - Accent1 3 2 4 3 4 3 3 4" xfId="21377" xr:uid="{00000000-0005-0000-0000-0000CA520000}"/>
    <cellStyle name="20% - Accent1 3 2 4 3 4 3 4" xfId="21378" xr:uid="{00000000-0005-0000-0000-0000CB520000}"/>
    <cellStyle name="20% - Accent1 3 2 4 3 4 3 4 2" xfId="21379" xr:uid="{00000000-0005-0000-0000-0000CC520000}"/>
    <cellStyle name="20% - Accent1 3 2 4 3 4 3 4 2 2" xfId="21380" xr:uid="{00000000-0005-0000-0000-0000CD520000}"/>
    <cellStyle name="20% - Accent1 3 2 4 3 4 3 4 2 2 2" xfId="21381" xr:uid="{00000000-0005-0000-0000-0000CE520000}"/>
    <cellStyle name="20% - Accent1 3 2 4 3 4 3 4 2 3" xfId="21382" xr:uid="{00000000-0005-0000-0000-0000CF520000}"/>
    <cellStyle name="20% - Accent1 3 2 4 3 4 3 4 3" xfId="21383" xr:uid="{00000000-0005-0000-0000-0000D0520000}"/>
    <cellStyle name="20% - Accent1 3 2 4 3 4 3 4 3 2" xfId="21384" xr:uid="{00000000-0005-0000-0000-0000D1520000}"/>
    <cellStyle name="20% - Accent1 3 2 4 3 4 3 4 4" xfId="21385" xr:uid="{00000000-0005-0000-0000-0000D2520000}"/>
    <cellStyle name="20% - Accent1 3 2 4 3 4 3 5" xfId="21386" xr:uid="{00000000-0005-0000-0000-0000D3520000}"/>
    <cellStyle name="20% - Accent1 3 2 4 3 4 3 5 2" xfId="21387" xr:uid="{00000000-0005-0000-0000-0000D4520000}"/>
    <cellStyle name="20% - Accent1 3 2 4 3 4 3 5 2 2" xfId="21388" xr:uid="{00000000-0005-0000-0000-0000D5520000}"/>
    <cellStyle name="20% - Accent1 3 2 4 3 4 3 5 3" xfId="21389" xr:uid="{00000000-0005-0000-0000-0000D6520000}"/>
    <cellStyle name="20% - Accent1 3 2 4 3 4 3 6" xfId="21390" xr:uid="{00000000-0005-0000-0000-0000D7520000}"/>
    <cellStyle name="20% - Accent1 3 2 4 3 4 3 6 2" xfId="21391" xr:uid="{00000000-0005-0000-0000-0000D8520000}"/>
    <cellStyle name="20% - Accent1 3 2 4 3 4 3 6 2 2" xfId="21392" xr:uid="{00000000-0005-0000-0000-0000D9520000}"/>
    <cellStyle name="20% - Accent1 3 2 4 3 4 3 6 3" xfId="21393" xr:uid="{00000000-0005-0000-0000-0000DA520000}"/>
    <cellStyle name="20% - Accent1 3 2 4 3 4 3 7" xfId="21394" xr:uid="{00000000-0005-0000-0000-0000DB520000}"/>
    <cellStyle name="20% - Accent1 3 2 4 3 4 3 7 2" xfId="21395" xr:uid="{00000000-0005-0000-0000-0000DC520000}"/>
    <cellStyle name="20% - Accent1 3 2 4 3 4 3 8" xfId="21396" xr:uid="{00000000-0005-0000-0000-0000DD520000}"/>
    <cellStyle name="20% - Accent1 3 2 4 3 4 3 8 2" xfId="21397" xr:uid="{00000000-0005-0000-0000-0000DE520000}"/>
    <cellStyle name="20% - Accent1 3 2 4 3 4 3 9" xfId="21398" xr:uid="{00000000-0005-0000-0000-0000DF520000}"/>
    <cellStyle name="20% - Accent1 3 2 4 3 4 4" xfId="21399" xr:uid="{00000000-0005-0000-0000-0000E0520000}"/>
    <cellStyle name="20% - Accent1 3 2 4 3 4 4 2" xfId="21400" xr:uid="{00000000-0005-0000-0000-0000E1520000}"/>
    <cellStyle name="20% - Accent1 3 2 4 3 4 4 2 2" xfId="21401" xr:uid="{00000000-0005-0000-0000-0000E2520000}"/>
    <cellStyle name="20% - Accent1 3 2 4 3 4 4 2 2 2" xfId="21402" xr:uid="{00000000-0005-0000-0000-0000E3520000}"/>
    <cellStyle name="20% - Accent1 3 2 4 3 4 4 2 3" xfId="21403" xr:uid="{00000000-0005-0000-0000-0000E4520000}"/>
    <cellStyle name="20% - Accent1 3 2 4 3 4 4 3" xfId="21404" xr:uid="{00000000-0005-0000-0000-0000E5520000}"/>
    <cellStyle name="20% - Accent1 3 2 4 3 4 4 3 2" xfId="21405" xr:uid="{00000000-0005-0000-0000-0000E6520000}"/>
    <cellStyle name="20% - Accent1 3 2 4 3 4 4 4" xfId="21406" xr:uid="{00000000-0005-0000-0000-0000E7520000}"/>
    <cellStyle name="20% - Accent1 3 2 4 3 4 5" xfId="21407" xr:uid="{00000000-0005-0000-0000-0000E8520000}"/>
    <cellStyle name="20% - Accent1 3 2 4 3 4 5 2" xfId="21408" xr:uid="{00000000-0005-0000-0000-0000E9520000}"/>
    <cellStyle name="20% - Accent1 3 2 4 3 4 5 2 2" xfId="21409" xr:uid="{00000000-0005-0000-0000-0000EA520000}"/>
    <cellStyle name="20% - Accent1 3 2 4 3 4 5 2 2 2" xfId="21410" xr:uid="{00000000-0005-0000-0000-0000EB520000}"/>
    <cellStyle name="20% - Accent1 3 2 4 3 4 5 2 3" xfId="21411" xr:uid="{00000000-0005-0000-0000-0000EC520000}"/>
    <cellStyle name="20% - Accent1 3 2 4 3 4 5 3" xfId="21412" xr:uid="{00000000-0005-0000-0000-0000ED520000}"/>
    <cellStyle name="20% - Accent1 3 2 4 3 4 5 3 2" xfId="21413" xr:uid="{00000000-0005-0000-0000-0000EE520000}"/>
    <cellStyle name="20% - Accent1 3 2 4 3 4 5 4" xfId="21414" xr:uid="{00000000-0005-0000-0000-0000EF520000}"/>
    <cellStyle name="20% - Accent1 3 2 4 3 4 6" xfId="21415" xr:uid="{00000000-0005-0000-0000-0000F0520000}"/>
    <cellStyle name="20% - Accent1 3 2 4 3 4 6 2" xfId="21416" xr:uid="{00000000-0005-0000-0000-0000F1520000}"/>
    <cellStyle name="20% - Accent1 3 2 4 3 4 6 2 2" xfId="21417" xr:uid="{00000000-0005-0000-0000-0000F2520000}"/>
    <cellStyle name="20% - Accent1 3 2 4 3 4 6 2 2 2" xfId="21418" xr:uid="{00000000-0005-0000-0000-0000F3520000}"/>
    <cellStyle name="20% - Accent1 3 2 4 3 4 6 2 3" xfId="21419" xr:uid="{00000000-0005-0000-0000-0000F4520000}"/>
    <cellStyle name="20% - Accent1 3 2 4 3 4 6 3" xfId="21420" xr:uid="{00000000-0005-0000-0000-0000F5520000}"/>
    <cellStyle name="20% - Accent1 3 2 4 3 4 6 3 2" xfId="21421" xr:uid="{00000000-0005-0000-0000-0000F6520000}"/>
    <cellStyle name="20% - Accent1 3 2 4 3 4 6 4" xfId="21422" xr:uid="{00000000-0005-0000-0000-0000F7520000}"/>
    <cellStyle name="20% - Accent1 3 2 4 3 4 7" xfId="21423" xr:uid="{00000000-0005-0000-0000-0000F8520000}"/>
    <cellStyle name="20% - Accent1 3 2 4 3 4 7 2" xfId="21424" xr:uid="{00000000-0005-0000-0000-0000F9520000}"/>
    <cellStyle name="20% - Accent1 3 2 4 3 4 7 2 2" xfId="21425" xr:uid="{00000000-0005-0000-0000-0000FA520000}"/>
    <cellStyle name="20% - Accent1 3 2 4 3 4 7 3" xfId="21426" xr:uid="{00000000-0005-0000-0000-0000FB520000}"/>
    <cellStyle name="20% - Accent1 3 2 4 3 4 8" xfId="21427" xr:uid="{00000000-0005-0000-0000-0000FC520000}"/>
    <cellStyle name="20% - Accent1 3 2 4 3 4 8 2" xfId="21428" xr:uid="{00000000-0005-0000-0000-0000FD520000}"/>
    <cellStyle name="20% - Accent1 3 2 4 3 4 8 2 2" xfId="21429" xr:uid="{00000000-0005-0000-0000-0000FE520000}"/>
    <cellStyle name="20% - Accent1 3 2 4 3 4 8 3" xfId="21430" xr:uid="{00000000-0005-0000-0000-0000FF520000}"/>
    <cellStyle name="20% - Accent1 3 2 4 3 4 9" xfId="21431" xr:uid="{00000000-0005-0000-0000-000000530000}"/>
    <cellStyle name="20% - Accent1 3 2 4 3 4 9 2" xfId="21432" xr:uid="{00000000-0005-0000-0000-000001530000}"/>
    <cellStyle name="20% - Accent1 3 2 4 3 5" xfId="21433" xr:uid="{00000000-0005-0000-0000-000002530000}"/>
    <cellStyle name="20% - Accent1 3 2 4 3 5 2" xfId="21434" xr:uid="{00000000-0005-0000-0000-000003530000}"/>
    <cellStyle name="20% - Accent1 3 2 4 3 5 2 2" xfId="21435" xr:uid="{00000000-0005-0000-0000-000004530000}"/>
    <cellStyle name="20% - Accent1 3 2 4 3 5 2 2 2" xfId="21436" xr:uid="{00000000-0005-0000-0000-000005530000}"/>
    <cellStyle name="20% - Accent1 3 2 4 3 5 2 2 2 2" xfId="21437" xr:uid="{00000000-0005-0000-0000-000006530000}"/>
    <cellStyle name="20% - Accent1 3 2 4 3 5 2 2 3" xfId="21438" xr:uid="{00000000-0005-0000-0000-000007530000}"/>
    <cellStyle name="20% - Accent1 3 2 4 3 5 2 3" xfId="21439" xr:uid="{00000000-0005-0000-0000-000008530000}"/>
    <cellStyle name="20% - Accent1 3 2 4 3 5 2 3 2" xfId="21440" xr:uid="{00000000-0005-0000-0000-000009530000}"/>
    <cellStyle name="20% - Accent1 3 2 4 3 5 2 4" xfId="21441" xr:uid="{00000000-0005-0000-0000-00000A530000}"/>
    <cellStyle name="20% - Accent1 3 2 4 3 5 3" xfId="21442" xr:uid="{00000000-0005-0000-0000-00000B530000}"/>
    <cellStyle name="20% - Accent1 3 2 4 3 5 3 2" xfId="21443" xr:uid="{00000000-0005-0000-0000-00000C530000}"/>
    <cellStyle name="20% - Accent1 3 2 4 3 5 3 2 2" xfId="21444" xr:uid="{00000000-0005-0000-0000-00000D530000}"/>
    <cellStyle name="20% - Accent1 3 2 4 3 5 3 2 2 2" xfId="21445" xr:uid="{00000000-0005-0000-0000-00000E530000}"/>
    <cellStyle name="20% - Accent1 3 2 4 3 5 3 2 3" xfId="21446" xr:uid="{00000000-0005-0000-0000-00000F530000}"/>
    <cellStyle name="20% - Accent1 3 2 4 3 5 3 3" xfId="21447" xr:uid="{00000000-0005-0000-0000-000010530000}"/>
    <cellStyle name="20% - Accent1 3 2 4 3 5 3 3 2" xfId="21448" xr:uid="{00000000-0005-0000-0000-000011530000}"/>
    <cellStyle name="20% - Accent1 3 2 4 3 5 3 4" xfId="21449" xr:uid="{00000000-0005-0000-0000-000012530000}"/>
    <cellStyle name="20% - Accent1 3 2 4 3 5 4" xfId="21450" xr:uid="{00000000-0005-0000-0000-000013530000}"/>
    <cellStyle name="20% - Accent1 3 2 4 3 5 4 2" xfId="21451" xr:uid="{00000000-0005-0000-0000-000014530000}"/>
    <cellStyle name="20% - Accent1 3 2 4 3 5 4 2 2" xfId="21452" xr:uid="{00000000-0005-0000-0000-000015530000}"/>
    <cellStyle name="20% - Accent1 3 2 4 3 5 4 2 2 2" xfId="21453" xr:uid="{00000000-0005-0000-0000-000016530000}"/>
    <cellStyle name="20% - Accent1 3 2 4 3 5 4 2 3" xfId="21454" xr:uid="{00000000-0005-0000-0000-000017530000}"/>
    <cellStyle name="20% - Accent1 3 2 4 3 5 4 3" xfId="21455" xr:uid="{00000000-0005-0000-0000-000018530000}"/>
    <cellStyle name="20% - Accent1 3 2 4 3 5 4 3 2" xfId="21456" xr:uid="{00000000-0005-0000-0000-000019530000}"/>
    <cellStyle name="20% - Accent1 3 2 4 3 5 4 4" xfId="21457" xr:uid="{00000000-0005-0000-0000-00001A530000}"/>
    <cellStyle name="20% - Accent1 3 2 4 3 5 5" xfId="21458" xr:uid="{00000000-0005-0000-0000-00001B530000}"/>
    <cellStyle name="20% - Accent1 3 2 4 3 5 5 2" xfId="21459" xr:uid="{00000000-0005-0000-0000-00001C530000}"/>
    <cellStyle name="20% - Accent1 3 2 4 3 5 5 2 2" xfId="21460" xr:uid="{00000000-0005-0000-0000-00001D530000}"/>
    <cellStyle name="20% - Accent1 3 2 4 3 5 5 3" xfId="21461" xr:uid="{00000000-0005-0000-0000-00001E530000}"/>
    <cellStyle name="20% - Accent1 3 2 4 3 5 6" xfId="21462" xr:uid="{00000000-0005-0000-0000-00001F530000}"/>
    <cellStyle name="20% - Accent1 3 2 4 3 5 6 2" xfId="21463" xr:uid="{00000000-0005-0000-0000-000020530000}"/>
    <cellStyle name="20% - Accent1 3 2 4 3 5 6 2 2" xfId="21464" xr:uid="{00000000-0005-0000-0000-000021530000}"/>
    <cellStyle name="20% - Accent1 3 2 4 3 5 6 3" xfId="21465" xr:uid="{00000000-0005-0000-0000-000022530000}"/>
    <cellStyle name="20% - Accent1 3 2 4 3 5 7" xfId="21466" xr:uid="{00000000-0005-0000-0000-000023530000}"/>
    <cellStyle name="20% - Accent1 3 2 4 3 5 7 2" xfId="21467" xr:uid="{00000000-0005-0000-0000-000024530000}"/>
    <cellStyle name="20% - Accent1 3 2 4 3 5 8" xfId="21468" xr:uid="{00000000-0005-0000-0000-000025530000}"/>
    <cellStyle name="20% - Accent1 3 2 4 3 5 8 2" xfId="21469" xr:uid="{00000000-0005-0000-0000-000026530000}"/>
    <cellStyle name="20% - Accent1 3 2 4 3 5 9" xfId="21470" xr:uid="{00000000-0005-0000-0000-000027530000}"/>
    <cellStyle name="20% - Accent1 3 2 4 3 6" xfId="21471" xr:uid="{00000000-0005-0000-0000-000028530000}"/>
    <cellStyle name="20% - Accent1 3 2 4 3 6 2" xfId="21472" xr:uid="{00000000-0005-0000-0000-000029530000}"/>
    <cellStyle name="20% - Accent1 3 2 4 3 6 2 2" xfId="21473" xr:uid="{00000000-0005-0000-0000-00002A530000}"/>
    <cellStyle name="20% - Accent1 3 2 4 3 6 2 2 2" xfId="21474" xr:uid="{00000000-0005-0000-0000-00002B530000}"/>
    <cellStyle name="20% - Accent1 3 2 4 3 6 2 2 2 2" xfId="21475" xr:uid="{00000000-0005-0000-0000-00002C530000}"/>
    <cellStyle name="20% - Accent1 3 2 4 3 6 2 2 3" xfId="21476" xr:uid="{00000000-0005-0000-0000-00002D530000}"/>
    <cellStyle name="20% - Accent1 3 2 4 3 6 2 3" xfId="21477" xr:uid="{00000000-0005-0000-0000-00002E530000}"/>
    <cellStyle name="20% - Accent1 3 2 4 3 6 2 3 2" xfId="21478" xr:uid="{00000000-0005-0000-0000-00002F530000}"/>
    <cellStyle name="20% - Accent1 3 2 4 3 6 2 4" xfId="21479" xr:uid="{00000000-0005-0000-0000-000030530000}"/>
    <cellStyle name="20% - Accent1 3 2 4 3 6 3" xfId="21480" xr:uid="{00000000-0005-0000-0000-000031530000}"/>
    <cellStyle name="20% - Accent1 3 2 4 3 6 3 2" xfId="21481" xr:uid="{00000000-0005-0000-0000-000032530000}"/>
    <cellStyle name="20% - Accent1 3 2 4 3 6 3 2 2" xfId="21482" xr:uid="{00000000-0005-0000-0000-000033530000}"/>
    <cellStyle name="20% - Accent1 3 2 4 3 6 3 2 2 2" xfId="21483" xr:uid="{00000000-0005-0000-0000-000034530000}"/>
    <cellStyle name="20% - Accent1 3 2 4 3 6 3 2 3" xfId="21484" xr:uid="{00000000-0005-0000-0000-000035530000}"/>
    <cellStyle name="20% - Accent1 3 2 4 3 6 3 3" xfId="21485" xr:uid="{00000000-0005-0000-0000-000036530000}"/>
    <cellStyle name="20% - Accent1 3 2 4 3 6 3 3 2" xfId="21486" xr:uid="{00000000-0005-0000-0000-000037530000}"/>
    <cellStyle name="20% - Accent1 3 2 4 3 6 3 4" xfId="21487" xr:uid="{00000000-0005-0000-0000-000038530000}"/>
    <cellStyle name="20% - Accent1 3 2 4 3 6 4" xfId="21488" xr:uid="{00000000-0005-0000-0000-000039530000}"/>
    <cellStyle name="20% - Accent1 3 2 4 3 6 4 2" xfId="21489" xr:uid="{00000000-0005-0000-0000-00003A530000}"/>
    <cellStyle name="20% - Accent1 3 2 4 3 6 4 2 2" xfId="21490" xr:uid="{00000000-0005-0000-0000-00003B530000}"/>
    <cellStyle name="20% - Accent1 3 2 4 3 6 4 2 2 2" xfId="21491" xr:uid="{00000000-0005-0000-0000-00003C530000}"/>
    <cellStyle name="20% - Accent1 3 2 4 3 6 4 2 3" xfId="21492" xr:uid="{00000000-0005-0000-0000-00003D530000}"/>
    <cellStyle name="20% - Accent1 3 2 4 3 6 4 3" xfId="21493" xr:uid="{00000000-0005-0000-0000-00003E530000}"/>
    <cellStyle name="20% - Accent1 3 2 4 3 6 4 3 2" xfId="21494" xr:uid="{00000000-0005-0000-0000-00003F530000}"/>
    <cellStyle name="20% - Accent1 3 2 4 3 6 4 4" xfId="21495" xr:uid="{00000000-0005-0000-0000-000040530000}"/>
    <cellStyle name="20% - Accent1 3 2 4 3 6 5" xfId="21496" xr:uid="{00000000-0005-0000-0000-000041530000}"/>
    <cellStyle name="20% - Accent1 3 2 4 3 6 5 2" xfId="21497" xr:uid="{00000000-0005-0000-0000-000042530000}"/>
    <cellStyle name="20% - Accent1 3 2 4 3 6 5 2 2" xfId="21498" xr:uid="{00000000-0005-0000-0000-000043530000}"/>
    <cellStyle name="20% - Accent1 3 2 4 3 6 5 3" xfId="21499" xr:uid="{00000000-0005-0000-0000-000044530000}"/>
    <cellStyle name="20% - Accent1 3 2 4 3 6 6" xfId="21500" xr:uid="{00000000-0005-0000-0000-000045530000}"/>
    <cellStyle name="20% - Accent1 3 2 4 3 6 6 2" xfId="21501" xr:uid="{00000000-0005-0000-0000-000046530000}"/>
    <cellStyle name="20% - Accent1 3 2 4 3 6 6 2 2" xfId="21502" xr:uid="{00000000-0005-0000-0000-000047530000}"/>
    <cellStyle name="20% - Accent1 3 2 4 3 6 6 3" xfId="21503" xr:uid="{00000000-0005-0000-0000-000048530000}"/>
    <cellStyle name="20% - Accent1 3 2 4 3 6 7" xfId="21504" xr:uid="{00000000-0005-0000-0000-000049530000}"/>
    <cellStyle name="20% - Accent1 3 2 4 3 6 7 2" xfId="21505" xr:uid="{00000000-0005-0000-0000-00004A530000}"/>
    <cellStyle name="20% - Accent1 3 2 4 3 6 8" xfId="21506" xr:uid="{00000000-0005-0000-0000-00004B530000}"/>
    <cellStyle name="20% - Accent1 3 2 4 3 6 8 2" xfId="21507" xr:uid="{00000000-0005-0000-0000-00004C530000}"/>
    <cellStyle name="20% - Accent1 3 2 4 3 6 9" xfId="21508" xr:uid="{00000000-0005-0000-0000-00004D530000}"/>
    <cellStyle name="20% - Accent1 3 2 4 3 7" xfId="21509" xr:uid="{00000000-0005-0000-0000-00004E530000}"/>
    <cellStyle name="20% - Accent1 3 2 4 3 7 2" xfId="21510" xr:uid="{00000000-0005-0000-0000-00004F530000}"/>
    <cellStyle name="20% - Accent1 3 2 4 3 7 2 2" xfId="21511" xr:uid="{00000000-0005-0000-0000-000050530000}"/>
    <cellStyle name="20% - Accent1 3 2 4 3 7 2 2 2" xfId="21512" xr:uid="{00000000-0005-0000-0000-000051530000}"/>
    <cellStyle name="20% - Accent1 3 2 4 3 7 2 3" xfId="21513" xr:uid="{00000000-0005-0000-0000-000052530000}"/>
    <cellStyle name="20% - Accent1 3 2 4 3 7 3" xfId="21514" xr:uid="{00000000-0005-0000-0000-000053530000}"/>
    <cellStyle name="20% - Accent1 3 2 4 3 7 3 2" xfId="21515" xr:uid="{00000000-0005-0000-0000-000054530000}"/>
    <cellStyle name="20% - Accent1 3 2 4 3 7 4" xfId="21516" xr:uid="{00000000-0005-0000-0000-000055530000}"/>
    <cellStyle name="20% - Accent1 3 2 4 3 8" xfId="21517" xr:uid="{00000000-0005-0000-0000-000056530000}"/>
    <cellStyle name="20% - Accent1 3 2 4 3 8 2" xfId="21518" xr:uid="{00000000-0005-0000-0000-000057530000}"/>
    <cellStyle name="20% - Accent1 3 2 4 3 8 2 2" xfId="21519" xr:uid="{00000000-0005-0000-0000-000058530000}"/>
    <cellStyle name="20% - Accent1 3 2 4 3 8 2 2 2" xfId="21520" xr:uid="{00000000-0005-0000-0000-000059530000}"/>
    <cellStyle name="20% - Accent1 3 2 4 3 8 2 3" xfId="21521" xr:uid="{00000000-0005-0000-0000-00005A530000}"/>
    <cellStyle name="20% - Accent1 3 2 4 3 8 3" xfId="21522" xr:uid="{00000000-0005-0000-0000-00005B530000}"/>
    <cellStyle name="20% - Accent1 3 2 4 3 8 3 2" xfId="21523" xr:uid="{00000000-0005-0000-0000-00005C530000}"/>
    <cellStyle name="20% - Accent1 3 2 4 3 8 4" xfId="21524" xr:uid="{00000000-0005-0000-0000-00005D530000}"/>
    <cellStyle name="20% - Accent1 3 2 4 3 9" xfId="21525" xr:uid="{00000000-0005-0000-0000-00005E530000}"/>
    <cellStyle name="20% - Accent1 3 2 4 3 9 2" xfId="21526" xr:uid="{00000000-0005-0000-0000-00005F530000}"/>
    <cellStyle name="20% - Accent1 3 2 4 3 9 2 2" xfId="21527" xr:uid="{00000000-0005-0000-0000-000060530000}"/>
    <cellStyle name="20% - Accent1 3 2 4 3 9 2 2 2" xfId="21528" xr:uid="{00000000-0005-0000-0000-000061530000}"/>
    <cellStyle name="20% - Accent1 3 2 4 3 9 2 3" xfId="21529" xr:uid="{00000000-0005-0000-0000-000062530000}"/>
    <cellStyle name="20% - Accent1 3 2 4 3 9 3" xfId="21530" xr:uid="{00000000-0005-0000-0000-000063530000}"/>
    <cellStyle name="20% - Accent1 3 2 4 3 9 3 2" xfId="21531" xr:uid="{00000000-0005-0000-0000-000064530000}"/>
    <cellStyle name="20% - Accent1 3 2 4 3 9 4" xfId="21532" xr:uid="{00000000-0005-0000-0000-000065530000}"/>
    <cellStyle name="20% - Accent1 3 2 4 4" xfId="21533" xr:uid="{00000000-0005-0000-0000-000066530000}"/>
    <cellStyle name="20% - Accent1 3 2 4 4 10" xfId="21534" xr:uid="{00000000-0005-0000-0000-000067530000}"/>
    <cellStyle name="20% - Accent1 3 2 4 4 10 2" xfId="21535" xr:uid="{00000000-0005-0000-0000-000068530000}"/>
    <cellStyle name="20% - Accent1 3 2 4 4 11" xfId="21536" xr:uid="{00000000-0005-0000-0000-000069530000}"/>
    <cellStyle name="20% - Accent1 3 2 4 4 2" xfId="21537" xr:uid="{00000000-0005-0000-0000-00006A530000}"/>
    <cellStyle name="20% - Accent1 3 2 4 4 2 2" xfId="21538" xr:uid="{00000000-0005-0000-0000-00006B530000}"/>
    <cellStyle name="20% - Accent1 3 2 4 4 2 2 2" xfId="21539" xr:uid="{00000000-0005-0000-0000-00006C530000}"/>
    <cellStyle name="20% - Accent1 3 2 4 4 2 2 2 2" xfId="21540" xr:uid="{00000000-0005-0000-0000-00006D530000}"/>
    <cellStyle name="20% - Accent1 3 2 4 4 2 2 2 2 2" xfId="21541" xr:uid="{00000000-0005-0000-0000-00006E530000}"/>
    <cellStyle name="20% - Accent1 3 2 4 4 2 2 2 3" xfId="21542" xr:uid="{00000000-0005-0000-0000-00006F530000}"/>
    <cellStyle name="20% - Accent1 3 2 4 4 2 2 3" xfId="21543" xr:uid="{00000000-0005-0000-0000-000070530000}"/>
    <cellStyle name="20% - Accent1 3 2 4 4 2 2 3 2" xfId="21544" xr:uid="{00000000-0005-0000-0000-000071530000}"/>
    <cellStyle name="20% - Accent1 3 2 4 4 2 2 4" xfId="21545" xr:uid="{00000000-0005-0000-0000-000072530000}"/>
    <cellStyle name="20% - Accent1 3 2 4 4 2 3" xfId="21546" xr:uid="{00000000-0005-0000-0000-000073530000}"/>
    <cellStyle name="20% - Accent1 3 2 4 4 2 3 2" xfId="21547" xr:uid="{00000000-0005-0000-0000-000074530000}"/>
    <cellStyle name="20% - Accent1 3 2 4 4 2 3 2 2" xfId="21548" xr:uid="{00000000-0005-0000-0000-000075530000}"/>
    <cellStyle name="20% - Accent1 3 2 4 4 2 3 2 2 2" xfId="21549" xr:uid="{00000000-0005-0000-0000-000076530000}"/>
    <cellStyle name="20% - Accent1 3 2 4 4 2 3 2 3" xfId="21550" xr:uid="{00000000-0005-0000-0000-000077530000}"/>
    <cellStyle name="20% - Accent1 3 2 4 4 2 3 3" xfId="21551" xr:uid="{00000000-0005-0000-0000-000078530000}"/>
    <cellStyle name="20% - Accent1 3 2 4 4 2 3 3 2" xfId="21552" xr:uid="{00000000-0005-0000-0000-000079530000}"/>
    <cellStyle name="20% - Accent1 3 2 4 4 2 3 4" xfId="21553" xr:uid="{00000000-0005-0000-0000-00007A530000}"/>
    <cellStyle name="20% - Accent1 3 2 4 4 2 4" xfId="21554" xr:uid="{00000000-0005-0000-0000-00007B530000}"/>
    <cellStyle name="20% - Accent1 3 2 4 4 2 4 2" xfId="21555" xr:uid="{00000000-0005-0000-0000-00007C530000}"/>
    <cellStyle name="20% - Accent1 3 2 4 4 2 4 2 2" xfId="21556" xr:uid="{00000000-0005-0000-0000-00007D530000}"/>
    <cellStyle name="20% - Accent1 3 2 4 4 2 4 2 2 2" xfId="21557" xr:uid="{00000000-0005-0000-0000-00007E530000}"/>
    <cellStyle name="20% - Accent1 3 2 4 4 2 4 2 3" xfId="21558" xr:uid="{00000000-0005-0000-0000-00007F530000}"/>
    <cellStyle name="20% - Accent1 3 2 4 4 2 4 3" xfId="21559" xr:uid="{00000000-0005-0000-0000-000080530000}"/>
    <cellStyle name="20% - Accent1 3 2 4 4 2 4 3 2" xfId="21560" xr:uid="{00000000-0005-0000-0000-000081530000}"/>
    <cellStyle name="20% - Accent1 3 2 4 4 2 4 4" xfId="21561" xr:uid="{00000000-0005-0000-0000-000082530000}"/>
    <cellStyle name="20% - Accent1 3 2 4 4 2 5" xfId="21562" xr:uid="{00000000-0005-0000-0000-000083530000}"/>
    <cellStyle name="20% - Accent1 3 2 4 4 2 5 2" xfId="21563" xr:uid="{00000000-0005-0000-0000-000084530000}"/>
    <cellStyle name="20% - Accent1 3 2 4 4 2 5 2 2" xfId="21564" xr:uid="{00000000-0005-0000-0000-000085530000}"/>
    <cellStyle name="20% - Accent1 3 2 4 4 2 5 3" xfId="21565" xr:uid="{00000000-0005-0000-0000-000086530000}"/>
    <cellStyle name="20% - Accent1 3 2 4 4 2 6" xfId="21566" xr:uid="{00000000-0005-0000-0000-000087530000}"/>
    <cellStyle name="20% - Accent1 3 2 4 4 2 6 2" xfId="21567" xr:uid="{00000000-0005-0000-0000-000088530000}"/>
    <cellStyle name="20% - Accent1 3 2 4 4 2 6 2 2" xfId="21568" xr:uid="{00000000-0005-0000-0000-000089530000}"/>
    <cellStyle name="20% - Accent1 3 2 4 4 2 6 3" xfId="21569" xr:uid="{00000000-0005-0000-0000-00008A530000}"/>
    <cellStyle name="20% - Accent1 3 2 4 4 2 7" xfId="21570" xr:uid="{00000000-0005-0000-0000-00008B530000}"/>
    <cellStyle name="20% - Accent1 3 2 4 4 2 7 2" xfId="21571" xr:uid="{00000000-0005-0000-0000-00008C530000}"/>
    <cellStyle name="20% - Accent1 3 2 4 4 2 8" xfId="21572" xr:uid="{00000000-0005-0000-0000-00008D530000}"/>
    <cellStyle name="20% - Accent1 3 2 4 4 2 8 2" xfId="21573" xr:uid="{00000000-0005-0000-0000-00008E530000}"/>
    <cellStyle name="20% - Accent1 3 2 4 4 2 9" xfId="21574" xr:uid="{00000000-0005-0000-0000-00008F530000}"/>
    <cellStyle name="20% - Accent1 3 2 4 4 3" xfId="21575" xr:uid="{00000000-0005-0000-0000-000090530000}"/>
    <cellStyle name="20% - Accent1 3 2 4 4 3 2" xfId="21576" xr:uid="{00000000-0005-0000-0000-000091530000}"/>
    <cellStyle name="20% - Accent1 3 2 4 4 3 2 2" xfId="21577" xr:uid="{00000000-0005-0000-0000-000092530000}"/>
    <cellStyle name="20% - Accent1 3 2 4 4 3 2 2 2" xfId="21578" xr:uid="{00000000-0005-0000-0000-000093530000}"/>
    <cellStyle name="20% - Accent1 3 2 4 4 3 2 2 2 2" xfId="21579" xr:uid="{00000000-0005-0000-0000-000094530000}"/>
    <cellStyle name="20% - Accent1 3 2 4 4 3 2 2 3" xfId="21580" xr:uid="{00000000-0005-0000-0000-000095530000}"/>
    <cellStyle name="20% - Accent1 3 2 4 4 3 2 3" xfId="21581" xr:uid="{00000000-0005-0000-0000-000096530000}"/>
    <cellStyle name="20% - Accent1 3 2 4 4 3 2 3 2" xfId="21582" xr:uid="{00000000-0005-0000-0000-000097530000}"/>
    <cellStyle name="20% - Accent1 3 2 4 4 3 2 4" xfId="21583" xr:uid="{00000000-0005-0000-0000-000098530000}"/>
    <cellStyle name="20% - Accent1 3 2 4 4 3 3" xfId="21584" xr:uid="{00000000-0005-0000-0000-000099530000}"/>
    <cellStyle name="20% - Accent1 3 2 4 4 3 3 2" xfId="21585" xr:uid="{00000000-0005-0000-0000-00009A530000}"/>
    <cellStyle name="20% - Accent1 3 2 4 4 3 3 2 2" xfId="21586" xr:uid="{00000000-0005-0000-0000-00009B530000}"/>
    <cellStyle name="20% - Accent1 3 2 4 4 3 3 2 2 2" xfId="21587" xr:uid="{00000000-0005-0000-0000-00009C530000}"/>
    <cellStyle name="20% - Accent1 3 2 4 4 3 3 2 3" xfId="21588" xr:uid="{00000000-0005-0000-0000-00009D530000}"/>
    <cellStyle name="20% - Accent1 3 2 4 4 3 3 3" xfId="21589" xr:uid="{00000000-0005-0000-0000-00009E530000}"/>
    <cellStyle name="20% - Accent1 3 2 4 4 3 3 3 2" xfId="21590" xr:uid="{00000000-0005-0000-0000-00009F530000}"/>
    <cellStyle name="20% - Accent1 3 2 4 4 3 3 4" xfId="21591" xr:uid="{00000000-0005-0000-0000-0000A0530000}"/>
    <cellStyle name="20% - Accent1 3 2 4 4 3 4" xfId="21592" xr:uid="{00000000-0005-0000-0000-0000A1530000}"/>
    <cellStyle name="20% - Accent1 3 2 4 4 3 4 2" xfId="21593" xr:uid="{00000000-0005-0000-0000-0000A2530000}"/>
    <cellStyle name="20% - Accent1 3 2 4 4 3 4 2 2" xfId="21594" xr:uid="{00000000-0005-0000-0000-0000A3530000}"/>
    <cellStyle name="20% - Accent1 3 2 4 4 3 4 2 2 2" xfId="21595" xr:uid="{00000000-0005-0000-0000-0000A4530000}"/>
    <cellStyle name="20% - Accent1 3 2 4 4 3 4 2 3" xfId="21596" xr:uid="{00000000-0005-0000-0000-0000A5530000}"/>
    <cellStyle name="20% - Accent1 3 2 4 4 3 4 3" xfId="21597" xr:uid="{00000000-0005-0000-0000-0000A6530000}"/>
    <cellStyle name="20% - Accent1 3 2 4 4 3 4 3 2" xfId="21598" xr:uid="{00000000-0005-0000-0000-0000A7530000}"/>
    <cellStyle name="20% - Accent1 3 2 4 4 3 4 4" xfId="21599" xr:uid="{00000000-0005-0000-0000-0000A8530000}"/>
    <cellStyle name="20% - Accent1 3 2 4 4 3 5" xfId="21600" xr:uid="{00000000-0005-0000-0000-0000A9530000}"/>
    <cellStyle name="20% - Accent1 3 2 4 4 3 5 2" xfId="21601" xr:uid="{00000000-0005-0000-0000-0000AA530000}"/>
    <cellStyle name="20% - Accent1 3 2 4 4 3 5 2 2" xfId="21602" xr:uid="{00000000-0005-0000-0000-0000AB530000}"/>
    <cellStyle name="20% - Accent1 3 2 4 4 3 5 3" xfId="21603" xr:uid="{00000000-0005-0000-0000-0000AC530000}"/>
    <cellStyle name="20% - Accent1 3 2 4 4 3 6" xfId="21604" xr:uid="{00000000-0005-0000-0000-0000AD530000}"/>
    <cellStyle name="20% - Accent1 3 2 4 4 3 6 2" xfId="21605" xr:uid="{00000000-0005-0000-0000-0000AE530000}"/>
    <cellStyle name="20% - Accent1 3 2 4 4 3 6 2 2" xfId="21606" xr:uid="{00000000-0005-0000-0000-0000AF530000}"/>
    <cellStyle name="20% - Accent1 3 2 4 4 3 6 3" xfId="21607" xr:uid="{00000000-0005-0000-0000-0000B0530000}"/>
    <cellStyle name="20% - Accent1 3 2 4 4 3 7" xfId="21608" xr:uid="{00000000-0005-0000-0000-0000B1530000}"/>
    <cellStyle name="20% - Accent1 3 2 4 4 3 7 2" xfId="21609" xr:uid="{00000000-0005-0000-0000-0000B2530000}"/>
    <cellStyle name="20% - Accent1 3 2 4 4 3 8" xfId="21610" xr:uid="{00000000-0005-0000-0000-0000B3530000}"/>
    <cellStyle name="20% - Accent1 3 2 4 4 3 8 2" xfId="21611" xr:uid="{00000000-0005-0000-0000-0000B4530000}"/>
    <cellStyle name="20% - Accent1 3 2 4 4 3 9" xfId="21612" xr:uid="{00000000-0005-0000-0000-0000B5530000}"/>
    <cellStyle name="20% - Accent1 3 2 4 4 4" xfId="21613" xr:uid="{00000000-0005-0000-0000-0000B6530000}"/>
    <cellStyle name="20% - Accent1 3 2 4 4 4 2" xfId="21614" xr:uid="{00000000-0005-0000-0000-0000B7530000}"/>
    <cellStyle name="20% - Accent1 3 2 4 4 4 2 2" xfId="21615" xr:uid="{00000000-0005-0000-0000-0000B8530000}"/>
    <cellStyle name="20% - Accent1 3 2 4 4 4 2 2 2" xfId="21616" xr:uid="{00000000-0005-0000-0000-0000B9530000}"/>
    <cellStyle name="20% - Accent1 3 2 4 4 4 2 3" xfId="21617" xr:uid="{00000000-0005-0000-0000-0000BA530000}"/>
    <cellStyle name="20% - Accent1 3 2 4 4 4 3" xfId="21618" xr:uid="{00000000-0005-0000-0000-0000BB530000}"/>
    <cellStyle name="20% - Accent1 3 2 4 4 4 3 2" xfId="21619" xr:uid="{00000000-0005-0000-0000-0000BC530000}"/>
    <cellStyle name="20% - Accent1 3 2 4 4 4 4" xfId="21620" xr:uid="{00000000-0005-0000-0000-0000BD530000}"/>
    <cellStyle name="20% - Accent1 3 2 4 4 5" xfId="21621" xr:uid="{00000000-0005-0000-0000-0000BE530000}"/>
    <cellStyle name="20% - Accent1 3 2 4 4 5 2" xfId="21622" xr:uid="{00000000-0005-0000-0000-0000BF530000}"/>
    <cellStyle name="20% - Accent1 3 2 4 4 5 2 2" xfId="21623" xr:uid="{00000000-0005-0000-0000-0000C0530000}"/>
    <cellStyle name="20% - Accent1 3 2 4 4 5 2 2 2" xfId="21624" xr:uid="{00000000-0005-0000-0000-0000C1530000}"/>
    <cellStyle name="20% - Accent1 3 2 4 4 5 2 3" xfId="21625" xr:uid="{00000000-0005-0000-0000-0000C2530000}"/>
    <cellStyle name="20% - Accent1 3 2 4 4 5 3" xfId="21626" xr:uid="{00000000-0005-0000-0000-0000C3530000}"/>
    <cellStyle name="20% - Accent1 3 2 4 4 5 3 2" xfId="21627" xr:uid="{00000000-0005-0000-0000-0000C4530000}"/>
    <cellStyle name="20% - Accent1 3 2 4 4 5 4" xfId="21628" xr:uid="{00000000-0005-0000-0000-0000C5530000}"/>
    <cellStyle name="20% - Accent1 3 2 4 4 6" xfId="21629" xr:uid="{00000000-0005-0000-0000-0000C6530000}"/>
    <cellStyle name="20% - Accent1 3 2 4 4 6 2" xfId="21630" xr:uid="{00000000-0005-0000-0000-0000C7530000}"/>
    <cellStyle name="20% - Accent1 3 2 4 4 6 2 2" xfId="21631" xr:uid="{00000000-0005-0000-0000-0000C8530000}"/>
    <cellStyle name="20% - Accent1 3 2 4 4 6 2 2 2" xfId="21632" xr:uid="{00000000-0005-0000-0000-0000C9530000}"/>
    <cellStyle name="20% - Accent1 3 2 4 4 6 2 3" xfId="21633" xr:uid="{00000000-0005-0000-0000-0000CA530000}"/>
    <cellStyle name="20% - Accent1 3 2 4 4 6 3" xfId="21634" xr:uid="{00000000-0005-0000-0000-0000CB530000}"/>
    <cellStyle name="20% - Accent1 3 2 4 4 6 3 2" xfId="21635" xr:uid="{00000000-0005-0000-0000-0000CC530000}"/>
    <cellStyle name="20% - Accent1 3 2 4 4 6 4" xfId="21636" xr:uid="{00000000-0005-0000-0000-0000CD530000}"/>
    <cellStyle name="20% - Accent1 3 2 4 4 7" xfId="21637" xr:uid="{00000000-0005-0000-0000-0000CE530000}"/>
    <cellStyle name="20% - Accent1 3 2 4 4 7 2" xfId="21638" xr:uid="{00000000-0005-0000-0000-0000CF530000}"/>
    <cellStyle name="20% - Accent1 3 2 4 4 7 2 2" xfId="21639" xr:uid="{00000000-0005-0000-0000-0000D0530000}"/>
    <cellStyle name="20% - Accent1 3 2 4 4 7 3" xfId="21640" xr:uid="{00000000-0005-0000-0000-0000D1530000}"/>
    <cellStyle name="20% - Accent1 3 2 4 4 8" xfId="21641" xr:uid="{00000000-0005-0000-0000-0000D2530000}"/>
    <cellStyle name="20% - Accent1 3 2 4 4 8 2" xfId="21642" xr:uid="{00000000-0005-0000-0000-0000D3530000}"/>
    <cellStyle name="20% - Accent1 3 2 4 4 8 2 2" xfId="21643" xr:uid="{00000000-0005-0000-0000-0000D4530000}"/>
    <cellStyle name="20% - Accent1 3 2 4 4 8 3" xfId="21644" xr:uid="{00000000-0005-0000-0000-0000D5530000}"/>
    <cellStyle name="20% - Accent1 3 2 4 4 9" xfId="21645" xr:uid="{00000000-0005-0000-0000-0000D6530000}"/>
    <cellStyle name="20% - Accent1 3 2 4 4 9 2" xfId="21646" xr:uid="{00000000-0005-0000-0000-0000D7530000}"/>
    <cellStyle name="20% - Accent1 3 2 4 5" xfId="21647" xr:uid="{00000000-0005-0000-0000-0000D8530000}"/>
    <cellStyle name="20% - Accent1 3 2 4 5 10" xfId="21648" xr:uid="{00000000-0005-0000-0000-0000D9530000}"/>
    <cellStyle name="20% - Accent1 3 2 4 5 10 2" xfId="21649" xr:uid="{00000000-0005-0000-0000-0000DA530000}"/>
    <cellStyle name="20% - Accent1 3 2 4 5 11" xfId="21650" xr:uid="{00000000-0005-0000-0000-0000DB530000}"/>
    <cellStyle name="20% - Accent1 3 2 4 5 2" xfId="21651" xr:uid="{00000000-0005-0000-0000-0000DC530000}"/>
    <cellStyle name="20% - Accent1 3 2 4 5 2 2" xfId="21652" xr:uid="{00000000-0005-0000-0000-0000DD530000}"/>
    <cellStyle name="20% - Accent1 3 2 4 5 2 2 2" xfId="21653" xr:uid="{00000000-0005-0000-0000-0000DE530000}"/>
    <cellStyle name="20% - Accent1 3 2 4 5 2 2 2 2" xfId="21654" xr:uid="{00000000-0005-0000-0000-0000DF530000}"/>
    <cellStyle name="20% - Accent1 3 2 4 5 2 2 2 2 2" xfId="21655" xr:uid="{00000000-0005-0000-0000-0000E0530000}"/>
    <cellStyle name="20% - Accent1 3 2 4 5 2 2 2 3" xfId="21656" xr:uid="{00000000-0005-0000-0000-0000E1530000}"/>
    <cellStyle name="20% - Accent1 3 2 4 5 2 2 3" xfId="21657" xr:uid="{00000000-0005-0000-0000-0000E2530000}"/>
    <cellStyle name="20% - Accent1 3 2 4 5 2 2 3 2" xfId="21658" xr:uid="{00000000-0005-0000-0000-0000E3530000}"/>
    <cellStyle name="20% - Accent1 3 2 4 5 2 2 4" xfId="21659" xr:uid="{00000000-0005-0000-0000-0000E4530000}"/>
    <cellStyle name="20% - Accent1 3 2 4 5 2 3" xfId="21660" xr:uid="{00000000-0005-0000-0000-0000E5530000}"/>
    <cellStyle name="20% - Accent1 3 2 4 5 2 3 2" xfId="21661" xr:uid="{00000000-0005-0000-0000-0000E6530000}"/>
    <cellStyle name="20% - Accent1 3 2 4 5 2 3 2 2" xfId="21662" xr:uid="{00000000-0005-0000-0000-0000E7530000}"/>
    <cellStyle name="20% - Accent1 3 2 4 5 2 3 2 2 2" xfId="21663" xr:uid="{00000000-0005-0000-0000-0000E8530000}"/>
    <cellStyle name="20% - Accent1 3 2 4 5 2 3 2 3" xfId="21664" xr:uid="{00000000-0005-0000-0000-0000E9530000}"/>
    <cellStyle name="20% - Accent1 3 2 4 5 2 3 3" xfId="21665" xr:uid="{00000000-0005-0000-0000-0000EA530000}"/>
    <cellStyle name="20% - Accent1 3 2 4 5 2 3 3 2" xfId="21666" xr:uid="{00000000-0005-0000-0000-0000EB530000}"/>
    <cellStyle name="20% - Accent1 3 2 4 5 2 3 4" xfId="21667" xr:uid="{00000000-0005-0000-0000-0000EC530000}"/>
    <cellStyle name="20% - Accent1 3 2 4 5 2 4" xfId="21668" xr:uid="{00000000-0005-0000-0000-0000ED530000}"/>
    <cellStyle name="20% - Accent1 3 2 4 5 2 4 2" xfId="21669" xr:uid="{00000000-0005-0000-0000-0000EE530000}"/>
    <cellStyle name="20% - Accent1 3 2 4 5 2 4 2 2" xfId="21670" xr:uid="{00000000-0005-0000-0000-0000EF530000}"/>
    <cellStyle name="20% - Accent1 3 2 4 5 2 4 2 2 2" xfId="21671" xr:uid="{00000000-0005-0000-0000-0000F0530000}"/>
    <cellStyle name="20% - Accent1 3 2 4 5 2 4 2 3" xfId="21672" xr:uid="{00000000-0005-0000-0000-0000F1530000}"/>
    <cellStyle name="20% - Accent1 3 2 4 5 2 4 3" xfId="21673" xr:uid="{00000000-0005-0000-0000-0000F2530000}"/>
    <cellStyle name="20% - Accent1 3 2 4 5 2 4 3 2" xfId="21674" xr:uid="{00000000-0005-0000-0000-0000F3530000}"/>
    <cellStyle name="20% - Accent1 3 2 4 5 2 4 4" xfId="21675" xr:uid="{00000000-0005-0000-0000-0000F4530000}"/>
    <cellStyle name="20% - Accent1 3 2 4 5 2 5" xfId="21676" xr:uid="{00000000-0005-0000-0000-0000F5530000}"/>
    <cellStyle name="20% - Accent1 3 2 4 5 2 5 2" xfId="21677" xr:uid="{00000000-0005-0000-0000-0000F6530000}"/>
    <cellStyle name="20% - Accent1 3 2 4 5 2 5 2 2" xfId="21678" xr:uid="{00000000-0005-0000-0000-0000F7530000}"/>
    <cellStyle name="20% - Accent1 3 2 4 5 2 5 3" xfId="21679" xr:uid="{00000000-0005-0000-0000-0000F8530000}"/>
    <cellStyle name="20% - Accent1 3 2 4 5 2 6" xfId="21680" xr:uid="{00000000-0005-0000-0000-0000F9530000}"/>
    <cellStyle name="20% - Accent1 3 2 4 5 2 6 2" xfId="21681" xr:uid="{00000000-0005-0000-0000-0000FA530000}"/>
    <cellStyle name="20% - Accent1 3 2 4 5 2 6 2 2" xfId="21682" xr:uid="{00000000-0005-0000-0000-0000FB530000}"/>
    <cellStyle name="20% - Accent1 3 2 4 5 2 6 3" xfId="21683" xr:uid="{00000000-0005-0000-0000-0000FC530000}"/>
    <cellStyle name="20% - Accent1 3 2 4 5 2 7" xfId="21684" xr:uid="{00000000-0005-0000-0000-0000FD530000}"/>
    <cellStyle name="20% - Accent1 3 2 4 5 2 7 2" xfId="21685" xr:uid="{00000000-0005-0000-0000-0000FE530000}"/>
    <cellStyle name="20% - Accent1 3 2 4 5 2 8" xfId="21686" xr:uid="{00000000-0005-0000-0000-0000FF530000}"/>
    <cellStyle name="20% - Accent1 3 2 4 5 2 8 2" xfId="21687" xr:uid="{00000000-0005-0000-0000-000000540000}"/>
    <cellStyle name="20% - Accent1 3 2 4 5 2 9" xfId="21688" xr:uid="{00000000-0005-0000-0000-000001540000}"/>
    <cellStyle name="20% - Accent1 3 2 4 5 3" xfId="21689" xr:uid="{00000000-0005-0000-0000-000002540000}"/>
    <cellStyle name="20% - Accent1 3 2 4 5 3 2" xfId="21690" xr:uid="{00000000-0005-0000-0000-000003540000}"/>
    <cellStyle name="20% - Accent1 3 2 4 5 3 2 2" xfId="21691" xr:uid="{00000000-0005-0000-0000-000004540000}"/>
    <cellStyle name="20% - Accent1 3 2 4 5 3 2 2 2" xfId="21692" xr:uid="{00000000-0005-0000-0000-000005540000}"/>
    <cellStyle name="20% - Accent1 3 2 4 5 3 2 2 2 2" xfId="21693" xr:uid="{00000000-0005-0000-0000-000006540000}"/>
    <cellStyle name="20% - Accent1 3 2 4 5 3 2 2 3" xfId="21694" xr:uid="{00000000-0005-0000-0000-000007540000}"/>
    <cellStyle name="20% - Accent1 3 2 4 5 3 2 3" xfId="21695" xr:uid="{00000000-0005-0000-0000-000008540000}"/>
    <cellStyle name="20% - Accent1 3 2 4 5 3 2 3 2" xfId="21696" xr:uid="{00000000-0005-0000-0000-000009540000}"/>
    <cellStyle name="20% - Accent1 3 2 4 5 3 2 4" xfId="21697" xr:uid="{00000000-0005-0000-0000-00000A540000}"/>
    <cellStyle name="20% - Accent1 3 2 4 5 3 3" xfId="21698" xr:uid="{00000000-0005-0000-0000-00000B540000}"/>
    <cellStyle name="20% - Accent1 3 2 4 5 3 3 2" xfId="21699" xr:uid="{00000000-0005-0000-0000-00000C540000}"/>
    <cellStyle name="20% - Accent1 3 2 4 5 3 3 2 2" xfId="21700" xr:uid="{00000000-0005-0000-0000-00000D540000}"/>
    <cellStyle name="20% - Accent1 3 2 4 5 3 3 2 2 2" xfId="21701" xr:uid="{00000000-0005-0000-0000-00000E540000}"/>
    <cellStyle name="20% - Accent1 3 2 4 5 3 3 2 3" xfId="21702" xr:uid="{00000000-0005-0000-0000-00000F540000}"/>
    <cellStyle name="20% - Accent1 3 2 4 5 3 3 3" xfId="21703" xr:uid="{00000000-0005-0000-0000-000010540000}"/>
    <cellStyle name="20% - Accent1 3 2 4 5 3 3 3 2" xfId="21704" xr:uid="{00000000-0005-0000-0000-000011540000}"/>
    <cellStyle name="20% - Accent1 3 2 4 5 3 3 4" xfId="21705" xr:uid="{00000000-0005-0000-0000-000012540000}"/>
    <cellStyle name="20% - Accent1 3 2 4 5 3 4" xfId="21706" xr:uid="{00000000-0005-0000-0000-000013540000}"/>
    <cellStyle name="20% - Accent1 3 2 4 5 3 4 2" xfId="21707" xr:uid="{00000000-0005-0000-0000-000014540000}"/>
    <cellStyle name="20% - Accent1 3 2 4 5 3 4 2 2" xfId="21708" xr:uid="{00000000-0005-0000-0000-000015540000}"/>
    <cellStyle name="20% - Accent1 3 2 4 5 3 4 2 2 2" xfId="21709" xr:uid="{00000000-0005-0000-0000-000016540000}"/>
    <cellStyle name="20% - Accent1 3 2 4 5 3 4 2 3" xfId="21710" xr:uid="{00000000-0005-0000-0000-000017540000}"/>
    <cellStyle name="20% - Accent1 3 2 4 5 3 4 3" xfId="21711" xr:uid="{00000000-0005-0000-0000-000018540000}"/>
    <cellStyle name="20% - Accent1 3 2 4 5 3 4 3 2" xfId="21712" xr:uid="{00000000-0005-0000-0000-000019540000}"/>
    <cellStyle name="20% - Accent1 3 2 4 5 3 4 4" xfId="21713" xr:uid="{00000000-0005-0000-0000-00001A540000}"/>
    <cellStyle name="20% - Accent1 3 2 4 5 3 5" xfId="21714" xr:uid="{00000000-0005-0000-0000-00001B540000}"/>
    <cellStyle name="20% - Accent1 3 2 4 5 3 5 2" xfId="21715" xr:uid="{00000000-0005-0000-0000-00001C540000}"/>
    <cellStyle name="20% - Accent1 3 2 4 5 3 5 2 2" xfId="21716" xr:uid="{00000000-0005-0000-0000-00001D540000}"/>
    <cellStyle name="20% - Accent1 3 2 4 5 3 5 3" xfId="21717" xr:uid="{00000000-0005-0000-0000-00001E540000}"/>
    <cellStyle name="20% - Accent1 3 2 4 5 3 6" xfId="21718" xr:uid="{00000000-0005-0000-0000-00001F540000}"/>
    <cellStyle name="20% - Accent1 3 2 4 5 3 6 2" xfId="21719" xr:uid="{00000000-0005-0000-0000-000020540000}"/>
    <cellStyle name="20% - Accent1 3 2 4 5 3 6 2 2" xfId="21720" xr:uid="{00000000-0005-0000-0000-000021540000}"/>
    <cellStyle name="20% - Accent1 3 2 4 5 3 6 3" xfId="21721" xr:uid="{00000000-0005-0000-0000-000022540000}"/>
    <cellStyle name="20% - Accent1 3 2 4 5 3 7" xfId="21722" xr:uid="{00000000-0005-0000-0000-000023540000}"/>
    <cellStyle name="20% - Accent1 3 2 4 5 3 7 2" xfId="21723" xr:uid="{00000000-0005-0000-0000-000024540000}"/>
    <cellStyle name="20% - Accent1 3 2 4 5 3 8" xfId="21724" xr:uid="{00000000-0005-0000-0000-000025540000}"/>
    <cellStyle name="20% - Accent1 3 2 4 5 3 8 2" xfId="21725" xr:uid="{00000000-0005-0000-0000-000026540000}"/>
    <cellStyle name="20% - Accent1 3 2 4 5 3 9" xfId="21726" xr:uid="{00000000-0005-0000-0000-000027540000}"/>
    <cellStyle name="20% - Accent1 3 2 4 5 4" xfId="21727" xr:uid="{00000000-0005-0000-0000-000028540000}"/>
    <cellStyle name="20% - Accent1 3 2 4 5 4 2" xfId="21728" xr:uid="{00000000-0005-0000-0000-000029540000}"/>
    <cellStyle name="20% - Accent1 3 2 4 5 4 2 2" xfId="21729" xr:uid="{00000000-0005-0000-0000-00002A540000}"/>
    <cellStyle name="20% - Accent1 3 2 4 5 4 2 2 2" xfId="21730" xr:uid="{00000000-0005-0000-0000-00002B540000}"/>
    <cellStyle name="20% - Accent1 3 2 4 5 4 2 3" xfId="21731" xr:uid="{00000000-0005-0000-0000-00002C540000}"/>
    <cellStyle name="20% - Accent1 3 2 4 5 4 3" xfId="21732" xr:uid="{00000000-0005-0000-0000-00002D540000}"/>
    <cellStyle name="20% - Accent1 3 2 4 5 4 3 2" xfId="21733" xr:uid="{00000000-0005-0000-0000-00002E540000}"/>
    <cellStyle name="20% - Accent1 3 2 4 5 4 4" xfId="21734" xr:uid="{00000000-0005-0000-0000-00002F540000}"/>
    <cellStyle name="20% - Accent1 3 2 4 5 5" xfId="21735" xr:uid="{00000000-0005-0000-0000-000030540000}"/>
    <cellStyle name="20% - Accent1 3 2 4 5 5 2" xfId="21736" xr:uid="{00000000-0005-0000-0000-000031540000}"/>
    <cellStyle name="20% - Accent1 3 2 4 5 5 2 2" xfId="21737" xr:uid="{00000000-0005-0000-0000-000032540000}"/>
    <cellStyle name="20% - Accent1 3 2 4 5 5 2 2 2" xfId="21738" xr:uid="{00000000-0005-0000-0000-000033540000}"/>
    <cellStyle name="20% - Accent1 3 2 4 5 5 2 3" xfId="21739" xr:uid="{00000000-0005-0000-0000-000034540000}"/>
    <cellStyle name="20% - Accent1 3 2 4 5 5 3" xfId="21740" xr:uid="{00000000-0005-0000-0000-000035540000}"/>
    <cellStyle name="20% - Accent1 3 2 4 5 5 3 2" xfId="21741" xr:uid="{00000000-0005-0000-0000-000036540000}"/>
    <cellStyle name="20% - Accent1 3 2 4 5 5 4" xfId="21742" xr:uid="{00000000-0005-0000-0000-000037540000}"/>
    <cellStyle name="20% - Accent1 3 2 4 5 6" xfId="21743" xr:uid="{00000000-0005-0000-0000-000038540000}"/>
    <cellStyle name="20% - Accent1 3 2 4 5 6 2" xfId="21744" xr:uid="{00000000-0005-0000-0000-000039540000}"/>
    <cellStyle name="20% - Accent1 3 2 4 5 6 2 2" xfId="21745" xr:uid="{00000000-0005-0000-0000-00003A540000}"/>
    <cellStyle name="20% - Accent1 3 2 4 5 6 2 2 2" xfId="21746" xr:uid="{00000000-0005-0000-0000-00003B540000}"/>
    <cellStyle name="20% - Accent1 3 2 4 5 6 2 3" xfId="21747" xr:uid="{00000000-0005-0000-0000-00003C540000}"/>
    <cellStyle name="20% - Accent1 3 2 4 5 6 3" xfId="21748" xr:uid="{00000000-0005-0000-0000-00003D540000}"/>
    <cellStyle name="20% - Accent1 3 2 4 5 6 3 2" xfId="21749" xr:uid="{00000000-0005-0000-0000-00003E540000}"/>
    <cellStyle name="20% - Accent1 3 2 4 5 6 4" xfId="21750" xr:uid="{00000000-0005-0000-0000-00003F540000}"/>
    <cellStyle name="20% - Accent1 3 2 4 5 7" xfId="21751" xr:uid="{00000000-0005-0000-0000-000040540000}"/>
    <cellStyle name="20% - Accent1 3 2 4 5 7 2" xfId="21752" xr:uid="{00000000-0005-0000-0000-000041540000}"/>
    <cellStyle name="20% - Accent1 3 2 4 5 7 2 2" xfId="21753" xr:uid="{00000000-0005-0000-0000-000042540000}"/>
    <cellStyle name="20% - Accent1 3 2 4 5 7 3" xfId="21754" xr:uid="{00000000-0005-0000-0000-000043540000}"/>
    <cellStyle name="20% - Accent1 3 2 4 5 8" xfId="21755" xr:uid="{00000000-0005-0000-0000-000044540000}"/>
    <cellStyle name="20% - Accent1 3 2 4 5 8 2" xfId="21756" xr:uid="{00000000-0005-0000-0000-000045540000}"/>
    <cellStyle name="20% - Accent1 3 2 4 5 8 2 2" xfId="21757" xr:uid="{00000000-0005-0000-0000-000046540000}"/>
    <cellStyle name="20% - Accent1 3 2 4 5 8 3" xfId="21758" xr:uid="{00000000-0005-0000-0000-000047540000}"/>
    <cellStyle name="20% - Accent1 3 2 4 5 9" xfId="21759" xr:uid="{00000000-0005-0000-0000-000048540000}"/>
    <cellStyle name="20% - Accent1 3 2 4 5 9 2" xfId="21760" xr:uid="{00000000-0005-0000-0000-000049540000}"/>
    <cellStyle name="20% - Accent1 3 2 4 6" xfId="21761" xr:uid="{00000000-0005-0000-0000-00004A540000}"/>
    <cellStyle name="20% - Accent1 3 2 4 6 10" xfId="21762" xr:uid="{00000000-0005-0000-0000-00004B540000}"/>
    <cellStyle name="20% - Accent1 3 2 4 6 10 2" xfId="21763" xr:uid="{00000000-0005-0000-0000-00004C540000}"/>
    <cellStyle name="20% - Accent1 3 2 4 6 11" xfId="21764" xr:uid="{00000000-0005-0000-0000-00004D540000}"/>
    <cellStyle name="20% - Accent1 3 2 4 6 2" xfId="21765" xr:uid="{00000000-0005-0000-0000-00004E540000}"/>
    <cellStyle name="20% - Accent1 3 2 4 6 2 2" xfId="21766" xr:uid="{00000000-0005-0000-0000-00004F540000}"/>
    <cellStyle name="20% - Accent1 3 2 4 6 2 2 2" xfId="21767" xr:uid="{00000000-0005-0000-0000-000050540000}"/>
    <cellStyle name="20% - Accent1 3 2 4 6 2 2 2 2" xfId="21768" xr:uid="{00000000-0005-0000-0000-000051540000}"/>
    <cellStyle name="20% - Accent1 3 2 4 6 2 2 2 2 2" xfId="21769" xr:uid="{00000000-0005-0000-0000-000052540000}"/>
    <cellStyle name="20% - Accent1 3 2 4 6 2 2 2 3" xfId="21770" xr:uid="{00000000-0005-0000-0000-000053540000}"/>
    <cellStyle name="20% - Accent1 3 2 4 6 2 2 3" xfId="21771" xr:uid="{00000000-0005-0000-0000-000054540000}"/>
    <cellStyle name="20% - Accent1 3 2 4 6 2 2 3 2" xfId="21772" xr:uid="{00000000-0005-0000-0000-000055540000}"/>
    <cellStyle name="20% - Accent1 3 2 4 6 2 2 4" xfId="21773" xr:uid="{00000000-0005-0000-0000-000056540000}"/>
    <cellStyle name="20% - Accent1 3 2 4 6 2 3" xfId="21774" xr:uid="{00000000-0005-0000-0000-000057540000}"/>
    <cellStyle name="20% - Accent1 3 2 4 6 2 3 2" xfId="21775" xr:uid="{00000000-0005-0000-0000-000058540000}"/>
    <cellStyle name="20% - Accent1 3 2 4 6 2 3 2 2" xfId="21776" xr:uid="{00000000-0005-0000-0000-000059540000}"/>
    <cellStyle name="20% - Accent1 3 2 4 6 2 3 2 2 2" xfId="21777" xr:uid="{00000000-0005-0000-0000-00005A540000}"/>
    <cellStyle name="20% - Accent1 3 2 4 6 2 3 2 3" xfId="21778" xr:uid="{00000000-0005-0000-0000-00005B540000}"/>
    <cellStyle name="20% - Accent1 3 2 4 6 2 3 3" xfId="21779" xr:uid="{00000000-0005-0000-0000-00005C540000}"/>
    <cellStyle name="20% - Accent1 3 2 4 6 2 3 3 2" xfId="21780" xr:uid="{00000000-0005-0000-0000-00005D540000}"/>
    <cellStyle name="20% - Accent1 3 2 4 6 2 3 4" xfId="21781" xr:uid="{00000000-0005-0000-0000-00005E540000}"/>
    <cellStyle name="20% - Accent1 3 2 4 6 2 4" xfId="21782" xr:uid="{00000000-0005-0000-0000-00005F540000}"/>
    <cellStyle name="20% - Accent1 3 2 4 6 2 4 2" xfId="21783" xr:uid="{00000000-0005-0000-0000-000060540000}"/>
    <cellStyle name="20% - Accent1 3 2 4 6 2 4 2 2" xfId="21784" xr:uid="{00000000-0005-0000-0000-000061540000}"/>
    <cellStyle name="20% - Accent1 3 2 4 6 2 4 2 2 2" xfId="21785" xr:uid="{00000000-0005-0000-0000-000062540000}"/>
    <cellStyle name="20% - Accent1 3 2 4 6 2 4 2 3" xfId="21786" xr:uid="{00000000-0005-0000-0000-000063540000}"/>
    <cellStyle name="20% - Accent1 3 2 4 6 2 4 3" xfId="21787" xr:uid="{00000000-0005-0000-0000-000064540000}"/>
    <cellStyle name="20% - Accent1 3 2 4 6 2 4 3 2" xfId="21788" xr:uid="{00000000-0005-0000-0000-000065540000}"/>
    <cellStyle name="20% - Accent1 3 2 4 6 2 4 4" xfId="21789" xr:uid="{00000000-0005-0000-0000-000066540000}"/>
    <cellStyle name="20% - Accent1 3 2 4 6 2 5" xfId="21790" xr:uid="{00000000-0005-0000-0000-000067540000}"/>
    <cellStyle name="20% - Accent1 3 2 4 6 2 5 2" xfId="21791" xr:uid="{00000000-0005-0000-0000-000068540000}"/>
    <cellStyle name="20% - Accent1 3 2 4 6 2 5 2 2" xfId="21792" xr:uid="{00000000-0005-0000-0000-000069540000}"/>
    <cellStyle name="20% - Accent1 3 2 4 6 2 5 3" xfId="21793" xr:uid="{00000000-0005-0000-0000-00006A540000}"/>
    <cellStyle name="20% - Accent1 3 2 4 6 2 6" xfId="21794" xr:uid="{00000000-0005-0000-0000-00006B540000}"/>
    <cellStyle name="20% - Accent1 3 2 4 6 2 6 2" xfId="21795" xr:uid="{00000000-0005-0000-0000-00006C540000}"/>
    <cellStyle name="20% - Accent1 3 2 4 6 2 6 2 2" xfId="21796" xr:uid="{00000000-0005-0000-0000-00006D540000}"/>
    <cellStyle name="20% - Accent1 3 2 4 6 2 6 3" xfId="21797" xr:uid="{00000000-0005-0000-0000-00006E540000}"/>
    <cellStyle name="20% - Accent1 3 2 4 6 2 7" xfId="21798" xr:uid="{00000000-0005-0000-0000-00006F540000}"/>
    <cellStyle name="20% - Accent1 3 2 4 6 2 7 2" xfId="21799" xr:uid="{00000000-0005-0000-0000-000070540000}"/>
    <cellStyle name="20% - Accent1 3 2 4 6 2 8" xfId="21800" xr:uid="{00000000-0005-0000-0000-000071540000}"/>
    <cellStyle name="20% - Accent1 3 2 4 6 2 8 2" xfId="21801" xr:uid="{00000000-0005-0000-0000-000072540000}"/>
    <cellStyle name="20% - Accent1 3 2 4 6 2 9" xfId="21802" xr:uid="{00000000-0005-0000-0000-000073540000}"/>
    <cellStyle name="20% - Accent1 3 2 4 6 3" xfId="21803" xr:uid="{00000000-0005-0000-0000-000074540000}"/>
    <cellStyle name="20% - Accent1 3 2 4 6 3 2" xfId="21804" xr:uid="{00000000-0005-0000-0000-000075540000}"/>
    <cellStyle name="20% - Accent1 3 2 4 6 3 2 2" xfId="21805" xr:uid="{00000000-0005-0000-0000-000076540000}"/>
    <cellStyle name="20% - Accent1 3 2 4 6 3 2 2 2" xfId="21806" xr:uid="{00000000-0005-0000-0000-000077540000}"/>
    <cellStyle name="20% - Accent1 3 2 4 6 3 2 2 2 2" xfId="21807" xr:uid="{00000000-0005-0000-0000-000078540000}"/>
    <cellStyle name="20% - Accent1 3 2 4 6 3 2 2 3" xfId="21808" xr:uid="{00000000-0005-0000-0000-000079540000}"/>
    <cellStyle name="20% - Accent1 3 2 4 6 3 2 3" xfId="21809" xr:uid="{00000000-0005-0000-0000-00007A540000}"/>
    <cellStyle name="20% - Accent1 3 2 4 6 3 2 3 2" xfId="21810" xr:uid="{00000000-0005-0000-0000-00007B540000}"/>
    <cellStyle name="20% - Accent1 3 2 4 6 3 2 4" xfId="21811" xr:uid="{00000000-0005-0000-0000-00007C540000}"/>
    <cellStyle name="20% - Accent1 3 2 4 6 3 3" xfId="21812" xr:uid="{00000000-0005-0000-0000-00007D540000}"/>
    <cellStyle name="20% - Accent1 3 2 4 6 3 3 2" xfId="21813" xr:uid="{00000000-0005-0000-0000-00007E540000}"/>
    <cellStyle name="20% - Accent1 3 2 4 6 3 3 2 2" xfId="21814" xr:uid="{00000000-0005-0000-0000-00007F540000}"/>
    <cellStyle name="20% - Accent1 3 2 4 6 3 3 2 2 2" xfId="21815" xr:uid="{00000000-0005-0000-0000-000080540000}"/>
    <cellStyle name="20% - Accent1 3 2 4 6 3 3 2 3" xfId="21816" xr:uid="{00000000-0005-0000-0000-000081540000}"/>
    <cellStyle name="20% - Accent1 3 2 4 6 3 3 3" xfId="21817" xr:uid="{00000000-0005-0000-0000-000082540000}"/>
    <cellStyle name="20% - Accent1 3 2 4 6 3 3 3 2" xfId="21818" xr:uid="{00000000-0005-0000-0000-000083540000}"/>
    <cellStyle name="20% - Accent1 3 2 4 6 3 3 4" xfId="21819" xr:uid="{00000000-0005-0000-0000-000084540000}"/>
    <cellStyle name="20% - Accent1 3 2 4 6 3 4" xfId="21820" xr:uid="{00000000-0005-0000-0000-000085540000}"/>
    <cellStyle name="20% - Accent1 3 2 4 6 3 4 2" xfId="21821" xr:uid="{00000000-0005-0000-0000-000086540000}"/>
    <cellStyle name="20% - Accent1 3 2 4 6 3 4 2 2" xfId="21822" xr:uid="{00000000-0005-0000-0000-000087540000}"/>
    <cellStyle name="20% - Accent1 3 2 4 6 3 4 2 2 2" xfId="21823" xr:uid="{00000000-0005-0000-0000-000088540000}"/>
    <cellStyle name="20% - Accent1 3 2 4 6 3 4 2 3" xfId="21824" xr:uid="{00000000-0005-0000-0000-000089540000}"/>
    <cellStyle name="20% - Accent1 3 2 4 6 3 4 3" xfId="21825" xr:uid="{00000000-0005-0000-0000-00008A540000}"/>
    <cellStyle name="20% - Accent1 3 2 4 6 3 4 3 2" xfId="21826" xr:uid="{00000000-0005-0000-0000-00008B540000}"/>
    <cellStyle name="20% - Accent1 3 2 4 6 3 4 4" xfId="21827" xr:uid="{00000000-0005-0000-0000-00008C540000}"/>
    <cellStyle name="20% - Accent1 3 2 4 6 3 5" xfId="21828" xr:uid="{00000000-0005-0000-0000-00008D540000}"/>
    <cellStyle name="20% - Accent1 3 2 4 6 3 5 2" xfId="21829" xr:uid="{00000000-0005-0000-0000-00008E540000}"/>
    <cellStyle name="20% - Accent1 3 2 4 6 3 5 2 2" xfId="21830" xr:uid="{00000000-0005-0000-0000-00008F540000}"/>
    <cellStyle name="20% - Accent1 3 2 4 6 3 5 3" xfId="21831" xr:uid="{00000000-0005-0000-0000-000090540000}"/>
    <cellStyle name="20% - Accent1 3 2 4 6 3 6" xfId="21832" xr:uid="{00000000-0005-0000-0000-000091540000}"/>
    <cellStyle name="20% - Accent1 3 2 4 6 3 6 2" xfId="21833" xr:uid="{00000000-0005-0000-0000-000092540000}"/>
    <cellStyle name="20% - Accent1 3 2 4 6 3 6 2 2" xfId="21834" xr:uid="{00000000-0005-0000-0000-000093540000}"/>
    <cellStyle name="20% - Accent1 3 2 4 6 3 6 3" xfId="21835" xr:uid="{00000000-0005-0000-0000-000094540000}"/>
    <cellStyle name="20% - Accent1 3 2 4 6 3 7" xfId="21836" xr:uid="{00000000-0005-0000-0000-000095540000}"/>
    <cellStyle name="20% - Accent1 3 2 4 6 3 7 2" xfId="21837" xr:uid="{00000000-0005-0000-0000-000096540000}"/>
    <cellStyle name="20% - Accent1 3 2 4 6 3 8" xfId="21838" xr:uid="{00000000-0005-0000-0000-000097540000}"/>
    <cellStyle name="20% - Accent1 3 2 4 6 3 8 2" xfId="21839" xr:uid="{00000000-0005-0000-0000-000098540000}"/>
    <cellStyle name="20% - Accent1 3 2 4 6 3 9" xfId="21840" xr:uid="{00000000-0005-0000-0000-000099540000}"/>
    <cellStyle name="20% - Accent1 3 2 4 6 4" xfId="21841" xr:uid="{00000000-0005-0000-0000-00009A540000}"/>
    <cellStyle name="20% - Accent1 3 2 4 6 4 2" xfId="21842" xr:uid="{00000000-0005-0000-0000-00009B540000}"/>
    <cellStyle name="20% - Accent1 3 2 4 6 4 2 2" xfId="21843" xr:uid="{00000000-0005-0000-0000-00009C540000}"/>
    <cellStyle name="20% - Accent1 3 2 4 6 4 2 2 2" xfId="21844" xr:uid="{00000000-0005-0000-0000-00009D540000}"/>
    <cellStyle name="20% - Accent1 3 2 4 6 4 2 3" xfId="21845" xr:uid="{00000000-0005-0000-0000-00009E540000}"/>
    <cellStyle name="20% - Accent1 3 2 4 6 4 3" xfId="21846" xr:uid="{00000000-0005-0000-0000-00009F540000}"/>
    <cellStyle name="20% - Accent1 3 2 4 6 4 3 2" xfId="21847" xr:uid="{00000000-0005-0000-0000-0000A0540000}"/>
    <cellStyle name="20% - Accent1 3 2 4 6 4 4" xfId="21848" xr:uid="{00000000-0005-0000-0000-0000A1540000}"/>
    <cellStyle name="20% - Accent1 3 2 4 6 5" xfId="21849" xr:uid="{00000000-0005-0000-0000-0000A2540000}"/>
    <cellStyle name="20% - Accent1 3 2 4 6 5 2" xfId="21850" xr:uid="{00000000-0005-0000-0000-0000A3540000}"/>
    <cellStyle name="20% - Accent1 3 2 4 6 5 2 2" xfId="21851" xr:uid="{00000000-0005-0000-0000-0000A4540000}"/>
    <cellStyle name="20% - Accent1 3 2 4 6 5 2 2 2" xfId="21852" xr:uid="{00000000-0005-0000-0000-0000A5540000}"/>
    <cellStyle name="20% - Accent1 3 2 4 6 5 2 3" xfId="21853" xr:uid="{00000000-0005-0000-0000-0000A6540000}"/>
    <cellStyle name="20% - Accent1 3 2 4 6 5 3" xfId="21854" xr:uid="{00000000-0005-0000-0000-0000A7540000}"/>
    <cellStyle name="20% - Accent1 3 2 4 6 5 3 2" xfId="21855" xr:uid="{00000000-0005-0000-0000-0000A8540000}"/>
    <cellStyle name="20% - Accent1 3 2 4 6 5 4" xfId="21856" xr:uid="{00000000-0005-0000-0000-0000A9540000}"/>
    <cellStyle name="20% - Accent1 3 2 4 6 6" xfId="21857" xr:uid="{00000000-0005-0000-0000-0000AA540000}"/>
    <cellStyle name="20% - Accent1 3 2 4 6 6 2" xfId="21858" xr:uid="{00000000-0005-0000-0000-0000AB540000}"/>
    <cellStyle name="20% - Accent1 3 2 4 6 6 2 2" xfId="21859" xr:uid="{00000000-0005-0000-0000-0000AC540000}"/>
    <cellStyle name="20% - Accent1 3 2 4 6 6 2 2 2" xfId="21860" xr:uid="{00000000-0005-0000-0000-0000AD540000}"/>
    <cellStyle name="20% - Accent1 3 2 4 6 6 2 3" xfId="21861" xr:uid="{00000000-0005-0000-0000-0000AE540000}"/>
    <cellStyle name="20% - Accent1 3 2 4 6 6 3" xfId="21862" xr:uid="{00000000-0005-0000-0000-0000AF540000}"/>
    <cellStyle name="20% - Accent1 3 2 4 6 6 3 2" xfId="21863" xr:uid="{00000000-0005-0000-0000-0000B0540000}"/>
    <cellStyle name="20% - Accent1 3 2 4 6 6 4" xfId="21864" xr:uid="{00000000-0005-0000-0000-0000B1540000}"/>
    <cellStyle name="20% - Accent1 3 2 4 6 7" xfId="21865" xr:uid="{00000000-0005-0000-0000-0000B2540000}"/>
    <cellStyle name="20% - Accent1 3 2 4 6 7 2" xfId="21866" xr:uid="{00000000-0005-0000-0000-0000B3540000}"/>
    <cellStyle name="20% - Accent1 3 2 4 6 7 2 2" xfId="21867" xr:uid="{00000000-0005-0000-0000-0000B4540000}"/>
    <cellStyle name="20% - Accent1 3 2 4 6 7 3" xfId="21868" xr:uid="{00000000-0005-0000-0000-0000B5540000}"/>
    <cellStyle name="20% - Accent1 3 2 4 6 8" xfId="21869" xr:uid="{00000000-0005-0000-0000-0000B6540000}"/>
    <cellStyle name="20% - Accent1 3 2 4 6 8 2" xfId="21870" xr:uid="{00000000-0005-0000-0000-0000B7540000}"/>
    <cellStyle name="20% - Accent1 3 2 4 6 8 2 2" xfId="21871" xr:uid="{00000000-0005-0000-0000-0000B8540000}"/>
    <cellStyle name="20% - Accent1 3 2 4 6 8 3" xfId="21872" xr:uid="{00000000-0005-0000-0000-0000B9540000}"/>
    <cellStyle name="20% - Accent1 3 2 4 6 9" xfId="21873" xr:uid="{00000000-0005-0000-0000-0000BA540000}"/>
    <cellStyle name="20% - Accent1 3 2 4 6 9 2" xfId="21874" xr:uid="{00000000-0005-0000-0000-0000BB540000}"/>
    <cellStyle name="20% - Accent1 3 2 4 7" xfId="21875" xr:uid="{00000000-0005-0000-0000-0000BC540000}"/>
    <cellStyle name="20% - Accent1 3 2 4 7 2" xfId="21876" xr:uid="{00000000-0005-0000-0000-0000BD540000}"/>
    <cellStyle name="20% - Accent1 3 2 4 7 2 2" xfId="21877" xr:uid="{00000000-0005-0000-0000-0000BE540000}"/>
    <cellStyle name="20% - Accent1 3 2 4 7 2 2 2" xfId="21878" xr:uid="{00000000-0005-0000-0000-0000BF540000}"/>
    <cellStyle name="20% - Accent1 3 2 4 7 2 2 2 2" xfId="21879" xr:uid="{00000000-0005-0000-0000-0000C0540000}"/>
    <cellStyle name="20% - Accent1 3 2 4 7 2 2 3" xfId="21880" xr:uid="{00000000-0005-0000-0000-0000C1540000}"/>
    <cellStyle name="20% - Accent1 3 2 4 7 2 3" xfId="21881" xr:uid="{00000000-0005-0000-0000-0000C2540000}"/>
    <cellStyle name="20% - Accent1 3 2 4 7 2 3 2" xfId="21882" xr:uid="{00000000-0005-0000-0000-0000C3540000}"/>
    <cellStyle name="20% - Accent1 3 2 4 7 2 4" xfId="21883" xr:uid="{00000000-0005-0000-0000-0000C4540000}"/>
    <cellStyle name="20% - Accent1 3 2 4 7 3" xfId="21884" xr:uid="{00000000-0005-0000-0000-0000C5540000}"/>
    <cellStyle name="20% - Accent1 3 2 4 7 3 2" xfId="21885" xr:uid="{00000000-0005-0000-0000-0000C6540000}"/>
    <cellStyle name="20% - Accent1 3 2 4 7 3 2 2" xfId="21886" xr:uid="{00000000-0005-0000-0000-0000C7540000}"/>
    <cellStyle name="20% - Accent1 3 2 4 7 3 2 2 2" xfId="21887" xr:uid="{00000000-0005-0000-0000-0000C8540000}"/>
    <cellStyle name="20% - Accent1 3 2 4 7 3 2 3" xfId="21888" xr:uid="{00000000-0005-0000-0000-0000C9540000}"/>
    <cellStyle name="20% - Accent1 3 2 4 7 3 3" xfId="21889" xr:uid="{00000000-0005-0000-0000-0000CA540000}"/>
    <cellStyle name="20% - Accent1 3 2 4 7 3 3 2" xfId="21890" xr:uid="{00000000-0005-0000-0000-0000CB540000}"/>
    <cellStyle name="20% - Accent1 3 2 4 7 3 4" xfId="21891" xr:uid="{00000000-0005-0000-0000-0000CC540000}"/>
    <cellStyle name="20% - Accent1 3 2 4 7 4" xfId="21892" xr:uid="{00000000-0005-0000-0000-0000CD540000}"/>
    <cellStyle name="20% - Accent1 3 2 4 7 4 2" xfId="21893" xr:uid="{00000000-0005-0000-0000-0000CE540000}"/>
    <cellStyle name="20% - Accent1 3 2 4 7 4 2 2" xfId="21894" xr:uid="{00000000-0005-0000-0000-0000CF540000}"/>
    <cellStyle name="20% - Accent1 3 2 4 7 4 2 2 2" xfId="21895" xr:uid="{00000000-0005-0000-0000-0000D0540000}"/>
    <cellStyle name="20% - Accent1 3 2 4 7 4 2 3" xfId="21896" xr:uid="{00000000-0005-0000-0000-0000D1540000}"/>
    <cellStyle name="20% - Accent1 3 2 4 7 4 3" xfId="21897" xr:uid="{00000000-0005-0000-0000-0000D2540000}"/>
    <cellStyle name="20% - Accent1 3 2 4 7 4 3 2" xfId="21898" xr:uid="{00000000-0005-0000-0000-0000D3540000}"/>
    <cellStyle name="20% - Accent1 3 2 4 7 4 4" xfId="21899" xr:uid="{00000000-0005-0000-0000-0000D4540000}"/>
    <cellStyle name="20% - Accent1 3 2 4 7 5" xfId="21900" xr:uid="{00000000-0005-0000-0000-0000D5540000}"/>
    <cellStyle name="20% - Accent1 3 2 4 7 5 2" xfId="21901" xr:uid="{00000000-0005-0000-0000-0000D6540000}"/>
    <cellStyle name="20% - Accent1 3 2 4 7 5 2 2" xfId="21902" xr:uid="{00000000-0005-0000-0000-0000D7540000}"/>
    <cellStyle name="20% - Accent1 3 2 4 7 5 3" xfId="21903" xr:uid="{00000000-0005-0000-0000-0000D8540000}"/>
    <cellStyle name="20% - Accent1 3 2 4 7 6" xfId="21904" xr:uid="{00000000-0005-0000-0000-0000D9540000}"/>
    <cellStyle name="20% - Accent1 3 2 4 7 6 2" xfId="21905" xr:uid="{00000000-0005-0000-0000-0000DA540000}"/>
    <cellStyle name="20% - Accent1 3 2 4 7 6 2 2" xfId="21906" xr:uid="{00000000-0005-0000-0000-0000DB540000}"/>
    <cellStyle name="20% - Accent1 3 2 4 7 6 3" xfId="21907" xr:uid="{00000000-0005-0000-0000-0000DC540000}"/>
    <cellStyle name="20% - Accent1 3 2 4 7 7" xfId="21908" xr:uid="{00000000-0005-0000-0000-0000DD540000}"/>
    <cellStyle name="20% - Accent1 3 2 4 7 7 2" xfId="21909" xr:uid="{00000000-0005-0000-0000-0000DE540000}"/>
    <cellStyle name="20% - Accent1 3 2 4 7 8" xfId="21910" xr:uid="{00000000-0005-0000-0000-0000DF540000}"/>
    <cellStyle name="20% - Accent1 3 2 4 7 8 2" xfId="21911" xr:uid="{00000000-0005-0000-0000-0000E0540000}"/>
    <cellStyle name="20% - Accent1 3 2 4 7 9" xfId="21912" xr:uid="{00000000-0005-0000-0000-0000E1540000}"/>
    <cellStyle name="20% - Accent1 3 2 4 8" xfId="21913" xr:uid="{00000000-0005-0000-0000-0000E2540000}"/>
    <cellStyle name="20% - Accent1 3 2 4 8 2" xfId="21914" xr:uid="{00000000-0005-0000-0000-0000E3540000}"/>
    <cellStyle name="20% - Accent1 3 2 4 8 2 2" xfId="21915" xr:uid="{00000000-0005-0000-0000-0000E4540000}"/>
    <cellStyle name="20% - Accent1 3 2 4 8 2 2 2" xfId="21916" xr:uid="{00000000-0005-0000-0000-0000E5540000}"/>
    <cellStyle name="20% - Accent1 3 2 4 8 2 2 2 2" xfId="21917" xr:uid="{00000000-0005-0000-0000-0000E6540000}"/>
    <cellStyle name="20% - Accent1 3 2 4 8 2 2 3" xfId="21918" xr:uid="{00000000-0005-0000-0000-0000E7540000}"/>
    <cellStyle name="20% - Accent1 3 2 4 8 2 3" xfId="21919" xr:uid="{00000000-0005-0000-0000-0000E8540000}"/>
    <cellStyle name="20% - Accent1 3 2 4 8 2 3 2" xfId="21920" xr:uid="{00000000-0005-0000-0000-0000E9540000}"/>
    <cellStyle name="20% - Accent1 3 2 4 8 2 4" xfId="21921" xr:uid="{00000000-0005-0000-0000-0000EA540000}"/>
    <cellStyle name="20% - Accent1 3 2 4 8 3" xfId="21922" xr:uid="{00000000-0005-0000-0000-0000EB540000}"/>
    <cellStyle name="20% - Accent1 3 2 4 8 3 2" xfId="21923" xr:uid="{00000000-0005-0000-0000-0000EC540000}"/>
    <cellStyle name="20% - Accent1 3 2 4 8 3 2 2" xfId="21924" xr:uid="{00000000-0005-0000-0000-0000ED540000}"/>
    <cellStyle name="20% - Accent1 3 2 4 8 3 2 2 2" xfId="21925" xr:uid="{00000000-0005-0000-0000-0000EE540000}"/>
    <cellStyle name="20% - Accent1 3 2 4 8 3 2 3" xfId="21926" xr:uid="{00000000-0005-0000-0000-0000EF540000}"/>
    <cellStyle name="20% - Accent1 3 2 4 8 3 3" xfId="21927" xr:uid="{00000000-0005-0000-0000-0000F0540000}"/>
    <cellStyle name="20% - Accent1 3 2 4 8 3 3 2" xfId="21928" xr:uid="{00000000-0005-0000-0000-0000F1540000}"/>
    <cellStyle name="20% - Accent1 3 2 4 8 3 4" xfId="21929" xr:uid="{00000000-0005-0000-0000-0000F2540000}"/>
    <cellStyle name="20% - Accent1 3 2 4 8 4" xfId="21930" xr:uid="{00000000-0005-0000-0000-0000F3540000}"/>
    <cellStyle name="20% - Accent1 3 2 4 8 4 2" xfId="21931" xr:uid="{00000000-0005-0000-0000-0000F4540000}"/>
    <cellStyle name="20% - Accent1 3 2 4 8 4 2 2" xfId="21932" xr:uid="{00000000-0005-0000-0000-0000F5540000}"/>
    <cellStyle name="20% - Accent1 3 2 4 8 4 2 2 2" xfId="21933" xr:uid="{00000000-0005-0000-0000-0000F6540000}"/>
    <cellStyle name="20% - Accent1 3 2 4 8 4 2 3" xfId="21934" xr:uid="{00000000-0005-0000-0000-0000F7540000}"/>
    <cellStyle name="20% - Accent1 3 2 4 8 4 3" xfId="21935" xr:uid="{00000000-0005-0000-0000-0000F8540000}"/>
    <cellStyle name="20% - Accent1 3 2 4 8 4 3 2" xfId="21936" xr:uid="{00000000-0005-0000-0000-0000F9540000}"/>
    <cellStyle name="20% - Accent1 3 2 4 8 4 4" xfId="21937" xr:uid="{00000000-0005-0000-0000-0000FA540000}"/>
    <cellStyle name="20% - Accent1 3 2 4 8 5" xfId="21938" xr:uid="{00000000-0005-0000-0000-0000FB540000}"/>
    <cellStyle name="20% - Accent1 3 2 4 8 5 2" xfId="21939" xr:uid="{00000000-0005-0000-0000-0000FC540000}"/>
    <cellStyle name="20% - Accent1 3 2 4 8 5 2 2" xfId="21940" xr:uid="{00000000-0005-0000-0000-0000FD540000}"/>
    <cellStyle name="20% - Accent1 3 2 4 8 5 3" xfId="21941" xr:uid="{00000000-0005-0000-0000-0000FE540000}"/>
    <cellStyle name="20% - Accent1 3 2 4 8 6" xfId="21942" xr:uid="{00000000-0005-0000-0000-0000FF540000}"/>
    <cellStyle name="20% - Accent1 3 2 4 8 6 2" xfId="21943" xr:uid="{00000000-0005-0000-0000-000000550000}"/>
    <cellStyle name="20% - Accent1 3 2 4 8 6 2 2" xfId="21944" xr:uid="{00000000-0005-0000-0000-000001550000}"/>
    <cellStyle name="20% - Accent1 3 2 4 8 6 3" xfId="21945" xr:uid="{00000000-0005-0000-0000-000002550000}"/>
    <cellStyle name="20% - Accent1 3 2 4 8 7" xfId="21946" xr:uid="{00000000-0005-0000-0000-000003550000}"/>
    <cellStyle name="20% - Accent1 3 2 4 8 7 2" xfId="21947" xr:uid="{00000000-0005-0000-0000-000004550000}"/>
    <cellStyle name="20% - Accent1 3 2 4 8 8" xfId="21948" xr:uid="{00000000-0005-0000-0000-000005550000}"/>
    <cellStyle name="20% - Accent1 3 2 4 8 8 2" xfId="21949" xr:uid="{00000000-0005-0000-0000-000006550000}"/>
    <cellStyle name="20% - Accent1 3 2 4 8 9" xfId="21950" xr:uid="{00000000-0005-0000-0000-000007550000}"/>
    <cellStyle name="20% - Accent1 3 2 4 9" xfId="21951" xr:uid="{00000000-0005-0000-0000-000008550000}"/>
    <cellStyle name="20% - Accent1 3 2 4 9 2" xfId="21952" xr:uid="{00000000-0005-0000-0000-000009550000}"/>
    <cellStyle name="20% - Accent1 3 2 4 9 2 2" xfId="21953" xr:uid="{00000000-0005-0000-0000-00000A550000}"/>
    <cellStyle name="20% - Accent1 3 2 4 9 2 2 2" xfId="21954" xr:uid="{00000000-0005-0000-0000-00000B550000}"/>
    <cellStyle name="20% - Accent1 3 2 4 9 2 3" xfId="21955" xr:uid="{00000000-0005-0000-0000-00000C550000}"/>
    <cellStyle name="20% - Accent1 3 2 4 9 3" xfId="21956" xr:uid="{00000000-0005-0000-0000-00000D550000}"/>
    <cellStyle name="20% - Accent1 3 2 4 9 3 2" xfId="21957" xr:uid="{00000000-0005-0000-0000-00000E550000}"/>
    <cellStyle name="20% - Accent1 3 2 4 9 4" xfId="21958" xr:uid="{00000000-0005-0000-0000-00000F550000}"/>
    <cellStyle name="20% - Accent1 3 2 5" xfId="21959" xr:uid="{00000000-0005-0000-0000-000010550000}"/>
    <cellStyle name="20% - Accent1 3 2 5 10" xfId="21960" xr:uid="{00000000-0005-0000-0000-000011550000}"/>
    <cellStyle name="20% - Accent1 3 2 5 10 2" xfId="21961" xr:uid="{00000000-0005-0000-0000-000012550000}"/>
    <cellStyle name="20% - Accent1 3 2 5 10 2 2" xfId="21962" xr:uid="{00000000-0005-0000-0000-000013550000}"/>
    <cellStyle name="20% - Accent1 3 2 5 10 2 2 2" xfId="21963" xr:uid="{00000000-0005-0000-0000-000014550000}"/>
    <cellStyle name="20% - Accent1 3 2 5 10 2 3" xfId="21964" xr:uid="{00000000-0005-0000-0000-000015550000}"/>
    <cellStyle name="20% - Accent1 3 2 5 10 3" xfId="21965" xr:uid="{00000000-0005-0000-0000-000016550000}"/>
    <cellStyle name="20% - Accent1 3 2 5 10 3 2" xfId="21966" xr:uid="{00000000-0005-0000-0000-000017550000}"/>
    <cellStyle name="20% - Accent1 3 2 5 10 4" xfId="21967" xr:uid="{00000000-0005-0000-0000-000018550000}"/>
    <cellStyle name="20% - Accent1 3 2 5 11" xfId="21968" xr:uid="{00000000-0005-0000-0000-000019550000}"/>
    <cellStyle name="20% - Accent1 3 2 5 11 2" xfId="21969" xr:uid="{00000000-0005-0000-0000-00001A550000}"/>
    <cellStyle name="20% - Accent1 3 2 5 11 2 2" xfId="21970" xr:uid="{00000000-0005-0000-0000-00001B550000}"/>
    <cellStyle name="20% - Accent1 3 2 5 11 3" xfId="21971" xr:uid="{00000000-0005-0000-0000-00001C550000}"/>
    <cellStyle name="20% - Accent1 3 2 5 12" xfId="21972" xr:uid="{00000000-0005-0000-0000-00001D550000}"/>
    <cellStyle name="20% - Accent1 3 2 5 12 2" xfId="21973" xr:uid="{00000000-0005-0000-0000-00001E550000}"/>
    <cellStyle name="20% - Accent1 3 2 5 12 2 2" xfId="21974" xr:uid="{00000000-0005-0000-0000-00001F550000}"/>
    <cellStyle name="20% - Accent1 3 2 5 12 3" xfId="21975" xr:uid="{00000000-0005-0000-0000-000020550000}"/>
    <cellStyle name="20% - Accent1 3 2 5 13" xfId="21976" xr:uid="{00000000-0005-0000-0000-000021550000}"/>
    <cellStyle name="20% - Accent1 3 2 5 13 2" xfId="21977" xr:uid="{00000000-0005-0000-0000-000022550000}"/>
    <cellStyle name="20% - Accent1 3 2 5 14" xfId="21978" xr:uid="{00000000-0005-0000-0000-000023550000}"/>
    <cellStyle name="20% - Accent1 3 2 5 14 2" xfId="21979" xr:uid="{00000000-0005-0000-0000-000024550000}"/>
    <cellStyle name="20% - Accent1 3 2 5 15" xfId="21980" xr:uid="{00000000-0005-0000-0000-000025550000}"/>
    <cellStyle name="20% - Accent1 3 2 5 2" xfId="21981" xr:uid="{00000000-0005-0000-0000-000026550000}"/>
    <cellStyle name="20% - Accent1 3 2 5 2 10" xfId="21982" xr:uid="{00000000-0005-0000-0000-000027550000}"/>
    <cellStyle name="20% - Accent1 3 2 5 2 10 2" xfId="21983" xr:uid="{00000000-0005-0000-0000-000028550000}"/>
    <cellStyle name="20% - Accent1 3 2 5 2 10 2 2" xfId="21984" xr:uid="{00000000-0005-0000-0000-000029550000}"/>
    <cellStyle name="20% - Accent1 3 2 5 2 10 3" xfId="21985" xr:uid="{00000000-0005-0000-0000-00002A550000}"/>
    <cellStyle name="20% - Accent1 3 2 5 2 11" xfId="21986" xr:uid="{00000000-0005-0000-0000-00002B550000}"/>
    <cellStyle name="20% - Accent1 3 2 5 2 11 2" xfId="21987" xr:uid="{00000000-0005-0000-0000-00002C550000}"/>
    <cellStyle name="20% - Accent1 3 2 5 2 11 2 2" xfId="21988" xr:uid="{00000000-0005-0000-0000-00002D550000}"/>
    <cellStyle name="20% - Accent1 3 2 5 2 11 3" xfId="21989" xr:uid="{00000000-0005-0000-0000-00002E550000}"/>
    <cellStyle name="20% - Accent1 3 2 5 2 12" xfId="21990" xr:uid="{00000000-0005-0000-0000-00002F550000}"/>
    <cellStyle name="20% - Accent1 3 2 5 2 12 2" xfId="21991" xr:uid="{00000000-0005-0000-0000-000030550000}"/>
    <cellStyle name="20% - Accent1 3 2 5 2 13" xfId="21992" xr:uid="{00000000-0005-0000-0000-000031550000}"/>
    <cellStyle name="20% - Accent1 3 2 5 2 13 2" xfId="21993" xr:uid="{00000000-0005-0000-0000-000032550000}"/>
    <cellStyle name="20% - Accent1 3 2 5 2 14" xfId="21994" xr:uid="{00000000-0005-0000-0000-000033550000}"/>
    <cellStyle name="20% - Accent1 3 2 5 2 2" xfId="21995" xr:uid="{00000000-0005-0000-0000-000034550000}"/>
    <cellStyle name="20% - Accent1 3 2 5 2 2 10" xfId="21996" xr:uid="{00000000-0005-0000-0000-000035550000}"/>
    <cellStyle name="20% - Accent1 3 2 5 2 2 10 2" xfId="21997" xr:uid="{00000000-0005-0000-0000-000036550000}"/>
    <cellStyle name="20% - Accent1 3 2 5 2 2 11" xfId="21998" xr:uid="{00000000-0005-0000-0000-000037550000}"/>
    <cellStyle name="20% - Accent1 3 2 5 2 2 2" xfId="21999" xr:uid="{00000000-0005-0000-0000-000038550000}"/>
    <cellStyle name="20% - Accent1 3 2 5 2 2 2 2" xfId="22000" xr:uid="{00000000-0005-0000-0000-000039550000}"/>
    <cellStyle name="20% - Accent1 3 2 5 2 2 2 2 2" xfId="22001" xr:uid="{00000000-0005-0000-0000-00003A550000}"/>
    <cellStyle name="20% - Accent1 3 2 5 2 2 2 2 2 2" xfId="22002" xr:uid="{00000000-0005-0000-0000-00003B550000}"/>
    <cellStyle name="20% - Accent1 3 2 5 2 2 2 2 2 2 2" xfId="22003" xr:uid="{00000000-0005-0000-0000-00003C550000}"/>
    <cellStyle name="20% - Accent1 3 2 5 2 2 2 2 2 3" xfId="22004" xr:uid="{00000000-0005-0000-0000-00003D550000}"/>
    <cellStyle name="20% - Accent1 3 2 5 2 2 2 2 3" xfId="22005" xr:uid="{00000000-0005-0000-0000-00003E550000}"/>
    <cellStyle name="20% - Accent1 3 2 5 2 2 2 2 3 2" xfId="22006" xr:uid="{00000000-0005-0000-0000-00003F550000}"/>
    <cellStyle name="20% - Accent1 3 2 5 2 2 2 2 4" xfId="22007" xr:uid="{00000000-0005-0000-0000-000040550000}"/>
    <cellStyle name="20% - Accent1 3 2 5 2 2 2 3" xfId="22008" xr:uid="{00000000-0005-0000-0000-000041550000}"/>
    <cellStyle name="20% - Accent1 3 2 5 2 2 2 3 2" xfId="22009" xr:uid="{00000000-0005-0000-0000-000042550000}"/>
    <cellStyle name="20% - Accent1 3 2 5 2 2 2 3 2 2" xfId="22010" xr:uid="{00000000-0005-0000-0000-000043550000}"/>
    <cellStyle name="20% - Accent1 3 2 5 2 2 2 3 2 2 2" xfId="22011" xr:uid="{00000000-0005-0000-0000-000044550000}"/>
    <cellStyle name="20% - Accent1 3 2 5 2 2 2 3 2 3" xfId="22012" xr:uid="{00000000-0005-0000-0000-000045550000}"/>
    <cellStyle name="20% - Accent1 3 2 5 2 2 2 3 3" xfId="22013" xr:uid="{00000000-0005-0000-0000-000046550000}"/>
    <cellStyle name="20% - Accent1 3 2 5 2 2 2 3 3 2" xfId="22014" xr:uid="{00000000-0005-0000-0000-000047550000}"/>
    <cellStyle name="20% - Accent1 3 2 5 2 2 2 3 4" xfId="22015" xr:uid="{00000000-0005-0000-0000-000048550000}"/>
    <cellStyle name="20% - Accent1 3 2 5 2 2 2 4" xfId="22016" xr:uid="{00000000-0005-0000-0000-000049550000}"/>
    <cellStyle name="20% - Accent1 3 2 5 2 2 2 4 2" xfId="22017" xr:uid="{00000000-0005-0000-0000-00004A550000}"/>
    <cellStyle name="20% - Accent1 3 2 5 2 2 2 4 2 2" xfId="22018" xr:uid="{00000000-0005-0000-0000-00004B550000}"/>
    <cellStyle name="20% - Accent1 3 2 5 2 2 2 4 2 2 2" xfId="22019" xr:uid="{00000000-0005-0000-0000-00004C550000}"/>
    <cellStyle name="20% - Accent1 3 2 5 2 2 2 4 2 3" xfId="22020" xr:uid="{00000000-0005-0000-0000-00004D550000}"/>
    <cellStyle name="20% - Accent1 3 2 5 2 2 2 4 3" xfId="22021" xr:uid="{00000000-0005-0000-0000-00004E550000}"/>
    <cellStyle name="20% - Accent1 3 2 5 2 2 2 4 3 2" xfId="22022" xr:uid="{00000000-0005-0000-0000-00004F550000}"/>
    <cellStyle name="20% - Accent1 3 2 5 2 2 2 4 4" xfId="22023" xr:uid="{00000000-0005-0000-0000-000050550000}"/>
    <cellStyle name="20% - Accent1 3 2 5 2 2 2 5" xfId="22024" xr:uid="{00000000-0005-0000-0000-000051550000}"/>
    <cellStyle name="20% - Accent1 3 2 5 2 2 2 5 2" xfId="22025" xr:uid="{00000000-0005-0000-0000-000052550000}"/>
    <cellStyle name="20% - Accent1 3 2 5 2 2 2 5 2 2" xfId="22026" xr:uid="{00000000-0005-0000-0000-000053550000}"/>
    <cellStyle name="20% - Accent1 3 2 5 2 2 2 5 3" xfId="22027" xr:uid="{00000000-0005-0000-0000-000054550000}"/>
    <cellStyle name="20% - Accent1 3 2 5 2 2 2 6" xfId="22028" xr:uid="{00000000-0005-0000-0000-000055550000}"/>
    <cellStyle name="20% - Accent1 3 2 5 2 2 2 6 2" xfId="22029" xr:uid="{00000000-0005-0000-0000-000056550000}"/>
    <cellStyle name="20% - Accent1 3 2 5 2 2 2 6 2 2" xfId="22030" xr:uid="{00000000-0005-0000-0000-000057550000}"/>
    <cellStyle name="20% - Accent1 3 2 5 2 2 2 6 3" xfId="22031" xr:uid="{00000000-0005-0000-0000-000058550000}"/>
    <cellStyle name="20% - Accent1 3 2 5 2 2 2 7" xfId="22032" xr:uid="{00000000-0005-0000-0000-000059550000}"/>
    <cellStyle name="20% - Accent1 3 2 5 2 2 2 7 2" xfId="22033" xr:uid="{00000000-0005-0000-0000-00005A550000}"/>
    <cellStyle name="20% - Accent1 3 2 5 2 2 2 8" xfId="22034" xr:uid="{00000000-0005-0000-0000-00005B550000}"/>
    <cellStyle name="20% - Accent1 3 2 5 2 2 2 8 2" xfId="22035" xr:uid="{00000000-0005-0000-0000-00005C550000}"/>
    <cellStyle name="20% - Accent1 3 2 5 2 2 2 9" xfId="22036" xr:uid="{00000000-0005-0000-0000-00005D550000}"/>
    <cellStyle name="20% - Accent1 3 2 5 2 2 3" xfId="22037" xr:uid="{00000000-0005-0000-0000-00005E550000}"/>
    <cellStyle name="20% - Accent1 3 2 5 2 2 3 2" xfId="22038" xr:uid="{00000000-0005-0000-0000-00005F550000}"/>
    <cellStyle name="20% - Accent1 3 2 5 2 2 3 2 2" xfId="22039" xr:uid="{00000000-0005-0000-0000-000060550000}"/>
    <cellStyle name="20% - Accent1 3 2 5 2 2 3 2 2 2" xfId="22040" xr:uid="{00000000-0005-0000-0000-000061550000}"/>
    <cellStyle name="20% - Accent1 3 2 5 2 2 3 2 2 2 2" xfId="22041" xr:uid="{00000000-0005-0000-0000-000062550000}"/>
    <cellStyle name="20% - Accent1 3 2 5 2 2 3 2 2 3" xfId="22042" xr:uid="{00000000-0005-0000-0000-000063550000}"/>
    <cellStyle name="20% - Accent1 3 2 5 2 2 3 2 3" xfId="22043" xr:uid="{00000000-0005-0000-0000-000064550000}"/>
    <cellStyle name="20% - Accent1 3 2 5 2 2 3 2 3 2" xfId="22044" xr:uid="{00000000-0005-0000-0000-000065550000}"/>
    <cellStyle name="20% - Accent1 3 2 5 2 2 3 2 4" xfId="22045" xr:uid="{00000000-0005-0000-0000-000066550000}"/>
    <cellStyle name="20% - Accent1 3 2 5 2 2 3 3" xfId="22046" xr:uid="{00000000-0005-0000-0000-000067550000}"/>
    <cellStyle name="20% - Accent1 3 2 5 2 2 3 3 2" xfId="22047" xr:uid="{00000000-0005-0000-0000-000068550000}"/>
    <cellStyle name="20% - Accent1 3 2 5 2 2 3 3 2 2" xfId="22048" xr:uid="{00000000-0005-0000-0000-000069550000}"/>
    <cellStyle name="20% - Accent1 3 2 5 2 2 3 3 2 2 2" xfId="22049" xr:uid="{00000000-0005-0000-0000-00006A550000}"/>
    <cellStyle name="20% - Accent1 3 2 5 2 2 3 3 2 3" xfId="22050" xr:uid="{00000000-0005-0000-0000-00006B550000}"/>
    <cellStyle name="20% - Accent1 3 2 5 2 2 3 3 3" xfId="22051" xr:uid="{00000000-0005-0000-0000-00006C550000}"/>
    <cellStyle name="20% - Accent1 3 2 5 2 2 3 3 3 2" xfId="22052" xr:uid="{00000000-0005-0000-0000-00006D550000}"/>
    <cellStyle name="20% - Accent1 3 2 5 2 2 3 3 4" xfId="22053" xr:uid="{00000000-0005-0000-0000-00006E550000}"/>
    <cellStyle name="20% - Accent1 3 2 5 2 2 3 4" xfId="22054" xr:uid="{00000000-0005-0000-0000-00006F550000}"/>
    <cellStyle name="20% - Accent1 3 2 5 2 2 3 4 2" xfId="22055" xr:uid="{00000000-0005-0000-0000-000070550000}"/>
    <cellStyle name="20% - Accent1 3 2 5 2 2 3 4 2 2" xfId="22056" xr:uid="{00000000-0005-0000-0000-000071550000}"/>
    <cellStyle name="20% - Accent1 3 2 5 2 2 3 4 2 2 2" xfId="22057" xr:uid="{00000000-0005-0000-0000-000072550000}"/>
    <cellStyle name="20% - Accent1 3 2 5 2 2 3 4 2 3" xfId="22058" xr:uid="{00000000-0005-0000-0000-000073550000}"/>
    <cellStyle name="20% - Accent1 3 2 5 2 2 3 4 3" xfId="22059" xr:uid="{00000000-0005-0000-0000-000074550000}"/>
    <cellStyle name="20% - Accent1 3 2 5 2 2 3 4 3 2" xfId="22060" xr:uid="{00000000-0005-0000-0000-000075550000}"/>
    <cellStyle name="20% - Accent1 3 2 5 2 2 3 4 4" xfId="22061" xr:uid="{00000000-0005-0000-0000-000076550000}"/>
    <cellStyle name="20% - Accent1 3 2 5 2 2 3 5" xfId="22062" xr:uid="{00000000-0005-0000-0000-000077550000}"/>
    <cellStyle name="20% - Accent1 3 2 5 2 2 3 5 2" xfId="22063" xr:uid="{00000000-0005-0000-0000-000078550000}"/>
    <cellStyle name="20% - Accent1 3 2 5 2 2 3 5 2 2" xfId="22064" xr:uid="{00000000-0005-0000-0000-000079550000}"/>
    <cellStyle name="20% - Accent1 3 2 5 2 2 3 5 3" xfId="22065" xr:uid="{00000000-0005-0000-0000-00007A550000}"/>
    <cellStyle name="20% - Accent1 3 2 5 2 2 3 6" xfId="22066" xr:uid="{00000000-0005-0000-0000-00007B550000}"/>
    <cellStyle name="20% - Accent1 3 2 5 2 2 3 6 2" xfId="22067" xr:uid="{00000000-0005-0000-0000-00007C550000}"/>
    <cellStyle name="20% - Accent1 3 2 5 2 2 3 6 2 2" xfId="22068" xr:uid="{00000000-0005-0000-0000-00007D550000}"/>
    <cellStyle name="20% - Accent1 3 2 5 2 2 3 6 3" xfId="22069" xr:uid="{00000000-0005-0000-0000-00007E550000}"/>
    <cellStyle name="20% - Accent1 3 2 5 2 2 3 7" xfId="22070" xr:uid="{00000000-0005-0000-0000-00007F550000}"/>
    <cellStyle name="20% - Accent1 3 2 5 2 2 3 7 2" xfId="22071" xr:uid="{00000000-0005-0000-0000-000080550000}"/>
    <cellStyle name="20% - Accent1 3 2 5 2 2 3 8" xfId="22072" xr:uid="{00000000-0005-0000-0000-000081550000}"/>
    <cellStyle name="20% - Accent1 3 2 5 2 2 3 8 2" xfId="22073" xr:uid="{00000000-0005-0000-0000-000082550000}"/>
    <cellStyle name="20% - Accent1 3 2 5 2 2 3 9" xfId="22074" xr:uid="{00000000-0005-0000-0000-000083550000}"/>
    <cellStyle name="20% - Accent1 3 2 5 2 2 4" xfId="22075" xr:uid="{00000000-0005-0000-0000-000084550000}"/>
    <cellStyle name="20% - Accent1 3 2 5 2 2 4 2" xfId="22076" xr:uid="{00000000-0005-0000-0000-000085550000}"/>
    <cellStyle name="20% - Accent1 3 2 5 2 2 4 2 2" xfId="22077" xr:uid="{00000000-0005-0000-0000-000086550000}"/>
    <cellStyle name="20% - Accent1 3 2 5 2 2 4 2 2 2" xfId="22078" xr:uid="{00000000-0005-0000-0000-000087550000}"/>
    <cellStyle name="20% - Accent1 3 2 5 2 2 4 2 3" xfId="22079" xr:uid="{00000000-0005-0000-0000-000088550000}"/>
    <cellStyle name="20% - Accent1 3 2 5 2 2 4 3" xfId="22080" xr:uid="{00000000-0005-0000-0000-000089550000}"/>
    <cellStyle name="20% - Accent1 3 2 5 2 2 4 3 2" xfId="22081" xr:uid="{00000000-0005-0000-0000-00008A550000}"/>
    <cellStyle name="20% - Accent1 3 2 5 2 2 4 4" xfId="22082" xr:uid="{00000000-0005-0000-0000-00008B550000}"/>
    <cellStyle name="20% - Accent1 3 2 5 2 2 5" xfId="22083" xr:uid="{00000000-0005-0000-0000-00008C550000}"/>
    <cellStyle name="20% - Accent1 3 2 5 2 2 5 2" xfId="22084" xr:uid="{00000000-0005-0000-0000-00008D550000}"/>
    <cellStyle name="20% - Accent1 3 2 5 2 2 5 2 2" xfId="22085" xr:uid="{00000000-0005-0000-0000-00008E550000}"/>
    <cellStyle name="20% - Accent1 3 2 5 2 2 5 2 2 2" xfId="22086" xr:uid="{00000000-0005-0000-0000-00008F550000}"/>
    <cellStyle name="20% - Accent1 3 2 5 2 2 5 2 3" xfId="22087" xr:uid="{00000000-0005-0000-0000-000090550000}"/>
    <cellStyle name="20% - Accent1 3 2 5 2 2 5 3" xfId="22088" xr:uid="{00000000-0005-0000-0000-000091550000}"/>
    <cellStyle name="20% - Accent1 3 2 5 2 2 5 3 2" xfId="22089" xr:uid="{00000000-0005-0000-0000-000092550000}"/>
    <cellStyle name="20% - Accent1 3 2 5 2 2 5 4" xfId="22090" xr:uid="{00000000-0005-0000-0000-000093550000}"/>
    <cellStyle name="20% - Accent1 3 2 5 2 2 6" xfId="22091" xr:uid="{00000000-0005-0000-0000-000094550000}"/>
    <cellStyle name="20% - Accent1 3 2 5 2 2 6 2" xfId="22092" xr:uid="{00000000-0005-0000-0000-000095550000}"/>
    <cellStyle name="20% - Accent1 3 2 5 2 2 6 2 2" xfId="22093" xr:uid="{00000000-0005-0000-0000-000096550000}"/>
    <cellStyle name="20% - Accent1 3 2 5 2 2 6 2 2 2" xfId="22094" xr:uid="{00000000-0005-0000-0000-000097550000}"/>
    <cellStyle name="20% - Accent1 3 2 5 2 2 6 2 3" xfId="22095" xr:uid="{00000000-0005-0000-0000-000098550000}"/>
    <cellStyle name="20% - Accent1 3 2 5 2 2 6 3" xfId="22096" xr:uid="{00000000-0005-0000-0000-000099550000}"/>
    <cellStyle name="20% - Accent1 3 2 5 2 2 6 3 2" xfId="22097" xr:uid="{00000000-0005-0000-0000-00009A550000}"/>
    <cellStyle name="20% - Accent1 3 2 5 2 2 6 4" xfId="22098" xr:uid="{00000000-0005-0000-0000-00009B550000}"/>
    <cellStyle name="20% - Accent1 3 2 5 2 2 7" xfId="22099" xr:uid="{00000000-0005-0000-0000-00009C550000}"/>
    <cellStyle name="20% - Accent1 3 2 5 2 2 7 2" xfId="22100" xr:uid="{00000000-0005-0000-0000-00009D550000}"/>
    <cellStyle name="20% - Accent1 3 2 5 2 2 7 2 2" xfId="22101" xr:uid="{00000000-0005-0000-0000-00009E550000}"/>
    <cellStyle name="20% - Accent1 3 2 5 2 2 7 3" xfId="22102" xr:uid="{00000000-0005-0000-0000-00009F550000}"/>
    <cellStyle name="20% - Accent1 3 2 5 2 2 8" xfId="22103" xr:uid="{00000000-0005-0000-0000-0000A0550000}"/>
    <cellStyle name="20% - Accent1 3 2 5 2 2 8 2" xfId="22104" xr:uid="{00000000-0005-0000-0000-0000A1550000}"/>
    <cellStyle name="20% - Accent1 3 2 5 2 2 8 2 2" xfId="22105" xr:uid="{00000000-0005-0000-0000-0000A2550000}"/>
    <cellStyle name="20% - Accent1 3 2 5 2 2 8 3" xfId="22106" xr:uid="{00000000-0005-0000-0000-0000A3550000}"/>
    <cellStyle name="20% - Accent1 3 2 5 2 2 9" xfId="22107" xr:uid="{00000000-0005-0000-0000-0000A4550000}"/>
    <cellStyle name="20% - Accent1 3 2 5 2 2 9 2" xfId="22108" xr:uid="{00000000-0005-0000-0000-0000A5550000}"/>
    <cellStyle name="20% - Accent1 3 2 5 2 3" xfId="22109" xr:uid="{00000000-0005-0000-0000-0000A6550000}"/>
    <cellStyle name="20% - Accent1 3 2 5 2 3 10" xfId="22110" xr:uid="{00000000-0005-0000-0000-0000A7550000}"/>
    <cellStyle name="20% - Accent1 3 2 5 2 3 10 2" xfId="22111" xr:uid="{00000000-0005-0000-0000-0000A8550000}"/>
    <cellStyle name="20% - Accent1 3 2 5 2 3 11" xfId="22112" xr:uid="{00000000-0005-0000-0000-0000A9550000}"/>
    <cellStyle name="20% - Accent1 3 2 5 2 3 2" xfId="22113" xr:uid="{00000000-0005-0000-0000-0000AA550000}"/>
    <cellStyle name="20% - Accent1 3 2 5 2 3 2 2" xfId="22114" xr:uid="{00000000-0005-0000-0000-0000AB550000}"/>
    <cellStyle name="20% - Accent1 3 2 5 2 3 2 2 2" xfId="22115" xr:uid="{00000000-0005-0000-0000-0000AC550000}"/>
    <cellStyle name="20% - Accent1 3 2 5 2 3 2 2 2 2" xfId="22116" xr:uid="{00000000-0005-0000-0000-0000AD550000}"/>
    <cellStyle name="20% - Accent1 3 2 5 2 3 2 2 2 2 2" xfId="22117" xr:uid="{00000000-0005-0000-0000-0000AE550000}"/>
    <cellStyle name="20% - Accent1 3 2 5 2 3 2 2 2 3" xfId="22118" xr:uid="{00000000-0005-0000-0000-0000AF550000}"/>
    <cellStyle name="20% - Accent1 3 2 5 2 3 2 2 3" xfId="22119" xr:uid="{00000000-0005-0000-0000-0000B0550000}"/>
    <cellStyle name="20% - Accent1 3 2 5 2 3 2 2 3 2" xfId="22120" xr:uid="{00000000-0005-0000-0000-0000B1550000}"/>
    <cellStyle name="20% - Accent1 3 2 5 2 3 2 2 4" xfId="22121" xr:uid="{00000000-0005-0000-0000-0000B2550000}"/>
    <cellStyle name="20% - Accent1 3 2 5 2 3 2 3" xfId="22122" xr:uid="{00000000-0005-0000-0000-0000B3550000}"/>
    <cellStyle name="20% - Accent1 3 2 5 2 3 2 3 2" xfId="22123" xr:uid="{00000000-0005-0000-0000-0000B4550000}"/>
    <cellStyle name="20% - Accent1 3 2 5 2 3 2 3 2 2" xfId="22124" xr:uid="{00000000-0005-0000-0000-0000B5550000}"/>
    <cellStyle name="20% - Accent1 3 2 5 2 3 2 3 2 2 2" xfId="22125" xr:uid="{00000000-0005-0000-0000-0000B6550000}"/>
    <cellStyle name="20% - Accent1 3 2 5 2 3 2 3 2 3" xfId="22126" xr:uid="{00000000-0005-0000-0000-0000B7550000}"/>
    <cellStyle name="20% - Accent1 3 2 5 2 3 2 3 3" xfId="22127" xr:uid="{00000000-0005-0000-0000-0000B8550000}"/>
    <cellStyle name="20% - Accent1 3 2 5 2 3 2 3 3 2" xfId="22128" xr:uid="{00000000-0005-0000-0000-0000B9550000}"/>
    <cellStyle name="20% - Accent1 3 2 5 2 3 2 3 4" xfId="22129" xr:uid="{00000000-0005-0000-0000-0000BA550000}"/>
    <cellStyle name="20% - Accent1 3 2 5 2 3 2 4" xfId="22130" xr:uid="{00000000-0005-0000-0000-0000BB550000}"/>
    <cellStyle name="20% - Accent1 3 2 5 2 3 2 4 2" xfId="22131" xr:uid="{00000000-0005-0000-0000-0000BC550000}"/>
    <cellStyle name="20% - Accent1 3 2 5 2 3 2 4 2 2" xfId="22132" xr:uid="{00000000-0005-0000-0000-0000BD550000}"/>
    <cellStyle name="20% - Accent1 3 2 5 2 3 2 4 2 2 2" xfId="22133" xr:uid="{00000000-0005-0000-0000-0000BE550000}"/>
    <cellStyle name="20% - Accent1 3 2 5 2 3 2 4 2 3" xfId="22134" xr:uid="{00000000-0005-0000-0000-0000BF550000}"/>
    <cellStyle name="20% - Accent1 3 2 5 2 3 2 4 3" xfId="22135" xr:uid="{00000000-0005-0000-0000-0000C0550000}"/>
    <cellStyle name="20% - Accent1 3 2 5 2 3 2 4 3 2" xfId="22136" xr:uid="{00000000-0005-0000-0000-0000C1550000}"/>
    <cellStyle name="20% - Accent1 3 2 5 2 3 2 4 4" xfId="22137" xr:uid="{00000000-0005-0000-0000-0000C2550000}"/>
    <cellStyle name="20% - Accent1 3 2 5 2 3 2 5" xfId="22138" xr:uid="{00000000-0005-0000-0000-0000C3550000}"/>
    <cellStyle name="20% - Accent1 3 2 5 2 3 2 5 2" xfId="22139" xr:uid="{00000000-0005-0000-0000-0000C4550000}"/>
    <cellStyle name="20% - Accent1 3 2 5 2 3 2 5 2 2" xfId="22140" xr:uid="{00000000-0005-0000-0000-0000C5550000}"/>
    <cellStyle name="20% - Accent1 3 2 5 2 3 2 5 3" xfId="22141" xr:uid="{00000000-0005-0000-0000-0000C6550000}"/>
    <cellStyle name="20% - Accent1 3 2 5 2 3 2 6" xfId="22142" xr:uid="{00000000-0005-0000-0000-0000C7550000}"/>
    <cellStyle name="20% - Accent1 3 2 5 2 3 2 6 2" xfId="22143" xr:uid="{00000000-0005-0000-0000-0000C8550000}"/>
    <cellStyle name="20% - Accent1 3 2 5 2 3 2 6 2 2" xfId="22144" xr:uid="{00000000-0005-0000-0000-0000C9550000}"/>
    <cellStyle name="20% - Accent1 3 2 5 2 3 2 6 3" xfId="22145" xr:uid="{00000000-0005-0000-0000-0000CA550000}"/>
    <cellStyle name="20% - Accent1 3 2 5 2 3 2 7" xfId="22146" xr:uid="{00000000-0005-0000-0000-0000CB550000}"/>
    <cellStyle name="20% - Accent1 3 2 5 2 3 2 7 2" xfId="22147" xr:uid="{00000000-0005-0000-0000-0000CC550000}"/>
    <cellStyle name="20% - Accent1 3 2 5 2 3 2 8" xfId="22148" xr:uid="{00000000-0005-0000-0000-0000CD550000}"/>
    <cellStyle name="20% - Accent1 3 2 5 2 3 2 8 2" xfId="22149" xr:uid="{00000000-0005-0000-0000-0000CE550000}"/>
    <cellStyle name="20% - Accent1 3 2 5 2 3 2 9" xfId="22150" xr:uid="{00000000-0005-0000-0000-0000CF550000}"/>
    <cellStyle name="20% - Accent1 3 2 5 2 3 3" xfId="22151" xr:uid="{00000000-0005-0000-0000-0000D0550000}"/>
    <cellStyle name="20% - Accent1 3 2 5 2 3 3 2" xfId="22152" xr:uid="{00000000-0005-0000-0000-0000D1550000}"/>
    <cellStyle name="20% - Accent1 3 2 5 2 3 3 2 2" xfId="22153" xr:uid="{00000000-0005-0000-0000-0000D2550000}"/>
    <cellStyle name="20% - Accent1 3 2 5 2 3 3 2 2 2" xfId="22154" xr:uid="{00000000-0005-0000-0000-0000D3550000}"/>
    <cellStyle name="20% - Accent1 3 2 5 2 3 3 2 2 2 2" xfId="22155" xr:uid="{00000000-0005-0000-0000-0000D4550000}"/>
    <cellStyle name="20% - Accent1 3 2 5 2 3 3 2 2 3" xfId="22156" xr:uid="{00000000-0005-0000-0000-0000D5550000}"/>
    <cellStyle name="20% - Accent1 3 2 5 2 3 3 2 3" xfId="22157" xr:uid="{00000000-0005-0000-0000-0000D6550000}"/>
    <cellStyle name="20% - Accent1 3 2 5 2 3 3 2 3 2" xfId="22158" xr:uid="{00000000-0005-0000-0000-0000D7550000}"/>
    <cellStyle name="20% - Accent1 3 2 5 2 3 3 2 4" xfId="22159" xr:uid="{00000000-0005-0000-0000-0000D8550000}"/>
    <cellStyle name="20% - Accent1 3 2 5 2 3 3 3" xfId="22160" xr:uid="{00000000-0005-0000-0000-0000D9550000}"/>
    <cellStyle name="20% - Accent1 3 2 5 2 3 3 3 2" xfId="22161" xr:uid="{00000000-0005-0000-0000-0000DA550000}"/>
    <cellStyle name="20% - Accent1 3 2 5 2 3 3 3 2 2" xfId="22162" xr:uid="{00000000-0005-0000-0000-0000DB550000}"/>
    <cellStyle name="20% - Accent1 3 2 5 2 3 3 3 2 2 2" xfId="22163" xr:uid="{00000000-0005-0000-0000-0000DC550000}"/>
    <cellStyle name="20% - Accent1 3 2 5 2 3 3 3 2 3" xfId="22164" xr:uid="{00000000-0005-0000-0000-0000DD550000}"/>
    <cellStyle name="20% - Accent1 3 2 5 2 3 3 3 3" xfId="22165" xr:uid="{00000000-0005-0000-0000-0000DE550000}"/>
    <cellStyle name="20% - Accent1 3 2 5 2 3 3 3 3 2" xfId="22166" xr:uid="{00000000-0005-0000-0000-0000DF550000}"/>
    <cellStyle name="20% - Accent1 3 2 5 2 3 3 3 4" xfId="22167" xr:uid="{00000000-0005-0000-0000-0000E0550000}"/>
    <cellStyle name="20% - Accent1 3 2 5 2 3 3 4" xfId="22168" xr:uid="{00000000-0005-0000-0000-0000E1550000}"/>
    <cellStyle name="20% - Accent1 3 2 5 2 3 3 4 2" xfId="22169" xr:uid="{00000000-0005-0000-0000-0000E2550000}"/>
    <cellStyle name="20% - Accent1 3 2 5 2 3 3 4 2 2" xfId="22170" xr:uid="{00000000-0005-0000-0000-0000E3550000}"/>
    <cellStyle name="20% - Accent1 3 2 5 2 3 3 4 2 2 2" xfId="22171" xr:uid="{00000000-0005-0000-0000-0000E4550000}"/>
    <cellStyle name="20% - Accent1 3 2 5 2 3 3 4 2 3" xfId="22172" xr:uid="{00000000-0005-0000-0000-0000E5550000}"/>
    <cellStyle name="20% - Accent1 3 2 5 2 3 3 4 3" xfId="22173" xr:uid="{00000000-0005-0000-0000-0000E6550000}"/>
    <cellStyle name="20% - Accent1 3 2 5 2 3 3 4 3 2" xfId="22174" xr:uid="{00000000-0005-0000-0000-0000E7550000}"/>
    <cellStyle name="20% - Accent1 3 2 5 2 3 3 4 4" xfId="22175" xr:uid="{00000000-0005-0000-0000-0000E8550000}"/>
    <cellStyle name="20% - Accent1 3 2 5 2 3 3 5" xfId="22176" xr:uid="{00000000-0005-0000-0000-0000E9550000}"/>
    <cellStyle name="20% - Accent1 3 2 5 2 3 3 5 2" xfId="22177" xr:uid="{00000000-0005-0000-0000-0000EA550000}"/>
    <cellStyle name="20% - Accent1 3 2 5 2 3 3 5 2 2" xfId="22178" xr:uid="{00000000-0005-0000-0000-0000EB550000}"/>
    <cellStyle name="20% - Accent1 3 2 5 2 3 3 5 3" xfId="22179" xr:uid="{00000000-0005-0000-0000-0000EC550000}"/>
    <cellStyle name="20% - Accent1 3 2 5 2 3 3 6" xfId="22180" xr:uid="{00000000-0005-0000-0000-0000ED550000}"/>
    <cellStyle name="20% - Accent1 3 2 5 2 3 3 6 2" xfId="22181" xr:uid="{00000000-0005-0000-0000-0000EE550000}"/>
    <cellStyle name="20% - Accent1 3 2 5 2 3 3 6 2 2" xfId="22182" xr:uid="{00000000-0005-0000-0000-0000EF550000}"/>
    <cellStyle name="20% - Accent1 3 2 5 2 3 3 6 3" xfId="22183" xr:uid="{00000000-0005-0000-0000-0000F0550000}"/>
    <cellStyle name="20% - Accent1 3 2 5 2 3 3 7" xfId="22184" xr:uid="{00000000-0005-0000-0000-0000F1550000}"/>
    <cellStyle name="20% - Accent1 3 2 5 2 3 3 7 2" xfId="22185" xr:uid="{00000000-0005-0000-0000-0000F2550000}"/>
    <cellStyle name="20% - Accent1 3 2 5 2 3 3 8" xfId="22186" xr:uid="{00000000-0005-0000-0000-0000F3550000}"/>
    <cellStyle name="20% - Accent1 3 2 5 2 3 3 8 2" xfId="22187" xr:uid="{00000000-0005-0000-0000-0000F4550000}"/>
    <cellStyle name="20% - Accent1 3 2 5 2 3 3 9" xfId="22188" xr:uid="{00000000-0005-0000-0000-0000F5550000}"/>
    <cellStyle name="20% - Accent1 3 2 5 2 3 4" xfId="22189" xr:uid="{00000000-0005-0000-0000-0000F6550000}"/>
    <cellStyle name="20% - Accent1 3 2 5 2 3 4 2" xfId="22190" xr:uid="{00000000-0005-0000-0000-0000F7550000}"/>
    <cellStyle name="20% - Accent1 3 2 5 2 3 4 2 2" xfId="22191" xr:uid="{00000000-0005-0000-0000-0000F8550000}"/>
    <cellStyle name="20% - Accent1 3 2 5 2 3 4 2 2 2" xfId="22192" xr:uid="{00000000-0005-0000-0000-0000F9550000}"/>
    <cellStyle name="20% - Accent1 3 2 5 2 3 4 2 3" xfId="22193" xr:uid="{00000000-0005-0000-0000-0000FA550000}"/>
    <cellStyle name="20% - Accent1 3 2 5 2 3 4 3" xfId="22194" xr:uid="{00000000-0005-0000-0000-0000FB550000}"/>
    <cellStyle name="20% - Accent1 3 2 5 2 3 4 3 2" xfId="22195" xr:uid="{00000000-0005-0000-0000-0000FC550000}"/>
    <cellStyle name="20% - Accent1 3 2 5 2 3 4 4" xfId="22196" xr:uid="{00000000-0005-0000-0000-0000FD550000}"/>
    <cellStyle name="20% - Accent1 3 2 5 2 3 5" xfId="22197" xr:uid="{00000000-0005-0000-0000-0000FE550000}"/>
    <cellStyle name="20% - Accent1 3 2 5 2 3 5 2" xfId="22198" xr:uid="{00000000-0005-0000-0000-0000FF550000}"/>
    <cellStyle name="20% - Accent1 3 2 5 2 3 5 2 2" xfId="22199" xr:uid="{00000000-0005-0000-0000-000000560000}"/>
    <cellStyle name="20% - Accent1 3 2 5 2 3 5 2 2 2" xfId="22200" xr:uid="{00000000-0005-0000-0000-000001560000}"/>
    <cellStyle name="20% - Accent1 3 2 5 2 3 5 2 3" xfId="22201" xr:uid="{00000000-0005-0000-0000-000002560000}"/>
    <cellStyle name="20% - Accent1 3 2 5 2 3 5 3" xfId="22202" xr:uid="{00000000-0005-0000-0000-000003560000}"/>
    <cellStyle name="20% - Accent1 3 2 5 2 3 5 3 2" xfId="22203" xr:uid="{00000000-0005-0000-0000-000004560000}"/>
    <cellStyle name="20% - Accent1 3 2 5 2 3 5 4" xfId="22204" xr:uid="{00000000-0005-0000-0000-000005560000}"/>
    <cellStyle name="20% - Accent1 3 2 5 2 3 6" xfId="22205" xr:uid="{00000000-0005-0000-0000-000006560000}"/>
    <cellStyle name="20% - Accent1 3 2 5 2 3 6 2" xfId="22206" xr:uid="{00000000-0005-0000-0000-000007560000}"/>
    <cellStyle name="20% - Accent1 3 2 5 2 3 6 2 2" xfId="22207" xr:uid="{00000000-0005-0000-0000-000008560000}"/>
    <cellStyle name="20% - Accent1 3 2 5 2 3 6 2 2 2" xfId="22208" xr:uid="{00000000-0005-0000-0000-000009560000}"/>
    <cellStyle name="20% - Accent1 3 2 5 2 3 6 2 3" xfId="22209" xr:uid="{00000000-0005-0000-0000-00000A560000}"/>
    <cellStyle name="20% - Accent1 3 2 5 2 3 6 3" xfId="22210" xr:uid="{00000000-0005-0000-0000-00000B560000}"/>
    <cellStyle name="20% - Accent1 3 2 5 2 3 6 3 2" xfId="22211" xr:uid="{00000000-0005-0000-0000-00000C560000}"/>
    <cellStyle name="20% - Accent1 3 2 5 2 3 6 4" xfId="22212" xr:uid="{00000000-0005-0000-0000-00000D560000}"/>
    <cellStyle name="20% - Accent1 3 2 5 2 3 7" xfId="22213" xr:uid="{00000000-0005-0000-0000-00000E560000}"/>
    <cellStyle name="20% - Accent1 3 2 5 2 3 7 2" xfId="22214" xr:uid="{00000000-0005-0000-0000-00000F560000}"/>
    <cellStyle name="20% - Accent1 3 2 5 2 3 7 2 2" xfId="22215" xr:uid="{00000000-0005-0000-0000-000010560000}"/>
    <cellStyle name="20% - Accent1 3 2 5 2 3 7 3" xfId="22216" xr:uid="{00000000-0005-0000-0000-000011560000}"/>
    <cellStyle name="20% - Accent1 3 2 5 2 3 8" xfId="22217" xr:uid="{00000000-0005-0000-0000-000012560000}"/>
    <cellStyle name="20% - Accent1 3 2 5 2 3 8 2" xfId="22218" xr:uid="{00000000-0005-0000-0000-000013560000}"/>
    <cellStyle name="20% - Accent1 3 2 5 2 3 8 2 2" xfId="22219" xr:uid="{00000000-0005-0000-0000-000014560000}"/>
    <cellStyle name="20% - Accent1 3 2 5 2 3 8 3" xfId="22220" xr:uid="{00000000-0005-0000-0000-000015560000}"/>
    <cellStyle name="20% - Accent1 3 2 5 2 3 9" xfId="22221" xr:uid="{00000000-0005-0000-0000-000016560000}"/>
    <cellStyle name="20% - Accent1 3 2 5 2 3 9 2" xfId="22222" xr:uid="{00000000-0005-0000-0000-000017560000}"/>
    <cellStyle name="20% - Accent1 3 2 5 2 4" xfId="22223" xr:uid="{00000000-0005-0000-0000-000018560000}"/>
    <cellStyle name="20% - Accent1 3 2 5 2 4 10" xfId="22224" xr:uid="{00000000-0005-0000-0000-000019560000}"/>
    <cellStyle name="20% - Accent1 3 2 5 2 4 10 2" xfId="22225" xr:uid="{00000000-0005-0000-0000-00001A560000}"/>
    <cellStyle name="20% - Accent1 3 2 5 2 4 11" xfId="22226" xr:uid="{00000000-0005-0000-0000-00001B560000}"/>
    <cellStyle name="20% - Accent1 3 2 5 2 4 2" xfId="22227" xr:uid="{00000000-0005-0000-0000-00001C560000}"/>
    <cellStyle name="20% - Accent1 3 2 5 2 4 2 2" xfId="22228" xr:uid="{00000000-0005-0000-0000-00001D560000}"/>
    <cellStyle name="20% - Accent1 3 2 5 2 4 2 2 2" xfId="22229" xr:uid="{00000000-0005-0000-0000-00001E560000}"/>
    <cellStyle name="20% - Accent1 3 2 5 2 4 2 2 2 2" xfId="22230" xr:uid="{00000000-0005-0000-0000-00001F560000}"/>
    <cellStyle name="20% - Accent1 3 2 5 2 4 2 2 2 2 2" xfId="22231" xr:uid="{00000000-0005-0000-0000-000020560000}"/>
    <cellStyle name="20% - Accent1 3 2 5 2 4 2 2 2 3" xfId="22232" xr:uid="{00000000-0005-0000-0000-000021560000}"/>
    <cellStyle name="20% - Accent1 3 2 5 2 4 2 2 3" xfId="22233" xr:uid="{00000000-0005-0000-0000-000022560000}"/>
    <cellStyle name="20% - Accent1 3 2 5 2 4 2 2 3 2" xfId="22234" xr:uid="{00000000-0005-0000-0000-000023560000}"/>
    <cellStyle name="20% - Accent1 3 2 5 2 4 2 2 4" xfId="22235" xr:uid="{00000000-0005-0000-0000-000024560000}"/>
    <cellStyle name="20% - Accent1 3 2 5 2 4 2 3" xfId="22236" xr:uid="{00000000-0005-0000-0000-000025560000}"/>
    <cellStyle name="20% - Accent1 3 2 5 2 4 2 3 2" xfId="22237" xr:uid="{00000000-0005-0000-0000-000026560000}"/>
    <cellStyle name="20% - Accent1 3 2 5 2 4 2 3 2 2" xfId="22238" xr:uid="{00000000-0005-0000-0000-000027560000}"/>
    <cellStyle name="20% - Accent1 3 2 5 2 4 2 3 2 2 2" xfId="22239" xr:uid="{00000000-0005-0000-0000-000028560000}"/>
    <cellStyle name="20% - Accent1 3 2 5 2 4 2 3 2 3" xfId="22240" xr:uid="{00000000-0005-0000-0000-000029560000}"/>
    <cellStyle name="20% - Accent1 3 2 5 2 4 2 3 3" xfId="22241" xr:uid="{00000000-0005-0000-0000-00002A560000}"/>
    <cellStyle name="20% - Accent1 3 2 5 2 4 2 3 3 2" xfId="22242" xr:uid="{00000000-0005-0000-0000-00002B560000}"/>
    <cellStyle name="20% - Accent1 3 2 5 2 4 2 3 4" xfId="22243" xr:uid="{00000000-0005-0000-0000-00002C560000}"/>
    <cellStyle name="20% - Accent1 3 2 5 2 4 2 4" xfId="22244" xr:uid="{00000000-0005-0000-0000-00002D560000}"/>
    <cellStyle name="20% - Accent1 3 2 5 2 4 2 4 2" xfId="22245" xr:uid="{00000000-0005-0000-0000-00002E560000}"/>
    <cellStyle name="20% - Accent1 3 2 5 2 4 2 4 2 2" xfId="22246" xr:uid="{00000000-0005-0000-0000-00002F560000}"/>
    <cellStyle name="20% - Accent1 3 2 5 2 4 2 4 2 2 2" xfId="22247" xr:uid="{00000000-0005-0000-0000-000030560000}"/>
    <cellStyle name="20% - Accent1 3 2 5 2 4 2 4 2 3" xfId="22248" xr:uid="{00000000-0005-0000-0000-000031560000}"/>
    <cellStyle name="20% - Accent1 3 2 5 2 4 2 4 3" xfId="22249" xr:uid="{00000000-0005-0000-0000-000032560000}"/>
    <cellStyle name="20% - Accent1 3 2 5 2 4 2 4 3 2" xfId="22250" xr:uid="{00000000-0005-0000-0000-000033560000}"/>
    <cellStyle name="20% - Accent1 3 2 5 2 4 2 4 4" xfId="22251" xr:uid="{00000000-0005-0000-0000-000034560000}"/>
    <cellStyle name="20% - Accent1 3 2 5 2 4 2 5" xfId="22252" xr:uid="{00000000-0005-0000-0000-000035560000}"/>
    <cellStyle name="20% - Accent1 3 2 5 2 4 2 5 2" xfId="22253" xr:uid="{00000000-0005-0000-0000-000036560000}"/>
    <cellStyle name="20% - Accent1 3 2 5 2 4 2 5 2 2" xfId="22254" xr:uid="{00000000-0005-0000-0000-000037560000}"/>
    <cellStyle name="20% - Accent1 3 2 5 2 4 2 5 3" xfId="22255" xr:uid="{00000000-0005-0000-0000-000038560000}"/>
    <cellStyle name="20% - Accent1 3 2 5 2 4 2 6" xfId="22256" xr:uid="{00000000-0005-0000-0000-000039560000}"/>
    <cellStyle name="20% - Accent1 3 2 5 2 4 2 6 2" xfId="22257" xr:uid="{00000000-0005-0000-0000-00003A560000}"/>
    <cellStyle name="20% - Accent1 3 2 5 2 4 2 6 2 2" xfId="22258" xr:uid="{00000000-0005-0000-0000-00003B560000}"/>
    <cellStyle name="20% - Accent1 3 2 5 2 4 2 6 3" xfId="22259" xr:uid="{00000000-0005-0000-0000-00003C560000}"/>
    <cellStyle name="20% - Accent1 3 2 5 2 4 2 7" xfId="22260" xr:uid="{00000000-0005-0000-0000-00003D560000}"/>
    <cellStyle name="20% - Accent1 3 2 5 2 4 2 7 2" xfId="22261" xr:uid="{00000000-0005-0000-0000-00003E560000}"/>
    <cellStyle name="20% - Accent1 3 2 5 2 4 2 8" xfId="22262" xr:uid="{00000000-0005-0000-0000-00003F560000}"/>
    <cellStyle name="20% - Accent1 3 2 5 2 4 2 8 2" xfId="22263" xr:uid="{00000000-0005-0000-0000-000040560000}"/>
    <cellStyle name="20% - Accent1 3 2 5 2 4 2 9" xfId="22264" xr:uid="{00000000-0005-0000-0000-000041560000}"/>
    <cellStyle name="20% - Accent1 3 2 5 2 4 3" xfId="22265" xr:uid="{00000000-0005-0000-0000-000042560000}"/>
    <cellStyle name="20% - Accent1 3 2 5 2 4 3 2" xfId="22266" xr:uid="{00000000-0005-0000-0000-000043560000}"/>
    <cellStyle name="20% - Accent1 3 2 5 2 4 3 2 2" xfId="22267" xr:uid="{00000000-0005-0000-0000-000044560000}"/>
    <cellStyle name="20% - Accent1 3 2 5 2 4 3 2 2 2" xfId="22268" xr:uid="{00000000-0005-0000-0000-000045560000}"/>
    <cellStyle name="20% - Accent1 3 2 5 2 4 3 2 2 2 2" xfId="22269" xr:uid="{00000000-0005-0000-0000-000046560000}"/>
    <cellStyle name="20% - Accent1 3 2 5 2 4 3 2 2 3" xfId="22270" xr:uid="{00000000-0005-0000-0000-000047560000}"/>
    <cellStyle name="20% - Accent1 3 2 5 2 4 3 2 3" xfId="22271" xr:uid="{00000000-0005-0000-0000-000048560000}"/>
    <cellStyle name="20% - Accent1 3 2 5 2 4 3 2 3 2" xfId="22272" xr:uid="{00000000-0005-0000-0000-000049560000}"/>
    <cellStyle name="20% - Accent1 3 2 5 2 4 3 2 4" xfId="22273" xr:uid="{00000000-0005-0000-0000-00004A560000}"/>
    <cellStyle name="20% - Accent1 3 2 5 2 4 3 3" xfId="22274" xr:uid="{00000000-0005-0000-0000-00004B560000}"/>
    <cellStyle name="20% - Accent1 3 2 5 2 4 3 3 2" xfId="22275" xr:uid="{00000000-0005-0000-0000-00004C560000}"/>
    <cellStyle name="20% - Accent1 3 2 5 2 4 3 3 2 2" xfId="22276" xr:uid="{00000000-0005-0000-0000-00004D560000}"/>
    <cellStyle name="20% - Accent1 3 2 5 2 4 3 3 2 2 2" xfId="22277" xr:uid="{00000000-0005-0000-0000-00004E560000}"/>
    <cellStyle name="20% - Accent1 3 2 5 2 4 3 3 2 3" xfId="22278" xr:uid="{00000000-0005-0000-0000-00004F560000}"/>
    <cellStyle name="20% - Accent1 3 2 5 2 4 3 3 3" xfId="22279" xr:uid="{00000000-0005-0000-0000-000050560000}"/>
    <cellStyle name="20% - Accent1 3 2 5 2 4 3 3 3 2" xfId="22280" xr:uid="{00000000-0005-0000-0000-000051560000}"/>
    <cellStyle name="20% - Accent1 3 2 5 2 4 3 3 4" xfId="22281" xr:uid="{00000000-0005-0000-0000-000052560000}"/>
    <cellStyle name="20% - Accent1 3 2 5 2 4 3 4" xfId="22282" xr:uid="{00000000-0005-0000-0000-000053560000}"/>
    <cellStyle name="20% - Accent1 3 2 5 2 4 3 4 2" xfId="22283" xr:uid="{00000000-0005-0000-0000-000054560000}"/>
    <cellStyle name="20% - Accent1 3 2 5 2 4 3 4 2 2" xfId="22284" xr:uid="{00000000-0005-0000-0000-000055560000}"/>
    <cellStyle name="20% - Accent1 3 2 5 2 4 3 4 2 2 2" xfId="22285" xr:uid="{00000000-0005-0000-0000-000056560000}"/>
    <cellStyle name="20% - Accent1 3 2 5 2 4 3 4 2 3" xfId="22286" xr:uid="{00000000-0005-0000-0000-000057560000}"/>
    <cellStyle name="20% - Accent1 3 2 5 2 4 3 4 3" xfId="22287" xr:uid="{00000000-0005-0000-0000-000058560000}"/>
    <cellStyle name="20% - Accent1 3 2 5 2 4 3 4 3 2" xfId="22288" xr:uid="{00000000-0005-0000-0000-000059560000}"/>
    <cellStyle name="20% - Accent1 3 2 5 2 4 3 4 4" xfId="22289" xr:uid="{00000000-0005-0000-0000-00005A560000}"/>
    <cellStyle name="20% - Accent1 3 2 5 2 4 3 5" xfId="22290" xr:uid="{00000000-0005-0000-0000-00005B560000}"/>
    <cellStyle name="20% - Accent1 3 2 5 2 4 3 5 2" xfId="22291" xr:uid="{00000000-0005-0000-0000-00005C560000}"/>
    <cellStyle name="20% - Accent1 3 2 5 2 4 3 5 2 2" xfId="22292" xr:uid="{00000000-0005-0000-0000-00005D560000}"/>
    <cellStyle name="20% - Accent1 3 2 5 2 4 3 5 3" xfId="22293" xr:uid="{00000000-0005-0000-0000-00005E560000}"/>
    <cellStyle name="20% - Accent1 3 2 5 2 4 3 6" xfId="22294" xr:uid="{00000000-0005-0000-0000-00005F560000}"/>
    <cellStyle name="20% - Accent1 3 2 5 2 4 3 6 2" xfId="22295" xr:uid="{00000000-0005-0000-0000-000060560000}"/>
    <cellStyle name="20% - Accent1 3 2 5 2 4 3 6 2 2" xfId="22296" xr:uid="{00000000-0005-0000-0000-000061560000}"/>
    <cellStyle name="20% - Accent1 3 2 5 2 4 3 6 3" xfId="22297" xr:uid="{00000000-0005-0000-0000-000062560000}"/>
    <cellStyle name="20% - Accent1 3 2 5 2 4 3 7" xfId="22298" xr:uid="{00000000-0005-0000-0000-000063560000}"/>
    <cellStyle name="20% - Accent1 3 2 5 2 4 3 7 2" xfId="22299" xr:uid="{00000000-0005-0000-0000-000064560000}"/>
    <cellStyle name="20% - Accent1 3 2 5 2 4 3 8" xfId="22300" xr:uid="{00000000-0005-0000-0000-000065560000}"/>
    <cellStyle name="20% - Accent1 3 2 5 2 4 3 8 2" xfId="22301" xr:uid="{00000000-0005-0000-0000-000066560000}"/>
    <cellStyle name="20% - Accent1 3 2 5 2 4 3 9" xfId="22302" xr:uid="{00000000-0005-0000-0000-000067560000}"/>
    <cellStyle name="20% - Accent1 3 2 5 2 4 4" xfId="22303" xr:uid="{00000000-0005-0000-0000-000068560000}"/>
    <cellStyle name="20% - Accent1 3 2 5 2 4 4 2" xfId="22304" xr:uid="{00000000-0005-0000-0000-000069560000}"/>
    <cellStyle name="20% - Accent1 3 2 5 2 4 4 2 2" xfId="22305" xr:uid="{00000000-0005-0000-0000-00006A560000}"/>
    <cellStyle name="20% - Accent1 3 2 5 2 4 4 2 2 2" xfId="22306" xr:uid="{00000000-0005-0000-0000-00006B560000}"/>
    <cellStyle name="20% - Accent1 3 2 5 2 4 4 2 3" xfId="22307" xr:uid="{00000000-0005-0000-0000-00006C560000}"/>
    <cellStyle name="20% - Accent1 3 2 5 2 4 4 3" xfId="22308" xr:uid="{00000000-0005-0000-0000-00006D560000}"/>
    <cellStyle name="20% - Accent1 3 2 5 2 4 4 3 2" xfId="22309" xr:uid="{00000000-0005-0000-0000-00006E560000}"/>
    <cellStyle name="20% - Accent1 3 2 5 2 4 4 4" xfId="22310" xr:uid="{00000000-0005-0000-0000-00006F560000}"/>
    <cellStyle name="20% - Accent1 3 2 5 2 4 5" xfId="22311" xr:uid="{00000000-0005-0000-0000-000070560000}"/>
    <cellStyle name="20% - Accent1 3 2 5 2 4 5 2" xfId="22312" xr:uid="{00000000-0005-0000-0000-000071560000}"/>
    <cellStyle name="20% - Accent1 3 2 5 2 4 5 2 2" xfId="22313" xr:uid="{00000000-0005-0000-0000-000072560000}"/>
    <cellStyle name="20% - Accent1 3 2 5 2 4 5 2 2 2" xfId="22314" xr:uid="{00000000-0005-0000-0000-000073560000}"/>
    <cellStyle name="20% - Accent1 3 2 5 2 4 5 2 3" xfId="22315" xr:uid="{00000000-0005-0000-0000-000074560000}"/>
    <cellStyle name="20% - Accent1 3 2 5 2 4 5 3" xfId="22316" xr:uid="{00000000-0005-0000-0000-000075560000}"/>
    <cellStyle name="20% - Accent1 3 2 5 2 4 5 3 2" xfId="22317" xr:uid="{00000000-0005-0000-0000-000076560000}"/>
    <cellStyle name="20% - Accent1 3 2 5 2 4 5 4" xfId="22318" xr:uid="{00000000-0005-0000-0000-000077560000}"/>
    <cellStyle name="20% - Accent1 3 2 5 2 4 6" xfId="22319" xr:uid="{00000000-0005-0000-0000-000078560000}"/>
    <cellStyle name="20% - Accent1 3 2 5 2 4 6 2" xfId="22320" xr:uid="{00000000-0005-0000-0000-000079560000}"/>
    <cellStyle name="20% - Accent1 3 2 5 2 4 6 2 2" xfId="22321" xr:uid="{00000000-0005-0000-0000-00007A560000}"/>
    <cellStyle name="20% - Accent1 3 2 5 2 4 6 2 2 2" xfId="22322" xr:uid="{00000000-0005-0000-0000-00007B560000}"/>
    <cellStyle name="20% - Accent1 3 2 5 2 4 6 2 3" xfId="22323" xr:uid="{00000000-0005-0000-0000-00007C560000}"/>
    <cellStyle name="20% - Accent1 3 2 5 2 4 6 3" xfId="22324" xr:uid="{00000000-0005-0000-0000-00007D560000}"/>
    <cellStyle name="20% - Accent1 3 2 5 2 4 6 3 2" xfId="22325" xr:uid="{00000000-0005-0000-0000-00007E560000}"/>
    <cellStyle name="20% - Accent1 3 2 5 2 4 6 4" xfId="22326" xr:uid="{00000000-0005-0000-0000-00007F560000}"/>
    <cellStyle name="20% - Accent1 3 2 5 2 4 7" xfId="22327" xr:uid="{00000000-0005-0000-0000-000080560000}"/>
    <cellStyle name="20% - Accent1 3 2 5 2 4 7 2" xfId="22328" xr:uid="{00000000-0005-0000-0000-000081560000}"/>
    <cellStyle name="20% - Accent1 3 2 5 2 4 7 2 2" xfId="22329" xr:uid="{00000000-0005-0000-0000-000082560000}"/>
    <cellStyle name="20% - Accent1 3 2 5 2 4 7 3" xfId="22330" xr:uid="{00000000-0005-0000-0000-000083560000}"/>
    <cellStyle name="20% - Accent1 3 2 5 2 4 8" xfId="22331" xr:uid="{00000000-0005-0000-0000-000084560000}"/>
    <cellStyle name="20% - Accent1 3 2 5 2 4 8 2" xfId="22332" xr:uid="{00000000-0005-0000-0000-000085560000}"/>
    <cellStyle name="20% - Accent1 3 2 5 2 4 8 2 2" xfId="22333" xr:uid="{00000000-0005-0000-0000-000086560000}"/>
    <cellStyle name="20% - Accent1 3 2 5 2 4 8 3" xfId="22334" xr:uid="{00000000-0005-0000-0000-000087560000}"/>
    <cellStyle name="20% - Accent1 3 2 5 2 4 9" xfId="22335" xr:uid="{00000000-0005-0000-0000-000088560000}"/>
    <cellStyle name="20% - Accent1 3 2 5 2 4 9 2" xfId="22336" xr:uid="{00000000-0005-0000-0000-000089560000}"/>
    <cellStyle name="20% - Accent1 3 2 5 2 5" xfId="22337" xr:uid="{00000000-0005-0000-0000-00008A560000}"/>
    <cellStyle name="20% - Accent1 3 2 5 2 5 2" xfId="22338" xr:uid="{00000000-0005-0000-0000-00008B560000}"/>
    <cellStyle name="20% - Accent1 3 2 5 2 5 2 2" xfId="22339" xr:uid="{00000000-0005-0000-0000-00008C560000}"/>
    <cellStyle name="20% - Accent1 3 2 5 2 5 2 2 2" xfId="22340" xr:uid="{00000000-0005-0000-0000-00008D560000}"/>
    <cellStyle name="20% - Accent1 3 2 5 2 5 2 2 2 2" xfId="22341" xr:uid="{00000000-0005-0000-0000-00008E560000}"/>
    <cellStyle name="20% - Accent1 3 2 5 2 5 2 2 3" xfId="22342" xr:uid="{00000000-0005-0000-0000-00008F560000}"/>
    <cellStyle name="20% - Accent1 3 2 5 2 5 2 3" xfId="22343" xr:uid="{00000000-0005-0000-0000-000090560000}"/>
    <cellStyle name="20% - Accent1 3 2 5 2 5 2 3 2" xfId="22344" xr:uid="{00000000-0005-0000-0000-000091560000}"/>
    <cellStyle name="20% - Accent1 3 2 5 2 5 2 4" xfId="22345" xr:uid="{00000000-0005-0000-0000-000092560000}"/>
    <cellStyle name="20% - Accent1 3 2 5 2 5 3" xfId="22346" xr:uid="{00000000-0005-0000-0000-000093560000}"/>
    <cellStyle name="20% - Accent1 3 2 5 2 5 3 2" xfId="22347" xr:uid="{00000000-0005-0000-0000-000094560000}"/>
    <cellStyle name="20% - Accent1 3 2 5 2 5 3 2 2" xfId="22348" xr:uid="{00000000-0005-0000-0000-000095560000}"/>
    <cellStyle name="20% - Accent1 3 2 5 2 5 3 2 2 2" xfId="22349" xr:uid="{00000000-0005-0000-0000-000096560000}"/>
    <cellStyle name="20% - Accent1 3 2 5 2 5 3 2 3" xfId="22350" xr:uid="{00000000-0005-0000-0000-000097560000}"/>
    <cellStyle name="20% - Accent1 3 2 5 2 5 3 3" xfId="22351" xr:uid="{00000000-0005-0000-0000-000098560000}"/>
    <cellStyle name="20% - Accent1 3 2 5 2 5 3 3 2" xfId="22352" xr:uid="{00000000-0005-0000-0000-000099560000}"/>
    <cellStyle name="20% - Accent1 3 2 5 2 5 3 4" xfId="22353" xr:uid="{00000000-0005-0000-0000-00009A560000}"/>
    <cellStyle name="20% - Accent1 3 2 5 2 5 4" xfId="22354" xr:uid="{00000000-0005-0000-0000-00009B560000}"/>
    <cellStyle name="20% - Accent1 3 2 5 2 5 4 2" xfId="22355" xr:uid="{00000000-0005-0000-0000-00009C560000}"/>
    <cellStyle name="20% - Accent1 3 2 5 2 5 4 2 2" xfId="22356" xr:uid="{00000000-0005-0000-0000-00009D560000}"/>
    <cellStyle name="20% - Accent1 3 2 5 2 5 4 2 2 2" xfId="22357" xr:uid="{00000000-0005-0000-0000-00009E560000}"/>
    <cellStyle name="20% - Accent1 3 2 5 2 5 4 2 3" xfId="22358" xr:uid="{00000000-0005-0000-0000-00009F560000}"/>
    <cellStyle name="20% - Accent1 3 2 5 2 5 4 3" xfId="22359" xr:uid="{00000000-0005-0000-0000-0000A0560000}"/>
    <cellStyle name="20% - Accent1 3 2 5 2 5 4 3 2" xfId="22360" xr:uid="{00000000-0005-0000-0000-0000A1560000}"/>
    <cellStyle name="20% - Accent1 3 2 5 2 5 4 4" xfId="22361" xr:uid="{00000000-0005-0000-0000-0000A2560000}"/>
    <cellStyle name="20% - Accent1 3 2 5 2 5 5" xfId="22362" xr:uid="{00000000-0005-0000-0000-0000A3560000}"/>
    <cellStyle name="20% - Accent1 3 2 5 2 5 5 2" xfId="22363" xr:uid="{00000000-0005-0000-0000-0000A4560000}"/>
    <cellStyle name="20% - Accent1 3 2 5 2 5 5 2 2" xfId="22364" xr:uid="{00000000-0005-0000-0000-0000A5560000}"/>
    <cellStyle name="20% - Accent1 3 2 5 2 5 5 3" xfId="22365" xr:uid="{00000000-0005-0000-0000-0000A6560000}"/>
    <cellStyle name="20% - Accent1 3 2 5 2 5 6" xfId="22366" xr:uid="{00000000-0005-0000-0000-0000A7560000}"/>
    <cellStyle name="20% - Accent1 3 2 5 2 5 6 2" xfId="22367" xr:uid="{00000000-0005-0000-0000-0000A8560000}"/>
    <cellStyle name="20% - Accent1 3 2 5 2 5 6 2 2" xfId="22368" xr:uid="{00000000-0005-0000-0000-0000A9560000}"/>
    <cellStyle name="20% - Accent1 3 2 5 2 5 6 3" xfId="22369" xr:uid="{00000000-0005-0000-0000-0000AA560000}"/>
    <cellStyle name="20% - Accent1 3 2 5 2 5 7" xfId="22370" xr:uid="{00000000-0005-0000-0000-0000AB560000}"/>
    <cellStyle name="20% - Accent1 3 2 5 2 5 7 2" xfId="22371" xr:uid="{00000000-0005-0000-0000-0000AC560000}"/>
    <cellStyle name="20% - Accent1 3 2 5 2 5 8" xfId="22372" xr:uid="{00000000-0005-0000-0000-0000AD560000}"/>
    <cellStyle name="20% - Accent1 3 2 5 2 5 8 2" xfId="22373" xr:uid="{00000000-0005-0000-0000-0000AE560000}"/>
    <cellStyle name="20% - Accent1 3 2 5 2 5 9" xfId="22374" xr:uid="{00000000-0005-0000-0000-0000AF560000}"/>
    <cellStyle name="20% - Accent1 3 2 5 2 6" xfId="22375" xr:uid="{00000000-0005-0000-0000-0000B0560000}"/>
    <cellStyle name="20% - Accent1 3 2 5 2 6 2" xfId="22376" xr:uid="{00000000-0005-0000-0000-0000B1560000}"/>
    <cellStyle name="20% - Accent1 3 2 5 2 6 2 2" xfId="22377" xr:uid="{00000000-0005-0000-0000-0000B2560000}"/>
    <cellStyle name="20% - Accent1 3 2 5 2 6 2 2 2" xfId="22378" xr:uid="{00000000-0005-0000-0000-0000B3560000}"/>
    <cellStyle name="20% - Accent1 3 2 5 2 6 2 2 2 2" xfId="22379" xr:uid="{00000000-0005-0000-0000-0000B4560000}"/>
    <cellStyle name="20% - Accent1 3 2 5 2 6 2 2 3" xfId="22380" xr:uid="{00000000-0005-0000-0000-0000B5560000}"/>
    <cellStyle name="20% - Accent1 3 2 5 2 6 2 3" xfId="22381" xr:uid="{00000000-0005-0000-0000-0000B6560000}"/>
    <cellStyle name="20% - Accent1 3 2 5 2 6 2 3 2" xfId="22382" xr:uid="{00000000-0005-0000-0000-0000B7560000}"/>
    <cellStyle name="20% - Accent1 3 2 5 2 6 2 4" xfId="22383" xr:uid="{00000000-0005-0000-0000-0000B8560000}"/>
    <cellStyle name="20% - Accent1 3 2 5 2 6 3" xfId="22384" xr:uid="{00000000-0005-0000-0000-0000B9560000}"/>
    <cellStyle name="20% - Accent1 3 2 5 2 6 3 2" xfId="22385" xr:uid="{00000000-0005-0000-0000-0000BA560000}"/>
    <cellStyle name="20% - Accent1 3 2 5 2 6 3 2 2" xfId="22386" xr:uid="{00000000-0005-0000-0000-0000BB560000}"/>
    <cellStyle name="20% - Accent1 3 2 5 2 6 3 2 2 2" xfId="22387" xr:uid="{00000000-0005-0000-0000-0000BC560000}"/>
    <cellStyle name="20% - Accent1 3 2 5 2 6 3 2 3" xfId="22388" xr:uid="{00000000-0005-0000-0000-0000BD560000}"/>
    <cellStyle name="20% - Accent1 3 2 5 2 6 3 3" xfId="22389" xr:uid="{00000000-0005-0000-0000-0000BE560000}"/>
    <cellStyle name="20% - Accent1 3 2 5 2 6 3 3 2" xfId="22390" xr:uid="{00000000-0005-0000-0000-0000BF560000}"/>
    <cellStyle name="20% - Accent1 3 2 5 2 6 3 4" xfId="22391" xr:uid="{00000000-0005-0000-0000-0000C0560000}"/>
    <cellStyle name="20% - Accent1 3 2 5 2 6 4" xfId="22392" xr:uid="{00000000-0005-0000-0000-0000C1560000}"/>
    <cellStyle name="20% - Accent1 3 2 5 2 6 4 2" xfId="22393" xr:uid="{00000000-0005-0000-0000-0000C2560000}"/>
    <cellStyle name="20% - Accent1 3 2 5 2 6 4 2 2" xfId="22394" xr:uid="{00000000-0005-0000-0000-0000C3560000}"/>
    <cellStyle name="20% - Accent1 3 2 5 2 6 4 2 2 2" xfId="22395" xr:uid="{00000000-0005-0000-0000-0000C4560000}"/>
    <cellStyle name="20% - Accent1 3 2 5 2 6 4 2 3" xfId="22396" xr:uid="{00000000-0005-0000-0000-0000C5560000}"/>
    <cellStyle name="20% - Accent1 3 2 5 2 6 4 3" xfId="22397" xr:uid="{00000000-0005-0000-0000-0000C6560000}"/>
    <cellStyle name="20% - Accent1 3 2 5 2 6 4 3 2" xfId="22398" xr:uid="{00000000-0005-0000-0000-0000C7560000}"/>
    <cellStyle name="20% - Accent1 3 2 5 2 6 4 4" xfId="22399" xr:uid="{00000000-0005-0000-0000-0000C8560000}"/>
    <cellStyle name="20% - Accent1 3 2 5 2 6 5" xfId="22400" xr:uid="{00000000-0005-0000-0000-0000C9560000}"/>
    <cellStyle name="20% - Accent1 3 2 5 2 6 5 2" xfId="22401" xr:uid="{00000000-0005-0000-0000-0000CA560000}"/>
    <cellStyle name="20% - Accent1 3 2 5 2 6 5 2 2" xfId="22402" xr:uid="{00000000-0005-0000-0000-0000CB560000}"/>
    <cellStyle name="20% - Accent1 3 2 5 2 6 5 3" xfId="22403" xr:uid="{00000000-0005-0000-0000-0000CC560000}"/>
    <cellStyle name="20% - Accent1 3 2 5 2 6 6" xfId="22404" xr:uid="{00000000-0005-0000-0000-0000CD560000}"/>
    <cellStyle name="20% - Accent1 3 2 5 2 6 6 2" xfId="22405" xr:uid="{00000000-0005-0000-0000-0000CE560000}"/>
    <cellStyle name="20% - Accent1 3 2 5 2 6 6 2 2" xfId="22406" xr:uid="{00000000-0005-0000-0000-0000CF560000}"/>
    <cellStyle name="20% - Accent1 3 2 5 2 6 6 3" xfId="22407" xr:uid="{00000000-0005-0000-0000-0000D0560000}"/>
    <cellStyle name="20% - Accent1 3 2 5 2 6 7" xfId="22408" xr:uid="{00000000-0005-0000-0000-0000D1560000}"/>
    <cellStyle name="20% - Accent1 3 2 5 2 6 7 2" xfId="22409" xr:uid="{00000000-0005-0000-0000-0000D2560000}"/>
    <cellStyle name="20% - Accent1 3 2 5 2 6 8" xfId="22410" xr:uid="{00000000-0005-0000-0000-0000D3560000}"/>
    <cellStyle name="20% - Accent1 3 2 5 2 6 8 2" xfId="22411" xr:uid="{00000000-0005-0000-0000-0000D4560000}"/>
    <cellStyle name="20% - Accent1 3 2 5 2 6 9" xfId="22412" xr:uid="{00000000-0005-0000-0000-0000D5560000}"/>
    <cellStyle name="20% - Accent1 3 2 5 2 7" xfId="22413" xr:uid="{00000000-0005-0000-0000-0000D6560000}"/>
    <cellStyle name="20% - Accent1 3 2 5 2 7 2" xfId="22414" xr:uid="{00000000-0005-0000-0000-0000D7560000}"/>
    <cellStyle name="20% - Accent1 3 2 5 2 7 2 2" xfId="22415" xr:uid="{00000000-0005-0000-0000-0000D8560000}"/>
    <cellStyle name="20% - Accent1 3 2 5 2 7 2 2 2" xfId="22416" xr:uid="{00000000-0005-0000-0000-0000D9560000}"/>
    <cellStyle name="20% - Accent1 3 2 5 2 7 2 3" xfId="22417" xr:uid="{00000000-0005-0000-0000-0000DA560000}"/>
    <cellStyle name="20% - Accent1 3 2 5 2 7 3" xfId="22418" xr:uid="{00000000-0005-0000-0000-0000DB560000}"/>
    <cellStyle name="20% - Accent1 3 2 5 2 7 3 2" xfId="22419" xr:uid="{00000000-0005-0000-0000-0000DC560000}"/>
    <cellStyle name="20% - Accent1 3 2 5 2 7 4" xfId="22420" xr:uid="{00000000-0005-0000-0000-0000DD560000}"/>
    <cellStyle name="20% - Accent1 3 2 5 2 8" xfId="22421" xr:uid="{00000000-0005-0000-0000-0000DE560000}"/>
    <cellStyle name="20% - Accent1 3 2 5 2 8 2" xfId="22422" xr:uid="{00000000-0005-0000-0000-0000DF560000}"/>
    <cellStyle name="20% - Accent1 3 2 5 2 8 2 2" xfId="22423" xr:uid="{00000000-0005-0000-0000-0000E0560000}"/>
    <cellStyle name="20% - Accent1 3 2 5 2 8 2 2 2" xfId="22424" xr:uid="{00000000-0005-0000-0000-0000E1560000}"/>
    <cellStyle name="20% - Accent1 3 2 5 2 8 2 3" xfId="22425" xr:uid="{00000000-0005-0000-0000-0000E2560000}"/>
    <cellStyle name="20% - Accent1 3 2 5 2 8 3" xfId="22426" xr:uid="{00000000-0005-0000-0000-0000E3560000}"/>
    <cellStyle name="20% - Accent1 3 2 5 2 8 3 2" xfId="22427" xr:uid="{00000000-0005-0000-0000-0000E4560000}"/>
    <cellStyle name="20% - Accent1 3 2 5 2 8 4" xfId="22428" xr:uid="{00000000-0005-0000-0000-0000E5560000}"/>
    <cellStyle name="20% - Accent1 3 2 5 2 9" xfId="22429" xr:uid="{00000000-0005-0000-0000-0000E6560000}"/>
    <cellStyle name="20% - Accent1 3 2 5 2 9 2" xfId="22430" xr:uid="{00000000-0005-0000-0000-0000E7560000}"/>
    <cellStyle name="20% - Accent1 3 2 5 2 9 2 2" xfId="22431" xr:uid="{00000000-0005-0000-0000-0000E8560000}"/>
    <cellStyle name="20% - Accent1 3 2 5 2 9 2 2 2" xfId="22432" xr:uid="{00000000-0005-0000-0000-0000E9560000}"/>
    <cellStyle name="20% - Accent1 3 2 5 2 9 2 3" xfId="22433" xr:uid="{00000000-0005-0000-0000-0000EA560000}"/>
    <cellStyle name="20% - Accent1 3 2 5 2 9 3" xfId="22434" xr:uid="{00000000-0005-0000-0000-0000EB560000}"/>
    <cellStyle name="20% - Accent1 3 2 5 2 9 3 2" xfId="22435" xr:uid="{00000000-0005-0000-0000-0000EC560000}"/>
    <cellStyle name="20% - Accent1 3 2 5 2 9 4" xfId="22436" xr:uid="{00000000-0005-0000-0000-0000ED560000}"/>
    <cellStyle name="20% - Accent1 3 2 5 3" xfId="22437" xr:uid="{00000000-0005-0000-0000-0000EE560000}"/>
    <cellStyle name="20% - Accent1 3 2 5 3 10" xfId="22438" xr:uid="{00000000-0005-0000-0000-0000EF560000}"/>
    <cellStyle name="20% - Accent1 3 2 5 3 10 2" xfId="22439" xr:uid="{00000000-0005-0000-0000-0000F0560000}"/>
    <cellStyle name="20% - Accent1 3 2 5 3 11" xfId="22440" xr:uid="{00000000-0005-0000-0000-0000F1560000}"/>
    <cellStyle name="20% - Accent1 3 2 5 3 2" xfId="22441" xr:uid="{00000000-0005-0000-0000-0000F2560000}"/>
    <cellStyle name="20% - Accent1 3 2 5 3 2 2" xfId="22442" xr:uid="{00000000-0005-0000-0000-0000F3560000}"/>
    <cellStyle name="20% - Accent1 3 2 5 3 2 2 2" xfId="22443" xr:uid="{00000000-0005-0000-0000-0000F4560000}"/>
    <cellStyle name="20% - Accent1 3 2 5 3 2 2 2 2" xfId="22444" xr:uid="{00000000-0005-0000-0000-0000F5560000}"/>
    <cellStyle name="20% - Accent1 3 2 5 3 2 2 2 2 2" xfId="22445" xr:uid="{00000000-0005-0000-0000-0000F6560000}"/>
    <cellStyle name="20% - Accent1 3 2 5 3 2 2 2 3" xfId="22446" xr:uid="{00000000-0005-0000-0000-0000F7560000}"/>
    <cellStyle name="20% - Accent1 3 2 5 3 2 2 3" xfId="22447" xr:uid="{00000000-0005-0000-0000-0000F8560000}"/>
    <cellStyle name="20% - Accent1 3 2 5 3 2 2 3 2" xfId="22448" xr:uid="{00000000-0005-0000-0000-0000F9560000}"/>
    <cellStyle name="20% - Accent1 3 2 5 3 2 2 4" xfId="22449" xr:uid="{00000000-0005-0000-0000-0000FA560000}"/>
    <cellStyle name="20% - Accent1 3 2 5 3 2 3" xfId="22450" xr:uid="{00000000-0005-0000-0000-0000FB560000}"/>
    <cellStyle name="20% - Accent1 3 2 5 3 2 3 2" xfId="22451" xr:uid="{00000000-0005-0000-0000-0000FC560000}"/>
    <cellStyle name="20% - Accent1 3 2 5 3 2 3 2 2" xfId="22452" xr:uid="{00000000-0005-0000-0000-0000FD560000}"/>
    <cellStyle name="20% - Accent1 3 2 5 3 2 3 2 2 2" xfId="22453" xr:uid="{00000000-0005-0000-0000-0000FE560000}"/>
    <cellStyle name="20% - Accent1 3 2 5 3 2 3 2 3" xfId="22454" xr:uid="{00000000-0005-0000-0000-0000FF560000}"/>
    <cellStyle name="20% - Accent1 3 2 5 3 2 3 3" xfId="22455" xr:uid="{00000000-0005-0000-0000-000000570000}"/>
    <cellStyle name="20% - Accent1 3 2 5 3 2 3 3 2" xfId="22456" xr:uid="{00000000-0005-0000-0000-000001570000}"/>
    <cellStyle name="20% - Accent1 3 2 5 3 2 3 4" xfId="22457" xr:uid="{00000000-0005-0000-0000-000002570000}"/>
    <cellStyle name="20% - Accent1 3 2 5 3 2 4" xfId="22458" xr:uid="{00000000-0005-0000-0000-000003570000}"/>
    <cellStyle name="20% - Accent1 3 2 5 3 2 4 2" xfId="22459" xr:uid="{00000000-0005-0000-0000-000004570000}"/>
    <cellStyle name="20% - Accent1 3 2 5 3 2 4 2 2" xfId="22460" xr:uid="{00000000-0005-0000-0000-000005570000}"/>
    <cellStyle name="20% - Accent1 3 2 5 3 2 4 2 2 2" xfId="22461" xr:uid="{00000000-0005-0000-0000-000006570000}"/>
    <cellStyle name="20% - Accent1 3 2 5 3 2 4 2 3" xfId="22462" xr:uid="{00000000-0005-0000-0000-000007570000}"/>
    <cellStyle name="20% - Accent1 3 2 5 3 2 4 3" xfId="22463" xr:uid="{00000000-0005-0000-0000-000008570000}"/>
    <cellStyle name="20% - Accent1 3 2 5 3 2 4 3 2" xfId="22464" xr:uid="{00000000-0005-0000-0000-000009570000}"/>
    <cellStyle name="20% - Accent1 3 2 5 3 2 4 4" xfId="22465" xr:uid="{00000000-0005-0000-0000-00000A570000}"/>
    <cellStyle name="20% - Accent1 3 2 5 3 2 5" xfId="22466" xr:uid="{00000000-0005-0000-0000-00000B570000}"/>
    <cellStyle name="20% - Accent1 3 2 5 3 2 5 2" xfId="22467" xr:uid="{00000000-0005-0000-0000-00000C570000}"/>
    <cellStyle name="20% - Accent1 3 2 5 3 2 5 2 2" xfId="22468" xr:uid="{00000000-0005-0000-0000-00000D570000}"/>
    <cellStyle name="20% - Accent1 3 2 5 3 2 5 3" xfId="22469" xr:uid="{00000000-0005-0000-0000-00000E570000}"/>
    <cellStyle name="20% - Accent1 3 2 5 3 2 6" xfId="22470" xr:uid="{00000000-0005-0000-0000-00000F570000}"/>
    <cellStyle name="20% - Accent1 3 2 5 3 2 6 2" xfId="22471" xr:uid="{00000000-0005-0000-0000-000010570000}"/>
    <cellStyle name="20% - Accent1 3 2 5 3 2 6 2 2" xfId="22472" xr:uid="{00000000-0005-0000-0000-000011570000}"/>
    <cellStyle name="20% - Accent1 3 2 5 3 2 6 3" xfId="22473" xr:uid="{00000000-0005-0000-0000-000012570000}"/>
    <cellStyle name="20% - Accent1 3 2 5 3 2 7" xfId="22474" xr:uid="{00000000-0005-0000-0000-000013570000}"/>
    <cellStyle name="20% - Accent1 3 2 5 3 2 7 2" xfId="22475" xr:uid="{00000000-0005-0000-0000-000014570000}"/>
    <cellStyle name="20% - Accent1 3 2 5 3 2 8" xfId="22476" xr:uid="{00000000-0005-0000-0000-000015570000}"/>
    <cellStyle name="20% - Accent1 3 2 5 3 2 8 2" xfId="22477" xr:uid="{00000000-0005-0000-0000-000016570000}"/>
    <cellStyle name="20% - Accent1 3 2 5 3 2 9" xfId="22478" xr:uid="{00000000-0005-0000-0000-000017570000}"/>
    <cellStyle name="20% - Accent1 3 2 5 3 3" xfId="22479" xr:uid="{00000000-0005-0000-0000-000018570000}"/>
    <cellStyle name="20% - Accent1 3 2 5 3 3 2" xfId="22480" xr:uid="{00000000-0005-0000-0000-000019570000}"/>
    <cellStyle name="20% - Accent1 3 2 5 3 3 2 2" xfId="22481" xr:uid="{00000000-0005-0000-0000-00001A570000}"/>
    <cellStyle name="20% - Accent1 3 2 5 3 3 2 2 2" xfId="22482" xr:uid="{00000000-0005-0000-0000-00001B570000}"/>
    <cellStyle name="20% - Accent1 3 2 5 3 3 2 2 2 2" xfId="22483" xr:uid="{00000000-0005-0000-0000-00001C570000}"/>
    <cellStyle name="20% - Accent1 3 2 5 3 3 2 2 3" xfId="22484" xr:uid="{00000000-0005-0000-0000-00001D570000}"/>
    <cellStyle name="20% - Accent1 3 2 5 3 3 2 3" xfId="22485" xr:uid="{00000000-0005-0000-0000-00001E570000}"/>
    <cellStyle name="20% - Accent1 3 2 5 3 3 2 3 2" xfId="22486" xr:uid="{00000000-0005-0000-0000-00001F570000}"/>
    <cellStyle name="20% - Accent1 3 2 5 3 3 2 4" xfId="22487" xr:uid="{00000000-0005-0000-0000-000020570000}"/>
    <cellStyle name="20% - Accent1 3 2 5 3 3 3" xfId="22488" xr:uid="{00000000-0005-0000-0000-000021570000}"/>
    <cellStyle name="20% - Accent1 3 2 5 3 3 3 2" xfId="22489" xr:uid="{00000000-0005-0000-0000-000022570000}"/>
    <cellStyle name="20% - Accent1 3 2 5 3 3 3 2 2" xfId="22490" xr:uid="{00000000-0005-0000-0000-000023570000}"/>
    <cellStyle name="20% - Accent1 3 2 5 3 3 3 2 2 2" xfId="22491" xr:uid="{00000000-0005-0000-0000-000024570000}"/>
    <cellStyle name="20% - Accent1 3 2 5 3 3 3 2 3" xfId="22492" xr:uid="{00000000-0005-0000-0000-000025570000}"/>
    <cellStyle name="20% - Accent1 3 2 5 3 3 3 3" xfId="22493" xr:uid="{00000000-0005-0000-0000-000026570000}"/>
    <cellStyle name="20% - Accent1 3 2 5 3 3 3 3 2" xfId="22494" xr:uid="{00000000-0005-0000-0000-000027570000}"/>
    <cellStyle name="20% - Accent1 3 2 5 3 3 3 4" xfId="22495" xr:uid="{00000000-0005-0000-0000-000028570000}"/>
    <cellStyle name="20% - Accent1 3 2 5 3 3 4" xfId="22496" xr:uid="{00000000-0005-0000-0000-000029570000}"/>
    <cellStyle name="20% - Accent1 3 2 5 3 3 4 2" xfId="22497" xr:uid="{00000000-0005-0000-0000-00002A570000}"/>
    <cellStyle name="20% - Accent1 3 2 5 3 3 4 2 2" xfId="22498" xr:uid="{00000000-0005-0000-0000-00002B570000}"/>
    <cellStyle name="20% - Accent1 3 2 5 3 3 4 2 2 2" xfId="22499" xr:uid="{00000000-0005-0000-0000-00002C570000}"/>
    <cellStyle name="20% - Accent1 3 2 5 3 3 4 2 3" xfId="22500" xr:uid="{00000000-0005-0000-0000-00002D570000}"/>
    <cellStyle name="20% - Accent1 3 2 5 3 3 4 3" xfId="22501" xr:uid="{00000000-0005-0000-0000-00002E570000}"/>
    <cellStyle name="20% - Accent1 3 2 5 3 3 4 3 2" xfId="22502" xr:uid="{00000000-0005-0000-0000-00002F570000}"/>
    <cellStyle name="20% - Accent1 3 2 5 3 3 4 4" xfId="22503" xr:uid="{00000000-0005-0000-0000-000030570000}"/>
    <cellStyle name="20% - Accent1 3 2 5 3 3 5" xfId="22504" xr:uid="{00000000-0005-0000-0000-000031570000}"/>
    <cellStyle name="20% - Accent1 3 2 5 3 3 5 2" xfId="22505" xr:uid="{00000000-0005-0000-0000-000032570000}"/>
    <cellStyle name="20% - Accent1 3 2 5 3 3 5 2 2" xfId="22506" xr:uid="{00000000-0005-0000-0000-000033570000}"/>
    <cellStyle name="20% - Accent1 3 2 5 3 3 5 3" xfId="22507" xr:uid="{00000000-0005-0000-0000-000034570000}"/>
    <cellStyle name="20% - Accent1 3 2 5 3 3 6" xfId="22508" xr:uid="{00000000-0005-0000-0000-000035570000}"/>
    <cellStyle name="20% - Accent1 3 2 5 3 3 6 2" xfId="22509" xr:uid="{00000000-0005-0000-0000-000036570000}"/>
    <cellStyle name="20% - Accent1 3 2 5 3 3 6 2 2" xfId="22510" xr:uid="{00000000-0005-0000-0000-000037570000}"/>
    <cellStyle name="20% - Accent1 3 2 5 3 3 6 3" xfId="22511" xr:uid="{00000000-0005-0000-0000-000038570000}"/>
    <cellStyle name="20% - Accent1 3 2 5 3 3 7" xfId="22512" xr:uid="{00000000-0005-0000-0000-000039570000}"/>
    <cellStyle name="20% - Accent1 3 2 5 3 3 7 2" xfId="22513" xr:uid="{00000000-0005-0000-0000-00003A570000}"/>
    <cellStyle name="20% - Accent1 3 2 5 3 3 8" xfId="22514" xr:uid="{00000000-0005-0000-0000-00003B570000}"/>
    <cellStyle name="20% - Accent1 3 2 5 3 3 8 2" xfId="22515" xr:uid="{00000000-0005-0000-0000-00003C570000}"/>
    <cellStyle name="20% - Accent1 3 2 5 3 3 9" xfId="22516" xr:uid="{00000000-0005-0000-0000-00003D570000}"/>
    <cellStyle name="20% - Accent1 3 2 5 3 4" xfId="22517" xr:uid="{00000000-0005-0000-0000-00003E570000}"/>
    <cellStyle name="20% - Accent1 3 2 5 3 4 2" xfId="22518" xr:uid="{00000000-0005-0000-0000-00003F570000}"/>
    <cellStyle name="20% - Accent1 3 2 5 3 4 2 2" xfId="22519" xr:uid="{00000000-0005-0000-0000-000040570000}"/>
    <cellStyle name="20% - Accent1 3 2 5 3 4 2 2 2" xfId="22520" xr:uid="{00000000-0005-0000-0000-000041570000}"/>
    <cellStyle name="20% - Accent1 3 2 5 3 4 2 3" xfId="22521" xr:uid="{00000000-0005-0000-0000-000042570000}"/>
    <cellStyle name="20% - Accent1 3 2 5 3 4 3" xfId="22522" xr:uid="{00000000-0005-0000-0000-000043570000}"/>
    <cellStyle name="20% - Accent1 3 2 5 3 4 3 2" xfId="22523" xr:uid="{00000000-0005-0000-0000-000044570000}"/>
    <cellStyle name="20% - Accent1 3 2 5 3 4 4" xfId="22524" xr:uid="{00000000-0005-0000-0000-000045570000}"/>
    <cellStyle name="20% - Accent1 3 2 5 3 5" xfId="22525" xr:uid="{00000000-0005-0000-0000-000046570000}"/>
    <cellStyle name="20% - Accent1 3 2 5 3 5 2" xfId="22526" xr:uid="{00000000-0005-0000-0000-000047570000}"/>
    <cellStyle name="20% - Accent1 3 2 5 3 5 2 2" xfId="22527" xr:uid="{00000000-0005-0000-0000-000048570000}"/>
    <cellStyle name="20% - Accent1 3 2 5 3 5 2 2 2" xfId="22528" xr:uid="{00000000-0005-0000-0000-000049570000}"/>
    <cellStyle name="20% - Accent1 3 2 5 3 5 2 3" xfId="22529" xr:uid="{00000000-0005-0000-0000-00004A570000}"/>
    <cellStyle name="20% - Accent1 3 2 5 3 5 3" xfId="22530" xr:uid="{00000000-0005-0000-0000-00004B570000}"/>
    <cellStyle name="20% - Accent1 3 2 5 3 5 3 2" xfId="22531" xr:uid="{00000000-0005-0000-0000-00004C570000}"/>
    <cellStyle name="20% - Accent1 3 2 5 3 5 4" xfId="22532" xr:uid="{00000000-0005-0000-0000-00004D570000}"/>
    <cellStyle name="20% - Accent1 3 2 5 3 6" xfId="22533" xr:uid="{00000000-0005-0000-0000-00004E570000}"/>
    <cellStyle name="20% - Accent1 3 2 5 3 6 2" xfId="22534" xr:uid="{00000000-0005-0000-0000-00004F570000}"/>
    <cellStyle name="20% - Accent1 3 2 5 3 6 2 2" xfId="22535" xr:uid="{00000000-0005-0000-0000-000050570000}"/>
    <cellStyle name="20% - Accent1 3 2 5 3 6 2 2 2" xfId="22536" xr:uid="{00000000-0005-0000-0000-000051570000}"/>
    <cellStyle name="20% - Accent1 3 2 5 3 6 2 3" xfId="22537" xr:uid="{00000000-0005-0000-0000-000052570000}"/>
    <cellStyle name="20% - Accent1 3 2 5 3 6 3" xfId="22538" xr:uid="{00000000-0005-0000-0000-000053570000}"/>
    <cellStyle name="20% - Accent1 3 2 5 3 6 3 2" xfId="22539" xr:uid="{00000000-0005-0000-0000-000054570000}"/>
    <cellStyle name="20% - Accent1 3 2 5 3 6 4" xfId="22540" xr:uid="{00000000-0005-0000-0000-000055570000}"/>
    <cellStyle name="20% - Accent1 3 2 5 3 7" xfId="22541" xr:uid="{00000000-0005-0000-0000-000056570000}"/>
    <cellStyle name="20% - Accent1 3 2 5 3 7 2" xfId="22542" xr:uid="{00000000-0005-0000-0000-000057570000}"/>
    <cellStyle name="20% - Accent1 3 2 5 3 7 2 2" xfId="22543" xr:uid="{00000000-0005-0000-0000-000058570000}"/>
    <cellStyle name="20% - Accent1 3 2 5 3 7 3" xfId="22544" xr:uid="{00000000-0005-0000-0000-000059570000}"/>
    <cellStyle name="20% - Accent1 3 2 5 3 8" xfId="22545" xr:uid="{00000000-0005-0000-0000-00005A570000}"/>
    <cellStyle name="20% - Accent1 3 2 5 3 8 2" xfId="22546" xr:uid="{00000000-0005-0000-0000-00005B570000}"/>
    <cellStyle name="20% - Accent1 3 2 5 3 8 2 2" xfId="22547" xr:uid="{00000000-0005-0000-0000-00005C570000}"/>
    <cellStyle name="20% - Accent1 3 2 5 3 8 3" xfId="22548" xr:uid="{00000000-0005-0000-0000-00005D570000}"/>
    <cellStyle name="20% - Accent1 3 2 5 3 9" xfId="22549" xr:uid="{00000000-0005-0000-0000-00005E570000}"/>
    <cellStyle name="20% - Accent1 3 2 5 3 9 2" xfId="22550" xr:uid="{00000000-0005-0000-0000-00005F570000}"/>
    <cellStyle name="20% - Accent1 3 2 5 4" xfId="22551" xr:uid="{00000000-0005-0000-0000-000060570000}"/>
    <cellStyle name="20% - Accent1 3 2 5 4 10" xfId="22552" xr:uid="{00000000-0005-0000-0000-000061570000}"/>
    <cellStyle name="20% - Accent1 3 2 5 4 10 2" xfId="22553" xr:uid="{00000000-0005-0000-0000-000062570000}"/>
    <cellStyle name="20% - Accent1 3 2 5 4 11" xfId="22554" xr:uid="{00000000-0005-0000-0000-000063570000}"/>
    <cellStyle name="20% - Accent1 3 2 5 4 2" xfId="22555" xr:uid="{00000000-0005-0000-0000-000064570000}"/>
    <cellStyle name="20% - Accent1 3 2 5 4 2 2" xfId="22556" xr:uid="{00000000-0005-0000-0000-000065570000}"/>
    <cellStyle name="20% - Accent1 3 2 5 4 2 2 2" xfId="22557" xr:uid="{00000000-0005-0000-0000-000066570000}"/>
    <cellStyle name="20% - Accent1 3 2 5 4 2 2 2 2" xfId="22558" xr:uid="{00000000-0005-0000-0000-000067570000}"/>
    <cellStyle name="20% - Accent1 3 2 5 4 2 2 2 2 2" xfId="22559" xr:uid="{00000000-0005-0000-0000-000068570000}"/>
    <cellStyle name="20% - Accent1 3 2 5 4 2 2 2 3" xfId="22560" xr:uid="{00000000-0005-0000-0000-000069570000}"/>
    <cellStyle name="20% - Accent1 3 2 5 4 2 2 3" xfId="22561" xr:uid="{00000000-0005-0000-0000-00006A570000}"/>
    <cellStyle name="20% - Accent1 3 2 5 4 2 2 3 2" xfId="22562" xr:uid="{00000000-0005-0000-0000-00006B570000}"/>
    <cellStyle name="20% - Accent1 3 2 5 4 2 2 4" xfId="22563" xr:uid="{00000000-0005-0000-0000-00006C570000}"/>
    <cellStyle name="20% - Accent1 3 2 5 4 2 3" xfId="22564" xr:uid="{00000000-0005-0000-0000-00006D570000}"/>
    <cellStyle name="20% - Accent1 3 2 5 4 2 3 2" xfId="22565" xr:uid="{00000000-0005-0000-0000-00006E570000}"/>
    <cellStyle name="20% - Accent1 3 2 5 4 2 3 2 2" xfId="22566" xr:uid="{00000000-0005-0000-0000-00006F570000}"/>
    <cellStyle name="20% - Accent1 3 2 5 4 2 3 2 2 2" xfId="22567" xr:uid="{00000000-0005-0000-0000-000070570000}"/>
    <cellStyle name="20% - Accent1 3 2 5 4 2 3 2 3" xfId="22568" xr:uid="{00000000-0005-0000-0000-000071570000}"/>
    <cellStyle name="20% - Accent1 3 2 5 4 2 3 3" xfId="22569" xr:uid="{00000000-0005-0000-0000-000072570000}"/>
    <cellStyle name="20% - Accent1 3 2 5 4 2 3 3 2" xfId="22570" xr:uid="{00000000-0005-0000-0000-000073570000}"/>
    <cellStyle name="20% - Accent1 3 2 5 4 2 3 4" xfId="22571" xr:uid="{00000000-0005-0000-0000-000074570000}"/>
    <cellStyle name="20% - Accent1 3 2 5 4 2 4" xfId="22572" xr:uid="{00000000-0005-0000-0000-000075570000}"/>
    <cellStyle name="20% - Accent1 3 2 5 4 2 4 2" xfId="22573" xr:uid="{00000000-0005-0000-0000-000076570000}"/>
    <cellStyle name="20% - Accent1 3 2 5 4 2 4 2 2" xfId="22574" xr:uid="{00000000-0005-0000-0000-000077570000}"/>
    <cellStyle name="20% - Accent1 3 2 5 4 2 4 2 2 2" xfId="22575" xr:uid="{00000000-0005-0000-0000-000078570000}"/>
    <cellStyle name="20% - Accent1 3 2 5 4 2 4 2 3" xfId="22576" xr:uid="{00000000-0005-0000-0000-000079570000}"/>
    <cellStyle name="20% - Accent1 3 2 5 4 2 4 3" xfId="22577" xr:uid="{00000000-0005-0000-0000-00007A570000}"/>
    <cellStyle name="20% - Accent1 3 2 5 4 2 4 3 2" xfId="22578" xr:uid="{00000000-0005-0000-0000-00007B570000}"/>
    <cellStyle name="20% - Accent1 3 2 5 4 2 4 4" xfId="22579" xr:uid="{00000000-0005-0000-0000-00007C570000}"/>
    <cellStyle name="20% - Accent1 3 2 5 4 2 5" xfId="22580" xr:uid="{00000000-0005-0000-0000-00007D570000}"/>
    <cellStyle name="20% - Accent1 3 2 5 4 2 5 2" xfId="22581" xr:uid="{00000000-0005-0000-0000-00007E570000}"/>
    <cellStyle name="20% - Accent1 3 2 5 4 2 5 2 2" xfId="22582" xr:uid="{00000000-0005-0000-0000-00007F570000}"/>
    <cellStyle name="20% - Accent1 3 2 5 4 2 5 3" xfId="22583" xr:uid="{00000000-0005-0000-0000-000080570000}"/>
    <cellStyle name="20% - Accent1 3 2 5 4 2 6" xfId="22584" xr:uid="{00000000-0005-0000-0000-000081570000}"/>
    <cellStyle name="20% - Accent1 3 2 5 4 2 6 2" xfId="22585" xr:uid="{00000000-0005-0000-0000-000082570000}"/>
    <cellStyle name="20% - Accent1 3 2 5 4 2 6 2 2" xfId="22586" xr:uid="{00000000-0005-0000-0000-000083570000}"/>
    <cellStyle name="20% - Accent1 3 2 5 4 2 6 3" xfId="22587" xr:uid="{00000000-0005-0000-0000-000084570000}"/>
    <cellStyle name="20% - Accent1 3 2 5 4 2 7" xfId="22588" xr:uid="{00000000-0005-0000-0000-000085570000}"/>
    <cellStyle name="20% - Accent1 3 2 5 4 2 7 2" xfId="22589" xr:uid="{00000000-0005-0000-0000-000086570000}"/>
    <cellStyle name="20% - Accent1 3 2 5 4 2 8" xfId="22590" xr:uid="{00000000-0005-0000-0000-000087570000}"/>
    <cellStyle name="20% - Accent1 3 2 5 4 2 8 2" xfId="22591" xr:uid="{00000000-0005-0000-0000-000088570000}"/>
    <cellStyle name="20% - Accent1 3 2 5 4 2 9" xfId="22592" xr:uid="{00000000-0005-0000-0000-000089570000}"/>
    <cellStyle name="20% - Accent1 3 2 5 4 3" xfId="22593" xr:uid="{00000000-0005-0000-0000-00008A570000}"/>
    <cellStyle name="20% - Accent1 3 2 5 4 3 2" xfId="22594" xr:uid="{00000000-0005-0000-0000-00008B570000}"/>
    <cellStyle name="20% - Accent1 3 2 5 4 3 2 2" xfId="22595" xr:uid="{00000000-0005-0000-0000-00008C570000}"/>
    <cellStyle name="20% - Accent1 3 2 5 4 3 2 2 2" xfId="22596" xr:uid="{00000000-0005-0000-0000-00008D570000}"/>
    <cellStyle name="20% - Accent1 3 2 5 4 3 2 2 2 2" xfId="22597" xr:uid="{00000000-0005-0000-0000-00008E570000}"/>
    <cellStyle name="20% - Accent1 3 2 5 4 3 2 2 3" xfId="22598" xr:uid="{00000000-0005-0000-0000-00008F570000}"/>
    <cellStyle name="20% - Accent1 3 2 5 4 3 2 3" xfId="22599" xr:uid="{00000000-0005-0000-0000-000090570000}"/>
    <cellStyle name="20% - Accent1 3 2 5 4 3 2 3 2" xfId="22600" xr:uid="{00000000-0005-0000-0000-000091570000}"/>
    <cellStyle name="20% - Accent1 3 2 5 4 3 2 4" xfId="22601" xr:uid="{00000000-0005-0000-0000-000092570000}"/>
    <cellStyle name="20% - Accent1 3 2 5 4 3 3" xfId="22602" xr:uid="{00000000-0005-0000-0000-000093570000}"/>
    <cellStyle name="20% - Accent1 3 2 5 4 3 3 2" xfId="22603" xr:uid="{00000000-0005-0000-0000-000094570000}"/>
    <cellStyle name="20% - Accent1 3 2 5 4 3 3 2 2" xfId="22604" xr:uid="{00000000-0005-0000-0000-000095570000}"/>
    <cellStyle name="20% - Accent1 3 2 5 4 3 3 2 2 2" xfId="22605" xr:uid="{00000000-0005-0000-0000-000096570000}"/>
    <cellStyle name="20% - Accent1 3 2 5 4 3 3 2 3" xfId="22606" xr:uid="{00000000-0005-0000-0000-000097570000}"/>
    <cellStyle name="20% - Accent1 3 2 5 4 3 3 3" xfId="22607" xr:uid="{00000000-0005-0000-0000-000098570000}"/>
    <cellStyle name="20% - Accent1 3 2 5 4 3 3 3 2" xfId="22608" xr:uid="{00000000-0005-0000-0000-000099570000}"/>
    <cellStyle name="20% - Accent1 3 2 5 4 3 3 4" xfId="22609" xr:uid="{00000000-0005-0000-0000-00009A570000}"/>
    <cellStyle name="20% - Accent1 3 2 5 4 3 4" xfId="22610" xr:uid="{00000000-0005-0000-0000-00009B570000}"/>
    <cellStyle name="20% - Accent1 3 2 5 4 3 4 2" xfId="22611" xr:uid="{00000000-0005-0000-0000-00009C570000}"/>
    <cellStyle name="20% - Accent1 3 2 5 4 3 4 2 2" xfId="22612" xr:uid="{00000000-0005-0000-0000-00009D570000}"/>
    <cellStyle name="20% - Accent1 3 2 5 4 3 4 2 2 2" xfId="22613" xr:uid="{00000000-0005-0000-0000-00009E570000}"/>
    <cellStyle name="20% - Accent1 3 2 5 4 3 4 2 3" xfId="22614" xr:uid="{00000000-0005-0000-0000-00009F570000}"/>
    <cellStyle name="20% - Accent1 3 2 5 4 3 4 3" xfId="22615" xr:uid="{00000000-0005-0000-0000-0000A0570000}"/>
    <cellStyle name="20% - Accent1 3 2 5 4 3 4 3 2" xfId="22616" xr:uid="{00000000-0005-0000-0000-0000A1570000}"/>
    <cellStyle name="20% - Accent1 3 2 5 4 3 4 4" xfId="22617" xr:uid="{00000000-0005-0000-0000-0000A2570000}"/>
    <cellStyle name="20% - Accent1 3 2 5 4 3 5" xfId="22618" xr:uid="{00000000-0005-0000-0000-0000A3570000}"/>
    <cellStyle name="20% - Accent1 3 2 5 4 3 5 2" xfId="22619" xr:uid="{00000000-0005-0000-0000-0000A4570000}"/>
    <cellStyle name="20% - Accent1 3 2 5 4 3 5 2 2" xfId="22620" xr:uid="{00000000-0005-0000-0000-0000A5570000}"/>
    <cellStyle name="20% - Accent1 3 2 5 4 3 5 3" xfId="22621" xr:uid="{00000000-0005-0000-0000-0000A6570000}"/>
    <cellStyle name="20% - Accent1 3 2 5 4 3 6" xfId="22622" xr:uid="{00000000-0005-0000-0000-0000A7570000}"/>
    <cellStyle name="20% - Accent1 3 2 5 4 3 6 2" xfId="22623" xr:uid="{00000000-0005-0000-0000-0000A8570000}"/>
    <cellStyle name="20% - Accent1 3 2 5 4 3 6 2 2" xfId="22624" xr:uid="{00000000-0005-0000-0000-0000A9570000}"/>
    <cellStyle name="20% - Accent1 3 2 5 4 3 6 3" xfId="22625" xr:uid="{00000000-0005-0000-0000-0000AA570000}"/>
    <cellStyle name="20% - Accent1 3 2 5 4 3 7" xfId="22626" xr:uid="{00000000-0005-0000-0000-0000AB570000}"/>
    <cellStyle name="20% - Accent1 3 2 5 4 3 7 2" xfId="22627" xr:uid="{00000000-0005-0000-0000-0000AC570000}"/>
    <cellStyle name="20% - Accent1 3 2 5 4 3 8" xfId="22628" xr:uid="{00000000-0005-0000-0000-0000AD570000}"/>
    <cellStyle name="20% - Accent1 3 2 5 4 3 8 2" xfId="22629" xr:uid="{00000000-0005-0000-0000-0000AE570000}"/>
    <cellStyle name="20% - Accent1 3 2 5 4 3 9" xfId="22630" xr:uid="{00000000-0005-0000-0000-0000AF570000}"/>
    <cellStyle name="20% - Accent1 3 2 5 4 4" xfId="22631" xr:uid="{00000000-0005-0000-0000-0000B0570000}"/>
    <cellStyle name="20% - Accent1 3 2 5 4 4 2" xfId="22632" xr:uid="{00000000-0005-0000-0000-0000B1570000}"/>
    <cellStyle name="20% - Accent1 3 2 5 4 4 2 2" xfId="22633" xr:uid="{00000000-0005-0000-0000-0000B2570000}"/>
    <cellStyle name="20% - Accent1 3 2 5 4 4 2 2 2" xfId="22634" xr:uid="{00000000-0005-0000-0000-0000B3570000}"/>
    <cellStyle name="20% - Accent1 3 2 5 4 4 2 3" xfId="22635" xr:uid="{00000000-0005-0000-0000-0000B4570000}"/>
    <cellStyle name="20% - Accent1 3 2 5 4 4 3" xfId="22636" xr:uid="{00000000-0005-0000-0000-0000B5570000}"/>
    <cellStyle name="20% - Accent1 3 2 5 4 4 3 2" xfId="22637" xr:uid="{00000000-0005-0000-0000-0000B6570000}"/>
    <cellStyle name="20% - Accent1 3 2 5 4 4 4" xfId="22638" xr:uid="{00000000-0005-0000-0000-0000B7570000}"/>
    <cellStyle name="20% - Accent1 3 2 5 4 5" xfId="22639" xr:uid="{00000000-0005-0000-0000-0000B8570000}"/>
    <cellStyle name="20% - Accent1 3 2 5 4 5 2" xfId="22640" xr:uid="{00000000-0005-0000-0000-0000B9570000}"/>
    <cellStyle name="20% - Accent1 3 2 5 4 5 2 2" xfId="22641" xr:uid="{00000000-0005-0000-0000-0000BA570000}"/>
    <cellStyle name="20% - Accent1 3 2 5 4 5 2 2 2" xfId="22642" xr:uid="{00000000-0005-0000-0000-0000BB570000}"/>
    <cellStyle name="20% - Accent1 3 2 5 4 5 2 3" xfId="22643" xr:uid="{00000000-0005-0000-0000-0000BC570000}"/>
    <cellStyle name="20% - Accent1 3 2 5 4 5 3" xfId="22644" xr:uid="{00000000-0005-0000-0000-0000BD570000}"/>
    <cellStyle name="20% - Accent1 3 2 5 4 5 3 2" xfId="22645" xr:uid="{00000000-0005-0000-0000-0000BE570000}"/>
    <cellStyle name="20% - Accent1 3 2 5 4 5 4" xfId="22646" xr:uid="{00000000-0005-0000-0000-0000BF570000}"/>
    <cellStyle name="20% - Accent1 3 2 5 4 6" xfId="22647" xr:uid="{00000000-0005-0000-0000-0000C0570000}"/>
    <cellStyle name="20% - Accent1 3 2 5 4 6 2" xfId="22648" xr:uid="{00000000-0005-0000-0000-0000C1570000}"/>
    <cellStyle name="20% - Accent1 3 2 5 4 6 2 2" xfId="22649" xr:uid="{00000000-0005-0000-0000-0000C2570000}"/>
    <cellStyle name="20% - Accent1 3 2 5 4 6 2 2 2" xfId="22650" xr:uid="{00000000-0005-0000-0000-0000C3570000}"/>
    <cellStyle name="20% - Accent1 3 2 5 4 6 2 3" xfId="22651" xr:uid="{00000000-0005-0000-0000-0000C4570000}"/>
    <cellStyle name="20% - Accent1 3 2 5 4 6 3" xfId="22652" xr:uid="{00000000-0005-0000-0000-0000C5570000}"/>
    <cellStyle name="20% - Accent1 3 2 5 4 6 3 2" xfId="22653" xr:uid="{00000000-0005-0000-0000-0000C6570000}"/>
    <cellStyle name="20% - Accent1 3 2 5 4 6 4" xfId="22654" xr:uid="{00000000-0005-0000-0000-0000C7570000}"/>
    <cellStyle name="20% - Accent1 3 2 5 4 7" xfId="22655" xr:uid="{00000000-0005-0000-0000-0000C8570000}"/>
    <cellStyle name="20% - Accent1 3 2 5 4 7 2" xfId="22656" xr:uid="{00000000-0005-0000-0000-0000C9570000}"/>
    <cellStyle name="20% - Accent1 3 2 5 4 7 2 2" xfId="22657" xr:uid="{00000000-0005-0000-0000-0000CA570000}"/>
    <cellStyle name="20% - Accent1 3 2 5 4 7 3" xfId="22658" xr:uid="{00000000-0005-0000-0000-0000CB570000}"/>
    <cellStyle name="20% - Accent1 3 2 5 4 8" xfId="22659" xr:uid="{00000000-0005-0000-0000-0000CC570000}"/>
    <cellStyle name="20% - Accent1 3 2 5 4 8 2" xfId="22660" xr:uid="{00000000-0005-0000-0000-0000CD570000}"/>
    <cellStyle name="20% - Accent1 3 2 5 4 8 2 2" xfId="22661" xr:uid="{00000000-0005-0000-0000-0000CE570000}"/>
    <cellStyle name="20% - Accent1 3 2 5 4 8 3" xfId="22662" xr:uid="{00000000-0005-0000-0000-0000CF570000}"/>
    <cellStyle name="20% - Accent1 3 2 5 4 9" xfId="22663" xr:uid="{00000000-0005-0000-0000-0000D0570000}"/>
    <cellStyle name="20% - Accent1 3 2 5 4 9 2" xfId="22664" xr:uid="{00000000-0005-0000-0000-0000D1570000}"/>
    <cellStyle name="20% - Accent1 3 2 5 5" xfId="22665" xr:uid="{00000000-0005-0000-0000-0000D2570000}"/>
    <cellStyle name="20% - Accent1 3 2 5 5 10" xfId="22666" xr:uid="{00000000-0005-0000-0000-0000D3570000}"/>
    <cellStyle name="20% - Accent1 3 2 5 5 10 2" xfId="22667" xr:uid="{00000000-0005-0000-0000-0000D4570000}"/>
    <cellStyle name="20% - Accent1 3 2 5 5 11" xfId="22668" xr:uid="{00000000-0005-0000-0000-0000D5570000}"/>
    <cellStyle name="20% - Accent1 3 2 5 5 2" xfId="22669" xr:uid="{00000000-0005-0000-0000-0000D6570000}"/>
    <cellStyle name="20% - Accent1 3 2 5 5 2 2" xfId="22670" xr:uid="{00000000-0005-0000-0000-0000D7570000}"/>
    <cellStyle name="20% - Accent1 3 2 5 5 2 2 2" xfId="22671" xr:uid="{00000000-0005-0000-0000-0000D8570000}"/>
    <cellStyle name="20% - Accent1 3 2 5 5 2 2 2 2" xfId="22672" xr:uid="{00000000-0005-0000-0000-0000D9570000}"/>
    <cellStyle name="20% - Accent1 3 2 5 5 2 2 2 2 2" xfId="22673" xr:uid="{00000000-0005-0000-0000-0000DA570000}"/>
    <cellStyle name="20% - Accent1 3 2 5 5 2 2 2 3" xfId="22674" xr:uid="{00000000-0005-0000-0000-0000DB570000}"/>
    <cellStyle name="20% - Accent1 3 2 5 5 2 2 3" xfId="22675" xr:uid="{00000000-0005-0000-0000-0000DC570000}"/>
    <cellStyle name="20% - Accent1 3 2 5 5 2 2 3 2" xfId="22676" xr:uid="{00000000-0005-0000-0000-0000DD570000}"/>
    <cellStyle name="20% - Accent1 3 2 5 5 2 2 4" xfId="22677" xr:uid="{00000000-0005-0000-0000-0000DE570000}"/>
    <cellStyle name="20% - Accent1 3 2 5 5 2 3" xfId="22678" xr:uid="{00000000-0005-0000-0000-0000DF570000}"/>
    <cellStyle name="20% - Accent1 3 2 5 5 2 3 2" xfId="22679" xr:uid="{00000000-0005-0000-0000-0000E0570000}"/>
    <cellStyle name="20% - Accent1 3 2 5 5 2 3 2 2" xfId="22680" xr:uid="{00000000-0005-0000-0000-0000E1570000}"/>
    <cellStyle name="20% - Accent1 3 2 5 5 2 3 2 2 2" xfId="22681" xr:uid="{00000000-0005-0000-0000-0000E2570000}"/>
    <cellStyle name="20% - Accent1 3 2 5 5 2 3 2 3" xfId="22682" xr:uid="{00000000-0005-0000-0000-0000E3570000}"/>
    <cellStyle name="20% - Accent1 3 2 5 5 2 3 3" xfId="22683" xr:uid="{00000000-0005-0000-0000-0000E4570000}"/>
    <cellStyle name="20% - Accent1 3 2 5 5 2 3 3 2" xfId="22684" xr:uid="{00000000-0005-0000-0000-0000E5570000}"/>
    <cellStyle name="20% - Accent1 3 2 5 5 2 3 4" xfId="22685" xr:uid="{00000000-0005-0000-0000-0000E6570000}"/>
    <cellStyle name="20% - Accent1 3 2 5 5 2 4" xfId="22686" xr:uid="{00000000-0005-0000-0000-0000E7570000}"/>
    <cellStyle name="20% - Accent1 3 2 5 5 2 4 2" xfId="22687" xr:uid="{00000000-0005-0000-0000-0000E8570000}"/>
    <cellStyle name="20% - Accent1 3 2 5 5 2 4 2 2" xfId="22688" xr:uid="{00000000-0005-0000-0000-0000E9570000}"/>
    <cellStyle name="20% - Accent1 3 2 5 5 2 4 2 2 2" xfId="22689" xr:uid="{00000000-0005-0000-0000-0000EA570000}"/>
    <cellStyle name="20% - Accent1 3 2 5 5 2 4 2 3" xfId="22690" xr:uid="{00000000-0005-0000-0000-0000EB570000}"/>
    <cellStyle name="20% - Accent1 3 2 5 5 2 4 3" xfId="22691" xr:uid="{00000000-0005-0000-0000-0000EC570000}"/>
    <cellStyle name="20% - Accent1 3 2 5 5 2 4 3 2" xfId="22692" xr:uid="{00000000-0005-0000-0000-0000ED570000}"/>
    <cellStyle name="20% - Accent1 3 2 5 5 2 4 4" xfId="22693" xr:uid="{00000000-0005-0000-0000-0000EE570000}"/>
    <cellStyle name="20% - Accent1 3 2 5 5 2 5" xfId="22694" xr:uid="{00000000-0005-0000-0000-0000EF570000}"/>
    <cellStyle name="20% - Accent1 3 2 5 5 2 5 2" xfId="22695" xr:uid="{00000000-0005-0000-0000-0000F0570000}"/>
    <cellStyle name="20% - Accent1 3 2 5 5 2 5 2 2" xfId="22696" xr:uid="{00000000-0005-0000-0000-0000F1570000}"/>
    <cellStyle name="20% - Accent1 3 2 5 5 2 5 3" xfId="22697" xr:uid="{00000000-0005-0000-0000-0000F2570000}"/>
    <cellStyle name="20% - Accent1 3 2 5 5 2 6" xfId="22698" xr:uid="{00000000-0005-0000-0000-0000F3570000}"/>
    <cellStyle name="20% - Accent1 3 2 5 5 2 6 2" xfId="22699" xr:uid="{00000000-0005-0000-0000-0000F4570000}"/>
    <cellStyle name="20% - Accent1 3 2 5 5 2 6 2 2" xfId="22700" xr:uid="{00000000-0005-0000-0000-0000F5570000}"/>
    <cellStyle name="20% - Accent1 3 2 5 5 2 6 3" xfId="22701" xr:uid="{00000000-0005-0000-0000-0000F6570000}"/>
    <cellStyle name="20% - Accent1 3 2 5 5 2 7" xfId="22702" xr:uid="{00000000-0005-0000-0000-0000F7570000}"/>
    <cellStyle name="20% - Accent1 3 2 5 5 2 7 2" xfId="22703" xr:uid="{00000000-0005-0000-0000-0000F8570000}"/>
    <cellStyle name="20% - Accent1 3 2 5 5 2 8" xfId="22704" xr:uid="{00000000-0005-0000-0000-0000F9570000}"/>
    <cellStyle name="20% - Accent1 3 2 5 5 2 8 2" xfId="22705" xr:uid="{00000000-0005-0000-0000-0000FA570000}"/>
    <cellStyle name="20% - Accent1 3 2 5 5 2 9" xfId="22706" xr:uid="{00000000-0005-0000-0000-0000FB570000}"/>
    <cellStyle name="20% - Accent1 3 2 5 5 3" xfId="22707" xr:uid="{00000000-0005-0000-0000-0000FC570000}"/>
    <cellStyle name="20% - Accent1 3 2 5 5 3 2" xfId="22708" xr:uid="{00000000-0005-0000-0000-0000FD570000}"/>
    <cellStyle name="20% - Accent1 3 2 5 5 3 2 2" xfId="22709" xr:uid="{00000000-0005-0000-0000-0000FE570000}"/>
    <cellStyle name="20% - Accent1 3 2 5 5 3 2 2 2" xfId="22710" xr:uid="{00000000-0005-0000-0000-0000FF570000}"/>
    <cellStyle name="20% - Accent1 3 2 5 5 3 2 2 2 2" xfId="22711" xr:uid="{00000000-0005-0000-0000-000000580000}"/>
    <cellStyle name="20% - Accent1 3 2 5 5 3 2 2 3" xfId="22712" xr:uid="{00000000-0005-0000-0000-000001580000}"/>
    <cellStyle name="20% - Accent1 3 2 5 5 3 2 3" xfId="22713" xr:uid="{00000000-0005-0000-0000-000002580000}"/>
    <cellStyle name="20% - Accent1 3 2 5 5 3 2 3 2" xfId="22714" xr:uid="{00000000-0005-0000-0000-000003580000}"/>
    <cellStyle name="20% - Accent1 3 2 5 5 3 2 4" xfId="22715" xr:uid="{00000000-0005-0000-0000-000004580000}"/>
    <cellStyle name="20% - Accent1 3 2 5 5 3 3" xfId="22716" xr:uid="{00000000-0005-0000-0000-000005580000}"/>
    <cellStyle name="20% - Accent1 3 2 5 5 3 3 2" xfId="22717" xr:uid="{00000000-0005-0000-0000-000006580000}"/>
    <cellStyle name="20% - Accent1 3 2 5 5 3 3 2 2" xfId="22718" xr:uid="{00000000-0005-0000-0000-000007580000}"/>
    <cellStyle name="20% - Accent1 3 2 5 5 3 3 2 2 2" xfId="22719" xr:uid="{00000000-0005-0000-0000-000008580000}"/>
    <cellStyle name="20% - Accent1 3 2 5 5 3 3 2 3" xfId="22720" xr:uid="{00000000-0005-0000-0000-000009580000}"/>
    <cellStyle name="20% - Accent1 3 2 5 5 3 3 3" xfId="22721" xr:uid="{00000000-0005-0000-0000-00000A580000}"/>
    <cellStyle name="20% - Accent1 3 2 5 5 3 3 3 2" xfId="22722" xr:uid="{00000000-0005-0000-0000-00000B580000}"/>
    <cellStyle name="20% - Accent1 3 2 5 5 3 3 4" xfId="22723" xr:uid="{00000000-0005-0000-0000-00000C580000}"/>
    <cellStyle name="20% - Accent1 3 2 5 5 3 4" xfId="22724" xr:uid="{00000000-0005-0000-0000-00000D580000}"/>
    <cellStyle name="20% - Accent1 3 2 5 5 3 4 2" xfId="22725" xr:uid="{00000000-0005-0000-0000-00000E580000}"/>
    <cellStyle name="20% - Accent1 3 2 5 5 3 4 2 2" xfId="22726" xr:uid="{00000000-0005-0000-0000-00000F580000}"/>
    <cellStyle name="20% - Accent1 3 2 5 5 3 4 2 2 2" xfId="22727" xr:uid="{00000000-0005-0000-0000-000010580000}"/>
    <cellStyle name="20% - Accent1 3 2 5 5 3 4 2 3" xfId="22728" xr:uid="{00000000-0005-0000-0000-000011580000}"/>
    <cellStyle name="20% - Accent1 3 2 5 5 3 4 3" xfId="22729" xr:uid="{00000000-0005-0000-0000-000012580000}"/>
    <cellStyle name="20% - Accent1 3 2 5 5 3 4 3 2" xfId="22730" xr:uid="{00000000-0005-0000-0000-000013580000}"/>
    <cellStyle name="20% - Accent1 3 2 5 5 3 4 4" xfId="22731" xr:uid="{00000000-0005-0000-0000-000014580000}"/>
    <cellStyle name="20% - Accent1 3 2 5 5 3 5" xfId="22732" xr:uid="{00000000-0005-0000-0000-000015580000}"/>
    <cellStyle name="20% - Accent1 3 2 5 5 3 5 2" xfId="22733" xr:uid="{00000000-0005-0000-0000-000016580000}"/>
    <cellStyle name="20% - Accent1 3 2 5 5 3 5 2 2" xfId="22734" xr:uid="{00000000-0005-0000-0000-000017580000}"/>
    <cellStyle name="20% - Accent1 3 2 5 5 3 5 3" xfId="22735" xr:uid="{00000000-0005-0000-0000-000018580000}"/>
    <cellStyle name="20% - Accent1 3 2 5 5 3 6" xfId="22736" xr:uid="{00000000-0005-0000-0000-000019580000}"/>
    <cellStyle name="20% - Accent1 3 2 5 5 3 6 2" xfId="22737" xr:uid="{00000000-0005-0000-0000-00001A580000}"/>
    <cellStyle name="20% - Accent1 3 2 5 5 3 6 2 2" xfId="22738" xr:uid="{00000000-0005-0000-0000-00001B580000}"/>
    <cellStyle name="20% - Accent1 3 2 5 5 3 6 3" xfId="22739" xr:uid="{00000000-0005-0000-0000-00001C580000}"/>
    <cellStyle name="20% - Accent1 3 2 5 5 3 7" xfId="22740" xr:uid="{00000000-0005-0000-0000-00001D580000}"/>
    <cellStyle name="20% - Accent1 3 2 5 5 3 7 2" xfId="22741" xr:uid="{00000000-0005-0000-0000-00001E580000}"/>
    <cellStyle name="20% - Accent1 3 2 5 5 3 8" xfId="22742" xr:uid="{00000000-0005-0000-0000-00001F580000}"/>
    <cellStyle name="20% - Accent1 3 2 5 5 3 8 2" xfId="22743" xr:uid="{00000000-0005-0000-0000-000020580000}"/>
    <cellStyle name="20% - Accent1 3 2 5 5 3 9" xfId="22744" xr:uid="{00000000-0005-0000-0000-000021580000}"/>
    <cellStyle name="20% - Accent1 3 2 5 5 4" xfId="22745" xr:uid="{00000000-0005-0000-0000-000022580000}"/>
    <cellStyle name="20% - Accent1 3 2 5 5 4 2" xfId="22746" xr:uid="{00000000-0005-0000-0000-000023580000}"/>
    <cellStyle name="20% - Accent1 3 2 5 5 4 2 2" xfId="22747" xr:uid="{00000000-0005-0000-0000-000024580000}"/>
    <cellStyle name="20% - Accent1 3 2 5 5 4 2 2 2" xfId="22748" xr:uid="{00000000-0005-0000-0000-000025580000}"/>
    <cellStyle name="20% - Accent1 3 2 5 5 4 2 3" xfId="22749" xr:uid="{00000000-0005-0000-0000-000026580000}"/>
    <cellStyle name="20% - Accent1 3 2 5 5 4 3" xfId="22750" xr:uid="{00000000-0005-0000-0000-000027580000}"/>
    <cellStyle name="20% - Accent1 3 2 5 5 4 3 2" xfId="22751" xr:uid="{00000000-0005-0000-0000-000028580000}"/>
    <cellStyle name="20% - Accent1 3 2 5 5 4 4" xfId="22752" xr:uid="{00000000-0005-0000-0000-000029580000}"/>
    <cellStyle name="20% - Accent1 3 2 5 5 5" xfId="22753" xr:uid="{00000000-0005-0000-0000-00002A580000}"/>
    <cellStyle name="20% - Accent1 3 2 5 5 5 2" xfId="22754" xr:uid="{00000000-0005-0000-0000-00002B580000}"/>
    <cellStyle name="20% - Accent1 3 2 5 5 5 2 2" xfId="22755" xr:uid="{00000000-0005-0000-0000-00002C580000}"/>
    <cellStyle name="20% - Accent1 3 2 5 5 5 2 2 2" xfId="22756" xr:uid="{00000000-0005-0000-0000-00002D580000}"/>
    <cellStyle name="20% - Accent1 3 2 5 5 5 2 3" xfId="22757" xr:uid="{00000000-0005-0000-0000-00002E580000}"/>
    <cellStyle name="20% - Accent1 3 2 5 5 5 3" xfId="22758" xr:uid="{00000000-0005-0000-0000-00002F580000}"/>
    <cellStyle name="20% - Accent1 3 2 5 5 5 3 2" xfId="22759" xr:uid="{00000000-0005-0000-0000-000030580000}"/>
    <cellStyle name="20% - Accent1 3 2 5 5 5 4" xfId="22760" xr:uid="{00000000-0005-0000-0000-000031580000}"/>
    <cellStyle name="20% - Accent1 3 2 5 5 6" xfId="22761" xr:uid="{00000000-0005-0000-0000-000032580000}"/>
    <cellStyle name="20% - Accent1 3 2 5 5 6 2" xfId="22762" xr:uid="{00000000-0005-0000-0000-000033580000}"/>
    <cellStyle name="20% - Accent1 3 2 5 5 6 2 2" xfId="22763" xr:uid="{00000000-0005-0000-0000-000034580000}"/>
    <cellStyle name="20% - Accent1 3 2 5 5 6 2 2 2" xfId="22764" xr:uid="{00000000-0005-0000-0000-000035580000}"/>
    <cellStyle name="20% - Accent1 3 2 5 5 6 2 3" xfId="22765" xr:uid="{00000000-0005-0000-0000-000036580000}"/>
    <cellStyle name="20% - Accent1 3 2 5 5 6 3" xfId="22766" xr:uid="{00000000-0005-0000-0000-000037580000}"/>
    <cellStyle name="20% - Accent1 3 2 5 5 6 3 2" xfId="22767" xr:uid="{00000000-0005-0000-0000-000038580000}"/>
    <cellStyle name="20% - Accent1 3 2 5 5 6 4" xfId="22768" xr:uid="{00000000-0005-0000-0000-000039580000}"/>
    <cellStyle name="20% - Accent1 3 2 5 5 7" xfId="22769" xr:uid="{00000000-0005-0000-0000-00003A580000}"/>
    <cellStyle name="20% - Accent1 3 2 5 5 7 2" xfId="22770" xr:uid="{00000000-0005-0000-0000-00003B580000}"/>
    <cellStyle name="20% - Accent1 3 2 5 5 7 2 2" xfId="22771" xr:uid="{00000000-0005-0000-0000-00003C580000}"/>
    <cellStyle name="20% - Accent1 3 2 5 5 7 3" xfId="22772" xr:uid="{00000000-0005-0000-0000-00003D580000}"/>
    <cellStyle name="20% - Accent1 3 2 5 5 8" xfId="22773" xr:uid="{00000000-0005-0000-0000-00003E580000}"/>
    <cellStyle name="20% - Accent1 3 2 5 5 8 2" xfId="22774" xr:uid="{00000000-0005-0000-0000-00003F580000}"/>
    <cellStyle name="20% - Accent1 3 2 5 5 8 2 2" xfId="22775" xr:uid="{00000000-0005-0000-0000-000040580000}"/>
    <cellStyle name="20% - Accent1 3 2 5 5 8 3" xfId="22776" xr:uid="{00000000-0005-0000-0000-000041580000}"/>
    <cellStyle name="20% - Accent1 3 2 5 5 9" xfId="22777" xr:uid="{00000000-0005-0000-0000-000042580000}"/>
    <cellStyle name="20% - Accent1 3 2 5 5 9 2" xfId="22778" xr:uid="{00000000-0005-0000-0000-000043580000}"/>
    <cellStyle name="20% - Accent1 3 2 5 6" xfId="22779" xr:uid="{00000000-0005-0000-0000-000044580000}"/>
    <cellStyle name="20% - Accent1 3 2 5 6 2" xfId="22780" xr:uid="{00000000-0005-0000-0000-000045580000}"/>
    <cellStyle name="20% - Accent1 3 2 5 6 2 2" xfId="22781" xr:uid="{00000000-0005-0000-0000-000046580000}"/>
    <cellStyle name="20% - Accent1 3 2 5 6 2 2 2" xfId="22782" xr:uid="{00000000-0005-0000-0000-000047580000}"/>
    <cellStyle name="20% - Accent1 3 2 5 6 2 2 2 2" xfId="22783" xr:uid="{00000000-0005-0000-0000-000048580000}"/>
    <cellStyle name="20% - Accent1 3 2 5 6 2 2 3" xfId="22784" xr:uid="{00000000-0005-0000-0000-000049580000}"/>
    <cellStyle name="20% - Accent1 3 2 5 6 2 3" xfId="22785" xr:uid="{00000000-0005-0000-0000-00004A580000}"/>
    <cellStyle name="20% - Accent1 3 2 5 6 2 3 2" xfId="22786" xr:uid="{00000000-0005-0000-0000-00004B580000}"/>
    <cellStyle name="20% - Accent1 3 2 5 6 2 4" xfId="22787" xr:uid="{00000000-0005-0000-0000-00004C580000}"/>
    <cellStyle name="20% - Accent1 3 2 5 6 3" xfId="22788" xr:uid="{00000000-0005-0000-0000-00004D580000}"/>
    <cellStyle name="20% - Accent1 3 2 5 6 3 2" xfId="22789" xr:uid="{00000000-0005-0000-0000-00004E580000}"/>
    <cellStyle name="20% - Accent1 3 2 5 6 3 2 2" xfId="22790" xr:uid="{00000000-0005-0000-0000-00004F580000}"/>
    <cellStyle name="20% - Accent1 3 2 5 6 3 2 2 2" xfId="22791" xr:uid="{00000000-0005-0000-0000-000050580000}"/>
    <cellStyle name="20% - Accent1 3 2 5 6 3 2 3" xfId="22792" xr:uid="{00000000-0005-0000-0000-000051580000}"/>
    <cellStyle name="20% - Accent1 3 2 5 6 3 3" xfId="22793" xr:uid="{00000000-0005-0000-0000-000052580000}"/>
    <cellStyle name="20% - Accent1 3 2 5 6 3 3 2" xfId="22794" xr:uid="{00000000-0005-0000-0000-000053580000}"/>
    <cellStyle name="20% - Accent1 3 2 5 6 3 4" xfId="22795" xr:uid="{00000000-0005-0000-0000-000054580000}"/>
    <cellStyle name="20% - Accent1 3 2 5 6 4" xfId="22796" xr:uid="{00000000-0005-0000-0000-000055580000}"/>
    <cellStyle name="20% - Accent1 3 2 5 6 4 2" xfId="22797" xr:uid="{00000000-0005-0000-0000-000056580000}"/>
    <cellStyle name="20% - Accent1 3 2 5 6 4 2 2" xfId="22798" xr:uid="{00000000-0005-0000-0000-000057580000}"/>
    <cellStyle name="20% - Accent1 3 2 5 6 4 2 2 2" xfId="22799" xr:uid="{00000000-0005-0000-0000-000058580000}"/>
    <cellStyle name="20% - Accent1 3 2 5 6 4 2 3" xfId="22800" xr:uid="{00000000-0005-0000-0000-000059580000}"/>
    <cellStyle name="20% - Accent1 3 2 5 6 4 3" xfId="22801" xr:uid="{00000000-0005-0000-0000-00005A580000}"/>
    <cellStyle name="20% - Accent1 3 2 5 6 4 3 2" xfId="22802" xr:uid="{00000000-0005-0000-0000-00005B580000}"/>
    <cellStyle name="20% - Accent1 3 2 5 6 4 4" xfId="22803" xr:uid="{00000000-0005-0000-0000-00005C580000}"/>
    <cellStyle name="20% - Accent1 3 2 5 6 5" xfId="22804" xr:uid="{00000000-0005-0000-0000-00005D580000}"/>
    <cellStyle name="20% - Accent1 3 2 5 6 5 2" xfId="22805" xr:uid="{00000000-0005-0000-0000-00005E580000}"/>
    <cellStyle name="20% - Accent1 3 2 5 6 5 2 2" xfId="22806" xr:uid="{00000000-0005-0000-0000-00005F580000}"/>
    <cellStyle name="20% - Accent1 3 2 5 6 5 3" xfId="22807" xr:uid="{00000000-0005-0000-0000-000060580000}"/>
    <cellStyle name="20% - Accent1 3 2 5 6 6" xfId="22808" xr:uid="{00000000-0005-0000-0000-000061580000}"/>
    <cellStyle name="20% - Accent1 3 2 5 6 6 2" xfId="22809" xr:uid="{00000000-0005-0000-0000-000062580000}"/>
    <cellStyle name="20% - Accent1 3 2 5 6 6 2 2" xfId="22810" xr:uid="{00000000-0005-0000-0000-000063580000}"/>
    <cellStyle name="20% - Accent1 3 2 5 6 6 3" xfId="22811" xr:uid="{00000000-0005-0000-0000-000064580000}"/>
    <cellStyle name="20% - Accent1 3 2 5 6 7" xfId="22812" xr:uid="{00000000-0005-0000-0000-000065580000}"/>
    <cellStyle name="20% - Accent1 3 2 5 6 7 2" xfId="22813" xr:uid="{00000000-0005-0000-0000-000066580000}"/>
    <cellStyle name="20% - Accent1 3 2 5 6 8" xfId="22814" xr:uid="{00000000-0005-0000-0000-000067580000}"/>
    <cellStyle name="20% - Accent1 3 2 5 6 8 2" xfId="22815" xr:uid="{00000000-0005-0000-0000-000068580000}"/>
    <cellStyle name="20% - Accent1 3 2 5 6 9" xfId="22816" xr:uid="{00000000-0005-0000-0000-000069580000}"/>
    <cellStyle name="20% - Accent1 3 2 5 7" xfId="22817" xr:uid="{00000000-0005-0000-0000-00006A580000}"/>
    <cellStyle name="20% - Accent1 3 2 5 7 2" xfId="22818" xr:uid="{00000000-0005-0000-0000-00006B580000}"/>
    <cellStyle name="20% - Accent1 3 2 5 7 2 2" xfId="22819" xr:uid="{00000000-0005-0000-0000-00006C580000}"/>
    <cellStyle name="20% - Accent1 3 2 5 7 2 2 2" xfId="22820" xr:uid="{00000000-0005-0000-0000-00006D580000}"/>
    <cellStyle name="20% - Accent1 3 2 5 7 2 2 2 2" xfId="22821" xr:uid="{00000000-0005-0000-0000-00006E580000}"/>
    <cellStyle name="20% - Accent1 3 2 5 7 2 2 3" xfId="22822" xr:uid="{00000000-0005-0000-0000-00006F580000}"/>
    <cellStyle name="20% - Accent1 3 2 5 7 2 3" xfId="22823" xr:uid="{00000000-0005-0000-0000-000070580000}"/>
    <cellStyle name="20% - Accent1 3 2 5 7 2 3 2" xfId="22824" xr:uid="{00000000-0005-0000-0000-000071580000}"/>
    <cellStyle name="20% - Accent1 3 2 5 7 2 4" xfId="22825" xr:uid="{00000000-0005-0000-0000-000072580000}"/>
    <cellStyle name="20% - Accent1 3 2 5 7 3" xfId="22826" xr:uid="{00000000-0005-0000-0000-000073580000}"/>
    <cellStyle name="20% - Accent1 3 2 5 7 3 2" xfId="22827" xr:uid="{00000000-0005-0000-0000-000074580000}"/>
    <cellStyle name="20% - Accent1 3 2 5 7 3 2 2" xfId="22828" xr:uid="{00000000-0005-0000-0000-000075580000}"/>
    <cellStyle name="20% - Accent1 3 2 5 7 3 2 2 2" xfId="22829" xr:uid="{00000000-0005-0000-0000-000076580000}"/>
    <cellStyle name="20% - Accent1 3 2 5 7 3 2 3" xfId="22830" xr:uid="{00000000-0005-0000-0000-000077580000}"/>
    <cellStyle name="20% - Accent1 3 2 5 7 3 3" xfId="22831" xr:uid="{00000000-0005-0000-0000-000078580000}"/>
    <cellStyle name="20% - Accent1 3 2 5 7 3 3 2" xfId="22832" xr:uid="{00000000-0005-0000-0000-000079580000}"/>
    <cellStyle name="20% - Accent1 3 2 5 7 3 4" xfId="22833" xr:uid="{00000000-0005-0000-0000-00007A580000}"/>
    <cellStyle name="20% - Accent1 3 2 5 7 4" xfId="22834" xr:uid="{00000000-0005-0000-0000-00007B580000}"/>
    <cellStyle name="20% - Accent1 3 2 5 7 4 2" xfId="22835" xr:uid="{00000000-0005-0000-0000-00007C580000}"/>
    <cellStyle name="20% - Accent1 3 2 5 7 4 2 2" xfId="22836" xr:uid="{00000000-0005-0000-0000-00007D580000}"/>
    <cellStyle name="20% - Accent1 3 2 5 7 4 2 2 2" xfId="22837" xr:uid="{00000000-0005-0000-0000-00007E580000}"/>
    <cellStyle name="20% - Accent1 3 2 5 7 4 2 3" xfId="22838" xr:uid="{00000000-0005-0000-0000-00007F580000}"/>
    <cellStyle name="20% - Accent1 3 2 5 7 4 3" xfId="22839" xr:uid="{00000000-0005-0000-0000-000080580000}"/>
    <cellStyle name="20% - Accent1 3 2 5 7 4 3 2" xfId="22840" xr:uid="{00000000-0005-0000-0000-000081580000}"/>
    <cellStyle name="20% - Accent1 3 2 5 7 4 4" xfId="22841" xr:uid="{00000000-0005-0000-0000-000082580000}"/>
    <cellStyle name="20% - Accent1 3 2 5 7 5" xfId="22842" xr:uid="{00000000-0005-0000-0000-000083580000}"/>
    <cellStyle name="20% - Accent1 3 2 5 7 5 2" xfId="22843" xr:uid="{00000000-0005-0000-0000-000084580000}"/>
    <cellStyle name="20% - Accent1 3 2 5 7 5 2 2" xfId="22844" xr:uid="{00000000-0005-0000-0000-000085580000}"/>
    <cellStyle name="20% - Accent1 3 2 5 7 5 3" xfId="22845" xr:uid="{00000000-0005-0000-0000-000086580000}"/>
    <cellStyle name="20% - Accent1 3 2 5 7 6" xfId="22846" xr:uid="{00000000-0005-0000-0000-000087580000}"/>
    <cellStyle name="20% - Accent1 3 2 5 7 6 2" xfId="22847" xr:uid="{00000000-0005-0000-0000-000088580000}"/>
    <cellStyle name="20% - Accent1 3 2 5 7 6 2 2" xfId="22848" xr:uid="{00000000-0005-0000-0000-000089580000}"/>
    <cellStyle name="20% - Accent1 3 2 5 7 6 3" xfId="22849" xr:uid="{00000000-0005-0000-0000-00008A580000}"/>
    <cellStyle name="20% - Accent1 3 2 5 7 7" xfId="22850" xr:uid="{00000000-0005-0000-0000-00008B580000}"/>
    <cellStyle name="20% - Accent1 3 2 5 7 7 2" xfId="22851" xr:uid="{00000000-0005-0000-0000-00008C580000}"/>
    <cellStyle name="20% - Accent1 3 2 5 7 8" xfId="22852" xr:uid="{00000000-0005-0000-0000-00008D580000}"/>
    <cellStyle name="20% - Accent1 3 2 5 7 8 2" xfId="22853" xr:uid="{00000000-0005-0000-0000-00008E580000}"/>
    <cellStyle name="20% - Accent1 3 2 5 7 9" xfId="22854" xr:uid="{00000000-0005-0000-0000-00008F580000}"/>
    <cellStyle name="20% - Accent1 3 2 5 8" xfId="22855" xr:uid="{00000000-0005-0000-0000-000090580000}"/>
    <cellStyle name="20% - Accent1 3 2 5 8 2" xfId="22856" xr:uid="{00000000-0005-0000-0000-000091580000}"/>
    <cellStyle name="20% - Accent1 3 2 5 8 2 2" xfId="22857" xr:uid="{00000000-0005-0000-0000-000092580000}"/>
    <cellStyle name="20% - Accent1 3 2 5 8 2 2 2" xfId="22858" xr:uid="{00000000-0005-0000-0000-000093580000}"/>
    <cellStyle name="20% - Accent1 3 2 5 8 2 3" xfId="22859" xr:uid="{00000000-0005-0000-0000-000094580000}"/>
    <cellStyle name="20% - Accent1 3 2 5 8 3" xfId="22860" xr:uid="{00000000-0005-0000-0000-000095580000}"/>
    <cellStyle name="20% - Accent1 3 2 5 8 3 2" xfId="22861" xr:uid="{00000000-0005-0000-0000-000096580000}"/>
    <cellStyle name="20% - Accent1 3 2 5 8 4" xfId="22862" xr:uid="{00000000-0005-0000-0000-000097580000}"/>
    <cellStyle name="20% - Accent1 3 2 5 9" xfId="22863" xr:uid="{00000000-0005-0000-0000-000098580000}"/>
    <cellStyle name="20% - Accent1 3 2 5 9 2" xfId="22864" xr:uid="{00000000-0005-0000-0000-000099580000}"/>
    <cellStyle name="20% - Accent1 3 2 5 9 2 2" xfId="22865" xr:uid="{00000000-0005-0000-0000-00009A580000}"/>
    <cellStyle name="20% - Accent1 3 2 5 9 2 2 2" xfId="22866" xr:uid="{00000000-0005-0000-0000-00009B580000}"/>
    <cellStyle name="20% - Accent1 3 2 5 9 2 3" xfId="22867" xr:uid="{00000000-0005-0000-0000-00009C580000}"/>
    <cellStyle name="20% - Accent1 3 2 5 9 3" xfId="22868" xr:uid="{00000000-0005-0000-0000-00009D580000}"/>
    <cellStyle name="20% - Accent1 3 2 5 9 3 2" xfId="22869" xr:uid="{00000000-0005-0000-0000-00009E580000}"/>
    <cellStyle name="20% - Accent1 3 2 5 9 4" xfId="22870" xr:uid="{00000000-0005-0000-0000-00009F580000}"/>
    <cellStyle name="20% - Accent1 3 2 6" xfId="22871" xr:uid="{00000000-0005-0000-0000-0000A0580000}"/>
    <cellStyle name="20% - Accent1 3 2 6 10" xfId="22872" xr:uid="{00000000-0005-0000-0000-0000A1580000}"/>
    <cellStyle name="20% - Accent1 3 2 6 10 2" xfId="22873" xr:uid="{00000000-0005-0000-0000-0000A2580000}"/>
    <cellStyle name="20% - Accent1 3 2 6 10 2 2" xfId="22874" xr:uid="{00000000-0005-0000-0000-0000A3580000}"/>
    <cellStyle name="20% - Accent1 3 2 6 10 3" xfId="22875" xr:uid="{00000000-0005-0000-0000-0000A4580000}"/>
    <cellStyle name="20% - Accent1 3 2 6 11" xfId="22876" xr:uid="{00000000-0005-0000-0000-0000A5580000}"/>
    <cellStyle name="20% - Accent1 3 2 6 11 2" xfId="22877" xr:uid="{00000000-0005-0000-0000-0000A6580000}"/>
    <cellStyle name="20% - Accent1 3 2 6 11 2 2" xfId="22878" xr:uid="{00000000-0005-0000-0000-0000A7580000}"/>
    <cellStyle name="20% - Accent1 3 2 6 11 3" xfId="22879" xr:uid="{00000000-0005-0000-0000-0000A8580000}"/>
    <cellStyle name="20% - Accent1 3 2 6 12" xfId="22880" xr:uid="{00000000-0005-0000-0000-0000A9580000}"/>
    <cellStyle name="20% - Accent1 3 2 6 12 2" xfId="22881" xr:uid="{00000000-0005-0000-0000-0000AA580000}"/>
    <cellStyle name="20% - Accent1 3 2 6 13" xfId="22882" xr:uid="{00000000-0005-0000-0000-0000AB580000}"/>
    <cellStyle name="20% - Accent1 3 2 6 13 2" xfId="22883" xr:uid="{00000000-0005-0000-0000-0000AC580000}"/>
    <cellStyle name="20% - Accent1 3 2 6 14" xfId="22884" xr:uid="{00000000-0005-0000-0000-0000AD580000}"/>
    <cellStyle name="20% - Accent1 3 2 6 2" xfId="22885" xr:uid="{00000000-0005-0000-0000-0000AE580000}"/>
    <cellStyle name="20% - Accent1 3 2 6 2 10" xfId="22886" xr:uid="{00000000-0005-0000-0000-0000AF580000}"/>
    <cellStyle name="20% - Accent1 3 2 6 2 10 2" xfId="22887" xr:uid="{00000000-0005-0000-0000-0000B0580000}"/>
    <cellStyle name="20% - Accent1 3 2 6 2 11" xfId="22888" xr:uid="{00000000-0005-0000-0000-0000B1580000}"/>
    <cellStyle name="20% - Accent1 3 2 6 2 2" xfId="22889" xr:uid="{00000000-0005-0000-0000-0000B2580000}"/>
    <cellStyle name="20% - Accent1 3 2 6 2 2 2" xfId="22890" xr:uid="{00000000-0005-0000-0000-0000B3580000}"/>
    <cellStyle name="20% - Accent1 3 2 6 2 2 2 2" xfId="22891" xr:uid="{00000000-0005-0000-0000-0000B4580000}"/>
    <cellStyle name="20% - Accent1 3 2 6 2 2 2 2 2" xfId="22892" xr:uid="{00000000-0005-0000-0000-0000B5580000}"/>
    <cellStyle name="20% - Accent1 3 2 6 2 2 2 2 2 2" xfId="22893" xr:uid="{00000000-0005-0000-0000-0000B6580000}"/>
    <cellStyle name="20% - Accent1 3 2 6 2 2 2 2 3" xfId="22894" xr:uid="{00000000-0005-0000-0000-0000B7580000}"/>
    <cellStyle name="20% - Accent1 3 2 6 2 2 2 3" xfId="22895" xr:uid="{00000000-0005-0000-0000-0000B8580000}"/>
    <cellStyle name="20% - Accent1 3 2 6 2 2 2 3 2" xfId="22896" xr:uid="{00000000-0005-0000-0000-0000B9580000}"/>
    <cellStyle name="20% - Accent1 3 2 6 2 2 2 4" xfId="22897" xr:uid="{00000000-0005-0000-0000-0000BA580000}"/>
    <cellStyle name="20% - Accent1 3 2 6 2 2 3" xfId="22898" xr:uid="{00000000-0005-0000-0000-0000BB580000}"/>
    <cellStyle name="20% - Accent1 3 2 6 2 2 3 2" xfId="22899" xr:uid="{00000000-0005-0000-0000-0000BC580000}"/>
    <cellStyle name="20% - Accent1 3 2 6 2 2 3 2 2" xfId="22900" xr:uid="{00000000-0005-0000-0000-0000BD580000}"/>
    <cellStyle name="20% - Accent1 3 2 6 2 2 3 2 2 2" xfId="22901" xr:uid="{00000000-0005-0000-0000-0000BE580000}"/>
    <cellStyle name="20% - Accent1 3 2 6 2 2 3 2 3" xfId="22902" xr:uid="{00000000-0005-0000-0000-0000BF580000}"/>
    <cellStyle name="20% - Accent1 3 2 6 2 2 3 3" xfId="22903" xr:uid="{00000000-0005-0000-0000-0000C0580000}"/>
    <cellStyle name="20% - Accent1 3 2 6 2 2 3 3 2" xfId="22904" xr:uid="{00000000-0005-0000-0000-0000C1580000}"/>
    <cellStyle name="20% - Accent1 3 2 6 2 2 3 4" xfId="22905" xr:uid="{00000000-0005-0000-0000-0000C2580000}"/>
    <cellStyle name="20% - Accent1 3 2 6 2 2 4" xfId="22906" xr:uid="{00000000-0005-0000-0000-0000C3580000}"/>
    <cellStyle name="20% - Accent1 3 2 6 2 2 4 2" xfId="22907" xr:uid="{00000000-0005-0000-0000-0000C4580000}"/>
    <cellStyle name="20% - Accent1 3 2 6 2 2 4 2 2" xfId="22908" xr:uid="{00000000-0005-0000-0000-0000C5580000}"/>
    <cellStyle name="20% - Accent1 3 2 6 2 2 4 2 2 2" xfId="22909" xr:uid="{00000000-0005-0000-0000-0000C6580000}"/>
    <cellStyle name="20% - Accent1 3 2 6 2 2 4 2 3" xfId="22910" xr:uid="{00000000-0005-0000-0000-0000C7580000}"/>
    <cellStyle name="20% - Accent1 3 2 6 2 2 4 3" xfId="22911" xr:uid="{00000000-0005-0000-0000-0000C8580000}"/>
    <cellStyle name="20% - Accent1 3 2 6 2 2 4 3 2" xfId="22912" xr:uid="{00000000-0005-0000-0000-0000C9580000}"/>
    <cellStyle name="20% - Accent1 3 2 6 2 2 4 4" xfId="22913" xr:uid="{00000000-0005-0000-0000-0000CA580000}"/>
    <cellStyle name="20% - Accent1 3 2 6 2 2 5" xfId="22914" xr:uid="{00000000-0005-0000-0000-0000CB580000}"/>
    <cellStyle name="20% - Accent1 3 2 6 2 2 5 2" xfId="22915" xr:uid="{00000000-0005-0000-0000-0000CC580000}"/>
    <cellStyle name="20% - Accent1 3 2 6 2 2 5 2 2" xfId="22916" xr:uid="{00000000-0005-0000-0000-0000CD580000}"/>
    <cellStyle name="20% - Accent1 3 2 6 2 2 5 3" xfId="22917" xr:uid="{00000000-0005-0000-0000-0000CE580000}"/>
    <cellStyle name="20% - Accent1 3 2 6 2 2 6" xfId="22918" xr:uid="{00000000-0005-0000-0000-0000CF580000}"/>
    <cellStyle name="20% - Accent1 3 2 6 2 2 6 2" xfId="22919" xr:uid="{00000000-0005-0000-0000-0000D0580000}"/>
    <cellStyle name="20% - Accent1 3 2 6 2 2 6 2 2" xfId="22920" xr:uid="{00000000-0005-0000-0000-0000D1580000}"/>
    <cellStyle name="20% - Accent1 3 2 6 2 2 6 3" xfId="22921" xr:uid="{00000000-0005-0000-0000-0000D2580000}"/>
    <cellStyle name="20% - Accent1 3 2 6 2 2 7" xfId="22922" xr:uid="{00000000-0005-0000-0000-0000D3580000}"/>
    <cellStyle name="20% - Accent1 3 2 6 2 2 7 2" xfId="22923" xr:uid="{00000000-0005-0000-0000-0000D4580000}"/>
    <cellStyle name="20% - Accent1 3 2 6 2 2 8" xfId="22924" xr:uid="{00000000-0005-0000-0000-0000D5580000}"/>
    <cellStyle name="20% - Accent1 3 2 6 2 2 8 2" xfId="22925" xr:uid="{00000000-0005-0000-0000-0000D6580000}"/>
    <cellStyle name="20% - Accent1 3 2 6 2 2 9" xfId="22926" xr:uid="{00000000-0005-0000-0000-0000D7580000}"/>
    <cellStyle name="20% - Accent1 3 2 6 2 3" xfId="22927" xr:uid="{00000000-0005-0000-0000-0000D8580000}"/>
    <cellStyle name="20% - Accent1 3 2 6 2 3 2" xfId="22928" xr:uid="{00000000-0005-0000-0000-0000D9580000}"/>
    <cellStyle name="20% - Accent1 3 2 6 2 3 2 2" xfId="22929" xr:uid="{00000000-0005-0000-0000-0000DA580000}"/>
    <cellStyle name="20% - Accent1 3 2 6 2 3 2 2 2" xfId="22930" xr:uid="{00000000-0005-0000-0000-0000DB580000}"/>
    <cellStyle name="20% - Accent1 3 2 6 2 3 2 2 2 2" xfId="22931" xr:uid="{00000000-0005-0000-0000-0000DC580000}"/>
    <cellStyle name="20% - Accent1 3 2 6 2 3 2 2 3" xfId="22932" xr:uid="{00000000-0005-0000-0000-0000DD580000}"/>
    <cellStyle name="20% - Accent1 3 2 6 2 3 2 3" xfId="22933" xr:uid="{00000000-0005-0000-0000-0000DE580000}"/>
    <cellStyle name="20% - Accent1 3 2 6 2 3 2 3 2" xfId="22934" xr:uid="{00000000-0005-0000-0000-0000DF580000}"/>
    <cellStyle name="20% - Accent1 3 2 6 2 3 2 4" xfId="22935" xr:uid="{00000000-0005-0000-0000-0000E0580000}"/>
    <cellStyle name="20% - Accent1 3 2 6 2 3 3" xfId="22936" xr:uid="{00000000-0005-0000-0000-0000E1580000}"/>
    <cellStyle name="20% - Accent1 3 2 6 2 3 3 2" xfId="22937" xr:uid="{00000000-0005-0000-0000-0000E2580000}"/>
    <cellStyle name="20% - Accent1 3 2 6 2 3 3 2 2" xfId="22938" xr:uid="{00000000-0005-0000-0000-0000E3580000}"/>
    <cellStyle name="20% - Accent1 3 2 6 2 3 3 2 2 2" xfId="22939" xr:uid="{00000000-0005-0000-0000-0000E4580000}"/>
    <cellStyle name="20% - Accent1 3 2 6 2 3 3 2 3" xfId="22940" xr:uid="{00000000-0005-0000-0000-0000E5580000}"/>
    <cellStyle name="20% - Accent1 3 2 6 2 3 3 3" xfId="22941" xr:uid="{00000000-0005-0000-0000-0000E6580000}"/>
    <cellStyle name="20% - Accent1 3 2 6 2 3 3 3 2" xfId="22942" xr:uid="{00000000-0005-0000-0000-0000E7580000}"/>
    <cellStyle name="20% - Accent1 3 2 6 2 3 3 4" xfId="22943" xr:uid="{00000000-0005-0000-0000-0000E8580000}"/>
    <cellStyle name="20% - Accent1 3 2 6 2 3 4" xfId="22944" xr:uid="{00000000-0005-0000-0000-0000E9580000}"/>
    <cellStyle name="20% - Accent1 3 2 6 2 3 4 2" xfId="22945" xr:uid="{00000000-0005-0000-0000-0000EA580000}"/>
    <cellStyle name="20% - Accent1 3 2 6 2 3 4 2 2" xfId="22946" xr:uid="{00000000-0005-0000-0000-0000EB580000}"/>
    <cellStyle name="20% - Accent1 3 2 6 2 3 4 2 2 2" xfId="22947" xr:uid="{00000000-0005-0000-0000-0000EC580000}"/>
    <cellStyle name="20% - Accent1 3 2 6 2 3 4 2 3" xfId="22948" xr:uid="{00000000-0005-0000-0000-0000ED580000}"/>
    <cellStyle name="20% - Accent1 3 2 6 2 3 4 3" xfId="22949" xr:uid="{00000000-0005-0000-0000-0000EE580000}"/>
    <cellStyle name="20% - Accent1 3 2 6 2 3 4 3 2" xfId="22950" xr:uid="{00000000-0005-0000-0000-0000EF580000}"/>
    <cellStyle name="20% - Accent1 3 2 6 2 3 4 4" xfId="22951" xr:uid="{00000000-0005-0000-0000-0000F0580000}"/>
    <cellStyle name="20% - Accent1 3 2 6 2 3 5" xfId="22952" xr:uid="{00000000-0005-0000-0000-0000F1580000}"/>
    <cellStyle name="20% - Accent1 3 2 6 2 3 5 2" xfId="22953" xr:uid="{00000000-0005-0000-0000-0000F2580000}"/>
    <cellStyle name="20% - Accent1 3 2 6 2 3 5 2 2" xfId="22954" xr:uid="{00000000-0005-0000-0000-0000F3580000}"/>
    <cellStyle name="20% - Accent1 3 2 6 2 3 5 3" xfId="22955" xr:uid="{00000000-0005-0000-0000-0000F4580000}"/>
    <cellStyle name="20% - Accent1 3 2 6 2 3 6" xfId="22956" xr:uid="{00000000-0005-0000-0000-0000F5580000}"/>
    <cellStyle name="20% - Accent1 3 2 6 2 3 6 2" xfId="22957" xr:uid="{00000000-0005-0000-0000-0000F6580000}"/>
    <cellStyle name="20% - Accent1 3 2 6 2 3 6 2 2" xfId="22958" xr:uid="{00000000-0005-0000-0000-0000F7580000}"/>
    <cellStyle name="20% - Accent1 3 2 6 2 3 6 3" xfId="22959" xr:uid="{00000000-0005-0000-0000-0000F8580000}"/>
    <cellStyle name="20% - Accent1 3 2 6 2 3 7" xfId="22960" xr:uid="{00000000-0005-0000-0000-0000F9580000}"/>
    <cellStyle name="20% - Accent1 3 2 6 2 3 7 2" xfId="22961" xr:uid="{00000000-0005-0000-0000-0000FA580000}"/>
    <cellStyle name="20% - Accent1 3 2 6 2 3 8" xfId="22962" xr:uid="{00000000-0005-0000-0000-0000FB580000}"/>
    <cellStyle name="20% - Accent1 3 2 6 2 3 8 2" xfId="22963" xr:uid="{00000000-0005-0000-0000-0000FC580000}"/>
    <cellStyle name="20% - Accent1 3 2 6 2 3 9" xfId="22964" xr:uid="{00000000-0005-0000-0000-0000FD580000}"/>
    <cellStyle name="20% - Accent1 3 2 6 2 4" xfId="22965" xr:uid="{00000000-0005-0000-0000-0000FE580000}"/>
    <cellStyle name="20% - Accent1 3 2 6 2 4 2" xfId="22966" xr:uid="{00000000-0005-0000-0000-0000FF580000}"/>
    <cellStyle name="20% - Accent1 3 2 6 2 4 2 2" xfId="22967" xr:uid="{00000000-0005-0000-0000-000000590000}"/>
    <cellStyle name="20% - Accent1 3 2 6 2 4 2 2 2" xfId="22968" xr:uid="{00000000-0005-0000-0000-000001590000}"/>
    <cellStyle name="20% - Accent1 3 2 6 2 4 2 3" xfId="22969" xr:uid="{00000000-0005-0000-0000-000002590000}"/>
    <cellStyle name="20% - Accent1 3 2 6 2 4 3" xfId="22970" xr:uid="{00000000-0005-0000-0000-000003590000}"/>
    <cellStyle name="20% - Accent1 3 2 6 2 4 3 2" xfId="22971" xr:uid="{00000000-0005-0000-0000-000004590000}"/>
    <cellStyle name="20% - Accent1 3 2 6 2 4 4" xfId="22972" xr:uid="{00000000-0005-0000-0000-000005590000}"/>
    <cellStyle name="20% - Accent1 3 2 6 2 5" xfId="22973" xr:uid="{00000000-0005-0000-0000-000006590000}"/>
    <cellStyle name="20% - Accent1 3 2 6 2 5 2" xfId="22974" xr:uid="{00000000-0005-0000-0000-000007590000}"/>
    <cellStyle name="20% - Accent1 3 2 6 2 5 2 2" xfId="22975" xr:uid="{00000000-0005-0000-0000-000008590000}"/>
    <cellStyle name="20% - Accent1 3 2 6 2 5 2 2 2" xfId="22976" xr:uid="{00000000-0005-0000-0000-000009590000}"/>
    <cellStyle name="20% - Accent1 3 2 6 2 5 2 3" xfId="22977" xr:uid="{00000000-0005-0000-0000-00000A590000}"/>
    <cellStyle name="20% - Accent1 3 2 6 2 5 3" xfId="22978" xr:uid="{00000000-0005-0000-0000-00000B590000}"/>
    <cellStyle name="20% - Accent1 3 2 6 2 5 3 2" xfId="22979" xr:uid="{00000000-0005-0000-0000-00000C590000}"/>
    <cellStyle name="20% - Accent1 3 2 6 2 5 4" xfId="22980" xr:uid="{00000000-0005-0000-0000-00000D590000}"/>
    <cellStyle name="20% - Accent1 3 2 6 2 6" xfId="22981" xr:uid="{00000000-0005-0000-0000-00000E590000}"/>
    <cellStyle name="20% - Accent1 3 2 6 2 6 2" xfId="22982" xr:uid="{00000000-0005-0000-0000-00000F590000}"/>
    <cellStyle name="20% - Accent1 3 2 6 2 6 2 2" xfId="22983" xr:uid="{00000000-0005-0000-0000-000010590000}"/>
    <cellStyle name="20% - Accent1 3 2 6 2 6 2 2 2" xfId="22984" xr:uid="{00000000-0005-0000-0000-000011590000}"/>
    <cellStyle name="20% - Accent1 3 2 6 2 6 2 3" xfId="22985" xr:uid="{00000000-0005-0000-0000-000012590000}"/>
    <cellStyle name="20% - Accent1 3 2 6 2 6 3" xfId="22986" xr:uid="{00000000-0005-0000-0000-000013590000}"/>
    <cellStyle name="20% - Accent1 3 2 6 2 6 3 2" xfId="22987" xr:uid="{00000000-0005-0000-0000-000014590000}"/>
    <cellStyle name="20% - Accent1 3 2 6 2 6 4" xfId="22988" xr:uid="{00000000-0005-0000-0000-000015590000}"/>
    <cellStyle name="20% - Accent1 3 2 6 2 7" xfId="22989" xr:uid="{00000000-0005-0000-0000-000016590000}"/>
    <cellStyle name="20% - Accent1 3 2 6 2 7 2" xfId="22990" xr:uid="{00000000-0005-0000-0000-000017590000}"/>
    <cellStyle name="20% - Accent1 3 2 6 2 7 2 2" xfId="22991" xr:uid="{00000000-0005-0000-0000-000018590000}"/>
    <cellStyle name="20% - Accent1 3 2 6 2 7 3" xfId="22992" xr:uid="{00000000-0005-0000-0000-000019590000}"/>
    <cellStyle name="20% - Accent1 3 2 6 2 8" xfId="22993" xr:uid="{00000000-0005-0000-0000-00001A590000}"/>
    <cellStyle name="20% - Accent1 3 2 6 2 8 2" xfId="22994" xr:uid="{00000000-0005-0000-0000-00001B590000}"/>
    <cellStyle name="20% - Accent1 3 2 6 2 8 2 2" xfId="22995" xr:uid="{00000000-0005-0000-0000-00001C590000}"/>
    <cellStyle name="20% - Accent1 3 2 6 2 8 3" xfId="22996" xr:uid="{00000000-0005-0000-0000-00001D590000}"/>
    <cellStyle name="20% - Accent1 3 2 6 2 9" xfId="22997" xr:uid="{00000000-0005-0000-0000-00001E590000}"/>
    <cellStyle name="20% - Accent1 3 2 6 2 9 2" xfId="22998" xr:uid="{00000000-0005-0000-0000-00001F590000}"/>
    <cellStyle name="20% - Accent1 3 2 6 3" xfId="22999" xr:uid="{00000000-0005-0000-0000-000020590000}"/>
    <cellStyle name="20% - Accent1 3 2 6 3 10" xfId="23000" xr:uid="{00000000-0005-0000-0000-000021590000}"/>
    <cellStyle name="20% - Accent1 3 2 6 3 10 2" xfId="23001" xr:uid="{00000000-0005-0000-0000-000022590000}"/>
    <cellStyle name="20% - Accent1 3 2 6 3 11" xfId="23002" xr:uid="{00000000-0005-0000-0000-000023590000}"/>
    <cellStyle name="20% - Accent1 3 2 6 3 2" xfId="23003" xr:uid="{00000000-0005-0000-0000-000024590000}"/>
    <cellStyle name="20% - Accent1 3 2 6 3 2 2" xfId="23004" xr:uid="{00000000-0005-0000-0000-000025590000}"/>
    <cellStyle name="20% - Accent1 3 2 6 3 2 2 2" xfId="23005" xr:uid="{00000000-0005-0000-0000-000026590000}"/>
    <cellStyle name="20% - Accent1 3 2 6 3 2 2 2 2" xfId="23006" xr:uid="{00000000-0005-0000-0000-000027590000}"/>
    <cellStyle name="20% - Accent1 3 2 6 3 2 2 2 2 2" xfId="23007" xr:uid="{00000000-0005-0000-0000-000028590000}"/>
    <cellStyle name="20% - Accent1 3 2 6 3 2 2 2 3" xfId="23008" xr:uid="{00000000-0005-0000-0000-000029590000}"/>
    <cellStyle name="20% - Accent1 3 2 6 3 2 2 3" xfId="23009" xr:uid="{00000000-0005-0000-0000-00002A590000}"/>
    <cellStyle name="20% - Accent1 3 2 6 3 2 2 3 2" xfId="23010" xr:uid="{00000000-0005-0000-0000-00002B590000}"/>
    <cellStyle name="20% - Accent1 3 2 6 3 2 2 4" xfId="23011" xr:uid="{00000000-0005-0000-0000-00002C590000}"/>
    <cellStyle name="20% - Accent1 3 2 6 3 2 3" xfId="23012" xr:uid="{00000000-0005-0000-0000-00002D590000}"/>
    <cellStyle name="20% - Accent1 3 2 6 3 2 3 2" xfId="23013" xr:uid="{00000000-0005-0000-0000-00002E590000}"/>
    <cellStyle name="20% - Accent1 3 2 6 3 2 3 2 2" xfId="23014" xr:uid="{00000000-0005-0000-0000-00002F590000}"/>
    <cellStyle name="20% - Accent1 3 2 6 3 2 3 2 2 2" xfId="23015" xr:uid="{00000000-0005-0000-0000-000030590000}"/>
    <cellStyle name="20% - Accent1 3 2 6 3 2 3 2 3" xfId="23016" xr:uid="{00000000-0005-0000-0000-000031590000}"/>
    <cellStyle name="20% - Accent1 3 2 6 3 2 3 3" xfId="23017" xr:uid="{00000000-0005-0000-0000-000032590000}"/>
    <cellStyle name="20% - Accent1 3 2 6 3 2 3 3 2" xfId="23018" xr:uid="{00000000-0005-0000-0000-000033590000}"/>
    <cellStyle name="20% - Accent1 3 2 6 3 2 3 4" xfId="23019" xr:uid="{00000000-0005-0000-0000-000034590000}"/>
    <cellStyle name="20% - Accent1 3 2 6 3 2 4" xfId="23020" xr:uid="{00000000-0005-0000-0000-000035590000}"/>
    <cellStyle name="20% - Accent1 3 2 6 3 2 4 2" xfId="23021" xr:uid="{00000000-0005-0000-0000-000036590000}"/>
    <cellStyle name="20% - Accent1 3 2 6 3 2 4 2 2" xfId="23022" xr:uid="{00000000-0005-0000-0000-000037590000}"/>
    <cellStyle name="20% - Accent1 3 2 6 3 2 4 2 2 2" xfId="23023" xr:uid="{00000000-0005-0000-0000-000038590000}"/>
    <cellStyle name="20% - Accent1 3 2 6 3 2 4 2 3" xfId="23024" xr:uid="{00000000-0005-0000-0000-000039590000}"/>
    <cellStyle name="20% - Accent1 3 2 6 3 2 4 3" xfId="23025" xr:uid="{00000000-0005-0000-0000-00003A590000}"/>
    <cellStyle name="20% - Accent1 3 2 6 3 2 4 3 2" xfId="23026" xr:uid="{00000000-0005-0000-0000-00003B590000}"/>
    <cellStyle name="20% - Accent1 3 2 6 3 2 4 4" xfId="23027" xr:uid="{00000000-0005-0000-0000-00003C590000}"/>
    <cellStyle name="20% - Accent1 3 2 6 3 2 5" xfId="23028" xr:uid="{00000000-0005-0000-0000-00003D590000}"/>
    <cellStyle name="20% - Accent1 3 2 6 3 2 5 2" xfId="23029" xr:uid="{00000000-0005-0000-0000-00003E590000}"/>
    <cellStyle name="20% - Accent1 3 2 6 3 2 5 2 2" xfId="23030" xr:uid="{00000000-0005-0000-0000-00003F590000}"/>
    <cellStyle name="20% - Accent1 3 2 6 3 2 5 3" xfId="23031" xr:uid="{00000000-0005-0000-0000-000040590000}"/>
    <cellStyle name="20% - Accent1 3 2 6 3 2 6" xfId="23032" xr:uid="{00000000-0005-0000-0000-000041590000}"/>
    <cellStyle name="20% - Accent1 3 2 6 3 2 6 2" xfId="23033" xr:uid="{00000000-0005-0000-0000-000042590000}"/>
    <cellStyle name="20% - Accent1 3 2 6 3 2 6 2 2" xfId="23034" xr:uid="{00000000-0005-0000-0000-000043590000}"/>
    <cellStyle name="20% - Accent1 3 2 6 3 2 6 3" xfId="23035" xr:uid="{00000000-0005-0000-0000-000044590000}"/>
    <cellStyle name="20% - Accent1 3 2 6 3 2 7" xfId="23036" xr:uid="{00000000-0005-0000-0000-000045590000}"/>
    <cellStyle name="20% - Accent1 3 2 6 3 2 7 2" xfId="23037" xr:uid="{00000000-0005-0000-0000-000046590000}"/>
    <cellStyle name="20% - Accent1 3 2 6 3 2 8" xfId="23038" xr:uid="{00000000-0005-0000-0000-000047590000}"/>
    <cellStyle name="20% - Accent1 3 2 6 3 2 8 2" xfId="23039" xr:uid="{00000000-0005-0000-0000-000048590000}"/>
    <cellStyle name="20% - Accent1 3 2 6 3 2 9" xfId="23040" xr:uid="{00000000-0005-0000-0000-000049590000}"/>
    <cellStyle name="20% - Accent1 3 2 6 3 3" xfId="23041" xr:uid="{00000000-0005-0000-0000-00004A590000}"/>
    <cellStyle name="20% - Accent1 3 2 6 3 3 2" xfId="23042" xr:uid="{00000000-0005-0000-0000-00004B590000}"/>
    <cellStyle name="20% - Accent1 3 2 6 3 3 2 2" xfId="23043" xr:uid="{00000000-0005-0000-0000-00004C590000}"/>
    <cellStyle name="20% - Accent1 3 2 6 3 3 2 2 2" xfId="23044" xr:uid="{00000000-0005-0000-0000-00004D590000}"/>
    <cellStyle name="20% - Accent1 3 2 6 3 3 2 2 2 2" xfId="23045" xr:uid="{00000000-0005-0000-0000-00004E590000}"/>
    <cellStyle name="20% - Accent1 3 2 6 3 3 2 2 3" xfId="23046" xr:uid="{00000000-0005-0000-0000-00004F590000}"/>
    <cellStyle name="20% - Accent1 3 2 6 3 3 2 3" xfId="23047" xr:uid="{00000000-0005-0000-0000-000050590000}"/>
    <cellStyle name="20% - Accent1 3 2 6 3 3 2 3 2" xfId="23048" xr:uid="{00000000-0005-0000-0000-000051590000}"/>
    <cellStyle name="20% - Accent1 3 2 6 3 3 2 4" xfId="23049" xr:uid="{00000000-0005-0000-0000-000052590000}"/>
    <cellStyle name="20% - Accent1 3 2 6 3 3 3" xfId="23050" xr:uid="{00000000-0005-0000-0000-000053590000}"/>
    <cellStyle name="20% - Accent1 3 2 6 3 3 3 2" xfId="23051" xr:uid="{00000000-0005-0000-0000-000054590000}"/>
    <cellStyle name="20% - Accent1 3 2 6 3 3 3 2 2" xfId="23052" xr:uid="{00000000-0005-0000-0000-000055590000}"/>
    <cellStyle name="20% - Accent1 3 2 6 3 3 3 2 2 2" xfId="23053" xr:uid="{00000000-0005-0000-0000-000056590000}"/>
    <cellStyle name="20% - Accent1 3 2 6 3 3 3 2 3" xfId="23054" xr:uid="{00000000-0005-0000-0000-000057590000}"/>
    <cellStyle name="20% - Accent1 3 2 6 3 3 3 3" xfId="23055" xr:uid="{00000000-0005-0000-0000-000058590000}"/>
    <cellStyle name="20% - Accent1 3 2 6 3 3 3 3 2" xfId="23056" xr:uid="{00000000-0005-0000-0000-000059590000}"/>
    <cellStyle name="20% - Accent1 3 2 6 3 3 3 4" xfId="23057" xr:uid="{00000000-0005-0000-0000-00005A590000}"/>
    <cellStyle name="20% - Accent1 3 2 6 3 3 4" xfId="23058" xr:uid="{00000000-0005-0000-0000-00005B590000}"/>
    <cellStyle name="20% - Accent1 3 2 6 3 3 4 2" xfId="23059" xr:uid="{00000000-0005-0000-0000-00005C590000}"/>
    <cellStyle name="20% - Accent1 3 2 6 3 3 4 2 2" xfId="23060" xr:uid="{00000000-0005-0000-0000-00005D590000}"/>
    <cellStyle name="20% - Accent1 3 2 6 3 3 4 2 2 2" xfId="23061" xr:uid="{00000000-0005-0000-0000-00005E590000}"/>
    <cellStyle name="20% - Accent1 3 2 6 3 3 4 2 3" xfId="23062" xr:uid="{00000000-0005-0000-0000-00005F590000}"/>
    <cellStyle name="20% - Accent1 3 2 6 3 3 4 3" xfId="23063" xr:uid="{00000000-0005-0000-0000-000060590000}"/>
    <cellStyle name="20% - Accent1 3 2 6 3 3 4 3 2" xfId="23064" xr:uid="{00000000-0005-0000-0000-000061590000}"/>
    <cellStyle name="20% - Accent1 3 2 6 3 3 4 4" xfId="23065" xr:uid="{00000000-0005-0000-0000-000062590000}"/>
    <cellStyle name="20% - Accent1 3 2 6 3 3 5" xfId="23066" xr:uid="{00000000-0005-0000-0000-000063590000}"/>
    <cellStyle name="20% - Accent1 3 2 6 3 3 5 2" xfId="23067" xr:uid="{00000000-0005-0000-0000-000064590000}"/>
    <cellStyle name="20% - Accent1 3 2 6 3 3 5 2 2" xfId="23068" xr:uid="{00000000-0005-0000-0000-000065590000}"/>
    <cellStyle name="20% - Accent1 3 2 6 3 3 5 3" xfId="23069" xr:uid="{00000000-0005-0000-0000-000066590000}"/>
    <cellStyle name="20% - Accent1 3 2 6 3 3 6" xfId="23070" xr:uid="{00000000-0005-0000-0000-000067590000}"/>
    <cellStyle name="20% - Accent1 3 2 6 3 3 6 2" xfId="23071" xr:uid="{00000000-0005-0000-0000-000068590000}"/>
    <cellStyle name="20% - Accent1 3 2 6 3 3 6 2 2" xfId="23072" xr:uid="{00000000-0005-0000-0000-000069590000}"/>
    <cellStyle name="20% - Accent1 3 2 6 3 3 6 3" xfId="23073" xr:uid="{00000000-0005-0000-0000-00006A590000}"/>
    <cellStyle name="20% - Accent1 3 2 6 3 3 7" xfId="23074" xr:uid="{00000000-0005-0000-0000-00006B590000}"/>
    <cellStyle name="20% - Accent1 3 2 6 3 3 7 2" xfId="23075" xr:uid="{00000000-0005-0000-0000-00006C590000}"/>
    <cellStyle name="20% - Accent1 3 2 6 3 3 8" xfId="23076" xr:uid="{00000000-0005-0000-0000-00006D590000}"/>
    <cellStyle name="20% - Accent1 3 2 6 3 3 8 2" xfId="23077" xr:uid="{00000000-0005-0000-0000-00006E590000}"/>
    <cellStyle name="20% - Accent1 3 2 6 3 3 9" xfId="23078" xr:uid="{00000000-0005-0000-0000-00006F590000}"/>
    <cellStyle name="20% - Accent1 3 2 6 3 4" xfId="23079" xr:uid="{00000000-0005-0000-0000-000070590000}"/>
    <cellStyle name="20% - Accent1 3 2 6 3 4 2" xfId="23080" xr:uid="{00000000-0005-0000-0000-000071590000}"/>
    <cellStyle name="20% - Accent1 3 2 6 3 4 2 2" xfId="23081" xr:uid="{00000000-0005-0000-0000-000072590000}"/>
    <cellStyle name="20% - Accent1 3 2 6 3 4 2 2 2" xfId="23082" xr:uid="{00000000-0005-0000-0000-000073590000}"/>
    <cellStyle name="20% - Accent1 3 2 6 3 4 2 3" xfId="23083" xr:uid="{00000000-0005-0000-0000-000074590000}"/>
    <cellStyle name="20% - Accent1 3 2 6 3 4 3" xfId="23084" xr:uid="{00000000-0005-0000-0000-000075590000}"/>
    <cellStyle name="20% - Accent1 3 2 6 3 4 3 2" xfId="23085" xr:uid="{00000000-0005-0000-0000-000076590000}"/>
    <cellStyle name="20% - Accent1 3 2 6 3 4 4" xfId="23086" xr:uid="{00000000-0005-0000-0000-000077590000}"/>
    <cellStyle name="20% - Accent1 3 2 6 3 5" xfId="23087" xr:uid="{00000000-0005-0000-0000-000078590000}"/>
    <cellStyle name="20% - Accent1 3 2 6 3 5 2" xfId="23088" xr:uid="{00000000-0005-0000-0000-000079590000}"/>
    <cellStyle name="20% - Accent1 3 2 6 3 5 2 2" xfId="23089" xr:uid="{00000000-0005-0000-0000-00007A590000}"/>
    <cellStyle name="20% - Accent1 3 2 6 3 5 2 2 2" xfId="23090" xr:uid="{00000000-0005-0000-0000-00007B590000}"/>
    <cellStyle name="20% - Accent1 3 2 6 3 5 2 3" xfId="23091" xr:uid="{00000000-0005-0000-0000-00007C590000}"/>
    <cellStyle name="20% - Accent1 3 2 6 3 5 3" xfId="23092" xr:uid="{00000000-0005-0000-0000-00007D590000}"/>
    <cellStyle name="20% - Accent1 3 2 6 3 5 3 2" xfId="23093" xr:uid="{00000000-0005-0000-0000-00007E590000}"/>
    <cellStyle name="20% - Accent1 3 2 6 3 5 4" xfId="23094" xr:uid="{00000000-0005-0000-0000-00007F590000}"/>
    <cellStyle name="20% - Accent1 3 2 6 3 6" xfId="23095" xr:uid="{00000000-0005-0000-0000-000080590000}"/>
    <cellStyle name="20% - Accent1 3 2 6 3 6 2" xfId="23096" xr:uid="{00000000-0005-0000-0000-000081590000}"/>
    <cellStyle name="20% - Accent1 3 2 6 3 6 2 2" xfId="23097" xr:uid="{00000000-0005-0000-0000-000082590000}"/>
    <cellStyle name="20% - Accent1 3 2 6 3 6 2 2 2" xfId="23098" xr:uid="{00000000-0005-0000-0000-000083590000}"/>
    <cellStyle name="20% - Accent1 3 2 6 3 6 2 3" xfId="23099" xr:uid="{00000000-0005-0000-0000-000084590000}"/>
    <cellStyle name="20% - Accent1 3 2 6 3 6 3" xfId="23100" xr:uid="{00000000-0005-0000-0000-000085590000}"/>
    <cellStyle name="20% - Accent1 3 2 6 3 6 3 2" xfId="23101" xr:uid="{00000000-0005-0000-0000-000086590000}"/>
    <cellStyle name="20% - Accent1 3 2 6 3 6 4" xfId="23102" xr:uid="{00000000-0005-0000-0000-000087590000}"/>
    <cellStyle name="20% - Accent1 3 2 6 3 7" xfId="23103" xr:uid="{00000000-0005-0000-0000-000088590000}"/>
    <cellStyle name="20% - Accent1 3 2 6 3 7 2" xfId="23104" xr:uid="{00000000-0005-0000-0000-000089590000}"/>
    <cellStyle name="20% - Accent1 3 2 6 3 7 2 2" xfId="23105" xr:uid="{00000000-0005-0000-0000-00008A590000}"/>
    <cellStyle name="20% - Accent1 3 2 6 3 7 3" xfId="23106" xr:uid="{00000000-0005-0000-0000-00008B590000}"/>
    <cellStyle name="20% - Accent1 3 2 6 3 8" xfId="23107" xr:uid="{00000000-0005-0000-0000-00008C590000}"/>
    <cellStyle name="20% - Accent1 3 2 6 3 8 2" xfId="23108" xr:uid="{00000000-0005-0000-0000-00008D590000}"/>
    <cellStyle name="20% - Accent1 3 2 6 3 8 2 2" xfId="23109" xr:uid="{00000000-0005-0000-0000-00008E590000}"/>
    <cellStyle name="20% - Accent1 3 2 6 3 8 3" xfId="23110" xr:uid="{00000000-0005-0000-0000-00008F590000}"/>
    <cellStyle name="20% - Accent1 3 2 6 3 9" xfId="23111" xr:uid="{00000000-0005-0000-0000-000090590000}"/>
    <cellStyle name="20% - Accent1 3 2 6 3 9 2" xfId="23112" xr:uid="{00000000-0005-0000-0000-000091590000}"/>
    <cellStyle name="20% - Accent1 3 2 6 4" xfId="23113" xr:uid="{00000000-0005-0000-0000-000092590000}"/>
    <cellStyle name="20% - Accent1 3 2 6 4 10" xfId="23114" xr:uid="{00000000-0005-0000-0000-000093590000}"/>
    <cellStyle name="20% - Accent1 3 2 6 4 10 2" xfId="23115" xr:uid="{00000000-0005-0000-0000-000094590000}"/>
    <cellStyle name="20% - Accent1 3 2 6 4 11" xfId="23116" xr:uid="{00000000-0005-0000-0000-000095590000}"/>
    <cellStyle name="20% - Accent1 3 2 6 4 2" xfId="23117" xr:uid="{00000000-0005-0000-0000-000096590000}"/>
    <cellStyle name="20% - Accent1 3 2 6 4 2 2" xfId="23118" xr:uid="{00000000-0005-0000-0000-000097590000}"/>
    <cellStyle name="20% - Accent1 3 2 6 4 2 2 2" xfId="23119" xr:uid="{00000000-0005-0000-0000-000098590000}"/>
    <cellStyle name="20% - Accent1 3 2 6 4 2 2 2 2" xfId="23120" xr:uid="{00000000-0005-0000-0000-000099590000}"/>
    <cellStyle name="20% - Accent1 3 2 6 4 2 2 2 2 2" xfId="23121" xr:uid="{00000000-0005-0000-0000-00009A590000}"/>
    <cellStyle name="20% - Accent1 3 2 6 4 2 2 2 3" xfId="23122" xr:uid="{00000000-0005-0000-0000-00009B590000}"/>
    <cellStyle name="20% - Accent1 3 2 6 4 2 2 3" xfId="23123" xr:uid="{00000000-0005-0000-0000-00009C590000}"/>
    <cellStyle name="20% - Accent1 3 2 6 4 2 2 3 2" xfId="23124" xr:uid="{00000000-0005-0000-0000-00009D590000}"/>
    <cellStyle name="20% - Accent1 3 2 6 4 2 2 4" xfId="23125" xr:uid="{00000000-0005-0000-0000-00009E590000}"/>
    <cellStyle name="20% - Accent1 3 2 6 4 2 3" xfId="23126" xr:uid="{00000000-0005-0000-0000-00009F590000}"/>
    <cellStyle name="20% - Accent1 3 2 6 4 2 3 2" xfId="23127" xr:uid="{00000000-0005-0000-0000-0000A0590000}"/>
    <cellStyle name="20% - Accent1 3 2 6 4 2 3 2 2" xfId="23128" xr:uid="{00000000-0005-0000-0000-0000A1590000}"/>
    <cellStyle name="20% - Accent1 3 2 6 4 2 3 2 2 2" xfId="23129" xr:uid="{00000000-0005-0000-0000-0000A2590000}"/>
    <cellStyle name="20% - Accent1 3 2 6 4 2 3 2 3" xfId="23130" xr:uid="{00000000-0005-0000-0000-0000A3590000}"/>
    <cellStyle name="20% - Accent1 3 2 6 4 2 3 3" xfId="23131" xr:uid="{00000000-0005-0000-0000-0000A4590000}"/>
    <cellStyle name="20% - Accent1 3 2 6 4 2 3 3 2" xfId="23132" xr:uid="{00000000-0005-0000-0000-0000A5590000}"/>
    <cellStyle name="20% - Accent1 3 2 6 4 2 3 4" xfId="23133" xr:uid="{00000000-0005-0000-0000-0000A6590000}"/>
    <cellStyle name="20% - Accent1 3 2 6 4 2 4" xfId="23134" xr:uid="{00000000-0005-0000-0000-0000A7590000}"/>
    <cellStyle name="20% - Accent1 3 2 6 4 2 4 2" xfId="23135" xr:uid="{00000000-0005-0000-0000-0000A8590000}"/>
    <cellStyle name="20% - Accent1 3 2 6 4 2 4 2 2" xfId="23136" xr:uid="{00000000-0005-0000-0000-0000A9590000}"/>
    <cellStyle name="20% - Accent1 3 2 6 4 2 4 2 2 2" xfId="23137" xr:uid="{00000000-0005-0000-0000-0000AA590000}"/>
    <cellStyle name="20% - Accent1 3 2 6 4 2 4 2 3" xfId="23138" xr:uid="{00000000-0005-0000-0000-0000AB590000}"/>
    <cellStyle name="20% - Accent1 3 2 6 4 2 4 3" xfId="23139" xr:uid="{00000000-0005-0000-0000-0000AC590000}"/>
    <cellStyle name="20% - Accent1 3 2 6 4 2 4 3 2" xfId="23140" xr:uid="{00000000-0005-0000-0000-0000AD590000}"/>
    <cellStyle name="20% - Accent1 3 2 6 4 2 4 4" xfId="23141" xr:uid="{00000000-0005-0000-0000-0000AE590000}"/>
    <cellStyle name="20% - Accent1 3 2 6 4 2 5" xfId="23142" xr:uid="{00000000-0005-0000-0000-0000AF590000}"/>
    <cellStyle name="20% - Accent1 3 2 6 4 2 5 2" xfId="23143" xr:uid="{00000000-0005-0000-0000-0000B0590000}"/>
    <cellStyle name="20% - Accent1 3 2 6 4 2 5 2 2" xfId="23144" xr:uid="{00000000-0005-0000-0000-0000B1590000}"/>
    <cellStyle name="20% - Accent1 3 2 6 4 2 5 3" xfId="23145" xr:uid="{00000000-0005-0000-0000-0000B2590000}"/>
    <cellStyle name="20% - Accent1 3 2 6 4 2 6" xfId="23146" xr:uid="{00000000-0005-0000-0000-0000B3590000}"/>
    <cellStyle name="20% - Accent1 3 2 6 4 2 6 2" xfId="23147" xr:uid="{00000000-0005-0000-0000-0000B4590000}"/>
    <cellStyle name="20% - Accent1 3 2 6 4 2 6 2 2" xfId="23148" xr:uid="{00000000-0005-0000-0000-0000B5590000}"/>
    <cellStyle name="20% - Accent1 3 2 6 4 2 6 3" xfId="23149" xr:uid="{00000000-0005-0000-0000-0000B6590000}"/>
    <cellStyle name="20% - Accent1 3 2 6 4 2 7" xfId="23150" xr:uid="{00000000-0005-0000-0000-0000B7590000}"/>
    <cellStyle name="20% - Accent1 3 2 6 4 2 7 2" xfId="23151" xr:uid="{00000000-0005-0000-0000-0000B8590000}"/>
    <cellStyle name="20% - Accent1 3 2 6 4 2 8" xfId="23152" xr:uid="{00000000-0005-0000-0000-0000B9590000}"/>
    <cellStyle name="20% - Accent1 3 2 6 4 2 8 2" xfId="23153" xr:uid="{00000000-0005-0000-0000-0000BA590000}"/>
    <cellStyle name="20% - Accent1 3 2 6 4 2 9" xfId="23154" xr:uid="{00000000-0005-0000-0000-0000BB590000}"/>
    <cellStyle name="20% - Accent1 3 2 6 4 3" xfId="23155" xr:uid="{00000000-0005-0000-0000-0000BC590000}"/>
    <cellStyle name="20% - Accent1 3 2 6 4 3 2" xfId="23156" xr:uid="{00000000-0005-0000-0000-0000BD590000}"/>
    <cellStyle name="20% - Accent1 3 2 6 4 3 2 2" xfId="23157" xr:uid="{00000000-0005-0000-0000-0000BE590000}"/>
    <cellStyle name="20% - Accent1 3 2 6 4 3 2 2 2" xfId="23158" xr:uid="{00000000-0005-0000-0000-0000BF590000}"/>
    <cellStyle name="20% - Accent1 3 2 6 4 3 2 2 2 2" xfId="23159" xr:uid="{00000000-0005-0000-0000-0000C0590000}"/>
    <cellStyle name="20% - Accent1 3 2 6 4 3 2 2 3" xfId="23160" xr:uid="{00000000-0005-0000-0000-0000C1590000}"/>
    <cellStyle name="20% - Accent1 3 2 6 4 3 2 3" xfId="23161" xr:uid="{00000000-0005-0000-0000-0000C2590000}"/>
    <cellStyle name="20% - Accent1 3 2 6 4 3 2 3 2" xfId="23162" xr:uid="{00000000-0005-0000-0000-0000C3590000}"/>
    <cellStyle name="20% - Accent1 3 2 6 4 3 2 4" xfId="23163" xr:uid="{00000000-0005-0000-0000-0000C4590000}"/>
    <cellStyle name="20% - Accent1 3 2 6 4 3 3" xfId="23164" xr:uid="{00000000-0005-0000-0000-0000C5590000}"/>
    <cellStyle name="20% - Accent1 3 2 6 4 3 3 2" xfId="23165" xr:uid="{00000000-0005-0000-0000-0000C6590000}"/>
    <cellStyle name="20% - Accent1 3 2 6 4 3 3 2 2" xfId="23166" xr:uid="{00000000-0005-0000-0000-0000C7590000}"/>
    <cellStyle name="20% - Accent1 3 2 6 4 3 3 2 2 2" xfId="23167" xr:uid="{00000000-0005-0000-0000-0000C8590000}"/>
    <cellStyle name="20% - Accent1 3 2 6 4 3 3 2 3" xfId="23168" xr:uid="{00000000-0005-0000-0000-0000C9590000}"/>
    <cellStyle name="20% - Accent1 3 2 6 4 3 3 3" xfId="23169" xr:uid="{00000000-0005-0000-0000-0000CA590000}"/>
    <cellStyle name="20% - Accent1 3 2 6 4 3 3 3 2" xfId="23170" xr:uid="{00000000-0005-0000-0000-0000CB590000}"/>
    <cellStyle name="20% - Accent1 3 2 6 4 3 3 4" xfId="23171" xr:uid="{00000000-0005-0000-0000-0000CC590000}"/>
    <cellStyle name="20% - Accent1 3 2 6 4 3 4" xfId="23172" xr:uid="{00000000-0005-0000-0000-0000CD590000}"/>
    <cellStyle name="20% - Accent1 3 2 6 4 3 4 2" xfId="23173" xr:uid="{00000000-0005-0000-0000-0000CE590000}"/>
    <cellStyle name="20% - Accent1 3 2 6 4 3 4 2 2" xfId="23174" xr:uid="{00000000-0005-0000-0000-0000CF590000}"/>
    <cellStyle name="20% - Accent1 3 2 6 4 3 4 2 2 2" xfId="23175" xr:uid="{00000000-0005-0000-0000-0000D0590000}"/>
    <cellStyle name="20% - Accent1 3 2 6 4 3 4 2 3" xfId="23176" xr:uid="{00000000-0005-0000-0000-0000D1590000}"/>
    <cellStyle name="20% - Accent1 3 2 6 4 3 4 3" xfId="23177" xr:uid="{00000000-0005-0000-0000-0000D2590000}"/>
    <cellStyle name="20% - Accent1 3 2 6 4 3 4 3 2" xfId="23178" xr:uid="{00000000-0005-0000-0000-0000D3590000}"/>
    <cellStyle name="20% - Accent1 3 2 6 4 3 4 4" xfId="23179" xr:uid="{00000000-0005-0000-0000-0000D4590000}"/>
    <cellStyle name="20% - Accent1 3 2 6 4 3 5" xfId="23180" xr:uid="{00000000-0005-0000-0000-0000D5590000}"/>
    <cellStyle name="20% - Accent1 3 2 6 4 3 5 2" xfId="23181" xr:uid="{00000000-0005-0000-0000-0000D6590000}"/>
    <cellStyle name="20% - Accent1 3 2 6 4 3 5 2 2" xfId="23182" xr:uid="{00000000-0005-0000-0000-0000D7590000}"/>
    <cellStyle name="20% - Accent1 3 2 6 4 3 5 3" xfId="23183" xr:uid="{00000000-0005-0000-0000-0000D8590000}"/>
    <cellStyle name="20% - Accent1 3 2 6 4 3 6" xfId="23184" xr:uid="{00000000-0005-0000-0000-0000D9590000}"/>
    <cellStyle name="20% - Accent1 3 2 6 4 3 6 2" xfId="23185" xr:uid="{00000000-0005-0000-0000-0000DA590000}"/>
    <cellStyle name="20% - Accent1 3 2 6 4 3 6 2 2" xfId="23186" xr:uid="{00000000-0005-0000-0000-0000DB590000}"/>
    <cellStyle name="20% - Accent1 3 2 6 4 3 6 3" xfId="23187" xr:uid="{00000000-0005-0000-0000-0000DC590000}"/>
    <cellStyle name="20% - Accent1 3 2 6 4 3 7" xfId="23188" xr:uid="{00000000-0005-0000-0000-0000DD590000}"/>
    <cellStyle name="20% - Accent1 3 2 6 4 3 7 2" xfId="23189" xr:uid="{00000000-0005-0000-0000-0000DE590000}"/>
    <cellStyle name="20% - Accent1 3 2 6 4 3 8" xfId="23190" xr:uid="{00000000-0005-0000-0000-0000DF590000}"/>
    <cellStyle name="20% - Accent1 3 2 6 4 3 8 2" xfId="23191" xr:uid="{00000000-0005-0000-0000-0000E0590000}"/>
    <cellStyle name="20% - Accent1 3 2 6 4 3 9" xfId="23192" xr:uid="{00000000-0005-0000-0000-0000E1590000}"/>
    <cellStyle name="20% - Accent1 3 2 6 4 4" xfId="23193" xr:uid="{00000000-0005-0000-0000-0000E2590000}"/>
    <cellStyle name="20% - Accent1 3 2 6 4 4 2" xfId="23194" xr:uid="{00000000-0005-0000-0000-0000E3590000}"/>
    <cellStyle name="20% - Accent1 3 2 6 4 4 2 2" xfId="23195" xr:uid="{00000000-0005-0000-0000-0000E4590000}"/>
    <cellStyle name="20% - Accent1 3 2 6 4 4 2 2 2" xfId="23196" xr:uid="{00000000-0005-0000-0000-0000E5590000}"/>
    <cellStyle name="20% - Accent1 3 2 6 4 4 2 3" xfId="23197" xr:uid="{00000000-0005-0000-0000-0000E6590000}"/>
    <cellStyle name="20% - Accent1 3 2 6 4 4 3" xfId="23198" xr:uid="{00000000-0005-0000-0000-0000E7590000}"/>
    <cellStyle name="20% - Accent1 3 2 6 4 4 3 2" xfId="23199" xr:uid="{00000000-0005-0000-0000-0000E8590000}"/>
    <cellStyle name="20% - Accent1 3 2 6 4 4 4" xfId="23200" xr:uid="{00000000-0005-0000-0000-0000E9590000}"/>
    <cellStyle name="20% - Accent1 3 2 6 4 5" xfId="23201" xr:uid="{00000000-0005-0000-0000-0000EA590000}"/>
    <cellStyle name="20% - Accent1 3 2 6 4 5 2" xfId="23202" xr:uid="{00000000-0005-0000-0000-0000EB590000}"/>
    <cellStyle name="20% - Accent1 3 2 6 4 5 2 2" xfId="23203" xr:uid="{00000000-0005-0000-0000-0000EC590000}"/>
    <cellStyle name="20% - Accent1 3 2 6 4 5 2 2 2" xfId="23204" xr:uid="{00000000-0005-0000-0000-0000ED590000}"/>
    <cellStyle name="20% - Accent1 3 2 6 4 5 2 3" xfId="23205" xr:uid="{00000000-0005-0000-0000-0000EE590000}"/>
    <cellStyle name="20% - Accent1 3 2 6 4 5 3" xfId="23206" xr:uid="{00000000-0005-0000-0000-0000EF590000}"/>
    <cellStyle name="20% - Accent1 3 2 6 4 5 3 2" xfId="23207" xr:uid="{00000000-0005-0000-0000-0000F0590000}"/>
    <cellStyle name="20% - Accent1 3 2 6 4 5 4" xfId="23208" xr:uid="{00000000-0005-0000-0000-0000F1590000}"/>
    <cellStyle name="20% - Accent1 3 2 6 4 6" xfId="23209" xr:uid="{00000000-0005-0000-0000-0000F2590000}"/>
    <cellStyle name="20% - Accent1 3 2 6 4 6 2" xfId="23210" xr:uid="{00000000-0005-0000-0000-0000F3590000}"/>
    <cellStyle name="20% - Accent1 3 2 6 4 6 2 2" xfId="23211" xr:uid="{00000000-0005-0000-0000-0000F4590000}"/>
    <cellStyle name="20% - Accent1 3 2 6 4 6 2 2 2" xfId="23212" xr:uid="{00000000-0005-0000-0000-0000F5590000}"/>
    <cellStyle name="20% - Accent1 3 2 6 4 6 2 3" xfId="23213" xr:uid="{00000000-0005-0000-0000-0000F6590000}"/>
    <cellStyle name="20% - Accent1 3 2 6 4 6 3" xfId="23214" xr:uid="{00000000-0005-0000-0000-0000F7590000}"/>
    <cellStyle name="20% - Accent1 3 2 6 4 6 3 2" xfId="23215" xr:uid="{00000000-0005-0000-0000-0000F8590000}"/>
    <cellStyle name="20% - Accent1 3 2 6 4 6 4" xfId="23216" xr:uid="{00000000-0005-0000-0000-0000F9590000}"/>
    <cellStyle name="20% - Accent1 3 2 6 4 7" xfId="23217" xr:uid="{00000000-0005-0000-0000-0000FA590000}"/>
    <cellStyle name="20% - Accent1 3 2 6 4 7 2" xfId="23218" xr:uid="{00000000-0005-0000-0000-0000FB590000}"/>
    <cellStyle name="20% - Accent1 3 2 6 4 7 2 2" xfId="23219" xr:uid="{00000000-0005-0000-0000-0000FC590000}"/>
    <cellStyle name="20% - Accent1 3 2 6 4 7 3" xfId="23220" xr:uid="{00000000-0005-0000-0000-0000FD590000}"/>
    <cellStyle name="20% - Accent1 3 2 6 4 8" xfId="23221" xr:uid="{00000000-0005-0000-0000-0000FE590000}"/>
    <cellStyle name="20% - Accent1 3 2 6 4 8 2" xfId="23222" xr:uid="{00000000-0005-0000-0000-0000FF590000}"/>
    <cellStyle name="20% - Accent1 3 2 6 4 8 2 2" xfId="23223" xr:uid="{00000000-0005-0000-0000-0000005A0000}"/>
    <cellStyle name="20% - Accent1 3 2 6 4 8 3" xfId="23224" xr:uid="{00000000-0005-0000-0000-0000015A0000}"/>
    <cellStyle name="20% - Accent1 3 2 6 4 9" xfId="23225" xr:uid="{00000000-0005-0000-0000-0000025A0000}"/>
    <cellStyle name="20% - Accent1 3 2 6 4 9 2" xfId="23226" xr:uid="{00000000-0005-0000-0000-0000035A0000}"/>
    <cellStyle name="20% - Accent1 3 2 6 5" xfId="23227" xr:uid="{00000000-0005-0000-0000-0000045A0000}"/>
    <cellStyle name="20% - Accent1 3 2 6 5 2" xfId="23228" xr:uid="{00000000-0005-0000-0000-0000055A0000}"/>
    <cellStyle name="20% - Accent1 3 2 6 5 2 2" xfId="23229" xr:uid="{00000000-0005-0000-0000-0000065A0000}"/>
    <cellStyle name="20% - Accent1 3 2 6 5 2 2 2" xfId="23230" xr:uid="{00000000-0005-0000-0000-0000075A0000}"/>
    <cellStyle name="20% - Accent1 3 2 6 5 2 2 2 2" xfId="23231" xr:uid="{00000000-0005-0000-0000-0000085A0000}"/>
    <cellStyle name="20% - Accent1 3 2 6 5 2 2 3" xfId="23232" xr:uid="{00000000-0005-0000-0000-0000095A0000}"/>
    <cellStyle name="20% - Accent1 3 2 6 5 2 3" xfId="23233" xr:uid="{00000000-0005-0000-0000-00000A5A0000}"/>
    <cellStyle name="20% - Accent1 3 2 6 5 2 3 2" xfId="23234" xr:uid="{00000000-0005-0000-0000-00000B5A0000}"/>
    <cellStyle name="20% - Accent1 3 2 6 5 2 4" xfId="23235" xr:uid="{00000000-0005-0000-0000-00000C5A0000}"/>
    <cellStyle name="20% - Accent1 3 2 6 5 3" xfId="23236" xr:uid="{00000000-0005-0000-0000-00000D5A0000}"/>
    <cellStyle name="20% - Accent1 3 2 6 5 3 2" xfId="23237" xr:uid="{00000000-0005-0000-0000-00000E5A0000}"/>
    <cellStyle name="20% - Accent1 3 2 6 5 3 2 2" xfId="23238" xr:uid="{00000000-0005-0000-0000-00000F5A0000}"/>
    <cellStyle name="20% - Accent1 3 2 6 5 3 2 2 2" xfId="23239" xr:uid="{00000000-0005-0000-0000-0000105A0000}"/>
    <cellStyle name="20% - Accent1 3 2 6 5 3 2 3" xfId="23240" xr:uid="{00000000-0005-0000-0000-0000115A0000}"/>
    <cellStyle name="20% - Accent1 3 2 6 5 3 3" xfId="23241" xr:uid="{00000000-0005-0000-0000-0000125A0000}"/>
    <cellStyle name="20% - Accent1 3 2 6 5 3 3 2" xfId="23242" xr:uid="{00000000-0005-0000-0000-0000135A0000}"/>
    <cellStyle name="20% - Accent1 3 2 6 5 3 4" xfId="23243" xr:uid="{00000000-0005-0000-0000-0000145A0000}"/>
    <cellStyle name="20% - Accent1 3 2 6 5 4" xfId="23244" xr:uid="{00000000-0005-0000-0000-0000155A0000}"/>
    <cellStyle name="20% - Accent1 3 2 6 5 4 2" xfId="23245" xr:uid="{00000000-0005-0000-0000-0000165A0000}"/>
    <cellStyle name="20% - Accent1 3 2 6 5 4 2 2" xfId="23246" xr:uid="{00000000-0005-0000-0000-0000175A0000}"/>
    <cellStyle name="20% - Accent1 3 2 6 5 4 2 2 2" xfId="23247" xr:uid="{00000000-0005-0000-0000-0000185A0000}"/>
    <cellStyle name="20% - Accent1 3 2 6 5 4 2 3" xfId="23248" xr:uid="{00000000-0005-0000-0000-0000195A0000}"/>
    <cellStyle name="20% - Accent1 3 2 6 5 4 3" xfId="23249" xr:uid="{00000000-0005-0000-0000-00001A5A0000}"/>
    <cellStyle name="20% - Accent1 3 2 6 5 4 3 2" xfId="23250" xr:uid="{00000000-0005-0000-0000-00001B5A0000}"/>
    <cellStyle name="20% - Accent1 3 2 6 5 4 4" xfId="23251" xr:uid="{00000000-0005-0000-0000-00001C5A0000}"/>
    <cellStyle name="20% - Accent1 3 2 6 5 5" xfId="23252" xr:uid="{00000000-0005-0000-0000-00001D5A0000}"/>
    <cellStyle name="20% - Accent1 3 2 6 5 5 2" xfId="23253" xr:uid="{00000000-0005-0000-0000-00001E5A0000}"/>
    <cellStyle name="20% - Accent1 3 2 6 5 5 2 2" xfId="23254" xr:uid="{00000000-0005-0000-0000-00001F5A0000}"/>
    <cellStyle name="20% - Accent1 3 2 6 5 5 3" xfId="23255" xr:uid="{00000000-0005-0000-0000-0000205A0000}"/>
    <cellStyle name="20% - Accent1 3 2 6 5 6" xfId="23256" xr:uid="{00000000-0005-0000-0000-0000215A0000}"/>
    <cellStyle name="20% - Accent1 3 2 6 5 6 2" xfId="23257" xr:uid="{00000000-0005-0000-0000-0000225A0000}"/>
    <cellStyle name="20% - Accent1 3 2 6 5 6 2 2" xfId="23258" xr:uid="{00000000-0005-0000-0000-0000235A0000}"/>
    <cellStyle name="20% - Accent1 3 2 6 5 6 3" xfId="23259" xr:uid="{00000000-0005-0000-0000-0000245A0000}"/>
    <cellStyle name="20% - Accent1 3 2 6 5 7" xfId="23260" xr:uid="{00000000-0005-0000-0000-0000255A0000}"/>
    <cellStyle name="20% - Accent1 3 2 6 5 7 2" xfId="23261" xr:uid="{00000000-0005-0000-0000-0000265A0000}"/>
    <cellStyle name="20% - Accent1 3 2 6 5 8" xfId="23262" xr:uid="{00000000-0005-0000-0000-0000275A0000}"/>
    <cellStyle name="20% - Accent1 3 2 6 5 8 2" xfId="23263" xr:uid="{00000000-0005-0000-0000-0000285A0000}"/>
    <cellStyle name="20% - Accent1 3 2 6 5 9" xfId="23264" xr:uid="{00000000-0005-0000-0000-0000295A0000}"/>
    <cellStyle name="20% - Accent1 3 2 6 6" xfId="23265" xr:uid="{00000000-0005-0000-0000-00002A5A0000}"/>
    <cellStyle name="20% - Accent1 3 2 6 6 2" xfId="23266" xr:uid="{00000000-0005-0000-0000-00002B5A0000}"/>
    <cellStyle name="20% - Accent1 3 2 6 6 2 2" xfId="23267" xr:uid="{00000000-0005-0000-0000-00002C5A0000}"/>
    <cellStyle name="20% - Accent1 3 2 6 6 2 2 2" xfId="23268" xr:uid="{00000000-0005-0000-0000-00002D5A0000}"/>
    <cellStyle name="20% - Accent1 3 2 6 6 2 2 2 2" xfId="23269" xr:uid="{00000000-0005-0000-0000-00002E5A0000}"/>
    <cellStyle name="20% - Accent1 3 2 6 6 2 2 3" xfId="23270" xr:uid="{00000000-0005-0000-0000-00002F5A0000}"/>
    <cellStyle name="20% - Accent1 3 2 6 6 2 3" xfId="23271" xr:uid="{00000000-0005-0000-0000-0000305A0000}"/>
    <cellStyle name="20% - Accent1 3 2 6 6 2 3 2" xfId="23272" xr:uid="{00000000-0005-0000-0000-0000315A0000}"/>
    <cellStyle name="20% - Accent1 3 2 6 6 2 4" xfId="23273" xr:uid="{00000000-0005-0000-0000-0000325A0000}"/>
    <cellStyle name="20% - Accent1 3 2 6 6 3" xfId="23274" xr:uid="{00000000-0005-0000-0000-0000335A0000}"/>
    <cellStyle name="20% - Accent1 3 2 6 6 3 2" xfId="23275" xr:uid="{00000000-0005-0000-0000-0000345A0000}"/>
    <cellStyle name="20% - Accent1 3 2 6 6 3 2 2" xfId="23276" xr:uid="{00000000-0005-0000-0000-0000355A0000}"/>
    <cellStyle name="20% - Accent1 3 2 6 6 3 2 2 2" xfId="23277" xr:uid="{00000000-0005-0000-0000-0000365A0000}"/>
    <cellStyle name="20% - Accent1 3 2 6 6 3 2 3" xfId="23278" xr:uid="{00000000-0005-0000-0000-0000375A0000}"/>
    <cellStyle name="20% - Accent1 3 2 6 6 3 3" xfId="23279" xr:uid="{00000000-0005-0000-0000-0000385A0000}"/>
    <cellStyle name="20% - Accent1 3 2 6 6 3 3 2" xfId="23280" xr:uid="{00000000-0005-0000-0000-0000395A0000}"/>
    <cellStyle name="20% - Accent1 3 2 6 6 3 4" xfId="23281" xr:uid="{00000000-0005-0000-0000-00003A5A0000}"/>
    <cellStyle name="20% - Accent1 3 2 6 6 4" xfId="23282" xr:uid="{00000000-0005-0000-0000-00003B5A0000}"/>
    <cellStyle name="20% - Accent1 3 2 6 6 4 2" xfId="23283" xr:uid="{00000000-0005-0000-0000-00003C5A0000}"/>
    <cellStyle name="20% - Accent1 3 2 6 6 4 2 2" xfId="23284" xr:uid="{00000000-0005-0000-0000-00003D5A0000}"/>
    <cellStyle name="20% - Accent1 3 2 6 6 4 2 2 2" xfId="23285" xr:uid="{00000000-0005-0000-0000-00003E5A0000}"/>
    <cellStyle name="20% - Accent1 3 2 6 6 4 2 3" xfId="23286" xr:uid="{00000000-0005-0000-0000-00003F5A0000}"/>
    <cellStyle name="20% - Accent1 3 2 6 6 4 3" xfId="23287" xr:uid="{00000000-0005-0000-0000-0000405A0000}"/>
    <cellStyle name="20% - Accent1 3 2 6 6 4 3 2" xfId="23288" xr:uid="{00000000-0005-0000-0000-0000415A0000}"/>
    <cellStyle name="20% - Accent1 3 2 6 6 4 4" xfId="23289" xr:uid="{00000000-0005-0000-0000-0000425A0000}"/>
    <cellStyle name="20% - Accent1 3 2 6 6 5" xfId="23290" xr:uid="{00000000-0005-0000-0000-0000435A0000}"/>
    <cellStyle name="20% - Accent1 3 2 6 6 5 2" xfId="23291" xr:uid="{00000000-0005-0000-0000-0000445A0000}"/>
    <cellStyle name="20% - Accent1 3 2 6 6 5 2 2" xfId="23292" xr:uid="{00000000-0005-0000-0000-0000455A0000}"/>
    <cellStyle name="20% - Accent1 3 2 6 6 5 3" xfId="23293" xr:uid="{00000000-0005-0000-0000-0000465A0000}"/>
    <cellStyle name="20% - Accent1 3 2 6 6 6" xfId="23294" xr:uid="{00000000-0005-0000-0000-0000475A0000}"/>
    <cellStyle name="20% - Accent1 3 2 6 6 6 2" xfId="23295" xr:uid="{00000000-0005-0000-0000-0000485A0000}"/>
    <cellStyle name="20% - Accent1 3 2 6 6 6 2 2" xfId="23296" xr:uid="{00000000-0005-0000-0000-0000495A0000}"/>
    <cellStyle name="20% - Accent1 3 2 6 6 6 3" xfId="23297" xr:uid="{00000000-0005-0000-0000-00004A5A0000}"/>
    <cellStyle name="20% - Accent1 3 2 6 6 7" xfId="23298" xr:uid="{00000000-0005-0000-0000-00004B5A0000}"/>
    <cellStyle name="20% - Accent1 3 2 6 6 7 2" xfId="23299" xr:uid="{00000000-0005-0000-0000-00004C5A0000}"/>
    <cellStyle name="20% - Accent1 3 2 6 6 8" xfId="23300" xr:uid="{00000000-0005-0000-0000-00004D5A0000}"/>
    <cellStyle name="20% - Accent1 3 2 6 6 8 2" xfId="23301" xr:uid="{00000000-0005-0000-0000-00004E5A0000}"/>
    <cellStyle name="20% - Accent1 3 2 6 6 9" xfId="23302" xr:uid="{00000000-0005-0000-0000-00004F5A0000}"/>
    <cellStyle name="20% - Accent1 3 2 6 7" xfId="23303" xr:uid="{00000000-0005-0000-0000-0000505A0000}"/>
    <cellStyle name="20% - Accent1 3 2 6 7 2" xfId="23304" xr:uid="{00000000-0005-0000-0000-0000515A0000}"/>
    <cellStyle name="20% - Accent1 3 2 6 7 2 2" xfId="23305" xr:uid="{00000000-0005-0000-0000-0000525A0000}"/>
    <cellStyle name="20% - Accent1 3 2 6 7 2 2 2" xfId="23306" xr:uid="{00000000-0005-0000-0000-0000535A0000}"/>
    <cellStyle name="20% - Accent1 3 2 6 7 2 3" xfId="23307" xr:uid="{00000000-0005-0000-0000-0000545A0000}"/>
    <cellStyle name="20% - Accent1 3 2 6 7 3" xfId="23308" xr:uid="{00000000-0005-0000-0000-0000555A0000}"/>
    <cellStyle name="20% - Accent1 3 2 6 7 3 2" xfId="23309" xr:uid="{00000000-0005-0000-0000-0000565A0000}"/>
    <cellStyle name="20% - Accent1 3 2 6 7 4" xfId="23310" xr:uid="{00000000-0005-0000-0000-0000575A0000}"/>
    <cellStyle name="20% - Accent1 3 2 6 8" xfId="23311" xr:uid="{00000000-0005-0000-0000-0000585A0000}"/>
    <cellStyle name="20% - Accent1 3 2 6 8 2" xfId="23312" xr:uid="{00000000-0005-0000-0000-0000595A0000}"/>
    <cellStyle name="20% - Accent1 3 2 6 8 2 2" xfId="23313" xr:uid="{00000000-0005-0000-0000-00005A5A0000}"/>
    <cellStyle name="20% - Accent1 3 2 6 8 2 2 2" xfId="23314" xr:uid="{00000000-0005-0000-0000-00005B5A0000}"/>
    <cellStyle name="20% - Accent1 3 2 6 8 2 3" xfId="23315" xr:uid="{00000000-0005-0000-0000-00005C5A0000}"/>
    <cellStyle name="20% - Accent1 3 2 6 8 3" xfId="23316" xr:uid="{00000000-0005-0000-0000-00005D5A0000}"/>
    <cellStyle name="20% - Accent1 3 2 6 8 3 2" xfId="23317" xr:uid="{00000000-0005-0000-0000-00005E5A0000}"/>
    <cellStyle name="20% - Accent1 3 2 6 8 4" xfId="23318" xr:uid="{00000000-0005-0000-0000-00005F5A0000}"/>
    <cellStyle name="20% - Accent1 3 2 6 9" xfId="23319" xr:uid="{00000000-0005-0000-0000-0000605A0000}"/>
    <cellStyle name="20% - Accent1 3 2 6 9 2" xfId="23320" xr:uid="{00000000-0005-0000-0000-0000615A0000}"/>
    <cellStyle name="20% - Accent1 3 2 6 9 2 2" xfId="23321" xr:uid="{00000000-0005-0000-0000-0000625A0000}"/>
    <cellStyle name="20% - Accent1 3 2 6 9 2 2 2" xfId="23322" xr:uid="{00000000-0005-0000-0000-0000635A0000}"/>
    <cellStyle name="20% - Accent1 3 2 6 9 2 3" xfId="23323" xr:uid="{00000000-0005-0000-0000-0000645A0000}"/>
    <cellStyle name="20% - Accent1 3 2 6 9 3" xfId="23324" xr:uid="{00000000-0005-0000-0000-0000655A0000}"/>
    <cellStyle name="20% - Accent1 3 2 6 9 3 2" xfId="23325" xr:uid="{00000000-0005-0000-0000-0000665A0000}"/>
    <cellStyle name="20% - Accent1 3 2 6 9 4" xfId="23326" xr:uid="{00000000-0005-0000-0000-0000675A0000}"/>
    <cellStyle name="20% - Accent1 3 2 7" xfId="23327" xr:uid="{00000000-0005-0000-0000-0000685A0000}"/>
    <cellStyle name="20% - Accent1 3 2 7 10" xfId="23328" xr:uid="{00000000-0005-0000-0000-0000695A0000}"/>
    <cellStyle name="20% - Accent1 3 2 7 10 2" xfId="23329" xr:uid="{00000000-0005-0000-0000-00006A5A0000}"/>
    <cellStyle name="20% - Accent1 3 2 7 11" xfId="23330" xr:uid="{00000000-0005-0000-0000-00006B5A0000}"/>
    <cellStyle name="20% - Accent1 3 2 7 11 2" xfId="23331" xr:uid="{00000000-0005-0000-0000-00006C5A0000}"/>
    <cellStyle name="20% - Accent1 3 2 7 12" xfId="23332" xr:uid="{00000000-0005-0000-0000-00006D5A0000}"/>
    <cellStyle name="20% - Accent1 3 2 7 2" xfId="23333" xr:uid="{00000000-0005-0000-0000-00006E5A0000}"/>
    <cellStyle name="20% - Accent1 3 2 7 2 10" xfId="23334" xr:uid="{00000000-0005-0000-0000-00006F5A0000}"/>
    <cellStyle name="20% - Accent1 3 2 7 2 10 2" xfId="23335" xr:uid="{00000000-0005-0000-0000-0000705A0000}"/>
    <cellStyle name="20% - Accent1 3 2 7 2 11" xfId="23336" xr:uid="{00000000-0005-0000-0000-0000715A0000}"/>
    <cellStyle name="20% - Accent1 3 2 7 2 2" xfId="23337" xr:uid="{00000000-0005-0000-0000-0000725A0000}"/>
    <cellStyle name="20% - Accent1 3 2 7 2 2 2" xfId="23338" xr:uid="{00000000-0005-0000-0000-0000735A0000}"/>
    <cellStyle name="20% - Accent1 3 2 7 2 2 2 2" xfId="23339" xr:uid="{00000000-0005-0000-0000-0000745A0000}"/>
    <cellStyle name="20% - Accent1 3 2 7 2 2 2 2 2" xfId="23340" xr:uid="{00000000-0005-0000-0000-0000755A0000}"/>
    <cellStyle name="20% - Accent1 3 2 7 2 2 2 2 2 2" xfId="23341" xr:uid="{00000000-0005-0000-0000-0000765A0000}"/>
    <cellStyle name="20% - Accent1 3 2 7 2 2 2 2 3" xfId="23342" xr:uid="{00000000-0005-0000-0000-0000775A0000}"/>
    <cellStyle name="20% - Accent1 3 2 7 2 2 2 3" xfId="23343" xr:uid="{00000000-0005-0000-0000-0000785A0000}"/>
    <cellStyle name="20% - Accent1 3 2 7 2 2 2 3 2" xfId="23344" xr:uid="{00000000-0005-0000-0000-0000795A0000}"/>
    <cellStyle name="20% - Accent1 3 2 7 2 2 2 4" xfId="23345" xr:uid="{00000000-0005-0000-0000-00007A5A0000}"/>
    <cellStyle name="20% - Accent1 3 2 7 2 2 3" xfId="23346" xr:uid="{00000000-0005-0000-0000-00007B5A0000}"/>
    <cellStyle name="20% - Accent1 3 2 7 2 2 3 2" xfId="23347" xr:uid="{00000000-0005-0000-0000-00007C5A0000}"/>
    <cellStyle name="20% - Accent1 3 2 7 2 2 3 2 2" xfId="23348" xr:uid="{00000000-0005-0000-0000-00007D5A0000}"/>
    <cellStyle name="20% - Accent1 3 2 7 2 2 3 2 2 2" xfId="23349" xr:uid="{00000000-0005-0000-0000-00007E5A0000}"/>
    <cellStyle name="20% - Accent1 3 2 7 2 2 3 2 3" xfId="23350" xr:uid="{00000000-0005-0000-0000-00007F5A0000}"/>
    <cellStyle name="20% - Accent1 3 2 7 2 2 3 3" xfId="23351" xr:uid="{00000000-0005-0000-0000-0000805A0000}"/>
    <cellStyle name="20% - Accent1 3 2 7 2 2 3 3 2" xfId="23352" xr:uid="{00000000-0005-0000-0000-0000815A0000}"/>
    <cellStyle name="20% - Accent1 3 2 7 2 2 3 4" xfId="23353" xr:uid="{00000000-0005-0000-0000-0000825A0000}"/>
    <cellStyle name="20% - Accent1 3 2 7 2 2 4" xfId="23354" xr:uid="{00000000-0005-0000-0000-0000835A0000}"/>
    <cellStyle name="20% - Accent1 3 2 7 2 2 4 2" xfId="23355" xr:uid="{00000000-0005-0000-0000-0000845A0000}"/>
    <cellStyle name="20% - Accent1 3 2 7 2 2 4 2 2" xfId="23356" xr:uid="{00000000-0005-0000-0000-0000855A0000}"/>
    <cellStyle name="20% - Accent1 3 2 7 2 2 4 2 2 2" xfId="23357" xr:uid="{00000000-0005-0000-0000-0000865A0000}"/>
    <cellStyle name="20% - Accent1 3 2 7 2 2 4 2 3" xfId="23358" xr:uid="{00000000-0005-0000-0000-0000875A0000}"/>
    <cellStyle name="20% - Accent1 3 2 7 2 2 4 3" xfId="23359" xr:uid="{00000000-0005-0000-0000-0000885A0000}"/>
    <cellStyle name="20% - Accent1 3 2 7 2 2 4 3 2" xfId="23360" xr:uid="{00000000-0005-0000-0000-0000895A0000}"/>
    <cellStyle name="20% - Accent1 3 2 7 2 2 4 4" xfId="23361" xr:uid="{00000000-0005-0000-0000-00008A5A0000}"/>
    <cellStyle name="20% - Accent1 3 2 7 2 2 5" xfId="23362" xr:uid="{00000000-0005-0000-0000-00008B5A0000}"/>
    <cellStyle name="20% - Accent1 3 2 7 2 2 5 2" xfId="23363" xr:uid="{00000000-0005-0000-0000-00008C5A0000}"/>
    <cellStyle name="20% - Accent1 3 2 7 2 2 5 2 2" xfId="23364" xr:uid="{00000000-0005-0000-0000-00008D5A0000}"/>
    <cellStyle name="20% - Accent1 3 2 7 2 2 5 3" xfId="23365" xr:uid="{00000000-0005-0000-0000-00008E5A0000}"/>
    <cellStyle name="20% - Accent1 3 2 7 2 2 6" xfId="23366" xr:uid="{00000000-0005-0000-0000-00008F5A0000}"/>
    <cellStyle name="20% - Accent1 3 2 7 2 2 6 2" xfId="23367" xr:uid="{00000000-0005-0000-0000-0000905A0000}"/>
    <cellStyle name="20% - Accent1 3 2 7 2 2 6 2 2" xfId="23368" xr:uid="{00000000-0005-0000-0000-0000915A0000}"/>
    <cellStyle name="20% - Accent1 3 2 7 2 2 6 3" xfId="23369" xr:uid="{00000000-0005-0000-0000-0000925A0000}"/>
    <cellStyle name="20% - Accent1 3 2 7 2 2 7" xfId="23370" xr:uid="{00000000-0005-0000-0000-0000935A0000}"/>
    <cellStyle name="20% - Accent1 3 2 7 2 2 7 2" xfId="23371" xr:uid="{00000000-0005-0000-0000-0000945A0000}"/>
    <cellStyle name="20% - Accent1 3 2 7 2 2 8" xfId="23372" xr:uid="{00000000-0005-0000-0000-0000955A0000}"/>
    <cellStyle name="20% - Accent1 3 2 7 2 2 8 2" xfId="23373" xr:uid="{00000000-0005-0000-0000-0000965A0000}"/>
    <cellStyle name="20% - Accent1 3 2 7 2 2 9" xfId="23374" xr:uid="{00000000-0005-0000-0000-0000975A0000}"/>
    <cellStyle name="20% - Accent1 3 2 7 2 3" xfId="23375" xr:uid="{00000000-0005-0000-0000-0000985A0000}"/>
    <cellStyle name="20% - Accent1 3 2 7 2 3 2" xfId="23376" xr:uid="{00000000-0005-0000-0000-0000995A0000}"/>
    <cellStyle name="20% - Accent1 3 2 7 2 3 2 2" xfId="23377" xr:uid="{00000000-0005-0000-0000-00009A5A0000}"/>
    <cellStyle name="20% - Accent1 3 2 7 2 3 2 2 2" xfId="23378" xr:uid="{00000000-0005-0000-0000-00009B5A0000}"/>
    <cellStyle name="20% - Accent1 3 2 7 2 3 2 2 2 2" xfId="23379" xr:uid="{00000000-0005-0000-0000-00009C5A0000}"/>
    <cellStyle name="20% - Accent1 3 2 7 2 3 2 2 3" xfId="23380" xr:uid="{00000000-0005-0000-0000-00009D5A0000}"/>
    <cellStyle name="20% - Accent1 3 2 7 2 3 2 3" xfId="23381" xr:uid="{00000000-0005-0000-0000-00009E5A0000}"/>
    <cellStyle name="20% - Accent1 3 2 7 2 3 2 3 2" xfId="23382" xr:uid="{00000000-0005-0000-0000-00009F5A0000}"/>
    <cellStyle name="20% - Accent1 3 2 7 2 3 2 4" xfId="23383" xr:uid="{00000000-0005-0000-0000-0000A05A0000}"/>
    <cellStyle name="20% - Accent1 3 2 7 2 3 3" xfId="23384" xr:uid="{00000000-0005-0000-0000-0000A15A0000}"/>
    <cellStyle name="20% - Accent1 3 2 7 2 3 3 2" xfId="23385" xr:uid="{00000000-0005-0000-0000-0000A25A0000}"/>
    <cellStyle name="20% - Accent1 3 2 7 2 3 3 2 2" xfId="23386" xr:uid="{00000000-0005-0000-0000-0000A35A0000}"/>
    <cellStyle name="20% - Accent1 3 2 7 2 3 3 2 2 2" xfId="23387" xr:uid="{00000000-0005-0000-0000-0000A45A0000}"/>
    <cellStyle name="20% - Accent1 3 2 7 2 3 3 2 3" xfId="23388" xr:uid="{00000000-0005-0000-0000-0000A55A0000}"/>
    <cellStyle name="20% - Accent1 3 2 7 2 3 3 3" xfId="23389" xr:uid="{00000000-0005-0000-0000-0000A65A0000}"/>
    <cellStyle name="20% - Accent1 3 2 7 2 3 3 3 2" xfId="23390" xr:uid="{00000000-0005-0000-0000-0000A75A0000}"/>
    <cellStyle name="20% - Accent1 3 2 7 2 3 3 4" xfId="23391" xr:uid="{00000000-0005-0000-0000-0000A85A0000}"/>
    <cellStyle name="20% - Accent1 3 2 7 2 3 4" xfId="23392" xr:uid="{00000000-0005-0000-0000-0000A95A0000}"/>
    <cellStyle name="20% - Accent1 3 2 7 2 3 4 2" xfId="23393" xr:uid="{00000000-0005-0000-0000-0000AA5A0000}"/>
    <cellStyle name="20% - Accent1 3 2 7 2 3 4 2 2" xfId="23394" xr:uid="{00000000-0005-0000-0000-0000AB5A0000}"/>
    <cellStyle name="20% - Accent1 3 2 7 2 3 4 2 2 2" xfId="23395" xr:uid="{00000000-0005-0000-0000-0000AC5A0000}"/>
    <cellStyle name="20% - Accent1 3 2 7 2 3 4 2 3" xfId="23396" xr:uid="{00000000-0005-0000-0000-0000AD5A0000}"/>
    <cellStyle name="20% - Accent1 3 2 7 2 3 4 3" xfId="23397" xr:uid="{00000000-0005-0000-0000-0000AE5A0000}"/>
    <cellStyle name="20% - Accent1 3 2 7 2 3 4 3 2" xfId="23398" xr:uid="{00000000-0005-0000-0000-0000AF5A0000}"/>
    <cellStyle name="20% - Accent1 3 2 7 2 3 4 4" xfId="23399" xr:uid="{00000000-0005-0000-0000-0000B05A0000}"/>
    <cellStyle name="20% - Accent1 3 2 7 2 3 5" xfId="23400" xr:uid="{00000000-0005-0000-0000-0000B15A0000}"/>
    <cellStyle name="20% - Accent1 3 2 7 2 3 5 2" xfId="23401" xr:uid="{00000000-0005-0000-0000-0000B25A0000}"/>
    <cellStyle name="20% - Accent1 3 2 7 2 3 5 2 2" xfId="23402" xr:uid="{00000000-0005-0000-0000-0000B35A0000}"/>
    <cellStyle name="20% - Accent1 3 2 7 2 3 5 3" xfId="23403" xr:uid="{00000000-0005-0000-0000-0000B45A0000}"/>
    <cellStyle name="20% - Accent1 3 2 7 2 3 6" xfId="23404" xr:uid="{00000000-0005-0000-0000-0000B55A0000}"/>
    <cellStyle name="20% - Accent1 3 2 7 2 3 6 2" xfId="23405" xr:uid="{00000000-0005-0000-0000-0000B65A0000}"/>
    <cellStyle name="20% - Accent1 3 2 7 2 3 6 2 2" xfId="23406" xr:uid="{00000000-0005-0000-0000-0000B75A0000}"/>
    <cellStyle name="20% - Accent1 3 2 7 2 3 6 3" xfId="23407" xr:uid="{00000000-0005-0000-0000-0000B85A0000}"/>
    <cellStyle name="20% - Accent1 3 2 7 2 3 7" xfId="23408" xr:uid="{00000000-0005-0000-0000-0000B95A0000}"/>
    <cellStyle name="20% - Accent1 3 2 7 2 3 7 2" xfId="23409" xr:uid="{00000000-0005-0000-0000-0000BA5A0000}"/>
    <cellStyle name="20% - Accent1 3 2 7 2 3 8" xfId="23410" xr:uid="{00000000-0005-0000-0000-0000BB5A0000}"/>
    <cellStyle name="20% - Accent1 3 2 7 2 3 8 2" xfId="23411" xr:uid="{00000000-0005-0000-0000-0000BC5A0000}"/>
    <cellStyle name="20% - Accent1 3 2 7 2 3 9" xfId="23412" xr:uid="{00000000-0005-0000-0000-0000BD5A0000}"/>
    <cellStyle name="20% - Accent1 3 2 7 2 4" xfId="23413" xr:uid="{00000000-0005-0000-0000-0000BE5A0000}"/>
    <cellStyle name="20% - Accent1 3 2 7 2 4 2" xfId="23414" xr:uid="{00000000-0005-0000-0000-0000BF5A0000}"/>
    <cellStyle name="20% - Accent1 3 2 7 2 4 2 2" xfId="23415" xr:uid="{00000000-0005-0000-0000-0000C05A0000}"/>
    <cellStyle name="20% - Accent1 3 2 7 2 4 2 2 2" xfId="23416" xr:uid="{00000000-0005-0000-0000-0000C15A0000}"/>
    <cellStyle name="20% - Accent1 3 2 7 2 4 2 3" xfId="23417" xr:uid="{00000000-0005-0000-0000-0000C25A0000}"/>
    <cellStyle name="20% - Accent1 3 2 7 2 4 3" xfId="23418" xr:uid="{00000000-0005-0000-0000-0000C35A0000}"/>
    <cellStyle name="20% - Accent1 3 2 7 2 4 3 2" xfId="23419" xr:uid="{00000000-0005-0000-0000-0000C45A0000}"/>
    <cellStyle name="20% - Accent1 3 2 7 2 4 4" xfId="23420" xr:uid="{00000000-0005-0000-0000-0000C55A0000}"/>
    <cellStyle name="20% - Accent1 3 2 7 2 5" xfId="23421" xr:uid="{00000000-0005-0000-0000-0000C65A0000}"/>
    <cellStyle name="20% - Accent1 3 2 7 2 5 2" xfId="23422" xr:uid="{00000000-0005-0000-0000-0000C75A0000}"/>
    <cellStyle name="20% - Accent1 3 2 7 2 5 2 2" xfId="23423" xr:uid="{00000000-0005-0000-0000-0000C85A0000}"/>
    <cellStyle name="20% - Accent1 3 2 7 2 5 2 2 2" xfId="23424" xr:uid="{00000000-0005-0000-0000-0000C95A0000}"/>
    <cellStyle name="20% - Accent1 3 2 7 2 5 2 3" xfId="23425" xr:uid="{00000000-0005-0000-0000-0000CA5A0000}"/>
    <cellStyle name="20% - Accent1 3 2 7 2 5 3" xfId="23426" xr:uid="{00000000-0005-0000-0000-0000CB5A0000}"/>
    <cellStyle name="20% - Accent1 3 2 7 2 5 3 2" xfId="23427" xr:uid="{00000000-0005-0000-0000-0000CC5A0000}"/>
    <cellStyle name="20% - Accent1 3 2 7 2 5 4" xfId="23428" xr:uid="{00000000-0005-0000-0000-0000CD5A0000}"/>
    <cellStyle name="20% - Accent1 3 2 7 2 6" xfId="23429" xr:uid="{00000000-0005-0000-0000-0000CE5A0000}"/>
    <cellStyle name="20% - Accent1 3 2 7 2 6 2" xfId="23430" xr:uid="{00000000-0005-0000-0000-0000CF5A0000}"/>
    <cellStyle name="20% - Accent1 3 2 7 2 6 2 2" xfId="23431" xr:uid="{00000000-0005-0000-0000-0000D05A0000}"/>
    <cellStyle name="20% - Accent1 3 2 7 2 6 2 2 2" xfId="23432" xr:uid="{00000000-0005-0000-0000-0000D15A0000}"/>
    <cellStyle name="20% - Accent1 3 2 7 2 6 2 3" xfId="23433" xr:uid="{00000000-0005-0000-0000-0000D25A0000}"/>
    <cellStyle name="20% - Accent1 3 2 7 2 6 3" xfId="23434" xr:uid="{00000000-0005-0000-0000-0000D35A0000}"/>
    <cellStyle name="20% - Accent1 3 2 7 2 6 3 2" xfId="23435" xr:uid="{00000000-0005-0000-0000-0000D45A0000}"/>
    <cellStyle name="20% - Accent1 3 2 7 2 6 4" xfId="23436" xr:uid="{00000000-0005-0000-0000-0000D55A0000}"/>
    <cellStyle name="20% - Accent1 3 2 7 2 7" xfId="23437" xr:uid="{00000000-0005-0000-0000-0000D65A0000}"/>
    <cellStyle name="20% - Accent1 3 2 7 2 7 2" xfId="23438" xr:uid="{00000000-0005-0000-0000-0000D75A0000}"/>
    <cellStyle name="20% - Accent1 3 2 7 2 7 2 2" xfId="23439" xr:uid="{00000000-0005-0000-0000-0000D85A0000}"/>
    <cellStyle name="20% - Accent1 3 2 7 2 7 3" xfId="23440" xr:uid="{00000000-0005-0000-0000-0000D95A0000}"/>
    <cellStyle name="20% - Accent1 3 2 7 2 8" xfId="23441" xr:uid="{00000000-0005-0000-0000-0000DA5A0000}"/>
    <cellStyle name="20% - Accent1 3 2 7 2 8 2" xfId="23442" xr:uid="{00000000-0005-0000-0000-0000DB5A0000}"/>
    <cellStyle name="20% - Accent1 3 2 7 2 8 2 2" xfId="23443" xr:uid="{00000000-0005-0000-0000-0000DC5A0000}"/>
    <cellStyle name="20% - Accent1 3 2 7 2 8 3" xfId="23444" xr:uid="{00000000-0005-0000-0000-0000DD5A0000}"/>
    <cellStyle name="20% - Accent1 3 2 7 2 9" xfId="23445" xr:uid="{00000000-0005-0000-0000-0000DE5A0000}"/>
    <cellStyle name="20% - Accent1 3 2 7 2 9 2" xfId="23446" xr:uid="{00000000-0005-0000-0000-0000DF5A0000}"/>
    <cellStyle name="20% - Accent1 3 2 7 3" xfId="23447" xr:uid="{00000000-0005-0000-0000-0000E05A0000}"/>
    <cellStyle name="20% - Accent1 3 2 7 3 2" xfId="23448" xr:uid="{00000000-0005-0000-0000-0000E15A0000}"/>
    <cellStyle name="20% - Accent1 3 2 7 3 2 2" xfId="23449" xr:uid="{00000000-0005-0000-0000-0000E25A0000}"/>
    <cellStyle name="20% - Accent1 3 2 7 3 2 2 2" xfId="23450" xr:uid="{00000000-0005-0000-0000-0000E35A0000}"/>
    <cellStyle name="20% - Accent1 3 2 7 3 2 2 2 2" xfId="23451" xr:uid="{00000000-0005-0000-0000-0000E45A0000}"/>
    <cellStyle name="20% - Accent1 3 2 7 3 2 2 3" xfId="23452" xr:uid="{00000000-0005-0000-0000-0000E55A0000}"/>
    <cellStyle name="20% - Accent1 3 2 7 3 2 3" xfId="23453" xr:uid="{00000000-0005-0000-0000-0000E65A0000}"/>
    <cellStyle name="20% - Accent1 3 2 7 3 2 3 2" xfId="23454" xr:uid="{00000000-0005-0000-0000-0000E75A0000}"/>
    <cellStyle name="20% - Accent1 3 2 7 3 2 4" xfId="23455" xr:uid="{00000000-0005-0000-0000-0000E85A0000}"/>
    <cellStyle name="20% - Accent1 3 2 7 3 3" xfId="23456" xr:uid="{00000000-0005-0000-0000-0000E95A0000}"/>
    <cellStyle name="20% - Accent1 3 2 7 3 3 2" xfId="23457" xr:uid="{00000000-0005-0000-0000-0000EA5A0000}"/>
    <cellStyle name="20% - Accent1 3 2 7 3 3 2 2" xfId="23458" xr:uid="{00000000-0005-0000-0000-0000EB5A0000}"/>
    <cellStyle name="20% - Accent1 3 2 7 3 3 2 2 2" xfId="23459" xr:uid="{00000000-0005-0000-0000-0000EC5A0000}"/>
    <cellStyle name="20% - Accent1 3 2 7 3 3 2 3" xfId="23460" xr:uid="{00000000-0005-0000-0000-0000ED5A0000}"/>
    <cellStyle name="20% - Accent1 3 2 7 3 3 3" xfId="23461" xr:uid="{00000000-0005-0000-0000-0000EE5A0000}"/>
    <cellStyle name="20% - Accent1 3 2 7 3 3 3 2" xfId="23462" xr:uid="{00000000-0005-0000-0000-0000EF5A0000}"/>
    <cellStyle name="20% - Accent1 3 2 7 3 3 4" xfId="23463" xr:uid="{00000000-0005-0000-0000-0000F05A0000}"/>
    <cellStyle name="20% - Accent1 3 2 7 3 4" xfId="23464" xr:uid="{00000000-0005-0000-0000-0000F15A0000}"/>
    <cellStyle name="20% - Accent1 3 2 7 3 4 2" xfId="23465" xr:uid="{00000000-0005-0000-0000-0000F25A0000}"/>
    <cellStyle name="20% - Accent1 3 2 7 3 4 2 2" xfId="23466" xr:uid="{00000000-0005-0000-0000-0000F35A0000}"/>
    <cellStyle name="20% - Accent1 3 2 7 3 4 2 2 2" xfId="23467" xr:uid="{00000000-0005-0000-0000-0000F45A0000}"/>
    <cellStyle name="20% - Accent1 3 2 7 3 4 2 3" xfId="23468" xr:uid="{00000000-0005-0000-0000-0000F55A0000}"/>
    <cellStyle name="20% - Accent1 3 2 7 3 4 3" xfId="23469" xr:uid="{00000000-0005-0000-0000-0000F65A0000}"/>
    <cellStyle name="20% - Accent1 3 2 7 3 4 3 2" xfId="23470" xr:uid="{00000000-0005-0000-0000-0000F75A0000}"/>
    <cellStyle name="20% - Accent1 3 2 7 3 4 4" xfId="23471" xr:uid="{00000000-0005-0000-0000-0000F85A0000}"/>
    <cellStyle name="20% - Accent1 3 2 7 3 5" xfId="23472" xr:uid="{00000000-0005-0000-0000-0000F95A0000}"/>
    <cellStyle name="20% - Accent1 3 2 7 3 5 2" xfId="23473" xr:uid="{00000000-0005-0000-0000-0000FA5A0000}"/>
    <cellStyle name="20% - Accent1 3 2 7 3 5 2 2" xfId="23474" xr:uid="{00000000-0005-0000-0000-0000FB5A0000}"/>
    <cellStyle name="20% - Accent1 3 2 7 3 5 3" xfId="23475" xr:uid="{00000000-0005-0000-0000-0000FC5A0000}"/>
    <cellStyle name="20% - Accent1 3 2 7 3 6" xfId="23476" xr:uid="{00000000-0005-0000-0000-0000FD5A0000}"/>
    <cellStyle name="20% - Accent1 3 2 7 3 6 2" xfId="23477" xr:uid="{00000000-0005-0000-0000-0000FE5A0000}"/>
    <cellStyle name="20% - Accent1 3 2 7 3 6 2 2" xfId="23478" xr:uid="{00000000-0005-0000-0000-0000FF5A0000}"/>
    <cellStyle name="20% - Accent1 3 2 7 3 6 3" xfId="23479" xr:uid="{00000000-0005-0000-0000-0000005B0000}"/>
    <cellStyle name="20% - Accent1 3 2 7 3 7" xfId="23480" xr:uid="{00000000-0005-0000-0000-0000015B0000}"/>
    <cellStyle name="20% - Accent1 3 2 7 3 7 2" xfId="23481" xr:uid="{00000000-0005-0000-0000-0000025B0000}"/>
    <cellStyle name="20% - Accent1 3 2 7 3 8" xfId="23482" xr:uid="{00000000-0005-0000-0000-0000035B0000}"/>
    <cellStyle name="20% - Accent1 3 2 7 3 8 2" xfId="23483" xr:uid="{00000000-0005-0000-0000-0000045B0000}"/>
    <cellStyle name="20% - Accent1 3 2 7 3 9" xfId="23484" xr:uid="{00000000-0005-0000-0000-0000055B0000}"/>
    <cellStyle name="20% - Accent1 3 2 7 4" xfId="23485" xr:uid="{00000000-0005-0000-0000-0000065B0000}"/>
    <cellStyle name="20% - Accent1 3 2 7 4 2" xfId="23486" xr:uid="{00000000-0005-0000-0000-0000075B0000}"/>
    <cellStyle name="20% - Accent1 3 2 7 4 2 2" xfId="23487" xr:uid="{00000000-0005-0000-0000-0000085B0000}"/>
    <cellStyle name="20% - Accent1 3 2 7 4 2 2 2" xfId="23488" xr:uid="{00000000-0005-0000-0000-0000095B0000}"/>
    <cellStyle name="20% - Accent1 3 2 7 4 2 2 2 2" xfId="23489" xr:uid="{00000000-0005-0000-0000-00000A5B0000}"/>
    <cellStyle name="20% - Accent1 3 2 7 4 2 2 3" xfId="23490" xr:uid="{00000000-0005-0000-0000-00000B5B0000}"/>
    <cellStyle name="20% - Accent1 3 2 7 4 2 3" xfId="23491" xr:uid="{00000000-0005-0000-0000-00000C5B0000}"/>
    <cellStyle name="20% - Accent1 3 2 7 4 2 3 2" xfId="23492" xr:uid="{00000000-0005-0000-0000-00000D5B0000}"/>
    <cellStyle name="20% - Accent1 3 2 7 4 2 4" xfId="23493" xr:uid="{00000000-0005-0000-0000-00000E5B0000}"/>
    <cellStyle name="20% - Accent1 3 2 7 4 3" xfId="23494" xr:uid="{00000000-0005-0000-0000-00000F5B0000}"/>
    <cellStyle name="20% - Accent1 3 2 7 4 3 2" xfId="23495" xr:uid="{00000000-0005-0000-0000-0000105B0000}"/>
    <cellStyle name="20% - Accent1 3 2 7 4 3 2 2" xfId="23496" xr:uid="{00000000-0005-0000-0000-0000115B0000}"/>
    <cellStyle name="20% - Accent1 3 2 7 4 3 2 2 2" xfId="23497" xr:uid="{00000000-0005-0000-0000-0000125B0000}"/>
    <cellStyle name="20% - Accent1 3 2 7 4 3 2 3" xfId="23498" xr:uid="{00000000-0005-0000-0000-0000135B0000}"/>
    <cellStyle name="20% - Accent1 3 2 7 4 3 3" xfId="23499" xr:uid="{00000000-0005-0000-0000-0000145B0000}"/>
    <cellStyle name="20% - Accent1 3 2 7 4 3 3 2" xfId="23500" xr:uid="{00000000-0005-0000-0000-0000155B0000}"/>
    <cellStyle name="20% - Accent1 3 2 7 4 3 4" xfId="23501" xr:uid="{00000000-0005-0000-0000-0000165B0000}"/>
    <cellStyle name="20% - Accent1 3 2 7 4 4" xfId="23502" xr:uid="{00000000-0005-0000-0000-0000175B0000}"/>
    <cellStyle name="20% - Accent1 3 2 7 4 4 2" xfId="23503" xr:uid="{00000000-0005-0000-0000-0000185B0000}"/>
    <cellStyle name="20% - Accent1 3 2 7 4 4 2 2" xfId="23504" xr:uid="{00000000-0005-0000-0000-0000195B0000}"/>
    <cellStyle name="20% - Accent1 3 2 7 4 4 2 2 2" xfId="23505" xr:uid="{00000000-0005-0000-0000-00001A5B0000}"/>
    <cellStyle name="20% - Accent1 3 2 7 4 4 2 3" xfId="23506" xr:uid="{00000000-0005-0000-0000-00001B5B0000}"/>
    <cellStyle name="20% - Accent1 3 2 7 4 4 3" xfId="23507" xr:uid="{00000000-0005-0000-0000-00001C5B0000}"/>
    <cellStyle name="20% - Accent1 3 2 7 4 4 3 2" xfId="23508" xr:uid="{00000000-0005-0000-0000-00001D5B0000}"/>
    <cellStyle name="20% - Accent1 3 2 7 4 4 4" xfId="23509" xr:uid="{00000000-0005-0000-0000-00001E5B0000}"/>
    <cellStyle name="20% - Accent1 3 2 7 4 5" xfId="23510" xr:uid="{00000000-0005-0000-0000-00001F5B0000}"/>
    <cellStyle name="20% - Accent1 3 2 7 4 5 2" xfId="23511" xr:uid="{00000000-0005-0000-0000-0000205B0000}"/>
    <cellStyle name="20% - Accent1 3 2 7 4 5 2 2" xfId="23512" xr:uid="{00000000-0005-0000-0000-0000215B0000}"/>
    <cellStyle name="20% - Accent1 3 2 7 4 5 3" xfId="23513" xr:uid="{00000000-0005-0000-0000-0000225B0000}"/>
    <cellStyle name="20% - Accent1 3 2 7 4 6" xfId="23514" xr:uid="{00000000-0005-0000-0000-0000235B0000}"/>
    <cellStyle name="20% - Accent1 3 2 7 4 6 2" xfId="23515" xr:uid="{00000000-0005-0000-0000-0000245B0000}"/>
    <cellStyle name="20% - Accent1 3 2 7 4 6 2 2" xfId="23516" xr:uid="{00000000-0005-0000-0000-0000255B0000}"/>
    <cellStyle name="20% - Accent1 3 2 7 4 6 3" xfId="23517" xr:uid="{00000000-0005-0000-0000-0000265B0000}"/>
    <cellStyle name="20% - Accent1 3 2 7 4 7" xfId="23518" xr:uid="{00000000-0005-0000-0000-0000275B0000}"/>
    <cellStyle name="20% - Accent1 3 2 7 4 7 2" xfId="23519" xr:uid="{00000000-0005-0000-0000-0000285B0000}"/>
    <cellStyle name="20% - Accent1 3 2 7 4 8" xfId="23520" xr:uid="{00000000-0005-0000-0000-0000295B0000}"/>
    <cellStyle name="20% - Accent1 3 2 7 4 8 2" xfId="23521" xr:uid="{00000000-0005-0000-0000-00002A5B0000}"/>
    <cellStyle name="20% - Accent1 3 2 7 4 9" xfId="23522" xr:uid="{00000000-0005-0000-0000-00002B5B0000}"/>
    <cellStyle name="20% - Accent1 3 2 7 5" xfId="23523" xr:uid="{00000000-0005-0000-0000-00002C5B0000}"/>
    <cellStyle name="20% - Accent1 3 2 7 5 2" xfId="23524" xr:uid="{00000000-0005-0000-0000-00002D5B0000}"/>
    <cellStyle name="20% - Accent1 3 2 7 5 2 2" xfId="23525" xr:uid="{00000000-0005-0000-0000-00002E5B0000}"/>
    <cellStyle name="20% - Accent1 3 2 7 5 2 2 2" xfId="23526" xr:uid="{00000000-0005-0000-0000-00002F5B0000}"/>
    <cellStyle name="20% - Accent1 3 2 7 5 2 3" xfId="23527" xr:uid="{00000000-0005-0000-0000-0000305B0000}"/>
    <cellStyle name="20% - Accent1 3 2 7 5 3" xfId="23528" xr:uid="{00000000-0005-0000-0000-0000315B0000}"/>
    <cellStyle name="20% - Accent1 3 2 7 5 3 2" xfId="23529" xr:uid="{00000000-0005-0000-0000-0000325B0000}"/>
    <cellStyle name="20% - Accent1 3 2 7 5 4" xfId="23530" xr:uid="{00000000-0005-0000-0000-0000335B0000}"/>
    <cellStyle name="20% - Accent1 3 2 7 6" xfId="23531" xr:uid="{00000000-0005-0000-0000-0000345B0000}"/>
    <cellStyle name="20% - Accent1 3 2 7 6 2" xfId="23532" xr:uid="{00000000-0005-0000-0000-0000355B0000}"/>
    <cellStyle name="20% - Accent1 3 2 7 6 2 2" xfId="23533" xr:uid="{00000000-0005-0000-0000-0000365B0000}"/>
    <cellStyle name="20% - Accent1 3 2 7 6 2 2 2" xfId="23534" xr:uid="{00000000-0005-0000-0000-0000375B0000}"/>
    <cellStyle name="20% - Accent1 3 2 7 6 2 3" xfId="23535" xr:uid="{00000000-0005-0000-0000-0000385B0000}"/>
    <cellStyle name="20% - Accent1 3 2 7 6 3" xfId="23536" xr:uid="{00000000-0005-0000-0000-0000395B0000}"/>
    <cellStyle name="20% - Accent1 3 2 7 6 3 2" xfId="23537" xr:uid="{00000000-0005-0000-0000-00003A5B0000}"/>
    <cellStyle name="20% - Accent1 3 2 7 6 4" xfId="23538" xr:uid="{00000000-0005-0000-0000-00003B5B0000}"/>
    <cellStyle name="20% - Accent1 3 2 7 7" xfId="23539" xr:uid="{00000000-0005-0000-0000-00003C5B0000}"/>
    <cellStyle name="20% - Accent1 3 2 7 7 2" xfId="23540" xr:uid="{00000000-0005-0000-0000-00003D5B0000}"/>
    <cellStyle name="20% - Accent1 3 2 7 7 2 2" xfId="23541" xr:uid="{00000000-0005-0000-0000-00003E5B0000}"/>
    <cellStyle name="20% - Accent1 3 2 7 7 2 2 2" xfId="23542" xr:uid="{00000000-0005-0000-0000-00003F5B0000}"/>
    <cellStyle name="20% - Accent1 3 2 7 7 2 3" xfId="23543" xr:uid="{00000000-0005-0000-0000-0000405B0000}"/>
    <cellStyle name="20% - Accent1 3 2 7 7 3" xfId="23544" xr:uid="{00000000-0005-0000-0000-0000415B0000}"/>
    <cellStyle name="20% - Accent1 3 2 7 7 3 2" xfId="23545" xr:uid="{00000000-0005-0000-0000-0000425B0000}"/>
    <cellStyle name="20% - Accent1 3 2 7 7 4" xfId="23546" xr:uid="{00000000-0005-0000-0000-0000435B0000}"/>
    <cellStyle name="20% - Accent1 3 2 7 8" xfId="23547" xr:uid="{00000000-0005-0000-0000-0000445B0000}"/>
    <cellStyle name="20% - Accent1 3 2 7 8 2" xfId="23548" xr:uid="{00000000-0005-0000-0000-0000455B0000}"/>
    <cellStyle name="20% - Accent1 3 2 7 8 2 2" xfId="23549" xr:uid="{00000000-0005-0000-0000-0000465B0000}"/>
    <cellStyle name="20% - Accent1 3 2 7 8 3" xfId="23550" xr:uid="{00000000-0005-0000-0000-0000475B0000}"/>
    <cellStyle name="20% - Accent1 3 2 7 9" xfId="23551" xr:uid="{00000000-0005-0000-0000-0000485B0000}"/>
    <cellStyle name="20% - Accent1 3 2 7 9 2" xfId="23552" xr:uid="{00000000-0005-0000-0000-0000495B0000}"/>
    <cellStyle name="20% - Accent1 3 2 7 9 2 2" xfId="23553" xr:uid="{00000000-0005-0000-0000-00004A5B0000}"/>
    <cellStyle name="20% - Accent1 3 2 7 9 3" xfId="23554" xr:uid="{00000000-0005-0000-0000-00004B5B0000}"/>
    <cellStyle name="20% - Accent1 3 2 8" xfId="23555" xr:uid="{00000000-0005-0000-0000-00004C5B0000}"/>
    <cellStyle name="20% - Accent1 3 2 8 10" xfId="23556" xr:uid="{00000000-0005-0000-0000-00004D5B0000}"/>
    <cellStyle name="20% - Accent1 3 2 8 10 2" xfId="23557" xr:uid="{00000000-0005-0000-0000-00004E5B0000}"/>
    <cellStyle name="20% - Accent1 3 2 8 11" xfId="23558" xr:uid="{00000000-0005-0000-0000-00004F5B0000}"/>
    <cellStyle name="20% - Accent1 3 2 8 2" xfId="23559" xr:uid="{00000000-0005-0000-0000-0000505B0000}"/>
    <cellStyle name="20% - Accent1 3 2 8 2 2" xfId="23560" xr:uid="{00000000-0005-0000-0000-0000515B0000}"/>
    <cellStyle name="20% - Accent1 3 2 8 2 2 2" xfId="23561" xr:uid="{00000000-0005-0000-0000-0000525B0000}"/>
    <cellStyle name="20% - Accent1 3 2 8 2 2 2 2" xfId="23562" xr:uid="{00000000-0005-0000-0000-0000535B0000}"/>
    <cellStyle name="20% - Accent1 3 2 8 2 2 2 2 2" xfId="23563" xr:uid="{00000000-0005-0000-0000-0000545B0000}"/>
    <cellStyle name="20% - Accent1 3 2 8 2 2 2 3" xfId="23564" xr:uid="{00000000-0005-0000-0000-0000555B0000}"/>
    <cellStyle name="20% - Accent1 3 2 8 2 2 3" xfId="23565" xr:uid="{00000000-0005-0000-0000-0000565B0000}"/>
    <cellStyle name="20% - Accent1 3 2 8 2 2 3 2" xfId="23566" xr:uid="{00000000-0005-0000-0000-0000575B0000}"/>
    <cellStyle name="20% - Accent1 3 2 8 2 2 4" xfId="23567" xr:uid="{00000000-0005-0000-0000-0000585B0000}"/>
    <cellStyle name="20% - Accent1 3 2 8 2 3" xfId="23568" xr:uid="{00000000-0005-0000-0000-0000595B0000}"/>
    <cellStyle name="20% - Accent1 3 2 8 2 3 2" xfId="23569" xr:uid="{00000000-0005-0000-0000-00005A5B0000}"/>
    <cellStyle name="20% - Accent1 3 2 8 2 3 2 2" xfId="23570" xr:uid="{00000000-0005-0000-0000-00005B5B0000}"/>
    <cellStyle name="20% - Accent1 3 2 8 2 3 2 2 2" xfId="23571" xr:uid="{00000000-0005-0000-0000-00005C5B0000}"/>
    <cellStyle name="20% - Accent1 3 2 8 2 3 2 3" xfId="23572" xr:uid="{00000000-0005-0000-0000-00005D5B0000}"/>
    <cellStyle name="20% - Accent1 3 2 8 2 3 3" xfId="23573" xr:uid="{00000000-0005-0000-0000-00005E5B0000}"/>
    <cellStyle name="20% - Accent1 3 2 8 2 3 3 2" xfId="23574" xr:uid="{00000000-0005-0000-0000-00005F5B0000}"/>
    <cellStyle name="20% - Accent1 3 2 8 2 3 4" xfId="23575" xr:uid="{00000000-0005-0000-0000-0000605B0000}"/>
    <cellStyle name="20% - Accent1 3 2 8 2 4" xfId="23576" xr:uid="{00000000-0005-0000-0000-0000615B0000}"/>
    <cellStyle name="20% - Accent1 3 2 8 2 4 2" xfId="23577" xr:uid="{00000000-0005-0000-0000-0000625B0000}"/>
    <cellStyle name="20% - Accent1 3 2 8 2 4 2 2" xfId="23578" xr:uid="{00000000-0005-0000-0000-0000635B0000}"/>
    <cellStyle name="20% - Accent1 3 2 8 2 4 2 2 2" xfId="23579" xr:uid="{00000000-0005-0000-0000-0000645B0000}"/>
    <cellStyle name="20% - Accent1 3 2 8 2 4 2 3" xfId="23580" xr:uid="{00000000-0005-0000-0000-0000655B0000}"/>
    <cellStyle name="20% - Accent1 3 2 8 2 4 3" xfId="23581" xr:uid="{00000000-0005-0000-0000-0000665B0000}"/>
    <cellStyle name="20% - Accent1 3 2 8 2 4 3 2" xfId="23582" xr:uid="{00000000-0005-0000-0000-0000675B0000}"/>
    <cellStyle name="20% - Accent1 3 2 8 2 4 4" xfId="23583" xr:uid="{00000000-0005-0000-0000-0000685B0000}"/>
    <cellStyle name="20% - Accent1 3 2 8 2 5" xfId="23584" xr:uid="{00000000-0005-0000-0000-0000695B0000}"/>
    <cellStyle name="20% - Accent1 3 2 8 2 5 2" xfId="23585" xr:uid="{00000000-0005-0000-0000-00006A5B0000}"/>
    <cellStyle name="20% - Accent1 3 2 8 2 5 2 2" xfId="23586" xr:uid="{00000000-0005-0000-0000-00006B5B0000}"/>
    <cellStyle name="20% - Accent1 3 2 8 2 5 3" xfId="23587" xr:uid="{00000000-0005-0000-0000-00006C5B0000}"/>
    <cellStyle name="20% - Accent1 3 2 8 2 6" xfId="23588" xr:uid="{00000000-0005-0000-0000-00006D5B0000}"/>
    <cellStyle name="20% - Accent1 3 2 8 2 6 2" xfId="23589" xr:uid="{00000000-0005-0000-0000-00006E5B0000}"/>
    <cellStyle name="20% - Accent1 3 2 8 2 6 2 2" xfId="23590" xr:uid="{00000000-0005-0000-0000-00006F5B0000}"/>
    <cellStyle name="20% - Accent1 3 2 8 2 6 3" xfId="23591" xr:uid="{00000000-0005-0000-0000-0000705B0000}"/>
    <cellStyle name="20% - Accent1 3 2 8 2 7" xfId="23592" xr:uid="{00000000-0005-0000-0000-0000715B0000}"/>
    <cellStyle name="20% - Accent1 3 2 8 2 7 2" xfId="23593" xr:uid="{00000000-0005-0000-0000-0000725B0000}"/>
    <cellStyle name="20% - Accent1 3 2 8 2 8" xfId="23594" xr:uid="{00000000-0005-0000-0000-0000735B0000}"/>
    <cellStyle name="20% - Accent1 3 2 8 2 8 2" xfId="23595" xr:uid="{00000000-0005-0000-0000-0000745B0000}"/>
    <cellStyle name="20% - Accent1 3 2 8 2 9" xfId="23596" xr:uid="{00000000-0005-0000-0000-0000755B0000}"/>
    <cellStyle name="20% - Accent1 3 2 8 3" xfId="23597" xr:uid="{00000000-0005-0000-0000-0000765B0000}"/>
    <cellStyle name="20% - Accent1 3 2 8 3 2" xfId="23598" xr:uid="{00000000-0005-0000-0000-0000775B0000}"/>
    <cellStyle name="20% - Accent1 3 2 8 3 2 2" xfId="23599" xr:uid="{00000000-0005-0000-0000-0000785B0000}"/>
    <cellStyle name="20% - Accent1 3 2 8 3 2 2 2" xfId="23600" xr:uid="{00000000-0005-0000-0000-0000795B0000}"/>
    <cellStyle name="20% - Accent1 3 2 8 3 2 2 2 2" xfId="23601" xr:uid="{00000000-0005-0000-0000-00007A5B0000}"/>
    <cellStyle name="20% - Accent1 3 2 8 3 2 2 3" xfId="23602" xr:uid="{00000000-0005-0000-0000-00007B5B0000}"/>
    <cellStyle name="20% - Accent1 3 2 8 3 2 3" xfId="23603" xr:uid="{00000000-0005-0000-0000-00007C5B0000}"/>
    <cellStyle name="20% - Accent1 3 2 8 3 2 3 2" xfId="23604" xr:uid="{00000000-0005-0000-0000-00007D5B0000}"/>
    <cellStyle name="20% - Accent1 3 2 8 3 2 4" xfId="23605" xr:uid="{00000000-0005-0000-0000-00007E5B0000}"/>
    <cellStyle name="20% - Accent1 3 2 8 3 3" xfId="23606" xr:uid="{00000000-0005-0000-0000-00007F5B0000}"/>
    <cellStyle name="20% - Accent1 3 2 8 3 3 2" xfId="23607" xr:uid="{00000000-0005-0000-0000-0000805B0000}"/>
    <cellStyle name="20% - Accent1 3 2 8 3 3 2 2" xfId="23608" xr:uid="{00000000-0005-0000-0000-0000815B0000}"/>
    <cellStyle name="20% - Accent1 3 2 8 3 3 2 2 2" xfId="23609" xr:uid="{00000000-0005-0000-0000-0000825B0000}"/>
    <cellStyle name="20% - Accent1 3 2 8 3 3 2 3" xfId="23610" xr:uid="{00000000-0005-0000-0000-0000835B0000}"/>
    <cellStyle name="20% - Accent1 3 2 8 3 3 3" xfId="23611" xr:uid="{00000000-0005-0000-0000-0000845B0000}"/>
    <cellStyle name="20% - Accent1 3 2 8 3 3 3 2" xfId="23612" xr:uid="{00000000-0005-0000-0000-0000855B0000}"/>
    <cellStyle name="20% - Accent1 3 2 8 3 3 4" xfId="23613" xr:uid="{00000000-0005-0000-0000-0000865B0000}"/>
    <cellStyle name="20% - Accent1 3 2 8 3 4" xfId="23614" xr:uid="{00000000-0005-0000-0000-0000875B0000}"/>
    <cellStyle name="20% - Accent1 3 2 8 3 4 2" xfId="23615" xr:uid="{00000000-0005-0000-0000-0000885B0000}"/>
    <cellStyle name="20% - Accent1 3 2 8 3 4 2 2" xfId="23616" xr:uid="{00000000-0005-0000-0000-0000895B0000}"/>
    <cellStyle name="20% - Accent1 3 2 8 3 4 2 2 2" xfId="23617" xr:uid="{00000000-0005-0000-0000-00008A5B0000}"/>
    <cellStyle name="20% - Accent1 3 2 8 3 4 2 3" xfId="23618" xr:uid="{00000000-0005-0000-0000-00008B5B0000}"/>
    <cellStyle name="20% - Accent1 3 2 8 3 4 3" xfId="23619" xr:uid="{00000000-0005-0000-0000-00008C5B0000}"/>
    <cellStyle name="20% - Accent1 3 2 8 3 4 3 2" xfId="23620" xr:uid="{00000000-0005-0000-0000-00008D5B0000}"/>
    <cellStyle name="20% - Accent1 3 2 8 3 4 4" xfId="23621" xr:uid="{00000000-0005-0000-0000-00008E5B0000}"/>
    <cellStyle name="20% - Accent1 3 2 8 3 5" xfId="23622" xr:uid="{00000000-0005-0000-0000-00008F5B0000}"/>
    <cellStyle name="20% - Accent1 3 2 8 3 5 2" xfId="23623" xr:uid="{00000000-0005-0000-0000-0000905B0000}"/>
    <cellStyle name="20% - Accent1 3 2 8 3 5 2 2" xfId="23624" xr:uid="{00000000-0005-0000-0000-0000915B0000}"/>
    <cellStyle name="20% - Accent1 3 2 8 3 5 3" xfId="23625" xr:uid="{00000000-0005-0000-0000-0000925B0000}"/>
    <cellStyle name="20% - Accent1 3 2 8 3 6" xfId="23626" xr:uid="{00000000-0005-0000-0000-0000935B0000}"/>
    <cellStyle name="20% - Accent1 3 2 8 3 6 2" xfId="23627" xr:uid="{00000000-0005-0000-0000-0000945B0000}"/>
    <cellStyle name="20% - Accent1 3 2 8 3 6 2 2" xfId="23628" xr:uid="{00000000-0005-0000-0000-0000955B0000}"/>
    <cellStyle name="20% - Accent1 3 2 8 3 6 3" xfId="23629" xr:uid="{00000000-0005-0000-0000-0000965B0000}"/>
    <cellStyle name="20% - Accent1 3 2 8 3 7" xfId="23630" xr:uid="{00000000-0005-0000-0000-0000975B0000}"/>
    <cellStyle name="20% - Accent1 3 2 8 3 7 2" xfId="23631" xr:uid="{00000000-0005-0000-0000-0000985B0000}"/>
    <cellStyle name="20% - Accent1 3 2 8 3 8" xfId="23632" xr:uid="{00000000-0005-0000-0000-0000995B0000}"/>
    <cellStyle name="20% - Accent1 3 2 8 3 8 2" xfId="23633" xr:uid="{00000000-0005-0000-0000-00009A5B0000}"/>
    <cellStyle name="20% - Accent1 3 2 8 3 9" xfId="23634" xr:uid="{00000000-0005-0000-0000-00009B5B0000}"/>
    <cellStyle name="20% - Accent1 3 2 8 4" xfId="23635" xr:uid="{00000000-0005-0000-0000-00009C5B0000}"/>
    <cellStyle name="20% - Accent1 3 2 8 4 2" xfId="23636" xr:uid="{00000000-0005-0000-0000-00009D5B0000}"/>
    <cellStyle name="20% - Accent1 3 2 8 4 2 2" xfId="23637" xr:uid="{00000000-0005-0000-0000-00009E5B0000}"/>
    <cellStyle name="20% - Accent1 3 2 8 4 2 2 2" xfId="23638" xr:uid="{00000000-0005-0000-0000-00009F5B0000}"/>
    <cellStyle name="20% - Accent1 3 2 8 4 2 3" xfId="23639" xr:uid="{00000000-0005-0000-0000-0000A05B0000}"/>
    <cellStyle name="20% - Accent1 3 2 8 4 3" xfId="23640" xr:uid="{00000000-0005-0000-0000-0000A15B0000}"/>
    <cellStyle name="20% - Accent1 3 2 8 4 3 2" xfId="23641" xr:uid="{00000000-0005-0000-0000-0000A25B0000}"/>
    <cellStyle name="20% - Accent1 3 2 8 4 4" xfId="23642" xr:uid="{00000000-0005-0000-0000-0000A35B0000}"/>
    <cellStyle name="20% - Accent1 3 2 8 5" xfId="23643" xr:uid="{00000000-0005-0000-0000-0000A45B0000}"/>
    <cellStyle name="20% - Accent1 3 2 8 5 2" xfId="23644" xr:uid="{00000000-0005-0000-0000-0000A55B0000}"/>
    <cellStyle name="20% - Accent1 3 2 8 5 2 2" xfId="23645" xr:uid="{00000000-0005-0000-0000-0000A65B0000}"/>
    <cellStyle name="20% - Accent1 3 2 8 5 2 2 2" xfId="23646" xr:uid="{00000000-0005-0000-0000-0000A75B0000}"/>
    <cellStyle name="20% - Accent1 3 2 8 5 2 3" xfId="23647" xr:uid="{00000000-0005-0000-0000-0000A85B0000}"/>
    <cellStyle name="20% - Accent1 3 2 8 5 3" xfId="23648" xr:uid="{00000000-0005-0000-0000-0000A95B0000}"/>
    <cellStyle name="20% - Accent1 3 2 8 5 3 2" xfId="23649" xr:uid="{00000000-0005-0000-0000-0000AA5B0000}"/>
    <cellStyle name="20% - Accent1 3 2 8 5 4" xfId="23650" xr:uid="{00000000-0005-0000-0000-0000AB5B0000}"/>
    <cellStyle name="20% - Accent1 3 2 8 6" xfId="23651" xr:uid="{00000000-0005-0000-0000-0000AC5B0000}"/>
    <cellStyle name="20% - Accent1 3 2 8 6 2" xfId="23652" xr:uid="{00000000-0005-0000-0000-0000AD5B0000}"/>
    <cellStyle name="20% - Accent1 3 2 8 6 2 2" xfId="23653" xr:uid="{00000000-0005-0000-0000-0000AE5B0000}"/>
    <cellStyle name="20% - Accent1 3 2 8 6 2 2 2" xfId="23654" xr:uid="{00000000-0005-0000-0000-0000AF5B0000}"/>
    <cellStyle name="20% - Accent1 3 2 8 6 2 3" xfId="23655" xr:uid="{00000000-0005-0000-0000-0000B05B0000}"/>
    <cellStyle name="20% - Accent1 3 2 8 6 3" xfId="23656" xr:uid="{00000000-0005-0000-0000-0000B15B0000}"/>
    <cellStyle name="20% - Accent1 3 2 8 6 3 2" xfId="23657" xr:uid="{00000000-0005-0000-0000-0000B25B0000}"/>
    <cellStyle name="20% - Accent1 3 2 8 6 4" xfId="23658" xr:uid="{00000000-0005-0000-0000-0000B35B0000}"/>
    <cellStyle name="20% - Accent1 3 2 8 7" xfId="23659" xr:uid="{00000000-0005-0000-0000-0000B45B0000}"/>
    <cellStyle name="20% - Accent1 3 2 8 7 2" xfId="23660" xr:uid="{00000000-0005-0000-0000-0000B55B0000}"/>
    <cellStyle name="20% - Accent1 3 2 8 7 2 2" xfId="23661" xr:uid="{00000000-0005-0000-0000-0000B65B0000}"/>
    <cellStyle name="20% - Accent1 3 2 8 7 3" xfId="23662" xr:uid="{00000000-0005-0000-0000-0000B75B0000}"/>
    <cellStyle name="20% - Accent1 3 2 8 8" xfId="23663" xr:uid="{00000000-0005-0000-0000-0000B85B0000}"/>
    <cellStyle name="20% - Accent1 3 2 8 8 2" xfId="23664" xr:uid="{00000000-0005-0000-0000-0000B95B0000}"/>
    <cellStyle name="20% - Accent1 3 2 8 8 2 2" xfId="23665" xr:uid="{00000000-0005-0000-0000-0000BA5B0000}"/>
    <cellStyle name="20% - Accent1 3 2 8 8 3" xfId="23666" xr:uid="{00000000-0005-0000-0000-0000BB5B0000}"/>
    <cellStyle name="20% - Accent1 3 2 8 9" xfId="23667" xr:uid="{00000000-0005-0000-0000-0000BC5B0000}"/>
    <cellStyle name="20% - Accent1 3 2 8 9 2" xfId="23668" xr:uid="{00000000-0005-0000-0000-0000BD5B0000}"/>
    <cellStyle name="20% - Accent1 3 2 9" xfId="23669" xr:uid="{00000000-0005-0000-0000-0000BE5B0000}"/>
    <cellStyle name="20% - Accent1 3 2 9 10" xfId="23670" xr:uid="{00000000-0005-0000-0000-0000BF5B0000}"/>
    <cellStyle name="20% - Accent1 3 2 9 10 2" xfId="23671" xr:uid="{00000000-0005-0000-0000-0000C05B0000}"/>
    <cellStyle name="20% - Accent1 3 2 9 11" xfId="23672" xr:uid="{00000000-0005-0000-0000-0000C15B0000}"/>
    <cellStyle name="20% - Accent1 3 2 9 2" xfId="23673" xr:uid="{00000000-0005-0000-0000-0000C25B0000}"/>
    <cellStyle name="20% - Accent1 3 2 9 2 2" xfId="23674" xr:uid="{00000000-0005-0000-0000-0000C35B0000}"/>
    <cellStyle name="20% - Accent1 3 2 9 2 2 2" xfId="23675" xr:uid="{00000000-0005-0000-0000-0000C45B0000}"/>
    <cellStyle name="20% - Accent1 3 2 9 2 2 2 2" xfId="23676" xr:uid="{00000000-0005-0000-0000-0000C55B0000}"/>
    <cellStyle name="20% - Accent1 3 2 9 2 2 2 2 2" xfId="23677" xr:uid="{00000000-0005-0000-0000-0000C65B0000}"/>
    <cellStyle name="20% - Accent1 3 2 9 2 2 2 3" xfId="23678" xr:uid="{00000000-0005-0000-0000-0000C75B0000}"/>
    <cellStyle name="20% - Accent1 3 2 9 2 2 3" xfId="23679" xr:uid="{00000000-0005-0000-0000-0000C85B0000}"/>
    <cellStyle name="20% - Accent1 3 2 9 2 2 3 2" xfId="23680" xr:uid="{00000000-0005-0000-0000-0000C95B0000}"/>
    <cellStyle name="20% - Accent1 3 2 9 2 2 4" xfId="23681" xr:uid="{00000000-0005-0000-0000-0000CA5B0000}"/>
    <cellStyle name="20% - Accent1 3 2 9 2 3" xfId="23682" xr:uid="{00000000-0005-0000-0000-0000CB5B0000}"/>
    <cellStyle name="20% - Accent1 3 2 9 2 3 2" xfId="23683" xr:uid="{00000000-0005-0000-0000-0000CC5B0000}"/>
    <cellStyle name="20% - Accent1 3 2 9 2 3 2 2" xfId="23684" xr:uid="{00000000-0005-0000-0000-0000CD5B0000}"/>
    <cellStyle name="20% - Accent1 3 2 9 2 3 2 2 2" xfId="23685" xr:uid="{00000000-0005-0000-0000-0000CE5B0000}"/>
    <cellStyle name="20% - Accent1 3 2 9 2 3 2 3" xfId="23686" xr:uid="{00000000-0005-0000-0000-0000CF5B0000}"/>
    <cellStyle name="20% - Accent1 3 2 9 2 3 3" xfId="23687" xr:uid="{00000000-0005-0000-0000-0000D05B0000}"/>
    <cellStyle name="20% - Accent1 3 2 9 2 3 3 2" xfId="23688" xr:uid="{00000000-0005-0000-0000-0000D15B0000}"/>
    <cellStyle name="20% - Accent1 3 2 9 2 3 4" xfId="23689" xr:uid="{00000000-0005-0000-0000-0000D25B0000}"/>
    <cellStyle name="20% - Accent1 3 2 9 2 4" xfId="23690" xr:uid="{00000000-0005-0000-0000-0000D35B0000}"/>
    <cellStyle name="20% - Accent1 3 2 9 2 4 2" xfId="23691" xr:uid="{00000000-0005-0000-0000-0000D45B0000}"/>
    <cellStyle name="20% - Accent1 3 2 9 2 4 2 2" xfId="23692" xr:uid="{00000000-0005-0000-0000-0000D55B0000}"/>
    <cellStyle name="20% - Accent1 3 2 9 2 4 2 2 2" xfId="23693" xr:uid="{00000000-0005-0000-0000-0000D65B0000}"/>
    <cellStyle name="20% - Accent1 3 2 9 2 4 2 3" xfId="23694" xr:uid="{00000000-0005-0000-0000-0000D75B0000}"/>
    <cellStyle name="20% - Accent1 3 2 9 2 4 3" xfId="23695" xr:uid="{00000000-0005-0000-0000-0000D85B0000}"/>
    <cellStyle name="20% - Accent1 3 2 9 2 4 3 2" xfId="23696" xr:uid="{00000000-0005-0000-0000-0000D95B0000}"/>
    <cellStyle name="20% - Accent1 3 2 9 2 4 4" xfId="23697" xr:uid="{00000000-0005-0000-0000-0000DA5B0000}"/>
    <cellStyle name="20% - Accent1 3 2 9 2 5" xfId="23698" xr:uid="{00000000-0005-0000-0000-0000DB5B0000}"/>
    <cellStyle name="20% - Accent1 3 2 9 2 5 2" xfId="23699" xr:uid="{00000000-0005-0000-0000-0000DC5B0000}"/>
    <cellStyle name="20% - Accent1 3 2 9 2 5 2 2" xfId="23700" xr:uid="{00000000-0005-0000-0000-0000DD5B0000}"/>
    <cellStyle name="20% - Accent1 3 2 9 2 5 3" xfId="23701" xr:uid="{00000000-0005-0000-0000-0000DE5B0000}"/>
    <cellStyle name="20% - Accent1 3 2 9 2 6" xfId="23702" xr:uid="{00000000-0005-0000-0000-0000DF5B0000}"/>
    <cellStyle name="20% - Accent1 3 2 9 2 6 2" xfId="23703" xr:uid="{00000000-0005-0000-0000-0000E05B0000}"/>
    <cellStyle name="20% - Accent1 3 2 9 2 6 2 2" xfId="23704" xr:uid="{00000000-0005-0000-0000-0000E15B0000}"/>
    <cellStyle name="20% - Accent1 3 2 9 2 6 3" xfId="23705" xr:uid="{00000000-0005-0000-0000-0000E25B0000}"/>
    <cellStyle name="20% - Accent1 3 2 9 2 7" xfId="23706" xr:uid="{00000000-0005-0000-0000-0000E35B0000}"/>
    <cellStyle name="20% - Accent1 3 2 9 2 7 2" xfId="23707" xr:uid="{00000000-0005-0000-0000-0000E45B0000}"/>
    <cellStyle name="20% - Accent1 3 2 9 2 8" xfId="23708" xr:uid="{00000000-0005-0000-0000-0000E55B0000}"/>
    <cellStyle name="20% - Accent1 3 2 9 2 8 2" xfId="23709" xr:uid="{00000000-0005-0000-0000-0000E65B0000}"/>
    <cellStyle name="20% - Accent1 3 2 9 2 9" xfId="23710" xr:uid="{00000000-0005-0000-0000-0000E75B0000}"/>
    <cellStyle name="20% - Accent1 3 2 9 3" xfId="23711" xr:uid="{00000000-0005-0000-0000-0000E85B0000}"/>
    <cellStyle name="20% - Accent1 3 2 9 3 2" xfId="23712" xr:uid="{00000000-0005-0000-0000-0000E95B0000}"/>
    <cellStyle name="20% - Accent1 3 2 9 3 2 2" xfId="23713" xr:uid="{00000000-0005-0000-0000-0000EA5B0000}"/>
    <cellStyle name="20% - Accent1 3 2 9 3 2 2 2" xfId="23714" xr:uid="{00000000-0005-0000-0000-0000EB5B0000}"/>
    <cellStyle name="20% - Accent1 3 2 9 3 2 2 2 2" xfId="23715" xr:uid="{00000000-0005-0000-0000-0000EC5B0000}"/>
    <cellStyle name="20% - Accent1 3 2 9 3 2 2 3" xfId="23716" xr:uid="{00000000-0005-0000-0000-0000ED5B0000}"/>
    <cellStyle name="20% - Accent1 3 2 9 3 2 3" xfId="23717" xr:uid="{00000000-0005-0000-0000-0000EE5B0000}"/>
    <cellStyle name="20% - Accent1 3 2 9 3 2 3 2" xfId="23718" xr:uid="{00000000-0005-0000-0000-0000EF5B0000}"/>
    <cellStyle name="20% - Accent1 3 2 9 3 2 4" xfId="23719" xr:uid="{00000000-0005-0000-0000-0000F05B0000}"/>
    <cellStyle name="20% - Accent1 3 2 9 3 3" xfId="23720" xr:uid="{00000000-0005-0000-0000-0000F15B0000}"/>
    <cellStyle name="20% - Accent1 3 2 9 3 3 2" xfId="23721" xr:uid="{00000000-0005-0000-0000-0000F25B0000}"/>
    <cellStyle name="20% - Accent1 3 2 9 3 3 2 2" xfId="23722" xr:uid="{00000000-0005-0000-0000-0000F35B0000}"/>
    <cellStyle name="20% - Accent1 3 2 9 3 3 2 2 2" xfId="23723" xr:uid="{00000000-0005-0000-0000-0000F45B0000}"/>
    <cellStyle name="20% - Accent1 3 2 9 3 3 2 3" xfId="23724" xr:uid="{00000000-0005-0000-0000-0000F55B0000}"/>
    <cellStyle name="20% - Accent1 3 2 9 3 3 3" xfId="23725" xr:uid="{00000000-0005-0000-0000-0000F65B0000}"/>
    <cellStyle name="20% - Accent1 3 2 9 3 3 3 2" xfId="23726" xr:uid="{00000000-0005-0000-0000-0000F75B0000}"/>
    <cellStyle name="20% - Accent1 3 2 9 3 3 4" xfId="23727" xr:uid="{00000000-0005-0000-0000-0000F85B0000}"/>
    <cellStyle name="20% - Accent1 3 2 9 3 4" xfId="23728" xr:uid="{00000000-0005-0000-0000-0000F95B0000}"/>
    <cellStyle name="20% - Accent1 3 2 9 3 4 2" xfId="23729" xr:uid="{00000000-0005-0000-0000-0000FA5B0000}"/>
    <cellStyle name="20% - Accent1 3 2 9 3 4 2 2" xfId="23730" xr:uid="{00000000-0005-0000-0000-0000FB5B0000}"/>
    <cellStyle name="20% - Accent1 3 2 9 3 4 2 2 2" xfId="23731" xr:uid="{00000000-0005-0000-0000-0000FC5B0000}"/>
    <cellStyle name="20% - Accent1 3 2 9 3 4 2 3" xfId="23732" xr:uid="{00000000-0005-0000-0000-0000FD5B0000}"/>
    <cellStyle name="20% - Accent1 3 2 9 3 4 3" xfId="23733" xr:uid="{00000000-0005-0000-0000-0000FE5B0000}"/>
    <cellStyle name="20% - Accent1 3 2 9 3 4 3 2" xfId="23734" xr:uid="{00000000-0005-0000-0000-0000FF5B0000}"/>
    <cellStyle name="20% - Accent1 3 2 9 3 4 4" xfId="23735" xr:uid="{00000000-0005-0000-0000-0000005C0000}"/>
    <cellStyle name="20% - Accent1 3 2 9 3 5" xfId="23736" xr:uid="{00000000-0005-0000-0000-0000015C0000}"/>
    <cellStyle name="20% - Accent1 3 2 9 3 5 2" xfId="23737" xr:uid="{00000000-0005-0000-0000-0000025C0000}"/>
    <cellStyle name="20% - Accent1 3 2 9 3 5 2 2" xfId="23738" xr:uid="{00000000-0005-0000-0000-0000035C0000}"/>
    <cellStyle name="20% - Accent1 3 2 9 3 5 3" xfId="23739" xr:uid="{00000000-0005-0000-0000-0000045C0000}"/>
    <cellStyle name="20% - Accent1 3 2 9 3 6" xfId="23740" xr:uid="{00000000-0005-0000-0000-0000055C0000}"/>
    <cellStyle name="20% - Accent1 3 2 9 3 6 2" xfId="23741" xr:uid="{00000000-0005-0000-0000-0000065C0000}"/>
    <cellStyle name="20% - Accent1 3 2 9 3 6 2 2" xfId="23742" xr:uid="{00000000-0005-0000-0000-0000075C0000}"/>
    <cellStyle name="20% - Accent1 3 2 9 3 6 3" xfId="23743" xr:uid="{00000000-0005-0000-0000-0000085C0000}"/>
    <cellStyle name="20% - Accent1 3 2 9 3 7" xfId="23744" xr:uid="{00000000-0005-0000-0000-0000095C0000}"/>
    <cellStyle name="20% - Accent1 3 2 9 3 7 2" xfId="23745" xr:uid="{00000000-0005-0000-0000-00000A5C0000}"/>
    <cellStyle name="20% - Accent1 3 2 9 3 8" xfId="23746" xr:uid="{00000000-0005-0000-0000-00000B5C0000}"/>
    <cellStyle name="20% - Accent1 3 2 9 3 8 2" xfId="23747" xr:uid="{00000000-0005-0000-0000-00000C5C0000}"/>
    <cellStyle name="20% - Accent1 3 2 9 3 9" xfId="23748" xr:uid="{00000000-0005-0000-0000-00000D5C0000}"/>
    <cellStyle name="20% - Accent1 3 2 9 4" xfId="23749" xr:uid="{00000000-0005-0000-0000-00000E5C0000}"/>
    <cellStyle name="20% - Accent1 3 2 9 4 2" xfId="23750" xr:uid="{00000000-0005-0000-0000-00000F5C0000}"/>
    <cellStyle name="20% - Accent1 3 2 9 4 2 2" xfId="23751" xr:uid="{00000000-0005-0000-0000-0000105C0000}"/>
    <cellStyle name="20% - Accent1 3 2 9 4 2 2 2" xfId="23752" xr:uid="{00000000-0005-0000-0000-0000115C0000}"/>
    <cellStyle name="20% - Accent1 3 2 9 4 2 3" xfId="23753" xr:uid="{00000000-0005-0000-0000-0000125C0000}"/>
    <cellStyle name="20% - Accent1 3 2 9 4 3" xfId="23754" xr:uid="{00000000-0005-0000-0000-0000135C0000}"/>
    <cellStyle name="20% - Accent1 3 2 9 4 3 2" xfId="23755" xr:uid="{00000000-0005-0000-0000-0000145C0000}"/>
    <cellStyle name="20% - Accent1 3 2 9 4 4" xfId="23756" xr:uid="{00000000-0005-0000-0000-0000155C0000}"/>
    <cellStyle name="20% - Accent1 3 2 9 5" xfId="23757" xr:uid="{00000000-0005-0000-0000-0000165C0000}"/>
    <cellStyle name="20% - Accent1 3 2 9 5 2" xfId="23758" xr:uid="{00000000-0005-0000-0000-0000175C0000}"/>
    <cellStyle name="20% - Accent1 3 2 9 5 2 2" xfId="23759" xr:uid="{00000000-0005-0000-0000-0000185C0000}"/>
    <cellStyle name="20% - Accent1 3 2 9 5 2 2 2" xfId="23760" xr:uid="{00000000-0005-0000-0000-0000195C0000}"/>
    <cellStyle name="20% - Accent1 3 2 9 5 2 3" xfId="23761" xr:uid="{00000000-0005-0000-0000-00001A5C0000}"/>
    <cellStyle name="20% - Accent1 3 2 9 5 3" xfId="23762" xr:uid="{00000000-0005-0000-0000-00001B5C0000}"/>
    <cellStyle name="20% - Accent1 3 2 9 5 3 2" xfId="23763" xr:uid="{00000000-0005-0000-0000-00001C5C0000}"/>
    <cellStyle name="20% - Accent1 3 2 9 5 4" xfId="23764" xr:uid="{00000000-0005-0000-0000-00001D5C0000}"/>
    <cellStyle name="20% - Accent1 3 2 9 6" xfId="23765" xr:uid="{00000000-0005-0000-0000-00001E5C0000}"/>
    <cellStyle name="20% - Accent1 3 2 9 6 2" xfId="23766" xr:uid="{00000000-0005-0000-0000-00001F5C0000}"/>
    <cellStyle name="20% - Accent1 3 2 9 6 2 2" xfId="23767" xr:uid="{00000000-0005-0000-0000-0000205C0000}"/>
    <cellStyle name="20% - Accent1 3 2 9 6 2 2 2" xfId="23768" xr:uid="{00000000-0005-0000-0000-0000215C0000}"/>
    <cellStyle name="20% - Accent1 3 2 9 6 2 3" xfId="23769" xr:uid="{00000000-0005-0000-0000-0000225C0000}"/>
    <cellStyle name="20% - Accent1 3 2 9 6 3" xfId="23770" xr:uid="{00000000-0005-0000-0000-0000235C0000}"/>
    <cellStyle name="20% - Accent1 3 2 9 6 3 2" xfId="23771" xr:uid="{00000000-0005-0000-0000-0000245C0000}"/>
    <cellStyle name="20% - Accent1 3 2 9 6 4" xfId="23772" xr:uid="{00000000-0005-0000-0000-0000255C0000}"/>
    <cellStyle name="20% - Accent1 3 2 9 7" xfId="23773" xr:uid="{00000000-0005-0000-0000-0000265C0000}"/>
    <cellStyle name="20% - Accent1 3 2 9 7 2" xfId="23774" xr:uid="{00000000-0005-0000-0000-0000275C0000}"/>
    <cellStyle name="20% - Accent1 3 2 9 7 2 2" xfId="23775" xr:uid="{00000000-0005-0000-0000-0000285C0000}"/>
    <cellStyle name="20% - Accent1 3 2 9 7 3" xfId="23776" xr:uid="{00000000-0005-0000-0000-0000295C0000}"/>
    <cellStyle name="20% - Accent1 3 2 9 8" xfId="23777" xr:uid="{00000000-0005-0000-0000-00002A5C0000}"/>
    <cellStyle name="20% - Accent1 3 2 9 8 2" xfId="23778" xr:uid="{00000000-0005-0000-0000-00002B5C0000}"/>
    <cellStyle name="20% - Accent1 3 2 9 8 2 2" xfId="23779" xr:uid="{00000000-0005-0000-0000-00002C5C0000}"/>
    <cellStyle name="20% - Accent1 3 2 9 8 3" xfId="23780" xr:uid="{00000000-0005-0000-0000-00002D5C0000}"/>
    <cellStyle name="20% - Accent1 3 2 9 9" xfId="23781" xr:uid="{00000000-0005-0000-0000-00002E5C0000}"/>
    <cellStyle name="20% - Accent1 3 2 9 9 2" xfId="23782" xr:uid="{00000000-0005-0000-0000-00002F5C0000}"/>
    <cellStyle name="20% - Accent1 3 20" xfId="23783" xr:uid="{00000000-0005-0000-0000-0000305C0000}"/>
    <cellStyle name="20% - Accent1 3 20 2" xfId="23784" xr:uid="{00000000-0005-0000-0000-0000315C0000}"/>
    <cellStyle name="20% - Accent1 3 21" xfId="23785" xr:uid="{00000000-0005-0000-0000-0000325C0000}"/>
    <cellStyle name="20% - Accent1 3 3" xfId="23786" xr:uid="{00000000-0005-0000-0000-0000335C0000}"/>
    <cellStyle name="20% - Accent1 3 3 10" xfId="23787" xr:uid="{00000000-0005-0000-0000-0000345C0000}"/>
    <cellStyle name="20% - Accent1 3 3 10 2" xfId="23788" xr:uid="{00000000-0005-0000-0000-0000355C0000}"/>
    <cellStyle name="20% - Accent1 3 3 10 2 2" xfId="23789" xr:uid="{00000000-0005-0000-0000-0000365C0000}"/>
    <cellStyle name="20% - Accent1 3 3 10 2 2 2" xfId="23790" xr:uid="{00000000-0005-0000-0000-0000375C0000}"/>
    <cellStyle name="20% - Accent1 3 3 10 2 3" xfId="23791" xr:uid="{00000000-0005-0000-0000-0000385C0000}"/>
    <cellStyle name="20% - Accent1 3 3 10 3" xfId="23792" xr:uid="{00000000-0005-0000-0000-0000395C0000}"/>
    <cellStyle name="20% - Accent1 3 3 10 3 2" xfId="23793" xr:uid="{00000000-0005-0000-0000-00003A5C0000}"/>
    <cellStyle name="20% - Accent1 3 3 10 4" xfId="23794" xr:uid="{00000000-0005-0000-0000-00003B5C0000}"/>
    <cellStyle name="20% - Accent1 3 3 11" xfId="23795" xr:uid="{00000000-0005-0000-0000-00003C5C0000}"/>
    <cellStyle name="20% - Accent1 3 3 11 2" xfId="23796" xr:uid="{00000000-0005-0000-0000-00003D5C0000}"/>
    <cellStyle name="20% - Accent1 3 3 11 2 2" xfId="23797" xr:uid="{00000000-0005-0000-0000-00003E5C0000}"/>
    <cellStyle name="20% - Accent1 3 3 11 2 2 2" xfId="23798" xr:uid="{00000000-0005-0000-0000-00003F5C0000}"/>
    <cellStyle name="20% - Accent1 3 3 11 2 3" xfId="23799" xr:uid="{00000000-0005-0000-0000-0000405C0000}"/>
    <cellStyle name="20% - Accent1 3 3 11 3" xfId="23800" xr:uid="{00000000-0005-0000-0000-0000415C0000}"/>
    <cellStyle name="20% - Accent1 3 3 11 3 2" xfId="23801" xr:uid="{00000000-0005-0000-0000-0000425C0000}"/>
    <cellStyle name="20% - Accent1 3 3 11 4" xfId="23802" xr:uid="{00000000-0005-0000-0000-0000435C0000}"/>
    <cellStyle name="20% - Accent1 3 3 12" xfId="23803" xr:uid="{00000000-0005-0000-0000-0000445C0000}"/>
    <cellStyle name="20% - Accent1 3 3 12 2" xfId="23804" xr:uid="{00000000-0005-0000-0000-0000455C0000}"/>
    <cellStyle name="20% - Accent1 3 3 12 2 2" xfId="23805" xr:uid="{00000000-0005-0000-0000-0000465C0000}"/>
    <cellStyle name="20% - Accent1 3 3 12 3" xfId="23806" xr:uid="{00000000-0005-0000-0000-0000475C0000}"/>
    <cellStyle name="20% - Accent1 3 3 13" xfId="23807" xr:uid="{00000000-0005-0000-0000-0000485C0000}"/>
    <cellStyle name="20% - Accent1 3 3 13 2" xfId="23808" xr:uid="{00000000-0005-0000-0000-0000495C0000}"/>
    <cellStyle name="20% - Accent1 3 3 13 2 2" xfId="23809" xr:uid="{00000000-0005-0000-0000-00004A5C0000}"/>
    <cellStyle name="20% - Accent1 3 3 13 3" xfId="23810" xr:uid="{00000000-0005-0000-0000-00004B5C0000}"/>
    <cellStyle name="20% - Accent1 3 3 14" xfId="23811" xr:uid="{00000000-0005-0000-0000-00004C5C0000}"/>
    <cellStyle name="20% - Accent1 3 3 14 2" xfId="23812" xr:uid="{00000000-0005-0000-0000-00004D5C0000}"/>
    <cellStyle name="20% - Accent1 3 3 15" xfId="23813" xr:uid="{00000000-0005-0000-0000-00004E5C0000}"/>
    <cellStyle name="20% - Accent1 3 3 15 2" xfId="23814" xr:uid="{00000000-0005-0000-0000-00004F5C0000}"/>
    <cellStyle name="20% - Accent1 3 3 16" xfId="23815" xr:uid="{00000000-0005-0000-0000-0000505C0000}"/>
    <cellStyle name="20% - Accent1 3 3 2" xfId="23816" xr:uid="{00000000-0005-0000-0000-0000515C0000}"/>
    <cellStyle name="20% - Accent1 3 3 2 10" xfId="23817" xr:uid="{00000000-0005-0000-0000-0000525C0000}"/>
    <cellStyle name="20% - Accent1 3 3 2 10 2" xfId="23818" xr:uid="{00000000-0005-0000-0000-0000535C0000}"/>
    <cellStyle name="20% - Accent1 3 3 2 10 2 2" xfId="23819" xr:uid="{00000000-0005-0000-0000-0000545C0000}"/>
    <cellStyle name="20% - Accent1 3 3 2 10 2 2 2" xfId="23820" xr:uid="{00000000-0005-0000-0000-0000555C0000}"/>
    <cellStyle name="20% - Accent1 3 3 2 10 2 3" xfId="23821" xr:uid="{00000000-0005-0000-0000-0000565C0000}"/>
    <cellStyle name="20% - Accent1 3 3 2 10 3" xfId="23822" xr:uid="{00000000-0005-0000-0000-0000575C0000}"/>
    <cellStyle name="20% - Accent1 3 3 2 10 3 2" xfId="23823" xr:uid="{00000000-0005-0000-0000-0000585C0000}"/>
    <cellStyle name="20% - Accent1 3 3 2 10 4" xfId="23824" xr:uid="{00000000-0005-0000-0000-0000595C0000}"/>
    <cellStyle name="20% - Accent1 3 3 2 11" xfId="23825" xr:uid="{00000000-0005-0000-0000-00005A5C0000}"/>
    <cellStyle name="20% - Accent1 3 3 2 11 2" xfId="23826" xr:uid="{00000000-0005-0000-0000-00005B5C0000}"/>
    <cellStyle name="20% - Accent1 3 3 2 11 2 2" xfId="23827" xr:uid="{00000000-0005-0000-0000-00005C5C0000}"/>
    <cellStyle name="20% - Accent1 3 3 2 11 3" xfId="23828" xr:uid="{00000000-0005-0000-0000-00005D5C0000}"/>
    <cellStyle name="20% - Accent1 3 3 2 12" xfId="23829" xr:uid="{00000000-0005-0000-0000-00005E5C0000}"/>
    <cellStyle name="20% - Accent1 3 3 2 12 2" xfId="23830" xr:uid="{00000000-0005-0000-0000-00005F5C0000}"/>
    <cellStyle name="20% - Accent1 3 3 2 12 2 2" xfId="23831" xr:uid="{00000000-0005-0000-0000-0000605C0000}"/>
    <cellStyle name="20% - Accent1 3 3 2 12 3" xfId="23832" xr:uid="{00000000-0005-0000-0000-0000615C0000}"/>
    <cellStyle name="20% - Accent1 3 3 2 13" xfId="23833" xr:uid="{00000000-0005-0000-0000-0000625C0000}"/>
    <cellStyle name="20% - Accent1 3 3 2 13 2" xfId="23834" xr:uid="{00000000-0005-0000-0000-0000635C0000}"/>
    <cellStyle name="20% - Accent1 3 3 2 14" xfId="23835" xr:uid="{00000000-0005-0000-0000-0000645C0000}"/>
    <cellStyle name="20% - Accent1 3 3 2 14 2" xfId="23836" xr:uid="{00000000-0005-0000-0000-0000655C0000}"/>
    <cellStyle name="20% - Accent1 3 3 2 15" xfId="23837" xr:uid="{00000000-0005-0000-0000-0000665C0000}"/>
    <cellStyle name="20% - Accent1 3 3 2 2" xfId="23838" xr:uid="{00000000-0005-0000-0000-0000675C0000}"/>
    <cellStyle name="20% - Accent1 3 3 2 2 10" xfId="23839" xr:uid="{00000000-0005-0000-0000-0000685C0000}"/>
    <cellStyle name="20% - Accent1 3 3 2 2 10 2" xfId="23840" xr:uid="{00000000-0005-0000-0000-0000695C0000}"/>
    <cellStyle name="20% - Accent1 3 3 2 2 10 2 2" xfId="23841" xr:uid="{00000000-0005-0000-0000-00006A5C0000}"/>
    <cellStyle name="20% - Accent1 3 3 2 2 10 3" xfId="23842" xr:uid="{00000000-0005-0000-0000-00006B5C0000}"/>
    <cellStyle name="20% - Accent1 3 3 2 2 11" xfId="23843" xr:uid="{00000000-0005-0000-0000-00006C5C0000}"/>
    <cellStyle name="20% - Accent1 3 3 2 2 11 2" xfId="23844" xr:uid="{00000000-0005-0000-0000-00006D5C0000}"/>
    <cellStyle name="20% - Accent1 3 3 2 2 11 2 2" xfId="23845" xr:uid="{00000000-0005-0000-0000-00006E5C0000}"/>
    <cellStyle name="20% - Accent1 3 3 2 2 11 3" xfId="23846" xr:uid="{00000000-0005-0000-0000-00006F5C0000}"/>
    <cellStyle name="20% - Accent1 3 3 2 2 12" xfId="23847" xr:uid="{00000000-0005-0000-0000-0000705C0000}"/>
    <cellStyle name="20% - Accent1 3 3 2 2 12 2" xfId="23848" xr:uid="{00000000-0005-0000-0000-0000715C0000}"/>
    <cellStyle name="20% - Accent1 3 3 2 2 13" xfId="23849" xr:uid="{00000000-0005-0000-0000-0000725C0000}"/>
    <cellStyle name="20% - Accent1 3 3 2 2 13 2" xfId="23850" xr:uid="{00000000-0005-0000-0000-0000735C0000}"/>
    <cellStyle name="20% - Accent1 3 3 2 2 14" xfId="23851" xr:uid="{00000000-0005-0000-0000-0000745C0000}"/>
    <cellStyle name="20% - Accent1 3 3 2 2 2" xfId="23852" xr:uid="{00000000-0005-0000-0000-0000755C0000}"/>
    <cellStyle name="20% - Accent1 3 3 2 2 2 10" xfId="23853" xr:uid="{00000000-0005-0000-0000-0000765C0000}"/>
    <cellStyle name="20% - Accent1 3 3 2 2 2 10 2" xfId="23854" xr:uid="{00000000-0005-0000-0000-0000775C0000}"/>
    <cellStyle name="20% - Accent1 3 3 2 2 2 11" xfId="23855" xr:uid="{00000000-0005-0000-0000-0000785C0000}"/>
    <cellStyle name="20% - Accent1 3 3 2 2 2 2" xfId="23856" xr:uid="{00000000-0005-0000-0000-0000795C0000}"/>
    <cellStyle name="20% - Accent1 3 3 2 2 2 2 2" xfId="23857" xr:uid="{00000000-0005-0000-0000-00007A5C0000}"/>
    <cellStyle name="20% - Accent1 3 3 2 2 2 2 2 2" xfId="23858" xr:uid="{00000000-0005-0000-0000-00007B5C0000}"/>
    <cellStyle name="20% - Accent1 3 3 2 2 2 2 2 2 2" xfId="23859" xr:uid="{00000000-0005-0000-0000-00007C5C0000}"/>
    <cellStyle name="20% - Accent1 3 3 2 2 2 2 2 2 2 2" xfId="23860" xr:uid="{00000000-0005-0000-0000-00007D5C0000}"/>
    <cellStyle name="20% - Accent1 3 3 2 2 2 2 2 2 3" xfId="23861" xr:uid="{00000000-0005-0000-0000-00007E5C0000}"/>
    <cellStyle name="20% - Accent1 3 3 2 2 2 2 2 3" xfId="23862" xr:uid="{00000000-0005-0000-0000-00007F5C0000}"/>
    <cellStyle name="20% - Accent1 3 3 2 2 2 2 2 3 2" xfId="23863" xr:uid="{00000000-0005-0000-0000-0000805C0000}"/>
    <cellStyle name="20% - Accent1 3 3 2 2 2 2 2 4" xfId="23864" xr:uid="{00000000-0005-0000-0000-0000815C0000}"/>
    <cellStyle name="20% - Accent1 3 3 2 2 2 2 3" xfId="23865" xr:uid="{00000000-0005-0000-0000-0000825C0000}"/>
    <cellStyle name="20% - Accent1 3 3 2 2 2 2 3 2" xfId="23866" xr:uid="{00000000-0005-0000-0000-0000835C0000}"/>
    <cellStyle name="20% - Accent1 3 3 2 2 2 2 3 2 2" xfId="23867" xr:uid="{00000000-0005-0000-0000-0000845C0000}"/>
    <cellStyle name="20% - Accent1 3 3 2 2 2 2 3 2 2 2" xfId="23868" xr:uid="{00000000-0005-0000-0000-0000855C0000}"/>
    <cellStyle name="20% - Accent1 3 3 2 2 2 2 3 2 3" xfId="23869" xr:uid="{00000000-0005-0000-0000-0000865C0000}"/>
    <cellStyle name="20% - Accent1 3 3 2 2 2 2 3 3" xfId="23870" xr:uid="{00000000-0005-0000-0000-0000875C0000}"/>
    <cellStyle name="20% - Accent1 3 3 2 2 2 2 3 3 2" xfId="23871" xr:uid="{00000000-0005-0000-0000-0000885C0000}"/>
    <cellStyle name="20% - Accent1 3 3 2 2 2 2 3 4" xfId="23872" xr:uid="{00000000-0005-0000-0000-0000895C0000}"/>
    <cellStyle name="20% - Accent1 3 3 2 2 2 2 4" xfId="23873" xr:uid="{00000000-0005-0000-0000-00008A5C0000}"/>
    <cellStyle name="20% - Accent1 3 3 2 2 2 2 4 2" xfId="23874" xr:uid="{00000000-0005-0000-0000-00008B5C0000}"/>
    <cellStyle name="20% - Accent1 3 3 2 2 2 2 4 2 2" xfId="23875" xr:uid="{00000000-0005-0000-0000-00008C5C0000}"/>
    <cellStyle name="20% - Accent1 3 3 2 2 2 2 4 2 2 2" xfId="23876" xr:uid="{00000000-0005-0000-0000-00008D5C0000}"/>
    <cellStyle name="20% - Accent1 3 3 2 2 2 2 4 2 3" xfId="23877" xr:uid="{00000000-0005-0000-0000-00008E5C0000}"/>
    <cellStyle name="20% - Accent1 3 3 2 2 2 2 4 3" xfId="23878" xr:uid="{00000000-0005-0000-0000-00008F5C0000}"/>
    <cellStyle name="20% - Accent1 3 3 2 2 2 2 4 3 2" xfId="23879" xr:uid="{00000000-0005-0000-0000-0000905C0000}"/>
    <cellStyle name="20% - Accent1 3 3 2 2 2 2 4 4" xfId="23880" xr:uid="{00000000-0005-0000-0000-0000915C0000}"/>
    <cellStyle name="20% - Accent1 3 3 2 2 2 2 5" xfId="23881" xr:uid="{00000000-0005-0000-0000-0000925C0000}"/>
    <cellStyle name="20% - Accent1 3 3 2 2 2 2 5 2" xfId="23882" xr:uid="{00000000-0005-0000-0000-0000935C0000}"/>
    <cellStyle name="20% - Accent1 3 3 2 2 2 2 5 2 2" xfId="23883" xr:uid="{00000000-0005-0000-0000-0000945C0000}"/>
    <cellStyle name="20% - Accent1 3 3 2 2 2 2 5 3" xfId="23884" xr:uid="{00000000-0005-0000-0000-0000955C0000}"/>
    <cellStyle name="20% - Accent1 3 3 2 2 2 2 6" xfId="23885" xr:uid="{00000000-0005-0000-0000-0000965C0000}"/>
    <cellStyle name="20% - Accent1 3 3 2 2 2 2 6 2" xfId="23886" xr:uid="{00000000-0005-0000-0000-0000975C0000}"/>
    <cellStyle name="20% - Accent1 3 3 2 2 2 2 6 2 2" xfId="23887" xr:uid="{00000000-0005-0000-0000-0000985C0000}"/>
    <cellStyle name="20% - Accent1 3 3 2 2 2 2 6 3" xfId="23888" xr:uid="{00000000-0005-0000-0000-0000995C0000}"/>
    <cellStyle name="20% - Accent1 3 3 2 2 2 2 7" xfId="23889" xr:uid="{00000000-0005-0000-0000-00009A5C0000}"/>
    <cellStyle name="20% - Accent1 3 3 2 2 2 2 7 2" xfId="23890" xr:uid="{00000000-0005-0000-0000-00009B5C0000}"/>
    <cellStyle name="20% - Accent1 3 3 2 2 2 2 8" xfId="23891" xr:uid="{00000000-0005-0000-0000-00009C5C0000}"/>
    <cellStyle name="20% - Accent1 3 3 2 2 2 2 8 2" xfId="23892" xr:uid="{00000000-0005-0000-0000-00009D5C0000}"/>
    <cellStyle name="20% - Accent1 3 3 2 2 2 2 9" xfId="23893" xr:uid="{00000000-0005-0000-0000-00009E5C0000}"/>
    <cellStyle name="20% - Accent1 3 3 2 2 2 3" xfId="23894" xr:uid="{00000000-0005-0000-0000-00009F5C0000}"/>
    <cellStyle name="20% - Accent1 3 3 2 2 2 3 2" xfId="23895" xr:uid="{00000000-0005-0000-0000-0000A05C0000}"/>
    <cellStyle name="20% - Accent1 3 3 2 2 2 3 2 2" xfId="23896" xr:uid="{00000000-0005-0000-0000-0000A15C0000}"/>
    <cellStyle name="20% - Accent1 3 3 2 2 2 3 2 2 2" xfId="23897" xr:uid="{00000000-0005-0000-0000-0000A25C0000}"/>
    <cellStyle name="20% - Accent1 3 3 2 2 2 3 2 2 2 2" xfId="23898" xr:uid="{00000000-0005-0000-0000-0000A35C0000}"/>
    <cellStyle name="20% - Accent1 3 3 2 2 2 3 2 2 3" xfId="23899" xr:uid="{00000000-0005-0000-0000-0000A45C0000}"/>
    <cellStyle name="20% - Accent1 3 3 2 2 2 3 2 3" xfId="23900" xr:uid="{00000000-0005-0000-0000-0000A55C0000}"/>
    <cellStyle name="20% - Accent1 3 3 2 2 2 3 2 3 2" xfId="23901" xr:uid="{00000000-0005-0000-0000-0000A65C0000}"/>
    <cellStyle name="20% - Accent1 3 3 2 2 2 3 2 4" xfId="23902" xr:uid="{00000000-0005-0000-0000-0000A75C0000}"/>
    <cellStyle name="20% - Accent1 3 3 2 2 2 3 3" xfId="23903" xr:uid="{00000000-0005-0000-0000-0000A85C0000}"/>
    <cellStyle name="20% - Accent1 3 3 2 2 2 3 3 2" xfId="23904" xr:uid="{00000000-0005-0000-0000-0000A95C0000}"/>
    <cellStyle name="20% - Accent1 3 3 2 2 2 3 3 2 2" xfId="23905" xr:uid="{00000000-0005-0000-0000-0000AA5C0000}"/>
    <cellStyle name="20% - Accent1 3 3 2 2 2 3 3 2 2 2" xfId="23906" xr:uid="{00000000-0005-0000-0000-0000AB5C0000}"/>
    <cellStyle name="20% - Accent1 3 3 2 2 2 3 3 2 3" xfId="23907" xr:uid="{00000000-0005-0000-0000-0000AC5C0000}"/>
    <cellStyle name="20% - Accent1 3 3 2 2 2 3 3 3" xfId="23908" xr:uid="{00000000-0005-0000-0000-0000AD5C0000}"/>
    <cellStyle name="20% - Accent1 3 3 2 2 2 3 3 3 2" xfId="23909" xr:uid="{00000000-0005-0000-0000-0000AE5C0000}"/>
    <cellStyle name="20% - Accent1 3 3 2 2 2 3 3 4" xfId="23910" xr:uid="{00000000-0005-0000-0000-0000AF5C0000}"/>
    <cellStyle name="20% - Accent1 3 3 2 2 2 3 4" xfId="23911" xr:uid="{00000000-0005-0000-0000-0000B05C0000}"/>
    <cellStyle name="20% - Accent1 3 3 2 2 2 3 4 2" xfId="23912" xr:uid="{00000000-0005-0000-0000-0000B15C0000}"/>
    <cellStyle name="20% - Accent1 3 3 2 2 2 3 4 2 2" xfId="23913" xr:uid="{00000000-0005-0000-0000-0000B25C0000}"/>
    <cellStyle name="20% - Accent1 3 3 2 2 2 3 4 2 2 2" xfId="23914" xr:uid="{00000000-0005-0000-0000-0000B35C0000}"/>
    <cellStyle name="20% - Accent1 3 3 2 2 2 3 4 2 3" xfId="23915" xr:uid="{00000000-0005-0000-0000-0000B45C0000}"/>
    <cellStyle name="20% - Accent1 3 3 2 2 2 3 4 3" xfId="23916" xr:uid="{00000000-0005-0000-0000-0000B55C0000}"/>
    <cellStyle name="20% - Accent1 3 3 2 2 2 3 4 3 2" xfId="23917" xr:uid="{00000000-0005-0000-0000-0000B65C0000}"/>
    <cellStyle name="20% - Accent1 3 3 2 2 2 3 4 4" xfId="23918" xr:uid="{00000000-0005-0000-0000-0000B75C0000}"/>
    <cellStyle name="20% - Accent1 3 3 2 2 2 3 5" xfId="23919" xr:uid="{00000000-0005-0000-0000-0000B85C0000}"/>
    <cellStyle name="20% - Accent1 3 3 2 2 2 3 5 2" xfId="23920" xr:uid="{00000000-0005-0000-0000-0000B95C0000}"/>
    <cellStyle name="20% - Accent1 3 3 2 2 2 3 5 2 2" xfId="23921" xr:uid="{00000000-0005-0000-0000-0000BA5C0000}"/>
    <cellStyle name="20% - Accent1 3 3 2 2 2 3 5 3" xfId="23922" xr:uid="{00000000-0005-0000-0000-0000BB5C0000}"/>
    <cellStyle name="20% - Accent1 3 3 2 2 2 3 6" xfId="23923" xr:uid="{00000000-0005-0000-0000-0000BC5C0000}"/>
    <cellStyle name="20% - Accent1 3 3 2 2 2 3 6 2" xfId="23924" xr:uid="{00000000-0005-0000-0000-0000BD5C0000}"/>
    <cellStyle name="20% - Accent1 3 3 2 2 2 3 6 2 2" xfId="23925" xr:uid="{00000000-0005-0000-0000-0000BE5C0000}"/>
    <cellStyle name="20% - Accent1 3 3 2 2 2 3 6 3" xfId="23926" xr:uid="{00000000-0005-0000-0000-0000BF5C0000}"/>
    <cellStyle name="20% - Accent1 3 3 2 2 2 3 7" xfId="23927" xr:uid="{00000000-0005-0000-0000-0000C05C0000}"/>
    <cellStyle name="20% - Accent1 3 3 2 2 2 3 7 2" xfId="23928" xr:uid="{00000000-0005-0000-0000-0000C15C0000}"/>
    <cellStyle name="20% - Accent1 3 3 2 2 2 3 8" xfId="23929" xr:uid="{00000000-0005-0000-0000-0000C25C0000}"/>
    <cellStyle name="20% - Accent1 3 3 2 2 2 3 8 2" xfId="23930" xr:uid="{00000000-0005-0000-0000-0000C35C0000}"/>
    <cellStyle name="20% - Accent1 3 3 2 2 2 3 9" xfId="23931" xr:uid="{00000000-0005-0000-0000-0000C45C0000}"/>
    <cellStyle name="20% - Accent1 3 3 2 2 2 4" xfId="23932" xr:uid="{00000000-0005-0000-0000-0000C55C0000}"/>
    <cellStyle name="20% - Accent1 3 3 2 2 2 4 2" xfId="23933" xr:uid="{00000000-0005-0000-0000-0000C65C0000}"/>
    <cellStyle name="20% - Accent1 3 3 2 2 2 4 2 2" xfId="23934" xr:uid="{00000000-0005-0000-0000-0000C75C0000}"/>
    <cellStyle name="20% - Accent1 3 3 2 2 2 4 2 2 2" xfId="23935" xr:uid="{00000000-0005-0000-0000-0000C85C0000}"/>
    <cellStyle name="20% - Accent1 3 3 2 2 2 4 2 3" xfId="23936" xr:uid="{00000000-0005-0000-0000-0000C95C0000}"/>
    <cellStyle name="20% - Accent1 3 3 2 2 2 4 3" xfId="23937" xr:uid="{00000000-0005-0000-0000-0000CA5C0000}"/>
    <cellStyle name="20% - Accent1 3 3 2 2 2 4 3 2" xfId="23938" xr:uid="{00000000-0005-0000-0000-0000CB5C0000}"/>
    <cellStyle name="20% - Accent1 3 3 2 2 2 4 4" xfId="23939" xr:uid="{00000000-0005-0000-0000-0000CC5C0000}"/>
    <cellStyle name="20% - Accent1 3 3 2 2 2 5" xfId="23940" xr:uid="{00000000-0005-0000-0000-0000CD5C0000}"/>
    <cellStyle name="20% - Accent1 3 3 2 2 2 5 2" xfId="23941" xr:uid="{00000000-0005-0000-0000-0000CE5C0000}"/>
    <cellStyle name="20% - Accent1 3 3 2 2 2 5 2 2" xfId="23942" xr:uid="{00000000-0005-0000-0000-0000CF5C0000}"/>
    <cellStyle name="20% - Accent1 3 3 2 2 2 5 2 2 2" xfId="23943" xr:uid="{00000000-0005-0000-0000-0000D05C0000}"/>
    <cellStyle name="20% - Accent1 3 3 2 2 2 5 2 3" xfId="23944" xr:uid="{00000000-0005-0000-0000-0000D15C0000}"/>
    <cellStyle name="20% - Accent1 3 3 2 2 2 5 3" xfId="23945" xr:uid="{00000000-0005-0000-0000-0000D25C0000}"/>
    <cellStyle name="20% - Accent1 3 3 2 2 2 5 3 2" xfId="23946" xr:uid="{00000000-0005-0000-0000-0000D35C0000}"/>
    <cellStyle name="20% - Accent1 3 3 2 2 2 5 4" xfId="23947" xr:uid="{00000000-0005-0000-0000-0000D45C0000}"/>
    <cellStyle name="20% - Accent1 3 3 2 2 2 6" xfId="23948" xr:uid="{00000000-0005-0000-0000-0000D55C0000}"/>
    <cellStyle name="20% - Accent1 3 3 2 2 2 6 2" xfId="23949" xr:uid="{00000000-0005-0000-0000-0000D65C0000}"/>
    <cellStyle name="20% - Accent1 3 3 2 2 2 6 2 2" xfId="23950" xr:uid="{00000000-0005-0000-0000-0000D75C0000}"/>
    <cellStyle name="20% - Accent1 3 3 2 2 2 6 2 2 2" xfId="23951" xr:uid="{00000000-0005-0000-0000-0000D85C0000}"/>
    <cellStyle name="20% - Accent1 3 3 2 2 2 6 2 3" xfId="23952" xr:uid="{00000000-0005-0000-0000-0000D95C0000}"/>
    <cellStyle name="20% - Accent1 3 3 2 2 2 6 3" xfId="23953" xr:uid="{00000000-0005-0000-0000-0000DA5C0000}"/>
    <cellStyle name="20% - Accent1 3 3 2 2 2 6 3 2" xfId="23954" xr:uid="{00000000-0005-0000-0000-0000DB5C0000}"/>
    <cellStyle name="20% - Accent1 3 3 2 2 2 6 4" xfId="23955" xr:uid="{00000000-0005-0000-0000-0000DC5C0000}"/>
    <cellStyle name="20% - Accent1 3 3 2 2 2 7" xfId="23956" xr:uid="{00000000-0005-0000-0000-0000DD5C0000}"/>
    <cellStyle name="20% - Accent1 3 3 2 2 2 7 2" xfId="23957" xr:uid="{00000000-0005-0000-0000-0000DE5C0000}"/>
    <cellStyle name="20% - Accent1 3 3 2 2 2 7 2 2" xfId="23958" xr:uid="{00000000-0005-0000-0000-0000DF5C0000}"/>
    <cellStyle name="20% - Accent1 3 3 2 2 2 7 3" xfId="23959" xr:uid="{00000000-0005-0000-0000-0000E05C0000}"/>
    <cellStyle name="20% - Accent1 3 3 2 2 2 8" xfId="23960" xr:uid="{00000000-0005-0000-0000-0000E15C0000}"/>
    <cellStyle name="20% - Accent1 3 3 2 2 2 8 2" xfId="23961" xr:uid="{00000000-0005-0000-0000-0000E25C0000}"/>
    <cellStyle name="20% - Accent1 3 3 2 2 2 8 2 2" xfId="23962" xr:uid="{00000000-0005-0000-0000-0000E35C0000}"/>
    <cellStyle name="20% - Accent1 3 3 2 2 2 8 3" xfId="23963" xr:uid="{00000000-0005-0000-0000-0000E45C0000}"/>
    <cellStyle name="20% - Accent1 3 3 2 2 2 9" xfId="23964" xr:uid="{00000000-0005-0000-0000-0000E55C0000}"/>
    <cellStyle name="20% - Accent1 3 3 2 2 2 9 2" xfId="23965" xr:uid="{00000000-0005-0000-0000-0000E65C0000}"/>
    <cellStyle name="20% - Accent1 3 3 2 2 3" xfId="23966" xr:uid="{00000000-0005-0000-0000-0000E75C0000}"/>
    <cellStyle name="20% - Accent1 3 3 2 2 3 10" xfId="23967" xr:uid="{00000000-0005-0000-0000-0000E85C0000}"/>
    <cellStyle name="20% - Accent1 3 3 2 2 3 10 2" xfId="23968" xr:uid="{00000000-0005-0000-0000-0000E95C0000}"/>
    <cellStyle name="20% - Accent1 3 3 2 2 3 11" xfId="23969" xr:uid="{00000000-0005-0000-0000-0000EA5C0000}"/>
    <cellStyle name="20% - Accent1 3 3 2 2 3 2" xfId="23970" xr:uid="{00000000-0005-0000-0000-0000EB5C0000}"/>
    <cellStyle name="20% - Accent1 3 3 2 2 3 2 2" xfId="23971" xr:uid="{00000000-0005-0000-0000-0000EC5C0000}"/>
    <cellStyle name="20% - Accent1 3 3 2 2 3 2 2 2" xfId="23972" xr:uid="{00000000-0005-0000-0000-0000ED5C0000}"/>
    <cellStyle name="20% - Accent1 3 3 2 2 3 2 2 2 2" xfId="23973" xr:uid="{00000000-0005-0000-0000-0000EE5C0000}"/>
    <cellStyle name="20% - Accent1 3 3 2 2 3 2 2 2 2 2" xfId="23974" xr:uid="{00000000-0005-0000-0000-0000EF5C0000}"/>
    <cellStyle name="20% - Accent1 3 3 2 2 3 2 2 2 3" xfId="23975" xr:uid="{00000000-0005-0000-0000-0000F05C0000}"/>
    <cellStyle name="20% - Accent1 3 3 2 2 3 2 2 3" xfId="23976" xr:uid="{00000000-0005-0000-0000-0000F15C0000}"/>
    <cellStyle name="20% - Accent1 3 3 2 2 3 2 2 3 2" xfId="23977" xr:uid="{00000000-0005-0000-0000-0000F25C0000}"/>
    <cellStyle name="20% - Accent1 3 3 2 2 3 2 2 4" xfId="23978" xr:uid="{00000000-0005-0000-0000-0000F35C0000}"/>
    <cellStyle name="20% - Accent1 3 3 2 2 3 2 3" xfId="23979" xr:uid="{00000000-0005-0000-0000-0000F45C0000}"/>
    <cellStyle name="20% - Accent1 3 3 2 2 3 2 3 2" xfId="23980" xr:uid="{00000000-0005-0000-0000-0000F55C0000}"/>
    <cellStyle name="20% - Accent1 3 3 2 2 3 2 3 2 2" xfId="23981" xr:uid="{00000000-0005-0000-0000-0000F65C0000}"/>
    <cellStyle name="20% - Accent1 3 3 2 2 3 2 3 2 2 2" xfId="23982" xr:uid="{00000000-0005-0000-0000-0000F75C0000}"/>
    <cellStyle name="20% - Accent1 3 3 2 2 3 2 3 2 3" xfId="23983" xr:uid="{00000000-0005-0000-0000-0000F85C0000}"/>
    <cellStyle name="20% - Accent1 3 3 2 2 3 2 3 3" xfId="23984" xr:uid="{00000000-0005-0000-0000-0000F95C0000}"/>
    <cellStyle name="20% - Accent1 3 3 2 2 3 2 3 3 2" xfId="23985" xr:uid="{00000000-0005-0000-0000-0000FA5C0000}"/>
    <cellStyle name="20% - Accent1 3 3 2 2 3 2 3 4" xfId="23986" xr:uid="{00000000-0005-0000-0000-0000FB5C0000}"/>
    <cellStyle name="20% - Accent1 3 3 2 2 3 2 4" xfId="23987" xr:uid="{00000000-0005-0000-0000-0000FC5C0000}"/>
    <cellStyle name="20% - Accent1 3 3 2 2 3 2 4 2" xfId="23988" xr:uid="{00000000-0005-0000-0000-0000FD5C0000}"/>
    <cellStyle name="20% - Accent1 3 3 2 2 3 2 4 2 2" xfId="23989" xr:uid="{00000000-0005-0000-0000-0000FE5C0000}"/>
    <cellStyle name="20% - Accent1 3 3 2 2 3 2 4 2 2 2" xfId="23990" xr:uid="{00000000-0005-0000-0000-0000FF5C0000}"/>
    <cellStyle name="20% - Accent1 3 3 2 2 3 2 4 2 3" xfId="23991" xr:uid="{00000000-0005-0000-0000-0000005D0000}"/>
    <cellStyle name="20% - Accent1 3 3 2 2 3 2 4 3" xfId="23992" xr:uid="{00000000-0005-0000-0000-0000015D0000}"/>
    <cellStyle name="20% - Accent1 3 3 2 2 3 2 4 3 2" xfId="23993" xr:uid="{00000000-0005-0000-0000-0000025D0000}"/>
    <cellStyle name="20% - Accent1 3 3 2 2 3 2 4 4" xfId="23994" xr:uid="{00000000-0005-0000-0000-0000035D0000}"/>
    <cellStyle name="20% - Accent1 3 3 2 2 3 2 5" xfId="23995" xr:uid="{00000000-0005-0000-0000-0000045D0000}"/>
    <cellStyle name="20% - Accent1 3 3 2 2 3 2 5 2" xfId="23996" xr:uid="{00000000-0005-0000-0000-0000055D0000}"/>
    <cellStyle name="20% - Accent1 3 3 2 2 3 2 5 2 2" xfId="23997" xr:uid="{00000000-0005-0000-0000-0000065D0000}"/>
    <cellStyle name="20% - Accent1 3 3 2 2 3 2 5 3" xfId="23998" xr:uid="{00000000-0005-0000-0000-0000075D0000}"/>
    <cellStyle name="20% - Accent1 3 3 2 2 3 2 6" xfId="23999" xr:uid="{00000000-0005-0000-0000-0000085D0000}"/>
    <cellStyle name="20% - Accent1 3 3 2 2 3 2 6 2" xfId="24000" xr:uid="{00000000-0005-0000-0000-0000095D0000}"/>
    <cellStyle name="20% - Accent1 3 3 2 2 3 2 6 2 2" xfId="24001" xr:uid="{00000000-0005-0000-0000-00000A5D0000}"/>
    <cellStyle name="20% - Accent1 3 3 2 2 3 2 6 3" xfId="24002" xr:uid="{00000000-0005-0000-0000-00000B5D0000}"/>
    <cellStyle name="20% - Accent1 3 3 2 2 3 2 7" xfId="24003" xr:uid="{00000000-0005-0000-0000-00000C5D0000}"/>
    <cellStyle name="20% - Accent1 3 3 2 2 3 2 7 2" xfId="24004" xr:uid="{00000000-0005-0000-0000-00000D5D0000}"/>
    <cellStyle name="20% - Accent1 3 3 2 2 3 2 8" xfId="24005" xr:uid="{00000000-0005-0000-0000-00000E5D0000}"/>
    <cellStyle name="20% - Accent1 3 3 2 2 3 2 8 2" xfId="24006" xr:uid="{00000000-0005-0000-0000-00000F5D0000}"/>
    <cellStyle name="20% - Accent1 3 3 2 2 3 2 9" xfId="24007" xr:uid="{00000000-0005-0000-0000-0000105D0000}"/>
    <cellStyle name="20% - Accent1 3 3 2 2 3 3" xfId="24008" xr:uid="{00000000-0005-0000-0000-0000115D0000}"/>
    <cellStyle name="20% - Accent1 3 3 2 2 3 3 2" xfId="24009" xr:uid="{00000000-0005-0000-0000-0000125D0000}"/>
    <cellStyle name="20% - Accent1 3 3 2 2 3 3 2 2" xfId="24010" xr:uid="{00000000-0005-0000-0000-0000135D0000}"/>
    <cellStyle name="20% - Accent1 3 3 2 2 3 3 2 2 2" xfId="24011" xr:uid="{00000000-0005-0000-0000-0000145D0000}"/>
    <cellStyle name="20% - Accent1 3 3 2 2 3 3 2 2 2 2" xfId="24012" xr:uid="{00000000-0005-0000-0000-0000155D0000}"/>
    <cellStyle name="20% - Accent1 3 3 2 2 3 3 2 2 3" xfId="24013" xr:uid="{00000000-0005-0000-0000-0000165D0000}"/>
    <cellStyle name="20% - Accent1 3 3 2 2 3 3 2 3" xfId="24014" xr:uid="{00000000-0005-0000-0000-0000175D0000}"/>
    <cellStyle name="20% - Accent1 3 3 2 2 3 3 2 3 2" xfId="24015" xr:uid="{00000000-0005-0000-0000-0000185D0000}"/>
    <cellStyle name="20% - Accent1 3 3 2 2 3 3 2 4" xfId="24016" xr:uid="{00000000-0005-0000-0000-0000195D0000}"/>
    <cellStyle name="20% - Accent1 3 3 2 2 3 3 3" xfId="24017" xr:uid="{00000000-0005-0000-0000-00001A5D0000}"/>
    <cellStyle name="20% - Accent1 3 3 2 2 3 3 3 2" xfId="24018" xr:uid="{00000000-0005-0000-0000-00001B5D0000}"/>
    <cellStyle name="20% - Accent1 3 3 2 2 3 3 3 2 2" xfId="24019" xr:uid="{00000000-0005-0000-0000-00001C5D0000}"/>
    <cellStyle name="20% - Accent1 3 3 2 2 3 3 3 2 2 2" xfId="24020" xr:uid="{00000000-0005-0000-0000-00001D5D0000}"/>
    <cellStyle name="20% - Accent1 3 3 2 2 3 3 3 2 3" xfId="24021" xr:uid="{00000000-0005-0000-0000-00001E5D0000}"/>
    <cellStyle name="20% - Accent1 3 3 2 2 3 3 3 3" xfId="24022" xr:uid="{00000000-0005-0000-0000-00001F5D0000}"/>
    <cellStyle name="20% - Accent1 3 3 2 2 3 3 3 3 2" xfId="24023" xr:uid="{00000000-0005-0000-0000-0000205D0000}"/>
    <cellStyle name="20% - Accent1 3 3 2 2 3 3 3 4" xfId="24024" xr:uid="{00000000-0005-0000-0000-0000215D0000}"/>
    <cellStyle name="20% - Accent1 3 3 2 2 3 3 4" xfId="24025" xr:uid="{00000000-0005-0000-0000-0000225D0000}"/>
    <cellStyle name="20% - Accent1 3 3 2 2 3 3 4 2" xfId="24026" xr:uid="{00000000-0005-0000-0000-0000235D0000}"/>
    <cellStyle name="20% - Accent1 3 3 2 2 3 3 4 2 2" xfId="24027" xr:uid="{00000000-0005-0000-0000-0000245D0000}"/>
    <cellStyle name="20% - Accent1 3 3 2 2 3 3 4 2 2 2" xfId="24028" xr:uid="{00000000-0005-0000-0000-0000255D0000}"/>
    <cellStyle name="20% - Accent1 3 3 2 2 3 3 4 2 3" xfId="24029" xr:uid="{00000000-0005-0000-0000-0000265D0000}"/>
    <cellStyle name="20% - Accent1 3 3 2 2 3 3 4 3" xfId="24030" xr:uid="{00000000-0005-0000-0000-0000275D0000}"/>
    <cellStyle name="20% - Accent1 3 3 2 2 3 3 4 3 2" xfId="24031" xr:uid="{00000000-0005-0000-0000-0000285D0000}"/>
    <cellStyle name="20% - Accent1 3 3 2 2 3 3 4 4" xfId="24032" xr:uid="{00000000-0005-0000-0000-0000295D0000}"/>
    <cellStyle name="20% - Accent1 3 3 2 2 3 3 5" xfId="24033" xr:uid="{00000000-0005-0000-0000-00002A5D0000}"/>
    <cellStyle name="20% - Accent1 3 3 2 2 3 3 5 2" xfId="24034" xr:uid="{00000000-0005-0000-0000-00002B5D0000}"/>
    <cellStyle name="20% - Accent1 3 3 2 2 3 3 5 2 2" xfId="24035" xr:uid="{00000000-0005-0000-0000-00002C5D0000}"/>
    <cellStyle name="20% - Accent1 3 3 2 2 3 3 5 3" xfId="24036" xr:uid="{00000000-0005-0000-0000-00002D5D0000}"/>
    <cellStyle name="20% - Accent1 3 3 2 2 3 3 6" xfId="24037" xr:uid="{00000000-0005-0000-0000-00002E5D0000}"/>
    <cellStyle name="20% - Accent1 3 3 2 2 3 3 6 2" xfId="24038" xr:uid="{00000000-0005-0000-0000-00002F5D0000}"/>
    <cellStyle name="20% - Accent1 3 3 2 2 3 3 6 2 2" xfId="24039" xr:uid="{00000000-0005-0000-0000-0000305D0000}"/>
    <cellStyle name="20% - Accent1 3 3 2 2 3 3 6 3" xfId="24040" xr:uid="{00000000-0005-0000-0000-0000315D0000}"/>
    <cellStyle name="20% - Accent1 3 3 2 2 3 3 7" xfId="24041" xr:uid="{00000000-0005-0000-0000-0000325D0000}"/>
    <cellStyle name="20% - Accent1 3 3 2 2 3 3 7 2" xfId="24042" xr:uid="{00000000-0005-0000-0000-0000335D0000}"/>
    <cellStyle name="20% - Accent1 3 3 2 2 3 3 8" xfId="24043" xr:uid="{00000000-0005-0000-0000-0000345D0000}"/>
    <cellStyle name="20% - Accent1 3 3 2 2 3 3 8 2" xfId="24044" xr:uid="{00000000-0005-0000-0000-0000355D0000}"/>
    <cellStyle name="20% - Accent1 3 3 2 2 3 3 9" xfId="24045" xr:uid="{00000000-0005-0000-0000-0000365D0000}"/>
    <cellStyle name="20% - Accent1 3 3 2 2 3 4" xfId="24046" xr:uid="{00000000-0005-0000-0000-0000375D0000}"/>
    <cellStyle name="20% - Accent1 3 3 2 2 3 4 2" xfId="24047" xr:uid="{00000000-0005-0000-0000-0000385D0000}"/>
    <cellStyle name="20% - Accent1 3 3 2 2 3 4 2 2" xfId="24048" xr:uid="{00000000-0005-0000-0000-0000395D0000}"/>
    <cellStyle name="20% - Accent1 3 3 2 2 3 4 2 2 2" xfId="24049" xr:uid="{00000000-0005-0000-0000-00003A5D0000}"/>
    <cellStyle name="20% - Accent1 3 3 2 2 3 4 2 3" xfId="24050" xr:uid="{00000000-0005-0000-0000-00003B5D0000}"/>
    <cellStyle name="20% - Accent1 3 3 2 2 3 4 3" xfId="24051" xr:uid="{00000000-0005-0000-0000-00003C5D0000}"/>
    <cellStyle name="20% - Accent1 3 3 2 2 3 4 3 2" xfId="24052" xr:uid="{00000000-0005-0000-0000-00003D5D0000}"/>
    <cellStyle name="20% - Accent1 3 3 2 2 3 4 4" xfId="24053" xr:uid="{00000000-0005-0000-0000-00003E5D0000}"/>
    <cellStyle name="20% - Accent1 3 3 2 2 3 5" xfId="24054" xr:uid="{00000000-0005-0000-0000-00003F5D0000}"/>
    <cellStyle name="20% - Accent1 3 3 2 2 3 5 2" xfId="24055" xr:uid="{00000000-0005-0000-0000-0000405D0000}"/>
    <cellStyle name="20% - Accent1 3 3 2 2 3 5 2 2" xfId="24056" xr:uid="{00000000-0005-0000-0000-0000415D0000}"/>
    <cellStyle name="20% - Accent1 3 3 2 2 3 5 2 2 2" xfId="24057" xr:uid="{00000000-0005-0000-0000-0000425D0000}"/>
    <cellStyle name="20% - Accent1 3 3 2 2 3 5 2 3" xfId="24058" xr:uid="{00000000-0005-0000-0000-0000435D0000}"/>
    <cellStyle name="20% - Accent1 3 3 2 2 3 5 3" xfId="24059" xr:uid="{00000000-0005-0000-0000-0000445D0000}"/>
    <cellStyle name="20% - Accent1 3 3 2 2 3 5 3 2" xfId="24060" xr:uid="{00000000-0005-0000-0000-0000455D0000}"/>
    <cellStyle name="20% - Accent1 3 3 2 2 3 5 4" xfId="24061" xr:uid="{00000000-0005-0000-0000-0000465D0000}"/>
    <cellStyle name="20% - Accent1 3 3 2 2 3 6" xfId="24062" xr:uid="{00000000-0005-0000-0000-0000475D0000}"/>
    <cellStyle name="20% - Accent1 3 3 2 2 3 6 2" xfId="24063" xr:uid="{00000000-0005-0000-0000-0000485D0000}"/>
    <cellStyle name="20% - Accent1 3 3 2 2 3 6 2 2" xfId="24064" xr:uid="{00000000-0005-0000-0000-0000495D0000}"/>
    <cellStyle name="20% - Accent1 3 3 2 2 3 6 2 2 2" xfId="24065" xr:uid="{00000000-0005-0000-0000-00004A5D0000}"/>
    <cellStyle name="20% - Accent1 3 3 2 2 3 6 2 3" xfId="24066" xr:uid="{00000000-0005-0000-0000-00004B5D0000}"/>
    <cellStyle name="20% - Accent1 3 3 2 2 3 6 3" xfId="24067" xr:uid="{00000000-0005-0000-0000-00004C5D0000}"/>
    <cellStyle name="20% - Accent1 3 3 2 2 3 6 3 2" xfId="24068" xr:uid="{00000000-0005-0000-0000-00004D5D0000}"/>
    <cellStyle name="20% - Accent1 3 3 2 2 3 6 4" xfId="24069" xr:uid="{00000000-0005-0000-0000-00004E5D0000}"/>
    <cellStyle name="20% - Accent1 3 3 2 2 3 7" xfId="24070" xr:uid="{00000000-0005-0000-0000-00004F5D0000}"/>
    <cellStyle name="20% - Accent1 3 3 2 2 3 7 2" xfId="24071" xr:uid="{00000000-0005-0000-0000-0000505D0000}"/>
    <cellStyle name="20% - Accent1 3 3 2 2 3 7 2 2" xfId="24072" xr:uid="{00000000-0005-0000-0000-0000515D0000}"/>
    <cellStyle name="20% - Accent1 3 3 2 2 3 7 3" xfId="24073" xr:uid="{00000000-0005-0000-0000-0000525D0000}"/>
    <cellStyle name="20% - Accent1 3 3 2 2 3 8" xfId="24074" xr:uid="{00000000-0005-0000-0000-0000535D0000}"/>
    <cellStyle name="20% - Accent1 3 3 2 2 3 8 2" xfId="24075" xr:uid="{00000000-0005-0000-0000-0000545D0000}"/>
    <cellStyle name="20% - Accent1 3 3 2 2 3 8 2 2" xfId="24076" xr:uid="{00000000-0005-0000-0000-0000555D0000}"/>
    <cellStyle name="20% - Accent1 3 3 2 2 3 8 3" xfId="24077" xr:uid="{00000000-0005-0000-0000-0000565D0000}"/>
    <cellStyle name="20% - Accent1 3 3 2 2 3 9" xfId="24078" xr:uid="{00000000-0005-0000-0000-0000575D0000}"/>
    <cellStyle name="20% - Accent1 3 3 2 2 3 9 2" xfId="24079" xr:uid="{00000000-0005-0000-0000-0000585D0000}"/>
    <cellStyle name="20% - Accent1 3 3 2 2 4" xfId="24080" xr:uid="{00000000-0005-0000-0000-0000595D0000}"/>
    <cellStyle name="20% - Accent1 3 3 2 2 4 10" xfId="24081" xr:uid="{00000000-0005-0000-0000-00005A5D0000}"/>
    <cellStyle name="20% - Accent1 3 3 2 2 4 10 2" xfId="24082" xr:uid="{00000000-0005-0000-0000-00005B5D0000}"/>
    <cellStyle name="20% - Accent1 3 3 2 2 4 11" xfId="24083" xr:uid="{00000000-0005-0000-0000-00005C5D0000}"/>
    <cellStyle name="20% - Accent1 3 3 2 2 4 2" xfId="24084" xr:uid="{00000000-0005-0000-0000-00005D5D0000}"/>
    <cellStyle name="20% - Accent1 3 3 2 2 4 2 2" xfId="24085" xr:uid="{00000000-0005-0000-0000-00005E5D0000}"/>
    <cellStyle name="20% - Accent1 3 3 2 2 4 2 2 2" xfId="24086" xr:uid="{00000000-0005-0000-0000-00005F5D0000}"/>
    <cellStyle name="20% - Accent1 3 3 2 2 4 2 2 2 2" xfId="24087" xr:uid="{00000000-0005-0000-0000-0000605D0000}"/>
    <cellStyle name="20% - Accent1 3 3 2 2 4 2 2 2 2 2" xfId="24088" xr:uid="{00000000-0005-0000-0000-0000615D0000}"/>
    <cellStyle name="20% - Accent1 3 3 2 2 4 2 2 2 3" xfId="24089" xr:uid="{00000000-0005-0000-0000-0000625D0000}"/>
    <cellStyle name="20% - Accent1 3 3 2 2 4 2 2 3" xfId="24090" xr:uid="{00000000-0005-0000-0000-0000635D0000}"/>
    <cellStyle name="20% - Accent1 3 3 2 2 4 2 2 3 2" xfId="24091" xr:uid="{00000000-0005-0000-0000-0000645D0000}"/>
    <cellStyle name="20% - Accent1 3 3 2 2 4 2 2 4" xfId="24092" xr:uid="{00000000-0005-0000-0000-0000655D0000}"/>
    <cellStyle name="20% - Accent1 3 3 2 2 4 2 3" xfId="24093" xr:uid="{00000000-0005-0000-0000-0000665D0000}"/>
    <cellStyle name="20% - Accent1 3 3 2 2 4 2 3 2" xfId="24094" xr:uid="{00000000-0005-0000-0000-0000675D0000}"/>
    <cellStyle name="20% - Accent1 3 3 2 2 4 2 3 2 2" xfId="24095" xr:uid="{00000000-0005-0000-0000-0000685D0000}"/>
    <cellStyle name="20% - Accent1 3 3 2 2 4 2 3 2 2 2" xfId="24096" xr:uid="{00000000-0005-0000-0000-0000695D0000}"/>
    <cellStyle name="20% - Accent1 3 3 2 2 4 2 3 2 3" xfId="24097" xr:uid="{00000000-0005-0000-0000-00006A5D0000}"/>
    <cellStyle name="20% - Accent1 3 3 2 2 4 2 3 3" xfId="24098" xr:uid="{00000000-0005-0000-0000-00006B5D0000}"/>
    <cellStyle name="20% - Accent1 3 3 2 2 4 2 3 3 2" xfId="24099" xr:uid="{00000000-0005-0000-0000-00006C5D0000}"/>
    <cellStyle name="20% - Accent1 3 3 2 2 4 2 3 4" xfId="24100" xr:uid="{00000000-0005-0000-0000-00006D5D0000}"/>
    <cellStyle name="20% - Accent1 3 3 2 2 4 2 4" xfId="24101" xr:uid="{00000000-0005-0000-0000-00006E5D0000}"/>
    <cellStyle name="20% - Accent1 3 3 2 2 4 2 4 2" xfId="24102" xr:uid="{00000000-0005-0000-0000-00006F5D0000}"/>
    <cellStyle name="20% - Accent1 3 3 2 2 4 2 4 2 2" xfId="24103" xr:uid="{00000000-0005-0000-0000-0000705D0000}"/>
    <cellStyle name="20% - Accent1 3 3 2 2 4 2 4 2 2 2" xfId="24104" xr:uid="{00000000-0005-0000-0000-0000715D0000}"/>
    <cellStyle name="20% - Accent1 3 3 2 2 4 2 4 2 3" xfId="24105" xr:uid="{00000000-0005-0000-0000-0000725D0000}"/>
    <cellStyle name="20% - Accent1 3 3 2 2 4 2 4 3" xfId="24106" xr:uid="{00000000-0005-0000-0000-0000735D0000}"/>
    <cellStyle name="20% - Accent1 3 3 2 2 4 2 4 3 2" xfId="24107" xr:uid="{00000000-0005-0000-0000-0000745D0000}"/>
    <cellStyle name="20% - Accent1 3 3 2 2 4 2 4 4" xfId="24108" xr:uid="{00000000-0005-0000-0000-0000755D0000}"/>
    <cellStyle name="20% - Accent1 3 3 2 2 4 2 5" xfId="24109" xr:uid="{00000000-0005-0000-0000-0000765D0000}"/>
    <cellStyle name="20% - Accent1 3 3 2 2 4 2 5 2" xfId="24110" xr:uid="{00000000-0005-0000-0000-0000775D0000}"/>
    <cellStyle name="20% - Accent1 3 3 2 2 4 2 5 2 2" xfId="24111" xr:uid="{00000000-0005-0000-0000-0000785D0000}"/>
    <cellStyle name="20% - Accent1 3 3 2 2 4 2 5 3" xfId="24112" xr:uid="{00000000-0005-0000-0000-0000795D0000}"/>
    <cellStyle name="20% - Accent1 3 3 2 2 4 2 6" xfId="24113" xr:uid="{00000000-0005-0000-0000-00007A5D0000}"/>
    <cellStyle name="20% - Accent1 3 3 2 2 4 2 6 2" xfId="24114" xr:uid="{00000000-0005-0000-0000-00007B5D0000}"/>
    <cellStyle name="20% - Accent1 3 3 2 2 4 2 6 2 2" xfId="24115" xr:uid="{00000000-0005-0000-0000-00007C5D0000}"/>
    <cellStyle name="20% - Accent1 3 3 2 2 4 2 6 3" xfId="24116" xr:uid="{00000000-0005-0000-0000-00007D5D0000}"/>
    <cellStyle name="20% - Accent1 3 3 2 2 4 2 7" xfId="24117" xr:uid="{00000000-0005-0000-0000-00007E5D0000}"/>
    <cellStyle name="20% - Accent1 3 3 2 2 4 2 7 2" xfId="24118" xr:uid="{00000000-0005-0000-0000-00007F5D0000}"/>
    <cellStyle name="20% - Accent1 3 3 2 2 4 2 8" xfId="24119" xr:uid="{00000000-0005-0000-0000-0000805D0000}"/>
    <cellStyle name="20% - Accent1 3 3 2 2 4 2 8 2" xfId="24120" xr:uid="{00000000-0005-0000-0000-0000815D0000}"/>
    <cellStyle name="20% - Accent1 3 3 2 2 4 2 9" xfId="24121" xr:uid="{00000000-0005-0000-0000-0000825D0000}"/>
    <cellStyle name="20% - Accent1 3 3 2 2 4 3" xfId="24122" xr:uid="{00000000-0005-0000-0000-0000835D0000}"/>
    <cellStyle name="20% - Accent1 3 3 2 2 4 3 2" xfId="24123" xr:uid="{00000000-0005-0000-0000-0000845D0000}"/>
    <cellStyle name="20% - Accent1 3 3 2 2 4 3 2 2" xfId="24124" xr:uid="{00000000-0005-0000-0000-0000855D0000}"/>
    <cellStyle name="20% - Accent1 3 3 2 2 4 3 2 2 2" xfId="24125" xr:uid="{00000000-0005-0000-0000-0000865D0000}"/>
    <cellStyle name="20% - Accent1 3 3 2 2 4 3 2 2 2 2" xfId="24126" xr:uid="{00000000-0005-0000-0000-0000875D0000}"/>
    <cellStyle name="20% - Accent1 3 3 2 2 4 3 2 2 3" xfId="24127" xr:uid="{00000000-0005-0000-0000-0000885D0000}"/>
    <cellStyle name="20% - Accent1 3 3 2 2 4 3 2 3" xfId="24128" xr:uid="{00000000-0005-0000-0000-0000895D0000}"/>
    <cellStyle name="20% - Accent1 3 3 2 2 4 3 2 3 2" xfId="24129" xr:uid="{00000000-0005-0000-0000-00008A5D0000}"/>
    <cellStyle name="20% - Accent1 3 3 2 2 4 3 2 4" xfId="24130" xr:uid="{00000000-0005-0000-0000-00008B5D0000}"/>
    <cellStyle name="20% - Accent1 3 3 2 2 4 3 3" xfId="24131" xr:uid="{00000000-0005-0000-0000-00008C5D0000}"/>
    <cellStyle name="20% - Accent1 3 3 2 2 4 3 3 2" xfId="24132" xr:uid="{00000000-0005-0000-0000-00008D5D0000}"/>
    <cellStyle name="20% - Accent1 3 3 2 2 4 3 3 2 2" xfId="24133" xr:uid="{00000000-0005-0000-0000-00008E5D0000}"/>
    <cellStyle name="20% - Accent1 3 3 2 2 4 3 3 2 2 2" xfId="24134" xr:uid="{00000000-0005-0000-0000-00008F5D0000}"/>
    <cellStyle name="20% - Accent1 3 3 2 2 4 3 3 2 3" xfId="24135" xr:uid="{00000000-0005-0000-0000-0000905D0000}"/>
    <cellStyle name="20% - Accent1 3 3 2 2 4 3 3 3" xfId="24136" xr:uid="{00000000-0005-0000-0000-0000915D0000}"/>
    <cellStyle name="20% - Accent1 3 3 2 2 4 3 3 3 2" xfId="24137" xr:uid="{00000000-0005-0000-0000-0000925D0000}"/>
    <cellStyle name="20% - Accent1 3 3 2 2 4 3 3 4" xfId="24138" xr:uid="{00000000-0005-0000-0000-0000935D0000}"/>
    <cellStyle name="20% - Accent1 3 3 2 2 4 3 4" xfId="24139" xr:uid="{00000000-0005-0000-0000-0000945D0000}"/>
    <cellStyle name="20% - Accent1 3 3 2 2 4 3 4 2" xfId="24140" xr:uid="{00000000-0005-0000-0000-0000955D0000}"/>
    <cellStyle name="20% - Accent1 3 3 2 2 4 3 4 2 2" xfId="24141" xr:uid="{00000000-0005-0000-0000-0000965D0000}"/>
    <cellStyle name="20% - Accent1 3 3 2 2 4 3 4 2 2 2" xfId="24142" xr:uid="{00000000-0005-0000-0000-0000975D0000}"/>
    <cellStyle name="20% - Accent1 3 3 2 2 4 3 4 2 3" xfId="24143" xr:uid="{00000000-0005-0000-0000-0000985D0000}"/>
    <cellStyle name="20% - Accent1 3 3 2 2 4 3 4 3" xfId="24144" xr:uid="{00000000-0005-0000-0000-0000995D0000}"/>
    <cellStyle name="20% - Accent1 3 3 2 2 4 3 4 3 2" xfId="24145" xr:uid="{00000000-0005-0000-0000-00009A5D0000}"/>
    <cellStyle name="20% - Accent1 3 3 2 2 4 3 4 4" xfId="24146" xr:uid="{00000000-0005-0000-0000-00009B5D0000}"/>
    <cellStyle name="20% - Accent1 3 3 2 2 4 3 5" xfId="24147" xr:uid="{00000000-0005-0000-0000-00009C5D0000}"/>
    <cellStyle name="20% - Accent1 3 3 2 2 4 3 5 2" xfId="24148" xr:uid="{00000000-0005-0000-0000-00009D5D0000}"/>
    <cellStyle name="20% - Accent1 3 3 2 2 4 3 5 2 2" xfId="24149" xr:uid="{00000000-0005-0000-0000-00009E5D0000}"/>
    <cellStyle name="20% - Accent1 3 3 2 2 4 3 5 3" xfId="24150" xr:uid="{00000000-0005-0000-0000-00009F5D0000}"/>
    <cellStyle name="20% - Accent1 3 3 2 2 4 3 6" xfId="24151" xr:uid="{00000000-0005-0000-0000-0000A05D0000}"/>
    <cellStyle name="20% - Accent1 3 3 2 2 4 3 6 2" xfId="24152" xr:uid="{00000000-0005-0000-0000-0000A15D0000}"/>
    <cellStyle name="20% - Accent1 3 3 2 2 4 3 6 2 2" xfId="24153" xr:uid="{00000000-0005-0000-0000-0000A25D0000}"/>
    <cellStyle name="20% - Accent1 3 3 2 2 4 3 6 3" xfId="24154" xr:uid="{00000000-0005-0000-0000-0000A35D0000}"/>
    <cellStyle name="20% - Accent1 3 3 2 2 4 3 7" xfId="24155" xr:uid="{00000000-0005-0000-0000-0000A45D0000}"/>
    <cellStyle name="20% - Accent1 3 3 2 2 4 3 7 2" xfId="24156" xr:uid="{00000000-0005-0000-0000-0000A55D0000}"/>
    <cellStyle name="20% - Accent1 3 3 2 2 4 3 8" xfId="24157" xr:uid="{00000000-0005-0000-0000-0000A65D0000}"/>
    <cellStyle name="20% - Accent1 3 3 2 2 4 3 8 2" xfId="24158" xr:uid="{00000000-0005-0000-0000-0000A75D0000}"/>
    <cellStyle name="20% - Accent1 3 3 2 2 4 3 9" xfId="24159" xr:uid="{00000000-0005-0000-0000-0000A85D0000}"/>
    <cellStyle name="20% - Accent1 3 3 2 2 4 4" xfId="24160" xr:uid="{00000000-0005-0000-0000-0000A95D0000}"/>
    <cellStyle name="20% - Accent1 3 3 2 2 4 4 2" xfId="24161" xr:uid="{00000000-0005-0000-0000-0000AA5D0000}"/>
    <cellStyle name="20% - Accent1 3 3 2 2 4 4 2 2" xfId="24162" xr:uid="{00000000-0005-0000-0000-0000AB5D0000}"/>
    <cellStyle name="20% - Accent1 3 3 2 2 4 4 2 2 2" xfId="24163" xr:uid="{00000000-0005-0000-0000-0000AC5D0000}"/>
    <cellStyle name="20% - Accent1 3 3 2 2 4 4 2 3" xfId="24164" xr:uid="{00000000-0005-0000-0000-0000AD5D0000}"/>
    <cellStyle name="20% - Accent1 3 3 2 2 4 4 3" xfId="24165" xr:uid="{00000000-0005-0000-0000-0000AE5D0000}"/>
    <cellStyle name="20% - Accent1 3 3 2 2 4 4 3 2" xfId="24166" xr:uid="{00000000-0005-0000-0000-0000AF5D0000}"/>
    <cellStyle name="20% - Accent1 3 3 2 2 4 4 4" xfId="24167" xr:uid="{00000000-0005-0000-0000-0000B05D0000}"/>
    <cellStyle name="20% - Accent1 3 3 2 2 4 5" xfId="24168" xr:uid="{00000000-0005-0000-0000-0000B15D0000}"/>
    <cellStyle name="20% - Accent1 3 3 2 2 4 5 2" xfId="24169" xr:uid="{00000000-0005-0000-0000-0000B25D0000}"/>
    <cellStyle name="20% - Accent1 3 3 2 2 4 5 2 2" xfId="24170" xr:uid="{00000000-0005-0000-0000-0000B35D0000}"/>
    <cellStyle name="20% - Accent1 3 3 2 2 4 5 2 2 2" xfId="24171" xr:uid="{00000000-0005-0000-0000-0000B45D0000}"/>
    <cellStyle name="20% - Accent1 3 3 2 2 4 5 2 3" xfId="24172" xr:uid="{00000000-0005-0000-0000-0000B55D0000}"/>
    <cellStyle name="20% - Accent1 3 3 2 2 4 5 3" xfId="24173" xr:uid="{00000000-0005-0000-0000-0000B65D0000}"/>
    <cellStyle name="20% - Accent1 3 3 2 2 4 5 3 2" xfId="24174" xr:uid="{00000000-0005-0000-0000-0000B75D0000}"/>
    <cellStyle name="20% - Accent1 3 3 2 2 4 5 4" xfId="24175" xr:uid="{00000000-0005-0000-0000-0000B85D0000}"/>
    <cellStyle name="20% - Accent1 3 3 2 2 4 6" xfId="24176" xr:uid="{00000000-0005-0000-0000-0000B95D0000}"/>
    <cellStyle name="20% - Accent1 3 3 2 2 4 6 2" xfId="24177" xr:uid="{00000000-0005-0000-0000-0000BA5D0000}"/>
    <cellStyle name="20% - Accent1 3 3 2 2 4 6 2 2" xfId="24178" xr:uid="{00000000-0005-0000-0000-0000BB5D0000}"/>
    <cellStyle name="20% - Accent1 3 3 2 2 4 6 2 2 2" xfId="24179" xr:uid="{00000000-0005-0000-0000-0000BC5D0000}"/>
    <cellStyle name="20% - Accent1 3 3 2 2 4 6 2 3" xfId="24180" xr:uid="{00000000-0005-0000-0000-0000BD5D0000}"/>
    <cellStyle name="20% - Accent1 3 3 2 2 4 6 3" xfId="24181" xr:uid="{00000000-0005-0000-0000-0000BE5D0000}"/>
    <cellStyle name="20% - Accent1 3 3 2 2 4 6 3 2" xfId="24182" xr:uid="{00000000-0005-0000-0000-0000BF5D0000}"/>
    <cellStyle name="20% - Accent1 3 3 2 2 4 6 4" xfId="24183" xr:uid="{00000000-0005-0000-0000-0000C05D0000}"/>
    <cellStyle name="20% - Accent1 3 3 2 2 4 7" xfId="24184" xr:uid="{00000000-0005-0000-0000-0000C15D0000}"/>
    <cellStyle name="20% - Accent1 3 3 2 2 4 7 2" xfId="24185" xr:uid="{00000000-0005-0000-0000-0000C25D0000}"/>
    <cellStyle name="20% - Accent1 3 3 2 2 4 7 2 2" xfId="24186" xr:uid="{00000000-0005-0000-0000-0000C35D0000}"/>
    <cellStyle name="20% - Accent1 3 3 2 2 4 7 3" xfId="24187" xr:uid="{00000000-0005-0000-0000-0000C45D0000}"/>
    <cellStyle name="20% - Accent1 3 3 2 2 4 8" xfId="24188" xr:uid="{00000000-0005-0000-0000-0000C55D0000}"/>
    <cellStyle name="20% - Accent1 3 3 2 2 4 8 2" xfId="24189" xr:uid="{00000000-0005-0000-0000-0000C65D0000}"/>
    <cellStyle name="20% - Accent1 3 3 2 2 4 8 2 2" xfId="24190" xr:uid="{00000000-0005-0000-0000-0000C75D0000}"/>
    <cellStyle name="20% - Accent1 3 3 2 2 4 8 3" xfId="24191" xr:uid="{00000000-0005-0000-0000-0000C85D0000}"/>
    <cellStyle name="20% - Accent1 3 3 2 2 4 9" xfId="24192" xr:uid="{00000000-0005-0000-0000-0000C95D0000}"/>
    <cellStyle name="20% - Accent1 3 3 2 2 4 9 2" xfId="24193" xr:uid="{00000000-0005-0000-0000-0000CA5D0000}"/>
    <cellStyle name="20% - Accent1 3 3 2 2 5" xfId="24194" xr:uid="{00000000-0005-0000-0000-0000CB5D0000}"/>
    <cellStyle name="20% - Accent1 3 3 2 2 5 2" xfId="24195" xr:uid="{00000000-0005-0000-0000-0000CC5D0000}"/>
    <cellStyle name="20% - Accent1 3 3 2 2 5 2 2" xfId="24196" xr:uid="{00000000-0005-0000-0000-0000CD5D0000}"/>
    <cellStyle name="20% - Accent1 3 3 2 2 5 2 2 2" xfId="24197" xr:uid="{00000000-0005-0000-0000-0000CE5D0000}"/>
    <cellStyle name="20% - Accent1 3 3 2 2 5 2 2 2 2" xfId="24198" xr:uid="{00000000-0005-0000-0000-0000CF5D0000}"/>
    <cellStyle name="20% - Accent1 3 3 2 2 5 2 2 3" xfId="24199" xr:uid="{00000000-0005-0000-0000-0000D05D0000}"/>
    <cellStyle name="20% - Accent1 3 3 2 2 5 2 3" xfId="24200" xr:uid="{00000000-0005-0000-0000-0000D15D0000}"/>
    <cellStyle name="20% - Accent1 3 3 2 2 5 2 3 2" xfId="24201" xr:uid="{00000000-0005-0000-0000-0000D25D0000}"/>
    <cellStyle name="20% - Accent1 3 3 2 2 5 2 4" xfId="24202" xr:uid="{00000000-0005-0000-0000-0000D35D0000}"/>
    <cellStyle name="20% - Accent1 3 3 2 2 5 3" xfId="24203" xr:uid="{00000000-0005-0000-0000-0000D45D0000}"/>
    <cellStyle name="20% - Accent1 3 3 2 2 5 3 2" xfId="24204" xr:uid="{00000000-0005-0000-0000-0000D55D0000}"/>
    <cellStyle name="20% - Accent1 3 3 2 2 5 3 2 2" xfId="24205" xr:uid="{00000000-0005-0000-0000-0000D65D0000}"/>
    <cellStyle name="20% - Accent1 3 3 2 2 5 3 2 2 2" xfId="24206" xr:uid="{00000000-0005-0000-0000-0000D75D0000}"/>
    <cellStyle name="20% - Accent1 3 3 2 2 5 3 2 3" xfId="24207" xr:uid="{00000000-0005-0000-0000-0000D85D0000}"/>
    <cellStyle name="20% - Accent1 3 3 2 2 5 3 3" xfId="24208" xr:uid="{00000000-0005-0000-0000-0000D95D0000}"/>
    <cellStyle name="20% - Accent1 3 3 2 2 5 3 3 2" xfId="24209" xr:uid="{00000000-0005-0000-0000-0000DA5D0000}"/>
    <cellStyle name="20% - Accent1 3 3 2 2 5 3 4" xfId="24210" xr:uid="{00000000-0005-0000-0000-0000DB5D0000}"/>
    <cellStyle name="20% - Accent1 3 3 2 2 5 4" xfId="24211" xr:uid="{00000000-0005-0000-0000-0000DC5D0000}"/>
    <cellStyle name="20% - Accent1 3 3 2 2 5 4 2" xfId="24212" xr:uid="{00000000-0005-0000-0000-0000DD5D0000}"/>
    <cellStyle name="20% - Accent1 3 3 2 2 5 4 2 2" xfId="24213" xr:uid="{00000000-0005-0000-0000-0000DE5D0000}"/>
    <cellStyle name="20% - Accent1 3 3 2 2 5 4 2 2 2" xfId="24214" xr:uid="{00000000-0005-0000-0000-0000DF5D0000}"/>
    <cellStyle name="20% - Accent1 3 3 2 2 5 4 2 3" xfId="24215" xr:uid="{00000000-0005-0000-0000-0000E05D0000}"/>
    <cellStyle name="20% - Accent1 3 3 2 2 5 4 3" xfId="24216" xr:uid="{00000000-0005-0000-0000-0000E15D0000}"/>
    <cellStyle name="20% - Accent1 3 3 2 2 5 4 3 2" xfId="24217" xr:uid="{00000000-0005-0000-0000-0000E25D0000}"/>
    <cellStyle name="20% - Accent1 3 3 2 2 5 4 4" xfId="24218" xr:uid="{00000000-0005-0000-0000-0000E35D0000}"/>
    <cellStyle name="20% - Accent1 3 3 2 2 5 5" xfId="24219" xr:uid="{00000000-0005-0000-0000-0000E45D0000}"/>
    <cellStyle name="20% - Accent1 3 3 2 2 5 5 2" xfId="24220" xr:uid="{00000000-0005-0000-0000-0000E55D0000}"/>
    <cellStyle name="20% - Accent1 3 3 2 2 5 5 2 2" xfId="24221" xr:uid="{00000000-0005-0000-0000-0000E65D0000}"/>
    <cellStyle name="20% - Accent1 3 3 2 2 5 5 3" xfId="24222" xr:uid="{00000000-0005-0000-0000-0000E75D0000}"/>
    <cellStyle name="20% - Accent1 3 3 2 2 5 6" xfId="24223" xr:uid="{00000000-0005-0000-0000-0000E85D0000}"/>
    <cellStyle name="20% - Accent1 3 3 2 2 5 6 2" xfId="24224" xr:uid="{00000000-0005-0000-0000-0000E95D0000}"/>
    <cellStyle name="20% - Accent1 3 3 2 2 5 6 2 2" xfId="24225" xr:uid="{00000000-0005-0000-0000-0000EA5D0000}"/>
    <cellStyle name="20% - Accent1 3 3 2 2 5 6 3" xfId="24226" xr:uid="{00000000-0005-0000-0000-0000EB5D0000}"/>
    <cellStyle name="20% - Accent1 3 3 2 2 5 7" xfId="24227" xr:uid="{00000000-0005-0000-0000-0000EC5D0000}"/>
    <cellStyle name="20% - Accent1 3 3 2 2 5 7 2" xfId="24228" xr:uid="{00000000-0005-0000-0000-0000ED5D0000}"/>
    <cellStyle name="20% - Accent1 3 3 2 2 5 8" xfId="24229" xr:uid="{00000000-0005-0000-0000-0000EE5D0000}"/>
    <cellStyle name="20% - Accent1 3 3 2 2 5 8 2" xfId="24230" xr:uid="{00000000-0005-0000-0000-0000EF5D0000}"/>
    <cellStyle name="20% - Accent1 3 3 2 2 5 9" xfId="24231" xr:uid="{00000000-0005-0000-0000-0000F05D0000}"/>
    <cellStyle name="20% - Accent1 3 3 2 2 6" xfId="24232" xr:uid="{00000000-0005-0000-0000-0000F15D0000}"/>
    <cellStyle name="20% - Accent1 3 3 2 2 6 2" xfId="24233" xr:uid="{00000000-0005-0000-0000-0000F25D0000}"/>
    <cellStyle name="20% - Accent1 3 3 2 2 6 2 2" xfId="24234" xr:uid="{00000000-0005-0000-0000-0000F35D0000}"/>
    <cellStyle name="20% - Accent1 3 3 2 2 6 2 2 2" xfId="24235" xr:uid="{00000000-0005-0000-0000-0000F45D0000}"/>
    <cellStyle name="20% - Accent1 3 3 2 2 6 2 2 2 2" xfId="24236" xr:uid="{00000000-0005-0000-0000-0000F55D0000}"/>
    <cellStyle name="20% - Accent1 3 3 2 2 6 2 2 3" xfId="24237" xr:uid="{00000000-0005-0000-0000-0000F65D0000}"/>
    <cellStyle name="20% - Accent1 3 3 2 2 6 2 3" xfId="24238" xr:uid="{00000000-0005-0000-0000-0000F75D0000}"/>
    <cellStyle name="20% - Accent1 3 3 2 2 6 2 3 2" xfId="24239" xr:uid="{00000000-0005-0000-0000-0000F85D0000}"/>
    <cellStyle name="20% - Accent1 3 3 2 2 6 2 4" xfId="24240" xr:uid="{00000000-0005-0000-0000-0000F95D0000}"/>
    <cellStyle name="20% - Accent1 3 3 2 2 6 3" xfId="24241" xr:uid="{00000000-0005-0000-0000-0000FA5D0000}"/>
    <cellStyle name="20% - Accent1 3 3 2 2 6 3 2" xfId="24242" xr:uid="{00000000-0005-0000-0000-0000FB5D0000}"/>
    <cellStyle name="20% - Accent1 3 3 2 2 6 3 2 2" xfId="24243" xr:uid="{00000000-0005-0000-0000-0000FC5D0000}"/>
    <cellStyle name="20% - Accent1 3 3 2 2 6 3 2 2 2" xfId="24244" xr:uid="{00000000-0005-0000-0000-0000FD5D0000}"/>
    <cellStyle name="20% - Accent1 3 3 2 2 6 3 2 3" xfId="24245" xr:uid="{00000000-0005-0000-0000-0000FE5D0000}"/>
    <cellStyle name="20% - Accent1 3 3 2 2 6 3 3" xfId="24246" xr:uid="{00000000-0005-0000-0000-0000FF5D0000}"/>
    <cellStyle name="20% - Accent1 3 3 2 2 6 3 3 2" xfId="24247" xr:uid="{00000000-0005-0000-0000-0000005E0000}"/>
    <cellStyle name="20% - Accent1 3 3 2 2 6 3 4" xfId="24248" xr:uid="{00000000-0005-0000-0000-0000015E0000}"/>
    <cellStyle name="20% - Accent1 3 3 2 2 6 4" xfId="24249" xr:uid="{00000000-0005-0000-0000-0000025E0000}"/>
    <cellStyle name="20% - Accent1 3 3 2 2 6 4 2" xfId="24250" xr:uid="{00000000-0005-0000-0000-0000035E0000}"/>
    <cellStyle name="20% - Accent1 3 3 2 2 6 4 2 2" xfId="24251" xr:uid="{00000000-0005-0000-0000-0000045E0000}"/>
    <cellStyle name="20% - Accent1 3 3 2 2 6 4 2 2 2" xfId="24252" xr:uid="{00000000-0005-0000-0000-0000055E0000}"/>
    <cellStyle name="20% - Accent1 3 3 2 2 6 4 2 3" xfId="24253" xr:uid="{00000000-0005-0000-0000-0000065E0000}"/>
    <cellStyle name="20% - Accent1 3 3 2 2 6 4 3" xfId="24254" xr:uid="{00000000-0005-0000-0000-0000075E0000}"/>
    <cellStyle name="20% - Accent1 3 3 2 2 6 4 3 2" xfId="24255" xr:uid="{00000000-0005-0000-0000-0000085E0000}"/>
    <cellStyle name="20% - Accent1 3 3 2 2 6 4 4" xfId="24256" xr:uid="{00000000-0005-0000-0000-0000095E0000}"/>
    <cellStyle name="20% - Accent1 3 3 2 2 6 5" xfId="24257" xr:uid="{00000000-0005-0000-0000-00000A5E0000}"/>
    <cellStyle name="20% - Accent1 3 3 2 2 6 5 2" xfId="24258" xr:uid="{00000000-0005-0000-0000-00000B5E0000}"/>
    <cellStyle name="20% - Accent1 3 3 2 2 6 5 2 2" xfId="24259" xr:uid="{00000000-0005-0000-0000-00000C5E0000}"/>
    <cellStyle name="20% - Accent1 3 3 2 2 6 5 3" xfId="24260" xr:uid="{00000000-0005-0000-0000-00000D5E0000}"/>
    <cellStyle name="20% - Accent1 3 3 2 2 6 6" xfId="24261" xr:uid="{00000000-0005-0000-0000-00000E5E0000}"/>
    <cellStyle name="20% - Accent1 3 3 2 2 6 6 2" xfId="24262" xr:uid="{00000000-0005-0000-0000-00000F5E0000}"/>
    <cellStyle name="20% - Accent1 3 3 2 2 6 6 2 2" xfId="24263" xr:uid="{00000000-0005-0000-0000-0000105E0000}"/>
    <cellStyle name="20% - Accent1 3 3 2 2 6 6 3" xfId="24264" xr:uid="{00000000-0005-0000-0000-0000115E0000}"/>
    <cellStyle name="20% - Accent1 3 3 2 2 6 7" xfId="24265" xr:uid="{00000000-0005-0000-0000-0000125E0000}"/>
    <cellStyle name="20% - Accent1 3 3 2 2 6 7 2" xfId="24266" xr:uid="{00000000-0005-0000-0000-0000135E0000}"/>
    <cellStyle name="20% - Accent1 3 3 2 2 6 8" xfId="24267" xr:uid="{00000000-0005-0000-0000-0000145E0000}"/>
    <cellStyle name="20% - Accent1 3 3 2 2 6 8 2" xfId="24268" xr:uid="{00000000-0005-0000-0000-0000155E0000}"/>
    <cellStyle name="20% - Accent1 3 3 2 2 6 9" xfId="24269" xr:uid="{00000000-0005-0000-0000-0000165E0000}"/>
    <cellStyle name="20% - Accent1 3 3 2 2 7" xfId="24270" xr:uid="{00000000-0005-0000-0000-0000175E0000}"/>
    <cellStyle name="20% - Accent1 3 3 2 2 7 2" xfId="24271" xr:uid="{00000000-0005-0000-0000-0000185E0000}"/>
    <cellStyle name="20% - Accent1 3 3 2 2 7 2 2" xfId="24272" xr:uid="{00000000-0005-0000-0000-0000195E0000}"/>
    <cellStyle name="20% - Accent1 3 3 2 2 7 2 2 2" xfId="24273" xr:uid="{00000000-0005-0000-0000-00001A5E0000}"/>
    <cellStyle name="20% - Accent1 3 3 2 2 7 2 3" xfId="24274" xr:uid="{00000000-0005-0000-0000-00001B5E0000}"/>
    <cellStyle name="20% - Accent1 3 3 2 2 7 3" xfId="24275" xr:uid="{00000000-0005-0000-0000-00001C5E0000}"/>
    <cellStyle name="20% - Accent1 3 3 2 2 7 3 2" xfId="24276" xr:uid="{00000000-0005-0000-0000-00001D5E0000}"/>
    <cellStyle name="20% - Accent1 3 3 2 2 7 4" xfId="24277" xr:uid="{00000000-0005-0000-0000-00001E5E0000}"/>
    <cellStyle name="20% - Accent1 3 3 2 2 8" xfId="24278" xr:uid="{00000000-0005-0000-0000-00001F5E0000}"/>
    <cellStyle name="20% - Accent1 3 3 2 2 8 2" xfId="24279" xr:uid="{00000000-0005-0000-0000-0000205E0000}"/>
    <cellStyle name="20% - Accent1 3 3 2 2 8 2 2" xfId="24280" xr:uid="{00000000-0005-0000-0000-0000215E0000}"/>
    <cellStyle name="20% - Accent1 3 3 2 2 8 2 2 2" xfId="24281" xr:uid="{00000000-0005-0000-0000-0000225E0000}"/>
    <cellStyle name="20% - Accent1 3 3 2 2 8 2 3" xfId="24282" xr:uid="{00000000-0005-0000-0000-0000235E0000}"/>
    <cellStyle name="20% - Accent1 3 3 2 2 8 3" xfId="24283" xr:uid="{00000000-0005-0000-0000-0000245E0000}"/>
    <cellStyle name="20% - Accent1 3 3 2 2 8 3 2" xfId="24284" xr:uid="{00000000-0005-0000-0000-0000255E0000}"/>
    <cellStyle name="20% - Accent1 3 3 2 2 8 4" xfId="24285" xr:uid="{00000000-0005-0000-0000-0000265E0000}"/>
    <cellStyle name="20% - Accent1 3 3 2 2 9" xfId="24286" xr:uid="{00000000-0005-0000-0000-0000275E0000}"/>
    <cellStyle name="20% - Accent1 3 3 2 2 9 2" xfId="24287" xr:uid="{00000000-0005-0000-0000-0000285E0000}"/>
    <cellStyle name="20% - Accent1 3 3 2 2 9 2 2" xfId="24288" xr:uid="{00000000-0005-0000-0000-0000295E0000}"/>
    <cellStyle name="20% - Accent1 3 3 2 2 9 2 2 2" xfId="24289" xr:uid="{00000000-0005-0000-0000-00002A5E0000}"/>
    <cellStyle name="20% - Accent1 3 3 2 2 9 2 3" xfId="24290" xr:uid="{00000000-0005-0000-0000-00002B5E0000}"/>
    <cellStyle name="20% - Accent1 3 3 2 2 9 3" xfId="24291" xr:uid="{00000000-0005-0000-0000-00002C5E0000}"/>
    <cellStyle name="20% - Accent1 3 3 2 2 9 3 2" xfId="24292" xr:uid="{00000000-0005-0000-0000-00002D5E0000}"/>
    <cellStyle name="20% - Accent1 3 3 2 2 9 4" xfId="24293" xr:uid="{00000000-0005-0000-0000-00002E5E0000}"/>
    <cellStyle name="20% - Accent1 3 3 2 3" xfId="24294" xr:uid="{00000000-0005-0000-0000-00002F5E0000}"/>
    <cellStyle name="20% - Accent1 3 3 2 3 10" xfId="24295" xr:uid="{00000000-0005-0000-0000-0000305E0000}"/>
    <cellStyle name="20% - Accent1 3 3 2 3 10 2" xfId="24296" xr:uid="{00000000-0005-0000-0000-0000315E0000}"/>
    <cellStyle name="20% - Accent1 3 3 2 3 11" xfId="24297" xr:uid="{00000000-0005-0000-0000-0000325E0000}"/>
    <cellStyle name="20% - Accent1 3 3 2 3 2" xfId="24298" xr:uid="{00000000-0005-0000-0000-0000335E0000}"/>
    <cellStyle name="20% - Accent1 3 3 2 3 2 2" xfId="24299" xr:uid="{00000000-0005-0000-0000-0000345E0000}"/>
    <cellStyle name="20% - Accent1 3 3 2 3 2 2 2" xfId="24300" xr:uid="{00000000-0005-0000-0000-0000355E0000}"/>
    <cellStyle name="20% - Accent1 3 3 2 3 2 2 2 2" xfId="24301" xr:uid="{00000000-0005-0000-0000-0000365E0000}"/>
    <cellStyle name="20% - Accent1 3 3 2 3 2 2 2 2 2" xfId="24302" xr:uid="{00000000-0005-0000-0000-0000375E0000}"/>
    <cellStyle name="20% - Accent1 3 3 2 3 2 2 2 3" xfId="24303" xr:uid="{00000000-0005-0000-0000-0000385E0000}"/>
    <cellStyle name="20% - Accent1 3 3 2 3 2 2 3" xfId="24304" xr:uid="{00000000-0005-0000-0000-0000395E0000}"/>
    <cellStyle name="20% - Accent1 3 3 2 3 2 2 3 2" xfId="24305" xr:uid="{00000000-0005-0000-0000-00003A5E0000}"/>
    <cellStyle name="20% - Accent1 3 3 2 3 2 2 4" xfId="24306" xr:uid="{00000000-0005-0000-0000-00003B5E0000}"/>
    <cellStyle name="20% - Accent1 3 3 2 3 2 3" xfId="24307" xr:uid="{00000000-0005-0000-0000-00003C5E0000}"/>
    <cellStyle name="20% - Accent1 3 3 2 3 2 3 2" xfId="24308" xr:uid="{00000000-0005-0000-0000-00003D5E0000}"/>
    <cellStyle name="20% - Accent1 3 3 2 3 2 3 2 2" xfId="24309" xr:uid="{00000000-0005-0000-0000-00003E5E0000}"/>
    <cellStyle name="20% - Accent1 3 3 2 3 2 3 2 2 2" xfId="24310" xr:uid="{00000000-0005-0000-0000-00003F5E0000}"/>
    <cellStyle name="20% - Accent1 3 3 2 3 2 3 2 3" xfId="24311" xr:uid="{00000000-0005-0000-0000-0000405E0000}"/>
    <cellStyle name="20% - Accent1 3 3 2 3 2 3 3" xfId="24312" xr:uid="{00000000-0005-0000-0000-0000415E0000}"/>
    <cellStyle name="20% - Accent1 3 3 2 3 2 3 3 2" xfId="24313" xr:uid="{00000000-0005-0000-0000-0000425E0000}"/>
    <cellStyle name="20% - Accent1 3 3 2 3 2 3 4" xfId="24314" xr:uid="{00000000-0005-0000-0000-0000435E0000}"/>
    <cellStyle name="20% - Accent1 3 3 2 3 2 4" xfId="24315" xr:uid="{00000000-0005-0000-0000-0000445E0000}"/>
    <cellStyle name="20% - Accent1 3 3 2 3 2 4 2" xfId="24316" xr:uid="{00000000-0005-0000-0000-0000455E0000}"/>
    <cellStyle name="20% - Accent1 3 3 2 3 2 4 2 2" xfId="24317" xr:uid="{00000000-0005-0000-0000-0000465E0000}"/>
    <cellStyle name="20% - Accent1 3 3 2 3 2 4 2 2 2" xfId="24318" xr:uid="{00000000-0005-0000-0000-0000475E0000}"/>
    <cellStyle name="20% - Accent1 3 3 2 3 2 4 2 3" xfId="24319" xr:uid="{00000000-0005-0000-0000-0000485E0000}"/>
    <cellStyle name="20% - Accent1 3 3 2 3 2 4 3" xfId="24320" xr:uid="{00000000-0005-0000-0000-0000495E0000}"/>
    <cellStyle name="20% - Accent1 3 3 2 3 2 4 3 2" xfId="24321" xr:uid="{00000000-0005-0000-0000-00004A5E0000}"/>
    <cellStyle name="20% - Accent1 3 3 2 3 2 4 4" xfId="24322" xr:uid="{00000000-0005-0000-0000-00004B5E0000}"/>
    <cellStyle name="20% - Accent1 3 3 2 3 2 5" xfId="24323" xr:uid="{00000000-0005-0000-0000-00004C5E0000}"/>
    <cellStyle name="20% - Accent1 3 3 2 3 2 5 2" xfId="24324" xr:uid="{00000000-0005-0000-0000-00004D5E0000}"/>
    <cellStyle name="20% - Accent1 3 3 2 3 2 5 2 2" xfId="24325" xr:uid="{00000000-0005-0000-0000-00004E5E0000}"/>
    <cellStyle name="20% - Accent1 3 3 2 3 2 5 3" xfId="24326" xr:uid="{00000000-0005-0000-0000-00004F5E0000}"/>
    <cellStyle name="20% - Accent1 3 3 2 3 2 6" xfId="24327" xr:uid="{00000000-0005-0000-0000-0000505E0000}"/>
    <cellStyle name="20% - Accent1 3 3 2 3 2 6 2" xfId="24328" xr:uid="{00000000-0005-0000-0000-0000515E0000}"/>
    <cellStyle name="20% - Accent1 3 3 2 3 2 6 2 2" xfId="24329" xr:uid="{00000000-0005-0000-0000-0000525E0000}"/>
    <cellStyle name="20% - Accent1 3 3 2 3 2 6 3" xfId="24330" xr:uid="{00000000-0005-0000-0000-0000535E0000}"/>
    <cellStyle name="20% - Accent1 3 3 2 3 2 7" xfId="24331" xr:uid="{00000000-0005-0000-0000-0000545E0000}"/>
    <cellStyle name="20% - Accent1 3 3 2 3 2 7 2" xfId="24332" xr:uid="{00000000-0005-0000-0000-0000555E0000}"/>
    <cellStyle name="20% - Accent1 3 3 2 3 2 8" xfId="24333" xr:uid="{00000000-0005-0000-0000-0000565E0000}"/>
    <cellStyle name="20% - Accent1 3 3 2 3 2 8 2" xfId="24334" xr:uid="{00000000-0005-0000-0000-0000575E0000}"/>
    <cellStyle name="20% - Accent1 3 3 2 3 2 9" xfId="24335" xr:uid="{00000000-0005-0000-0000-0000585E0000}"/>
    <cellStyle name="20% - Accent1 3 3 2 3 3" xfId="24336" xr:uid="{00000000-0005-0000-0000-0000595E0000}"/>
    <cellStyle name="20% - Accent1 3 3 2 3 3 2" xfId="24337" xr:uid="{00000000-0005-0000-0000-00005A5E0000}"/>
    <cellStyle name="20% - Accent1 3 3 2 3 3 2 2" xfId="24338" xr:uid="{00000000-0005-0000-0000-00005B5E0000}"/>
    <cellStyle name="20% - Accent1 3 3 2 3 3 2 2 2" xfId="24339" xr:uid="{00000000-0005-0000-0000-00005C5E0000}"/>
    <cellStyle name="20% - Accent1 3 3 2 3 3 2 2 2 2" xfId="24340" xr:uid="{00000000-0005-0000-0000-00005D5E0000}"/>
    <cellStyle name="20% - Accent1 3 3 2 3 3 2 2 3" xfId="24341" xr:uid="{00000000-0005-0000-0000-00005E5E0000}"/>
    <cellStyle name="20% - Accent1 3 3 2 3 3 2 3" xfId="24342" xr:uid="{00000000-0005-0000-0000-00005F5E0000}"/>
    <cellStyle name="20% - Accent1 3 3 2 3 3 2 3 2" xfId="24343" xr:uid="{00000000-0005-0000-0000-0000605E0000}"/>
    <cellStyle name="20% - Accent1 3 3 2 3 3 2 4" xfId="24344" xr:uid="{00000000-0005-0000-0000-0000615E0000}"/>
    <cellStyle name="20% - Accent1 3 3 2 3 3 3" xfId="24345" xr:uid="{00000000-0005-0000-0000-0000625E0000}"/>
    <cellStyle name="20% - Accent1 3 3 2 3 3 3 2" xfId="24346" xr:uid="{00000000-0005-0000-0000-0000635E0000}"/>
    <cellStyle name="20% - Accent1 3 3 2 3 3 3 2 2" xfId="24347" xr:uid="{00000000-0005-0000-0000-0000645E0000}"/>
    <cellStyle name="20% - Accent1 3 3 2 3 3 3 2 2 2" xfId="24348" xr:uid="{00000000-0005-0000-0000-0000655E0000}"/>
    <cellStyle name="20% - Accent1 3 3 2 3 3 3 2 3" xfId="24349" xr:uid="{00000000-0005-0000-0000-0000665E0000}"/>
    <cellStyle name="20% - Accent1 3 3 2 3 3 3 3" xfId="24350" xr:uid="{00000000-0005-0000-0000-0000675E0000}"/>
    <cellStyle name="20% - Accent1 3 3 2 3 3 3 3 2" xfId="24351" xr:uid="{00000000-0005-0000-0000-0000685E0000}"/>
    <cellStyle name="20% - Accent1 3 3 2 3 3 3 4" xfId="24352" xr:uid="{00000000-0005-0000-0000-0000695E0000}"/>
    <cellStyle name="20% - Accent1 3 3 2 3 3 4" xfId="24353" xr:uid="{00000000-0005-0000-0000-00006A5E0000}"/>
    <cellStyle name="20% - Accent1 3 3 2 3 3 4 2" xfId="24354" xr:uid="{00000000-0005-0000-0000-00006B5E0000}"/>
    <cellStyle name="20% - Accent1 3 3 2 3 3 4 2 2" xfId="24355" xr:uid="{00000000-0005-0000-0000-00006C5E0000}"/>
    <cellStyle name="20% - Accent1 3 3 2 3 3 4 2 2 2" xfId="24356" xr:uid="{00000000-0005-0000-0000-00006D5E0000}"/>
    <cellStyle name="20% - Accent1 3 3 2 3 3 4 2 3" xfId="24357" xr:uid="{00000000-0005-0000-0000-00006E5E0000}"/>
    <cellStyle name="20% - Accent1 3 3 2 3 3 4 3" xfId="24358" xr:uid="{00000000-0005-0000-0000-00006F5E0000}"/>
    <cellStyle name="20% - Accent1 3 3 2 3 3 4 3 2" xfId="24359" xr:uid="{00000000-0005-0000-0000-0000705E0000}"/>
    <cellStyle name="20% - Accent1 3 3 2 3 3 4 4" xfId="24360" xr:uid="{00000000-0005-0000-0000-0000715E0000}"/>
    <cellStyle name="20% - Accent1 3 3 2 3 3 5" xfId="24361" xr:uid="{00000000-0005-0000-0000-0000725E0000}"/>
    <cellStyle name="20% - Accent1 3 3 2 3 3 5 2" xfId="24362" xr:uid="{00000000-0005-0000-0000-0000735E0000}"/>
    <cellStyle name="20% - Accent1 3 3 2 3 3 5 2 2" xfId="24363" xr:uid="{00000000-0005-0000-0000-0000745E0000}"/>
    <cellStyle name="20% - Accent1 3 3 2 3 3 5 3" xfId="24364" xr:uid="{00000000-0005-0000-0000-0000755E0000}"/>
    <cellStyle name="20% - Accent1 3 3 2 3 3 6" xfId="24365" xr:uid="{00000000-0005-0000-0000-0000765E0000}"/>
    <cellStyle name="20% - Accent1 3 3 2 3 3 6 2" xfId="24366" xr:uid="{00000000-0005-0000-0000-0000775E0000}"/>
    <cellStyle name="20% - Accent1 3 3 2 3 3 6 2 2" xfId="24367" xr:uid="{00000000-0005-0000-0000-0000785E0000}"/>
    <cellStyle name="20% - Accent1 3 3 2 3 3 6 3" xfId="24368" xr:uid="{00000000-0005-0000-0000-0000795E0000}"/>
    <cellStyle name="20% - Accent1 3 3 2 3 3 7" xfId="24369" xr:uid="{00000000-0005-0000-0000-00007A5E0000}"/>
    <cellStyle name="20% - Accent1 3 3 2 3 3 7 2" xfId="24370" xr:uid="{00000000-0005-0000-0000-00007B5E0000}"/>
    <cellStyle name="20% - Accent1 3 3 2 3 3 8" xfId="24371" xr:uid="{00000000-0005-0000-0000-00007C5E0000}"/>
    <cellStyle name="20% - Accent1 3 3 2 3 3 8 2" xfId="24372" xr:uid="{00000000-0005-0000-0000-00007D5E0000}"/>
    <cellStyle name="20% - Accent1 3 3 2 3 3 9" xfId="24373" xr:uid="{00000000-0005-0000-0000-00007E5E0000}"/>
    <cellStyle name="20% - Accent1 3 3 2 3 4" xfId="24374" xr:uid="{00000000-0005-0000-0000-00007F5E0000}"/>
    <cellStyle name="20% - Accent1 3 3 2 3 4 2" xfId="24375" xr:uid="{00000000-0005-0000-0000-0000805E0000}"/>
    <cellStyle name="20% - Accent1 3 3 2 3 4 2 2" xfId="24376" xr:uid="{00000000-0005-0000-0000-0000815E0000}"/>
    <cellStyle name="20% - Accent1 3 3 2 3 4 2 2 2" xfId="24377" xr:uid="{00000000-0005-0000-0000-0000825E0000}"/>
    <cellStyle name="20% - Accent1 3 3 2 3 4 2 3" xfId="24378" xr:uid="{00000000-0005-0000-0000-0000835E0000}"/>
    <cellStyle name="20% - Accent1 3 3 2 3 4 3" xfId="24379" xr:uid="{00000000-0005-0000-0000-0000845E0000}"/>
    <cellStyle name="20% - Accent1 3 3 2 3 4 3 2" xfId="24380" xr:uid="{00000000-0005-0000-0000-0000855E0000}"/>
    <cellStyle name="20% - Accent1 3 3 2 3 4 4" xfId="24381" xr:uid="{00000000-0005-0000-0000-0000865E0000}"/>
    <cellStyle name="20% - Accent1 3 3 2 3 5" xfId="24382" xr:uid="{00000000-0005-0000-0000-0000875E0000}"/>
    <cellStyle name="20% - Accent1 3 3 2 3 5 2" xfId="24383" xr:uid="{00000000-0005-0000-0000-0000885E0000}"/>
    <cellStyle name="20% - Accent1 3 3 2 3 5 2 2" xfId="24384" xr:uid="{00000000-0005-0000-0000-0000895E0000}"/>
    <cellStyle name="20% - Accent1 3 3 2 3 5 2 2 2" xfId="24385" xr:uid="{00000000-0005-0000-0000-00008A5E0000}"/>
    <cellStyle name="20% - Accent1 3 3 2 3 5 2 3" xfId="24386" xr:uid="{00000000-0005-0000-0000-00008B5E0000}"/>
    <cellStyle name="20% - Accent1 3 3 2 3 5 3" xfId="24387" xr:uid="{00000000-0005-0000-0000-00008C5E0000}"/>
    <cellStyle name="20% - Accent1 3 3 2 3 5 3 2" xfId="24388" xr:uid="{00000000-0005-0000-0000-00008D5E0000}"/>
    <cellStyle name="20% - Accent1 3 3 2 3 5 4" xfId="24389" xr:uid="{00000000-0005-0000-0000-00008E5E0000}"/>
    <cellStyle name="20% - Accent1 3 3 2 3 6" xfId="24390" xr:uid="{00000000-0005-0000-0000-00008F5E0000}"/>
    <cellStyle name="20% - Accent1 3 3 2 3 6 2" xfId="24391" xr:uid="{00000000-0005-0000-0000-0000905E0000}"/>
    <cellStyle name="20% - Accent1 3 3 2 3 6 2 2" xfId="24392" xr:uid="{00000000-0005-0000-0000-0000915E0000}"/>
    <cellStyle name="20% - Accent1 3 3 2 3 6 2 2 2" xfId="24393" xr:uid="{00000000-0005-0000-0000-0000925E0000}"/>
    <cellStyle name="20% - Accent1 3 3 2 3 6 2 3" xfId="24394" xr:uid="{00000000-0005-0000-0000-0000935E0000}"/>
    <cellStyle name="20% - Accent1 3 3 2 3 6 3" xfId="24395" xr:uid="{00000000-0005-0000-0000-0000945E0000}"/>
    <cellStyle name="20% - Accent1 3 3 2 3 6 3 2" xfId="24396" xr:uid="{00000000-0005-0000-0000-0000955E0000}"/>
    <cellStyle name="20% - Accent1 3 3 2 3 6 4" xfId="24397" xr:uid="{00000000-0005-0000-0000-0000965E0000}"/>
    <cellStyle name="20% - Accent1 3 3 2 3 7" xfId="24398" xr:uid="{00000000-0005-0000-0000-0000975E0000}"/>
    <cellStyle name="20% - Accent1 3 3 2 3 7 2" xfId="24399" xr:uid="{00000000-0005-0000-0000-0000985E0000}"/>
    <cellStyle name="20% - Accent1 3 3 2 3 7 2 2" xfId="24400" xr:uid="{00000000-0005-0000-0000-0000995E0000}"/>
    <cellStyle name="20% - Accent1 3 3 2 3 7 3" xfId="24401" xr:uid="{00000000-0005-0000-0000-00009A5E0000}"/>
    <cellStyle name="20% - Accent1 3 3 2 3 8" xfId="24402" xr:uid="{00000000-0005-0000-0000-00009B5E0000}"/>
    <cellStyle name="20% - Accent1 3 3 2 3 8 2" xfId="24403" xr:uid="{00000000-0005-0000-0000-00009C5E0000}"/>
    <cellStyle name="20% - Accent1 3 3 2 3 8 2 2" xfId="24404" xr:uid="{00000000-0005-0000-0000-00009D5E0000}"/>
    <cellStyle name="20% - Accent1 3 3 2 3 8 3" xfId="24405" xr:uid="{00000000-0005-0000-0000-00009E5E0000}"/>
    <cellStyle name="20% - Accent1 3 3 2 3 9" xfId="24406" xr:uid="{00000000-0005-0000-0000-00009F5E0000}"/>
    <cellStyle name="20% - Accent1 3 3 2 3 9 2" xfId="24407" xr:uid="{00000000-0005-0000-0000-0000A05E0000}"/>
    <cellStyle name="20% - Accent1 3 3 2 4" xfId="24408" xr:uid="{00000000-0005-0000-0000-0000A15E0000}"/>
    <cellStyle name="20% - Accent1 3 3 2 4 10" xfId="24409" xr:uid="{00000000-0005-0000-0000-0000A25E0000}"/>
    <cellStyle name="20% - Accent1 3 3 2 4 10 2" xfId="24410" xr:uid="{00000000-0005-0000-0000-0000A35E0000}"/>
    <cellStyle name="20% - Accent1 3 3 2 4 11" xfId="24411" xr:uid="{00000000-0005-0000-0000-0000A45E0000}"/>
    <cellStyle name="20% - Accent1 3 3 2 4 2" xfId="24412" xr:uid="{00000000-0005-0000-0000-0000A55E0000}"/>
    <cellStyle name="20% - Accent1 3 3 2 4 2 2" xfId="24413" xr:uid="{00000000-0005-0000-0000-0000A65E0000}"/>
    <cellStyle name="20% - Accent1 3 3 2 4 2 2 2" xfId="24414" xr:uid="{00000000-0005-0000-0000-0000A75E0000}"/>
    <cellStyle name="20% - Accent1 3 3 2 4 2 2 2 2" xfId="24415" xr:uid="{00000000-0005-0000-0000-0000A85E0000}"/>
    <cellStyle name="20% - Accent1 3 3 2 4 2 2 2 2 2" xfId="24416" xr:uid="{00000000-0005-0000-0000-0000A95E0000}"/>
    <cellStyle name="20% - Accent1 3 3 2 4 2 2 2 3" xfId="24417" xr:uid="{00000000-0005-0000-0000-0000AA5E0000}"/>
    <cellStyle name="20% - Accent1 3 3 2 4 2 2 3" xfId="24418" xr:uid="{00000000-0005-0000-0000-0000AB5E0000}"/>
    <cellStyle name="20% - Accent1 3 3 2 4 2 2 3 2" xfId="24419" xr:uid="{00000000-0005-0000-0000-0000AC5E0000}"/>
    <cellStyle name="20% - Accent1 3 3 2 4 2 2 4" xfId="24420" xr:uid="{00000000-0005-0000-0000-0000AD5E0000}"/>
    <cellStyle name="20% - Accent1 3 3 2 4 2 3" xfId="24421" xr:uid="{00000000-0005-0000-0000-0000AE5E0000}"/>
    <cellStyle name="20% - Accent1 3 3 2 4 2 3 2" xfId="24422" xr:uid="{00000000-0005-0000-0000-0000AF5E0000}"/>
    <cellStyle name="20% - Accent1 3 3 2 4 2 3 2 2" xfId="24423" xr:uid="{00000000-0005-0000-0000-0000B05E0000}"/>
    <cellStyle name="20% - Accent1 3 3 2 4 2 3 2 2 2" xfId="24424" xr:uid="{00000000-0005-0000-0000-0000B15E0000}"/>
    <cellStyle name="20% - Accent1 3 3 2 4 2 3 2 3" xfId="24425" xr:uid="{00000000-0005-0000-0000-0000B25E0000}"/>
    <cellStyle name="20% - Accent1 3 3 2 4 2 3 3" xfId="24426" xr:uid="{00000000-0005-0000-0000-0000B35E0000}"/>
    <cellStyle name="20% - Accent1 3 3 2 4 2 3 3 2" xfId="24427" xr:uid="{00000000-0005-0000-0000-0000B45E0000}"/>
    <cellStyle name="20% - Accent1 3 3 2 4 2 3 4" xfId="24428" xr:uid="{00000000-0005-0000-0000-0000B55E0000}"/>
    <cellStyle name="20% - Accent1 3 3 2 4 2 4" xfId="24429" xr:uid="{00000000-0005-0000-0000-0000B65E0000}"/>
    <cellStyle name="20% - Accent1 3 3 2 4 2 4 2" xfId="24430" xr:uid="{00000000-0005-0000-0000-0000B75E0000}"/>
    <cellStyle name="20% - Accent1 3 3 2 4 2 4 2 2" xfId="24431" xr:uid="{00000000-0005-0000-0000-0000B85E0000}"/>
    <cellStyle name="20% - Accent1 3 3 2 4 2 4 2 2 2" xfId="24432" xr:uid="{00000000-0005-0000-0000-0000B95E0000}"/>
    <cellStyle name="20% - Accent1 3 3 2 4 2 4 2 3" xfId="24433" xr:uid="{00000000-0005-0000-0000-0000BA5E0000}"/>
    <cellStyle name="20% - Accent1 3 3 2 4 2 4 3" xfId="24434" xr:uid="{00000000-0005-0000-0000-0000BB5E0000}"/>
    <cellStyle name="20% - Accent1 3 3 2 4 2 4 3 2" xfId="24435" xr:uid="{00000000-0005-0000-0000-0000BC5E0000}"/>
    <cellStyle name="20% - Accent1 3 3 2 4 2 4 4" xfId="24436" xr:uid="{00000000-0005-0000-0000-0000BD5E0000}"/>
    <cellStyle name="20% - Accent1 3 3 2 4 2 5" xfId="24437" xr:uid="{00000000-0005-0000-0000-0000BE5E0000}"/>
    <cellStyle name="20% - Accent1 3 3 2 4 2 5 2" xfId="24438" xr:uid="{00000000-0005-0000-0000-0000BF5E0000}"/>
    <cellStyle name="20% - Accent1 3 3 2 4 2 5 2 2" xfId="24439" xr:uid="{00000000-0005-0000-0000-0000C05E0000}"/>
    <cellStyle name="20% - Accent1 3 3 2 4 2 5 3" xfId="24440" xr:uid="{00000000-0005-0000-0000-0000C15E0000}"/>
    <cellStyle name="20% - Accent1 3 3 2 4 2 6" xfId="24441" xr:uid="{00000000-0005-0000-0000-0000C25E0000}"/>
    <cellStyle name="20% - Accent1 3 3 2 4 2 6 2" xfId="24442" xr:uid="{00000000-0005-0000-0000-0000C35E0000}"/>
    <cellStyle name="20% - Accent1 3 3 2 4 2 6 2 2" xfId="24443" xr:uid="{00000000-0005-0000-0000-0000C45E0000}"/>
    <cellStyle name="20% - Accent1 3 3 2 4 2 6 3" xfId="24444" xr:uid="{00000000-0005-0000-0000-0000C55E0000}"/>
    <cellStyle name="20% - Accent1 3 3 2 4 2 7" xfId="24445" xr:uid="{00000000-0005-0000-0000-0000C65E0000}"/>
    <cellStyle name="20% - Accent1 3 3 2 4 2 7 2" xfId="24446" xr:uid="{00000000-0005-0000-0000-0000C75E0000}"/>
    <cellStyle name="20% - Accent1 3 3 2 4 2 8" xfId="24447" xr:uid="{00000000-0005-0000-0000-0000C85E0000}"/>
    <cellStyle name="20% - Accent1 3 3 2 4 2 8 2" xfId="24448" xr:uid="{00000000-0005-0000-0000-0000C95E0000}"/>
    <cellStyle name="20% - Accent1 3 3 2 4 2 9" xfId="24449" xr:uid="{00000000-0005-0000-0000-0000CA5E0000}"/>
    <cellStyle name="20% - Accent1 3 3 2 4 3" xfId="24450" xr:uid="{00000000-0005-0000-0000-0000CB5E0000}"/>
    <cellStyle name="20% - Accent1 3 3 2 4 3 2" xfId="24451" xr:uid="{00000000-0005-0000-0000-0000CC5E0000}"/>
    <cellStyle name="20% - Accent1 3 3 2 4 3 2 2" xfId="24452" xr:uid="{00000000-0005-0000-0000-0000CD5E0000}"/>
    <cellStyle name="20% - Accent1 3 3 2 4 3 2 2 2" xfId="24453" xr:uid="{00000000-0005-0000-0000-0000CE5E0000}"/>
    <cellStyle name="20% - Accent1 3 3 2 4 3 2 2 2 2" xfId="24454" xr:uid="{00000000-0005-0000-0000-0000CF5E0000}"/>
    <cellStyle name="20% - Accent1 3 3 2 4 3 2 2 3" xfId="24455" xr:uid="{00000000-0005-0000-0000-0000D05E0000}"/>
    <cellStyle name="20% - Accent1 3 3 2 4 3 2 3" xfId="24456" xr:uid="{00000000-0005-0000-0000-0000D15E0000}"/>
    <cellStyle name="20% - Accent1 3 3 2 4 3 2 3 2" xfId="24457" xr:uid="{00000000-0005-0000-0000-0000D25E0000}"/>
    <cellStyle name="20% - Accent1 3 3 2 4 3 2 4" xfId="24458" xr:uid="{00000000-0005-0000-0000-0000D35E0000}"/>
    <cellStyle name="20% - Accent1 3 3 2 4 3 3" xfId="24459" xr:uid="{00000000-0005-0000-0000-0000D45E0000}"/>
    <cellStyle name="20% - Accent1 3 3 2 4 3 3 2" xfId="24460" xr:uid="{00000000-0005-0000-0000-0000D55E0000}"/>
    <cellStyle name="20% - Accent1 3 3 2 4 3 3 2 2" xfId="24461" xr:uid="{00000000-0005-0000-0000-0000D65E0000}"/>
    <cellStyle name="20% - Accent1 3 3 2 4 3 3 2 2 2" xfId="24462" xr:uid="{00000000-0005-0000-0000-0000D75E0000}"/>
    <cellStyle name="20% - Accent1 3 3 2 4 3 3 2 3" xfId="24463" xr:uid="{00000000-0005-0000-0000-0000D85E0000}"/>
    <cellStyle name="20% - Accent1 3 3 2 4 3 3 3" xfId="24464" xr:uid="{00000000-0005-0000-0000-0000D95E0000}"/>
    <cellStyle name="20% - Accent1 3 3 2 4 3 3 3 2" xfId="24465" xr:uid="{00000000-0005-0000-0000-0000DA5E0000}"/>
    <cellStyle name="20% - Accent1 3 3 2 4 3 3 4" xfId="24466" xr:uid="{00000000-0005-0000-0000-0000DB5E0000}"/>
    <cellStyle name="20% - Accent1 3 3 2 4 3 4" xfId="24467" xr:uid="{00000000-0005-0000-0000-0000DC5E0000}"/>
    <cellStyle name="20% - Accent1 3 3 2 4 3 4 2" xfId="24468" xr:uid="{00000000-0005-0000-0000-0000DD5E0000}"/>
    <cellStyle name="20% - Accent1 3 3 2 4 3 4 2 2" xfId="24469" xr:uid="{00000000-0005-0000-0000-0000DE5E0000}"/>
    <cellStyle name="20% - Accent1 3 3 2 4 3 4 2 2 2" xfId="24470" xr:uid="{00000000-0005-0000-0000-0000DF5E0000}"/>
    <cellStyle name="20% - Accent1 3 3 2 4 3 4 2 3" xfId="24471" xr:uid="{00000000-0005-0000-0000-0000E05E0000}"/>
    <cellStyle name="20% - Accent1 3 3 2 4 3 4 3" xfId="24472" xr:uid="{00000000-0005-0000-0000-0000E15E0000}"/>
    <cellStyle name="20% - Accent1 3 3 2 4 3 4 3 2" xfId="24473" xr:uid="{00000000-0005-0000-0000-0000E25E0000}"/>
    <cellStyle name="20% - Accent1 3 3 2 4 3 4 4" xfId="24474" xr:uid="{00000000-0005-0000-0000-0000E35E0000}"/>
    <cellStyle name="20% - Accent1 3 3 2 4 3 5" xfId="24475" xr:uid="{00000000-0005-0000-0000-0000E45E0000}"/>
    <cellStyle name="20% - Accent1 3 3 2 4 3 5 2" xfId="24476" xr:uid="{00000000-0005-0000-0000-0000E55E0000}"/>
    <cellStyle name="20% - Accent1 3 3 2 4 3 5 2 2" xfId="24477" xr:uid="{00000000-0005-0000-0000-0000E65E0000}"/>
    <cellStyle name="20% - Accent1 3 3 2 4 3 5 3" xfId="24478" xr:uid="{00000000-0005-0000-0000-0000E75E0000}"/>
    <cellStyle name="20% - Accent1 3 3 2 4 3 6" xfId="24479" xr:uid="{00000000-0005-0000-0000-0000E85E0000}"/>
    <cellStyle name="20% - Accent1 3 3 2 4 3 6 2" xfId="24480" xr:uid="{00000000-0005-0000-0000-0000E95E0000}"/>
    <cellStyle name="20% - Accent1 3 3 2 4 3 6 2 2" xfId="24481" xr:uid="{00000000-0005-0000-0000-0000EA5E0000}"/>
    <cellStyle name="20% - Accent1 3 3 2 4 3 6 3" xfId="24482" xr:uid="{00000000-0005-0000-0000-0000EB5E0000}"/>
    <cellStyle name="20% - Accent1 3 3 2 4 3 7" xfId="24483" xr:uid="{00000000-0005-0000-0000-0000EC5E0000}"/>
    <cellStyle name="20% - Accent1 3 3 2 4 3 7 2" xfId="24484" xr:uid="{00000000-0005-0000-0000-0000ED5E0000}"/>
    <cellStyle name="20% - Accent1 3 3 2 4 3 8" xfId="24485" xr:uid="{00000000-0005-0000-0000-0000EE5E0000}"/>
    <cellStyle name="20% - Accent1 3 3 2 4 3 8 2" xfId="24486" xr:uid="{00000000-0005-0000-0000-0000EF5E0000}"/>
    <cellStyle name="20% - Accent1 3 3 2 4 3 9" xfId="24487" xr:uid="{00000000-0005-0000-0000-0000F05E0000}"/>
    <cellStyle name="20% - Accent1 3 3 2 4 4" xfId="24488" xr:uid="{00000000-0005-0000-0000-0000F15E0000}"/>
    <cellStyle name="20% - Accent1 3 3 2 4 4 2" xfId="24489" xr:uid="{00000000-0005-0000-0000-0000F25E0000}"/>
    <cellStyle name="20% - Accent1 3 3 2 4 4 2 2" xfId="24490" xr:uid="{00000000-0005-0000-0000-0000F35E0000}"/>
    <cellStyle name="20% - Accent1 3 3 2 4 4 2 2 2" xfId="24491" xr:uid="{00000000-0005-0000-0000-0000F45E0000}"/>
    <cellStyle name="20% - Accent1 3 3 2 4 4 2 3" xfId="24492" xr:uid="{00000000-0005-0000-0000-0000F55E0000}"/>
    <cellStyle name="20% - Accent1 3 3 2 4 4 3" xfId="24493" xr:uid="{00000000-0005-0000-0000-0000F65E0000}"/>
    <cellStyle name="20% - Accent1 3 3 2 4 4 3 2" xfId="24494" xr:uid="{00000000-0005-0000-0000-0000F75E0000}"/>
    <cellStyle name="20% - Accent1 3 3 2 4 4 4" xfId="24495" xr:uid="{00000000-0005-0000-0000-0000F85E0000}"/>
    <cellStyle name="20% - Accent1 3 3 2 4 5" xfId="24496" xr:uid="{00000000-0005-0000-0000-0000F95E0000}"/>
    <cellStyle name="20% - Accent1 3 3 2 4 5 2" xfId="24497" xr:uid="{00000000-0005-0000-0000-0000FA5E0000}"/>
    <cellStyle name="20% - Accent1 3 3 2 4 5 2 2" xfId="24498" xr:uid="{00000000-0005-0000-0000-0000FB5E0000}"/>
    <cellStyle name="20% - Accent1 3 3 2 4 5 2 2 2" xfId="24499" xr:uid="{00000000-0005-0000-0000-0000FC5E0000}"/>
    <cellStyle name="20% - Accent1 3 3 2 4 5 2 3" xfId="24500" xr:uid="{00000000-0005-0000-0000-0000FD5E0000}"/>
    <cellStyle name="20% - Accent1 3 3 2 4 5 3" xfId="24501" xr:uid="{00000000-0005-0000-0000-0000FE5E0000}"/>
    <cellStyle name="20% - Accent1 3 3 2 4 5 3 2" xfId="24502" xr:uid="{00000000-0005-0000-0000-0000FF5E0000}"/>
    <cellStyle name="20% - Accent1 3 3 2 4 5 4" xfId="24503" xr:uid="{00000000-0005-0000-0000-0000005F0000}"/>
    <cellStyle name="20% - Accent1 3 3 2 4 6" xfId="24504" xr:uid="{00000000-0005-0000-0000-0000015F0000}"/>
    <cellStyle name="20% - Accent1 3 3 2 4 6 2" xfId="24505" xr:uid="{00000000-0005-0000-0000-0000025F0000}"/>
    <cellStyle name="20% - Accent1 3 3 2 4 6 2 2" xfId="24506" xr:uid="{00000000-0005-0000-0000-0000035F0000}"/>
    <cellStyle name="20% - Accent1 3 3 2 4 6 2 2 2" xfId="24507" xr:uid="{00000000-0005-0000-0000-0000045F0000}"/>
    <cellStyle name="20% - Accent1 3 3 2 4 6 2 3" xfId="24508" xr:uid="{00000000-0005-0000-0000-0000055F0000}"/>
    <cellStyle name="20% - Accent1 3 3 2 4 6 3" xfId="24509" xr:uid="{00000000-0005-0000-0000-0000065F0000}"/>
    <cellStyle name="20% - Accent1 3 3 2 4 6 3 2" xfId="24510" xr:uid="{00000000-0005-0000-0000-0000075F0000}"/>
    <cellStyle name="20% - Accent1 3 3 2 4 6 4" xfId="24511" xr:uid="{00000000-0005-0000-0000-0000085F0000}"/>
    <cellStyle name="20% - Accent1 3 3 2 4 7" xfId="24512" xr:uid="{00000000-0005-0000-0000-0000095F0000}"/>
    <cellStyle name="20% - Accent1 3 3 2 4 7 2" xfId="24513" xr:uid="{00000000-0005-0000-0000-00000A5F0000}"/>
    <cellStyle name="20% - Accent1 3 3 2 4 7 2 2" xfId="24514" xr:uid="{00000000-0005-0000-0000-00000B5F0000}"/>
    <cellStyle name="20% - Accent1 3 3 2 4 7 3" xfId="24515" xr:uid="{00000000-0005-0000-0000-00000C5F0000}"/>
    <cellStyle name="20% - Accent1 3 3 2 4 8" xfId="24516" xr:uid="{00000000-0005-0000-0000-00000D5F0000}"/>
    <cellStyle name="20% - Accent1 3 3 2 4 8 2" xfId="24517" xr:uid="{00000000-0005-0000-0000-00000E5F0000}"/>
    <cellStyle name="20% - Accent1 3 3 2 4 8 2 2" xfId="24518" xr:uid="{00000000-0005-0000-0000-00000F5F0000}"/>
    <cellStyle name="20% - Accent1 3 3 2 4 8 3" xfId="24519" xr:uid="{00000000-0005-0000-0000-0000105F0000}"/>
    <cellStyle name="20% - Accent1 3 3 2 4 9" xfId="24520" xr:uid="{00000000-0005-0000-0000-0000115F0000}"/>
    <cellStyle name="20% - Accent1 3 3 2 4 9 2" xfId="24521" xr:uid="{00000000-0005-0000-0000-0000125F0000}"/>
    <cellStyle name="20% - Accent1 3 3 2 5" xfId="24522" xr:uid="{00000000-0005-0000-0000-0000135F0000}"/>
    <cellStyle name="20% - Accent1 3 3 2 5 10" xfId="24523" xr:uid="{00000000-0005-0000-0000-0000145F0000}"/>
    <cellStyle name="20% - Accent1 3 3 2 5 10 2" xfId="24524" xr:uid="{00000000-0005-0000-0000-0000155F0000}"/>
    <cellStyle name="20% - Accent1 3 3 2 5 11" xfId="24525" xr:uid="{00000000-0005-0000-0000-0000165F0000}"/>
    <cellStyle name="20% - Accent1 3 3 2 5 2" xfId="24526" xr:uid="{00000000-0005-0000-0000-0000175F0000}"/>
    <cellStyle name="20% - Accent1 3 3 2 5 2 2" xfId="24527" xr:uid="{00000000-0005-0000-0000-0000185F0000}"/>
    <cellStyle name="20% - Accent1 3 3 2 5 2 2 2" xfId="24528" xr:uid="{00000000-0005-0000-0000-0000195F0000}"/>
    <cellStyle name="20% - Accent1 3 3 2 5 2 2 2 2" xfId="24529" xr:uid="{00000000-0005-0000-0000-00001A5F0000}"/>
    <cellStyle name="20% - Accent1 3 3 2 5 2 2 2 2 2" xfId="24530" xr:uid="{00000000-0005-0000-0000-00001B5F0000}"/>
    <cellStyle name="20% - Accent1 3 3 2 5 2 2 2 3" xfId="24531" xr:uid="{00000000-0005-0000-0000-00001C5F0000}"/>
    <cellStyle name="20% - Accent1 3 3 2 5 2 2 3" xfId="24532" xr:uid="{00000000-0005-0000-0000-00001D5F0000}"/>
    <cellStyle name="20% - Accent1 3 3 2 5 2 2 3 2" xfId="24533" xr:uid="{00000000-0005-0000-0000-00001E5F0000}"/>
    <cellStyle name="20% - Accent1 3 3 2 5 2 2 4" xfId="24534" xr:uid="{00000000-0005-0000-0000-00001F5F0000}"/>
    <cellStyle name="20% - Accent1 3 3 2 5 2 3" xfId="24535" xr:uid="{00000000-0005-0000-0000-0000205F0000}"/>
    <cellStyle name="20% - Accent1 3 3 2 5 2 3 2" xfId="24536" xr:uid="{00000000-0005-0000-0000-0000215F0000}"/>
    <cellStyle name="20% - Accent1 3 3 2 5 2 3 2 2" xfId="24537" xr:uid="{00000000-0005-0000-0000-0000225F0000}"/>
    <cellStyle name="20% - Accent1 3 3 2 5 2 3 2 2 2" xfId="24538" xr:uid="{00000000-0005-0000-0000-0000235F0000}"/>
    <cellStyle name="20% - Accent1 3 3 2 5 2 3 2 3" xfId="24539" xr:uid="{00000000-0005-0000-0000-0000245F0000}"/>
    <cellStyle name="20% - Accent1 3 3 2 5 2 3 3" xfId="24540" xr:uid="{00000000-0005-0000-0000-0000255F0000}"/>
    <cellStyle name="20% - Accent1 3 3 2 5 2 3 3 2" xfId="24541" xr:uid="{00000000-0005-0000-0000-0000265F0000}"/>
    <cellStyle name="20% - Accent1 3 3 2 5 2 3 4" xfId="24542" xr:uid="{00000000-0005-0000-0000-0000275F0000}"/>
    <cellStyle name="20% - Accent1 3 3 2 5 2 4" xfId="24543" xr:uid="{00000000-0005-0000-0000-0000285F0000}"/>
    <cellStyle name="20% - Accent1 3 3 2 5 2 4 2" xfId="24544" xr:uid="{00000000-0005-0000-0000-0000295F0000}"/>
    <cellStyle name="20% - Accent1 3 3 2 5 2 4 2 2" xfId="24545" xr:uid="{00000000-0005-0000-0000-00002A5F0000}"/>
    <cellStyle name="20% - Accent1 3 3 2 5 2 4 2 2 2" xfId="24546" xr:uid="{00000000-0005-0000-0000-00002B5F0000}"/>
    <cellStyle name="20% - Accent1 3 3 2 5 2 4 2 3" xfId="24547" xr:uid="{00000000-0005-0000-0000-00002C5F0000}"/>
    <cellStyle name="20% - Accent1 3 3 2 5 2 4 3" xfId="24548" xr:uid="{00000000-0005-0000-0000-00002D5F0000}"/>
    <cellStyle name="20% - Accent1 3 3 2 5 2 4 3 2" xfId="24549" xr:uid="{00000000-0005-0000-0000-00002E5F0000}"/>
    <cellStyle name="20% - Accent1 3 3 2 5 2 4 4" xfId="24550" xr:uid="{00000000-0005-0000-0000-00002F5F0000}"/>
    <cellStyle name="20% - Accent1 3 3 2 5 2 5" xfId="24551" xr:uid="{00000000-0005-0000-0000-0000305F0000}"/>
    <cellStyle name="20% - Accent1 3 3 2 5 2 5 2" xfId="24552" xr:uid="{00000000-0005-0000-0000-0000315F0000}"/>
    <cellStyle name="20% - Accent1 3 3 2 5 2 5 2 2" xfId="24553" xr:uid="{00000000-0005-0000-0000-0000325F0000}"/>
    <cellStyle name="20% - Accent1 3 3 2 5 2 5 3" xfId="24554" xr:uid="{00000000-0005-0000-0000-0000335F0000}"/>
    <cellStyle name="20% - Accent1 3 3 2 5 2 6" xfId="24555" xr:uid="{00000000-0005-0000-0000-0000345F0000}"/>
    <cellStyle name="20% - Accent1 3 3 2 5 2 6 2" xfId="24556" xr:uid="{00000000-0005-0000-0000-0000355F0000}"/>
    <cellStyle name="20% - Accent1 3 3 2 5 2 6 2 2" xfId="24557" xr:uid="{00000000-0005-0000-0000-0000365F0000}"/>
    <cellStyle name="20% - Accent1 3 3 2 5 2 6 3" xfId="24558" xr:uid="{00000000-0005-0000-0000-0000375F0000}"/>
    <cellStyle name="20% - Accent1 3 3 2 5 2 7" xfId="24559" xr:uid="{00000000-0005-0000-0000-0000385F0000}"/>
    <cellStyle name="20% - Accent1 3 3 2 5 2 7 2" xfId="24560" xr:uid="{00000000-0005-0000-0000-0000395F0000}"/>
    <cellStyle name="20% - Accent1 3 3 2 5 2 8" xfId="24561" xr:uid="{00000000-0005-0000-0000-00003A5F0000}"/>
    <cellStyle name="20% - Accent1 3 3 2 5 2 8 2" xfId="24562" xr:uid="{00000000-0005-0000-0000-00003B5F0000}"/>
    <cellStyle name="20% - Accent1 3 3 2 5 2 9" xfId="24563" xr:uid="{00000000-0005-0000-0000-00003C5F0000}"/>
    <cellStyle name="20% - Accent1 3 3 2 5 3" xfId="24564" xr:uid="{00000000-0005-0000-0000-00003D5F0000}"/>
    <cellStyle name="20% - Accent1 3 3 2 5 3 2" xfId="24565" xr:uid="{00000000-0005-0000-0000-00003E5F0000}"/>
    <cellStyle name="20% - Accent1 3 3 2 5 3 2 2" xfId="24566" xr:uid="{00000000-0005-0000-0000-00003F5F0000}"/>
    <cellStyle name="20% - Accent1 3 3 2 5 3 2 2 2" xfId="24567" xr:uid="{00000000-0005-0000-0000-0000405F0000}"/>
    <cellStyle name="20% - Accent1 3 3 2 5 3 2 2 2 2" xfId="24568" xr:uid="{00000000-0005-0000-0000-0000415F0000}"/>
    <cellStyle name="20% - Accent1 3 3 2 5 3 2 2 3" xfId="24569" xr:uid="{00000000-0005-0000-0000-0000425F0000}"/>
    <cellStyle name="20% - Accent1 3 3 2 5 3 2 3" xfId="24570" xr:uid="{00000000-0005-0000-0000-0000435F0000}"/>
    <cellStyle name="20% - Accent1 3 3 2 5 3 2 3 2" xfId="24571" xr:uid="{00000000-0005-0000-0000-0000445F0000}"/>
    <cellStyle name="20% - Accent1 3 3 2 5 3 2 4" xfId="24572" xr:uid="{00000000-0005-0000-0000-0000455F0000}"/>
    <cellStyle name="20% - Accent1 3 3 2 5 3 3" xfId="24573" xr:uid="{00000000-0005-0000-0000-0000465F0000}"/>
    <cellStyle name="20% - Accent1 3 3 2 5 3 3 2" xfId="24574" xr:uid="{00000000-0005-0000-0000-0000475F0000}"/>
    <cellStyle name="20% - Accent1 3 3 2 5 3 3 2 2" xfId="24575" xr:uid="{00000000-0005-0000-0000-0000485F0000}"/>
    <cellStyle name="20% - Accent1 3 3 2 5 3 3 2 2 2" xfId="24576" xr:uid="{00000000-0005-0000-0000-0000495F0000}"/>
    <cellStyle name="20% - Accent1 3 3 2 5 3 3 2 3" xfId="24577" xr:uid="{00000000-0005-0000-0000-00004A5F0000}"/>
    <cellStyle name="20% - Accent1 3 3 2 5 3 3 3" xfId="24578" xr:uid="{00000000-0005-0000-0000-00004B5F0000}"/>
    <cellStyle name="20% - Accent1 3 3 2 5 3 3 3 2" xfId="24579" xr:uid="{00000000-0005-0000-0000-00004C5F0000}"/>
    <cellStyle name="20% - Accent1 3 3 2 5 3 3 4" xfId="24580" xr:uid="{00000000-0005-0000-0000-00004D5F0000}"/>
    <cellStyle name="20% - Accent1 3 3 2 5 3 4" xfId="24581" xr:uid="{00000000-0005-0000-0000-00004E5F0000}"/>
    <cellStyle name="20% - Accent1 3 3 2 5 3 4 2" xfId="24582" xr:uid="{00000000-0005-0000-0000-00004F5F0000}"/>
    <cellStyle name="20% - Accent1 3 3 2 5 3 4 2 2" xfId="24583" xr:uid="{00000000-0005-0000-0000-0000505F0000}"/>
    <cellStyle name="20% - Accent1 3 3 2 5 3 4 2 2 2" xfId="24584" xr:uid="{00000000-0005-0000-0000-0000515F0000}"/>
    <cellStyle name="20% - Accent1 3 3 2 5 3 4 2 3" xfId="24585" xr:uid="{00000000-0005-0000-0000-0000525F0000}"/>
    <cellStyle name="20% - Accent1 3 3 2 5 3 4 3" xfId="24586" xr:uid="{00000000-0005-0000-0000-0000535F0000}"/>
    <cellStyle name="20% - Accent1 3 3 2 5 3 4 3 2" xfId="24587" xr:uid="{00000000-0005-0000-0000-0000545F0000}"/>
    <cellStyle name="20% - Accent1 3 3 2 5 3 4 4" xfId="24588" xr:uid="{00000000-0005-0000-0000-0000555F0000}"/>
    <cellStyle name="20% - Accent1 3 3 2 5 3 5" xfId="24589" xr:uid="{00000000-0005-0000-0000-0000565F0000}"/>
    <cellStyle name="20% - Accent1 3 3 2 5 3 5 2" xfId="24590" xr:uid="{00000000-0005-0000-0000-0000575F0000}"/>
    <cellStyle name="20% - Accent1 3 3 2 5 3 5 2 2" xfId="24591" xr:uid="{00000000-0005-0000-0000-0000585F0000}"/>
    <cellStyle name="20% - Accent1 3 3 2 5 3 5 3" xfId="24592" xr:uid="{00000000-0005-0000-0000-0000595F0000}"/>
    <cellStyle name="20% - Accent1 3 3 2 5 3 6" xfId="24593" xr:uid="{00000000-0005-0000-0000-00005A5F0000}"/>
    <cellStyle name="20% - Accent1 3 3 2 5 3 6 2" xfId="24594" xr:uid="{00000000-0005-0000-0000-00005B5F0000}"/>
    <cellStyle name="20% - Accent1 3 3 2 5 3 6 2 2" xfId="24595" xr:uid="{00000000-0005-0000-0000-00005C5F0000}"/>
    <cellStyle name="20% - Accent1 3 3 2 5 3 6 3" xfId="24596" xr:uid="{00000000-0005-0000-0000-00005D5F0000}"/>
    <cellStyle name="20% - Accent1 3 3 2 5 3 7" xfId="24597" xr:uid="{00000000-0005-0000-0000-00005E5F0000}"/>
    <cellStyle name="20% - Accent1 3 3 2 5 3 7 2" xfId="24598" xr:uid="{00000000-0005-0000-0000-00005F5F0000}"/>
    <cellStyle name="20% - Accent1 3 3 2 5 3 8" xfId="24599" xr:uid="{00000000-0005-0000-0000-0000605F0000}"/>
    <cellStyle name="20% - Accent1 3 3 2 5 3 8 2" xfId="24600" xr:uid="{00000000-0005-0000-0000-0000615F0000}"/>
    <cellStyle name="20% - Accent1 3 3 2 5 3 9" xfId="24601" xr:uid="{00000000-0005-0000-0000-0000625F0000}"/>
    <cellStyle name="20% - Accent1 3 3 2 5 4" xfId="24602" xr:uid="{00000000-0005-0000-0000-0000635F0000}"/>
    <cellStyle name="20% - Accent1 3 3 2 5 4 2" xfId="24603" xr:uid="{00000000-0005-0000-0000-0000645F0000}"/>
    <cellStyle name="20% - Accent1 3 3 2 5 4 2 2" xfId="24604" xr:uid="{00000000-0005-0000-0000-0000655F0000}"/>
    <cellStyle name="20% - Accent1 3 3 2 5 4 2 2 2" xfId="24605" xr:uid="{00000000-0005-0000-0000-0000665F0000}"/>
    <cellStyle name="20% - Accent1 3 3 2 5 4 2 3" xfId="24606" xr:uid="{00000000-0005-0000-0000-0000675F0000}"/>
    <cellStyle name="20% - Accent1 3 3 2 5 4 3" xfId="24607" xr:uid="{00000000-0005-0000-0000-0000685F0000}"/>
    <cellStyle name="20% - Accent1 3 3 2 5 4 3 2" xfId="24608" xr:uid="{00000000-0005-0000-0000-0000695F0000}"/>
    <cellStyle name="20% - Accent1 3 3 2 5 4 4" xfId="24609" xr:uid="{00000000-0005-0000-0000-00006A5F0000}"/>
    <cellStyle name="20% - Accent1 3 3 2 5 5" xfId="24610" xr:uid="{00000000-0005-0000-0000-00006B5F0000}"/>
    <cellStyle name="20% - Accent1 3 3 2 5 5 2" xfId="24611" xr:uid="{00000000-0005-0000-0000-00006C5F0000}"/>
    <cellStyle name="20% - Accent1 3 3 2 5 5 2 2" xfId="24612" xr:uid="{00000000-0005-0000-0000-00006D5F0000}"/>
    <cellStyle name="20% - Accent1 3 3 2 5 5 2 2 2" xfId="24613" xr:uid="{00000000-0005-0000-0000-00006E5F0000}"/>
    <cellStyle name="20% - Accent1 3 3 2 5 5 2 3" xfId="24614" xr:uid="{00000000-0005-0000-0000-00006F5F0000}"/>
    <cellStyle name="20% - Accent1 3 3 2 5 5 3" xfId="24615" xr:uid="{00000000-0005-0000-0000-0000705F0000}"/>
    <cellStyle name="20% - Accent1 3 3 2 5 5 3 2" xfId="24616" xr:uid="{00000000-0005-0000-0000-0000715F0000}"/>
    <cellStyle name="20% - Accent1 3 3 2 5 5 4" xfId="24617" xr:uid="{00000000-0005-0000-0000-0000725F0000}"/>
    <cellStyle name="20% - Accent1 3 3 2 5 6" xfId="24618" xr:uid="{00000000-0005-0000-0000-0000735F0000}"/>
    <cellStyle name="20% - Accent1 3 3 2 5 6 2" xfId="24619" xr:uid="{00000000-0005-0000-0000-0000745F0000}"/>
    <cellStyle name="20% - Accent1 3 3 2 5 6 2 2" xfId="24620" xr:uid="{00000000-0005-0000-0000-0000755F0000}"/>
    <cellStyle name="20% - Accent1 3 3 2 5 6 2 2 2" xfId="24621" xr:uid="{00000000-0005-0000-0000-0000765F0000}"/>
    <cellStyle name="20% - Accent1 3 3 2 5 6 2 3" xfId="24622" xr:uid="{00000000-0005-0000-0000-0000775F0000}"/>
    <cellStyle name="20% - Accent1 3 3 2 5 6 3" xfId="24623" xr:uid="{00000000-0005-0000-0000-0000785F0000}"/>
    <cellStyle name="20% - Accent1 3 3 2 5 6 3 2" xfId="24624" xr:uid="{00000000-0005-0000-0000-0000795F0000}"/>
    <cellStyle name="20% - Accent1 3 3 2 5 6 4" xfId="24625" xr:uid="{00000000-0005-0000-0000-00007A5F0000}"/>
    <cellStyle name="20% - Accent1 3 3 2 5 7" xfId="24626" xr:uid="{00000000-0005-0000-0000-00007B5F0000}"/>
    <cellStyle name="20% - Accent1 3 3 2 5 7 2" xfId="24627" xr:uid="{00000000-0005-0000-0000-00007C5F0000}"/>
    <cellStyle name="20% - Accent1 3 3 2 5 7 2 2" xfId="24628" xr:uid="{00000000-0005-0000-0000-00007D5F0000}"/>
    <cellStyle name="20% - Accent1 3 3 2 5 7 3" xfId="24629" xr:uid="{00000000-0005-0000-0000-00007E5F0000}"/>
    <cellStyle name="20% - Accent1 3 3 2 5 8" xfId="24630" xr:uid="{00000000-0005-0000-0000-00007F5F0000}"/>
    <cellStyle name="20% - Accent1 3 3 2 5 8 2" xfId="24631" xr:uid="{00000000-0005-0000-0000-0000805F0000}"/>
    <cellStyle name="20% - Accent1 3 3 2 5 8 2 2" xfId="24632" xr:uid="{00000000-0005-0000-0000-0000815F0000}"/>
    <cellStyle name="20% - Accent1 3 3 2 5 8 3" xfId="24633" xr:uid="{00000000-0005-0000-0000-0000825F0000}"/>
    <cellStyle name="20% - Accent1 3 3 2 5 9" xfId="24634" xr:uid="{00000000-0005-0000-0000-0000835F0000}"/>
    <cellStyle name="20% - Accent1 3 3 2 5 9 2" xfId="24635" xr:uid="{00000000-0005-0000-0000-0000845F0000}"/>
    <cellStyle name="20% - Accent1 3 3 2 6" xfId="24636" xr:uid="{00000000-0005-0000-0000-0000855F0000}"/>
    <cellStyle name="20% - Accent1 3 3 2 6 2" xfId="24637" xr:uid="{00000000-0005-0000-0000-0000865F0000}"/>
    <cellStyle name="20% - Accent1 3 3 2 6 2 2" xfId="24638" xr:uid="{00000000-0005-0000-0000-0000875F0000}"/>
    <cellStyle name="20% - Accent1 3 3 2 6 2 2 2" xfId="24639" xr:uid="{00000000-0005-0000-0000-0000885F0000}"/>
    <cellStyle name="20% - Accent1 3 3 2 6 2 2 2 2" xfId="24640" xr:uid="{00000000-0005-0000-0000-0000895F0000}"/>
    <cellStyle name="20% - Accent1 3 3 2 6 2 2 3" xfId="24641" xr:uid="{00000000-0005-0000-0000-00008A5F0000}"/>
    <cellStyle name="20% - Accent1 3 3 2 6 2 3" xfId="24642" xr:uid="{00000000-0005-0000-0000-00008B5F0000}"/>
    <cellStyle name="20% - Accent1 3 3 2 6 2 3 2" xfId="24643" xr:uid="{00000000-0005-0000-0000-00008C5F0000}"/>
    <cellStyle name="20% - Accent1 3 3 2 6 2 4" xfId="24644" xr:uid="{00000000-0005-0000-0000-00008D5F0000}"/>
    <cellStyle name="20% - Accent1 3 3 2 6 3" xfId="24645" xr:uid="{00000000-0005-0000-0000-00008E5F0000}"/>
    <cellStyle name="20% - Accent1 3 3 2 6 3 2" xfId="24646" xr:uid="{00000000-0005-0000-0000-00008F5F0000}"/>
    <cellStyle name="20% - Accent1 3 3 2 6 3 2 2" xfId="24647" xr:uid="{00000000-0005-0000-0000-0000905F0000}"/>
    <cellStyle name="20% - Accent1 3 3 2 6 3 2 2 2" xfId="24648" xr:uid="{00000000-0005-0000-0000-0000915F0000}"/>
    <cellStyle name="20% - Accent1 3 3 2 6 3 2 3" xfId="24649" xr:uid="{00000000-0005-0000-0000-0000925F0000}"/>
    <cellStyle name="20% - Accent1 3 3 2 6 3 3" xfId="24650" xr:uid="{00000000-0005-0000-0000-0000935F0000}"/>
    <cellStyle name="20% - Accent1 3 3 2 6 3 3 2" xfId="24651" xr:uid="{00000000-0005-0000-0000-0000945F0000}"/>
    <cellStyle name="20% - Accent1 3 3 2 6 3 4" xfId="24652" xr:uid="{00000000-0005-0000-0000-0000955F0000}"/>
    <cellStyle name="20% - Accent1 3 3 2 6 4" xfId="24653" xr:uid="{00000000-0005-0000-0000-0000965F0000}"/>
    <cellStyle name="20% - Accent1 3 3 2 6 4 2" xfId="24654" xr:uid="{00000000-0005-0000-0000-0000975F0000}"/>
    <cellStyle name="20% - Accent1 3 3 2 6 4 2 2" xfId="24655" xr:uid="{00000000-0005-0000-0000-0000985F0000}"/>
    <cellStyle name="20% - Accent1 3 3 2 6 4 2 2 2" xfId="24656" xr:uid="{00000000-0005-0000-0000-0000995F0000}"/>
    <cellStyle name="20% - Accent1 3 3 2 6 4 2 3" xfId="24657" xr:uid="{00000000-0005-0000-0000-00009A5F0000}"/>
    <cellStyle name="20% - Accent1 3 3 2 6 4 3" xfId="24658" xr:uid="{00000000-0005-0000-0000-00009B5F0000}"/>
    <cellStyle name="20% - Accent1 3 3 2 6 4 3 2" xfId="24659" xr:uid="{00000000-0005-0000-0000-00009C5F0000}"/>
    <cellStyle name="20% - Accent1 3 3 2 6 4 4" xfId="24660" xr:uid="{00000000-0005-0000-0000-00009D5F0000}"/>
    <cellStyle name="20% - Accent1 3 3 2 6 5" xfId="24661" xr:uid="{00000000-0005-0000-0000-00009E5F0000}"/>
    <cellStyle name="20% - Accent1 3 3 2 6 5 2" xfId="24662" xr:uid="{00000000-0005-0000-0000-00009F5F0000}"/>
    <cellStyle name="20% - Accent1 3 3 2 6 5 2 2" xfId="24663" xr:uid="{00000000-0005-0000-0000-0000A05F0000}"/>
    <cellStyle name="20% - Accent1 3 3 2 6 5 3" xfId="24664" xr:uid="{00000000-0005-0000-0000-0000A15F0000}"/>
    <cellStyle name="20% - Accent1 3 3 2 6 6" xfId="24665" xr:uid="{00000000-0005-0000-0000-0000A25F0000}"/>
    <cellStyle name="20% - Accent1 3 3 2 6 6 2" xfId="24666" xr:uid="{00000000-0005-0000-0000-0000A35F0000}"/>
    <cellStyle name="20% - Accent1 3 3 2 6 6 2 2" xfId="24667" xr:uid="{00000000-0005-0000-0000-0000A45F0000}"/>
    <cellStyle name="20% - Accent1 3 3 2 6 6 3" xfId="24668" xr:uid="{00000000-0005-0000-0000-0000A55F0000}"/>
    <cellStyle name="20% - Accent1 3 3 2 6 7" xfId="24669" xr:uid="{00000000-0005-0000-0000-0000A65F0000}"/>
    <cellStyle name="20% - Accent1 3 3 2 6 7 2" xfId="24670" xr:uid="{00000000-0005-0000-0000-0000A75F0000}"/>
    <cellStyle name="20% - Accent1 3 3 2 6 8" xfId="24671" xr:uid="{00000000-0005-0000-0000-0000A85F0000}"/>
    <cellStyle name="20% - Accent1 3 3 2 6 8 2" xfId="24672" xr:uid="{00000000-0005-0000-0000-0000A95F0000}"/>
    <cellStyle name="20% - Accent1 3 3 2 6 9" xfId="24673" xr:uid="{00000000-0005-0000-0000-0000AA5F0000}"/>
    <cellStyle name="20% - Accent1 3 3 2 7" xfId="24674" xr:uid="{00000000-0005-0000-0000-0000AB5F0000}"/>
    <cellStyle name="20% - Accent1 3 3 2 7 2" xfId="24675" xr:uid="{00000000-0005-0000-0000-0000AC5F0000}"/>
    <cellStyle name="20% - Accent1 3 3 2 7 2 2" xfId="24676" xr:uid="{00000000-0005-0000-0000-0000AD5F0000}"/>
    <cellStyle name="20% - Accent1 3 3 2 7 2 2 2" xfId="24677" xr:uid="{00000000-0005-0000-0000-0000AE5F0000}"/>
    <cellStyle name="20% - Accent1 3 3 2 7 2 2 2 2" xfId="24678" xr:uid="{00000000-0005-0000-0000-0000AF5F0000}"/>
    <cellStyle name="20% - Accent1 3 3 2 7 2 2 3" xfId="24679" xr:uid="{00000000-0005-0000-0000-0000B05F0000}"/>
    <cellStyle name="20% - Accent1 3 3 2 7 2 3" xfId="24680" xr:uid="{00000000-0005-0000-0000-0000B15F0000}"/>
    <cellStyle name="20% - Accent1 3 3 2 7 2 3 2" xfId="24681" xr:uid="{00000000-0005-0000-0000-0000B25F0000}"/>
    <cellStyle name="20% - Accent1 3 3 2 7 2 4" xfId="24682" xr:uid="{00000000-0005-0000-0000-0000B35F0000}"/>
    <cellStyle name="20% - Accent1 3 3 2 7 3" xfId="24683" xr:uid="{00000000-0005-0000-0000-0000B45F0000}"/>
    <cellStyle name="20% - Accent1 3 3 2 7 3 2" xfId="24684" xr:uid="{00000000-0005-0000-0000-0000B55F0000}"/>
    <cellStyle name="20% - Accent1 3 3 2 7 3 2 2" xfId="24685" xr:uid="{00000000-0005-0000-0000-0000B65F0000}"/>
    <cellStyle name="20% - Accent1 3 3 2 7 3 2 2 2" xfId="24686" xr:uid="{00000000-0005-0000-0000-0000B75F0000}"/>
    <cellStyle name="20% - Accent1 3 3 2 7 3 2 3" xfId="24687" xr:uid="{00000000-0005-0000-0000-0000B85F0000}"/>
    <cellStyle name="20% - Accent1 3 3 2 7 3 3" xfId="24688" xr:uid="{00000000-0005-0000-0000-0000B95F0000}"/>
    <cellStyle name="20% - Accent1 3 3 2 7 3 3 2" xfId="24689" xr:uid="{00000000-0005-0000-0000-0000BA5F0000}"/>
    <cellStyle name="20% - Accent1 3 3 2 7 3 4" xfId="24690" xr:uid="{00000000-0005-0000-0000-0000BB5F0000}"/>
    <cellStyle name="20% - Accent1 3 3 2 7 4" xfId="24691" xr:uid="{00000000-0005-0000-0000-0000BC5F0000}"/>
    <cellStyle name="20% - Accent1 3 3 2 7 4 2" xfId="24692" xr:uid="{00000000-0005-0000-0000-0000BD5F0000}"/>
    <cellStyle name="20% - Accent1 3 3 2 7 4 2 2" xfId="24693" xr:uid="{00000000-0005-0000-0000-0000BE5F0000}"/>
    <cellStyle name="20% - Accent1 3 3 2 7 4 2 2 2" xfId="24694" xr:uid="{00000000-0005-0000-0000-0000BF5F0000}"/>
    <cellStyle name="20% - Accent1 3 3 2 7 4 2 3" xfId="24695" xr:uid="{00000000-0005-0000-0000-0000C05F0000}"/>
    <cellStyle name="20% - Accent1 3 3 2 7 4 3" xfId="24696" xr:uid="{00000000-0005-0000-0000-0000C15F0000}"/>
    <cellStyle name="20% - Accent1 3 3 2 7 4 3 2" xfId="24697" xr:uid="{00000000-0005-0000-0000-0000C25F0000}"/>
    <cellStyle name="20% - Accent1 3 3 2 7 4 4" xfId="24698" xr:uid="{00000000-0005-0000-0000-0000C35F0000}"/>
    <cellStyle name="20% - Accent1 3 3 2 7 5" xfId="24699" xr:uid="{00000000-0005-0000-0000-0000C45F0000}"/>
    <cellStyle name="20% - Accent1 3 3 2 7 5 2" xfId="24700" xr:uid="{00000000-0005-0000-0000-0000C55F0000}"/>
    <cellStyle name="20% - Accent1 3 3 2 7 5 2 2" xfId="24701" xr:uid="{00000000-0005-0000-0000-0000C65F0000}"/>
    <cellStyle name="20% - Accent1 3 3 2 7 5 3" xfId="24702" xr:uid="{00000000-0005-0000-0000-0000C75F0000}"/>
    <cellStyle name="20% - Accent1 3 3 2 7 6" xfId="24703" xr:uid="{00000000-0005-0000-0000-0000C85F0000}"/>
    <cellStyle name="20% - Accent1 3 3 2 7 6 2" xfId="24704" xr:uid="{00000000-0005-0000-0000-0000C95F0000}"/>
    <cellStyle name="20% - Accent1 3 3 2 7 6 2 2" xfId="24705" xr:uid="{00000000-0005-0000-0000-0000CA5F0000}"/>
    <cellStyle name="20% - Accent1 3 3 2 7 6 3" xfId="24706" xr:uid="{00000000-0005-0000-0000-0000CB5F0000}"/>
    <cellStyle name="20% - Accent1 3 3 2 7 7" xfId="24707" xr:uid="{00000000-0005-0000-0000-0000CC5F0000}"/>
    <cellStyle name="20% - Accent1 3 3 2 7 7 2" xfId="24708" xr:uid="{00000000-0005-0000-0000-0000CD5F0000}"/>
    <cellStyle name="20% - Accent1 3 3 2 7 8" xfId="24709" xr:uid="{00000000-0005-0000-0000-0000CE5F0000}"/>
    <cellStyle name="20% - Accent1 3 3 2 7 8 2" xfId="24710" xr:uid="{00000000-0005-0000-0000-0000CF5F0000}"/>
    <cellStyle name="20% - Accent1 3 3 2 7 9" xfId="24711" xr:uid="{00000000-0005-0000-0000-0000D05F0000}"/>
    <cellStyle name="20% - Accent1 3 3 2 8" xfId="24712" xr:uid="{00000000-0005-0000-0000-0000D15F0000}"/>
    <cellStyle name="20% - Accent1 3 3 2 8 2" xfId="24713" xr:uid="{00000000-0005-0000-0000-0000D25F0000}"/>
    <cellStyle name="20% - Accent1 3 3 2 8 2 2" xfId="24714" xr:uid="{00000000-0005-0000-0000-0000D35F0000}"/>
    <cellStyle name="20% - Accent1 3 3 2 8 2 2 2" xfId="24715" xr:uid="{00000000-0005-0000-0000-0000D45F0000}"/>
    <cellStyle name="20% - Accent1 3 3 2 8 2 3" xfId="24716" xr:uid="{00000000-0005-0000-0000-0000D55F0000}"/>
    <cellStyle name="20% - Accent1 3 3 2 8 3" xfId="24717" xr:uid="{00000000-0005-0000-0000-0000D65F0000}"/>
    <cellStyle name="20% - Accent1 3 3 2 8 3 2" xfId="24718" xr:uid="{00000000-0005-0000-0000-0000D75F0000}"/>
    <cellStyle name="20% - Accent1 3 3 2 8 4" xfId="24719" xr:uid="{00000000-0005-0000-0000-0000D85F0000}"/>
    <cellStyle name="20% - Accent1 3 3 2 9" xfId="24720" xr:uid="{00000000-0005-0000-0000-0000D95F0000}"/>
    <cellStyle name="20% - Accent1 3 3 2 9 2" xfId="24721" xr:uid="{00000000-0005-0000-0000-0000DA5F0000}"/>
    <cellStyle name="20% - Accent1 3 3 2 9 2 2" xfId="24722" xr:uid="{00000000-0005-0000-0000-0000DB5F0000}"/>
    <cellStyle name="20% - Accent1 3 3 2 9 2 2 2" xfId="24723" xr:uid="{00000000-0005-0000-0000-0000DC5F0000}"/>
    <cellStyle name="20% - Accent1 3 3 2 9 2 3" xfId="24724" xr:uid="{00000000-0005-0000-0000-0000DD5F0000}"/>
    <cellStyle name="20% - Accent1 3 3 2 9 3" xfId="24725" xr:uid="{00000000-0005-0000-0000-0000DE5F0000}"/>
    <cellStyle name="20% - Accent1 3 3 2 9 3 2" xfId="24726" xr:uid="{00000000-0005-0000-0000-0000DF5F0000}"/>
    <cellStyle name="20% - Accent1 3 3 2 9 4" xfId="24727" xr:uid="{00000000-0005-0000-0000-0000E05F0000}"/>
    <cellStyle name="20% - Accent1 3 3 3" xfId="24728" xr:uid="{00000000-0005-0000-0000-0000E15F0000}"/>
    <cellStyle name="20% - Accent1 3 3 3 10" xfId="24729" xr:uid="{00000000-0005-0000-0000-0000E25F0000}"/>
    <cellStyle name="20% - Accent1 3 3 3 10 2" xfId="24730" xr:uid="{00000000-0005-0000-0000-0000E35F0000}"/>
    <cellStyle name="20% - Accent1 3 3 3 10 2 2" xfId="24731" xr:uid="{00000000-0005-0000-0000-0000E45F0000}"/>
    <cellStyle name="20% - Accent1 3 3 3 10 3" xfId="24732" xr:uid="{00000000-0005-0000-0000-0000E55F0000}"/>
    <cellStyle name="20% - Accent1 3 3 3 11" xfId="24733" xr:uid="{00000000-0005-0000-0000-0000E65F0000}"/>
    <cellStyle name="20% - Accent1 3 3 3 11 2" xfId="24734" xr:uid="{00000000-0005-0000-0000-0000E75F0000}"/>
    <cellStyle name="20% - Accent1 3 3 3 11 2 2" xfId="24735" xr:uid="{00000000-0005-0000-0000-0000E85F0000}"/>
    <cellStyle name="20% - Accent1 3 3 3 11 3" xfId="24736" xr:uid="{00000000-0005-0000-0000-0000E95F0000}"/>
    <cellStyle name="20% - Accent1 3 3 3 12" xfId="24737" xr:uid="{00000000-0005-0000-0000-0000EA5F0000}"/>
    <cellStyle name="20% - Accent1 3 3 3 12 2" xfId="24738" xr:uid="{00000000-0005-0000-0000-0000EB5F0000}"/>
    <cellStyle name="20% - Accent1 3 3 3 13" xfId="24739" xr:uid="{00000000-0005-0000-0000-0000EC5F0000}"/>
    <cellStyle name="20% - Accent1 3 3 3 13 2" xfId="24740" xr:uid="{00000000-0005-0000-0000-0000ED5F0000}"/>
    <cellStyle name="20% - Accent1 3 3 3 14" xfId="24741" xr:uid="{00000000-0005-0000-0000-0000EE5F0000}"/>
    <cellStyle name="20% - Accent1 3 3 3 2" xfId="24742" xr:uid="{00000000-0005-0000-0000-0000EF5F0000}"/>
    <cellStyle name="20% - Accent1 3 3 3 2 10" xfId="24743" xr:uid="{00000000-0005-0000-0000-0000F05F0000}"/>
    <cellStyle name="20% - Accent1 3 3 3 2 10 2" xfId="24744" xr:uid="{00000000-0005-0000-0000-0000F15F0000}"/>
    <cellStyle name="20% - Accent1 3 3 3 2 11" xfId="24745" xr:uid="{00000000-0005-0000-0000-0000F25F0000}"/>
    <cellStyle name="20% - Accent1 3 3 3 2 2" xfId="24746" xr:uid="{00000000-0005-0000-0000-0000F35F0000}"/>
    <cellStyle name="20% - Accent1 3 3 3 2 2 2" xfId="24747" xr:uid="{00000000-0005-0000-0000-0000F45F0000}"/>
    <cellStyle name="20% - Accent1 3 3 3 2 2 2 2" xfId="24748" xr:uid="{00000000-0005-0000-0000-0000F55F0000}"/>
    <cellStyle name="20% - Accent1 3 3 3 2 2 2 2 2" xfId="24749" xr:uid="{00000000-0005-0000-0000-0000F65F0000}"/>
    <cellStyle name="20% - Accent1 3 3 3 2 2 2 2 2 2" xfId="24750" xr:uid="{00000000-0005-0000-0000-0000F75F0000}"/>
    <cellStyle name="20% - Accent1 3 3 3 2 2 2 2 3" xfId="24751" xr:uid="{00000000-0005-0000-0000-0000F85F0000}"/>
    <cellStyle name="20% - Accent1 3 3 3 2 2 2 3" xfId="24752" xr:uid="{00000000-0005-0000-0000-0000F95F0000}"/>
    <cellStyle name="20% - Accent1 3 3 3 2 2 2 3 2" xfId="24753" xr:uid="{00000000-0005-0000-0000-0000FA5F0000}"/>
    <cellStyle name="20% - Accent1 3 3 3 2 2 2 4" xfId="24754" xr:uid="{00000000-0005-0000-0000-0000FB5F0000}"/>
    <cellStyle name="20% - Accent1 3 3 3 2 2 3" xfId="24755" xr:uid="{00000000-0005-0000-0000-0000FC5F0000}"/>
    <cellStyle name="20% - Accent1 3 3 3 2 2 3 2" xfId="24756" xr:uid="{00000000-0005-0000-0000-0000FD5F0000}"/>
    <cellStyle name="20% - Accent1 3 3 3 2 2 3 2 2" xfId="24757" xr:uid="{00000000-0005-0000-0000-0000FE5F0000}"/>
    <cellStyle name="20% - Accent1 3 3 3 2 2 3 2 2 2" xfId="24758" xr:uid="{00000000-0005-0000-0000-0000FF5F0000}"/>
    <cellStyle name="20% - Accent1 3 3 3 2 2 3 2 3" xfId="24759" xr:uid="{00000000-0005-0000-0000-000000600000}"/>
    <cellStyle name="20% - Accent1 3 3 3 2 2 3 3" xfId="24760" xr:uid="{00000000-0005-0000-0000-000001600000}"/>
    <cellStyle name="20% - Accent1 3 3 3 2 2 3 3 2" xfId="24761" xr:uid="{00000000-0005-0000-0000-000002600000}"/>
    <cellStyle name="20% - Accent1 3 3 3 2 2 3 4" xfId="24762" xr:uid="{00000000-0005-0000-0000-000003600000}"/>
    <cellStyle name="20% - Accent1 3 3 3 2 2 4" xfId="24763" xr:uid="{00000000-0005-0000-0000-000004600000}"/>
    <cellStyle name="20% - Accent1 3 3 3 2 2 4 2" xfId="24764" xr:uid="{00000000-0005-0000-0000-000005600000}"/>
    <cellStyle name="20% - Accent1 3 3 3 2 2 4 2 2" xfId="24765" xr:uid="{00000000-0005-0000-0000-000006600000}"/>
    <cellStyle name="20% - Accent1 3 3 3 2 2 4 2 2 2" xfId="24766" xr:uid="{00000000-0005-0000-0000-000007600000}"/>
    <cellStyle name="20% - Accent1 3 3 3 2 2 4 2 3" xfId="24767" xr:uid="{00000000-0005-0000-0000-000008600000}"/>
    <cellStyle name="20% - Accent1 3 3 3 2 2 4 3" xfId="24768" xr:uid="{00000000-0005-0000-0000-000009600000}"/>
    <cellStyle name="20% - Accent1 3 3 3 2 2 4 3 2" xfId="24769" xr:uid="{00000000-0005-0000-0000-00000A600000}"/>
    <cellStyle name="20% - Accent1 3 3 3 2 2 4 4" xfId="24770" xr:uid="{00000000-0005-0000-0000-00000B600000}"/>
    <cellStyle name="20% - Accent1 3 3 3 2 2 5" xfId="24771" xr:uid="{00000000-0005-0000-0000-00000C600000}"/>
    <cellStyle name="20% - Accent1 3 3 3 2 2 5 2" xfId="24772" xr:uid="{00000000-0005-0000-0000-00000D600000}"/>
    <cellStyle name="20% - Accent1 3 3 3 2 2 5 2 2" xfId="24773" xr:uid="{00000000-0005-0000-0000-00000E600000}"/>
    <cellStyle name="20% - Accent1 3 3 3 2 2 5 3" xfId="24774" xr:uid="{00000000-0005-0000-0000-00000F600000}"/>
    <cellStyle name="20% - Accent1 3 3 3 2 2 6" xfId="24775" xr:uid="{00000000-0005-0000-0000-000010600000}"/>
    <cellStyle name="20% - Accent1 3 3 3 2 2 6 2" xfId="24776" xr:uid="{00000000-0005-0000-0000-000011600000}"/>
    <cellStyle name="20% - Accent1 3 3 3 2 2 6 2 2" xfId="24777" xr:uid="{00000000-0005-0000-0000-000012600000}"/>
    <cellStyle name="20% - Accent1 3 3 3 2 2 6 3" xfId="24778" xr:uid="{00000000-0005-0000-0000-000013600000}"/>
    <cellStyle name="20% - Accent1 3 3 3 2 2 7" xfId="24779" xr:uid="{00000000-0005-0000-0000-000014600000}"/>
    <cellStyle name="20% - Accent1 3 3 3 2 2 7 2" xfId="24780" xr:uid="{00000000-0005-0000-0000-000015600000}"/>
    <cellStyle name="20% - Accent1 3 3 3 2 2 8" xfId="24781" xr:uid="{00000000-0005-0000-0000-000016600000}"/>
    <cellStyle name="20% - Accent1 3 3 3 2 2 8 2" xfId="24782" xr:uid="{00000000-0005-0000-0000-000017600000}"/>
    <cellStyle name="20% - Accent1 3 3 3 2 2 9" xfId="24783" xr:uid="{00000000-0005-0000-0000-000018600000}"/>
    <cellStyle name="20% - Accent1 3 3 3 2 3" xfId="24784" xr:uid="{00000000-0005-0000-0000-000019600000}"/>
    <cellStyle name="20% - Accent1 3 3 3 2 3 2" xfId="24785" xr:uid="{00000000-0005-0000-0000-00001A600000}"/>
    <cellStyle name="20% - Accent1 3 3 3 2 3 2 2" xfId="24786" xr:uid="{00000000-0005-0000-0000-00001B600000}"/>
    <cellStyle name="20% - Accent1 3 3 3 2 3 2 2 2" xfId="24787" xr:uid="{00000000-0005-0000-0000-00001C600000}"/>
    <cellStyle name="20% - Accent1 3 3 3 2 3 2 2 2 2" xfId="24788" xr:uid="{00000000-0005-0000-0000-00001D600000}"/>
    <cellStyle name="20% - Accent1 3 3 3 2 3 2 2 3" xfId="24789" xr:uid="{00000000-0005-0000-0000-00001E600000}"/>
    <cellStyle name="20% - Accent1 3 3 3 2 3 2 3" xfId="24790" xr:uid="{00000000-0005-0000-0000-00001F600000}"/>
    <cellStyle name="20% - Accent1 3 3 3 2 3 2 3 2" xfId="24791" xr:uid="{00000000-0005-0000-0000-000020600000}"/>
    <cellStyle name="20% - Accent1 3 3 3 2 3 2 4" xfId="24792" xr:uid="{00000000-0005-0000-0000-000021600000}"/>
    <cellStyle name="20% - Accent1 3 3 3 2 3 3" xfId="24793" xr:uid="{00000000-0005-0000-0000-000022600000}"/>
    <cellStyle name="20% - Accent1 3 3 3 2 3 3 2" xfId="24794" xr:uid="{00000000-0005-0000-0000-000023600000}"/>
    <cellStyle name="20% - Accent1 3 3 3 2 3 3 2 2" xfId="24795" xr:uid="{00000000-0005-0000-0000-000024600000}"/>
    <cellStyle name="20% - Accent1 3 3 3 2 3 3 2 2 2" xfId="24796" xr:uid="{00000000-0005-0000-0000-000025600000}"/>
    <cellStyle name="20% - Accent1 3 3 3 2 3 3 2 3" xfId="24797" xr:uid="{00000000-0005-0000-0000-000026600000}"/>
    <cellStyle name="20% - Accent1 3 3 3 2 3 3 3" xfId="24798" xr:uid="{00000000-0005-0000-0000-000027600000}"/>
    <cellStyle name="20% - Accent1 3 3 3 2 3 3 3 2" xfId="24799" xr:uid="{00000000-0005-0000-0000-000028600000}"/>
    <cellStyle name="20% - Accent1 3 3 3 2 3 3 4" xfId="24800" xr:uid="{00000000-0005-0000-0000-000029600000}"/>
    <cellStyle name="20% - Accent1 3 3 3 2 3 4" xfId="24801" xr:uid="{00000000-0005-0000-0000-00002A600000}"/>
    <cellStyle name="20% - Accent1 3 3 3 2 3 4 2" xfId="24802" xr:uid="{00000000-0005-0000-0000-00002B600000}"/>
    <cellStyle name="20% - Accent1 3 3 3 2 3 4 2 2" xfId="24803" xr:uid="{00000000-0005-0000-0000-00002C600000}"/>
    <cellStyle name="20% - Accent1 3 3 3 2 3 4 2 2 2" xfId="24804" xr:uid="{00000000-0005-0000-0000-00002D600000}"/>
    <cellStyle name="20% - Accent1 3 3 3 2 3 4 2 3" xfId="24805" xr:uid="{00000000-0005-0000-0000-00002E600000}"/>
    <cellStyle name="20% - Accent1 3 3 3 2 3 4 3" xfId="24806" xr:uid="{00000000-0005-0000-0000-00002F600000}"/>
    <cellStyle name="20% - Accent1 3 3 3 2 3 4 3 2" xfId="24807" xr:uid="{00000000-0005-0000-0000-000030600000}"/>
    <cellStyle name="20% - Accent1 3 3 3 2 3 4 4" xfId="24808" xr:uid="{00000000-0005-0000-0000-000031600000}"/>
    <cellStyle name="20% - Accent1 3 3 3 2 3 5" xfId="24809" xr:uid="{00000000-0005-0000-0000-000032600000}"/>
    <cellStyle name="20% - Accent1 3 3 3 2 3 5 2" xfId="24810" xr:uid="{00000000-0005-0000-0000-000033600000}"/>
    <cellStyle name="20% - Accent1 3 3 3 2 3 5 2 2" xfId="24811" xr:uid="{00000000-0005-0000-0000-000034600000}"/>
    <cellStyle name="20% - Accent1 3 3 3 2 3 5 3" xfId="24812" xr:uid="{00000000-0005-0000-0000-000035600000}"/>
    <cellStyle name="20% - Accent1 3 3 3 2 3 6" xfId="24813" xr:uid="{00000000-0005-0000-0000-000036600000}"/>
    <cellStyle name="20% - Accent1 3 3 3 2 3 6 2" xfId="24814" xr:uid="{00000000-0005-0000-0000-000037600000}"/>
    <cellStyle name="20% - Accent1 3 3 3 2 3 6 2 2" xfId="24815" xr:uid="{00000000-0005-0000-0000-000038600000}"/>
    <cellStyle name="20% - Accent1 3 3 3 2 3 6 3" xfId="24816" xr:uid="{00000000-0005-0000-0000-000039600000}"/>
    <cellStyle name="20% - Accent1 3 3 3 2 3 7" xfId="24817" xr:uid="{00000000-0005-0000-0000-00003A600000}"/>
    <cellStyle name="20% - Accent1 3 3 3 2 3 7 2" xfId="24818" xr:uid="{00000000-0005-0000-0000-00003B600000}"/>
    <cellStyle name="20% - Accent1 3 3 3 2 3 8" xfId="24819" xr:uid="{00000000-0005-0000-0000-00003C600000}"/>
    <cellStyle name="20% - Accent1 3 3 3 2 3 8 2" xfId="24820" xr:uid="{00000000-0005-0000-0000-00003D600000}"/>
    <cellStyle name="20% - Accent1 3 3 3 2 3 9" xfId="24821" xr:uid="{00000000-0005-0000-0000-00003E600000}"/>
    <cellStyle name="20% - Accent1 3 3 3 2 4" xfId="24822" xr:uid="{00000000-0005-0000-0000-00003F600000}"/>
    <cellStyle name="20% - Accent1 3 3 3 2 4 2" xfId="24823" xr:uid="{00000000-0005-0000-0000-000040600000}"/>
    <cellStyle name="20% - Accent1 3 3 3 2 4 2 2" xfId="24824" xr:uid="{00000000-0005-0000-0000-000041600000}"/>
    <cellStyle name="20% - Accent1 3 3 3 2 4 2 2 2" xfId="24825" xr:uid="{00000000-0005-0000-0000-000042600000}"/>
    <cellStyle name="20% - Accent1 3 3 3 2 4 2 3" xfId="24826" xr:uid="{00000000-0005-0000-0000-000043600000}"/>
    <cellStyle name="20% - Accent1 3 3 3 2 4 3" xfId="24827" xr:uid="{00000000-0005-0000-0000-000044600000}"/>
    <cellStyle name="20% - Accent1 3 3 3 2 4 3 2" xfId="24828" xr:uid="{00000000-0005-0000-0000-000045600000}"/>
    <cellStyle name="20% - Accent1 3 3 3 2 4 4" xfId="24829" xr:uid="{00000000-0005-0000-0000-000046600000}"/>
    <cellStyle name="20% - Accent1 3 3 3 2 5" xfId="24830" xr:uid="{00000000-0005-0000-0000-000047600000}"/>
    <cellStyle name="20% - Accent1 3 3 3 2 5 2" xfId="24831" xr:uid="{00000000-0005-0000-0000-000048600000}"/>
    <cellStyle name="20% - Accent1 3 3 3 2 5 2 2" xfId="24832" xr:uid="{00000000-0005-0000-0000-000049600000}"/>
    <cellStyle name="20% - Accent1 3 3 3 2 5 2 2 2" xfId="24833" xr:uid="{00000000-0005-0000-0000-00004A600000}"/>
    <cellStyle name="20% - Accent1 3 3 3 2 5 2 3" xfId="24834" xr:uid="{00000000-0005-0000-0000-00004B600000}"/>
    <cellStyle name="20% - Accent1 3 3 3 2 5 3" xfId="24835" xr:uid="{00000000-0005-0000-0000-00004C600000}"/>
    <cellStyle name="20% - Accent1 3 3 3 2 5 3 2" xfId="24836" xr:uid="{00000000-0005-0000-0000-00004D600000}"/>
    <cellStyle name="20% - Accent1 3 3 3 2 5 4" xfId="24837" xr:uid="{00000000-0005-0000-0000-00004E600000}"/>
    <cellStyle name="20% - Accent1 3 3 3 2 6" xfId="24838" xr:uid="{00000000-0005-0000-0000-00004F600000}"/>
    <cellStyle name="20% - Accent1 3 3 3 2 6 2" xfId="24839" xr:uid="{00000000-0005-0000-0000-000050600000}"/>
    <cellStyle name="20% - Accent1 3 3 3 2 6 2 2" xfId="24840" xr:uid="{00000000-0005-0000-0000-000051600000}"/>
    <cellStyle name="20% - Accent1 3 3 3 2 6 2 2 2" xfId="24841" xr:uid="{00000000-0005-0000-0000-000052600000}"/>
    <cellStyle name="20% - Accent1 3 3 3 2 6 2 3" xfId="24842" xr:uid="{00000000-0005-0000-0000-000053600000}"/>
    <cellStyle name="20% - Accent1 3 3 3 2 6 3" xfId="24843" xr:uid="{00000000-0005-0000-0000-000054600000}"/>
    <cellStyle name="20% - Accent1 3 3 3 2 6 3 2" xfId="24844" xr:uid="{00000000-0005-0000-0000-000055600000}"/>
    <cellStyle name="20% - Accent1 3 3 3 2 6 4" xfId="24845" xr:uid="{00000000-0005-0000-0000-000056600000}"/>
    <cellStyle name="20% - Accent1 3 3 3 2 7" xfId="24846" xr:uid="{00000000-0005-0000-0000-000057600000}"/>
    <cellStyle name="20% - Accent1 3 3 3 2 7 2" xfId="24847" xr:uid="{00000000-0005-0000-0000-000058600000}"/>
    <cellStyle name="20% - Accent1 3 3 3 2 7 2 2" xfId="24848" xr:uid="{00000000-0005-0000-0000-000059600000}"/>
    <cellStyle name="20% - Accent1 3 3 3 2 7 3" xfId="24849" xr:uid="{00000000-0005-0000-0000-00005A600000}"/>
    <cellStyle name="20% - Accent1 3 3 3 2 8" xfId="24850" xr:uid="{00000000-0005-0000-0000-00005B600000}"/>
    <cellStyle name="20% - Accent1 3 3 3 2 8 2" xfId="24851" xr:uid="{00000000-0005-0000-0000-00005C600000}"/>
    <cellStyle name="20% - Accent1 3 3 3 2 8 2 2" xfId="24852" xr:uid="{00000000-0005-0000-0000-00005D600000}"/>
    <cellStyle name="20% - Accent1 3 3 3 2 8 3" xfId="24853" xr:uid="{00000000-0005-0000-0000-00005E600000}"/>
    <cellStyle name="20% - Accent1 3 3 3 2 9" xfId="24854" xr:uid="{00000000-0005-0000-0000-00005F600000}"/>
    <cellStyle name="20% - Accent1 3 3 3 2 9 2" xfId="24855" xr:uid="{00000000-0005-0000-0000-000060600000}"/>
    <cellStyle name="20% - Accent1 3 3 3 3" xfId="24856" xr:uid="{00000000-0005-0000-0000-000061600000}"/>
    <cellStyle name="20% - Accent1 3 3 3 3 10" xfId="24857" xr:uid="{00000000-0005-0000-0000-000062600000}"/>
    <cellStyle name="20% - Accent1 3 3 3 3 10 2" xfId="24858" xr:uid="{00000000-0005-0000-0000-000063600000}"/>
    <cellStyle name="20% - Accent1 3 3 3 3 11" xfId="24859" xr:uid="{00000000-0005-0000-0000-000064600000}"/>
    <cellStyle name="20% - Accent1 3 3 3 3 2" xfId="24860" xr:uid="{00000000-0005-0000-0000-000065600000}"/>
    <cellStyle name="20% - Accent1 3 3 3 3 2 2" xfId="24861" xr:uid="{00000000-0005-0000-0000-000066600000}"/>
    <cellStyle name="20% - Accent1 3 3 3 3 2 2 2" xfId="24862" xr:uid="{00000000-0005-0000-0000-000067600000}"/>
    <cellStyle name="20% - Accent1 3 3 3 3 2 2 2 2" xfId="24863" xr:uid="{00000000-0005-0000-0000-000068600000}"/>
    <cellStyle name="20% - Accent1 3 3 3 3 2 2 2 2 2" xfId="24864" xr:uid="{00000000-0005-0000-0000-000069600000}"/>
    <cellStyle name="20% - Accent1 3 3 3 3 2 2 2 3" xfId="24865" xr:uid="{00000000-0005-0000-0000-00006A600000}"/>
    <cellStyle name="20% - Accent1 3 3 3 3 2 2 3" xfId="24866" xr:uid="{00000000-0005-0000-0000-00006B600000}"/>
    <cellStyle name="20% - Accent1 3 3 3 3 2 2 3 2" xfId="24867" xr:uid="{00000000-0005-0000-0000-00006C600000}"/>
    <cellStyle name="20% - Accent1 3 3 3 3 2 2 4" xfId="24868" xr:uid="{00000000-0005-0000-0000-00006D600000}"/>
    <cellStyle name="20% - Accent1 3 3 3 3 2 3" xfId="24869" xr:uid="{00000000-0005-0000-0000-00006E600000}"/>
    <cellStyle name="20% - Accent1 3 3 3 3 2 3 2" xfId="24870" xr:uid="{00000000-0005-0000-0000-00006F600000}"/>
    <cellStyle name="20% - Accent1 3 3 3 3 2 3 2 2" xfId="24871" xr:uid="{00000000-0005-0000-0000-000070600000}"/>
    <cellStyle name="20% - Accent1 3 3 3 3 2 3 2 2 2" xfId="24872" xr:uid="{00000000-0005-0000-0000-000071600000}"/>
    <cellStyle name="20% - Accent1 3 3 3 3 2 3 2 3" xfId="24873" xr:uid="{00000000-0005-0000-0000-000072600000}"/>
    <cellStyle name="20% - Accent1 3 3 3 3 2 3 3" xfId="24874" xr:uid="{00000000-0005-0000-0000-000073600000}"/>
    <cellStyle name="20% - Accent1 3 3 3 3 2 3 3 2" xfId="24875" xr:uid="{00000000-0005-0000-0000-000074600000}"/>
    <cellStyle name="20% - Accent1 3 3 3 3 2 3 4" xfId="24876" xr:uid="{00000000-0005-0000-0000-000075600000}"/>
    <cellStyle name="20% - Accent1 3 3 3 3 2 4" xfId="24877" xr:uid="{00000000-0005-0000-0000-000076600000}"/>
    <cellStyle name="20% - Accent1 3 3 3 3 2 4 2" xfId="24878" xr:uid="{00000000-0005-0000-0000-000077600000}"/>
    <cellStyle name="20% - Accent1 3 3 3 3 2 4 2 2" xfId="24879" xr:uid="{00000000-0005-0000-0000-000078600000}"/>
    <cellStyle name="20% - Accent1 3 3 3 3 2 4 2 2 2" xfId="24880" xr:uid="{00000000-0005-0000-0000-000079600000}"/>
    <cellStyle name="20% - Accent1 3 3 3 3 2 4 2 3" xfId="24881" xr:uid="{00000000-0005-0000-0000-00007A600000}"/>
    <cellStyle name="20% - Accent1 3 3 3 3 2 4 3" xfId="24882" xr:uid="{00000000-0005-0000-0000-00007B600000}"/>
    <cellStyle name="20% - Accent1 3 3 3 3 2 4 3 2" xfId="24883" xr:uid="{00000000-0005-0000-0000-00007C600000}"/>
    <cellStyle name="20% - Accent1 3 3 3 3 2 4 4" xfId="24884" xr:uid="{00000000-0005-0000-0000-00007D600000}"/>
    <cellStyle name="20% - Accent1 3 3 3 3 2 5" xfId="24885" xr:uid="{00000000-0005-0000-0000-00007E600000}"/>
    <cellStyle name="20% - Accent1 3 3 3 3 2 5 2" xfId="24886" xr:uid="{00000000-0005-0000-0000-00007F600000}"/>
    <cellStyle name="20% - Accent1 3 3 3 3 2 5 2 2" xfId="24887" xr:uid="{00000000-0005-0000-0000-000080600000}"/>
    <cellStyle name="20% - Accent1 3 3 3 3 2 5 3" xfId="24888" xr:uid="{00000000-0005-0000-0000-000081600000}"/>
    <cellStyle name="20% - Accent1 3 3 3 3 2 6" xfId="24889" xr:uid="{00000000-0005-0000-0000-000082600000}"/>
    <cellStyle name="20% - Accent1 3 3 3 3 2 6 2" xfId="24890" xr:uid="{00000000-0005-0000-0000-000083600000}"/>
    <cellStyle name="20% - Accent1 3 3 3 3 2 6 2 2" xfId="24891" xr:uid="{00000000-0005-0000-0000-000084600000}"/>
    <cellStyle name="20% - Accent1 3 3 3 3 2 6 3" xfId="24892" xr:uid="{00000000-0005-0000-0000-000085600000}"/>
    <cellStyle name="20% - Accent1 3 3 3 3 2 7" xfId="24893" xr:uid="{00000000-0005-0000-0000-000086600000}"/>
    <cellStyle name="20% - Accent1 3 3 3 3 2 7 2" xfId="24894" xr:uid="{00000000-0005-0000-0000-000087600000}"/>
    <cellStyle name="20% - Accent1 3 3 3 3 2 8" xfId="24895" xr:uid="{00000000-0005-0000-0000-000088600000}"/>
    <cellStyle name="20% - Accent1 3 3 3 3 2 8 2" xfId="24896" xr:uid="{00000000-0005-0000-0000-000089600000}"/>
    <cellStyle name="20% - Accent1 3 3 3 3 2 9" xfId="24897" xr:uid="{00000000-0005-0000-0000-00008A600000}"/>
    <cellStyle name="20% - Accent1 3 3 3 3 3" xfId="24898" xr:uid="{00000000-0005-0000-0000-00008B600000}"/>
    <cellStyle name="20% - Accent1 3 3 3 3 3 2" xfId="24899" xr:uid="{00000000-0005-0000-0000-00008C600000}"/>
    <cellStyle name="20% - Accent1 3 3 3 3 3 2 2" xfId="24900" xr:uid="{00000000-0005-0000-0000-00008D600000}"/>
    <cellStyle name="20% - Accent1 3 3 3 3 3 2 2 2" xfId="24901" xr:uid="{00000000-0005-0000-0000-00008E600000}"/>
    <cellStyle name="20% - Accent1 3 3 3 3 3 2 2 2 2" xfId="24902" xr:uid="{00000000-0005-0000-0000-00008F600000}"/>
    <cellStyle name="20% - Accent1 3 3 3 3 3 2 2 3" xfId="24903" xr:uid="{00000000-0005-0000-0000-000090600000}"/>
    <cellStyle name="20% - Accent1 3 3 3 3 3 2 3" xfId="24904" xr:uid="{00000000-0005-0000-0000-000091600000}"/>
    <cellStyle name="20% - Accent1 3 3 3 3 3 2 3 2" xfId="24905" xr:uid="{00000000-0005-0000-0000-000092600000}"/>
    <cellStyle name="20% - Accent1 3 3 3 3 3 2 4" xfId="24906" xr:uid="{00000000-0005-0000-0000-000093600000}"/>
    <cellStyle name="20% - Accent1 3 3 3 3 3 3" xfId="24907" xr:uid="{00000000-0005-0000-0000-000094600000}"/>
    <cellStyle name="20% - Accent1 3 3 3 3 3 3 2" xfId="24908" xr:uid="{00000000-0005-0000-0000-000095600000}"/>
    <cellStyle name="20% - Accent1 3 3 3 3 3 3 2 2" xfId="24909" xr:uid="{00000000-0005-0000-0000-000096600000}"/>
    <cellStyle name="20% - Accent1 3 3 3 3 3 3 2 2 2" xfId="24910" xr:uid="{00000000-0005-0000-0000-000097600000}"/>
    <cellStyle name="20% - Accent1 3 3 3 3 3 3 2 3" xfId="24911" xr:uid="{00000000-0005-0000-0000-000098600000}"/>
    <cellStyle name="20% - Accent1 3 3 3 3 3 3 3" xfId="24912" xr:uid="{00000000-0005-0000-0000-000099600000}"/>
    <cellStyle name="20% - Accent1 3 3 3 3 3 3 3 2" xfId="24913" xr:uid="{00000000-0005-0000-0000-00009A600000}"/>
    <cellStyle name="20% - Accent1 3 3 3 3 3 3 4" xfId="24914" xr:uid="{00000000-0005-0000-0000-00009B600000}"/>
    <cellStyle name="20% - Accent1 3 3 3 3 3 4" xfId="24915" xr:uid="{00000000-0005-0000-0000-00009C600000}"/>
    <cellStyle name="20% - Accent1 3 3 3 3 3 4 2" xfId="24916" xr:uid="{00000000-0005-0000-0000-00009D600000}"/>
    <cellStyle name="20% - Accent1 3 3 3 3 3 4 2 2" xfId="24917" xr:uid="{00000000-0005-0000-0000-00009E600000}"/>
    <cellStyle name="20% - Accent1 3 3 3 3 3 4 2 2 2" xfId="24918" xr:uid="{00000000-0005-0000-0000-00009F600000}"/>
    <cellStyle name="20% - Accent1 3 3 3 3 3 4 2 3" xfId="24919" xr:uid="{00000000-0005-0000-0000-0000A0600000}"/>
    <cellStyle name="20% - Accent1 3 3 3 3 3 4 3" xfId="24920" xr:uid="{00000000-0005-0000-0000-0000A1600000}"/>
    <cellStyle name="20% - Accent1 3 3 3 3 3 4 3 2" xfId="24921" xr:uid="{00000000-0005-0000-0000-0000A2600000}"/>
    <cellStyle name="20% - Accent1 3 3 3 3 3 4 4" xfId="24922" xr:uid="{00000000-0005-0000-0000-0000A3600000}"/>
    <cellStyle name="20% - Accent1 3 3 3 3 3 5" xfId="24923" xr:uid="{00000000-0005-0000-0000-0000A4600000}"/>
    <cellStyle name="20% - Accent1 3 3 3 3 3 5 2" xfId="24924" xr:uid="{00000000-0005-0000-0000-0000A5600000}"/>
    <cellStyle name="20% - Accent1 3 3 3 3 3 5 2 2" xfId="24925" xr:uid="{00000000-0005-0000-0000-0000A6600000}"/>
    <cellStyle name="20% - Accent1 3 3 3 3 3 5 3" xfId="24926" xr:uid="{00000000-0005-0000-0000-0000A7600000}"/>
    <cellStyle name="20% - Accent1 3 3 3 3 3 6" xfId="24927" xr:uid="{00000000-0005-0000-0000-0000A8600000}"/>
    <cellStyle name="20% - Accent1 3 3 3 3 3 6 2" xfId="24928" xr:uid="{00000000-0005-0000-0000-0000A9600000}"/>
    <cellStyle name="20% - Accent1 3 3 3 3 3 6 2 2" xfId="24929" xr:uid="{00000000-0005-0000-0000-0000AA600000}"/>
    <cellStyle name="20% - Accent1 3 3 3 3 3 6 3" xfId="24930" xr:uid="{00000000-0005-0000-0000-0000AB600000}"/>
    <cellStyle name="20% - Accent1 3 3 3 3 3 7" xfId="24931" xr:uid="{00000000-0005-0000-0000-0000AC600000}"/>
    <cellStyle name="20% - Accent1 3 3 3 3 3 7 2" xfId="24932" xr:uid="{00000000-0005-0000-0000-0000AD600000}"/>
    <cellStyle name="20% - Accent1 3 3 3 3 3 8" xfId="24933" xr:uid="{00000000-0005-0000-0000-0000AE600000}"/>
    <cellStyle name="20% - Accent1 3 3 3 3 3 8 2" xfId="24934" xr:uid="{00000000-0005-0000-0000-0000AF600000}"/>
    <cellStyle name="20% - Accent1 3 3 3 3 3 9" xfId="24935" xr:uid="{00000000-0005-0000-0000-0000B0600000}"/>
    <cellStyle name="20% - Accent1 3 3 3 3 4" xfId="24936" xr:uid="{00000000-0005-0000-0000-0000B1600000}"/>
    <cellStyle name="20% - Accent1 3 3 3 3 4 2" xfId="24937" xr:uid="{00000000-0005-0000-0000-0000B2600000}"/>
    <cellStyle name="20% - Accent1 3 3 3 3 4 2 2" xfId="24938" xr:uid="{00000000-0005-0000-0000-0000B3600000}"/>
    <cellStyle name="20% - Accent1 3 3 3 3 4 2 2 2" xfId="24939" xr:uid="{00000000-0005-0000-0000-0000B4600000}"/>
    <cellStyle name="20% - Accent1 3 3 3 3 4 2 3" xfId="24940" xr:uid="{00000000-0005-0000-0000-0000B5600000}"/>
    <cellStyle name="20% - Accent1 3 3 3 3 4 3" xfId="24941" xr:uid="{00000000-0005-0000-0000-0000B6600000}"/>
    <cellStyle name="20% - Accent1 3 3 3 3 4 3 2" xfId="24942" xr:uid="{00000000-0005-0000-0000-0000B7600000}"/>
    <cellStyle name="20% - Accent1 3 3 3 3 4 4" xfId="24943" xr:uid="{00000000-0005-0000-0000-0000B8600000}"/>
    <cellStyle name="20% - Accent1 3 3 3 3 5" xfId="24944" xr:uid="{00000000-0005-0000-0000-0000B9600000}"/>
    <cellStyle name="20% - Accent1 3 3 3 3 5 2" xfId="24945" xr:uid="{00000000-0005-0000-0000-0000BA600000}"/>
    <cellStyle name="20% - Accent1 3 3 3 3 5 2 2" xfId="24946" xr:uid="{00000000-0005-0000-0000-0000BB600000}"/>
    <cellStyle name="20% - Accent1 3 3 3 3 5 2 2 2" xfId="24947" xr:uid="{00000000-0005-0000-0000-0000BC600000}"/>
    <cellStyle name="20% - Accent1 3 3 3 3 5 2 3" xfId="24948" xr:uid="{00000000-0005-0000-0000-0000BD600000}"/>
    <cellStyle name="20% - Accent1 3 3 3 3 5 3" xfId="24949" xr:uid="{00000000-0005-0000-0000-0000BE600000}"/>
    <cellStyle name="20% - Accent1 3 3 3 3 5 3 2" xfId="24950" xr:uid="{00000000-0005-0000-0000-0000BF600000}"/>
    <cellStyle name="20% - Accent1 3 3 3 3 5 4" xfId="24951" xr:uid="{00000000-0005-0000-0000-0000C0600000}"/>
    <cellStyle name="20% - Accent1 3 3 3 3 6" xfId="24952" xr:uid="{00000000-0005-0000-0000-0000C1600000}"/>
    <cellStyle name="20% - Accent1 3 3 3 3 6 2" xfId="24953" xr:uid="{00000000-0005-0000-0000-0000C2600000}"/>
    <cellStyle name="20% - Accent1 3 3 3 3 6 2 2" xfId="24954" xr:uid="{00000000-0005-0000-0000-0000C3600000}"/>
    <cellStyle name="20% - Accent1 3 3 3 3 6 2 2 2" xfId="24955" xr:uid="{00000000-0005-0000-0000-0000C4600000}"/>
    <cellStyle name="20% - Accent1 3 3 3 3 6 2 3" xfId="24956" xr:uid="{00000000-0005-0000-0000-0000C5600000}"/>
    <cellStyle name="20% - Accent1 3 3 3 3 6 3" xfId="24957" xr:uid="{00000000-0005-0000-0000-0000C6600000}"/>
    <cellStyle name="20% - Accent1 3 3 3 3 6 3 2" xfId="24958" xr:uid="{00000000-0005-0000-0000-0000C7600000}"/>
    <cellStyle name="20% - Accent1 3 3 3 3 6 4" xfId="24959" xr:uid="{00000000-0005-0000-0000-0000C8600000}"/>
    <cellStyle name="20% - Accent1 3 3 3 3 7" xfId="24960" xr:uid="{00000000-0005-0000-0000-0000C9600000}"/>
    <cellStyle name="20% - Accent1 3 3 3 3 7 2" xfId="24961" xr:uid="{00000000-0005-0000-0000-0000CA600000}"/>
    <cellStyle name="20% - Accent1 3 3 3 3 7 2 2" xfId="24962" xr:uid="{00000000-0005-0000-0000-0000CB600000}"/>
    <cellStyle name="20% - Accent1 3 3 3 3 7 3" xfId="24963" xr:uid="{00000000-0005-0000-0000-0000CC600000}"/>
    <cellStyle name="20% - Accent1 3 3 3 3 8" xfId="24964" xr:uid="{00000000-0005-0000-0000-0000CD600000}"/>
    <cellStyle name="20% - Accent1 3 3 3 3 8 2" xfId="24965" xr:uid="{00000000-0005-0000-0000-0000CE600000}"/>
    <cellStyle name="20% - Accent1 3 3 3 3 8 2 2" xfId="24966" xr:uid="{00000000-0005-0000-0000-0000CF600000}"/>
    <cellStyle name="20% - Accent1 3 3 3 3 8 3" xfId="24967" xr:uid="{00000000-0005-0000-0000-0000D0600000}"/>
    <cellStyle name="20% - Accent1 3 3 3 3 9" xfId="24968" xr:uid="{00000000-0005-0000-0000-0000D1600000}"/>
    <cellStyle name="20% - Accent1 3 3 3 3 9 2" xfId="24969" xr:uid="{00000000-0005-0000-0000-0000D2600000}"/>
    <cellStyle name="20% - Accent1 3 3 3 4" xfId="24970" xr:uid="{00000000-0005-0000-0000-0000D3600000}"/>
    <cellStyle name="20% - Accent1 3 3 3 4 10" xfId="24971" xr:uid="{00000000-0005-0000-0000-0000D4600000}"/>
    <cellStyle name="20% - Accent1 3 3 3 4 10 2" xfId="24972" xr:uid="{00000000-0005-0000-0000-0000D5600000}"/>
    <cellStyle name="20% - Accent1 3 3 3 4 11" xfId="24973" xr:uid="{00000000-0005-0000-0000-0000D6600000}"/>
    <cellStyle name="20% - Accent1 3 3 3 4 2" xfId="24974" xr:uid="{00000000-0005-0000-0000-0000D7600000}"/>
    <cellStyle name="20% - Accent1 3 3 3 4 2 2" xfId="24975" xr:uid="{00000000-0005-0000-0000-0000D8600000}"/>
    <cellStyle name="20% - Accent1 3 3 3 4 2 2 2" xfId="24976" xr:uid="{00000000-0005-0000-0000-0000D9600000}"/>
    <cellStyle name="20% - Accent1 3 3 3 4 2 2 2 2" xfId="24977" xr:uid="{00000000-0005-0000-0000-0000DA600000}"/>
    <cellStyle name="20% - Accent1 3 3 3 4 2 2 2 2 2" xfId="24978" xr:uid="{00000000-0005-0000-0000-0000DB600000}"/>
    <cellStyle name="20% - Accent1 3 3 3 4 2 2 2 3" xfId="24979" xr:uid="{00000000-0005-0000-0000-0000DC600000}"/>
    <cellStyle name="20% - Accent1 3 3 3 4 2 2 3" xfId="24980" xr:uid="{00000000-0005-0000-0000-0000DD600000}"/>
    <cellStyle name="20% - Accent1 3 3 3 4 2 2 3 2" xfId="24981" xr:uid="{00000000-0005-0000-0000-0000DE600000}"/>
    <cellStyle name="20% - Accent1 3 3 3 4 2 2 4" xfId="24982" xr:uid="{00000000-0005-0000-0000-0000DF600000}"/>
    <cellStyle name="20% - Accent1 3 3 3 4 2 3" xfId="24983" xr:uid="{00000000-0005-0000-0000-0000E0600000}"/>
    <cellStyle name="20% - Accent1 3 3 3 4 2 3 2" xfId="24984" xr:uid="{00000000-0005-0000-0000-0000E1600000}"/>
    <cellStyle name="20% - Accent1 3 3 3 4 2 3 2 2" xfId="24985" xr:uid="{00000000-0005-0000-0000-0000E2600000}"/>
    <cellStyle name="20% - Accent1 3 3 3 4 2 3 2 2 2" xfId="24986" xr:uid="{00000000-0005-0000-0000-0000E3600000}"/>
    <cellStyle name="20% - Accent1 3 3 3 4 2 3 2 3" xfId="24987" xr:uid="{00000000-0005-0000-0000-0000E4600000}"/>
    <cellStyle name="20% - Accent1 3 3 3 4 2 3 3" xfId="24988" xr:uid="{00000000-0005-0000-0000-0000E5600000}"/>
    <cellStyle name="20% - Accent1 3 3 3 4 2 3 3 2" xfId="24989" xr:uid="{00000000-0005-0000-0000-0000E6600000}"/>
    <cellStyle name="20% - Accent1 3 3 3 4 2 3 4" xfId="24990" xr:uid="{00000000-0005-0000-0000-0000E7600000}"/>
    <cellStyle name="20% - Accent1 3 3 3 4 2 4" xfId="24991" xr:uid="{00000000-0005-0000-0000-0000E8600000}"/>
    <cellStyle name="20% - Accent1 3 3 3 4 2 4 2" xfId="24992" xr:uid="{00000000-0005-0000-0000-0000E9600000}"/>
    <cellStyle name="20% - Accent1 3 3 3 4 2 4 2 2" xfId="24993" xr:uid="{00000000-0005-0000-0000-0000EA600000}"/>
    <cellStyle name="20% - Accent1 3 3 3 4 2 4 2 2 2" xfId="24994" xr:uid="{00000000-0005-0000-0000-0000EB600000}"/>
    <cellStyle name="20% - Accent1 3 3 3 4 2 4 2 3" xfId="24995" xr:uid="{00000000-0005-0000-0000-0000EC600000}"/>
    <cellStyle name="20% - Accent1 3 3 3 4 2 4 3" xfId="24996" xr:uid="{00000000-0005-0000-0000-0000ED600000}"/>
    <cellStyle name="20% - Accent1 3 3 3 4 2 4 3 2" xfId="24997" xr:uid="{00000000-0005-0000-0000-0000EE600000}"/>
    <cellStyle name="20% - Accent1 3 3 3 4 2 4 4" xfId="24998" xr:uid="{00000000-0005-0000-0000-0000EF600000}"/>
    <cellStyle name="20% - Accent1 3 3 3 4 2 5" xfId="24999" xr:uid="{00000000-0005-0000-0000-0000F0600000}"/>
    <cellStyle name="20% - Accent1 3 3 3 4 2 5 2" xfId="25000" xr:uid="{00000000-0005-0000-0000-0000F1600000}"/>
    <cellStyle name="20% - Accent1 3 3 3 4 2 5 2 2" xfId="25001" xr:uid="{00000000-0005-0000-0000-0000F2600000}"/>
    <cellStyle name="20% - Accent1 3 3 3 4 2 5 3" xfId="25002" xr:uid="{00000000-0005-0000-0000-0000F3600000}"/>
    <cellStyle name="20% - Accent1 3 3 3 4 2 6" xfId="25003" xr:uid="{00000000-0005-0000-0000-0000F4600000}"/>
    <cellStyle name="20% - Accent1 3 3 3 4 2 6 2" xfId="25004" xr:uid="{00000000-0005-0000-0000-0000F5600000}"/>
    <cellStyle name="20% - Accent1 3 3 3 4 2 6 2 2" xfId="25005" xr:uid="{00000000-0005-0000-0000-0000F6600000}"/>
    <cellStyle name="20% - Accent1 3 3 3 4 2 6 3" xfId="25006" xr:uid="{00000000-0005-0000-0000-0000F7600000}"/>
    <cellStyle name="20% - Accent1 3 3 3 4 2 7" xfId="25007" xr:uid="{00000000-0005-0000-0000-0000F8600000}"/>
    <cellStyle name="20% - Accent1 3 3 3 4 2 7 2" xfId="25008" xr:uid="{00000000-0005-0000-0000-0000F9600000}"/>
    <cellStyle name="20% - Accent1 3 3 3 4 2 8" xfId="25009" xr:uid="{00000000-0005-0000-0000-0000FA600000}"/>
    <cellStyle name="20% - Accent1 3 3 3 4 2 8 2" xfId="25010" xr:uid="{00000000-0005-0000-0000-0000FB600000}"/>
    <cellStyle name="20% - Accent1 3 3 3 4 2 9" xfId="25011" xr:uid="{00000000-0005-0000-0000-0000FC600000}"/>
    <cellStyle name="20% - Accent1 3 3 3 4 3" xfId="25012" xr:uid="{00000000-0005-0000-0000-0000FD600000}"/>
    <cellStyle name="20% - Accent1 3 3 3 4 3 2" xfId="25013" xr:uid="{00000000-0005-0000-0000-0000FE600000}"/>
    <cellStyle name="20% - Accent1 3 3 3 4 3 2 2" xfId="25014" xr:uid="{00000000-0005-0000-0000-0000FF600000}"/>
    <cellStyle name="20% - Accent1 3 3 3 4 3 2 2 2" xfId="25015" xr:uid="{00000000-0005-0000-0000-000000610000}"/>
    <cellStyle name="20% - Accent1 3 3 3 4 3 2 2 2 2" xfId="25016" xr:uid="{00000000-0005-0000-0000-000001610000}"/>
    <cellStyle name="20% - Accent1 3 3 3 4 3 2 2 3" xfId="25017" xr:uid="{00000000-0005-0000-0000-000002610000}"/>
    <cellStyle name="20% - Accent1 3 3 3 4 3 2 3" xfId="25018" xr:uid="{00000000-0005-0000-0000-000003610000}"/>
    <cellStyle name="20% - Accent1 3 3 3 4 3 2 3 2" xfId="25019" xr:uid="{00000000-0005-0000-0000-000004610000}"/>
    <cellStyle name="20% - Accent1 3 3 3 4 3 2 4" xfId="25020" xr:uid="{00000000-0005-0000-0000-000005610000}"/>
    <cellStyle name="20% - Accent1 3 3 3 4 3 3" xfId="25021" xr:uid="{00000000-0005-0000-0000-000006610000}"/>
    <cellStyle name="20% - Accent1 3 3 3 4 3 3 2" xfId="25022" xr:uid="{00000000-0005-0000-0000-000007610000}"/>
    <cellStyle name="20% - Accent1 3 3 3 4 3 3 2 2" xfId="25023" xr:uid="{00000000-0005-0000-0000-000008610000}"/>
    <cellStyle name="20% - Accent1 3 3 3 4 3 3 2 2 2" xfId="25024" xr:uid="{00000000-0005-0000-0000-000009610000}"/>
    <cellStyle name="20% - Accent1 3 3 3 4 3 3 2 3" xfId="25025" xr:uid="{00000000-0005-0000-0000-00000A610000}"/>
    <cellStyle name="20% - Accent1 3 3 3 4 3 3 3" xfId="25026" xr:uid="{00000000-0005-0000-0000-00000B610000}"/>
    <cellStyle name="20% - Accent1 3 3 3 4 3 3 3 2" xfId="25027" xr:uid="{00000000-0005-0000-0000-00000C610000}"/>
    <cellStyle name="20% - Accent1 3 3 3 4 3 3 4" xfId="25028" xr:uid="{00000000-0005-0000-0000-00000D610000}"/>
    <cellStyle name="20% - Accent1 3 3 3 4 3 4" xfId="25029" xr:uid="{00000000-0005-0000-0000-00000E610000}"/>
    <cellStyle name="20% - Accent1 3 3 3 4 3 4 2" xfId="25030" xr:uid="{00000000-0005-0000-0000-00000F610000}"/>
    <cellStyle name="20% - Accent1 3 3 3 4 3 4 2 2" xfId="25031" xr:uid="{00000000-0005-0000-0000-000010610000}"/>
    <cellStyle name="20% - Accent1 3 3 3 4 3 4 2 2 2" xfId="25032" xr:uid="{00000000-0005-0000-0000-000011610000}"/>
    <cellStyle name="20% - Accent1 3 3 3 4 3 4 2 3" xfId="25033" xr:uid="{00000000-0005-0000-0000-000012610000}"/>
    <cellStyle name="20% - Accent1 3 3 3 4 3 4 3" xfId="25034" xr:uid="{00000000-0005-0000-0000-000013610000}"/>
    <cellStyle name="20% - Accent1 3 3 3 4 3 4 3 2" xfId="25035" xr:uid="{00000000-0005-0000-0000-000014610000}"/>
    <cellStyle name="20% - Accent1 3 3 3 4 3 4 4" xfId="25036" xr:uid="{00000000-0005-0000-0000-000015610000}"/>
    <cellStyle name="20% - Accent1 3 3 3 4 3 5" xfId="25037" xr:uid="{00000000-0005-0000-0000-000016610000}"/>
    <cellStyle name="20% - Accent1 3 3 3 4 3 5 2" xfId="25038" xr:uid="{00000000-0005-0000-0000-000017610000}"/>
    <cellStyle name="20% - Accent1 3 3 3 4 3 5 2 2" xfId="25039" xr:uid="{00000000-0005-0000-0000-000018610000}"/>
    <cellStyle name="20% - Accent1 3 3 3 4 3 5 3" xfId="25040" xr:uid="{00000000-0005-0000-0000-000019610000}"/>
    <cellStyle name="20% - Accent1 3 3 3 4 3 6" xfId="25041" xr:uid="{00000000-0005-0000-0000-00001A610000}"/>
    <cellStyle name="20% - Accent1 3 3 3 4 3 6 2" xfId="25042" xr:uid="{00000000-0005-0000-0000-00001B610000}"/>
    <cellStyle name="20% - Accent1 3 3 3 4 3 6 2 2" xfId="25043" xr:uid="{00000000-0005-0000-0000-00001C610000}"/>
    <cellStyle name="20% - Accent1 3 3 3 4 3 6 3" xfId="25044" xr:uid="{00000000-0005-0000-0000-00001D610000}"/>
    <cellStyle name="20% - Accent1 3 3 3 4 3 7" xfId="25045" xr:uid="{00000000-0005-0000-0000-00001E610000}"/>
    <cellStyle name="20% - Accent1 3 3 3 4 3 7 2" xfId="25046" xr:uid="{00000000-0005-0000-0000-00001F610000}"/>
    <cellStyle name="20% - Accent1 3 3 3 4 3 8" xfId="25047" xr:uid="{00000000-0005-0000-0000-000020610000}"/>
    <cellStyle name="20% - Accent1 3 3 3 4 3 8 2" xfId="25048" xr:uid="{00000000-0005-0000-0000-000021610000}"/>
    <cellStyle name="20% - Accent1 3 3 3 4 3 9" xfId="25049" xr:uid="{00000000-0005-0000-0000-000022610000}"/>
    <cellStyle name="20% - Accent1 3 3 3 4 4" xfId="25050" xr:uid="{00000000-0005-0000-0000-000023610000}"/>
    <cellStyle name="20% - Accent1 3 3 3 4 4 2" xfId="25051" xr:uid="{00000000-0005-0000-0000-000024610000}"/>
    <cellStyle name="20% - Accent1 3 3 3 4 4 2 2" xfId="25052" xr:uid="{00000000-0005-0000-0000-000025610000}"/>
    <cellStyle name="20% - Accent1 3 3 3 4 4 2 2 2" xfId="25053" xr:uid="{00000000-0005-0000-0000-000026610000}"/>
    <cellStyle name="20% - Accent1 3 3 3 4 4 2 3" xfId="25054" xr:uid="{00000000-0005-0000-0000-000027610000}"/>
    <cellStyle name="20% - Accent1 3 3 3 4 4 3" xfId="25055" xr:uid="{00000000-0005-0000-0000-000028610000}"/>
    <cellStyle name="20% - Accent1 3 3 3 4 4 3 2" xfId="25056" xr:uid="{00000000-0005-0000-0000-000029610000}"/>
    <cellStyle name="20% - Accent1 3 3 3 4 4 4" xfId="25057" xr:uid="{00000000-0005-0000-0000-00002A610000}"/>
    <cellStyle name="20% - Accent1 3 3 3 4 5" xfId="25058" xr:uid="{00000000-0005-0000-0000-00002B610000}"/>
    <cellStyle name="20% - Accent1 3 3 3 4 5 2" xfId="25059" xr:uid="{00000000-0005-0000-0000-00002C610000}"/>
    <cellStyle name="20% - Accent1 3 3 3 4 5 2 2" xfId="25060" xr:uid="{00000000-0005-0000-0000-00002D610000}"/>
    <cellStyle name="20% - Accent1 3 3 3 4 5 2 2 2" xfId="25061" xr:uid="{00000000-0005-0000-0000-00002E610000}"/>
    <cellStyle name="20% - Accent1 3 3 3 4 5 2 3" xfId="25062" xr:uid="{00000000-0005-0000-0000-00002F610000}"/>
    <cellStyle name="20% - Accent1 3 3 3 4 5 3" xfId="25063" xr:uid="{00000000-0005-0000-0000-000030610000}"/>
    <cellStyle name="20% - Accent1 3 3 3 4 5 3 2" xfId="25064" xr:uid="{00000000-0005-0000-0000-000031610000}"/>
    <cellStyle name="20% - Accent1 3 3 3 4 5 4" xfId="25065" xr:uid="{00000000-0005-0000-0000-000032610000}"/>
    <cellStyle name="20% - Accent1 3 3 3 4 6" xfId="25066" xr:uid="{00000000-0005-0000-0000-000033610000}"/>
    <cellStyle name="20% - Accent1 3 3 3 4 6 2" xfId="25067" xr:uid="{00000000-0005-0000-0000-000034610000}"/>
    <cellStyle name="20% - Accent1 3 3 3 4 6 2 2" xfId="25068" xr:uid="{00000000-0005-0000-0000-000035610000}"/>
    <cellStyle name="20% - Accent1 3 3 3 4 6 2 2 2" xfId="25069" xr:uid="{00000000-0005-0000-0000-000036610000}"/>
    <cellStyle name="20% - Accent1 3 3 3 4 6 2 3" xfId="25070" xr:uid="{00000000-0005-0000-0000-000037610000}"/>
    <cellStyle name="20% - Accent1 3 3 3 4 6 3" xfId="25071" xr:uid="{00000000-0005-0000-0000-000038610000}"/>
    <cellStyle name="20% - Accent1 3 3 3 4 6 3 2" xfId="25072" xr:uid="{00000000-0005-0000-0000-000039610000}"/>
    <cellStyle name="20% - Accent1 3 3 3 4 6 4" xfId="25073" xr:uid="{00000000-0005-0000-0000-00003A610000}"/>
    <cellStyle name="20% - Accent1 3 3 3 4 7" xfId="25074" xr:uid="{00000000-0005-0000-0000-00003B610000}"/>
    <cellStyle name="20% - Accent1 3 3 3 4 7 2" xfId="25075" xr:uid="{00000000-0005-0000-0000-00003C610000}"/>
    <cellStyle name="20% - Accent1 3 3 3 4 7 2 2" xfId="25076" xr:uid="{00000000-0005-0000-0000-00003D610000}"/>
    <cellStyle name="20% - Accent1 3 3 3 4 7 3" xfId="25077" xr:uid="{00000000-0005-0000-0000-00003E610000}"/>
    <cellStyle name="20% - Accent1 3 3 3 4 8" xfId="25078" xr:uid="{00000000-0005-0000-0000-00003F610000}"/>
    <cellStyle name="20% - Accent1 3 3 3 4 8 2" xfId="25079" xr:uid="{00000000-0005-0000-0000-000040610000}"/>
    <cellStyle name="20% - Accent1 3 3 3 4 8 2 2" xfId="25080" xr:uid="{00000000-0005-0000-0000-000041610000}"/>
    <cellStyle name="20% - Accent1 3 3 3 4 8 3" xfId="25081" xr:uid="{00000000-0005-0000-0000-000042610000}"/>
    <cellStyle name="20% - Accent1 3 3 3 4 9" xfId="25082" xr:uid="{00000000-0005-0000-0000-000043610000}"/>
    <cellStyle name="20% - Accent1 3 3 3 4 9 2" xfId="25083" xr:uid="{00000000-0005-0000-0000-000044610000}"/>
    <cellStyle name="20% - Accent1 3 3 3 5" xfId="25084" xr:uid="{00000000-0005-0000-0000-000045610000}"/>
    <cellStyle name="20% - Accent1 3 3 3 5 2" xfId="25085" xr:uid="{00000000-0005-0000-0000-000046610000}"/>
    <cellStyle name="20% - Accent1 3 3 3 5 2 2" xfId="25086" xr:uid="{00000000-0005-0000-0000-000047610000}"/>
    <cellStyle name="20% - Accent1 3 3 3 5 2 2 2" xfId="25087" xr:uid="{00000000-0005-0000-0000-000048610000}"/>
    <cellStyle name="20% - Accent1 3 3 3 5 2 2 2 2" xfId="25088" xr:uid="{00000000-0005-0000-0000-000049610000}"/>
    <cellStyle name="20% - Accent1 3 3 3 5 2 2 3" xfId="25089" xr:uid="{00000000-0005-0000-0000-00004A610000}"/>
    <cellStyle name="20% - Accent1 3 3 3 5 2 3" xfId="25090" xr:uid="{00000000-0005-0000-0000-00004B610000}"/>
    <cellStyle name="20% - Accent1 3 3 3 5 2 3 2" xfId="25091" xr:uid="{00000000-0005-0000-0000-00004C610000}"/>
    <cellStyle name="20% - Accent1 3 3 3 5 2 4" xfId="25092" xr:uid="{00000000-0005-0000-0000-00004D610000}"/>
    <cellStyle name="20% - Accent1 3 3 3 5 3" xfId="25093" xr:uid="{00000000-0005-0000-0000-00004E610000}"/>
    <cellStyle name="20% - Accent1 3 3 3 5 3 2" xfId="25094" xr:uid="{00000000-0005-0000-0000-00004F610000}"/>
    <cellStyle name="20% - Accent1 3 3 3 5 3 2 2" xfId="25095" xr:uid="{00000000-0005-0000-0000-000050610000}"/>
    <cellStyle name="20% - Accent1 3 3 3 5 3 2 2 2" xfId="25096" xr:uid="{00000000-0005-0000-0000-000051610000}"/>
    <cellStyle name="20% - Accent1 3 3 3 5 3 2 3" xfId="25097" xr:uid="{00000000-0005-0000-0000-000052610000}"/>
    <cellStyle name="20% - Accent1 3 3 3 5 3 3" xfId="25098" xr:uid="{00000000-0005-0000-0000-000053610000}"/>
    <cellStyle name="20% - Accent1 3 3 3 5 3 3 2" xfId="25099" xr:uid="{00000000-0005-0000-0000-000054610000}"/>
    <cellStyle name="20% - Accent1 3 3 3 5 3 4" xfId="25100" xr:uid="{00000000-0005-0000-0000-000055610000}"/>
    <cellStyle name="20% - Accent1 3 3 3 5 4" xfId="25101" xr:uid="{00000000-0005-0000-0000-000056610000}"/>
    <cellStyle name="20% - Accent1 3 3 3 5 4 2" xfId="25102" xr:uid="{00000000-0005-0000-0000-000057610000}"/>
    <cellStyle name="20% - Accent1 3 3 3 5 4 2 2" xfId="25103" xr:uid="{00000000-0005-0000-0000-000058610000}"/>
    <cellStyle name="20% - Accent1 3 3 3 5 4 2 2 2" xfId="25104" xr:uid="{00000000-0005-0000-0000-000059610000}"/>
    <cellStyle name="20% - Accent1 3 3 3 5 4 2 3" xfId="25105" xr:uid="{00000000-0005-0000-0000-00005A610000}"/>
    <cellStyle name="20% - Accent1 3 3 3 5 4 3" xfId="25106" xr:uid="{00000000-0005-0000-0000-00005B610000}"/>
    <cellStyle name="20% - Accent1 3 3 3 5 4 3 2" xfId="25107" xr:uid="{00000000-0005-0000-0000-00005C610000}"/>
    <cellStyle name="20% - Accent1 3 3 3 5 4 4" xfId="25108" xr:uid="{00000000-0005-0000-0000-00005D610000}"/>
    <cellStyle name="20% - Accent1 3 3 3 5 5" xfId="25109" xr:uid="{00000000-0005-0000-0000-00005E610000}"/>
    <cellStyle name="20% - Accent1 3 3 3 5 5 2" xfId="25110" xr:uid="{00000000-0005-0000-0000-00005F610000}"/>
    <cellStyle name="20% - Accent1 3 3 3 5 5 2 2" xfId="25111" xr:uid="{00000000-0005-0000-0000-000060610000}"/>
    <cellStyle name="20% - Accent1 3 3 3 5 5 3" xfId="25112" xr:uid="{00000000-0005-0000-0000-000061610000}"/>
    <cellStyle name="20% - Accent1 3 3 3 5 6" xfId="25113" xr:uid="{00000000-0005-0000-0000-000062610000}"/>
    <cellStyle name="20% - Accent1 3 3 3 5 6 2" xfId="25114" xr:uid="{00000000-0005-0000-0000-000063610000}"/>
    <cellStyle name="20% - Accent1 3 3 3 5 6 2 2" xfId="25115" xr:uid="{00000000-0005-0000-0000-000064610000}"/>
    <cellStyle name="20% - Accent1 3 3 3 5 6 3" xfId="25116" xr:uid="{00000000-0005-0000-0000-000065610000}"/>
    <cellStyle name="20% - Accent1 3 3 3 5 7" xfId="25117" xr:uid="{00000000-0005-0000-0000-000066610000}"/>
    <cellStyle name="20% - Accent1 3 3 3 5 7 2" xfId="25118" xr:uid="{00000000-0005-0000-0000-000067610000}"/>
    <cellStyle name="20% - Accent1 3 3 3 5 8" xfId="25119" xr:uid="{00000000-0005-0000-0000-000068610000}"/>
    <cellStyle name="20% - Accent1 3 3 3 5 8 2" xfId="25120" xr:uid="{00000000-0005-0000-0000-000069610000}"/>
    <cellStyle name="20% - Accent1 3 3 3 5 9" xfId="25121" xr:uid="{00000000-0005-0000-0000-00006A610000}"/>
    <cellStyle name="20% - Accent1 3 3 3 6" xfId="25122" xr:uid="{00000000-0005-0000-0000-00006B610000}"/>
    <cellStyle name="20% - Accent1 3 3 3 6 2" xfId="25123" xr:uid="{00000000-0005-0000-0000-00006C610000}"/>
    <cellStyle name="20% - Accent1 3 3 3 6 2 2" xfId="25124" xr:uid="{00000000-0005-0000-0000-00006D610000}"/>
    <cellStyle name="20% - Accent1 3 3 3 6 2 2 2" xfId="25125" xr:uid="{00000000-0005-0000-0000-00006E610000}"/>
    <cellStyle name="20% - Accent1 3 3 3 6 2 2 2 2" xfId="25126" xr:uid="{00000000-0005-0000-0000-00006F610000}"/>
    <cellStyle name="20% - Accent1 3 3 3 6 2 2 3" xfId="25127" xr:uid="{00000000-0005-0000-0000-000070610000}"/>
    <cellStyle name="20% - Accent1 3 3 3 6 2 3" xfId="25128" xr:uid="{00000000-0005-0000-0000-000071610000}"/>
    <cellStyle name="20% - Accent1 3 3 3 6 2 3 2" xfId="25129" xr:uid="{00000000-0005-0000-0000-000072610000}"/>
    <cellStyle name="20% - Accent1 3 3 3 6 2 4" xfId="25130" xr:uid="{00000000-0005-0000-0000-000073610000}"/>
    <cellStyle name="20% - Accent1 3 3 3 6 3" xfId="25131" xr:uid="{00000000-0005-0000-0000-000074610000}"/>
    <cellStyle name="20% - Accent1 3 3 3 6 3 2" xfId="25132" xr:uid="{00000000-0005-0000-0000-000075610000}"/>
    <cellStyle name="20% - Accent1 3 3 3 6 3 2 2" xfId="25133" xr:uid="{00000000-0005-0000-0000-000076610000}"/>
    <cellStyle name="20% - Accent1 3 3 3 6 3 2 2 2" xfId="25134" xr:uid="{00000000-0005-0000-0000-000077610000}"/>
    <cellStyle name="20% - Accent1 3 3 3 6 3 2 3" xfId="25135" xr:uid="{00000000-0005-0000-0000-000078610000}"/>
    <cellStyle name="20% - Accent1 3 3 3 6 3 3" xfId="25136" xr:uid="{00000000-0005-0000-0000-000079610000}"/>
    <cellStyle name="20% - Accent1 3 3 3 6 3 3 2" xfId="25137" xr:uid="{00000000-0005-0000-0000-00007A610000}"/>
    <cellStyle name="20% - Accent1 3 3 3 6 3 4" xfId="25138" xr:uid="{00000000-0005-0000-0000-00007B610000}"/>
    <cellStyle name="20% - Accent1 3 3 3 6 4" xfId="25139" xr:uid="{00000000-0005-0000-0000-00007C610000}"/>
    <cellStyle name="20% - Accent1 3 3 3 6 4 2" xfId="25140" xr:uid="{00000000-0005-0000-0000-00007D610000}"/>
    <cellStyle name="20% - Accent1 3 3 3 6 4 2 2" xfId="25141" xr:uid="{00000000-0005-0000-0000-00007E610000}"/>
    <cellStyle name="20% - Accent1 3 3 3 6 4 2 2 2" xfId="25142" xr:uid="{00000000-0005-0000-0000-00007F610000}"/>
    <cellStyle name="20% - Accent1 3 3 3 6 4 2 3" xfId="25143" xr:uid="{00000000-0005-0000-0000-000080610000}"/>
    <cellStyle name="20% - Accent1 3 3 3 6 4 3" xfId="25144" xr:uid="{00000000-0005-0000-0000-000081610000}"/>
    <cellStyle name="20% - Accent1 3 3 3 6 4 3 2" xfId="25145" xr:uid="{00000000-0005-0000-0000-000082610000}"/>
    <cellStyle name="20% - Accent1 3 3 3 6 4 4" xfId="25146" xr:uid="{00000000-0005-0000-0000-000083610000}"/>
    <cellStyle name="20% - Accent1 3 3 3 6 5" xfId="25147" xr:uid="{00000000-0005-0000-0000-000084610000}"/>
    <cellStyle name="20% - Accent1 3 3 3 6 5 2" xfId="25148" xr:uid="{00000000-0005-0000-0000-000085610000}"/>
    <cellStyle name="20% - Accent1 3 3 3 6 5 2 2" xfId="25149" xr:uid="{00000000-0005-0000-0000-000086610000}"/>
    <cellStyle name="20% - Accent1 3 3 3 6 5 3" xfId="25150" xr:uid="{00000000-0005-0000-0000-000087610000}"/>
    <cellStyle name="20% - Accent1 3 3 3 6 6" xfId="25151" xr:uid="{00000000-0005-0000-0000-000088610000}"/>
    <cellStyle name="20% - Accent1 3 3 3 6 6 2" xfId="25152" xr:uid="{00000000-0005-0000-0000-000089610000}"/>
    <cellStyle name="20% - Accent1 3 3 3 6 6 2 2" xfId="25153" xr:uid="{00000000-0005-0000-0000-00008A610000}"/>
    <cellStyle name="20% - Accent1 3 3 3 6 6 3" xfId="25154" xr:uid="{00000000-0005-0000-0000-00008B610000}"/>
    <cellStyle name="20% - Accent1 3 3 3 6 7" xfId="25155" xr:uid="{00000000-0005-0000-0000-00008C610000}"/>
    <cellStyle name="20% - Accent1 3 3 3 6 7 2" xfId="25156" xr:uid="{00000000-0005-0000-0000-00008D610000}"/>
    <cellStyle name="20% - Accent1 3 3 3 6 8" xfId="25157" xr:uid="{00000000-0005-0000-0000-00008E610000}"/>
    <cellStyle name="20% - Accent1 3 3 3 6 8 2" xfId="25158" xr:uid="{00000000-0005-0000-0000-00008F610000}"/>
    <cellStyle name="20% - Accent1 3 3 3 6 9" xfId="25159" xr:uid="{00000000-0005-0000-0000-000090610000}"/>
    <cellStyle name="20% - Accent1 3 3 3 7" xfId="25160" xr:uid="{00000000-0005-0000-0000-000091610000}"/>
    <cellStyle name="20% - Accent1 3 3 3 7 2" xfId="25161" xr:uid="{00000000-0005-0000-0000-000092610000}"/>
    <cellStyle name="20% - Accent1 3 3 3 7 2 2" xfId="25162" xr:uid="{00000000-0005-0000-0000-000093610000}"/>
    <cellStyle name="20% - Accent1 3 3 3 7 2 2 2" xfId="25163" xr:uid="{00000000-0005-0000-0000-000094610000}"/>
    <cellStyle name="20% - Accent1 3 3 3 7 2 3" xfId="25164" xr:uid="{00000000-0005-0000-0000-000095610000}"/>
    <cellStyle name="20% - Accent1 3 3 3 7 3" xfId="25165" xr:uid="{00000000-0005-0000-0000-000096610000}"/>
    <cellStyle name="20% - Accent1 3 3 3 7 3 2" xfId="25166" xr:uid="{00000000-0005-0000-0000-000097610000}"/>
    <cellStyle name="20% - Accent1 3 3 3 7 4" xfId="25167" xr:uid="{00000000-0005-0000-0000-000098610000}"/>
    <cellStyle name="20% - Accent1 3 3 3 8" xfId="25168" xr:uid="{00000000-0005-0000-0000-000099610000}"/>
    <cellStyle name="20% - Accent1 3 3 3 8 2" xfId="25169" xr:uid="{00000000-0005-0000-0000-00009A610000}"/>
    <cellStyle name="20% - Accent1 3 3 3 8 2 2" xfId="25170" xr:uid="{00000000-0005-0000-0000-00009B610000}"/>
    <cellStyle name="20% - Accent1 3 3 3 8 2 2 2" xfId="25171" xr:uid="{00000000-0005-0000-0000-00009C610000}"/>
    <cellStyle name="20% - Accent1 3 3 3 8 2 3" xfId="25172" xr:uid="{00000000-0005-0000-0000-00009D610000}"/>
    <cellStyle name="20% - Accent1 3 3 3 8 3" xfId="25173" xr:uid="{00000000-0005-0000-0000-00009E610000}"/>
    <cellStyle name="20% - Accent1 3 3 3 8 3 2" xfId="25174" xr:uid="{00000000-0005-0000-0000-00009F610000}"/>
    <cellStyle name="20% - Accent1 3 3 3 8 4" xfId="25175" xr:uid="{00000000-0005-0000-0000-0000A0610000}"/>
    <cellStyle name="20% - Accent1 3 3 3 9" xfId="25176" xr:uid="{00000000-0005-0000-0000-0000A1610000}"/>
    <cellStyle name="20% - Accent1 3 3 3 9 2" xfId="25177" xr:uid="{00000000-0005-0000-0000-0000A2610000}"/>
    <cellStyle name="20% - Accent1 3 3 3 9 2 2" xfId="25178" xr:uid="{00000000-0005-0000-0000-0000A3610000}"/>
    <cellStyle name="20% - Accent1 3 3 3 9 2 2 2" xfId="25179" xr:uid="{00000000-0005-0000-0000-0000A4610000}"/>
    <cellStyle name="20% - Accent1 3 3 3 9 2 3" xfId="25180" xr:uid="{00000000-0005-0000-0000-0000A5610000}"/>
    <cellStyle name="20% - Accent1 3 3 3 9 3" xfId="25181" xr:uid="{00000000-0005-0000-0000-0000A6610000}"/>
    <cellStyle name="20% - Accent1 3 3 3 9 3 2" xfId="25182" xr:uid="{00000000-0005-0000-0000-0000A7610000}"/>
    <cellStyle name="20% - Accent1 3 3 3 9 4" xfId="25183" xr:uid="{00000000-0005-0000-0000-0000A8610000}"/>
    <cellStyle name="20% - Accent1 3 3 4" xfId="25184" xr:uid="{00000000-0005-0000-0000-0000A9610000}"/>
    <cellStyle name="20% - Accent1 3 3 4 10" xfId="25185" xr:uid="{00000000-0005-0000-0000-0000AA610000}"/>
    <cellStyle name="20% - Accent1 3 3 4 10 2" xfId="25186" xr:uid="{00000000-0005-0000-0000-0000AB610000}"/>
    <cellStyle name="20% - Accent1 3 3 4 11" xfId="25187" xr:uid="{00000000-0005-0000-0000-0000AC610000}"/>
    <cellStyle name="20% - Accent1 3 3 4 2" xfId="25188" xr:uid="{00000000-0005-0000-0000-0000AD610000}"/>
    <cellStyle name="20% - Accent1 3 3 4 2 2" xfId="25189" xr:uid="{00000000-0005-0000-0000-0000AE610000}"/>
    <cellStyle name="20% - Accent1 3 3 4 2 2 2" xfId="25190" xr:uid="{00000000-0005-0000-0000-0000AF610000}"/>
    <cellStyle name="20% - Accent1 3 3 4 2 2 2 2" xfId="25191" xr:uid="{00000000-0005-0000-0000-0000B0610000}"/>
    <cellStyle name="20% - Accent1 3 3 4 2 2 2 2 2" xfId="25192" xr:uid="{00000000-0005-0000-0000-0000B1610000}"/>
    <cellStyle name="20% - Accent1 3 3 4 2 2 2 3" xfId="25193" xr:uid="{00000000-0005-0000-0000-0000B2610000}"/>
    <cellStyle name="20% - Accent1 3 3 4 2 2 3" xfId="25194" xr:uid="{00000000-0005-0000-0000-0000B3610000}"/>
    <cellStyle name="20% - Accent1 3 3 4 2 2 3 2" xfId="25195" xr:uid="{00000000-0005-0000-0000-0000B4610000}"/>
    <cellStyle name="20% - Accent1 3 3 4 2 2 4" xfId="25196" xr:uid="{00000000-0005-0000-0000-0000B5610000}"/>
    <cellStyle name="20% - Accent1 3 3 4 2 3" xfId="25197" xr:uid="{00000000-0005-0000-0000-0000B6610000}"/>
    <cellStyle name="20% - Accent1 3 3 4 2 3 2" xfId="25198" xr:uid="{00000000-0005-0000-0000-0000B7610000}"/>
    <cellStyle name="20% - Accent1 3 3 4 2 3 2 2" xfId="25199" xr:uid="{00000000-0005-0000-0000-0000B8610000}"/>
    <cellStyle name="20% - Accent1 3 3 4 2 3 2 2 2" xfId="25200" xr:uid="{00000000-0005-0000-0000-0000B9610000}"/>
    <cellStyle name="20% - Accent1 3 3 4 2 3 2 3" xfId="25201" xr:uid="{00000000-0005-0000-0000-0000BA610000}"/>
    <cellStyle name="20% - Accent1 3 3 4 2 3 3" xfId="25202" xr:uid="{00000000-0005-0000-0000-0000BB610000}"/>
    <cellStyle name="20% - Accent1 3 3 4 2 3 3 2" xfId="25203" xr:uid="{00000000-0005-0000-0000-0000BC610000}"/>
    <cellStyle name="20% - Accent1 3 3 4 2 3 4" xfId="25204" xr:uid="{00000000-0005-0000-0000-0000BD610000}"/>
    <cellStyle name="20% - Accent1 3 3 4 2 4" xfId="25205" xr:uid="{00000000-0005-0000-0000-0000BE610000}"/>
    <cellStyle name="20% - Accent1 3 3 4 2 4 2" xfId="25206" xr:uid="{00000000-0005-0000-0000-0000BF610000}"/>
    <cellStyle name="20% - Accent1 3 3 4 2 4 2 2" xfId="25207" xr:uid="{00000000-0005-0000-0000-0000C0610000}"/>
    <cellStyle name="20% - Accent1 3 3 4 2 4 2 2 2" xfId="25208" xr:uid="{00000000-0005-0000-0000-0000C1610000}"/>
    <cellStyle name="20% - Accent1 3 3 4 2 4 2 3" xfId="25209" xr:uid="{00000000-0005-0000-0000-0000C2610000}"/>
    <cellStyle name="20% - Accent1 3 3 4 2 4 3" xfId="25210" xr:uid="{00000000-0005-0000-0000-0000C3610000}"/>
    <cellStyle name="20% - Accent1 3 3 4 2 4 3 2" xfId="25211" xr:uid="{00000000-0005-0000-0000-0000C4610000}"/>
    <cellStyle name="20% - Accent1 3 3 4 2 4 4" xfId="25212" xr:uid="{00000000-0005-0000-0000-0000C5610000}"/>
    <cellStyle name="20% - Accent1 3 3 4 2 5" xfId="25213" xr:uid="{00000000-0005-0000-0000-0000C6610000}"/>
    <cellStyle name="20% - Accent1 3 3 4 2 5 2" xfId="25214" xr:uid="{00000000-0005-0000-0000-0000C7610000}"/>
    <cellStyle name="20% - Accent1 3 3 4 2 5 2 2" xfId="25215" xr:uid="{00000000-0005-0000-0000-0000C8610000}"/>
    <cellStyle name="20% - Accent1 3 3 4 2 5 3" xfId="25216" xr:uid="{00000000-0005-0000-0000-0000C9610000}"/>
    <cellStyle name="20% - Accent1 3 3 4 2 6" xfId="25217" xr:uid="{00000000-0005-0000-0000-0000CA610000}"/>
    <cellStyle name="20% - Accent1 3 3 4 2 6 2" xfId="25218" xr:uid="{00000000-0005-0000-0000-0000CB610000}"/>
    <cellStyle name="20% - Accent1 3 3 4 2 6 2 2" xfId="25219" xr:uid="{00000000-0005-0000-0000-0000CC610000}"/>
    <cellStyle name="20% - Accent1 3 3 4 2 6 3" xfId="25220" xr:uid="{00000000-0005-0000-0000-0000CD610000}"/>
    <cellStyle name="20% - Accent1 3 3 4 2 7" xfId="25221" xr:uid="{00000000-0005-0000-0000-0000CE610000}"/>
    <cellStyle name="20% - Accent1 3 3 4 2 7 2" xfId="25222" xr:uid="{00000000-0005-0000-0000-0000CF610000}"/>
    <cellStyle name="20% - Accent1 3 3 4 2 8" xfId="25223" xr:uid="{00000000-0005-0000-0000-0000D0610000}"/>
    <cellStyle name="20% - Accent1 3 3 4 2 8 2" xfId="25224" xr:uid="{00000000-0005-0000-0000-0000D1610000}"/>
    <cellStyle name="20% - Accent1 3 3 4 2 9" xfId="25225" xr:uid="{00000000-0005-0000-0000-0000D2610000}"/>
    <cellStyle name="20% - Accent1 3 3 4 3" xfId="25226" xr:uid="{00000000-0005-0000-0000-0000D3610000}"/>
    <cellStyle name="20% - Accent1 3 3 4 3 2" xfId="25227" xr:uid="{00000000-0005-0000-0000-0000D4610000}"/>
    <cellStyle name="20% - Accent1 3 3 4 3 2 2" xfId="25228" xr:uid="{00000000-0005-0000-0000-0000D5610000}"/>
    <cellStyle name="20% - Accent1 3 3 4 3 2 2 2" xfId="25229" xr:uid="{00000000-0005-0000-0000-0000D6610000}"/>
    <cellStyle name="20% - Accent1 3 3 4 3 2 2 2 2" xfId="25230" xr:uid="{00000000-0005-0000-0000-0000D7610000}"/>
    <cellStyle name="20% - Accent1 3 3 4 3 2 2 3" xfId="25231" xr:uid="{00000000-0005-0000-0000-0000D8610000}"/>
    <cellStyle name="20% - Accent1 3 3 4 3 2 3" xfId="25232" xr:uid="{00000000-0005-0000-0000-0000D9610000}"/>
    <cellStyle name="20% - Accent1 3 3 4 3 2 3 2" xfId="25233" xr:uid="{00000000-0005-0000-0000-0000DA610000}"/>
    <cellStyle name="20% - Accent1 3 3 4 3 2 4" xfId="25234" xr:uid="{00000000-0005-0000-0000-0000DB610000}"/>
    <cellStyle name="20% - Accent1 3 3 4 3 3" xfId="25235" xr:uid="{00000000-0005-0000-0000-0000DC610000}"/>
    <cellStyle name="20% - Accent1 3 3 4 3 3 2" xfId="25236" xr:uid="{00000000-0005-0000-0000-0000DD610000}"/>
    <cellStyle name="20% - Accent1 3 3 4 3 3 2 2" xfId="25237" xr:uid="{00000000-0005-0000-0000-0000DE610000}"/>
    <cellStyle name="20% - Accent1 3 3 4 3 3 2 2 2" xfId="25238" xr:uid="{00000000-0005-0000-0000-0000DF610000}"/>
    <cellStyle name="20% - Accent1 3 3 4 3 3 2 3" xfId="25239" xr:uid="{00000000-0005-0000-0000-0000E0610000}"/>
    <cellStyle name="20% - Accent1 3 3 4 3 3 3" xfId="25240" xr:uid="{00000000-0005-0000-0000-0000E1610000}"/>
    <cellStyle name="20% - Accent1 3 3 4 3 3 3 2" xfId="25241" xr:uid="{00000000-0005-0000-0000-0000E2610000}"/>
    <cellStyle name="20% - Accent1 3 3 4 3 3 4" xfId="25242" xr:uid="{00000000-0005-0000-0000-0000E3610000}"/>
    <cellStyle name="20% - Accent1 3 3 4 3 4" xfId="25243" xr:uid="{00000000-0005-0000-0000-0000E4610000}"/>
    <cellStyle name="20% - Accent1 3 3 4 3 4 2" xfId="25244" xr:uid="{00000000-0005-0000-0000-0000E5610000}"/>
    <cellStyle name="20% - Accent1 3 3 4 3 4 2 2" xfId="25245" xr:uid="{00000000-0005-0000-0000-0000E6610000}"/>
    <cellStyle name="20% - Accent1 3 3 4 3 4 2 2 2" xfId="25246" xr:uid="{00000000-0005-0000-0000-0000E7610000}"/>
    <cellStyle name="20% - Accent1 3 3 4 3 4 2 3" xfId="25247" xr:uid="{00000000-0005-0000-0000-0000E8610000}"/>
    <cellStyle name="20% - Accent1 3 3 4 3 4 3" xfId="25248" xr:uid="{00000000-0005-0000-0000-0000E9610000}"/>
    <cellStyle name="20% - Accent1 3 3 4 3 4 3 2" xfId="25249" xr:uid="{00000000-0005-0000-0000-0000EA610000}"/>
    <cellStyle name="20% - Accent1 3 3 4 3 4 4" xfId="25250" xr:uid="{00000000-0005-0000-0000-0000EB610000}"/>
    <cellStyle name="20% - Accent1 3 3 4 3 5" xfId="25251" xr:uid="{00000000-0005-0000-0000-0000EC610000}"/>
    <cellStyle name="20% - Accent1 3 3 4 3 5 2" xfId="25252" xr:uid="{00000000-0005-0000-0000-0000ED610000}"/>
    <cellStyle name="20% - Accent1 3 3 4 3 5 2 2" xfId="25253" xr:uid="{00000000-0005-0000-0000-0000EE610000}"/>
    <cellStyle name="20% - Accent1 3 3 4 3 5 3" xfId="25254" xr:uid="{00000000-0005-0000-0000-0000EF610000}"/>
    <cellStyle name="20% - Accent1 3 3 4 3 6" xfId="25255" xr:uid="{00000000-0005-0000-0000-0000F0610000}"/>
    <cellStyle name="20% - Accent1 3 3 4 3 6 2" xfId="25256" xr:uid="{00000000-0005-0000-0000-0000F1610000}"/>
    <cellStyle name="20% - Accent1 3 3 4 3 6 2 2" xfId="25257" xr:uid="{00000000-0005-0000-0000-0000F2610000}"/>
    <cellStyle name="20% - Accent1 3 3 4 3 6 3" xfId="25258" xr:uid="{00000000-0005-0000-0000-0000F3610000}"/>
    <cellStyle name="20% - Accent1 3 3 4 3 7" xfId="25259" xr:uid="{00000000-0005-0000-0000-0000F4610000}"/>
    <cellStyle name="20% - Accent1 3 3 4 3 7 2" xfId="25260" xr:uid="{00000000-0005-0000-0000-0000F5610000}"/>
    <cellStyle name="20% - Accent1 3 3 4 3 8" xfId="25261" xr:uid="{00000000-0005-0000-0000-0000F6610000}"/>
    <cellStyle name="20% - Accent1 3 3 4 3 8 2" xfId="25262" xr:uid="{00000000-0005-0000-0000-0000F7610000}"/>
    <cellStyle name="20% - Accent1 3 3 4 3 9" xfId="25263" xr:uid="{00000000-0005-0000-0000-0000F8610000}"/>
    <cellStyle name="20% - Accent1 3 3 4 4" xfId="25264" xr:uid="{00000000-0005-0000-0000-0000F9610000}"/>
    <cellStyle name="20% - Accent1 3 3 4 4 2" xfId="25265" xr:uid="{00000000-0005-0000-0000-0000FA610000}"/>
    <cellStyle name="20% - Accent1 3 3 4 4 2 2" xfId="25266" xr:uid="{00000000-0005-0000-0000-0000FB610000}"/>
    <cellStyle name="20% - Accent1 3 3 4 4 2 2 2" xfId="25267" xr:uid="{00000000-0005-0000-0000-0000FC610000}"/>
    <cellStyle name="20% - Accent1 3 3 4 4 2 3" xfId="25268" xr:uid="{00000000-0005-0000-0000-0000FD610000}"/>
    <cellStyle name="20% - Accent1 3 3 4 4 3" xfId="25269" xr:uid="{00000000-0005-0000-0000-0000FE610000}"/>
    <cellStyle name="20% - Accent1 3 3 4 4 3 2" xfId="25270" xr:uid="{00000000-0005-0000-0000-0000FF610000}"/>
    <cellStyle name="20% - Accent1 3 3 4 4 4" xfId="25271" xr:uid="{00000000-0005-0000-0000-000000620000}"/>
    <cellStyle name="20% - Accent1 3 3 4 5" xfId="25272" xr:uid="{00000000-0005-0000-0000-000001620000}"/>
    <cellStyle name="20% - Accent1 3 3 4 5 2" xfId="25273" xr:uid="{00000000-0005-0000-0000-000002620000}"/>
    <cellStyle name="20% - Accent1 3 3 4 5 2 2" xfId="25274" xr:uid="{00000000-0005-0000-0000-000003620000}"/>
    <cellStyle name="20% - Accent1 3 3 4 5 2 2 2" xfId="25275" xr:uid="{00000000-0005-0000-0000-000004620000}"/>
    <cellStyle name="20% - Accent1 3 3 4 5 2 3" xfId="25276" xr:uid="{00000000-0005-0000-0000-000005620000}"/>
    <cellStyle name="20% - Accent1 3 3 4 5 3" xfId="25277" xr:uid="{00000000-0005-0000-0000-000006620000}"/>
    <cellStyle name="20% - Accent1 3 3 4 5 3 2" xfId="25278" xr:uid="{00000000-0005-0000-0000-000007620000}"/>
    <cellStyle name="20% - Accent1 3 3 4 5 4" xfId="25279" xr:uid="{00000000-0005-0000-0000-000008620000}"/>
    <cellStyle name="20% - Accent1 3 3 4 6" xfId="25280" xr:uid="{00000000-0005-0000-0000-000009620000}"/>
    <cellStyle name="20% - Accent1 3 3 4 6 2" xfId="25281" xr:uid="{00000000-0005-0000-0000-00000A620000}"/>
    <cellStyle name="20% - Accent1 3 3 4 6 2 2" xfId="25282" xr:uid="{00000000-0005-0000-0000-00000B620000}"/>
    <cellStyle name="20% - Accent1 3 3 4 6 2 2 2" xfId="25283" xr:uid="{00000000-0005-0000-0000-00000C620000}"/>
    <cellStyle name="20% - Accent1 3 3 4 6 2 3" xfId="25284" xr:uid="{00000000-0005-0000-0000-00000D620000}"/>
    <cellStyle name="20% - Accent1 3 3 4 6 3" xfId="25285" xr:uid="{00000000-0005-0000-0000-00000E620000}"/>
    <cellStyle name="20% - Accent1 3 3 4 6 3 2" xfId="25286" xr:uid="{00000000-0005-0000-0000-00000F620000}"/>
    <cellStyle name="20% - Accent1 3 3 4 6 4" xfId="25287" xr:uid="{00000000-0005-0000-0000-000010620000}"/>
    <cellStyle name="20% - Accent1 3 3 4 7" xfId="25288" xr:uid="{00000000-0005-0000-0000-000011620000}"/>
    <cellStyle name="20% - Accent1 3 3 4 7 2" xfId="25289" xr:uid="{00000000-0005-0000-0000-000012620000}"/>
    <cellStyle name="20% - Accent1 3 3 4 7 2 2" xfId="25290" xr:uid="{00000000-0005-0000-0000-000013620000}"/>
    <cellStyle name="20% - Accent1 3 3 4 7 3" xfId="25291" xr:uid="{00000000-0005-0000-0000-000014620000}"/>
    <cellStyle name="20% - Accent1 3 3 4 8" xfId="25292" xr:uid="{00000000-0005-0000-0000-000015620000}"/>
    <cellStyle name="20% - Accent1 3 3 4 8 2" xfId="25293" xr:uid="{00000000-0005-0000-0000-000016620000}"/>
    <cellStyle name="20% - Accent1 3 3 4 8 2 2" xfId="25294" xr:uid="{00000000-0005-0000-0000-000017620000}"/>
    <cellStyle name="20% - Accent1 3 3 4 8 3" xfId="25295" xr:uid="{00000000-0005-0000-0000-000018620000}"/>
    <cellStyle name="20% - Accent1 3 3 4 9" xfId="25296" xr:uid="{00000000-0005-0000-0000-000019620000}"/>
    <cellStyle name="20% - Accent1 3 3 4 9 2" xfId="25297" xr:uid="{00000000-0005-0000-0000-00001A620000}"/>
    <cellStyle name="20% - Accent1 3 3 5" xfId="25298" xr:uid="{00000000-0005-0000-0000-00001B620000}"/>
    <cellStyle name="20% - Accent1 3 3 5 10" xfId="25299" xr:uid="{00000000-0005-0000-0000-00001C620000}"/>
    <cellStyle name="20% - Accent1 3 3 5 10 2" xfId="25300" xr:uid="{00000000-0005-0000-0000-00001D620000}"/>
    <cellStyle name="20% - Accent1 3 3 5 11" xfId="25301" xr:uid="{00000000-0005-0000-0000-00001E620000}"/>
    <cellStyle name="20% - Accent1 3 3 5 2" xfId="25302" xr:uid="{00000000-0005-0000-0000-00001F620000}"/>
    <cellStyle name="20% - Accent1 3 3 5 2 2" xfId="25303" xr:uid="{00000000-0005-0000-0000-000020620000}"/>
    <cellStyle name="20% - Accent1 3 3 5 2 2 2" xfId="25304" xr:uid="{00000000-0005-0000-0000-000021620000}"/>
    <cellStyle name="20% - Accent1 3 3 5 2 2 2 2" xfId="25305" xr:uid="{00000000-0005-0000-0000-000022620000}"/>
    <cellStyle name="20% - Accent1 3 3 5 2 2 2 2 2" xfId="25306" xr:uid="{00000000-0005-0000-0000-000023620000}"/>
    <cellStyle name="20% - Accent1 3 3 5 2 2 2 3" xfId="25307" xr:uid="{00000000-0005-0000-0000-000024620000}"/>
    <cellStyle name="20% - Accent1 3 3 5 2 2 3" xfId="25308" xr:uid="{00000000-0005-0000-0000-000025620000}"/>
    <cellStyle name="20% - Accent1 3 3 5 2 2 3 2" xfId="25309" xr:uid="{00000000-0005-0000-0000-000026620000}"/>
    <cellStyle name="20% - Accent1 3 3 5 2 2 4" xfId="25310" xr:uid="{00000000-0005-0000-0000-000027620000}"/>
    <cellStyle name="20% - Accent1 3 3 5 2 3" xfId="25311" xr:uid="{00000000-0005-0000-0000-000028620000}"/>
    <cellStyle name="20% - Accent1 3 3 5 2 3 2" xfId="25312" xr:uid="{00000000-0005-0000-0000-000029620000}"/>
    <cellStyle name="20% - Accent1 3 3 5 2 3 2 2" xfId="25313" xr:uid="{00000000-0005-0000-0000-00002A620000}"/>
    <cellStyle name="20% - Accent1 3 3 5 2 3 2 2 2" xfId="25314" xr:uid="{00000000-0005-0000-0000-00002B620000}"/>
    <cellStyle name="20% - Accent1 3 3 5 2 3 2 3" xfId="25315" xr:uid="{00000000-0005-0000-0000-00002C620000}"/>
    <cellStyle name="20% - Accent1 3 3 5 2 3 3" xfId="25316" xr:uid="{00000000-0005-0000-0000-00002D620000}"/>
    <cellStyle name="20% - Accent1 3 3 5 2 3 3 2" xfId="25317" xr:uid="{00000000-0005-0000-0000-00002E620000}"/>
    <cellStyle name="20% - Accent1 3 3 5 2 3 4" xfId="25318" xr:uid="{00000000-0005-0000-0000-00002F620000}"/>
    <cellStyle name="20% - Accent1 3 3 5 2 4" xfId="25319" xr:uid="{00000000-0005-0000-0000-000030620000}"/>
    <cellStyle name="20% - Accent1 3 3 5 2 4 2" xfId="25320" xr:uid="{00000000-0005-0000-0000-000031620000}"/>
    <cellStyle name="20% - Accent1 3 3 5 2 4 2 2" xfId="25321" xr:uid="{00000000-0005-0000-0000-000032620000}"/>
    <cellStyle name="20% - Accent1 3 3 5 2 4 2 2 2" xfId="25322" xr:uid="{00000000-0005-0000-0000-000033620000}"/>
    <cellStyle name="20% - Accent1 3 3 5 2 4 2 3" xfId="25323" xr:uid="{00000000-0005-0000-0000-000034620000}"/>
    <cellStyle name="20% - Accent1 3 3 5 2 4 3" xfId="25324" xr:uid="{00000000-0005-0000-0000-000035620000}"/>
    <cellStyle name="20% - Accent1 3 3 5 2 4 3 2" xfId="25325" xr:uid="{00000000-0005-0000-0000-000036620000}"/>
    <cellStyle name="20% - Accent1 3 3 5 2 4 4" xfId="25326" xr:uid="{00000000-0005-0000-0000-000037620000}"/>
    <cellStyle name="20% - Accent1 3 3 5 2 5" xfId="25327" xr:uid="{00000000-0005-0000-0000-000038620000}"/>
    <cellStyle name="20% - Accent1 3 3 5 2 5 2" xfId="25328" xr:uid="{00000000-0005-0000-0000-000039620000}"/>
    <cellStyle name="20% - Accent1 3 3 5 2 5 2 2" xfId="25329" xr:uid="{00000000-0005-0000-0000-00003A620000}"/>
    <cellStyle name="20% - Accent1 3 3 5 2 5 3" xfId="25330" xr:uid="{00000000-0005-0000-0000-00003B620000}"/>
    <cellStyle name="20% - Accent1 3 3 5 2 6" xfId="25331" xr:uid="{00000000-0005-0000-0000-00003C620000}"/>
    <cellStyle name="20% - Accent1 3 3 5 2 6 2" xfId="25332" xr:uid="{00000000-0005-0000-0000-00003D620000}"/>
    <cellStyle name="20% - Accent1 3 3 5 2 6 2 2" xfId="25333" xr:uid="{00000000-0005-0000-0000-00003E620000}"/>
    <cellStyle name="20% - Accent1 3 3 5 2 6 3" xfId="25334" xr:uid="{00000000-0005-0000-0000-00003F620000}"/>
    <cellStyle name="20% - Accent1 3 3 5 2 7" xfId="25335" xr:uid="{00000000-0005-0000-0000-000040620000}"/>
    <cellStyle name="20% - Accent1 3 3 5 2 7 2" xfId="25336" xr:uid="{00000000-0005-0000-0000-000041620000}"/>
    <cellStyle name="20% - Accent1 3 3 5 2 8" xfId="25337" xr:uid="{00000000-0005-0000-0000-000042620000}"/>
    <cellStyle name="20% - Accent1 3 3 5 2 8 2" xfId="25338" xr:uid="{00000000-0005-0000-0000-000043620000}"/>
    <cellStyle name="20% - Accent1 3 3 5 2 9" xfId="25339" xr:uid="{00000000-0005-0000-0000-000044620000}"/>
    <cellStyle name="20% - Accent1 3 3 5 3" xfId="25340" xr:uid="{00000000-0005-0000-0000-000045620000}"/>
    <cellStyle name="20% - Accent1 3 3 5 3 2" xfId="25341" xr:uid="{00000000-0005-0000-0000-000046620000}"/>
    <cellStyle name="20% - Accent1 3 3 5 3 2 2" xfId="25342" xr:uid="{00000000-0005-0000-0000-000047620000}"/>
    <cellStyle name="20% - Accent1 3 3 5 3 2 2 2" xfId="25343" xr:uid="{00000000-0005-0000-0000-000048620000}"/>
    <cellStyle name="20% - Accent1 3 3 5 3 2 2 2 2" xfId="25344" xr:uid="{00000000-0005-0000-0000-000049620000}"/>
    <cellStyle name="20% - Accent1 3 3 5 3 2 2 3" xfId="25345" xr:uid="{00000000-0005-0000-0000-00004A620000}"/>
    <cellStyle name="20% - Accent1 3 3 5 3 2 3" xfId="25346" xr:uid="{00000000-0005-0000-0000-00004B620000}"/>
    <cellStyle name="20% - Accent1 3 3 5 3 2 3 2" xfId="25347" xr:uid="{00000000-0005-0000-0000-00004C620000}"/>
    <cellStyle name="20% - Accent1 3 3 5 3 2 4" xfId="25348" xr:uid="{00000000-0005-0000-0000-00004D620000}"/>
    <cellStyle name="20% - Accent1 3 3 5 3 3" xfId="25349" xr:uid="{00000000-0005-0000-0000-00004E620000}"/>
    <cellStyle name="20% - Accent1 3 3 5 3 3 2" xfId="25350" xr:uid="{00000000-0005-0000-0000-00004F620000}"/>
    <cellStyle name="20% - Accent1 3 3 5 3 3 2 2" xfId="25351" xr:uid="{00000000-0005-0000-0000-000050620000}"/>
    <cellStyle name="20% - Accent1 3 3 5 3 3 2 2 2" xfId="25352" xr:uid="{00000000-0005-0000-0000-000051620000}"/>
    <cellStyle name="20% - Accent1 3 3 5 3 3 2 3" xfId="25353" xr:uid="{00000000-0005-0000-0000-000052620000}"/>
    <cellStyle name="20% - Accent1 3 3 5 3 3 3" xfId="25354" xr:uid="{00000000-0005-0000-0000-000053620000}"/>
    <cellStyle name="20% - Accent1 3 3 5 3 3 3 2" xfId="25355" xr:uid="{00000000-0005-0000-0000-000054620000}"/>
    <cellStyle name="20% - Accent1 3 3 5 3 3 4" xfId="25356" xr:uid="{00000000-0005-0000-0000-000055620000}"/>
    <cellStyle name="20% - Accent1 3 3 5 3 4" xfId="25357" xr:uid="{00000000-0005-0000-0000-000056620000}"/>
    <cellStyle name="20% - Accent1 3 3 5 3 4 2" xfId="25358" xr:uid="{00000000-0005-0000-0000-000057620000}"/>
    <cellStyle name="20% - Accent1 3 3 5 3 4 2 2" xfId="25359" xr:uid="{00000000-0005-0000-0000-000058620000}"/>
    <cellStyle name="20% - Accent1 3 3 5 3 4 2 2 2" xfId="25360" xr:uid="{00000000-0005-0000-0000-000059620000}"/>
    <cellStyle name="20% - Accent1 3 3 5 3 4 2 3" xfId="25361" xr:uid="{00000000-0005-0000-0000-00005A620000}"/>
    <cellStyle name="20% - Accent1 3 3 5 3 4 3" xfId="25362" xr:uid="{00000000-0005-0000-0000-00005B620000}"/>
    <cellStyle name="20% - Accent1 3 3 5 3 4 3 2" xfId="25363" xr:uid="{00000000-0005-0000-0000-00005C620000}"/>
    <cellStyle name="20% - Accent1 3 3 5 3 4 4" xfId="25364" xr:uid="{00000000-0005-0000-0000-00005D620000}"/>
    <cellStyle name="20% - Accent1 3 3 5 3 5" xfId="25365" xr:uid="{00000000-0005-0000-0000-00005E620000}"/>
    <cellStyle name="20% - Accent1 3 3 5 3 5 2" xfId="25366" xr:uid="{00000000-0005-0000-0000-00005F620000}"/>
    <cellStyle name="20% - Accent1 3 3 5 3 5 2 2" xfId="25367" xr:uid="{00000000-0005-0000-0000-000060620000}"/>
    <cellStyle name="20% - Accent1 3 3 5 3 5 3" xfId="25368" xr:uid="{00000000-0005-0000-0000-000061620000}"/>
    <cellStyle name="20% - Accent1 3 3 5 3 6" xfId="25369" xr:uid="{00000000-0005-0000-0000-000062620000}"/>
    <cellStyle name="20% - Accent1 3 3 5 3 6 2" xfId="25370" xr:uid="{00000000-0005-0000-0000-000063620000}"/>
    <cellStyle name="20% - Accent1 3 3 5 3 6 2 2" xfId="25371" xr:uid="{00000000-0005-0000-0000-000064620000}"/>
    <cellStyle name="20% - Accent1 3 3 5 3 6 3" xfId="25372" xr:uid="{00000000-0005-0000-0000-000065620000}"/>
    <cellStyle name="20% - Accent1 3 3 5 3 7" xfId="25373" xr:uid="{00000000-0005-0000-0000-000066620000}"/>
    <cellStyle name="20% - Accent1 3 3 5 3 7 2" xfId="25374" xr:uid="{00000000-0005-0000-0000-000067620000}"/>
    <cellStyle name="20% - Accent1 3 3 5 3 8" xfId="25375" xr:uid="{00000000-0005-0000-0000-000068620000}"/>
    <cellStyle name="20% - Accent1 3 3 5 3 8 2" xfId="25376" xr:uid="{00000000-0005-0000-0000-000069620000}"/>
    <cellStyle name="20% - Accent1 3 3 5 3 9" xfId="25377" xr:uid="{00000000-0005-0000-0000-00006A620000}"/>
    <cellStyle name="20% - Accent1 3 3 5 4" xfId="25378" xr:uid="{00000000-0005-0000-0000-00006B620000}"/>
    <cellStyle name="20% - Accent1 3 3 5 4 2" xfId="25379" xr:uid="{00000000-0005-0000-0000-00006C620000}"/>
    <cellStyle name="20% - Accent1 3 3 5 4 2 2" xfId="25380" xr:uid="{00000000-0005-0000-0000-00006D620000}"/>
    <cellStyle name="20% - Accent1 3 3 5 4 2 2 2" xfId="25381" xr:uid="{00000000-0005-0000-0000-00006E620000}"/>
    <cellStyle name="20% - Accent1 3 3 5 4 2 3" xfId="25382" xr:uid="{00000000-0005-0000-0000-00006F620000}"/>
    <cellStyle name="20% - Accent1 3 3 5 4 3" xfId="25383" xr:uid="{00000000-0005-0000-0000-000070620000}"/>
    <cellStyle name="20% - Accent1 3 3 5 4 3 2" xfId="25384" xr:uid="{00000000-0005-0000-0000-000071620000}"/>
    <cellStyle name="20% - Accent1 3 3 5 4 4" xfId="25385" xr:uid="{00000000-0005-0000-0000-000072620000}"/>
    <cellStyle name="20% - Accent1 3 3 5 5" xfId="25386" xr:uid="{00000000-0005-0000-0000-000073620000}"/>
    <cellStyle name="20% - Accent1 3 3 5 5 2" xfId="25387" xr:uid="{00000000-0005-0000-0000-000074620000}"/>
    <cellStyle name="20% - Accent1 3 3 5 5 2 2" xfId="25388" xr:uid="{00000000-0005-0000-0000-000075620000}"/>
    <cellStyle name="20% - Accent1 3 3 5 5 2 2 2" xfId="25389" xr:uid="{00000000-0005-0000-0000-000076620000}"/>
    <cellStyle name="20% - Accent1 3 3 5 5 2 3" xfId="25390" xr:uid="{00000000-0005-0000-0000-000077620000}"/>
    <cellStyle name="20% - Accent1 3 3 5 5 3" xfId="25391" xr:uid="{00000000-0005-0000-0000-000078620000}"/>
    <cellStyle name="20% - Accent1 3 3 5 5 3 2" xfId="25392" xr:uid="{00000000-0005-0000-0000-000079620000}"/>
    <cellStyle name="20% - Accent1 3 3 5 5 4" xfId="25393" xr:uid="{00000000-0005-0000-0000-00007A620000}"/>
    <cellStyle name="20% - Accent1 3 3 5 6" xfId="25394" xr:uid="{00000000-0005-0000-0000-00007B620000}"/>
    <cellStyle name="20% - Accent1 3 3 5 6 2" xfId="25395" xr:uid="{00000000-0005-0000-0000-00007C620000}"/>
    <cellStyle name="20% - Accent1 3 3 5 6 2 2" xfId="25396" xr:uid="{00000000-0005-0000-0000-00007D620000}"/>
    <cellStyle name="20% - Accent1 3 3 5 6 2 2 2" xfId="25397" xr:uid="{00000000-0005-0000-0000-00007E620000}"/>
    <cellStyle name="20% - Accent1 3 3 5 6 2 3" xfId="25398" xr:uid="{00000000-0005-0000-0000-00007F620000}"/>
    <cellStyle name="20% - Accent1 3 3 5 6 3" xfId="25399" xr:uid="{00000000-0005-0000-0000-000080620000}"/>
    <cellStyle name="20% - Accent1 3 3 5 6 3 2" xfId="25400" xr:uid="{00000000-0005-0000-0000-000081620000}"/>
    <cellStyle name="20% - Accent1 3 3 5 6 4" xfId="25401" xr:uid="{00000000-0005-0000-0000-000082620000}"/>
    <cellStyle name="20% - Accent1 3 3 5 7" xfId="25402" xr:uid="{00000000-0005-0000-0000-000083620000}"/>
    <cellStyle name="20% - Accent1 3 3 5 7 2" xfId="25403" xr:uid="{00000000-0005-0000-0000-000084620000}"/>
    <cellStyle name="20% - Accent1 3 3 5 7 2 2" xfId="25404" xr:uid="{00000000-0005-0000-0000-000085620000}"/>
    <cellStyle name="20% - Accent1 3 3 5 7 3" xfId="25405" xr:uid="{00000000-0005-0000-0000-000086620000}"/>
    <cellStyle name="20% - Accent1 3 3 5 8" xfId="25406" xr:uid="{00000000-0005-0000-0000-000087620000}"/>
    <cellStyle name="20% - Accent1 3 3 5 8 2" xfId="25407" xr:uid="{00000000-0005-0000-0000-000088620000}"/>
    <cellStyle name="20% - Accent1 3 3 5 8 2 2" xfId="25408" xr:uid="{00000000-0005-0000-0000-000089620000}"/>
    <cellStyle name="20% - Accent1 3 3 5 8 3" xfId="25409" xr:uid="{00000000-0005-0000-0000-00008A620000}"/>
    <cellStyle name="20% - Accent1 3 3 5 9" xfId="25410" xr:uid="{00000000-0005-0000-0000-00008B620000}"/>
    <cellStyle name="20% - Accent1 3 3 5 9 2" xfId="25411" xr:uid="{00000000-0005-0000-0000-00008C620000}"/>
    <cellStyle name="20% - Accent1 3 3 6" xfId="25412" xr:uid="{00000000-0005-0000-0000-00008D620000}"/>
    <cellStyle name="20% - Accent1 3 3 6 10" xfId="25413" xr:uid="{00000000-0005-0000-0000-00008E620000}"/>
    <cellStyle name="20% - Accent1 3 3 6 10 2" xfId="25414" xr:uid="{00000000-0005-0000-0000-00008F620000}"/>
    <cellStyle name="20% - Accent1 3 3 6 11" xfId="25415" xr:uid="{00000000-0005-0000-0000-000090620000}"/>
    <cellStyle name="20% - Accent1 3 3 6 2" xfId="25416" xr:uid="{00000000-0005-0000-0000-000091620000}"/>
    <cellStyle name="20% - Accent1 3 3 6 2 2" xfId="25417" xr:uid="{00000000-0005-0000-0000-000092620000}"/>
    <cellStyle name="20% - Accent1 3 3 6 2 2 2" xfId="25418" xr:uid="{00000000-0005-0000-0000-000093620000}"/>
    <cellStyle name="20% - Accent1 3 3 6 2 2 2 2" xfId="25419" xr:uid="{00000000-0005-0000-0000-000094620000}"/>
    <cellStyle name="20% - Accent1 3 3 6 2 2 2 2 2" xfId="25420" xr:uid="{00000000-0005-0000-0000-000095620000}"/>
    <cellStyle name="20% - Accent1 3 3 6 2 2 2 3" xfId="25421" xr:uid="{00000000-0005-0000-0000-000096620000}"/>
    <cellStyle name="20% - Accent1 3 3 6 2 2 3" xfId="25422" xr:uid="{00000000-0005-0000-0000-000097620000}"/>
    <cellStyle name="20% - Accent1 3 3 6 2 2 3 2" xfId="25423" xr:uid="{00000000-0005-0000-0000-000098620000}"/>
    <cellStyle name="20% - Accent1 3 3 6 2 2 4" xfId="25424" xr:uid="{00000000-0005-0000-0000-000099620000}"/>
    <cellStyle name="20% - Accent1 3 3 6 2 3" xfId="25425" xr:uid="{00000000-0005-0000-0000-00009A620000}"/>
    <cellStyle name="20% - Accent1 3 3 6 2 3 2" xfId="25426" xr:uid="{00000000-0005-0000-0000-00009B620000}"/>
    <cellStyle name="20% - Accent1 3 3 6 2 3 2 2" xfId="25427" xr:uid="{00000000-0005-0000-0000-00009C620000}"/>
    <cellStyle name="20% - Accent1 3 3 6 2 3 2 2 2" xfId="25428" xr:uid="{00000000-0005-0000-0000-00009D620000}"/>
    <cellStyle name="20% - Accent1 3 3 6 2 3 2 3" xfId="25429" xr:uid="{00000000-0005-0000-0000-00009E620000}"/>
    <cellStyle name="20% - Accent1 3 3 6 2 3 3" xfId="25430" xr:uid="{00000000-0005-0000-0000-00009F620000}"/>
    <cellStyle name="20% - Accent1 3 3 6 2 3 3 2" xfId="25431" xr:uid="{00000000-0005-0000-0000-0000A0620000}"/>
    <cellStyle name="20% - Accent1 3 3 6 2 3 4" xfId="25432" xr:uid="{00000000-0005-0000-0000-0000A1620000}"/>
    <cellStyle name="20% - Accent1 3 3 6 2 4" xfId="25433" xr:uid="{00000000-0005-0000-0000-0000A2620000}"/>
    <cellStyle name="20% - Accent1 3 3 6 2 4 2" xfId="25434" xr:uid="{00000000-0005-0000-0000-0000A3620000}"/>
    <cellStyle name="20% - Accent1 3 3 6 2 4 2 2" xfId="25435" xr:uid="{00000000-0005-0000-0000-0000A4620000}"/>
    <cellStyle name="20% - Accent1 3 3 6 2 4 2 2 2" xfId="25436" xr:uid="{00000000-0005-0000-0000-0000A5620000}"/>
    <cellStyle name="20% - Accent1 3 3 6 2 4 2 3" xfId="25437" xr:uid="{00000000-0005-0000-0000-0000A6620000}"/>
    <cellStyle name="20% - Accent1 3 3 6 2 4 3" xfId="25438" xr:uid="{00000000-0005-0000-0000-0000A7620000}"/>
    <cellStyle name="20% - Accent1 3 3 6 2 4 3 2" xfId="25439" xr:uid="{00000000-0005-0000-0000-0000A8620000}"/>
    <cellStyle name="20% - Accent1 3 3 6 2 4 4" xfId="25440" xr:uid="{00000000-0005-0000-0000-0000A9620000}"/>
    <cellStyle name="20% - Accent1 3 3 6 2 5" xfId="25441" xr:uid="{00000000-0005-0000-0000-0000AA620000}"/>
    <cellStyle name="20% - Accent1 3 3 6 2 5 2" xfId="25442" xr:uid="{00000000-0005-0000-0000-0000AB620000}"/>
    <cellStyle name="20% - Accent1 3 3 6 2 5 2 2" xfId="25443" xr:uid="{00000000-0005-0000-0000-0000AC620000}"/>
    <cellStyle name="20% - Accent1 3 3 6 2 5 3" xfId="25444" xr:uid="{00000000-0005-0000-0000-0000AD620000}"/>
    <cellStyle name="20% - Accent1 3 3 6 2 6" xfId="25445" xr:uid="{00000000-0005-0000-0000-0000AE620000}"/>
    <cellStyle name="20% - Accent1 3 3 6 2 6 2" xfId="25446" xr:uid="{00000000-0005-0000-0000-0000AF620000}"/>
    <cellStyle name="20% - Accent1 3 3 6 2 6 2 2" xfId="25447" xr:uid="{00000000-0005-0000-0000-0000B0620000}"/>
    <cellStyle name="20% - Accent1 3 3 6 2 6 3" xfId="25448" xr:uid="{00000000-0005-0000-0000-0000B1620000}"/>
    <cellStyle name="20% - Accent1 3 3 6 2 7" xfId="25449" xr:uid="{00000000-0005-0000-0000-0000B2620000}"/>
    <cellStyle name="20% - Accent1 3 3 6 2 7 2" xfId="25450" xr:uid="{00000000-0005-0000-0000-0000B3620000}"/>
    <cellStyle name="20% - Accent1 3 3 6 2 8" xfId="25451" xr:uid="{00000000-0005-0000-0000-0000B4620000}"/>
    <cellStyle name="20% - Accent1 3 3 6 2 8 2" xfId="25452" xr:uid="{00000000-0005-0000-0000-0000B5620000}"/>
    <cellStyle name="20% - Accent1 3 3 6 2 9" xfId="25453" xr:uid="{00000000-0005-0000-0000-0000B6620000}"/>
    <cellStyle name="20% - Accent1 3 3 6 3" xfId="25454" xr:uid="{00000000-0005-0000-0000-0000B7620000}"/>
    <cellStyle name="20% - Accent1 3 3 6 3 2" xfId="25455" xr:uid="{00000000-0005-0000-0000-0000B8620000}"/>
    <cellStyle name="20% - Accent1 3 3 6 3 2 2" xfId="25456" xr:uid="{00000000-0005-0000-0000-0000B9620000}"/>
    <cellStyle name="20% - Accent1 3 3 6 3 2 2 2" xfId="25457" xr:uid="{00000000-0005-0000-0000-0000BA620000}"/>
    <cellStyle name="20% - Accent1 3 3 6 3 2 2 2 2" xfId="25458" xr:uid="{00000000-0005-0000-0000-0000BB620000}"/>
    <cellStyle name="20% - Accent1 3 3 6 3 2 2 3" xfId="25459" xr:uid="{00000000-0005-0000-0000-0000BC620000}"/>
    <cellStyle name="20% - Accent1 3 3 6 3 2 3" xfId="25460" xr:uid="{00000000-0005-0000-0000-0000BD620000}"/>
    <cellStyle name="20% - Accent1 3 3 6 3 2 3 2" xfId="25461" xr:uid="{00000000-0005-0000-0000-0000BE620000}"/>
    <cellStyle name="20% - Accent1 3 3 6 3 2 4" xfId="25462" xr:uid="{00000000-0005-0000-0000-0000BF620000}"/>
    <cellStyle name="20% - Accent1 3 3 6 3 3" xfId="25463" xr:uid="{00000000-0005-0000-0000-0000C0620000}"/>
    <cellStyle name="20% - Accent1 3 3 6 3 3 2" xfId="25464" xr:uid="{00000000-0005-0000-0000-0000C1620000}"/>
    <cellStyle name="20% - Accent1 3 3 6 3 3 2 2" xfId="25465" xr:uid="{00000000-0005-0000-0000-0000C2620000}"/>
    <cellStyle name="20% - Accent1 3 3 6 3 3 2 2 2" xfId="25466" xr:uid="{00000000-0005-0000-0000-0000C3620000}"/>
    <cellStyle name="20% - Accent1 3 3 6 3 3 2 3" xfId="25467" xr:uid="{00000000-0005-0000-0000-0000C4620000}"/>
    <cellStyle name="20% - Accent1 3 3 6 3 3 3" xfId="25468" xr:uid="{00000000-0005-0000-0000-0000C5620000}"/>
    <cellStyle name="20% - Accent1 3 3 6 3 3 3 2" xfId="25469" xr:uid="{00000000-0005-0000-0000-0000C6620000}"/>
    <cellStyle name="20% - Accent1 3 3 6 3 3 4" xfId="25470" xr:uid="{00000000-0005-0000-0000-0000C7620000}"/>
    <cellStyle name="20% - Accent1 3 3 6 3 4" xfId="25471" xr:uid="{00000000-0005-0000-0000-0000C8620000}"/>
    <cellStyle name="20% - Accent1 3 3 6 3 4 2" xfId="25472" xr:uid="{00000000-0005-0000-0000-0000C9620000}"/>
    <cellStyle name="20% - Accent1 3 3 6 3 4 2 2" xfId="25473" xr:uid="{00000000-0005-0000-0000-0000CA620000}"/>
    <cellStyle name="20% - Accent1 3 3 6 3 4 2 2 2" xfId="25474" xr:uid="{00000000-0005-0000-0000-0000CB620000}"/>
    <cellStyle name="20% - Accent1 3 3 6 3 4 2 3" xfId="25475" xr:uid="{00000000-0005-0000-0000-0000CC620000}"/>
    <cellStyle name="20% - Accent1 3 3 6 3 4 3" xfId="25476" xr:uid="{00000000-0005-0000-0000-0000CD620000}"/>
    <cellStyle name="20% - Accent1 3 3 6 3 4 3 2" xfId="25477" xr:uid="{00000000-0005-0000-0000-0000CE620000}"/>
    <cellStyle name="20% - Accent1 3 3 6 3 4 4" xfId="25478" xr:uid="{00000000-0005-0000-0000-0000CF620000}"/>
    <cellStyle name="20% - Accent1 3 3 6 3 5" xfId="25479" xr:uid="{00000000-0005-0000-0000-0000D0620000}"/>
    <cellStyle name="20% - Accent1 3 3 6 3 5 2" xfId="25480" xr:uid="{00000000-0005-0000-0000-0000D1620000}"/>
    <cellStyle name="20% - Accent1 3 3 6 3 5 2 2" xfId="25481" xr:uid="{00000000-0005-0000-0000-0000D2620000}"/>
    <cellStyle name="20% - Accent1 3 3 6 3 5 3" xfId="25482" xr:uid="{00000000-0005-0000-0000-0000D3620000}"/>
    <cellStyle name="20% - Accent1 3 3 6 3 6" xfId="25483" xr:uid="{00000000-0005-0000-0000-0000D4620000}"/>
    <cellStyle name="20% - Accent1 3 3 6 3 6 2" xfId="25484" xr:uid="{00000000-0005-0000-0000-0000D5620000}"/>
    <cellStyle name="20% - Accent1 3 3 6 3 6 2 2" xfId="25485" xr:uid="{00000000-0005-0000-0000-0000D6620000}"/>
    <cellStyle name="20% - Accent1 3 3 6 3 6 3" xfId="25486" xr:uid="{00000000-0005-0000-0000-0000D7620000}"/>
    <cellStyle name="20% - Accent1 3 3 6 3 7" xfId="25487" xr:uid="{00000000-0005-0000-0000-0000D8620000}"/>
    <cellStyle name="20% - Accent1 3 3 6 3 7 2" xfId="25488" xr:uid="{00000000-0005-0000-0000-0000D9620000}"/>
    <cellStyle name="20% - Accent1 3 3 6 3 8" xfId="25489" xr:uid="{00000000-0005-0000-0000-0000DA620000}"/>
    <cellStyle name="20% - Accent1 3 3 6 3 8 2" xfId="25490" xr:uid="{00000000-0005-0000-0000-0000DB620000}"/>
    <cellStyle name="20% - Accent1 3 3 6 3 9" xfId="25491" xr:uid="{00000000-0005-0000-0000-0000DC620000}"/>
    <cellStyle name="20% - Accent1 3 3 6 4" xfId="25492" xr:uid="{00000000-0005-0000-0000-0000DD620000}"/>
    <cellStyle name="20% - Accent1 3 3 6 4 2" xfId="25493" xr:uid="{00000000-0005-0000-0000-0000DE620000}"/>
    <cellStyle name="20% - Accent1 3 3 6 4 2 2" xfId="25494" xr:uid="{00000000-0005-0000-0000-0000DF620000}"/>
    <cellStyle name="20% - Accent1 3 3 6 4 2 2 2" xfId="25495" xr:uid="{00000000-0005-0000-0000-0000E0620000}"/>
    <cellStyle name="20% - Accent1 3 3 6 4 2 3" xfId="25496" xr:uid="{00000000-0005-0000-0000-0000E1620000}"/>
    <cellStyle name="20% - Accent1 3 3 6 4 3" xfId="25497" xr:uid="{00000000-0005-0000-0000-0000E2620000}"/>
    <cellStyle name="20% - Accent1 3 3 6 4 3 2" xfId="25498" xr:uid="{00000000-0005-0000-0000-0000E3620000}"/>
    <cellStyle name="20% - Accent1 3 3 6 4 4" xfId="25499" xr:uid="{00000000-0005-0000-0000-0000E4620000}"/>
    <cellStyle name="20% - Accent1 3 3 6 5" xfId="25500" xr:uid="{00000000-0005-0000-0000-0000E5620000}"/>
    <cellStyle name="20% - Accent1 3 3 6 5 2" xfId="25501" xr:uid="{00000000-0005-0000-0000-0000E6620000}"/>
    <cellStyle name="20% - Accent1 3 3 6 5 2 2" xfId="25502" xr:uid="{00000000-0005-0000-0000-0000E7620000}"/>
    <cellStyle name="20% - Accent1 3 3 6 5 2 2 2" xfId="25503" xr:uid="{00000000-0005-0000-0000-0000E8620000}"/>
    <cellStyle name="20% - Accent1 3 3 6 5 2 3" xfId="25504" xr:uid="{00000000-0005-0000-0000-0000E9620000}"/>
    <cellStyle name="20% - Accent1 3 3 6 5 3" xfId="25505" xr:uid="{00000000-0005-0000-0000-0000EA620000}"/>
    <cellStyle name="20% - Accent1 3 3 6 5 3 2" xfId="25506" xr:uid="{00000000-0005-0000-0000-0000EB620000}"/>
    <cellStyle name="20% - Accent1 3 3 6 5 4" xfId="25507" xr:uid="{00000000-0005-0000-0000-0000EC620000}"/>
    <cellStyle name="20% - Accent1 3 3 6 6" xfId="25508" xr:uid="{00000000-0005-0000-0000-0000ED620000}"/>
    <cellStyle name="20% - Accent1 3 3 6 6 2" xfId="25509" xr:uid="{00000000-0005-0000-0000-0000EE620000}"/>
    <cellStyle name="20% - Accent1 3 3 6 6 2 2" xfId="25510" xr:uid="{00000000-0005-0000-0000-0000EF620000}"/>
    <cellStyle name="20% - Accent1 3 3 6 6 2 2 2" xfId="25511" xr:uid="{00000000-0005-0000-0000-0000F0620000}"/>
    <cellStyle name="20% - Accent1 3 3 6 6 2 3" xfId="25512" xr:uid="{00000000-0005-0000-0000-0000F1620000}"/>
    <cellStyle name="20% - Accent1 3 3 6 6 3" xfId="25513" xr:uid="{00000000-0005-0000-0000-0000F2620000}"/>
    <cellStyle name="20% - Accent1 3 3 6 6 3 2" xfId="25514" xr:uid="{00000000-0005-0000-0000-0000F3620000}"/>
    <cellStyle name="20% - Accent1 3 3 6 6 4" xfId="25515" xr:uid="{00000000-0005-0000-0000-0000F4620000}"/>
    <cellStyle name="20% - Accent1 3 3 6 7" xfId="25516" xr:uid="{00000000-0005-0000-0000-0000F5620000}"/>
    <cellStyle name="20% - Accent1 3 3 6 7 2" xfId="25517" xr:uid="{00000000-0005-0000-0000-0000F6620000}"/>
    <cellStyle name="20% - Accent1 3 3 6 7 2 2" xfId="25518" xr:uid="{00000000-0005-0000-0000-0000F7620000}"/>
    <cellStyle name="20% - Accent1 3 3 6 7 3" xfId="25519" xr:uid="{00000000-0005-0000-0000-0000F8620000}"/>
    <cellStyle name="20% - Accent1 3 3 6 8" xfId="25520" xr:uid="{00000000-0005-0000-0000-0000F9620000}"/>
    <cellStyle name="20% - Accent1 3 3 6 8 2" xfId="25521" xr:uid="{00000000-0005-0000-0000-0000FA620000}"/>
    <cellStyle name="20% - Accent1 3 3 6 8 2 2" xfId="25522" xr:uid="{00000000-0005-0000-0000-0000FB620000}"/>
    <cellStyle name="20% - Accent1 3 3 6 8 3" xfId="25523" xr:uid="{00000000-0005-0000-0000-0000FC620000}"/>
    <cellStyle name="20% - Accent1 3 3 6 9" xfId="25524" xr:uid="{00000000-0005-0000-0000-0000FD620000}"/>
    <cellStyle name="20% - Accent1 3 3 6 9 2" xfId="25525" xr:uid="{00000000-0005-0000-0000-0000FE620000}"/>
    <cellStyle name="20% - Accent1 3 3 7" xfId="25526" xr:uid="{00000000-0005-0000-0000-0000FF620000}"/>
    <cellStyle name="20% - Accent1 3 3 7 2" xfId="25527" xr:uid="{00000000-0005-0000-0000-000000630000}"/>
    <cellStyle name="20% - Accent1 3 3 7 2 2" xfId="25528" xr:uid="{00000000-0005-0000-0000-000001630000}"/>
    <cellStyle name="20% - Accent1 3 3 7 2 2 2" xfId="25529" xr:uid="{00000000-0005-0000-0000-000002630000}"/>
    <cellStyle name="20% - Accent1 3 3 7 2 2 2 2" xfId="25530" xr:uid="{00000000-0005-0000-0000-000003630000}"/>
    <cellStyle name="20% - Accent1 3 3 7 2 2 3" xfId="25531" xr:uid="{00000000-0005-0000-0000-000004630000}"/>
    <cellStyle name="20% - Accent1 3 3 7 2 3" xfId="25532" xr:uid="{00000000-0005-0000-0000-000005630000}"/>
    <cellStyle name="20% - Accent1 3 3 7 2 3 2" xfId="25533" xr:uid="{00000000-0005-0000-0000-000006630000}"/>
    <cellStyle name="20% - Accent1 3 3 7 2 4" xfId="25534" xr:uid="{00000000-0005-0000-0000-000007630000}"/>
    <cellStyle name="20% - Accent1 3 3 7 3" xfId="25535" xr:uid="{00000000-0005-0000-0000-000008630000}"/>
    <cellStyle name="20% - Accent1 3 3 7 3 2" xfId="25536" xr:uid="{00000000-0005-0000-0000-000009630000}"/>
    <cellStyle name="20% - Accent1 3 3 7 3 2 2" xfId="25537" xr:uid="{00000000-0005-0000-0000-00000A630000}"/>
    <cellStyle name="20% - Accent1 3 3 7 3 2 2 2" xfId="25538" xr:uid="{00000000-0005-0000-0000-00000B630000}"/>
    <cellStyle name="20% - Accent1 3 3 7 3 2 3" xfId="25539" xr:uid="{00000000-0005-0000-0000-00000C630000}"/>
    <cellStyle name="20% - Accent1 3 3 7 3 3" xfId="25540" xr:uid="{00000000-0005-0000-0000-00000D630000}"/>
    <cellStyle name="20% - Accent1 3 3 7 3 3 2" xfId="25541" xr:uid="{00000000-0005-0000-0000-00000E630000}"/>
    <cellStyle name="20% - Accent1 3 3 7 3 4" xfId="25542" xr:uid="{00000000-0005-0000-0000-00000F630000}"/>
    <cellStyle name="20% - Accent1 3 3 7 4" xfId="25543" xr:uid="{00000000-0005-0000-0000-000010630000}"/>
    <cellStyle name="20% - Accent1 3 3 7 4 2" xfId="25544" xr:uid="{00000000-0005-0000-0000-000011630000}"/>
    <cellStyle name="20% - Accent1 3 3 7 4 2 2" xfId="25545" xr:uid="{00000000-0005-0000-0000-000012630000}"/>
    <cellStyle name="20% - Accent1 3 3 7 4 2 2 2" xfId="25546" xr:uid="{00000000-0005-0000-0000-000013630000}"/>
    <cellStyle name="20% - Accent1 3 3 7 4 2 3" xfId="25547" xr:uid="{00000000-0005-0000-0000-000014630000}"/>
    <cellStyle name="20% - Accent1 3 3 7 4 3" xfId="25548" xr:uid="{00000000-0005-0000-0000-000015630000}"/>
    <cellStyle name="20% - Accent1 3 3 7 4 3 2" xfId="25549" xr:uid="{00000000-0005-0000-0000-000016630000}"/>
    <cellStyle name="20% - Accent1 3 3 7 4 4" xfId="25550" xr:uid="{00000000-0005-0000-0000-000017630000}"/>
    <cellStyle name="20% - Accent1 3 3 7 5" xfId="25551" xr:uid="{00000000-0005-0000-0000-000018630000}"/>
    <cellStyle name="20% - Accent1 3 3 7 5 2" xfId="25552" xr:uid="{00000000-0005-0000-0000-000019630000}"/>
    <cellStyle name="20% - Accent1 3 3 7 5 2 2" xfId="25553" xr:uid="{00000000-0005-0000-0000-00001A630000}"/>
    <cellStyle name="20% - Accent1 3 3 7 5 3" xfId="25554" xr:uid="{00000000-0005-0000-0000-00001B630000}"/>
    <cellStyle name="20% - Accent1 3 3 7 6" xfId="25555" xr:uid="{00000000-0005-0000-0000-00001C630000}"/>
    <cellStyle name="20% - Accent1 3 3 7 6 2" xfId="25556" xr:uid="{00000000-0005-0000-0000-00001D630000}"/>
    <cellStyle name="20% - Accent1 3 3 7 6 2 2" xfId="25557" xr:uid="{00000000-0005-0000-0000-00001E630000}"/>
    <cellStyle name="20% - Accent1 3 3 7 6 3" xfId="25558" xr:uid="{00000000-0005-0000-0000-00001F630000}"/>
    <cellStyle name="20% - Accent1 3 3 7 7" xfId="25559" xr:uid="{00000000-0005-0000-0000-000020630000}"/>
    <cellStyle name="20% - Accent1 3 3 7 7 2" xfId="25560" xr:uid="{00000000-0005-0000-0000-000021630000}"/>
    <cellStyle name="20% - Accent1 3 3 7 8" xfId="25561" xr:uid="{00000000-0005-0000-0000-000022630000}"/>
    <cellStyle name="20% - Accent1 3 3 7 8 2" xfId="25562" xr:uid="{00000000-0005-0000-0000-000023630000}"/>
    <cellStyle name="20% - Accent1 3 3 7 9" xfId="25563" xr:uid="{00000000-0005-0000-0000-000024630000}"/>
    <cellStyle name="20% - Accent1 3 3 8" xfId="25564" xr:uid="{00000000-0005-0000-0000-000025630000}"/>
    <cellStyle name="20% - Accent1 3 3 8 2" xfId="25565" xr:uid="{00000000-0005-0000-0000-000026630000}"/>
    <cellStyle name="20% - Accent1 3 3 8 2 2" xfId="25566" xr:uid="{00000000-0005-0000-0000-000027630000}"/>
    <cellStyle name="20% - Accent1 3 3 8 2 2 2" xfId="25567" xr:uid="{00000000-0005-0000-0000-000028630000}"/>
    <cellStyle name="20% - Accent1 3 3 8 2 2 2 2" xfId="25568" xr:uid="{00000000-0005-0000-0000-000029630000}"/>
    <cellStyle name="20% - Accent1 3 3 8 2 2 3" xfId="25569" xr:uid="{00000000-0005-0000-0000-00002A630000}"/>
    <cellStyle name="20% - Accent1 3 3 8 2 3" xfId="25570" xr:uid="{00000000-0005-0000-0000-00002B630000}"/>
    <cellStyle name="20% - Accent1 3 3 8 2 3 2" xfId="25571" xr:uid="{00000000-0005-0000-0000-00002C630000}"/>
    <cellStyle name="20% - Accent1 3 3 8 2 4" xfId="25572" xr:uid="{00000000-0005-0000-0000-00002D630000}"/>
    <cellStyle name="20% - Accent1 3 3 8 3" xfId="25573" xr:uid="{00000000-0005-0000-0000-00002E630000}"/>
    <cellStyle name="20% - Accent1 3 3 8 3 2" xfId="25574" xr:uid="{00000000-0005-0000-0000-00002F630000}"/>
    <cellStyle name="20% - Accent1 3 3 8 3 2 2" xfId="25575" xr:uid="{00000000-0005-0000-0000-000030630000}"/>
    <cellStyle name="20% - Accent1 3 3 8 3 2 2 2" xfId="25576" xr:uid="{00000000-0005-0000-0000-000031630000}"/>
    <cellStyle name="20% - Accent1 3 3 8 3 2 3" xfId="25577" xr:uid="{00000000-0005-0000-0000-000032630000}"/>
    <cellStyle name="20% - Accent1 3 3 8 3 3" xfId="25578" xr:uid="{00000000-0005-0000-0000-000033630000}"/>
    <cellStyle name="20% - Accent1 3 3 8 3 3 2" xfId="25579" xr:uid="{00000000-0005-0000-0000-000034630000}"/>
    <cellStyle name="20% - Accent1 3 3 8 3 4" xfId="25580" xr:uid="{00000000-0005-0000-0000-000035630000}"/>
    <cellStyle name="20% - Accent1 3 3 8 4" xfId="25581" xr:uid="{00000000-0005-0000-0000-000036630000}"/>
    <cellStyle name="20% - Accent1 3 3 8 4 2" xfId="25582" xr:uid="{00000000-0005-0000-0000-000037630000}"/>
    <cellStyle name="20% - Accent1 3 3 8 4 2 2" xfId="25583" xr:uid="{00000000-0005-0000-0000-000038630000}"/>
    <cellStyle name="20% - Accent1 3 3 8 4 2 2 2" xfId="25584" xr:uid="{00000000-0005-0000-0000-000039630000}"/>
    <cellStyle name="20% - Accent1 3 3 8 4 2 3" xfId="25585" xr:uid="{00000000-0005-0000-0000-00003A630000}"/>
    <cellStyle name="20% - Accent1 3 3 8 4 3" xfId="25586" xr:uid="{00000000-0005-0000-0000-00003B630000}"/>
    <cellStyle name="20% - Accent1 3 3 8 4 3 2" xfId="25587" xr:uid="{00000000-0005-0000-0000-00003C630000}"/>
    <cellStyle name="20% - Accent1 3 3 8 4 4" xfId="25588" xr:uid="{00000000-0005-0000-0000-00003D630000}"/>
    <cellStyle name="20% - Accent1 3 3 8 5" xfId="25589" xr:uid="{00000000-0005-0000-0000-00003E630000}"/>
    <cellStyle name="20% - Accent1 3 3 8 5 2" xfId="25590" xr:uid="{00000000-0005-0000-0000-00003F630000}"/>
    <cellStyle name="20% - Accent1 3 3 8 5 2 2" xfId="25591" xr:uid="{00000000-0005-0000-0000-000040630000}"/>
    <cellStyle name="20% - Accent1 3 3 8 5 3" xfId="25592" xr:uid="{00000000-0005-0000-0000-000041630000}"/>
    <cellStyle name="20% - Accent1 3 3 8 6" xfId="25593" xr:uid="{00000000-0005-0000-0000-000042630000}"/>
    <cellStyle name="20% - Accent1 3 3 8 6 2" xfId="25594" xr:uid="{00000000-0005-0000-0000-000043630000}"/>
    <cellStyle name="20% - Accent1 3 3 8 6 2 2" xfId="25595" xr:uid="{00000000-0005-0000-0000-000044630000}"/>
    <cellStyle name="20% - Accent1 3 3 8 6 3" xfId="25596" xr:uid="{00000000-0005-0000-0000-000045630000}"/>
    <cellStyle name="20% - Accent1 3 3 8 7" xfId="25597" xr:uid="{00000000-0005-0000-0000-000046630000}"/>
    <cellStyle name="20% - Accent1 3 3 8 7 2" xfId="25598" xr:uid="{00000000-0005-0000-0000-000047630000}"/>
    <cellStyle name="20% - Accent1 3 3 8 8" xfId="25599" xr:uid="{00000000-0005-0000-0000-000048630000}"/>
    <cellStyle name="20% - Accent1 3 3 8 8 2" xfId="25600" xr:uid="{00000000-0005-0000-0000-000049630000}"/>
    <cellStyle name="20% - Accent1 3 3 8 9" xfId="25601" xr:uid="{00000000-0005-0000-0000-00004A630000}"/>
    <cellStyle name="20% - Accent1 3 3 9" xfId="25602" xr:uid="{00000000-0005-0000-0000-00004B630000}"/>
    <cellStyle name="20% - Accent1 3 3 9 2" xfId="25603" xr:uid="{00000000-0005-0000-0000-00004C630000}"/>
    <cellStyle name="20% - Accent1 3 3 9 2 2" xfId="25604" xr:uid="{00000000-0005-0000-0000-00004D630000}"/>
    <cellStyle name="20% - Accent1 3 3 9 2 2 2" xfId="25605" xr:uid="{00000000-0005-0000-0000-00004E630000}"/>
    <cellStyle name="20% - Accent1 3 3 9 2 3" xfId="25606" xr:uid="{00000000-0005-0000-0000-00004F630000}"/>
    <cellStyle name="20% - Accent1 3 3 9 3" xfId="25607" xr:uid="{00000000-0005-0000-0000-000050630000}"/>
    <cellStyle name="20% - Accent1 3 3 9 3 2" xfId="25608" xr:uid="{00000000-0005-0000-0000-000051630000}"/>
    <cellStyle name="20% - Accent1 3 3 9 4" xfId="25609" xr:uid="{00000000-0005-0000-0000-000052630000}"/>
    <cellStyle name="20% - Accent1 3 4" xfId="25610" xr:uid="{00000000-0005-0000-0000-000053630000}"/>
    <cellStyle name="20% - Accent1 3 4 10" xfId="25611" xr:uid="{00000000-0005-0000-0000-000054630000}"/>
    <cellStyle name="20% - Accent1 3 4 10 2" xfId="25612" xr:uid="{00000000-0005-0000-0000-000055630000}"/>
    <cellStyle name="20% - Accent1 3 4 10 2 2" xfId="25613" xr:uid="{00000000-0005-0000-0000-000056630000}"/>
    <cellStyle name="20% - Accent1 3 4 10 2 2 2" xfId="25614" xr:uid="{00000000-0005-0000-0000-000057630000}"/>
    <cellStyle name="20% - Accent1 3 4 10 2 3" xfId="25615" xr:uid="{00000000-0005-0000-0000-000058630000}"/>
    <cellStyle name="20% - Accent1 3 4 10 3" xfId="25616" xr:uid="{00000000-0005-0000-0000-000059630000}"/>
    <cellStyle name="20% - Accent1 3 4 10 3 2" xfId="25617" xr:uid="{00000000-0005-0000-0000-00005A630000}"/>
    <cellStyle name="20% - Accent1 3 4 10 4" xfId="25618" xr:uid="{00000000-0005-0000-0000-00005B630000}"/>
    <cellStyle name="20% - Accent1 3 4 11" xfId="25619" xr:uid="{00000000-0005-0000-0000-00005C630000}"/>
    <cellStyle name="20% - Accent1 3 4 11 2" xfId="25620" xr:uid="{00000000-0005-0000-0000-00005D630000}"/>
    <cellStyle name="20% - Accent1 3 4 11 2 2" xfId="25621" xr:uid="{00000000-0005-0000-0000-00005E630000}"/>
    <cellStyle name="20% - Accent1 3 4 11 2 2 2" xfId="25622" xr:uid="{00000000-0005-0000-0000-00005F630000}"/>
    <cellStyle name="20% - Accent1 3 4 11 2 3" xfId="25623" xr:uid="{00000000-0005-0000-0000-000060630000}"/>
    <cellStyle name="20% - Accent1 3 4 11 3" xfId="25624" xr:uid="{00000000-0005-0000-0000-000061630000}"/>
    <cellStyle name="20% - Accent1 3 4 11 3 2" xfId="25625" xr:uid="{00000000-0005-0000-0000-000062630000}"/>
    <cellStyle name="20% - Accent1 3 4 11 4" xfId="25626" xr:uid="{00000000-0005-0000-0000-000063630000}"/>
    <cellStyle name="20% - Accent1 3 4 12" xfId="25627" xr:uid="{00000000-0005-0000-0000-000064630000}"/>
    <cellStyle name="20% - Accent1 3 4 12 2" xfId="25628" xr:uid="{00000000-0005-0000-0000-000065630000}"/>
    <cellStyle name="20% - Accent1 3 4 12 2 2" xfId="25629" xr:uid="{00000000-0005-0000-0000-000066630000}"/>
    <cellStyle name="20% - Accent1 3 4 12 3" xfId="25630" xr:uid="{00000000-0005-0000-0000-000067630000}"/>
    <cellStyle name="20% - Accent1 3 4 13" xfId="25631" xr:uid="{00000000-0005-0000-0000-000068630000}"/>
    <cellStyle name="20% - Accent1 3 4 13 2" xfId="25632" xr:uid="{00000000-0005-0000-0000-000069630000}"/>
    <cellStyle name="20% - Accent1 3 4 13 2 2" xfId="25633" xr:uid="{00000000-0005-0000-0000-00006A630000}"/>
    <cellStyle name="20% - Accent1 3 4 13 3" xfId="25634" xr:uid="{00000000-0005-0000-0000-00006B630000}"/>
    <cellStyle name="20% - Accent1 3 4 14" xfId="25635" xr:uid="{00000000-0005-0000-0000-00006C630000}"/>
    <cellStyle name="20% - Accent1 3 4 14 2" xfId="25636" xr:uid="{00000000-0005-0000-0000-00006D630000}"/>
    <cellStyle name="20% - Accent1 3 4 15" xfId="25637" xr:uid="{00000000-0005-0000-0000-00006E630000}"/>
    <cellStyle name="20% - Accent1 3 4 15 2" xfId="25638" xr:uid="{00000000-0005-0000-0000-00006F630000}"/>
    <cellStyle name="20% - Accent1 3 4 16" xfId="25639" xr:uid="{00000000-0005-0000-0000-000070630000}"/>
    <cellStyle name="20% - Accent1 3 4 2" xfId="25640" xr:uid="{00000000-0005-0000-0000-000071630000}"/>
    <cellStyle name="20% - Accent1 3 4 2 10" xfId="25641" xr:uid="{00000000-0005-0000-0000-000072630000}"/>
    <cellStyle name="20% - Accent1 3 4 2 10 2" xfId="25642" xr:uid="{00000000-0005-0000-0000-000073630000}"/>
    <cellStyle name="20% - Accent1 3 4 2 10 2 2" xfId="25643" xr:uid="{00000000-0005-0000-0000-000074630000}"/>
    <cellStyle name="20% - Accent1 3 4 2 10 2 2 2" xfId="25644" xr:uid="{00000000-0005-0000-0000-000075630000}"/>
    <cellStyle name="20% - Accent1 3 4 2 10 2 3" xfId="25645" xr:uid="{00000000-0005-0000-0000-000076630000}"/>
    <cellStyle name="20% - Accent1 3 4 2 10 3" xfId="25646" xr:uid="{00000000-0005-0000-0000-000077630000}"/>
    <cellStyle name="20% - Accent1 3 4 2 10 3 2" xfId="25647" xr:uid="{00000000-0005-0000-0000-000078630000}"/>
    <cellStyle name="20% - Accent1 3 4 2 10 4" xfId="25648" xr:uid="{00000000-0005-0000-0000-000079630000}"/>
    <cellStyle name="20% - Accent1 3 4 2 11" xfId="25649" xr:uid="{00000000-0005-0000-0000-00007A630000}"/>
    <cellStyle name="20% - Accent1 3 4 2 11 2" xfId="25650" xr:uid="{00000000-0005-0000-0000-00007B630000}"/>
    <cellStyle name="20% - Accent1 3 4 2 11 2 2" xfId="25651" xr:uid="{00000000-0005-0000-0000-00007C630000}"/>
    <cellStyle name="20% - Accent1 3 4 2 11 3" xfId="25652" xr:uid="{00000000-0005-0000-0000-00007D630000}"/>
    <cellStyle name="20% - Accent1 3 4 2 12" xfId="25653" xr:uid="{00000000-0005-0000-0000-00007E630000}"/>
    <cellStyle name="20% - Accent1 3 4 2 12 2" xfId="25654" xr:uid="{00000000-0005-0000-0000-00007F630000}"/>
    <cellStyle name="20% - Accent1 3 4 2 12 2 2" xfId="25655" xr:uid="{00000000-0005-0000-0000-000080630000}"/>
    <cellStyle name="20% - Accent1 3 4 2 12 3" xfId="25656" xr:uid="{00000000-0005-0000-0000-000081630000}"/>
    <cellStyle name="20% - Accent1 3 4 2 13" xfId="25657" xr:uid="{00000000-0005-0000-0000-000082630000}"/>
    <cellStyle name="20% - Accent1 3 4 2 13 2" xfId="25658" xr:uid="{00000000-0005-0000-0000-000083630000}"/>
    <cellStyle name="20% - Accent1 3 4 2 14" xfId="25659" xr:uid="{00000000-0005-0000-0000-000084630000}"/>
    <cellStyle name="20% - Accent1 3 4 2 14 2" xfId="25660" xr:uid="{00000000-0005-0000-0000-000085630000}"/>
    <cellStyle name="20% - Accent1 3 4 2 15" xfId="25661" xr:uid="{00000000-0005-0000-0000-000086630000}"/>
    <cellStyle name="20% - Accent1 3 4 2 2" xfId="25662" xr:uid="{00000000-0005-0000-0000-000087630000}"/>
    <cellStyle name="20% - Accent1 3 4 2 2 10" xfId="25663" xr:uid="{00000000-0005-0000-0000-000088630000}"/>
    <cellStyle name="20% - Accent1 3 4 2 2 10 2" xfId="25664" xr:uid="{00000000-0005-0000-0000-000089630000}"/>
    <cellStyle name="20% - Accent1 3 4 2 2 10 2 2" xfId="25665" xr:uid="{00000000-0005-0000-0000-00008A630000}"/>
    <cellStyle name="20% - Accent1 3 4 2 2 10 3" xfId="25666" xr:uid="{00000000-0005-0000-0000-00008B630000}"/>
    <cellStyle name="20% - Accent1 3 4 2 2 11" xfId="25667" xr:uid="{00000000-0005-0000-0000-00008C630000}"/>
    <cellStyle name="20% - Accent1 3 4 2 2 11 2" xfId="25668" xr:uid="{00000000-0005-0000-0000-00008D630000}"/>
    <cellStyle name="20% - Accent1 3 4 2 2 11 2 2" xfId="25669" xr:uid="{00000000-0005-0000-0000-00008E630000}"/>
    <cellStyle name="20% - Accent1 3 4 2 2 11 3" xfId="25670" xr:uid="{00000000-0005-0000-0000-00008F630000}"/>
    <cellStyle name="20% - Accent1 3 4 2 2 12" xfId="25671" xr:uid="{00000000-0005-0000-0000-000090630000}"/>
    <cellStyle name="20% - Accent1 3 4 2 2 12 2" xfId="25672" xr:uid="{00000000-0005-0000-0000-000091630000}"/>
    <cellStyle name="20% - Accent1 3 4 2 2 13" xfId="25673" xr:uid="{00000000-0005-0000-0000-000092630000}"/>
    <cellStyle name="20% - Accent1 3 4 2 2 13 2" xfId="25674" xr:uid="{00000000-0005-0000-0000-000093630000}"/>
    <cellStyle name="20% - Accent1 3 4 2 2 14" xfId="25675" xr:uid="{00000000-0005-0000-0000-000094630000}"/>
    <cellStyle name="20% - Accent1 3 4 2 2 2" xfId="25676" xr:uid="{00000000-0005-0000-0000-000095630000}"/>
    <cellStyle name="20% - Accent1 3 4 2 2 2 10" xfId="25677" xr:uid="{00000000-0005-0000-0000-000096630000}"/>
    <cellStyle name="20% - Accent1 3 4 2 2 2 10 2" xfId="25678" xr:uid="{00000000-0005-0000-0000-000097630000}"/>
    <cellStyle name="20% - Accent1 3 4 2 2 2 11" xfId="25679" xr:uid="{00000000-0005-0000-0000-000098630000}"/>
    <cellStyle name="20% - Accent1 3 4 2 2 2 2" xfId="25680" xr:uid="{00000000-0005-0000-0000-000099630000}"/>
    <cellStyle name="20% - Accent1 3 4 2 2 2 2 2" xfId="25681" xr:uid="{00000000-0005-0000-0000-00009A630000}"/>
    <cellStyle name="20% - Accent1 3 4 2 2 2 2 2 2" xfId="25682" xr:uid="{00000000-0005-0000-0000-00009B630000}"/>
    <cellStyle name="20% - Accent1 3 4 2 2 2 2 2 2 2" xfId="25683" xr:uid="{00000000-0005-0000-0000-00009C630000}"/>
    <cellStyle name="20% - Accent1 3 4 2 2 2 2 2 2 2 2" xfId="25684" xr:uid="{00000000-0005-0000-0000-00009D630000}"/>
    <cellStyle name="20% - Accent1 3 4 2 2 2 2 2 2 3" xfId="25685" xr:uid="{00000000-0005-0000-0000-00009E630000}"/>
    <cellStyle name="20% - Accent1 3 4 2 2 2 2 2 3" xfId="25686" xr:uid="{00000000-0005-0000-0000-00009F630000}"/>
    <cellStyle name="20% - Accent1 3 4 2 2 2 2 2 3 2" xfId="25687" xr:uid="{00000000-0005-0000-0000-0000A0630000}"/>
    <cellStyle name="20% - Accent1 3 4 2 2 2 2 2 4" xfId="25688" xr:uid="{00000000-0005-0000-0000-0000A1630000}"/>
    <cellStyle name="20% - Accent1 3 4 2 2 2 2 3" xfId="25689" xr:uid="{00000000-0005-0000-0000-0000A2630000}"/>
    <cellStyle name="20% - Accent1 3 4 2 2 2 2 3 2" xfId="25690" xr:uid="{00000000-0005-0000-0000-0000A3630000}"/>
    <cellStyle name="20% - Accent1 3 4 2 2 2 2 3 2 2" xfId="25691" xr:uid="{00000000-0005-0000-0000-0000A4630000}"/>
    <cellStyle name="20% - Accent1 3 4 2 2 2 2 3 2 2 2" xfId="25692" xr:uid="{00000000-0005-0000-0000-0000A5630000}"/>
    <cellStyle name="20% - Accent1 3 4 2 2 2 2 3 2 3" xfId="25693" xr:uid="{00000000-0005-0000-0000-0000A6630000}"/>
    <cellStyle name="20% - Accent1 3 4 2 2 2 2 3 3" xfId="25694" xr:uid="{00000000-0005-0000-0000-0000A7630000}"/>
    <cellStyle name="20% - Accent1 3 4 2 2 2 2 3 3 2" xfId="25695" xr:uid="{00000000-0005-0000-0000-0000A8630000}"/>
    <cellStyle name="20% - Accent1 3 4 2 2 2 2 3 4" xfId="25696" xr:uid="{00000000-0005-0000-0000-0000A9630000}"/>
    <cellStyle name="20% - Accent1 3 4 2 2 2 2 4" xfId="25697" xr:uid="{00000000-0005-0000-0000-0000AA630000}"/>
    <cellStyle name="20% - Accent1 3 4 2 2 2 2 4 2" xfId="25698" xr:uid="{00000000-0005-0000-0000-0000AB630000}"/>
    <cellStyle name="20% - Accent1 3 4 2 2 2 2 4 2 2" xfId="25699" xr:uid="{00000000-0005-0000-0000-0000AC630000}"/>
    <cellStyle name="20% - Accent1 3 4 2 2 2 2 4 2 2 2" xfId="25700" xr:uid="{00000000-0005-0000-0000-0000AD630000}"/>
    <cellStyle name="20% - Accent1 3 4 2 2 2 2 4 2 3" xfId="25701" xr:uid="{00000000-0005-0000-0000-0000AE630000}"/>
    <cellStyle name="20% - Accent1 3 4 2 2 2 2 4 3" xfId="25702" xr:uid="{00000000-0005-0000-0000-0000AF630000}"/>
    <cellStyle name="20% - Accent1 3 4 2 2 2 2 4 3 2" xfId="25703" xr:uid="{00000000-0005-0000-0000-0000B0630000}"/>
    <cellStyle name="20% - Accent1 3 4 2 2 2 2 4 4" xfId="25704" xr:uid="{00000000-0005-0000-0000-0000B1630000}"/>
    <cellStyle name="20% - Accent1 3 4 2 2 2 2 5" xfId="25705" xr:uid="{00000000-0005-0000-0000-0000B2630000}"/>
    <cellStyle name="20% - Accent1 3 4 2 2 2 2 5 2" xfId="25706" xr:uid="{00000000-0005-0000-0000-0000B3630000}"/>
    <cellStyle name="20% - Accent1 3 4 2 2 2 2 5 2 2" xfId="25707" xr:uid="{00000000-0005-0000-0000-0000B4630000}"/>
    <cellStyle name="20% - Accent1 3 4 2 2 2 2 5 3" xfId="25708" xr:uid="{00000000-0005-0000-0000-0000B5630000}"/>
    <cellStyle name="20% - Accent1 3 4 2 2 2 2 6" xfId="25709" xr:uid="{00000000-0005-0000-0000-0000B6630000}"/>
    <cellStyle name="20% - Accent1 3 4 2 2 2 2 6 2" xfId="25710" xr:uid="{00000000-0005-0000-0000-0000B7630000}"/>
    <cellStyle name="20% - Accent1 3 4 2 2 2 2 6 2 2" xfId="25711" xr:uid="{00000000-0005-0000-0000-0000B8630000}"/>
    <cellStyle name="20% - Accent1 3 4 2 2 2 2 6 3" xfId="25712" xr:uid="{00000000-0005-0000-0000-0000B9630000}"/>
    <cellStyle name="20% - Accent1 3 4 2 2 2 2 7" xfId="25713" xr:uid="{00000000-0005-0000-0000-0000BA630000}"/>
    <cellStyle name="20% - Accent1 3 4 2 2 2 2 7 2" xfId="25714" xr:uid="{00000000-0005-0000-0000-0000BB630000}"/>
    <cellStyle name="20% - Accent1 3 4 2 2 2 2 8" xfId="25715" xr:uid="{00000000-0005-0000-0000-0000BC630000}"/>
    <cellStyle name="20% - Accent1 3 4 2 2 2 2 8 2" xfId="25716" xr:uid="{00000000-0005-0000-0000-0000BD630000}"/>
    <cellStyle name="20% - Accent1 3 4 2 2 2 2 9" xfId="25717" xr:uid="{00000000-0005-0000-0000-0000BE630000}"/>
    <cellStyle name="20% - Accent1 3 4 2 2 2 3" xfId="25718" xr:uid="{00000000-0005-0000-0000-0000BF630000}"/>
    <cellStyle name="20% - Accent1 3 4 2 2 2 3 2" xfId="25719" xr:uid="{00000000-0005-0000-0000-0000C0630000}"/>
    <cellStyle name="20% - Accent1 3 4 2 2 2 3 2 2" xfId="25720" xr:uid="{00000000-0005-0000-0000-0000C1630000}"/>
    <cellStyle name="20% - Accent1 3 4 2 2 2 3 2 2 2" xfId="25721" xr:uid="{00000000-0005-0000-0000-0000C2630000}"/>
    <cellStyle name="20% - Accent1 3 4 2 2 2 3 2 2 2 2" xfId="25722" xr:uid="{00000000-0005-0000-0000-0000C3630000}"/>
    <cellStyle name="20% - Accent1 3 4 2 2 2 3 2 2 3" xfId="25723" xr:uid="{00000000-0005-0000-0000-0000C4630000}"/>
    <cellStyle name="20% - Accent1 3 4 2 2 2 3 2 3" xfId="25724" xr:uid="{00000000-0005-0000-0000-0000C5630000}"/>
    <cellStyle name="20% - Accent1 3 4 2 2 2 3 2 3 2" xfId="25725" xr:uid="{00000000-0005-0000-0000-0000C6630000}"/>
    <cellStyle name="20% - Accent1 3 4 2 2 2 3 2 4" xfId="25726" xr:uid="{00000000-0005-0000-0000-0000C7630000}"/>
    <cellStyle name="20% - Accent1 3 4 2 2 2 3 3" xfId="25727" xr:uid="{00000000-0005-0000-0000-0000C8630000}"/>
    <cellStyle name="20% - Accent1 3 4 2 2 2 3 3 2" xfId="25728" xr:uid="{00000000-0005-0000-0000-0000C9630000}"/>
    <cellStyle name="20% - Accent1 3 4 2 2 2 3 3 2 2" xfId="25729" xr:uid="{00000000-0005-0000-0000-0000CA630000}"/>
    <cellStyle name="20% - Accent1 3 4 2 2 2 3 3 2 2 2" xfId="25730" xr:uid="{00000000-0005-0000-0000-0000CB630000}"/>
    <cellStyle name="20% - Accent1 3 4 2 2 2 3 3 2 3" xfId="25731" xr:uid="{00000000-0005-0000-0000-0000CC630000}"/>
    <cellStyle name="20% - Accent1 3 4 2 2 2 3 3 3" xfId="25732" xr:uid="{00000000-0005-0000-0000-0000CD630000}"/>
    <cellStyle name="20% - Accent1 3 4 2 2 2 3 3 3 2" xfId="25733" xr:uid="{00000000-0005-0000-0000-0000CE630000}"/>
    <cellStyle name="20% - Accent1 3 4 2 2 2 3 3 4" xfId="25734" xr:uid="{00000000-0005-0000-0000-0000CF630000}"/>
    <cellStyle name="20% - Accent1 3 4 2 2 2 3 4" xfId="25735" xr:uid="{00000000-0005-0000-0000-0000D0630000}"/>
    <cellStyle name="20% - Accent1 3 4 2 2 2 3 4 2" xfId="25736" xr:uid="{00000000-0005-0000-0000-0000D1630000}"/>
    <cellStyle name="20% - Accent1 3 4 2 2 2 3 4 2 2" xfId="25737" xr:uid="{00000000-0005-0000-0000-0000D2630000}"/>
    <cellStyle name="20% - Accent1 3 4 2 2 2 3 4 2 2 2" xfId="25738" xr:uid="{00000000-0005-0000-0000-0000D3630000}"/>
    <cellStyle name="20% - Accent1 3 4 2 2 2 3 4 2 3" xfId="25739" xr:uid="{00000000-0005-0000-0000-0000D4630000}"/>
    <cellStyle name="20% - Accent1 3 4 2 2 2 3 4 3" xfId="25740" xr:uid="{00000000-0005-0000-0000-0000D5630000}"/>
    <cellStyle name="20% - Accent1 3 4 2 2 2 3 4 3 2" xfId="25741" xr:uid="{00000000-0005-0000-0000-0000D6630000}"/>
    <cellStyle name="20% - Accent1 3 4 2 2 2 3 4 4" xfId="25742" xr:uid="{00000000-0005-0000-0000-0000D7630000}"/>
    <cellStyle name="20% - Accent1 3 4 2 2 2 3 5" xfId="25743" xr:uid="{00000000-0005-0000-0000-0000D8630000}"/>
    <cellStyle name="20% - Accent1 3 4 2 2 2 3 5 2" xfId="25744" xr:uid="{00000000-0005-0000-0000-0000D9630000}"/>
    <cellStyle name="20% - Accent1 3 4 2 2 2 3 5 2 2" xfId="25745" xr:uid="{00000000-0005-0000-0000-0000DA630000}"/>
    <cellStyle name="20% - Accent1 3 4 2 2 2 3 5 3" xfId="25746" xr:uid="{00000000-0005-0000-0000-0000DB630000}"/>
    <cellStyle name="20% - Accent1 3 4 2 2 2 3 6" xfId="25747" xr:uid="{00000000-0005-0000-0000-0000DC630000}"/>
    <cellStyle name="20% - Accent1 3 4 2 2 2 3 6 2" xfId="25748" xr:uid="{00000000-0005-0000-0000-0000DD630000}"/>
    <cellStyle name="20% - Accent1 3 4 2 2 2 3 6 2 2" xfId="25749" xr:uid="{00000000-0005-0000-0000-0000DE630000}"/>
    <cellStyle name="20% - Accent1 3 4 2 2 2 3 6 3" xfId="25750" xr:uid="{00000000-0005-0000-0000-0000DF630000}"/>
    <cellStyle name="20% - Accent1 3 4 2 2 2 3 7" xfId="25751" xr:uid="{00000000-0005-0000-0000-0000E0630000}"/>
    <cellStyle name="20% - Accent1 3 4 2 2 2 3 7 2" xfId="25752" xr:uid="{00000000-0005-0000-0000-0000E1630000}"/>
    <cellStyle name="20% - Accent1 3 4 2 2 2 3 8" xfId="25753" xr:uid="{00000000-0005-0000-0000-0000E2630000}"/>
    <cellStyle name="20% - Accent1 3 4 2 2 2 3 8 2" xfId="25754" xr:uid="{00000000-0005-0000-0000-0000E3630000}"/>
    <cellStyle name="20% - Accent1 3 4 2 2 2 3 9" xfId="25755" xr:uid="{00000000-0005-0000-0000-0000E4630000}"/>
    <cellStyle name="20% - Accent1 3 4 2 2 2 4" xfId="25756" xr:uid="{00000000-0005-0000-0000-0000E5630000}"/>
    <cellStyle name="20% - Accent1 3 4 2 2 2 4 2" xfId="25757" xr:uid="{00000000-0005-0000-0000-0000E6630000}"/>
    <cellStyle name="20% - Accent1 3 4 2 2 2 4 2 2" xfId="25758" xr:uid="{00000000-0005-0000-0000-0000E7630000}"/>
    <cellStyle name="20% - Accent1 3 4 2 2 2 4 2 2 2" xfId="25759" xr:uid="{00000000-0005-0000-0000-0000E8630000}"/>
    <cellStyle name="20% - Accent1 3 4 2 2 2 4 2 3" xfId="25760" xr:uid="{00000000-0005-0000-0000-0000E9630000}"/>
    <cellStyle name="20% - Accent1 3 4 2 2 2 4 3" xfId="25761" xr:uid="{00000000-0005-0000-0000-0000EA630000}"/>
    <cellStyle name="20% - Accent1 3 4 2 2 2 4 3 2" xfId="25762" xr:uid="{00000000-0005-0000-0000-0000EB630000}"/>
    <cellStyle name="20% - Accent1 3 4 2 2 2 4 4" xfId="25763" xr:uid="{00000000-0005-0000-0000-0000EC630000}"/>
    <cellStyle name="20% - Accent1 3 4 2 2 2 5" xfId="25764" xr:uid="{00000000-0005-0000-0000-0000ED630000}"/>
    <cellStyle name="20% - Accent1 3 4 2 2 2 5 2" xfId="25765" xr:uid="{00000000-0005-0000-0000-0000EE630000}"/>
    <cellStyle name="20% - Accent1 3 4 2 2 2 5 2 2" xfId="25766" xr:uid="{00000000-0005-0000-0000-0000EF630000}"/>
    <cellStyle name="20% - Accent1 3 4 2 2 2 5 2 2 2" xfId="25767" xr:uid="{00000000-0005-0000-0000-0000F0630000}"/>
    <cellStyle name="20% - Accent1 3 4 2 2 2 5 2 3" xfId="25768" xr:uid="{00000000-0005-0000-0000-0000F1630000}"/>
    <cellStyle name="20% - Accent1 3 4 2 2 2 5 3" xfId="25769" xr:uid="{00000000-0005-0000-0000-0000F2630000}"/>
    <cellStyle name="20% - Accent1 3 4 2 2 2 5 3 2" xfId="25770" xr:uid="{00000000-0005-0000-0000-0000F3630000}"/>
    <cellStyle name="20% - Accent1 3 4 2 2 2 5 4" xfId="25771" xr:uid="{00000000-0005-0000-0000-0000F4630000}"/>
    <cellStyle name="20% - Accent1 3 4 2 2 2 6" xfId="25772" xr:uid="{00000000-0005-0000-0000-0000F5630000}"/>
    <cellStyle name="20% - Accent1 3 4 2 2 2 6 2" xfId="25773" xr:uid="{00000000-0005-0000-0000-0000F6630000}"/>
    <cellStyle name="20% - Accent1 3 4 2 2 2 6 2 2" xfId="25774" xr:uid="{00000000-0005-0000-0000-0000F7630000}"/>
    <cellStyle name="20% - Accent1 3 4 2 2 2 6 2 2 2" xfId="25775" xr:uid="{00000000-0005-0000-0000-0000F8630000}"/>
    <cellStyle name="20% - Accent1 3 4 2 2 2 6 2 3" xfId="25776" xr:uid="{00000000-0005-0000-0000-0000F9630000}"/>
    <cellStyle name="20% - Accent1 3 4 2 2 2 6 3" xfId="25777" xr:uid="{00000000-0005-0000-0000-0000FA630000}"/>
    <cellStyle name="20% - Accent1 3 4 2 2 2 6 3 2" xfId="25778" xr:uid="{00000000-0005-0000-0000-0000FB630000}"/>
    <cellStyle name="20% - Accent1 3 4 2 2 2 6 4" xfId="25779" xr:uid="{00000000-0005-0000-0000-0000FC630000}"/>
    <cellStyle name="20% - Accent1 3 4 2 2 2 7" xfId="25780" xr:uid="{00000000-0005-0000-0000-0000FD630000}"/>
    <cellStyle name="20% - Accent1 3 4 2 2 2 7 2" xfId="25781" xr:uid="{00000000-0005-0000-0000-0000FE630000}"/>
    <cellStyle name="20% - Accent1 3 4 2 2 2 7 2 2" xfId="25782" xr:uid="{00000000-0005-0000-0000-0000FF630000}"/>
    <cellStyle name="20% - Accent1 3 4 2 2 2 7 3" xfId="25783" xr:uid="{00000000-0005-0000-0000-000000640000}"/>
    <cellStyle name="20% - Accent1 3 4 2 2 2 8" xfId="25784" xr:uid="{00000000-0005-0000-0000-000001640000}"/>
    <cellStyle name="20% - Accent1 3 4 2 2 2 8 2" xfId="25785" xr:uid="{00000000-0005-0000-0000-000002640000}"/>
    <cellStyle name="20% - Accent1 3 4 2 2 2 8 2 2" xfId="25786" xr:uid="{00000000-0005-0000-0000-000003640000}"/>
    <cellStyle name="20% - Accent1 3 4 2 2 2 8 3" xfId="25787" xr:uid="{00000000-0005-0000-0000-000004640000}"/>
    <cellStyle name="20% - Accent1 3 4 2 2 2 9" xfId="25788" xr:uid="{00000000-0005-0000-0000-000005640000}"/>
    <cellStyle name="20% - Accent1 3 4 2 2 2 9 2" xfId="25789" xr:uid="{00000000-0005-0000-0000-000006640000}"/>
    <cellStyle name="20% - Accent1 3 4 2 2 3" xfId="25790" xr:uid="{00000000-0005-0000-0000-000007640000}"/>
    <cellStyle name="20% - Accent1 3 4 2 2 3 10" xfId="25791" xr:uid="{00000000-0005-0000-0000-000008640000}"/>
    <cellStyle name="20% - Accent1 3 4 2 2 3 10 2" xfId="25792" xr:uid="{00000000-0005-0000-0000-000009640000}"/>
    <cellStyle name="20% - Accent1 3 4 2 2 3 11" xfId="25793" xr:uid="{00000000-0005-0000-0000-00000A640000}"/>
    <cellStyle name="20% - Accent1 3 4 2 2 3 2" xfId="25794" xr:uid="{00000000-0005-0000-0000-00000B640000}"/>
    <cellStyle name="20% - Accent1 3 4 2 2 3 2 2" xfId="25795" xr:uid="{00000000-0005-0000-0000-00000C640000}"/>
    <cellStyle name="20% - Accent1 3 4 2 2 3 2 2 2" xfId="25796" xr:uid="{00000000-0005-0000-0000-00000D640000}"/>
    <cellStyle name="20% - Accent1 3 4 2 2 3 2 2 2 2" xfId="25797" xr:uid="{00000000-0005-0000-0000-00000E640000}"/>
    <cellStyle name="20% - Accent1 3 4 2 2 3 2 2 2 2 2" xfId="25798" xr:uid="{00000000-0005-0000-0000-00000F640000}"/>
    <cellStyle name="20% - Accent1 3 4 2 2 3 2 2 2 3" xfId="25799" xr:uid="{00000000-0005-0000-0000-000010640000}"/>
    <cellStyle name="20% - Accent1 3 4 2 2 3 2 2 3" xfId="25800" xr:uid="{00000000-0005-0000-0000-000011640000}"/>
    <cellStyle name="20% - Accent1 3 4 2 2 3 2 2 3 2" xfId="25801" xr:uid="{00000000-0005-0000-0000-000012640000}"/>
    <cellStyle name="20% - Accent1 3 4 2 2 3 2 2 4" xfId="25802" xr:uid="{00000000-0005-0000-0000-000013640000}"/>
    <cellStyle name="20% - Accent1 3 4 2 2 3 2 3" xfId="25803" xr:uid="{00000000-0005-0000-0000-000014640000}"/>
    <cellStyle name="20% - Accent1 3 4 2 2 3 2 3 2" xfId="25804" xr:uid="{00000000-0005-0000-0000-000015640000}"/>
    <cellStyle name="20% - Accent1 3 4 2 2 3 2 3 2 2" xfId="25805" xr:uid="{00000000-0005-0000-0000-000016640000}"/>
    <cellStyle name="20% - Accent1 3 4 2 2 3 2 3 2 2 2" xfId="25806" xr:uid="{00000000-0005-0000-0000-000017640000}"/>
    <cellStyle name="20% - Accent1 3 4 2 2 3 2 3 2 3" xfId="25807" xr:uid="{00000000-0005-0000-0000-000018640000}"/>
    <cellStyle name="20% - Accent1 3 4 2 2 3 2 3 3" xfId="25808" xr:uid="{00000000-0005-0000-0000-000019640000}"/>
    <cellStyle name="20% - Accent1 3 4 2 2 3 2 3 3 2" xfId="25809" xr:uid="{00000000-0005-0000-0000-00001A640000}"/>
    <cellStyle name="20% - Accent1 3 4 2 2 3 2 3 4" xfId="25810" xr:uid="{00000000-0005-0000-0000-00001B640000}"/>
    <cellStyle name="20% - Accent1 3 4 2 2 3 2 4" xfId="25811" xr:uid="{00000000-0005-0000-0000-00001C640000}"/>
    <cellStyle name="20% - Accent1 3 4 2 2 3 2 4 2" xfId="25812" xr:uid="{00000000-0005-0000-0000-00001D640000}"/>
    <cellStyle name="20% - Accent1 3 4 2 2 3 2 4 2 2" xfId="25813" xr:uid="{00000000-0005-0000-0000-00001E640000}"/>
    <cellStyle name="20% - Accent1 3 4 2 2 3 2 4 2 2 2" xfId="25814" xr:uid="{00000000-0005-0000-0000-00001F640000}"/>
    <cellStyle name="20% - Accent1 3 4 2 2 3 2 4 2 3" xfId="25815" xr:uid="{00000000-0005-0000-0000-000020640000}"/>
    <cellStyle name="20% - Accent1 3 4 2 2 3 2 4 3" xfId="25816" xr:uid="{00000000-0005-0000-0000-000021640000}"/>
    <cellStyle name="20% - Accent1 3 4 2 2 3 2 4 3 2" xfId="25817" xr:uid="{00000000-0005-0000-0000-000022640000}"/>
    <cellStyle name="20% - Accent1 3 4 2 2 3 2 4 4" xfId="25818" xr:uid="{00000000-0005-0000-0000-000023640000}"/>
    <cellStyle name="20% - Accent1 3 4 2 2 3 2 5" xfId="25819" xr:uid="{00000000-0005-0000-0000-000024640000}"/>
    <cellStyle name="20% - Accent1 3 4 2 2 3 2 5 2" xfId="25820" xr:uid="{00000000-0005-0000-0000-000025640000}"/>
    <cellStyle name="20% - Accent1 3 4 2 2 3 2 5 2 2" xfId="25821" xr:uid="{00000000-0005-0000-0000-000026640000}"/>
    <cellStyle name="20% - Accent1 3 4 2 2 3 2 5 3" xfId="25822" xr:uid="{00000000-0005-0000-0000-000027640000}"/>
    <cellStyle name="20% - Accent1 3 4 2 2 3 2 6" xfId="25823" xr:uid="{00000000-0005-0000-0000-000028640000}"/>
    <cellStyle name="20% - Accent1 3 4 2 2 3 2 6 2" xfId="25824" xr:uid="{00000000-0005-0000-0000-000029640000}"/>
    <cellStyle name="20% - Accent1 3 4 2 2 3 2 6 2 2" xfId="25825" xr:uid="{00000000-0005-0000-0000-00002A640000}"/>
    <cellStyle name="20% - Accent1 3 4 2 2 3 2 6 3" xfId="25826" xr:uid="{00000000-0005-0000-0000-00002B640000}"/>
    <cellStyle name="20% - Accent1 3 4 2 2 3 2 7" xfId="25827" xr:uid="{00000000-0005-0000-0000-00002C640000}"/>
    <cellStyle name="20% - Accent1 3 4 2 2 3 2 7 2" xfId="25828" xr:uid="{00000000-0005-0000-0000-00002D640000}"/>
    <cellStyle name="20% - Accent1 3 4 2 2 3 2 8" xfId="25829" xr:uid="{00000000-0005-0000-0000-00002E640000}"/>
    <cellStyle name="20% - Accent1 3 4 2 2 3 2 8 2" xfId="25830" xr:uid="{00000000-0005-0000-0000-00002F640000}"/>
    <cellStyle name="20% - Accent1 3 4 2 2 3 2 9" xfId="25831" xr:uid="{00000000-0005-0000-0000-000030640000}"/>
    <cellStyle name="20% - Accent1 3 4 2 2 3 3" xfId="25832" xr:uid="{00000000-0005-0000-0000-000031640000}"/>
    <cellStyle name="20% - Accent1 3 4 2 2 3 3 2" xfId="25833" xr:uid="{00000000-0005-0000-0000-000032640000}"/>
    <cellStyle name="20% - Accent1 3 4 2 2 3 3 2 2" xfId="25834" xr:uid="{00000000-0005-0000-0000-000033640000}"/>
    <cellStyle name="20% - Accent1 3 4 2 2 3 3 2 2 2" xfId="25835" xr:uid="{00000000-0005-0000-0000-000034640000}"/>
    <cellStyle name="20% - Accent1 3 4 2 2 3 3 2 2 2 2" xfId="25836" xr:uid="{00000000-0005-0000-0000-000035640000}"/>
    <cellStyle name="20% - Accent1 3 4 2 2 3 3 2 2 3" xfId="25837" xr:uid="{00000000-0005-0000-0000-000036640000}"/>
    <cellStyle name="20% - Accent1 3 4 2 2 3 3 2 3" xfId="25838" xr:uid="{00000000-0005-0000-0000-000037640000}"/>
    <cellStyle name="20% - Accent1 3 4 2 2 3 3 2 3 2" xfId="25839" xr:uid="{00000000-0005-0000-0000-000038640000}"/>
    <cellStyle name="20% - Accent1 3 4 2 2 3 3 2 4" xfId="25840" xr:uid="{00000000-0005-0000-0000-000039640000}"/>
    <cellStyle name="20% - Accent1 3 4 2 2 3 3 3" xfId="25841" xr:uid="{00000000-0005-0000-0000-00003A640000}"/>
    <cellStyle name="20% - Accent1 3 4 2 2 3 3 3 2" xfId="25842" xr:uid="{00000000-0005-0000-0000-00003B640000}"/>
    <cellStyle name="20% - Accent1 3 4 2 2 3 3 3 2 2" xfId="25843" xr:uid="{00000000-0005-0000-0000-00003C640000}"/>
    <cellStyle name="20% - Accent1 3 4 2 2 3 3 3 2 2 2" xfId="25844" xr:uid="{00000000-0005-0000-0000-00003D640000}"/>
    <cellStyle name="20% - Accent1 3 4 2 2 3 3 3 2 3" xfId="25845" xr:uid="{00000000-0005-0000-0000-00003E640000}"/>
    <cellStyle name="20% - Accent1 3 4 2 2 3 3 3 3" xfId="25846" xr:uid="{00000000-0005-0000-0000-00003F640000}"/>
    <cellStyle name="20% - Accent1 3 4 2 2 3 3 3 3 2" xfId="25847" xr:uid="{00000000-0005-0000-0000-000040640000}"/>
    <cellStyle name="20% - Accent1 3 4 2 2 3 3 3 4" xfId="25848" xr:uid="{00000000-0005-0000-0000-000041640000}"/>
    <cellStyle name="20% - Accent1 3 4 2 2 3 3 4" xfId="25849" xr:uid="{00000000-0005-0000-0000-000042640000}"/>
    <cellStyle name="20% - Accent1 3 4 2 2 3 3 4 2" xfId="25850" xr:uid="{00000000-0005-0000-0000-000043640000}"/>
    <cellStyle name="20% - Accent1 3 4 2 2 3 3 4 2 2" xfId="25851" xr:uid="{00000000-0005-0000-0000-000044640000}"/>
    <cellStyle name="20% - Accent1 3 4 2 2 3 3 4 2 2 2" xfId="25852" xr:uid="{00000000-0005-0000-0000-000045640000}"/>
    <cellStyle name="20% - Accent1 3 4 2 2 3 3 4 2 3" xfId="25853" xr:uid="{00000000-0005-0000-0000-000046640000}"/>
    <cellStyle name="20% - Accent1 3 4 2 2 3 3 4 3" xfId="25854" xr:uid="{00000000-0005-0000-0000-000047640000}"/>
    <cellStyle name="20% - Accent1 3 4 2 2 3 3 4 3 2" xfId="25855" xr:uid="{00000000-0005-0000-0000-000048640000}"/>
    <cellStyle name="20% - Accent1 3 4 2 2 3 3 4 4" xfId="25856" xr:uid="{00000000-0005-0000-0000-000049640000}"/>
    <cellStyle name="20% - Accent1 3 4 2 2 3 3 5" xfId="25857" xr:uid="{00000000-0005-0000-0000-00004A640000}"/>
    <cellStyle name="20% - Accent1 3 4 2 2 3 3 5 2" xfId="25858" xr:uid="{00000000-0005-0000-0000-00004B640000}"/>
    <cellStyle name="20% - Accent1 3 4 2 2 3 3 5 2 2" xfId="25859" xr:uid="{00000000-0005-0000-0000-00004C640000}"/>
    <cellStyle name="20% - Accent1 3 4 2 2 3 3 5 3" xfId="25860" xr:uid="{00000000-0005-0000-0000-00004D640000}"/>
    <cellStyle name="20% - Accent1 3 4 2 2 3 3 6" xfId="25861" xr:uid="{00000000-0005-0000-0000-00004E640000}"/>
    <cellStyle name="20% - Accent1 3 4 2 2 3 3 6 2" xfId="25862" xr:uid="{00000000-0005-0000-0000-00004F640000}"/>
    <cellStyle name="20% - Accent1 3 4 2 2 3 3 6 2 2" xfId="25863" xr:uid="{00000000-0005-0000-0000-000050640000}"/>
    <cellStyle name="20% - Accent1 3 4 2 2 3 3 6 3" xfId="25864" xr:uid="{00000000-0005-0000-0000-000051640000}"/>
    <cellStyle name="20% - Accent1 3 4 2 2 3 3 7" xfId="25865" xr:uid="{00000000-0005-0000-0000-000052640000}"/>
    <cellStyle name="20% - Accent1 3 4 2 2 3 3 7 2" xfId="25866" xr:uid="{00000000-0005-0000-0000-000053640000}"/>
    <cellStyle name="20% - Accent1 3 4 2 2 3 3 8" xfId="25867" xr:uid="{00000000-0005-0000-0000-000054640000}"/>
    <cellStyle name="20% - Accent1 3 4 2 2 3 3 8 2" xfId="25868" xr:uid="{00000000-0005-0000-0000-000055640000}"/>
    <cellStyle name="20% - Accent1 3 4 2 2 3 3 9" xfId="25869" xr:uid="{00000000-0005-0000-0000-000056640000}"/>
    <cellStyle name="20% - Accent1 3 4 2 2 3 4" xfId="25870" xr:uid="{00000000-0005-0000-0000-000057640000}"/>
    <cellStyle name="20% - Accent1 3 4 2 2 3 4 2" xfId="25871" xr:uid="{00000000-0005-0000-0000-000058640000}"/>
    <cellStyle name="20% - Accent1 3 4 2 2 3 4 2 2" xfId="25872" xr:uid="{00000000-0005-0000-0000-000059640000}"/>
    <cellStyle name="20% - Accent1 3 4 2 2 3 4 2 2 2" xfId="25873" xr:uid="{00000000-0005-0000-0000-00005A640000}"/>
    <cellStyle name="20% - Accent1 3 4 2 2 3 4 2 3" xfId="25874" xr:uid="{00000000-0005-0000-0000-00005B640000}"/>
    <cellStyle name="20% - Accent1 3 4 2 2 3 4 3" xfId="25875" xr:uid="{00000000-0005-0000-0000-00005C640000}"/>
    <cellStyle name="20% - Accent1 3 4 2 2 3 4 3 2" xfId="25876" xr:uid="{00000000-0005-0000-0000-00005D640000}"/>
    <cellStyle name="20% - Accent1 3 4 2 2 3 4 4" xfId="25877" xr:uid="{00000000-0005-0000-0000-00005E640000}"/>
    <cellStyle name="20% - Accent1 3 4 2 2 3 5" xfId="25878" xr:uid="{00000000-0005-0000-0000-00005F640000}"/>
    <cellStyle name="20% - Accent1 3 4 2 2 3 5 2" xfId="25879" xr:uid="{00000000-0005-0000-0000-000060640000}"/>
    <cellStyle name="20% - Accent1 3 4 2 2 3 5 2 2" xfId="25880" xr:uid="{00000000-0005-0000-0000-000061640000}"/>
    <cellStyle name="20% - Accent1 3 4 2 2 3 5 2 2 2" xfId="25881" xr:uid="{00000000-0005-0000-0000-000062640000}"/>
    <cellStyle name="20% - Accent1 3 4 2 2 3 5 2 3" xfId="25882" xr:uid="{00000000-0005-0000-0000-000063640000}"/>
    <cellStyle name="20% - Accent1 3 4 2 2 3 5 3" xfId="25883" xr:uid="{00000000-0005-0000-0000-000064640000}"/>
    <cellStyle name="20% - Accent1 3 4 2 2 3 5 3 2" xfId="25884" xr:uid="{00000000-0005-0000-0000-000065640000}"/>
    <cellStyle name="20% - Accent1 3 4 2 2 3 5 4" xfId="25885" xr:uid="{00000000-0005-0000-0000-000066640000}"/>
    <cellStyle name="20% - Accent1 3 4 2 2 3 6" xfId="25886" xr:uid="{00000000-0005-0000-0000-000067640000}"/>
    <cellStyle name="20% - Accent1 3 4 2 2 3 6 2" xfId="25887" xr:uid="{00000000-0005-0000-0000-000068640000}"/>
    <cellStyle name="20% - Accent1 3 4 2 2 3 6 2 2" xfId="25888" xr:uid="{00000000-0005-0000-0000-000069640000}"/>
    <cellStyle name="20% - Accent1 3 4 2 2 3 6 2 2 2" xfId="25889" xr:uid="{00000000-0005-0000-0000-00006A640000}"/>
    <cellStyle name="20% - Accent1 3 4 2 2 3 6 2 3" xfId="25890" xr:uid="{00000000-0005-0000-0000-00006B640000}"/>
    <cellStyle name="20% - Accent1 3 4 2 2 3 6 3" xfId="25891" xr:uid="{00000000-0005-0000-0000-00006C640000}"/>
    <cellStyle name="20% - Accent1 3 4 2 2 3 6 3 2" xfId="25892" xr:uid="{00000000-0005-0000-0000-00006D640000}"/>
    <cellStyle name="20% - Accent1 3 4 2 2 3 6 4" xfId="25893" xr:uid="{00000000-0005-0000-0000-00006E640000}"/>
    <cellStyle name="20% - Accent1 3 4 2 2 3 7" xfId="25894" xr:uid="{00000000-0005-0000-0000-00006F640000}"/>
    <cellStyle name="20% - Accent1 3 4 2 2 3 7 2" xfId="25895" xr:uid="{00000000-0005-0000-0000-000070640000}"/>
    <cellStyle name="20% - Accent1 3 4 2 2 3 7 2 2" xfId="25896" xr:uid="{00000000-0005-0000-0000-000071640000}"/>
    <cellStyle name="20% - Accent1 3 4 2 2 3 7 3" xfId="25897" xr:uid="{00000000-0005-0000-0000-000072640000}"/>
    <cellStyle name="20% - Accent1 3 4 2 2 3 8" xfId="25898" xr:uid="{00000000-0005-0000-0000-000073640000}"/>
    <cellStyle name="20% - Accent1 3 4 2 2 3 8 2" xfId="25899" xr:uid="{00000000-0005-0000-0000-000074640000}"/>
    <cellStyle name="20% - Accent1 3 4 2 2 3 8 2 2" xfId="25900" xr:uid="{00000000-0005-0000-0000-000075640000}"/>
    <cellStyle name="20% - Accent1 3 4 2 2 3 8 3" xfId="25901" xr:uid="{00000000-0005-0000-0000-000076640000}"/>
    <cellStyle name="20% - Accent1 3 4 2 2 3 9" xfId="25902" xr:uid="{00000000-0005-0000-0000-000077640000}"/>
    <cellStyle name="20% - Accent1 3 4 2 2 3 9 2" xfId="25903" xr:uid="{00000000-0005-0000-0000-000078640000}"/>
    <cellStyle name="20% - Accent1 3 4 2 2 4" xfId="25904" xr:uid="{00000000-0005-0000-0000-000079640000}"/>
    <cellStyle name="20% - Accent1 3 4 2 2 4 10" xfId="25905" xr:uid="{00000000-0005-0000-0000-00007A640000}"/>
    <cellStyle name="20% - Accent1 3 4 2 2 4 10 2" xfId="25906" xr:uid="{00000000-0005-0000-0000-00007B640000}"/>
    <cellStyle name="20% - Accent1 3 4 2 2 4 11" xfId="25907" xr:uid="{00000000-0005-0000-0000-00007C640000}"/>
    <cellStyle name="20% - Accent1 3 4 2 2 4 2" xfId="25908" xr:uid="{00000000-0005-0000-0000-00007D640000}"/>
    <cellStyle name="20% - Accent1 3 4 2 2 4 2 2" xfId="25909" xr:uid="{00000000-0005-0000-0000-00007E640000}"/>
    <cellStyle name="20% - Accent1 3 4 2 2 4 2 2 2" xfId="25910" xr:uid="{00000000-0005-0000-0000-00007F640000}"/>
    <cellStyle name="20% - Accent1 3 4 2 2 4 2 2 2 2" xfId="25911" xr:uid="{00000000-0005-0000-0000-000080640000}"/>
    <cellStyle name="20% - Accent1 3 4 2 2 4 2 2 2 2 2" xfId="25912" xr:uid="{00000000-0005-0000-0000-000081640000}"/>
    <cellStyle name="20% - Accent1 3 4 2 2 4 2 2 2 3" xfId="25913" xr:uid="{00000000-0005-0000-0000-000082640000}"/>
    <cellStyle name="20% - Accent1 3 4 2 2 4 2 2 3" xfId="25914" xr:uid="{00000000-0005-0000-0000-000083640000}"/>
    <cellStyle name="20% - Accent1 3 4 2 2 4 2 2 3 2" xfId="25915" xr:uid="{00000000-0005-0000-0000-000084640000}"/>
    <cellStyle name="20% - Accent1 3 4 2 2 4 2 2 4" xfId="25916" xr:uid="{00000000-0005-0000-0000-000085640000}"/>
    <cellStyle name="20% - Accent1 3 4 2 2 4 2 3" xfId="25917" xr:uid="{00000000-0005-0000-0000-000086640000}"/>
    <cellStyle name="20% - Accent1 3 4 2 2 4 2 3 2" xfId="25918" xr:uid="{00000000-0005-0000-0000-000087640000}"/>
    <cellStyle name="20% - Accent1 3 4 2 2 4 2 3 2 2" xfId="25919" xr:uid="{00000000-0005-0000-0000-000088640000}"/>
    <cellStyle name="20% - Accent1 3 4 2 2 4 2 3 2 2 2" xfId="25920" xr:uid="{00000000-0005-0000-0000-000089640000}"/>
    <cellStyle name="20% - Accent1 3 4 2 2 4 2 3 2 3" xfId="25921" xr:uid="{00000000-0005-0000-0000-00008A640000}"/>
    <cellStyle name="20% - Accent1 3 4 2 2 4 2 3 3" xfId="25922" xr:uid="{00000000-0005-0000-0000-00008B640000}"/>
    <cellStyle name="20% - Accent1 3 4 2 2 4 2 3 3 2" xfId="25923" xr:uid="{00000000-0005-0000-0000-00008C640000}"/>
    <cellStyle name="20% - Accent1 3 4 2 2 4 2 3 4" xfId="25924" xr:uid="{00000000-0005-0000-0000-00008D640000}"/>
    <cellStyle name="20% - Accent1 3 4 2 2 4 2 4" xfId="25925" xr:uid="{00000000-0005-0000-0000-00008E640000}"/>
    <cellStyle name="20% - Accent1 3 4 2 2 4 2 4 2" xfId="25926" xr:uid="{00000000-0005-0000-0000-00008F640000}"/>
    <cellStyle name="20% - Accent1 3 4 2 2 4 2 4 2 2" xfId="25927" xr:uid="{00000000-0005-0000-0000-000090640000}"/>
    <cellStyle name="20% - Accent1 3 4 2 2 4 2 4 2 2 2" xfId="25928" xr:uid="{00000000-0005-0000-0000-000091640000}"/>
    <cellStyle name="20% - Accent1 3 4 2 2 4 2 4 2 3" xfId="25929" xr:uid="{00000000-0005-0000-0000-000092640000}"/>
    <cellStyle name="20% - Accent1 3 4 2 2 4 2 4 3" xfId="25930" xr:uid="{00000000-0005-0000-0000-000093640000}"/>
    <cellStyle name="20% - Accent1 3 4 2 2 4 2 4 3 2" xfId="25931" xr:uid="{00000000-0005-0000-0000-000094640000}"/>
    <cellStyle name="20% - Accent1 3 4 2 2 4 2 4 4" xfId="25932" xr:uid="{00000000-0005-0000-0000-000095640000}"/>
    <cellStyle name="20% - Accent1 3 4 2 2 4 2 5" xfId="25933" xr:uid="{00000000-0005-0000-0000-000096640000}"/>
    <cellStyle name="20% - Accent1 3 4 2 2 4 2 5 2" xfId="25934" xr:uid="{00000000-0005-0000-0000-000097640000}"/>
    <cellStyle name="20% - Accent1 3 4 2 2 4 2 5 2 2" xfId="25935" xr:uid="{00000000-0005-0000-0000-000098640000}"/>
    <cellStyle name="20% - Accent1 3 4 2 2 4 2 5 3" xfId="25936" xr:uid="{00000000-0005-0000-0000-000099640000}"/>
    <cellStyle name="20% - Accent1 3 4 2 2 4 2 6" xfId="25937" xr:uid="{00000000-0005-0000-0000-00009A640000}"/>
    <cellStyle name="20% - Accent1 3 4 2 2 4 2 6 2" xfId="25938" xr:uid="{00000000-0005-0000-0000-00009B640000}"/>
    <cellStyle name="20% - Accent1 3 4 2 2 4 2 6 2 2" xfId="25939" xr:uid="{00000000-0005-0000-0000-00009C640000}"/>
    <cellStyle name="20% - Accent1 3 4 2 2 4 2 6 3" xfId="25940" xr:uid="{00000000-0005-0000-0000-00009D640000}"/>
    <cellStyle name="20% - Accent1 3 4 2 2 4 2 7" xfId="25941" xr:uid="{00000000-0005-0000-0000-00009E640000}"/>
    <cellStyle name="20% - Accent1 3 4 2 2 4 2 7 2" xfId="25942" xr:uid="{00000000-0005-0000-0000-00009F640000}"/>
    <cellStyle name="20% - Accent1 3 4 2 2 4 2 8" xfId="25943" xr:uid="{00000000-0005-0000-0000-0000A0640000}"/>
    <cellStyle name="20% - Accent1 3 4 2 2 4 2 8 2" xfId="25944" xr:uid="{00000000-0005-0000-0000-0000A1640000}"/>
    <cellStyle name="20% - Accent1 3 4 2 2 4 2 9" xfId="25945" xr:uid="{00000000-0005-0000-0000-0000A2640000}"/>
    <cellStyle name="20% - Accent1 3 4 2 2 4 3" xfId="25946" xr:uid="{00000000-0005-0000-0000-0000A3640000}"/>
    <cellStyle name="20% - Accent1 3 4 2 2 4 3 2" xfId="25947" xr:uid="{00000000-0005-0000-0000-0000A4640000}"/>
    <cellStyle name="20% - Accent1 3 4 2 2 4 3 2 2" xfId="25948" xr:uid="{00000000-0005-0000-0000-0000A5640000}"/>
    <cellStyle name="20% - Accent1 3 4 2 2 4 3 2 2 2" xfId="25949" xr:uid="{00000000-0005-0000-0000-0000A6640000}"/>
    <cellStyle name="20% - Accent1 3 4 2 2 4 3 2 2 2 2" xfId="25950" xr:uid="{00000000-0005-0000-0000-0000A7640000}"/>
    <cellStyle name="20% - Accent1 3 4 2 2 4 3 2 2 3" xfId="25951" xr:uid="{00000000-0005-0000-0000-0000A8640000}"/>
    <cellStyle name="20% - Accent1 3 4 2 2 4 3 2 3" xfId="25952" xr:uid="{00000000-0005-0000-0000-0000A9640000}"/>
    <cellStyle name="20% - Accent1 3 4 2 2 4 3 2 3 2" xfId="25953" xr:uid="{00000000-0005-0000-0000-0000AA640000}"/>
    <cellStyle name="20% - Accent1 3 4 2 2 4 3 2 4" xfId="25954" xr:uid="{00000000-0005-0000-0000-0000AB640000}"/>
    <cellStyle name="20% - Accent1 3 4 2 2 4 3 3" xfId="25955" xr:uid="{00000000-0005-0000-0000-0000AC640000}"/>
    <cellStyle name="20% - Accent1 3 4 2 2 4 3 3 2" xfId="25956" xr:uid="{00000000-0005-0000-0000-0000AD640000}"/>
    <cellStyle name="20% - Accent1 3 4 2 2 4 3 3 2 2" xfId="25957" xr:uid="{00000000-0005-0000-0000-0000AE640000}"/>
    <cellStyle name="20% - Accent1 3 4 2 2 4 3 3 2 2 2" xfId="25958" xr:uid="{00000000-0005-0000-0000-0000AF640000}"/>
    <cellStyle name="20% - Accent1 3 4 2 2 4 3 3 2 3" xfId="25959" xr:uid="{00000000-0005-0000-0000-0000B0640000}"/>
    <cellStyle name="20% - Accent1 3 4 2 2 4 3 3 3" xfId="25960" xr:uid="{00000000-0005-0000-0000-0000B1640000}"/>
    <cellStyle name="20% - Accent1 3 4 2 2 4 3 3 3 2" xfId="25961" xr:uid="{00000000-0005-0000-0000-0000B2640000}"/>
    <cellStyle name="20% - Accent1 3 4 2 2 4 3 3 4" xfId="25962" xr:uid="{00000000-0005-0000-0000-0000B3640000}"/>
    <cellStyle name="20% - Accent1 3 4 2 2 4 3 4" xfId="25963" xr:uid="{00000000-0005-0000-0000-0000B4640000}"/>
    <cellStyle name="20% - Accent1 3 4 2 2 4 3 4 2" xfId="25964" xr:uid="{00000000-0005-0000-0000-0000B5640000}"/>
    <cellStyle name="20% - Accent1 3 4 2 2 4 3 4 2 2" xfId="25965" xr:uid="{00000000-0005-0000-0000-0000B6640000}"/>
    <cellStyle name="20% - Accent1 3 4 2 2 4 3 4 2 2 2" xfId="25966" xr:uid="{00000000-0005-0000-0000-0000B7640000}"/>
    <cellStyle name="20% - Accent1 3 4 2 2 4 3 4 2 3" xfId="25967" xr:uid="{00000000-0005-0000-0000-0000B8640000}"/>
    <cellStyle name="20% - Accent1 3 4 2 2 4 3 4 3" xfId="25968" xr:uid="{00000000-0005-0000-0000-0000B9640000}"/>
    <cellStyle name="20% - Accent1 3 4 2 2 4 3 4 3 2" xfId="25969" xr:uid="{00000000-0005-0000-0000-0000BA640000}"/>
    <cellStyle name="20% - Accent1 3 4 2 2 4 3 4 4" xfId="25970" xr:uid="{00000000-0005-0000-0000-0000BB640000}"/>
    <cellStyle name="20% - Accent1 3 4 2 2 4 3 5" xfId="25971" xr:uid="{00000000-0005-0000-0000-0000BC640000}"/>
    <cellStyle name="20% - Accent1 3 4 2 2 4 3 5 2" xfId="25972" xr:uid="{00000000-0005-0000-0000-0000BD640000}"/>
    <cellStyle name="20% - Accent1 3 4 2 2 4 3 5 2 2" xfId="25973" xr:uid="{00000000-0005-0000-0000-0000BE640000}"/>
    <cellStyle name="20% - Accent1 3 4 2 2 4 3 5 3" xfId="25974" xr:uid="{00000000-0005-0000-0000-0000BF640000}"/>
    <cellStyle name="20% - Accent1 3 4 2 2 4 3 6" xfId="25975" xr:uid="{00000000-0005-0000-0000-0000C0640000}"/>
    <cellStyle name="20% - Accent1 3 4 2 2 4 3 6 2" xfId="25976" xr:uid="{00000000-0005-0000-0000-0000C1640000}"/>
    <cellStyle name="20% - Accent1 3 4 2 2 4 3 6 2 2" xfId="25977" xr:uid="{00000000-0005-0000-0000-0000C2640000}"/>
    <cellStyle name="20% - Accent1 3 4 2 2 4 3 6 3" xfId="25978" xr:uid="{00000000-0005-0000-0000-0000C3640000}"/>
    <cellStyle name="20% - Accent1 3 4 2 2 4 3 7" xfId="25979" xr:uid="{00000000-0005-0000-0000-0000C4640000}"/>
    <cellStyle name="20% - Accent1 3 4 2 2 4 3 7 2" xfId="25980" xr:uid="{00000000-0005-0000-0000-0000C5640000}"/>
    <cellStyle name="20% - Accent1 3 4 2 2 4 3 8" xfId="25981" xr:uid="{00000000-0005-0000-0000-0000C6640000}"/>
    <cellStyle name="20% - Accent1 3 4 2 2 4 3 8 2" xfId="25982" xr:uid="{00000000-0005-0000-0000-0000C7640000}"/>
    <cellStyle name="20% - Accent1 3 4 2 2 4 3 9" xfId="25983" xr:uid="{00000000-0005-0000-0000-0000C8640000}"/>
    <cellStyle name="20% - Accent1 3 4 2 2 4 4" xfId="25984" xr:uid="{00000000-0005-0000-0000-0000C9640000}"/>
    <cellStyle name="20% - Accent1 3 4 2 2 4 4 2" xfId="25985" xr:uid="{00000000-0005-0000-0000-0000CA640000}"/>
    <cellStyle name="20% - Accent1 3 4 2 2 4 4 2 2" xfId="25986" xr:uid="{00000000-0005-0000-0000-0000CB640000}"/>
    <cellStyle name="20% - Accent1 3 4 2 2 4 4 2 2 2" xfId="25987" xr:uid="{00000000-0005-0000-0000-0000CC640000}"/>
    <cellStyle name="20% - Accent1 3 4 2 2 4 4 2 3" xfId="25988" xr:uid="{00000000-0005-0000-0000-0000CD640000}"/>
    <cellStyle name="20% - Accent1 3 4 2 2 4 4 3" xfId="25989" xr:uid="{00000000-0005-0000-0000-0000CE640000}"/>
    <cellStyle name="20% - Accent1 3 4 2 2 4 4 3 2" xfId="25990" xr:uid="{00000000-0005-0000-0000-0000CF640000}"/>
    <cellStyle name="20% - Accent1 3 4 2 2 4 4 4" xfId="25991" xr:uid="{00000000-0005-0000-0000-0000D0640000}"/>
    <cellStyle name="20% - Accent1 3 4 2 2 4 5" xfId="25992" xr:uid="{00000000-0005-0000-0000-0000D1640000}"/>
    <cellStyle name="20% - Accent1 3 4 2 2 4 5 2" xfId="25993" xr:uid="{00000000-0005-0000-0000-0000D2640000}"/>
    <cellStyle name="20% - Accent1 3 4 2 2 4 5 2 2" xfId="25994" xr:uid="{00000000-0005-0000-0000-0000D3640000}"/>
    <cellStyle name="20% - Accent1 3 4 2 2 4 5 2 2 2" xfId="25995" xr:uid="{00000000-0005-0000-0000-0000D4640000}"/>
    <cellStyle name="20% - Accent1 3 4 2 2 4 5 2 3" xfId="25996" xr:uid="{00000000-0005-0000-0000-0000D5640000}"/>
    <cellStyle name="20% - Accent1 3 4 2 2 4 5 3" xfId="25997" xr:uid="{00000000-0005-0000-0000-0000D6640000}"/>
    <cellStyle name="20% - Accent1 3 4 2 2 4 5 3 2" xfId="25998" xr:uid="{00000000-0005-0000-0000-0000D7640000}"/>
    <cellStyle name="20% - Accent1 3 4 2 2 4 5 4" xfId="25999" xr:uid="{00000000-0005-0000-0000-0000D8640000}"/>
    <cellStyle name="20% - Accent1 3 4 2 2 4 6" xfId="26000" xr:uid="{00000000-0005-0000-0000-0000D9640000}"/>
    <cellStyle name="20% - Accent1 3 4 2 2 4 6 2" xfId="26001" xr:uid="{00000000-0005-0000-0000-0000DA640000}"/>
    <cellStyle name="20% - Accent1 3 4 2 2 4 6 2 2" xfId="26002" xr:uid="{00000000-0005-0000-0000-0000DB640000}"/>
    <cellStyle name="20% - Accent1 3 4 2 2 4 6 2 2 2" xfId="26003" xr:uid="{00000000-0005-0000-0000-0000DC640000}"/>
    <cellStyle name="20% - Accent1 3 4 2 2 4 6 2 3" xfId="26004" xr:uid="{00000000-0005-0000-0000-0000DD640000}"/>
    <cellStyle name="20% - Accent1 3 4 2 2 4 6 3" xfId="26005" xr:uid="{00000000-0005-0000-0000-0000DE640000}"/>
    <cellStyle name="20% - Accent1 3 4 2 2 4 6 3 2" xfId="26006" xr:uid="{00000000-0005-0000-0000-0000DF640000}"/>
    <cellStyle name="20% - Accent1 3 4 2 2 4 6 4" xfId="26007" xr:uid="{00000000-0005-0000-0000-0000E0640000}"/>
    <cellStyle name="20% - Accent1 3 4 2 2 4 7" xfId="26008" xr:uid="{00000000-0005-0000-0000-0000E1640000}"/>
    <cellStyle name="20% - Accent1 3 4 2 2 4 7 2" xfId="26009" xr:uid="{00000000-0005-0000-0000-0000E2640000}"/>
    <cellStyle name="20% - Accent1 3 4 2 2 4 7 2 2" xfId="26010" xr:uid="{00000000-0005-0000-0000-0000E3640000}"/>
    <cellStyle name="20% - Accent1 3 4 2 2 4 7 3" xfId="26011" xr:uid="{00000000-0005-0000-0000-0000E4640000}"/>
    <cellStyle name="20% - Accent1 3 4 2 2 4 8" xfId="26012" xr:uid="{00000000-0005-0000-0000-0000E5640000}"/>
    <cellStyle name="20% - Accent1 3 4 2 2 4 8 2" xfId="26013" xr:uid="{00000000-0005-0000-0000-0000E6640000}"/>
    <cellStyle name="20% - Accent1 3 4 2 2 4 8 2 2" xfId="26014" xr:uid="{00000000-0005-0000-0000-0000E7640000}"/>
    <cellStyle name="20% - Accent1 3 4 2 2 4 8 3" xfId="26015" xr:uid="{00000000-0005-0000-0000-0000E8640000}"/>
    <cellStyle name="20% - Accent1 3 4 2 2 4 9" xfId="26016" xr:uid="{00000000-0005-0000-0000-0000E9640000}"/>
    <cellStyle name="20% - Accent1 3 4 2 2 4 9 2" xfId="26017" xr:uid="{00000000-0005-0000-0000-0000EA640000}"/>
    <cellStyle name="20% - Accent1 3 4 2 2 5" xfId="26018" xr:uid="{00000000-0005-0000-0000-0000EB640000}"/>
    <cellStyle name="20% - Accent1 3 4 2 2 5 2" xfId="26019" xr:uid="{00000000-0005-0000-0000-0000EC640000}"/>
    <cellStyle name="20% - Accent1 3 4 2 2 5 2 2" xfId="26020" xr:uid="{00000000-0005-0000-0000-0000ED640000}"/>
    <cellStyle name="20% - Accent1 3 4 2 2 5 2 2 2" xfId="26021" xr:uid="{00000000-0005-0000-0000-0000EE640000}"/>
    <cellStyle name="20% - Accent1 3 4 2 2 5 2 2 2 2" xfId="26022" xr:uid="{00000000-0005-0000-0000-0000EF640000}"/>
    <cellStyle name="20% - Accent1 3 4 2 2 5 2 2 3" xfId="26023" xr:uid="{00000000-0005-0000-0000-0000F0640000}"/>
    <cellStyle name="20% - Accent1 3 4 2 2 5 2 3" xfId="26024" xr:uid="{00000000-0005-0000-0000-0000F1640000}"/>
    <cellStyle name="20% - Accent1 3 4 2 2 5 2 3 2" xfId="26025" xr:uid="{00000000-0005-0000-0000-0000F2640000}"/>
    <cellStyle name="20% - Accent1 3 4 2 2 5 2 4" xfId="26026" xr:uid="{00000000-0005-0000-0000-0000F3640000}"/>
    <cellStyle name="20% - Accent1 3 4 2 2 5 3" xfId="26027" xr:uid="{00000000-0005-0000-0000-0000F4640000}"/>
    <cellStyle name="20% - Accent1 3 4 2 2 5 3 2" xfId="26028" xr:uid="{00000000-0005-0000-0000-0000F5640000}"/>
    <cellStyle name="20% - Accent1 3 4 2 2 5 3 2 2" xfId="26029" xr:uid="{00000000-0005-0000-0000-0000F6640000}"/>
    <cellStyle name="20% - Accent1 3 4 2 2 5 3 2 2 2" xfId="26030" xr:uid="{00000000-0005-0000-0000-0000F7640000}"/>
    <cellStyle name="20% - Accent1 3 4 2 2 5 3 2 3" xfId="26031" xr:uid="{00000000-0005-0000-0000-0000F8640000}"/>
    <cellStyle name="20% - Accent1 3 4 2 2 5 3 3" xfId="26032" xr:uid="{00000000-0005-0000-0000-0000F9640000}"/>
    <cellStyle name="20% - Accent1 3 4 2 2 5 3 3 2" xfId="26033" xr:uid="{00000000-0005-0000-0000-0000FA640000}"/>
    <cellStyle name="20% - Accent1 3 4 2 2 5 3 4" xfId="26034" xr:uid="{00000000-0005-0000-0000-0000FB640000}"/>
    <cellStyle name="20% - Accent1 3 4 2 2 5 4" xfId="26035" xr:uid="{00000000-0005-0000-0000-0000FC640000}"/>
    <cellStyle name="20% - Accent1 3 4 2 2 5 4 2" xfId="26036" xr:uid="{00000000-0005-0000-0000-0000FD640000}"/>
    <cellStyle name="20% - Accent1 3 4 2 2 5 4 2 2" xfId="26037" xr:uid="{00000000-0005-0000-0000-0000FE640000}"/>
    <cellStyle name="20% - Accent1 3 4 2 2 5 4 2 2 2" xfId="26038" xr:uid="{00000000-0005-0000-0000-0000FF640000}"/>
    <cellStyle name="20% - Accent1 3 4 2 2 5 4 2 3" xfId="26039" xr:uid="{00000000-0005-0000-0000-000000650000}"/>
    <cellStyle name="20% - Accent1 3 4 2 2 5 4 3" xfId="26040" xr:uid="{00000000-0005-0000-0000-000001650000}"/>
    <cellStyle name="20% - Accent1 3 4 2 2 5 4 3 2" xfId="26041" xr:uid="{00000000-0005-0000-0000-000002650000}"/>
    <cellStyle name="20% - Accent1 3 4 2 2 5 4 4" xfId="26042" xr:uid="{00000000-0005-0000-0000-000003650000}"/>
    <cellStyle name="20% - Accent1 3 4 2 2 5 5" xfId="26043" xr:uid="{00000000-0005-0000-0000-000004650000}"/>
    <cellStyle name="20% - Accent1 3 4 2 2 5 5 2" xfId="26044" xr:uid="{00000000-0005-0000-0000-000005650000}"/>
    <cellStyle name="20% - Accent1 3 4 2 2 5 5 2 2" xfId="26045" xr:uid="{00000000-0005-0000-0000-000006650000}"/>
    <cellStyle name="20% - Accent1 3 4 2 2 5 5 3" xfId="26046" xr:uid="{00000000-0005-0000-0000-000007650000}"/>
    <cellStyle name="20% - Accent1 3 4 2 2 5 6" xfId="26047" xr:uid="{00000000-0005-0000-0000-000008650000}"/>
    <cellStyle name="20% - Accent1 3 4 2 2 5 6 2" xfId="26048" xr:uid="{00000000-0005-0000-0000-000009650000}"/>
    <cellStyle name="20% - Accent1 3 4 2 2 5 6 2 2" xfId="26049" xr:uid="{00000000-0005-0000-0000-00000A650000}"/>
    <cellStyle name="20% - Accent1 3 4 2 2 5 6 3" xfId="26050" xr:uid="{00000000-0005-0000-0000-00000B650000}"/>
    <cellStyle name="20% - Accent1 3 4 2 2 5 7" xfId="26051" xr:uid="{00000000-0005-0000-0000-00000C650000}"/>
    <cellStyle name="20% - Accent1 3 4 2 2 5 7 2" xfId="26052" xr:uid="{00000000-0005-0000-0000-00000D650000}"/>
    <cellStyle name="20% - Accent1 3 4 2 2 5 8" xfId="26053" xr:uid="{00000000-0005-0000-0000-00000E650000}"/>
    <cellStyle name="20% - Accent1 3 4 2 2 5 8 2" xfId="26054" xr:uid="{00000000-0005-0000-0000-00000F650000}"/>
    <cellStyle name="20% - Accent1 3 4 2 2 5 9" xfId="26055" xr:uid="{00000000-0005-0000-0000-000010650000}"/>
    <cellStyle name="20% - Accent1 3 4 2 2 6" xfId="26056" xr:uid="{00000000-0005-0000-0000-000011650000}"/>
    <cellStyle name="20% - Accent1 3 4 2 2 6 2" xfId="26057" xr:uid="{00000000-0005-0000-0000-000012650000}"/>
    <cellStyle name="20% - Accent1 3 4 2 2 6 2 2" xfId="26058" xr:uid="{00000000-0005-0000-0000-000013650000}"/>
    <cellStyle name="20% - Accent1 3 4 2 2 6 2 2 2" xfId="26059" xr:uid="{00000000-0005-0000-0000-000014650000}"/>
    <cellStyle name="20% - Accent1 3 4 2 2 6 2 2 2 2" xfId="26060" xr:uid="{00000000-0005-0000-0000-000015650000}"/>
    <cellStyle name="20% - Accent1 3 4 2 2 6 2 2 3" xfId="26061" xr:uid="{00000000-0005-0000-0000-000016650000}"/>
    <cellStyle name="20% - Accent1 3 4 2 2 6 2 3" xfId="26062" xr:uid="{00000000-0005-0000-0000-000017650000}"/>
    <cellStyle name="20% - Accent1 3 4 2 2 6 2 3 2" xfId="26063" xr:uid="{00000000-0005-0000-0000-000018650000}"/>
    <cellStyle name="20% - Accent1 3 4 2 2 6 2 4" xfId="26064" xr:uid="{00000000-0005-0000-0000-000019650000}"/>
    <cellStyle name="20% - Accent1 3 4 2 2 6 3" xfId="26065" xr:uid="{00000000-0005-0000-0000-00001A650000}"/>
    <cellStyle name="20% - Accent1 3 4 2 2 6 3 2" xfId="26066" xr:uid="{00000000-0005-0000-0000-00001B650000}"/>
    <cellStyle name="20% - Accent1 3 4 2 2 6 3 2 2" xfId="26067" xr:uid="{00000000-0005-0000-0000-00001C650000}"/>
    <cellStyle name="20% - Accent1 3 4 2 2 6 3 2 2 2" xfId="26068" xr:uid="{00000000-0005-0000-0000-00001D650000}"/>
    <cellStyle name="20% - Accent1 3 4 2 2 6 3 2 3" xfId="26069" xr:uid="{00000000-0005-0000-0000-00001E650000}"/>
    <cellStyle name="20% - Accent1 3 4 2 2 6 3 3" xfId="26070" xr:uid="{00000000-0005-0000-0000-00001F650000}"/>
    <cellStyle name="20% - Accent1 3 4 2 2 6 3 3 2" xfId="26071" xr:uid="{00000000-0005-0000-0000-000020650000}"/>
    <cellStyle name="20% - Accent1 3 4 2 2 6 3 4" xfId="26072" xr:uid="{00000000-0005-0000-0000-000021650000}"/>
    <cellStyle name="20% - Accent1 3 4 2 2 6 4" xfId="26073" xr:uid="{00000000-0005-0000-0000-000022650000}"/>
    <cellStyle name="20% - Accent1 3 4 2 2 6 4 2" xfId="26074" xr:uid="{00000000-0005-0000-0000-000023650000}"/>
    <cellStyle name="20% - Accent1 3 4 2 2 6 4 2 2" xfId="26075" xr:uid="{00000000-0005-0000-0000-000024650000}"/>
    <cellStyle name="20% - Accent1 3 4 2 2 6 4 2 2 2" xfId="26076" xr:uid="{00000000-0005-0000-0000-000025650000}"/>
    <cellStyle name="20% - Accent1 3 4 2 2 6 4 2 3" xfId="26077" xr:uid="{00000000-0005-0000-0000-000026650000}"/>
    <cellStyle name="20% - Accent1 3 4 2 2 6 4 3" xfId="26078" xr:uid="{00000000-0005-0000-0000-000027650000}"/>
    <cellStyle name="20% - Accent1 3 4 2 2 6 4 3 2" xfId="26079" xr:uid="{00000000-0005-0000-0000-000028650000}"/>
    <cellStyle name="20% - Accent1 3 4 2 2 6 4 4" xfId="26080" xr:uid="{00000000-0005-0000-0000-000029650000}"/>
    <cellStyle name="20% - Accent1 3 4 2 2 6 5" xfId="26081" xr:uid="{00000000-0005-0000-0000-00002A650000}"/>
    <cellStyle name="20% - Accent1 3 4 2 2 6 5 2" xfId="26082" xr:uid="{00000000-0005-0000-0000-00002B650000}"/>
    <cellStyle name="20% - Accent1 3 4 2 2 6 5 2 2" xfId="26083" xr:uid="{00000000-0005-0000-0000-00002C650000}"/>
    <cellStyle name="20% - Accent1 3 4 2 2 6 5 3" xfId="26084" xr:uid="{00000000-0005-0000-0000-00002D650000}"/>
    <cellStyle name="20% - Accent1 3 4 2 2 6 6" xfId="26085" xr:uid="{00000000-0005-0000-0000-00002E650000}"/>
    <cellStyle name="20% - Accent1 3 4 2 2 6 6 2" xfId="26086" xr:uid="{00000000-0005-0000-0000-00002F650000}"/>
    <cellStyle name="20% - Accent1 3 4 2 2 6 6 2 2" xfId="26087" xr:uid="{00000000-0005-0000-0000-000030650000}"/>
    <cellStyle name="20% - Accent1 3 4 2 2 6 6 3" xfId="26088" xr:uid="{00000000-0005-0000-0000-000031650000}"/>
    <cellStyle name="20% - Accent1 3 4 2 2 6 7" xfId="26089" xr:uid="{00000000-0005-0000-0000-000032650000}"/>
    <cellStyle name="20% - Accent1 3 4 2 2 6 7 2" xfId="26090" xr:uid="{00000000-0005-0000-0000-000033650000}"/>
    <cellStyle name="20% - Accent1 3 4 2 2 6 8" xfId="26091" xr:uid="{00000000-0005-0000-0000-000034650000}"/>
    <cellStyle name="20% - Accent1 3 4 2 2 6 8 2" xfId="26092" xr:uid="{00000000-0005-0000-0000-000035650000}"/>
    <cellStyle name="20% - Accent1 3 4 2 2 6 9" xfId="26093" xr:uid="{00000000-0005-0000-0000-000036650000}"/>
    <cellStyle name="20% - Accent1 3 4 2 2 7" xfId="26094" xr:uid="{00000000-0005-0000-0000-000037650000}"/>
    <cellStyle name="20% - Accent1 3 4 2 2 7 2" xfId="26095" xr:uid="{00000000-0005-0000-0000-000038650000}"/>
    <cellStyle name="20% - Accent1 3 4 2 2 7 2 2" xfId="26096" xr:uid="{00000000-0005-0000-0000-000039650000}"/>
    <cellStyle name="20% - Accent1 3 4 2 2 7 2 2 2" xfId="26097" xr:uid="{00000000-0005-0000-0000-00003A650000}"/>
    <cellStyle name="20% - Accent1 3 4 2 2 7 2 3" xfId="26098" xr:uid="{00000000-0005-0000-0000-00003B650000}"/>
    <cellStyle name="20% - Accent1 3 4 2 2 7 3" xfId="26099" xr:uid="{00000000-0005-0000-0000-00003C650000}"/>
    <cellStyle name="20% - Accent1 3 4 2 2 7 3 2" xfId="26100" xr:uid="{00000000-0005-0000-0000-00003D650000}"/>
    <cellStyle name="20% - Accent1 3 4 2 2 7 4" xfId="26101" xr:uid="{00000000-0005-0000-0000-00003E650000}"/>
    <cellStyle name="20% - Accent1 3 4 2 2 8" xfId="26102" xr:uid="{00000000-0005-0000-0000-00003F650000}"/>
    <cellStyle name="20% - Accent1 3 4 2 2 8 2" xfId="26103" xr:uid="{00000000-0005-0000-0000-000040650000}"/>
    <cellStyle name="20% - Accent1 3 4 2 2 8 2 2" xfId="26104" xr:uid="{00000000-0005-0000-0000-000041650000}"/>
    <cellStyle name="20% - Accent1 3 4 2 2 8 2 2 2" xfId="26105" xr:uid="{00000000-0005-0000-0000-000042650000}"/>
    <cellStyle name="20% - Accent1 3 4 2 2 8 2 3" xfId="26106" xr:uid="{00000000-0005-0000-0000-000043650000}"/>
    <cellStyle name="20% - Accent1 3 4 2 2 8 3" xfId="26107" xr:uid="{00000000-0005-0000-0000-000044650000}"/>
    <cellStyle name="20% - Accent1 3 4 2 2 8 3 2" xfId="26108" xr:uid="{00000000-0005-0000-0000-000045650000}"/>
    <cellStyle name="20% - Accent1 3 4 2 2 8 4" xfId="26109" xr:uid="{00000000-0005-0000-0000-000046650000}"/>
    <cellStyle name="20% - Accent1 3 4 2 2 9" xfId="26110" xr:uid="{00000000-0005-0000-0000-000047650000}"/>
    <cellStyle name="20% - Accent1 3 4 2 2 9 2" xfId="26111" xr:uid="{00000000-0005-0000-0000-000048650000}"/>
    <cellStyle name="20% - Accent1 3 4 2 2 9 2 2" xfId="26112" xr:uid="{00000000-0005-0000-0000-000049650000}"/>
    <cellStyle name="20% - Accent1 3 4 2 2 9 2 2 2" xfId="26113" xr:uid="{00000000-0005-0000-0000-00004A650000}"/>
    <cellStyle name="20% - Accent1 3 4 2 2 9 2 3" xfId="26114" xr:uid="{00000000-0005-0000-0000-00004B650000}"/>
    <cellStyle name="20% - Accent1 3 4 2 2 9 3" xfId="26115" xr:uid="{00000000-0005-0000-0000-00004C650000}"/>
    <cellStyle name="20% - Accent1 3 4 2 2 9 3 2" xfId="26116" xr:uid="{00000000-0005-0000-0000-00004D650000}"/>
    <cellStyle name="20% - Accent1 3 4 2 2 9 4" xfId="26117" xr:uid="{00000000-0005-0000-0000-00004E650000}"/>
    <cellStyle name="20% - Accent1 3 4 2 3" xfId="26118" xr:uid="{00000000-0005-0000-0000-00004F650000}"/>
    <cellStyle name="20% - Accent1 3 4 2 3 10" xfId="26119" xr:uid="{00000000-0005-0000-0000-000050650000}"/>
    <cellStyle name="20% - Accent1 3 4 2 3 10 2" xfId="26120" xr:uid="{00000000-0005-0000-0000-000051650000}"/>
    <cellStyle name="20% - Accent1 3 4 2 3 11" xfId="26121" xr:uid="{00000000-0005-0000-0000-000052650000}"/>
    <cellStyle name="20% - Accent1 3 4 2 3 2" xfId="26122" xr:uid="{00000000-0005-0000-0000-000053650000}"/>
    <cellStyle name="20% - Accent1 3 4 2 3 2 2" xfId="26123" xr:uid="{00000000-0005-0000-0000-000054650000}"/>
    <cellStyle name="20% - Accent1 3 4 2 3 2 2 2" xfId="26124" xr:uid="{00000000-0005-0000-0000-000055650000}"/>
    <cellStyle name="20% - Accent1 3 4 2 3 2 2 2 2" xfId="26125" xr:uid="{00000000-0005-0000-0000-000056650000}"/>
    <cellStyle name="20% - Accent1 3 4 2 3 2 2 2 2 2" xfId="26126" xr:uid="{00000000-0005-0000-0000-000057650000}"/>
    <cellStyle name="20% - Accent1 3 4 2 3 2 2 2 3" xfId="26127" xr:uid="{00000000-0005-0000-0000-000058650000}"/>
    <cellStyle name="20% - Accent1 3 4 2 3 2 2 3" xfId="26128" xr:uid="{00000000-0005-0000-0000-000059650000}"/>
    <cellStyle name="20% - Accent1 3 4 2 3 2 2 3 2" xfId="26129" xr:uid="{00000000-0005-0000-0000-00005A650000}"/>
    <cellStyle name="20% - Accent1 3 4 2 3 2 2 4" xfId="26130" xr:uid="{00000000-0005-0000-0000-00005B650000}"/>
    <cellStyle name="20% - Accent1 3 4 2 3 2 3" xfId="26131" xr:uid="{00000000-0005-0000-0000-00005C650000}"/>
    <cellStyle name="20% - Accent1 3 4 2 3 2 3 2" xfId="26132" xr:uid="{00000000-0005-0000-0000-00005D650000}"/>
    <cellStyle name="20% - Accent1 3 4 2 3 2 3 2 2" xfId="26133" xr:uid="{00000000-0005-0000-0000-00005E650000}"/>
    <cellStyle name="20% - Accent1 3 4 2 3 2 3 2 2 2" xfId="26134" xr:uid="{00000000-0005-0000-0000-00005F650000}"/>
    <cellStyle name="20% - Accent1 3 4 2 3 2 3 2 3" xfId="26135" xr:uid="{00000000-0005-0000-0000-000060650000}"/>
    <cellStyle name="20% - Accent1 3 4 2 3 2 3 3" xfId="26136" xr:uid="{00000000-0005-0000-0000-000061650000}"/>
    <cellStyle name="20% - Accent1 3 4 2 3 2 3 3 2" xfId="26137" xr:uid="{00000000-0005-0000-0000-000062650000}"/>
    <cellStyle name="20% - Accent1 3 4 2 3 2 3 4" xfId="26138" xr:uid="{00000000-0005-0000-0000-000063650000}"/>
    <cellStyle name="20% - Accent1 3 4 2 3 2 4" xfId="26139" xr:uid="{00000000-0005-0000-0000-000064650000}"/>
    <cellStyle name="20% - Accent1 3 4 2 3 2 4 2" xfId="26140" xr:uid="{00000000-0005-0000-0000-000065650000}"/>
    <cellStyle name="20% - Accent1 3 4 2 3 2 4 2 2" xfId="26141" xr:uid="{00000000-0005-0000-0000-000066650000}"/>
    <cellStyle name="20% - Accent1 3 4 2 3 2 4 2 2 2" xfId="26142" xr:uid="{00000000-0005-0000-0000-000067650000}"/>
    <cellStyle name="20% - Accent1 3 4 2 3 2 4 2 3" xfId="26143" xr:uid="{00000000-0005-0000-0000-000068650000}"/>
    <cellStyle name="20% - Accent1 3 4 2 3 2 4 3" xfId="26144" xr:uid="{00000000-0005-0000-0000-000069650000}"/>
    <cellStyle name="20% - Accent1 3 4 2 3 2 4 3 2" xfId="26145" xr:uid="{00000000-0005-0000-0000-00006A650000}"/>
    <cellStyle name="20% - Accent1 3 4 2 3 2 4 4" xfId="26146" xr:uid="{00000000-0005-0000-0000-00006B650000}"/>
    <cellStyle name="20% - Accent1 3 4 2 3 2 5" xfId="26147" xr:uid="{00000000-0005-0000-0000-00006C650000}"/>
    <cellStyle name="20% - Accent1 3 4 2 3 2 5 2" xfId="26148" xr:uid="{00000000-0005-0000-0000-00006D650000}"/>
    <cellStyle name="20% - Accent1 3 4 2 3 2 5 2 2" xfId="26149" xr:uid="{00000000-0005-0000-0000-00006E650000}"/>
    <cellStyle name="20% - Accent1 3 4 2 3 2 5 3" xfId="26150" xr:uid="{00000000-0005-0000-0000-00006F650000}"/>
    <cellStyle name="20% - Accent1 3 4 2 3 2 6" xfId="26151" xr:uid="{00000000-0005-0000-0000-000070650000}"/>
    <cellStyle name="20% - Accent1 3 4 2 3 2 6 2" xfId="26152" xr:uid="{00000000-0005-0000-0000-000071650000}"/>
    <cellStyle name="20% - Accent1 3 4 2 3 2 6 2 2" xfId="26153" xr:uid="{00000000-0005-0000-0000-000072650000}"/>
    <cellStyle name="20% - Accent1 3 4 2 3 2 6 3" xfId="26154" xr:uid="{00000000-0005-0000-0000-000073650000}"/>
    <cellStyle name="20% - Accent1 3 4 2 3 2 7" xfId="26155" xr:uid="{00000000-0005-0000-0000-000074650000}"/>
    <cellStyle name="20% - Accent1 3 4 2 3 2 7 2" xfId="26156" xr:uid="{00000000-0005-0000-0000-000075650000}"/>
    <cellStyle name="20% - Accent1 3 4 2 3 2 8" xfId="26157" xr:uid="{00000000-0005-0000-0000-000076650000}"/>
    <cellStyle name="20% - Accent1 3 4 2 3 2 8 2" xfId="26158" xr:uid="{00000000-0005-0000-0000-000077650000}"/>
    <cellStyle name="20% - Accent1 3 4 2 3 2 9" xfId="26159" xr:uid="{00000000-0005-0000-0000-000078650000}"/>
    <cellStyle name="20% - Accent1 3 4 2 3 3" xfId="26160" xr:uid="{00000000-0005-0000-0000-000079650000}"/>
    <cellStyle name="20% - Accent1 3 4 2 3 3 2" xfId="26161" xr:uid="{00000000-0005-0000-0000-00007A650000}"/>
    <cellStyle name="20% - Accent1 3 4 2 3 3 2 2" xfId="26162" xr:uid="{00000000-0005-0000-0000-00007B650000}"/>
    <cellStyle name="20% - Accent1 3 4 2 3 3 2 2 2" xfId="26163" xr:uid="{00000000-0005-0000-0000-00007C650000}"/>
    <cellStyle name="20% - Accent1 3 4 2 3 3 2 2 2 2" xfId="26164" xr:uid="{00000000-0005-0000-0000-00007D650000}"/>
    <cellStyle name="20% - Accent1 3 4 2 3 3 2 2 3" xfId="26165" xr:uid="{00000000-0005-0000-0000-00007E650000}"/>
    <cellStyle name="20% - Accent1 3 4 2 3 3 2 3" xfId="26166" xr:uid="{00000000-0005-0000-0000-00007F650000}"/>
    <cellStyle name="20% - Accent1 3 4 2 3 3 2 3 2" xfId="26167" xr:uid="{00000000-0005-0000-0000-000080650000}"/>
    <cellStyle name="20% - Accent1 3 4 2 3 3 2 4" xfId="26168" xr:uid="{00000000-0005-0000-0000-000081650000}"/>
    <cellStyle name="20% - Accent1 3 4 2 3 3 3" xfId="26169" xr:uid="{00000000-0005-0000-0000-000082650000}"/>
    <cellStyle name="20% - Accent1 3 4 2 3 3 3 2" xfId="26170" xr:uid="{00000000-0005-0000-0000-000083650000}"/>
    <cellStyle name="20% - Accent1 3 4 2 3 3 3 2 2" xfId="26171" xr:uid="{00000000-0005-0000-0000-000084650000}"/>
    <cellStyle name="20% - Accent1 3 4 2 3 3 3 2 2 2" xfId="26172" xr:uid="{00000000-0005-0000-0000-000085650000}"/>
    <cellStyle name="20% - Accent1 3 4 2 3 3 3 2 3" xfId="26173" xr:uid="{00000000-0005-0000-0000-000086650000}"/>
    <cellStyle name="20% - Accent1 3 4 2 3 3 3 3" xfId="26174" xr:uid="{00000000-0005-0000-0000-000087650000}"/>
    <cellStyle name="20% - Accent1 3 4 2 3 3 3 3 2" xfId="26175" xr:uid="{00000000-0005-0000-0000-000088650000}"/>
    <cellStyle name="20% - Accent1 3 4 2 3 3 3 4" xfId="26176" xr:uid="{00000000-0005-0000-0000-000089650000}"/>
    <cellStyle name="20% - Accent1 3 4 2 3 3 4" xfId="26177" xr:uid="{00000000-0005-0000-0000-00008A650000}"/>
    <cellStyle name="20% - Accent1 3 4 2 3 3 4 2" xfId="26178" xr:uid="{00000000-0005-0000-0000-00008B650000}"/>
    <cellStyle name="20% - Accent1 3 4 2 3 3 4 2 2" xfId="26179" xr:uid="{00000000-0005-0000-0000-00008C650000}"/>
    <cellStyle name="20% - Accent1 3 4 2 3 3 4 2 2 2" xfId="26180" xr:uid="{00000000-0005-0000-0000-00008D650000}"/>
    <cellStyle name="20% - Accent1 3 4 2 3 3 4 2 3" xfId="26181" xr:uid="{00000000-0005-0000-0000-00008E650000}"/>
    <cellStyle name="20% - Accent1 3 4 2 3 3 4 3" xfId="26182" xr:uid="{00000000-0005-0000-0000-00008F650000}"/>
    <cellStyle name="20% - Accent1 3 4 2 3 3 4 3 2" xfId="26183" xr:uid="{00000000-0005-0000-0000-000090650000}"/>
    <cellStyle name="20% - Accent1 3 4 2 3 3 4 4" xfId="26184" xr:uid="{00000000-0005-0000-0000-000091650000}"/>
    <cellStyle name="20% - Accent1 3 4 2 3 3 5" xfId="26185" xr:uid="{00000000-0005-0000-0000-000092650000}"/>
    <cellStyle name="20% - Accent1 3 4 2 3 3 5 2" xfId="26186" xr:uid="{00000000-0005-0000-0000-000093650000}"/>
    <cellStyle name="20% - Accent1 3 4 2 3 3 5 2 2" xfId="26187" xr:uid="{00000000-0005-0000-0000-000094650000}"/>
    <cellStyle name="20% - Accent1 3 4 2 3 3 5 3" xfId="26188" xr:uid="{00000000-0005-0000-0000-000095650000}"/>
    <cellStyle name="20% - Accent1 3 4 2 3 3 6" xfId="26189" xr:uid="{00000000-0005-0000-0000-000096650000}"/>
    <cellStyle name="20% - Accent1 3 4 2 3 3 6 2" xfId="26190" xr:uid="{00000000-0005-0000-0000-000097650000}"/>
    <cellStyle name="20% - Accent1 3 4 2 3 3 6 2 2" xfId="26191" xr:uid="{00000000-0005-0000-0000-000098650000}"/>
    <cellStyle name="20% - Accent1 3 4 2 3 3 6 3" xfId="26192" xr:uid="{00000000-0005-0000-0000-000099650000}"/>
    <cellStyle name="20% - Accent1 3 4 2 3 3 7" xfId="26193" xr:uid="{00000000-0005-0000-0000-00009A650000}"/>
    <cellStyle name="20% - Accent1 3 4 2 3 3 7 2" xfId="26194" xr:uid="{00000000-0005-0000-0000-00009B650000}"/>
    <cellStyle name="20% - Accent1 3 4 2 3 3 8" xfId="26195" xr:uid="{00000000-0005-0000-0000-00009C650000}"/>
    <cellStyle name="20% - Accent1 3 4 2 3 3 8 2" xfId="26196" xr:uid="{00000000-0005-0000-0000-00009D650000}"/>
    <cellStyle name="20% - Accent1 3 4 2 3 3 9" xfId="26197" xr:uid="{00000000-0005-0000-0000-00009E650000}"/>
    <cellStyle name="20% - Accent1 3 4 2 3 4" xfId="26198" xr:uid="{00000000-0005-0000-0000-00009F650000}"/>
    <cellStyle name="20% - Accent1 3 4 2 3 4 2" xfId="26199" xr:uid="{00000000-0005-0000-0000-0000A0650000}"/>
    <cellStyle name="20% - Accent1 3 4 2 3 4 2 2" xfId="26200" xr:uid="{00000000-0005-0000-0000-0000A1650000}"/>
    <cellStyle name="20% - Accent1 3 4 2 3 4 2 2 2" xfId="26201" xr:uid="{00000000-0005-0000-0000-0000A2650000}"/>
    <cellStyle name="20% - Accent1 3 4 2 3 4 2 3" xfId="26202" xr:uid="{00000000-0005-0000-0000-0000A3650000}"/>
    <cellStyle name="20% - Accent1 3 4 2 3 4 3" xfId="26203" xr:uid="{00000000-0005-0000-0000-0000A4650000}"/>
    <cellStyle name="20% - Accent1 3 4 2 3 4 3 2" xfId="26204" xr:uid="{00000000-0005-0000-0000-0000A5650000}"/>
    <cellStyle name="20% - Accent1 3 4 2 3 4 4" xfId="26205" xr:uid="{00000000-0005-0000-0000-0000A6650000}"/>
    <cellStyle name="20% - Accent1 3 4 2 3 5" xfId="26206" xr:uid="{00000000-0005-0000-0000-0000A7650000}"/>
    <cellStyle name="20% - Accent1 3 4 2 3 5 2" xfId="26207" xr:uid="{00000000-0005-0000-0000-0000A8650000}"/>
    <cellStyle name="20% - Accent1 3 4 2 3 5 2 2" xfId="26208" xr:uid="{00000000-0005-0000-0000-0000A9650000}"/>
    <cellStyle name="20% - Accent1 3 4 2 3 5 2 2 2" xfId="26209" xr:uid="{00000000-0005-0000-0000-0000AA650000}"/>
    <cellStyle name="20% - Accent1 3 4 2 3 5 2 3" xfId="26210" xr:uid="{00000000-0005-0000-0000-0000AB650000}"/>
    <cellStyle name="20% - Accent1 3 4 2 3 5 3" xfId="26211" xr:uid="{00000000-0005-0000-0000-0000AC650000}"/>
    <cellStyle name="20% - Accent1 3 4 2 3 5 3 2" xfId="26212" xr:uid="{00000000-0005-0000-0000-0000AD650000}"/>
    <cellStyle name="20% - Accent1 3 4 2 3 5 4" xfId="26213" xr:uid="{00000000-0005-0000-0000-0000AE650000}"/>
    <cellStyle name="20% - Accent1 3 4 2 3 6" xfId="26214" xr:uid="{00000000-0005-0000-0000-0000AF650000}"/>
    <cellStyle name="20% - Accent1 3 4 2 3 6 2" xfId="26215" xr:uid="{00000000-0005-0000-0000-0000B0650000}"/>
    <cellStyle name="20% - Accent1 3 4 2 3 6 2 2" xfId="26216" xr:uid="{00000000-0005-0000-0000-0000B1650000}"/>
    <cellStyle name="20% - Accent1 3 4 2 3 6 2 2 2" xfId="26217" xr:uid="{00000000-0005-0000-0000-0000B2650000}"/>
    <cellStyle name="20% - Accent1 3 4 2 3 6 2 3" xfId="26218" xr:uid="{00000000-0005-0000-0000-0000B3650000}"/>
    <cellStyle name="20% - Accent1 3 4 2 3 6 3" xfId="26219" xr:uid="{00000000-0005-0000-0000-0000B4650000}"/>
    <cellStyle name="20% - Accent1 3 4 2 3 6 3 2" xfId="26220" xr:uid="{00000000-0005-0000-0000-0000B5650000}"/>
    <cellStyle name="20% - Accent1 3 4 2 3 6 4" xfId="26221" xr:uid="{00000000-0005-0000-0000-0000B6650000}"/>
    <cellStyle name="20% - Accent1 3 4 2 3 7" xfId="26222" xr:uid="{00000000-0005-0000-0000-0000B7650000}"/>
    <cellStyle name="20% - Accent1 3 4 2 3 7 2" xfId="26223" xr:uid="{00000000-0005-0000-0000-0000B8650000}"/>
    <cellStyle name="20% - Accent1 3 4 2 3 7 2 2" xfId="26224" xr:uid="{00000000-0005-0000-0000-0000B9650000}"/>
    <cellStyle name="20% - Accent1 3 4 2 3 7 3" xfId="26225" xr:uid="{00000000-0005-0000-0000-0000BA650000}"/>
    <cellStyle name="20% - Accent1 3 4 2 3 8" xfId="26226" xr:uid="{00000000-0005-0000-0000-0000BB650000}"/>
    <cellStyle name="20% - Accent1 3 4 2 3 8 2" xfId="26227" xr:uid="{00000000-0005-0000-0000-0000BC650000}"/>
    <cellStyle name="20% - Accent1 3 4 2 3 8 2 2" xfId="26228" xr:uid="{00000000-0005-0000-0000-0000BD650000}"/>
    <cellStyle name="20% - Accent1 3 4 2 3 8 3" xfId="26229" xr:uid="{00000000-0005-0000-0000-0000BE650000}"/>
    <cellStyle name="20% - Accent1 3 4 2 3 9" xfId="26230" xr:uid="{00000000-0005-0000-0000-0000BF650000}"/>
    <cellStyle name="20% - Accent1 3 4 2 3 9 2" xfId="26231" xr:uid="{00000000-0005-0000-0000-0000C0650000}"/>
    <cellStyle name="20% - Accent1 3 4 2 4" xfId="26232" xr:uid="{00000000-0005-0000-0000-0000C1650000}"/>
    <cellStyle name="20% - Accent1 3 4 2 4 10" xfId="26233" xr:uid="{00000000-0005-0000-0000-0000C2650000}"/>
    <cellStyle name="20% - Accent1 3 4 2 4 10 2" xfId="26234" xr:uid="{00000000-0005-0000-0000-0000C3650000}"/>
    <cellStyle name="20% - Accent1 3 4 2 4 11" xfId="26235" xr:uid="{00000000-0005-0000-0000-0000C4650000}"/>
    <cellStyle name="20% - Accent1 3 4 2 4 2" xfId="26236" xr:uid="{00000000-0005-0000-0000-0000C5650000}"/>
    <cellStyle name="20% - Accent1 3 4 2 4 2 2" xfId="26237" xr:uid="{00000000-0005-0000-0000-0000C6650000}"/>
    <cellStyle name="20% - Accent1 3 4 2 4 2 2 2" xfId="26238" xr:uid="{00000000-0005-0000-0000-0000C7650000}"/>
    <cellStyle name="20% - Accent1 3 4 2 4 2 2 2 2" xfId="26239" xr:uid="{00000000-0005-0000-0000-0000C8650000}"/>
    <cellStyle name="20% - Accent1 3 4 2 4 2 2 2 2 2" xfId="26240" xr:uid="{00000000-0005-0000-0000-0000C9650000}"/>
    <cellStyle name="20% - Accent1 3 4 2 4 2 2 2 3" xfId="26241" xr:uid="{00000000-0005-0000-0000-0000CA650000}"/>
    <cellStyle name="20% - Accent1 3 4 2 4 2 2 3" xfId="26242" xr:uid="{00000000-0005-0000-0000-0000CB650000}"/>
    <cellStyle name="20% - Accent1 3 4 2 4 2 2 3 2" xfId="26243" xr:uid="{00000000-0005-0000-0000-0000CC650000}"/>
    <cellStyle name="20% - Accent1 3 4 2 4 2 2 4" xfId="26244" xr:uid="{00000000-0005-0000-0000-0000CD650000}"/>
    <cellStyle name="20% - Accent1 3 4 2 4 2 3" xfId="26245" xr:uid="{00000000-0005-0000-0000-0000CE650000}"/>
    <cellStyle name="20% - Accent1 3 4 2 4 2 3 2" xfId="26246" xr:uid="{00000000-0005-0000-0000-0000CF650000}"/>
    <cellStyle name="20% - Accent1 3 4 2 4 2 3 2 2" xfId="26247" xr:uid="{00000000-0005-0000-0000-0000D0650000}"/>
    <cellStyle name="20% - Accent1 3 4 2 4 2 3 2 2 2" xfId="26248" xr:uid="{00000000-0005-0000-0000-0000D1650000}"/>
    <cellStyle name="20% - Accent1 3 4 2 4 2 3 2 3" xfId="26249" xr:uid="{00000000-0005-0000-0000-0000D2650000}"/>
    <cellStyle name="20% - Accent1 3 4 2 4 2 3 3" xfId="26250" xr:uid="{00000000-0005-0000-0000-0000D3650000}"/>
    <cellStyle name="20% - Accent1 3 4 2 4 2 3 3 2" xfId="26251" xr:uid="{00000000-0005-0000-0000-0000D4650000}"/>
    <cellStyle name="20% - Accent1 3 4 2 4 2 3 4" xfId="26252" xr:uid="{00000000-0005-0000-0000-0000D5650000}"/>
    <cellStyle name="20% - Accent1 3 4 2 4 2 4" xfId="26253" xr:uid="{00000000-0005-0000-0000-0000D6650000}"/>
    <cellStyle name="20% - Accent1 3 4 2 4 2 4 2" xfId="26254" xr:uid="{00000000-0005-0000-0000-0000D7650000}"/>
    <cellStyle name="20% - Accent1 3 4 2 4 2 4 2 2" xfId="26255" xr:uid="{00000000-0005-0000-0000-0000D8650000}"/>
    <cellStyle name="20% - Accent1 3 4 2 4 2 4 2 2 2" xfId="26256" xr:uid="{00000000-0005-0000-0000-0000D9650000}"/>
    <cellStyle name="20% - Accent1 3 4 2 4 2 4 2 3" xfId="26257" xr:uid="{00000000-0005-0000-0000-0000DA650000}"/>
    <cellStyle name="20% - Accent1 3 4 2 4 2 4 3" xfId="26258" xr:uid="{00000000-0005-0000-0000-0000DB650000}"/>
    <cellStyle name="20% - Accent1 3 4 2 4 2 4 3 2" xfId="26259" xr:uid="{00000000-0005-0000-0000-0000DC650000}"/>
    <cellStyle name="20% - Accent1 3 4 2 4 2 4 4" xfId="26260" xr:uid="{00000000-0005-0000-0000-0000DD650000}"/>
    <cellStyle name="20% - Accent1 3 4 2 4 2 5" xfId="26261" xr:uid="{00000000-0005-0000-0000-0000DE650000}"/>
    <cellStyle name="20% - Accent1 3 4 2 4 2 5 2" xfId="26262" xr:uid="{00000000-0005-0000-0000-0000DF650000}"/>
    <cellStyle name="20% - Accent1 3 4 2 4 2 5 2 2" xfId="26263" xr:uid="{00000000-0005-0000-0000-0000E0650000}"/>
    <cellStyle name="20% - Accent1 3 4 2 4 2 5 3" xfId="26264" xr:uid="{00000000-0005-0000-0000-0000E1650000}"/>
    <cellStyle name="20% - Accent1 3 4 2 4 2 6" xfId="26265" xr:uid="{00000000-0005-0000-0000-0000E2650000}"/>
    <cellStyle name="20% - Accent1 3 4 2 4 2 6 2" xfId="26266" xr:uid="{00000000-0005-0000-0000-0000E3650000}"/>
    <cellStyle name="20% - Accent1 3 4 2 4 2 6 2 2" xfId="26267" xr:uid="{00000000-0005-0000-0000-0000E4650000}"/>
    <cellStyle name="20% - Accent1 3 4 2 4 2 6 3" xfId="26268" xr:uid="{00000000-0005-0000-0000-0000E5650000}"/>
    <cellStyle name="20% - Accent1 3 4 2 4 2 7" xfId="26269" xr:uid="{00000000-0005-0000-0000-0000E6650000}"/>
    <cellStyle name="20% - Accent1 3 4 2 4 2 7 2" xfId="26270" xr:uid="{00000000-0005-0000-0000-0000E7650000}"/>
    <cellStyle name="20% - Accent1 3 4 2 4 2 8" xfId="26271" xr:uid="{00000000-0005-0000-0000-0000E8650000}"/>
    <cellStyle name="20% - Accent1 3 4 2 4 2 8 2" xfId="26272" xr:uid="{00000000-0005-0000-0000-0000E9650000}"/>
    <cellStyle name="20% - Accent1 3 4 2 4 2 9" xfId="26273" xr:uid="{00000000-0005-0000-0000-0000EA650000}"/>
    <cellStyle name="20% - Accent1 3 4 2 4 3" xfId="26274" xr:uid="{00000000-0005-0000-0000-0000EB650000}"/>
    <cellStyle name="20% - Accent1 3 4 2 4 3 2" xfId="26275" xr:uid="{00000000-0005-0000-0000-0000EC650000}"/>
    <cellStyle name="20% - Accent1 3 4 2 4 3 2 2" xfId="26276" xr:uid="{00000000-0005-0000-0000-0000ED650000}"/>
    <cellStyle name="20% - Accent1 3 4 2 4 3 2 2 2" xfId="26277" xr:uid="{00000000-0005-0000-0000-0000EE650000}"/>
    <cellStyle name="20% - Accent1 3 4 2 4 3 2 2 2 2" xfId="26278" xr:uid="{00000000-0005-0000-0000-0000EF650000}"/>
    <cellStyle name="20% - Accent1 3 4 2 4 3 2 2 3" xfId="26279" xr:uid="{00000000-0005-0000-0000-0000F0650000}"/>
    <cellStyle name="20% - Accent1 3 4 2 4 3 2 3" xfId="26280" xr:uid="{00000000-0005-0000-0000-0000F1650000}"/>
    <cellStyle name="20% - Accent1 3 4 2 4 3 2 3 2" xfId="26281" xr:uid="{00000000-0005-0000-0000-0000F2650000}"/>
    <cellStyle name="20% - Accent1 3 4 2 4 3 2 4" xfId="26282" xr:uid="{00000000-0005-0000-0000-0000F3650000}"/>
    <cellStyle name="20% - Accent1 3 4 2 4 3 3" xfId="26283" xr:uid="{00000000-0005-0000-0000-0000F4650000}"/>
    <cellStyle name="20% - Accent1 3 4 2 4 3 3 2" xfId="26284" xr:uid="{00000000-0005-0000-0000-0000F5650000}"/>
    <cellStyle name="20% - Accent1 3 4 2 4 3 3 2 2" xfId="26285" xr:uid="{00000000-0005-0000-0000-0000F6650000}"/>
    <cellStyle name="20% - Accent1 3 4 2 4 3 3 2 2 2" xfId="26286" xr:uid="{00000000-0005-0000-0000-0000F7650000}"/>
    <cellStyle name="20% - Accent1 3 4 2 4 3 3 2 3" xfId="26287" xr:uid="{00000000-0005-0000-0000-0000F8650000}"/>
    <cellStyle name="20% - Accent1 3 4 2 4 3 3 3" xfId="26288" xr:uid="{00000000-0005-0000-0000-0000F9650000}"/>
    <cellStyle name="20% - Accent1 3 4 2 4 3 3 3 2" xfId="26289" xr:uid="{00000000-0005-0000-0000-0000FA650000}"/>
    <cellStyle name="20% - Accent1 3 4 2 4 3 3 4" xfId="26290" xr:uid="{00000000-0005-0000-0000-0000FB650000}"/>
    <cellStyle name="20% - Accent1 3 4 2 4 3 4" xfId="26291" xr:uid="{00000000-0005-0000-0000-0000FC650000}"/>
    <cellStyle name="20% - Accent1 3 4 2 4 3 4 2" xfId="26292" xr:uid="{00000000-0005-0000-0000-0000FD650000}"/>
    <cellStyle name="20% - Accent1 3 4 2 4 3 4 2 2" xfId="26293" xr:uid="{00000000-0005-0000-0000-0000FE650000}"/>
    <cellStyle name="20% - Accent1 3 4 2 4 3 4 2 2 2" xfId="26294" xr:uid="{00000000-0005-0000-0000-0000FF650000}"/>
    <cellStyle name="20% - Accent1 3 4 2 4 3 4 2 3" xfId="26295" xr:uid="{00000000-0005-0000-0000-000000660000}"/>
    <cellStyle name="20% - Accent1 3 4 2 4 3 4 3" xfId="26296" xr:uid="{00000000-0005-0000-0000-000001660000}"/>
    <cellStyle name="20% - Accent1 3 4 2 4 3 4 3 2" xfId="26297" xr:uid="{00000000-0005-0000-0000-000002660000}"/>
    <cellStyle name="20% - Accent1 3 4 2 4 3 4 4" xfId="26298" xr:uid="{00000000-0005-0000-0000-000003660000}"/>
    <cellStyle name="20% - Accent1 3 4 2 4 3 5" xfId="26299" xr:uid="{00000000-0005-0000-0000-000004660000}"/>
    <cellStyle name="20% - Accent1 3 4 2 4 3 5 2" xfId="26300" xr:uid="{00000000-0005-0000-0000-000005660000}"/>
    <cellStyle name="20% - Accent1 3 4 2 4 3 5 2 2" xfId="26301" xr:uid="{00000000-0005-0000-0000-000006660000}"/>
    <cellStyle name="20% - Accent1 3 4 2 4 3 5 3" xfId="26302" xr:uid="{00000000-0005-0000-0000-000007660000}"/>
    <cellStyle name="20% - Accent1 3 4 2 4 3 6" xfId="26303" xr:uid="{00000000-0005-0000-0000-000008660000}"/>
    <cellStyle name="20% - Accent1 3 4 2 4 3 6 2" xfId="26304" xr:uid="{00000000-0005-0000-0000-000009660000}"/>
    <cellStyle name="20% - Accent1 3 4 2 4 3 6 2 2" xfId="26305" xr:uid="{00000000-0005-0000-0000-00000A660000}"/>
    <cellStyle name="20% - Accent1 3 4 2 4 3 6 3" xfId="26306" xr:uid="{00000000-0005-0000-0000-00000B660000}"/>
    <cellStyle name="20% - Accent1 3 4 2 4 3 7" xfId="26307" xr:uid="{00000000-0005-0000-0000-00000C660000}"/>
    <cellStyle name="20% - Accent1 3 4 2 4 3 7 2" xfId="26308" xr:uid="{00000000-0005-0000-0000-00000D660000}"/>
    <cellStyle name="20% - Accent1 3 4 2 4 3 8" xfId="26309" xr:uid="{00000000-0005-0000-0000-00000E660000}"/>
    <cellStyle name="20% - Accent1 3 4 2 4 3 8 2" xfId="26310" xr:uid="{00000000-0005-0000-0000-00000F660000}"/>
    <cellStyle name="20% - Accent1 3 4 2 4 3 9" xfId="26311" xr:uid="{00000000-0005-0000-0000-000010660000}"/>
    <cellStyle name="20% - Accent1 3 4 2 4 4" xfId="26312" xr:uid="{00000000-0005-0000-0000-000011660000}"/>
    <cellStyle name="20% - Accent1 3 4 2 4 4 2" xfId="26313" xr:uid="{00000000-0005-0000-0000-000012660000}"/>
    <cellStyle name="20% - Accent1 3 4 2 4 4 2 2" xfId="26314" xr:uid="{00000000-0005-0000-0000-000013660000}"/>
    <cellStyle name="20% - Accent1 3 4 2 4 4 2 2 2" xfId="26315" xr:uid="{00000000-0005-0000-0000-000014660000}"/>
    <cellStyle name="20% - Accent1 3 4 2 4 4 2 3" xfId="26316" xr:uid="{00000000-0005-0000-0000-000015660000}"/>
    <cellStyle name="20% - Accent1 3 4 2 4 4 3" xfId="26317" xr:uid="{00000000-0005-0000-0000-000016660000}"/>
    <cellStyle name="20% - Accent1 3 4 2 4 4 3 2" xfId="26318" xr:uid="{00000000-0005-0000-0000-000017660000}"/>
    <cellStyle name="20% - Accent1 3 4 2 4 4 4" xfId="26319" xr:uid="{00000000-0005-0000-0000-000018660000}"/>
    <cellStyle name="20% - Accent1 3 4 2 4 5" xfId="26320" xr:uid="{00000000-0005-0000-0000-000019660000}"/>
    <cellStyle name="20% - Accent1 3 4 2 4 5 2" xfId="26321" xr:uid="{00000000-0005-0000-0000-00001A660000}"/>
    <cellStyle name="20% - Accent1 3 4 2 4 5 2 2" xfId="26322" xr:uid="{00000000-0005-0000-0000-00001B660000}"/>
    <cellStyle name="20% - Accent1 3 4 2 4 5 2 2 2" xfId="26323" xr:uid="{00000000-0005-0000-0000-00001C660000}"/>
    <cellStyle name="20% - Accent1 3 4 2 4 5 2 3" xfId="26324" xr:uid="{00000000-0005-0000-0000-00001D660000}"/>
    <cellStyle name="20% - Accent1 3 4 2 4 5 3" xfId="26325" xr:uid="{00000000-0005-0000-0000-00001E660000}"/>
    <cellStyle name="20% - Accent1 3 4 2 4 5 3 2" xfId="26326" xr:uid="{00000000-0005-0000-0000-00001F660000}"/>
    <cellStyle name="20% - Accent1 3 4 2 4 5 4" xfId="26327" xr:uid="{00000000-0005-0000-0000-000020660000}"/>
    <cellStyle name="20% - Accent1 3 4 2 4 6" xfId="26328" xr:uid="{00000000-0005-0000-0000-000021660000}"/>
    <cellStyle name="20% - Accent1 3 4 2 4 6 2" xfId="26329" xr:uid="{00000000-0005-0000-0000-000022660000}"/>
    <cellStyle name="20% - Accent1 3 4 2 4 6 2 2" xfId="26330" xr:uid="{00000000-0005-0000-0000-000023660000}"/>
    <cellStyle name="20% - Accent1 3 4 2 4 6 2 2 2" xfId="26331" xr:uid="{00000000-0005-0000-0000-000024660000}"/>
    <cellStyle name="20% - Accent1 3 4 2 4 6 2 3" xfId="26332" xr:uid="{00000000-0005-0000-0000-000025660000}"/>
    <cellStyle name="20% - Accent1 3 4 2 4 6 3" xfId="26333" xr:uid="{00000000-0005-0000-0000-000026660000}"/>
    <cellStyle name="20% - Accent1 3 4 2 4 6 3 2" xfId="26334" xr:uid="{00000000-0005-0000-0000-000027660000}"/>
    <cellStyle name="20% - Accent1 3 4 2 4 6 4" xfId="26335" xr:uid="{00000000-0005-0000-0000-000028660000}"/>
    <cellStyle name="20% - Accent1 3 4 2 4 7" xfId="26336" xr:uid="{00000000-0005-0000-0000-000029660000}"/>
    <cellStyle name="20% - Accent1 3 4 2 4 7 2" xfId="26337" xr:uid="{00000000-0005-0000-0000-00002A660000}"/>
    <cellStyle name="20% - Accent1 3 4 2 4 7 2 2" xfId="26338" xr:uid="{00000000-0005-0000-0000-00002B660000}"/>
    <cellStyle name="20% - Accent1 3 4 2 4 7 3" xfId="26339" xr:uid="{00000000-0005-0000-0000-00002C660000}"/>
    <cellStyle name="20% - Accent1 3 4 2 4 8" xfId="26340" xr:uid="{00000000-0005-0000-0000-00002D660000}"/>
    <cellStyle name="20% - Accent1 3 4 2 4 8 2" xfId="26341" xr:uid="{00000000-0005-0000-0000-00002E660000}"/>
    <cellStyle name="20% - Accent1 3 4 2 4 8 2 2" xfId="26342" xr:uid="{00000000-0005-0000-0000-00002F660000}"/>
    <cellStyle name="20% - Accent1 3 4 2 4 8 3" xfId="26343" xr:uid="{00000000-0005-0000-0000-000030660000}"/>
    <cellStyle name="20% - Accent1 3 4 2 4 9" xfId="26344" xr:uid="{00000000-0005-0000-0000-000031660000}"/>
    <cellStyle name="20% - Accent1 3 4 2 4 9 2" xfId="26345" xr:uid="{00000000-0005-0000-0000-000032660000}"/>
    <cellStyle name="20% - Accent1 3 4 2 5" xfId="26346" xr:uid="{00000000-0005-0000-0000-000033660000}"/>
    <cellStyle name="20% - Accent1 3 4 2 5 10" xfId="26347" xr:uid="{00000000-0005-0000-0000-000034660000}"/>
    <cellStyle name="20% - Accent1 3 4 2 5 10 2" xfId="26348" xr:uid="{00000000-0005-0000-0000-000035660000}"/>
    <cellStyle name="20% - Accent1 3 4 2 5 11" xfId="26349" xr:uid="{00000000-0005-0000-0000-000036660000}"/>
    <cellStyle name="20% - Accent1 3 4 2 5 2" xfId="26350" xr:uid="{00000000-0005-0000-0000-000037660000}"/>
    <cellStyle name="20% - Accent1 3 4 2 5 2 2" xfId="26351" xr:uid="{00000000-0005-0000-0000-000038660000}"/>
    <cellStyle name="20% - Accent1 3 4 2 5 2 2 2" xfId="26352" xr:uid="{00000000-0005-0000-0000-000039660000}"/>
    <cellStyle name="20% - Accent1 3 4 2 5 2 2 2 2" xfId="26353" xr:uid="{00000000-0005-0000-0000-00003A660000}"/>
    <cellStyle name="20% - Accent1 3 4 2 5 2 2 2 2 2" xfId="26354" xr:uid="{00000000-0005-0000-0000-00003B660000}"/>
    <cellStyle name="20% - Accent1 3 4 2 5 2 2 2 3" xfId="26355" xr:uid="{00000000-0005-0000-0000-00003C660000}"/>
    <cellStyle name="20% - Accent1 3 4 2 5 2 2 3" xfId="26356" xr:uid="{00000000-0005-0000-0000-00003D660000}"/>
    <cellStyle name="20% - Accent1 3 4 2 5 2 2 3 2" xfId="26357" xr:uid="{00000000-0005-0000-0000-00003E660000}"/>
    <cellStyle name="20% - Accent1 3 4 2 5 2 2 4" xfId="26358" xr:uid="{00000000-0005-0000-0000-00003F660000}"/>
    <cellStyle name="20% - Accent1 3 4 2 5 2 3" xfId="26359" xr:uid="{00000000-0005-0000-0000-000040660000}"/>
    <cellStyle name="20% - Accent1 3 4 2 5 2 3 2" xfId="26360" xr:uid="{00000000-0005-0000-0000-000041660000}"/>
    <cellStyle name="20% - Accent1 3 4 2 5 2 3 2 2" xfId="26361" xr:uid="{00000000-0005-0000-0000-000042660000}"/>
    <cellStyle name="20% - Accent1 3 4 2 5 2 3 2 2 2" xfId="26362" xr:uid="{00000000-0005-0000-0000-000043660000}"/>
    <cellStyle name="20% - Accent1 3 4 2 5 2 3 2 3" xfId="26363" xr:uid="{00000000-0005-0000-0000-000044660000}"/>
    <cellStyle name="20% - Accent1 3 4 2 5 2 3 3" xfId="26364" xr:uid="{00000000-0005-0000-0000-000045660000}"/>
    <cellStyle name="20% - Accent1 3 4 2 5 2 3 3 2" xfId="26365" xr:uid="{00000000-0005-0000-0000-000046660000}"/>
    <cellStyle name="20% - Accent1 3 4 2 5 2 3 4" xfId="26366" xr:uid="{00000000-0005-0000-0000-000047660000}"/>
    <cellStyle name="20% - Accent1 3 4 2 5 2 4" xfId="26367" xr:uid="{00000000-0005-0000-0000-000048660000}"/>
    <cellStyle name="20% - Accent1 3 4 2 5 2 4 2" xfId="26368" xr:uid="{00000000-0005-0000-0000-000049660000}"/>
    <cellStyle name="20% - Accent1 3 4 2 5 2 4 2 2" xfId="26369" xr:uid="{00000000-0005-0000-0000-00004A660000}"/>
    <cellStyle name="20% - Accent1 3 4 2 5 2 4 2 2 2" xfId="26370" xr:uid="{00000000-0005-0000-0000-00004B660000}"/>
    <cellStyle name="20% - Accent1 3 4 2 5 2 4 2 3" xfId="26371" xr:uid="{00000000-0005-0000-0000-00004C660000}"/>
    <cellStyle name="20% - Accent1 3 4 2 5 2 4 3" xfId="26372" xr:uid="{00000000-0005-0000-0000-00004D660000}"/>
    <cellStyle name="20% - Accent1 3 4 2 5 2 4 3 2" xfId="26373" xr:uid="{00000000-0005-0000-0000-00004E660000}"/>
    <cellStyle name="20% - Accent1 3 4 2 5 2 4 4" xfId="26374" xr:uid="{00000000-0005-0000-0000-00004F660000}"/>
    <cellStyle name="20% - Accent1 3 4 2 5 2 5" xfId="26375" xr:uid="{00000000-0005-0000-0000-000050660000}"/>
    <cellStyle name="20% - Accent1 3 4 2 5 2 5 2" xfId="26376" xr:uid="{00000000-0005-0000-0000-000051660000}"/>
    <cellStyle name="20% - Accent1 3 4 2 5 2 5 2 2" xfId="26377" xr:uid="{00000000-0005-0000-0000-000052660000}"/>
    <cellStyle name="20% - Accent1 3 4 2 5 2 5 3" xfId="26378" xr:uid="{00000000-0005-0000-0000-000053660000}"/>
    <cellStyle name="20% - Accent1 3 4 2 5 2 6" xfId="26379" xr:uid="{00000000-0005-0000-0000-000054660000}"/>
    <cellStyle name="20% - Accent1 3 4 2 5 2 6 2" xfId="26380" xr:uid="{00000000-0005-0000-0000-000055660000}"/>
    <cellStyle name="20% - Accent1 3 4 2 5 2 6 2 2" xfId="26381" xr:uid="{00000000-0005-0000-0000-000056660000}"/>
    <cellStyle name="20% - Accent1 3 4 2 5 2 6 3" xfId="26382" xr:uid="{00000000-0005-0000-0000-000057660000}"/>
    <cellStyle name="20% - Accent1 3 4 2 5 2 7" xfId="26383" xr:uid="{00000000-0005-0000-0000-000058660000}"/>
    <cellStyle name="20% - Accent1 3 4 2 5 2 7 2" xfId="26384" xr:uid="{00000000-0005-0000-0000-000059660000}"/>
    <cellStyle name="20% - Accent1 3 4 2 5 2 8" xfId="26385" xr:uid="{00000000-0005-0000-0000-00005A660000}"/>
    <cellStyle name="20% - Accent1 3 4 2 5 2 8 2" xfId="26386" xr:uid="{00000000-0005-0000-0000-00005B660000}"/>
    <cellStyle name="20% - Accent1 3 4 2 5 2 9" xfId="26387" xr:uid="{00000000-0005-0000-0000-00005C660000}"/>
    <cellStyle name="20% - Accent1 3 4 2 5 3" xfId="26388" xr:uid="{00000000-0005-0000-0000-00005D660000}"/>
    <cellStyle name="20% - Accent1 3 4 2 5 3 2" xfId="26389" xr:uid="{00000000-0005-0000-0000-00005E660000}"/>
    <cellStyle name="20% - Accent1 3 4 2 5 3 2 2" xfId="26390" xr:uid="{00000000-0005-0000-0000-00005F660000}"/>
    <cellStyle name="20% - Accent1 3 4 2 5 3 2 2 2" xfId="26391" xr:uid="{00000000-0005-0000-0000-000060660000}"/>
    <cellStyle name="20% - Accent1 3 4 2 5 3 2 2 2 2" xfId="26392" xr:uid="{00000000-0005-0000-0000-000061660000}"/>
    <cellStyle name="20% - Accent1 3 4 2 5 3 2 2 3" xfId="26393" xr:uid="{00000000-0005-0000-0000-000062660000}"/>
    <cellStyle name="20% - Accent1 3 4 2 5 3 2 3" xfId="26394" xr:uid="{00000000-0005-0000-0000-000063660000}"/>
    <cellStyle name="20% - Accent1 3 4 2 5 3 2 3 2" xfId="26395" xr:uid="{00000000-0005-0000-0000-000064660000}"/>
    <cellStyle name="20% - Accent1 3 4 2 5 3 2 4" xfId="26396" xr:uid="{00000000-0005-0000-0000-000065660000}"/>
    <cellStyle name="20% - Accent1 3 4 2 5 3 3" xfId="26397" xr:uid="{00000000-0005-0000-0000-000066660000}"/>
    <cellStyle name="20% - Accent1 3 4 2 5 3 3 2" xfId="26398" xr:uid="{00000000-0005-0000-0000-000067660000}"/>
    <cellStyle name="20% - Accent1 3 4 2 5 3 3 2 2" xfId="26399" xr:uid="{00000000-0005-0000-0000-000068660000}"/>
    <cellStyle name="20% - Accent1 3 4 2 5 3 3 2 2 2" xfId="26400" xr:uid="{00000000-0005-0000-0000-000069660000}"/>
    <cellStyle name="20% - Accent1 3 4 2 5 3 3 2 3" xfId="26401" xr:uid="{00000000-0005-0000-0000-00006A660000}"/>
    <cellStyle name="20% - Accent1 3 4 2 5 3 3 3" xfId="26402" xr:uid="{00000000-0005-0000-0000-00006B660000}"/>
    <cellStyle name="20% - Accent1 3 4 2 5 3 3 3 2" xfId="26403" xr:uid="{00000000-0005-0000-0000-00006C660000}"/>
    <cellStyle name="20% - Accent1 3 4 2 5 3 3 4" xfId="26404" xr:uid="{00000000-0005-0000-0000-00006D660000}"/>
    <cellStyle name="20% - Accent1 3 4 2 5 3 4" xfId="26405" xr:uid="{00000000-0005-0000-0000-00006E660000}"/>
    <cellStyle name="20% - Accent1 3 4 2 5 3 4 2" xfId="26406" xr:uid="{00000000-0005-0000-0000-00006F660000}"/>
    <cellStyle name="20% - Accent1 3 4 2 5 3 4 2 2" xfId="26407" xr:uid="{00000000-0005-0000-0000-000070660000}"/>
    <cellStyle name="20% - Accent1 3 4 2 5 3 4 2 2 2" xfId="26408" xr:uid="{00000000-0005-0000-0000-000071660000}"/>
    <cellStyle name="20% - Accent1 3 4 2 5 3 4 2 3" xfId="26409" xr:uid="{00000000-0005-0000-0000-000072660000}"/>
    <cellStyle name="20% - Accent1 3 4 2 5 3 4 3" xfId="26410" xr:uid="{00000000-0005-0000-0000-000073660000}"/>
    <cellStyle name="20% - Accent1 3 4 2 5 3 4 3 2" xfId="26411" xr:uid="{00000000-0005-0000-0000-000074660000}"/>
    <cellStyle name="20% - Accent1 3 4 2 5 3 4 4" xfId="26412" xr:uid="{00000000-0005-0000-0000-000075660000}"/>
    <cellStyle name="20% - Accent1 3 4 2 5 3 5" xfId="26413" xr:uid="{00000000-0005-0000-0000-000076660000}"/>
    <cellStyle name="20% - Accent1 3 4 2 5 3 5 2" xfId="26414" xr:uid="{00000000-0005-0000-0000-000077660000}"/>
    <cellStyle name="20% - Accent1 3 4 2 5 3 5 2 2" xfId="26415" xr:uid="{00000000-0005-0000-0000-000078660000}"/>
    <cellStyle name="20% - Accent1 3 4 2 5 3 5 3" xfId="26416" xr:uid="{00000000-0005-0000-0000-000079660000}"/>
    <cellStyle name="20% - Accent1 3 4 2 5 3 6" xfId="26417" xr:uid="{00000000-0005-0000-0000-00007A660000}"/>
    <cellStyle name="20% - Accent1 3 4 2 5 3 6 2" xfId="26418" xr:uid="{00000000-0005-0000-0000-00007B660000}"/>
    <cellStyle name="20% - Accent1 3 4 2 5 3 6 2 2" xfId="26419" xr:uid="{00000000-0005-0000-0000-00007C660000}"/>
    <cellStyle name="20% - Accent1 3 4 2 5 3 6 3" xfId="26420" xr:uid="{00000000-0005-0000-0000-00007D660000}"/>
    <cellStyle name="20% - Accent1 3 4 2 5 3 7" xfId="26421" xr:uid="{00000000-0005-0000-0000-00007E660000}"/>
    <cellStyle name="20% - Accent1 3 4 2 5 3 7 2" xfId="26422" xr:uid="{00000000-0005-0000-0000-00007F660000}"/>
    <cellStyle name="20% - Accent1 3 4 2 5 3 8" xfId="26423" xr:uid="{00000000-0005-0000-0000-000080660000}"/>
    <cellStyle name="20% - Accent1 3 4 2 5 3 8 2" xfId="26424" xr:uid="{00000000-0005-0000-0000-000081660000}"/>
    <cellStyle name="20% - Accent1 3 4 2 5 3 9" xfId="26425" xr:uid="{00000000-0005-0000-0000-000082660000}"/>
    <cellStyle name="20% - Accent1 3 4 2 5 4" xfId="26426" xr:uid="{00000000-0005-0000-0000-000083660000}"/>
    <cellStyle name="20% - Accent1 3 4 2 5 4 2" xfId="26427" xr:uid="{00000000-0005-0000-0000-000084660000}"/>
    <cellStyle name="20% - Accent1 3 4 2 5 4 2 2" xfId="26428" xr:uid="{00000000-0005-0000-0000-000085660000}"/>
    <cellStyle name="20% - Accent1 3 4 2 5 4 2 2 2" xfId="26429" xr:uid="{00000000-0005-0000-0000-000086660000}"/>
    <cellStyle name="20% - Accent1 3 4 2 5 4 2 3" xfId="26430" xr:uid="{00000000-0005-0000-0000-000087660000}"/>
    <cellStyle name="20% - Accent1 3 4 2 5 4 3" xfId="26431" xr:uid="{00000000-0005-0000-0000-000088660000}"/>
    <cellStyle name="20% - Accent1 3 4 2 5 4 3 2" xfId="26432" xr:uid="{00000000-0005-0000-0000-000089660000}"/>
    <cellStyle name="20% - Accent1 3 4 2 5 4 4" xfId="26433" xr:uid="{00000000-0005-0000-0000-00008A660000}"/>
    <cellStyle name="20% - Accent1 3 4 2 5 5" xfId="26434" xr:uid="{00000000-0005-0000-0000-00008B660000}"/>
    <cellStyle name="20% - Accent1 3 4 2 5 5 2" xfId="26435" xr:uid="{00000000-0005-0000-0000-00008C660000}"/>
    <cellStyle name="20% - Accent1 3 4 2 5 5 2 2" xfId="26436" xr:uid="{00000000-0005-0000-0000-00008D660000}"/>
    <cellStyle name="20% - Accent1 3 4 2 5 5 2 2 2" xfId="26437" xr:uid="{00000000-0005-0000-0000-00008E660000}"/>
    <cellStyle name="20% - Accent1 3 4 2 5 5 2 3" xfId="26438" xr:uid="{00000000-0005-0000-0000-00008F660000}"/>
    <cellStyle name="20% - Accent1 3 4 2 5 5 3" xfId="26439" xr:uid="{00000000-0005-0000-0000-000090660000}"/>
    <cellStyle name="20% - Accent1 3 4 2 5 5 3 2" xfId="26440" xr:uid="{00000000-0005-0000-0000-000091660000}"/>
    <cellStyle name="20% - Accent1 3 4 2 5 5 4" xfId="26441" xr:uid="{00000000-0005-0000-0000-000092660000}"/>
    <cellStyle name="20% - Accent1 3 4 2 5 6" xfId="26442" xr:uid="{00000000-0005-0000-0000-000093660000}"/>
    <cellStyle name="20% - Accent1 3 4 2 5 6 2" xfId="26443" xr:uid="{00000000-0005-0000-0000-000094660000}"/>
    <cellStyle name="20% - Accent1 3 4 2 5 6 2 2" xfId="26444" xr:uid="{00000000-0005-0000-0000-000095660000}"/>
    <cellStyle name="20% - Accent1 3 4 2 5 6 2 2 2" xfId="26445" xr:uid="{00000000-0005-0000-0000-000096660000}"/>
    <cellStyle name="20% - Accent1 3 4 2 5 6 2 3" xfId="26446" xr:uid="{00000000-0005-0000-0000-000097660000}"/>
    <cellStyle name="20% - Accent1 3 4 2 5 6 3" xfId="26447" xr:uid="{00000000-0005-0000-0000-000098660000}"/>
    <cellStyle name="20% - Accent1 3 4 2 5 6 3 2" xfId="26448" xr:uid="{00000000-0005-0000-0000-000099660000}"/>
    <cellStyle name="20% - Accent1 3 4 2 5 6 4" xfId="26449" xr:uid="{00000000-0005-0000-0000-00009A660000}"/>
    <cellStyle name="20% - Accent1 3 4 2 5 7" xfId="26450" xr:uid="{00000000-0005-0000-0000-00009B660000}"/>
    <cellStyle name="20% - Accent1 3 4 2 5 7 2" xfId="26451" xr:uid="{00000000-0005-0000-0000-00009C660000}"/>
    <cellStyle name="20% - Accent1 3 4 2 5 7 2 2" xfId="26452" xr:uid="{00000000-0005-0000-0000-00009D660000}"/>
    <cellStyle name="20% - Accent1 3 4 2 5 7 3" xfId="26453" xr:uid="{00000000-0005-0000-0000-00009E660000}"/>
    <cellStyle name="20% - Accent1 3 4 2 5 8" xfId="26454" xr:uid="{00000000-0005-0000-0000-00009F660000}"/>
    <cellStyle name="20% - Accent1 3 4 2 5 8 2" xfId="26455" xr:uid="{00000000-0005-0000-0000-0000A0660000}"/>
    <cellStyle name="20% - Accent1 3 4 2 5 8 2 2" xfId="26456" xr:uid="{00000000-0005-0000-0000-0000A1660000}"/>
    <cellStyle name="20% - Accent1 3 4 2 5 8 3" xfId="26457" xr:uid="{00000000-0005-0000-0000-0000A2660000}"/>
    <cellStyle name="20% - Accent1 3 4 2 5 9" xfId="26458" xr:uid="{00000000-0005-0000-0000-0000A3660000}"/>
    <cellStyle name="20% - Accent1 3 4 2 5 9 2" xfId="26459" xr:uid="{00000000-0005-0000-0000-0000A4660000}"/>
    <cellStyle name="20% - Accent1 3 4 2 6" xfId="26460" xr:uid="{00000000-0005-0000-0000-0000A5660000}"/>
    <cellStyle name="20% - Accent1 3 4 2 6 2" xfId="26461" xr:uid="{00000000-0005-0000-0000-0000A6660000}"/>
    <cellStyle name="20% - Accent1 3 4 2 6 2 2" xfId="26462" xr:uid="{00000000-0005-0000-0000-0000A7660000}"/>
    <cellStyle name="20% - Accent1 3 4 2 6 2 2 2" xfId="26463" xr:uid="{00000000-0005-0000-0000-0000A8660000}"/>
    <cellStyle name="20% - Accent1 3 4 2 6 2 2 2 2" xfId="26464" xr:uid="{00000000-0005-0000-0000-0000A9660000}"/>
    <cellStyle name="20% - Accent1 3 4 2 6 2 2 3" xfId="26465" xr:uid="{00000000-0005-0000-0000-0000AA660000}"/>
    <cellStyle name="20% - Accent1 3 4 2 6 2 3" xfId="26466" xr:uid="{00000000-0005-0000-0000-0000AB660000}"/>
    <cellStyle name="20% - Accent1 3 4 2 6 2 3 2" xfId="26467" xr:uid="{00000000-0005-0000-0000-0000AC660000}"/>
    <cellStyle name="20% - Accent1 3 4 2 6 2 4" xfId="26468" xr:uid="{00000000-0005-0000-0000-0000AD660000}"/>
    <cellStyle name="20% - Accent1 3 4 2 6 3" xfId="26469" xr:uid="{00000000-0005-0000-0000-0000AE660000}"/>
    <cellStyle name="20% - Accent1 3 4 2 6 3 2" xfId="26470" xr:uid="{00000000-0005-0000-0000-0000AF660000}"/>
    <cellStyle name="20% - Accent1 3 4 2 6 3 2 2" xfId="26471" xr:uid="{00000000-0005-0000-0000-0000B0660000}"/>
    <cellStyle name="20% - Accent1 3 4 2 6 3 2 2 2" xfId="26472" xr:uid="{00000000-0005-0000-0000-0000B1660000}"/>
    <cellStyle name="20% - Accent1 3 4 2 6 3 2 3" xfId="26473" xr:uid="{00000000-0005-0000-0000-0000B2660000}"/>
    <cellStyle name="20% - Accent1 3 4 2 6 3 3" xfId="26474" xr:uid="{00000000-0005-0000-0000-0000B3660000}"/>
    <cellStyle name="20% - Accent1 3 4 2 6 3 3 2" xfId="26475" xr:uid="{00000000-0005-0000-0000-0000B4660000}"/>
    <cellStyle name="20% - Accent1 3 4 2 6 3 4" xfId="26476" xr:uid="{00000000-0005-0000-0000-0000B5660000}"/>
    <cellStyle name="20% - Accent1 3 4 2 6 4" xfId="26477" xr:uid="{00000000-0005-0000-0000-0000B6660000}"/>
    <cellStyle name="20% - Accent1 3 4 2 6 4 2" xfId="26478" xr:uid="{00000000-0005-0000-0000-0000B7660000}"/>
    <cellStyle name="20% - Accent1 3 4 2 6 4 2 2" xfId="26479" xr:uid="{00000000-0005-0000-0000-0000B8660000}"/>
    <cellStyle name="20% - Accent1 3 4 2 6 4 2 2 2" xfId="26480" xr:uid="{00000000-0005-0000-0000-0000B9660000}"/>
    <cellStyle name="20% - Accent1 3 4 2 6 4 2 3" xfId="26481" xr:uid="{00000000-0005-0000-0000-0000BA660000}"/>
    <cellStyle name="20% - Accent1 3 4 2 6 4 3" xfId="26482" xr:uid="{00000000-0005-0000-0000-0000BB660000}"/>
    <cellStyle name="20% - Accent1 3 4 2 6 4 3 2" xfId="26483" xr:uid="{00000000-0005-0000-0000-0000BC660000}"/>
    <cellStyle name="20% - Accent1 3 4 2 6 4 4" xfId="26484" xr:uid="{00000000-0005-0000-0000-0000BD660000}"/>
    <cellStyle name="20% - Accent1 3 4 2 6 5" xfId="26485" xr:uid="{00000000-0005-0000-0000-0000BE660000}"/>
    <cellStyle name="20% - Accent1 3 4 2 6 5 2" xfId="26486" xr:uid="{00000000-0005-0000-0000-0000BF660000}"/>
    <cellStyle name="20% - Accent1 3 4 2 6 5 2 2" xfId="26487" xr:uid="{00000000-0005-0000-0000-0000C0660000}"/>
    <cellStyle name="20% - Accent1 3 4 2 6 5 3" xfId="26488" xr:uid="{00000000-0005-0000-0000-0000C1660000}"/>
    <cellStyle name="20% - Accent1 3 4 2 6 6" xfId="26489" xr:uid="{00000000-0005-0000-0000-0000C2660000}"/>
    <cellStyle name="20% - Accent1 3 4 2 6 6 2" xfId="26490" xr:uid="{00000000-0005-0000-0000-0000C3660000}"/>
    <cellStyle name="20% - Accent1 3 4 2 6 6 2 2" xfId="26491" xr:uid="{00000000-0005-0000-0000-0000C4660000}"/>
    <cellStyle name="20% - Accent1 3 4 2 6 6 3" xfId="26492" xr:uid="{00000000-0005-0000-0000-0000C5660000}"/>
    <cellStyle name="20% - Accent1 3 4 2 6 7" xfId="26493" xr:uid="{00000000-0005-0000-0000-0000C6660000}"/>
    <cellStyle name="20% - Accent1 3 4 2 6 7 2" xfId="26494" xr:uid="{00000000-0005-0000-0000-0000C7660000}"/>
    <cellStyle name="20% - Accent1 3 4 2 6 8" xfId="26495" xr:uid="{00000000-0005-0000-0000-0000C8660000}"/>
    <cellStyle name="20% - Accent1 3 4 2 6 8 2" xfId="26496" xr:uid="{00000000-0005-0000-0000-0000C9660000}"/>
    <cellStyle name="20% - Accent1 3 4 2 6 9" xfId="26497" xr:uid="{00000000-0005-0000-0000-0000CA660000}"/>
    <cellStyle name="20% - Accent1 3 4 2 7" xfId="26498" xr:uid="{00000000-0005-0000-0000-0000CB660000}"/>
    <cellStyle name="20% - Accent1 3 4 2 7 2" xfId="26499" xr:uid="{00000000-0005-0000-0000-0000CC660000}"/>
    <cellStyle name="20% - Accent1 3 4 2 7 2 2" xfId="26500" xr:uid="{00000000-0005-0000-0000-0000CD660000}"/>
    <cellStyle name="20% - Accent1 3 4 2 7 2 2 2" xfId="26501" xr:uid="{00000000-0005-0000-0000-0000CE660000}"/>
    <cellStyle name="20% - Accent1 3 4 2 7 2 2 2 2" xfId="26502" xr:uid="{00000000-0005-0000-0000-0000CF660000}"/>
    <cellStyle name="20% - Accent1 3 4 2 7 2 2 3" xfId="26503" xr:uid="{00000000-0005-0000-0000-0000D0660000}"/>
    <cellStyle name="20% - Accent1 3 4 2 7 2 3" xfId="26504" xr:uid="{00000000-0005-0000-0000-0000D1660000}"/>
    <cellStyle name="20% - Accent1 3 4 2 7 2 3 2" xfId="26505" xr:uid="{00000000-0005-0000-0000-0000D2660000}"/>
    <cellStyle name="20% - Accent1 3 4 2 7 2 4" xfId="26506" xr:uid="{00000000-0005-0000-0000-0000D3660000}"/>
    <cellStyle name="20% - Accent1 3 4 2 7 3" xfId="26507" xr:uid="{00000000-0005-0000-0000-0000D4660000}"/>
    <cellStyle name="20% - Accent1 3 4 2 7 3 2" xfId="26508" xr:uid="{00000000-0005-0000-0000-0000D5660000}"/>
    <cellStyle name="20% - Accent1 3 4 2 7 3 2 2" xfId="26509" xr:uid="{00000000-0005-0000-0000-0000D6660000}"/>
    <cellStyle name="20% - Accent1 3 4 2 7 3 2 2 2" xfId="26510" xr:uid="{00000000-0005-0000-0000-0000D7660000}"/>
    <cellStyle name="20% - Accent1 3 4 2 7 3 2 3" xfId="26511" xr:uid="{00000000-0005-0000-0000-0000D8660000}"/>
    <cellStyle name="20% - Accent1 3 4 2 7 3 3" xfId="26512" xr:uid="{00000000-0005-0000-0000-0000D9660000}"/>
    <cellStyle name="20% - Accent1 3 4 2 7 3 3 2" xfId="26513" xr:uid="{00000000-0005-0000-0000-0000DA660000}"/>
    <cellStyle name="20% - Accent1 3 4 2 7 3 4" xfId="26514" xr:uid="{00000000-0005-0000-0000-0000DB660000}"/>
    <cellStyle name="20% - Accent1 3 4 2 7 4" xfId="26515" xr:uid="{00000000-0005-0000-0000-0000DC660000}"/>
    <cellStyle name="20% - Accent1 3 4 2 7 4 2" xfId="26516" xr:uid="{00000000-0005-0000-0000-0000DD660000}"/>
    <cellStyle name="20% - Accent1 3 4 2 7 4 2 2" xfId="26517" xr:uid="{00000000-0005-0000-0000-0000DE660000}"/>
    <cellStyle name="20% - Accent1 3 4 2 7 4 2 2 2" xfId="26518" xr:uid="{00000000-0005-0000-0000-0000DF660000}"/>
    <cellStyle name="20% - Accent1 3 4 2 7 4 2 3" xfId="26519" xr:uid="{00000000-0005-0000-0000-0000E0660000}"/>
    <cellStyle name="20% - Accent1 3 4 2 7 4 3" xfId="26520" xr:uid="{00000000-0005-0000-0000-0000E1660000}"/>
    <cellStyle name="20% - Accent1 3 4 2 7 4 3 2" xfId="26521" xr:uid="{00000000-0005-0000-0000-0000E2660000}"/>
    <cellStyle name="20% - Accent1 3 4 2 7 4 4" xfId="26522" xr:uid="{00000000-0005-0000-0000-0000E3660000}"/>
    <cellStyle name="20% - Accent1 3 4 2 7 5" xfId="26523" xr:uid="{00000000-0005-0000-0000-0000E4660000}"/>
    <cellStyle name="20% - Accent1 3 4 2 7 5 2" xfId="26524" xr:uid="{00000000-0005-0000-0000-0000E5660000}"/>
    <cellStyle name="20% - Accent1 3 4 2 7 5 2 2" xfId="26525" xr:uid="{00000000-0005-0000-0000-0000E6660000}"/>
    <cellStyle name="20% - Accent1 3 4 2 7 5 3" xfId="26526" xr:uid="{00000000-0005-0000-0000-0000E7660000}"/>
    <cellStyle name="20% - Accent1 3 4 2 7 6" xfId="26527" xr:uid="{00000000-0005-0000-0000-0000E8660000}"/>
    <cellStyle name="20% - Accent1 3 4 2 7 6 2" xfId="26528" xr:uid="{00000000-0005-0000-0000-0000E9660000}"/>
    <cellStyle name="20% - Accent1 3 4 2 7 6 2 2" xfId="26529" xr:uid="{00000000-0005-0000-0000-0000EA660000}"/>
    <cellStyle name="20% - Accent1 3 4 2 7 6 3" xfId="26530" xr:uid="{00000000-0005-0000-0000-0000EB660000}"/>
    <cellStyle name="20% - Accent1 3 4 2 7 7" xfId="26531" xr:uid="{00000000-0005-0000-0000-0000EC660000}"/>
    <cellStyle name="20% - Accent1 3 4 2 7 7 2" xfId="26532" xr:uid="{00000000-0005-0000-0000-0000ED660000}"/>
    <cellStyle name="20% - Accent1 3 4 2 7 8" xfId="26533" xr:uid="{00000000-0005-0000-0000-0000EE660000}"/>
    <cellStyle name="20% - Accent1 3 4 2 7 8 2" xfId="26534" xr:uid="{00000000-0005-0000-0000-0000EF660000}"/>
    <cellStyle name="20% - Accent1 3 4 2 7 9" xfId="26535" xr:uid="{00000000-0005-0000-0000-0000F0660000}"/>
    <cellStyle name="20% - Accent1 3 4 2 8" xfId="26536" xr:uid="{00000000-0005-0000-0000-0000F1660000}"/>
    <cellStyle name="20% - Accent1 3 4 2 8 2" xfId="26537" xr:uid="{00000000-0005-0000-0000-0000F2660000}"/>
    <cellStyle name="20% - Accent1 3 4 2 8 2 2" xfId="26538" xr:uid="{00000000-0005-0000-0000-0000F3660000}"/>
    <cellStyle name="20% - Accent1 3 4 2 8 2 2 2" xfId="26539" xr:uid="{00000000-0005-0000-0000-0000F4660000}"/>
    <cellStyle name="20% - Accent1 3 4 2 8 2 3" xfId="26540" xr:uid="{00000000-0005-0000-0000-0000F5660000}"/>
    <cellStyle name="20% - Accent1 3 4 2 8 3" xfId="26541" xr:uid="{00000000-0005-0000-0000-0000F6660000}"/>
    <cellStyle name="20% - Accent1 3 4 2 8 3 2" xfId="26542" xr:uid="{00000000-0005-0000-0000-0000F7660000}"/>
    <cellStyle name="20% - Accent1 3 4 2 8 4" xfId="26543" xr:uid="{00000000-0005-0000-0000-0000F8660000}"/>
    <cellStyle name="20% - Accent1 3 4 2 9" xfId="26544" xr:uid="{00000000-0005-0000-0000-0000F9660000}"/>
    <cellStyle name="20% - Accent1 3 4 2 9 2" xfId="26545" xr:uid="{00000000-0005-0000-0000-0000FA660000}"/>
    <cellStyle name="20% - Accent1 3 4 2 9 2 2" xfId="26546" xr:uid="{00000000-0005-0000-0000-0000FB660000}"/>
    <cellStyle name="20% - Accent1 3 4 2 9 2 2 2" xfId="26547" xr:uid="{00000000-0005-0000-0000-0000FC660000}"/>
    <cellStyle name="20% - Accent1 3 4 2 9 2 3" xfId="26548" xr:uid="{00000000-0005-0000-0000-0000FD660000}"/>
    <cellStyle name="20% - Accent1 3 4 2 9 3" xfId="26549" xr:uid="{00000000-0005-0000-0000-0000FE660000}"/>
    <cellStyle name="20% - Accent1 3 4 2 9 3 2" xfId="26550" xr:uid="{00000000-0005-0000-0000-0000FF660000}"/>
    <cellStyle name="20% - Accent1 3 4 2 9 4" xfId="26551" xr:uid="{00000000-0005-0000-0000-000000670000}"/>
    <cellStyle name="20% - Accent1 3 4 3" xfId="26552" xr:uid="{00000000-0005-0000-0000-000001670000}"/>
    <cellStyle name="20% - Accent1 3 4 3 10" xfId="26553" xr:uid="{00000000-0005-0000-0000-000002670000}"/>
    <cellStyle name="20% - Accent1 3 4 3 10 2" xfId="26554" xr:uid="{00000000-0005-0000-0000-000003670000}"/>
    <cellStyle name="20% - Accent1 3 4 3 10 2 2" xfId="26555" xr:uid="{00000000-0005-0000-0000-000004670000}"/>
    <cellStyle name="20% - Accent1 3 4 3 10 3" xfId="26556" xr:uid="{00000000-0005-0000-0000-000005670000}"/>
    <cellStyle name="20% - Accent1 3 4 3 11" xfId="26557" xr:uid="{00000000-0005-0000-0000-000006670000}"/>
    <cellStyle name="20% - Accent1 3 4 3 11 2" xfId="26558" xr:uid="{00000000-0005-0000-0000-000007670000}"/>
    <cellStyle name="20% - Accent1 3 4 3 11 2 2" xfId="26559" xr:uid="{00000000-0005-0000-0000-000008670000}"/>
    <cellStyle name="20% - Accent1 3 4 3 11 3" xfId="26560" xr:uid="{00000000-0005-0000-0000-000009670000}"/>
    <cellStyle name="20% - Accent1 3 4 3 12" xfId="26561" xr:uid="{00000000-0005-0000-0000-00000A670000}"/>
    <cellStyle name="20% - Accent1 3 4 3 12 2" xfId="26562" xr:uid="{00000000-0005-0000-0000-00000B670000}"/>
    <cellStyle name="20% - Accent1 3 4 3 13" xfId="26563" xr:uid="{00000000-0005-0000-0000-00000C670000}"/>
    <cellStyle name="20% - Accent1 3 4 3 13 2" xfId="26564" xr:uid="{00000000-0005-0000-0000-00000D670000}"/>
    <cellStyle name="20% - Accent1 3 4 3 14" xfId="26565" xr:uid="{00000000-0005-0000-0000-00000E670000}"/>
    <cellStyle name="20% - Accent1 3 4 3 2" xfId="26566" xr:uid="{00000000-0005-0000-0000-00000F670000}"/>
    <cellStyle name="20% - Accent1 3 4 3 2 10" xfId="26567" xr:uid="{00000000-0005-0000-0000-000010670000}"/>
    <cellStyle name="20% - Accent1 3 4 3 2 10 2" xfId="26568" xr:uid="{00000000-0005-0000-0000-000011670000}"/>
    <cellStyle name="20% - Accent1 3 4 3 2 11" xfId="26569" xr:uid="{00000000-0005-0000-0000-000012670000}"/>
    <cellStyle name="20% - Accent1 3 4 3 2 2" xfId="26570" xr:uid="{00000000-0005-0000-0000-000013670000}"/>
    <cellStyle name="20% - Accent1 3 4 3 2 2 2" xfId="26571" xr:uid="{00000000-0005-0000-0000-000014670000}"/>
    <cellStyle name="20% - Accent1 3 4 3 2 2 2 2" xfId="26572" xr:uid="{00000000-0005-0000-0000-000015670000}"/>
    <cellStyle name="20% - Accent1 3 4 3 2 2 2 2 2" xfId="26573" xr:uid="{00000000-0005-0000-0000-000016670000}"/>
    <cellStyle name="20% - Accent1 3 4 3 2 2 2 2 2 2" xfId="26574" xr:uid="{00000000-0005-0000-0000-000017670000}"/>
    <cellStyle name="20% - Accent1 3 4 3 2 2 2 2 3" xfId="26575" xr:uid="{00000000-0005-0000-0000-000018670000}"/>
    <cellStyle name="20% - Accent1 3 4 3 2 2 2 3" xfId="26576" xr:uid="{00000000-0005-0000-0000-000019670000}"/>
    <cellStyle name="20% - Accent1 3 4 3 2 2 2 3 2" xfId="26577" xr:uid="{00000000-0005-0000-0000-00001A670000}"/>
    <cellStyle name="20% - Accent1 3 4 3 2 2 2 4" xfId="26578" xr:uid="{00000000-0005-0000-0000-00001B670000}"/>
    <cellStyle name="20% - Accent1 3 4 3 2 2 3" xfId="26579" xr:uid="{00000000-0005-0000-0000-00001C670000}"/>
    <cellStyle name="20% - Accent1 3 4 3 2 2 3 2" xfId="26580" xr:uid="{00000000-0005-0000-0000-00001D670000}"/>
    <cellStyle name="20% - Accent1 3 4 3 2 2 3 2 2" xfId="26581" xr:uid="{00000000-0005-0000-0000-00001E670000}"/>
    <cellStyle name="20% - Accent1 3 4 3 2 2 3 2 2 2" xfId="26582" xr:uid="{00000000-0005-0000-0000-00001F670000}"/>
    <cellStyle name="20% - Accent1 3 4 3 2 2 3 2 3" xfId="26583" xr:uid="{00000000-0005-0000-0000-000020670000}"/>
    <cellStyle name="20% - Accent1 3 4 3 2 2 3 3" xfId="26584" xr:uid="{00000000-0005-0000-0000-000021670000}"/>
    <cellStyle name="20% - Accent1 3 4 3 2 2 3 3 2" xfId="26585" xr:uid="{00000000-0005-0000-0000-000022670000}"/>
    <cellStyle name="20% - Accent1 3 4 3 2 2 3 4" xfId="26586" xr:uid="{00000000-0005-0000-0000-000023670000}"/>
    <cellStyle name="20% - Accent1 3 4 3 2 2 4" xfId="26587" xr:uid="{00000000-0005-0000-0000-000024670000}"/>
    <cellStyle name="20% - Accent1 3 4 3 2 2 4 2" xfId="26588" xr:uid="{00000000-0005-0000-0000-000025670000}"/>
    <cellStyle name="20% - Accent1 3 4 3 2 2 4 2 2" xfId="26589" xr:uid="{00000000-0005-0000-0000-000026670000}"/>
    <cellStyle name="20% - Accent1 3 4 3 2 2 4 2 2 2" xfId="26590" xr:uid="{00000000-0005-0000-0000-000027670000}"/>
    <cellStyle name="20% - Accent1 3 4 3 2 2 4 2 3" xfId="26591" xr:uid="{00000000-0005-0000-0000-000028670000}"/>
    <cellStyle name="20% - Accent1 3 4 3 2 2 4 3" xfId="26592" xr:uid="{00000000-0005-0000-0000-000029670000}"/>
    <cellStyle name="20% - Accent1 3 4 3 2 2 4 3 2" xfId="26593" xr:uid="{00000000-0005-0000-0000-00002A670000}"/>
    <cellStyle name="20% - Accent1 3 4 3 2 2 4 4" xfId="26594" xr:uid="{00000000-0005-0000-0000-00002B670000}"/>
    <cellStyle name="20% - Accent1 3 4 3 2 2 5" xfId="26595" xr:uid="{00000000-0005-0000-0000-00002C670000}"/>
    <cellStyle name="20% - Accent1 3 4 3 2 2 5 2" xfId="26596" xr:uid="{00000000-0005-0000-0000-00002D670000}"/>
    <cellStyle name="20% - Accent1 3 4 3 2 2 5 2 2" xfId="26597" xr:uid="{00000000-0005-0000-0000-00002E670000}"/>
    <cellStyle name="20% - Accent1 3 4 3 2 2 5 3" xfId="26598" xr:uid="{00000000-0005-0000-0000-00002F670000}"/>
    <cellStyle name="20% - Accent1 3 4 3 2 2 6" xfId="26599" xr:uid="{00000000-0005-0000-0000-000030670000}"/>
    <cellStyle name="20% - Accent1 3 4 3 2 2 6 2" xfId="26600" xr:uid="{00000000-0005-0000-0000-000031670000}"/>
    <cellStyle name="20% - Accent1 3 4 3 2 2 6 2 2" xfId="26601" xr:uid="{00000000-0005-0000-0000-000032670000}"/>
    <cellStyle name="20% - Accent1 3 4 3 2 2 6 3" xfId="26602" xr:uid="{00000000-0005-0000-0000-000033670000}"/>
    <cellStyle name="20% - Accent1 3 4 3 2 2 7" xfId="26603" xr:uid="{00000000-0005-0000-0000-000034670000}"/>
    <cellStyle name="20% - Accent1 3 4 3 2 2 7 2" xfId="26604" xr:uid="{00000000-0005-0000-0000-000035670000}"/>
    <cellStyle name="20% - Accent1 3 4 3 2 2 8" xfId="26605" xr:uid="{00000000-0005-0000-0000-000036670000}"/>
    <cellStyle name="20% - Accent1 3 4 3 2 2 8 2" xfId="26606" xr:uid="{00000000-0005-0000-0000-000037670000}"/>
    <cellStyle name="20% - Accent1 3 4 3 2 2 9" xfId="26607" xr:uid="{00000000-0005-0000-0000-000038670000}"/>
    <cellStyle name="20% - Accent1 3 4 3 2 3" xfId="26608" xr:uid="{00000000-0005-0000-0000-000039670000}"/>
    <cellStyle name="20% - Accent1 3 4 3 2 3 2" xfId="26609" xr:uid="{00000000-0005-0000-0000-00003A670000}"/>
    <cellStyle name="20% - Accent1 3 4 3 2 3 2 2" xfId="26610" xr:uid="{00000000-0005-0000-0000-00003B670000}"/>
    <cellStyle name="20% - Accent1 3 4 3 2 3 2 2 2" xfId="26611" xr:uid="{00000000-0005-0000-0000-00003C670000}"/>
    <cellStyle name="20% - Accent1 3 4 3 2 3 2 2 2 2" xfId="26612" xr:uid="{00000000-0005-0000-0000-00003D670000}"/>
    <cellStyle name="20% - Accent1 3 4 3 2 3 2 2 3" xfId="26613" xr:uid="{00000000-0005-0000-0000-00003E670000}"/>
    <cellStyle name="20% - Accent1 3 4 3 2 3 2 3" xfId="26614" xr:uid="{00000000-0005-0000-0000-00003F670000}"/>
    <cellStyle name="20% - Accent1 3 4 3 2 3 2 3 2" xfId="26615" xr:uid="{00000000-0005-0000-0000-000040670000}"/>
    <cellStyle name="20% - Accent1 3 4 3 2 3 2 4" xfId="26616" xr:uid="{00000000-0005-0000-0000-000041670000}"/>
    <cellStyle name="20% - Accent1 3 4 3 2 3 3" xfId="26617" xr:uid="{00000000-0005-0000-0000-000042670000}"/>
    <cellStyle name="20% - Accent1 3 4 3 2 3 3 2" xfId="26618" xr:uid="{00000000-0005-0000-0000-000043670000}"/>
    <cellStyle name="20% - Accent1 3 4 3 2 3 3 2 2" xfId="26619" xr:uid="{00000000-0005-0000-0000-000044670000}"/>
    <cellStyle name="20% - Accent1 3 4 3 2 3 3 2 2 2" xfId="26620" xr:uid="{00000000-0005-0000-0000-000045670000}"/>
    <cellStyle name="20% - Accent1 3 4 3 2 3 3 2 3" xfId="26621" xr:uid="{00000000-0005-0000-0000-000046670000}"/>
    <cellStyle name="20% - Accent1 3 4 3 2 3 3 3" xfId="26622" xr:uid="{00000000-0005-0000-0000-000047670000}"/>
    <cellStyle name="20% - Accent1 3 4 3 2 3 3 3 2" xfId="26623" xr:uid="{00000000-0005-0000-0000-000048670000}"/>
    <cellStyle name="20% - Accent1 3 4 3 2 3 3 4" xfId="26624" xr:uid="{00000000-0005-0000-0000-000049670000}"/>
    <cellStyle name="20% - Accent1 3 4 3 2 3 4" xfId="26625" xr:uid="{00000000-0005-0000-0000-00004A670000}"/>
    <cellStyle name="20% - Accent1 3 4 3 2 3 4 2" xfId="26626" xr:uid="{00000000-0005-0000-0000-00004B670000}"/>
    <cellStyle name="20% - Accent1 3 4 3 2 3 4 2 2" xfId="26627" xr:uid="{00000000-0005-0000-0000-00004C670000}"/>
    <cellStyle name="20% - Accent1 3 4 3 2 3 4 2 2 2" xfId="26628" xr:uid="{00000000-0005-0000-0000-00004D670000}"/>
    <cellStyle name="20% - Accent1 3 4 3 2 3 4 2 3" xfId="26629" xr:uid="{00000000-0005-0000-0000-00004E670000}"/>
    <cellStyle name="20% - Accent1 3 4 3 2 3 4 3" xfId="26630" xr:uid="{00000000-0005-0000-0000-00004F670000}"/>
    <cellStyle name="20% - Accent1 3 4 3 2 3 4 3 2" xfId="26631" xr:uid="{00000000-0005-0000-0000-000050670000}"/>
    <cellStyle name="20% - Accent1 3 4 3 2 3 4 4" xfId="26632" xr:uid="{00000000-0005-0000-0000-000051670000}"/>
    <cellStyle name="20% - Accent1 3 4 3 2 3 5" xfId="26633" xr:uid="{00000000-0005-0000-0000-000052670000}"/>
    <cellStyle name="20% - Accent1 3 4 3 2 3 5 2" xfId="26634" xr:uid="{00000000-0005-0000-0000-000053670000}"/>
    <cellStyle name="20% - Accent1 3 4 3 2 3 5 2 2" xfId="26635" xr:uid="{00000000-0005-0000-0000-000054670000}"/>
    <cellStyle name="20% - Accent1 3 4 3 2 3 5 3" xfId="26636" xr:uid="{00000000-0005-0000-0000-000055670000}"/>
    <cellStyle name="20% - Accent1 3 4 3 2 3 6" xfId="26637" xr:uid="{00000000-0005-0000-0000-000056670000}"/>
    <cellStyle name="20% - Accent1 3 4 3 2 3 6 2" xfId="26638" xr:uid="{00000000-0005-0000-0000-000057670000}"/>
    <cellStyle name="20% - Accent1 3 4 3 2 3 6 2 2" xfId="26639" xr:uid="{00000000-0005-0000-0000-000058670000}"/>
    <cellStyle name="20% - Accent1 3 4 3 2 3 6 3" xfId="26640" xr:uid="{00000000-0005-0000-0000-000059670000}"/>
    <cellStyle name="20% - Accent1 3 4 3 2 3 7" xfId="26641" xr:uid="{00000000-0005-0000-0000-00005A670000}"/>
    <cellStyle name="20% - Accent1 3 4 3 2 3 7 2" xfId="26642" xr:uid="{00000000-0005-0000-0000-00005B670000}"/>
    <cellStyle name="20% - Accent1 3 4 3 2 3 8" xfId="26643" xr:uid="{00000000-0005-0000-0000-00005C670000}"/>
    <cellStyle name="20% - Accent1 3 4 3 2 3 8 2" xfId="26644" xr:uid="{00000000-0005-0000-0000-00005D670000}"/>
    <cellStyle name="20% - Accent1 3 4 3 2 3 9" xfId="26645" xr:uid="{00000000-0005-0000-0000-00005E670000}"/>
    <cellStyle name="20% - Accent1 3 4 3 2 4" xfId="26646" xr:uid="{00000000-0005-0000-0000-00005F670000}"/>
    <cellStyle name="20% - Accent1 3 4 3 2 4 2" xfId="26647" xr:uid="{00000000-0005-0000-0000-000060670000}"/>
    <cellStyle name="20% - Accent1 3 4 3 2 4 2 2" xfId="26648" xr:uid="{00000000-0005-0000-0000-000061670000}"/>
    <cellStyle name="20% - Accent1 3 4 3 2 4 2 2 2" xfId="26649" xr:uid="{00000000-0005-0000-0000-000062670000}"/>
    <cellStyle name="20% - Accent1 3 4 3 2 4 2 3" xfId="26650" xr:uid="{00000000-0005-0000-0000-000063670000}"/>
    <cellStyle name="20% - Accent1 3 4 3 2 4 3" xfId="26651" xr:uid="{00000000-0005-0000-0000-000064670000}"/>
    <cellStyle name="20% - Accent1 3 4 3 2 4 3 2" xfId="26652" xr:uid="{00000000-0005-0000-0000-000065670000}"/>
    <cellStyle name="20% - Accent1 3 4 3 2 4 4" xfId="26653" xr:uid="{00000000-0005-0000-0000-000066670000}"/>
    <cellStyle name="20% - Accent1 3 4 3 2 5" xfId="26654" xr:uid="{00000000-0005-0000-0000-000067670000}"/>
    <cellStyle name="20% - Accent1 3 4 3 2 5 2" xfId="26655" xr:uid="{00000000-0005-0000-0000-000068670000}"/>
    <cellStyle name="20% - Accent1 3 4 3 2 5 2 2" xfId="26656" xr:uid="{00000000-0005-0000-0000-000069670000}"/>
    <cellStyle name="20% - Accent1 3 4 3 2 5 2 2 2" xfId="26657" xr:uid="{00000000-0005-0000-0000-00006A670000}"/>
    <cellStyle name="20% - Accent1 3 4 3 2 5 2 3" xfId="26658" xr:uid="{00000000-0005-0000-0000-00006B670000}"/>
    <cellStyle name="20% - Accent1 3 4 3 2 5 3" xfId="26659" xr:uid="{00000000-0005-0000-0000-00006C670000}"/>
    <cellStyle name="20% - Accent1 3 4 3 2 5 3 2" xfId="26660" xr:uid="{00000000-0005-0000-0000-00006D670000}"/>
    <cellStyle name="20% - Accent1 3 4 3 2 5 4" xfId="26661" xr:uid="{00000000-0005-0000-0000-00006E670000}"/>
    <cellStyle name="20% - Accent1 3 4 3 2 6" xfId="26662" xr:uid="{00000000-0005-0000-0000-00006F670000}"/>
    <cellStyle name="20% - Accent1 3 4 3 2 6 2" xfId="26663" xr:uid="{00000000-0005-0000-0000-000070670000}"/>
    <cellStyle name="20% - Accent1 3 4 3 2 6 2 2" xfId="26664" xr:uid="{00000000-0005-0000-0000-000071670000}"/>
    <cellStyle name="20% - Accent1 3 4 3 2 6 2 2 2" xfId="26665" xr:uid="{00000000-0005-0000-0000-000072670000}"/>
    <cellStyle name="20% - Accent1 3 4 3 2 6 2 3" xfId="26666" xr:uid="{00000000-0005-0000-0000-000073670000}"/>
    <cellStyle name="20% - Accent1 3 4 3 2 6 3" xfId="26667" xr:uid="{00000000-0005-0000-0000-000074670000}"/>
    <cellStyle name="20% - Accent1 3 4 3 2 6 3 2" xfId="26668" xr:uid="{00000000-0005-0000-0000-000075670000}"/>
    <cellStyle name="20% - Accent1 3 4 3 2 6 4" xfId="26669" xr:uid="{00000000-0005-0000-0000-000076670000}"/>
    <cellStyle name="20% - Accent1 3 4 3 2 7" xfId="26670" xr:uid="{00000000-0005-0000-0000-000077670000}"/>
    <cellStyle name="20% - Accent1 3 4 3 2 7 2" xfId="26671" xr:uid="{00000000-0005-0000-0000-000078670000}"/>
    <cellStyle name="20% - Accent1 3 4 3 2 7 2 2" xfId="26672" xr:uid="{00000000-0005-0000-0000-000079670000}"/>
    <cellStyle name="20% - Accent1 3 4 3 2 7 3" xfId="26673" xr:uid="{00000000-0005-0000-0000-00007A670000}"/>
    <cellStyle name="20% - Accent1 3 4 3 2 8" xfId="26674" xr:uid="{00000000-0005-0000-0000-00007B670000}"/>
    <cellStyle name="20% - Accent1 3 4 3 2 8 2" xfId="26675" xr:uid="{00000000-0005-0000-0000-00007C670000}"/>
    <cellStyle name="20% - Accent1 3 4 3 2 8 2 2" xfId="26676" xr:uid="{00000000-0005-0000-0000-00007D670000}"/>
    <cellStyle name="20% - Accent1 3 4 3 2 8 3" xfId="26677" xr:uid="{00000000-0005-0000-0000-00007E670000}"/>
    <cellStyle name="20% - Accent1 3 4 3 2 9" xfId="26678" xr:uid="{00000000-0005-0000-0000-00007F670000}"/>
    <cellStyle name="20% - Accent1 3 4 3 2 9 2" xfId="26679" xr:uid="{00000000-0005-0000-0000-000080670000}"/>
    <cellStyle name="20% - Accent1 3 4 3 3" xfId="26680" xr:uid="{00000000-0005-0000-0000-000081670000}"/>
    <cellStyle name="20% - Accent1 3 4 3 3 10" xfId="26681" xr:uid="{00000000-0005-0000-0000-000082670000}"/>
    <cellStyle name="20% - Accent1 3 4 3 3 10 2" xfId="26682" xr:uid="{00000000-0005-0000-0000-000083670000}"/>
    <cellStyle name="20% - Accent1 3 4 3 3 11" xfId="26683" xr:uid="{00000000-0005-0000-0000-000084670000}"/>
    <cellStyle name="20% - Accent1 3 4 3 3 2" xfId="26684" xr:uid="{00000000-0005-0000-0000-000085670000}"/>
    <cellStyle name="20% - Accent1 3 4 3 3 2 2" xfId="26685" xr:uid="{00000000-0005-0000-0000-000086670000}"/>
    <cellStyle name="20% - Accent1 3 4 3 3 2 2 2" xfId="26686" xr:uid="{00000000-0005-0000-0000-000087670000}"/>
    <cellStyle name="20% - Accent1 3 4 3 3 2 2 2 2" xfId="26687" xr:uid="{00000000-0005-0000-0000-000088670000}"/>
    <cellStyle name="20% - Accent1 3 4 3 3 2 2 2 2 2" xfId="26688" xr:uid="{00000000-0005-0000-0000-000089670000}"/>
    <cellStyle name="20% - Accent1 3 4 3 3 2 2 2 3" xfId="26689" xr:uid="{00000000-0005-0000-0000-00008A670000}"/>
    <cellStyle name="20% - Accent1 3 4 3 3 2 2 3" xfId="26690" xr:uid="{00000000-0005-0000-0000-00008B670000}"/>
    <cellStyle name="20% - Accent1 3 4 3 3 2 2 3 2" xfId="26691" xr:uid="{00000000-0005-0000-0000-00008C670000}"/>
    <cellStyle name="20% - Accent1 3 4 3 3 2 2 4" xfId="26692" xr:uid="{00000000-0005-0000-0000-00008D670000}"/>
    <cellStyle name="20% - Accent1 3 4 3 3 2 3" xfId="26693" xr:uid="{00000000-0005-0000-0000-00008E670000}"/>
    <cellStyle name="20% - Accent1 3 4 3 3 2 3 2" xfId="26694" xr:uid="{00000000-0005-0000-0000-00008F670000}"/>
    <cellStyle name="20% - Accent1 3 4 3 3 2 3 2 2" xfId="26695" xr:uid="{00000000-0005-0000-0000-000090670000}"/>
    <cellStyle name="20% - Accent1 3 4 3 3 2 3 2 2 2" xfId="26696" xr:uid="{00000000-0005-0000-0000-000091670000}"/>
    <cellStyle name="20% - Accent1 3 4 3 3 2 3 2 3" xfId="26697" xr:uid="{00000000-0005-0000-0000-000092670000}"/>
    <cellStyle name="20% - Accent1 3 4 3 3 2 3 3" xfId="26698" xr:uid="{00000000-0005-0000-0000-000093670000}"/>
    <cellStyle name="20% - Accent1 3 4 3 3 2 3 3 2" xfId="26699" xr:uid="{00000000-0005-0000-0000-000094670000}"/>
    <cellStyle name="20% - Accent1 3 4 3 3 2 3 4" xfId="26700" xr:uid="{00000000-0005-0000-0000-000095670000}"/>
    <cellStyle name="20% - Accent1 3 4 3 3 2 4" xfId="26701" xr:uid="{00000000-0005-0000-0000-000096670000}"/>
    <cellStyle name="20% - Accent1 3 4 3 3 2 4 2" xfId="26702" xr:uid="{00000000-0005-0000-0000-000097670000}"/>
    <cellStyle name="20% - Accent1 3 4 3 3 2 4 2 2" xfId="26703" xr:uid="{00000000-0005-0000-0000-000098670000}"/>
    <cellStyle name="20% - Accent1 3 4 3 3 2 4 2 2 2" xfId="26704" xr:uid="{00000000-0005-0000-0000-000099670000}"/>
    <cellStyle name="20% - Accent1 3 4 3 3 2 4 2 3" xfId="26705" xr:uid="{00000000-0005-0000-0000-00009A670000}"/>
    <cellStyle name="20% - Accent1 3 4 3 3 2 4 3" xfId="26706" xr:uid="{00000000-0005-0000-0000-00009B670000}"/>
    <cellStyle name="20% - Accent1 3 4 3 3 2 4 3 2" xfId="26707" xr:uid="{00000000-0005-0000-0000-00009C670000}"/>
    <cellStyle name="20% - Accent1 3 4 3 3 2 4 4" xfId="26708" xr:uid="{00000000-0005-0000-0000-00009D670000}"/>
    <cellStyle name="20% - Accent1 3 4 3 3 2 5" xfId="26709" xr:uid="{00000000-0005-0000-0000-00009E670000}"/>
    <cellStyle name="20% - Accent1 3 4 3 3 2 5 2" xfId="26710" xr:uid="{00000000-0005-0000-0000-00009F670000}"/>
    <cellStyle name="20% - Accent1 3 4 3 3 2 5 2 2" xfId="26711" xr:uid="{00000000-0005-0000-0000-0000A0670000}"/>
    <cellStyle name="20% - Accent1 3 4 3 3 2 5 3" xfId="26712" xr:uid="{00000000-0005-0000-0000-0000A1670000}"/>
    <cellStyle name="20% - Accent1 3 4 3 3 2 6" xfId="26713" xr:uid="{00000000-0005-0000-0000-0000A2670000}"/>
    <cellStyle name="20% - Accent1 3 4 3 3 2 6 2" xfId="26714" xr:uid="{00000000-0005-0000-0000-0000A3670000}"/>
    <cellStyle name="20% - Accent1 3 4 3 3 2 6 2 2" xfId="26715" xr:uid="{00000000-0005-0000-0000-0000A4670000}"/>
    <cellStyle name="20% - Accent1 3 4 3 3 2 6 3" xfId="26716" xr:uid="{00000000-0005-0000-0000-0000A5670000}"/>
    <cellStyle name="20% - Accent1 3 4 3 3 2 7" xfId="26717" xr:uid="{00000000-0005-0000-0000-0000A6670000}"/>
    <cellStyle name="20% - Accent1 3 4 3 3 2 7 2" xfId="26718" xr:uid="{00000000-0005-0000-0000-0000A7670000}"/>
    <cellStyle name="20% - Accent1 3 4 3 3 2 8" xfId="26719" xr:uid="{00000000-0005-0000-0000-0000A8670000}"/>
    <cellStyle name="20% - Accent1 3 4 3 3 2 8 2" xfId="26720" xr:uid="{00000000-0005-0000-0000-0000A9670000}"/>
    <cellStyle name="20% - Accent1 3 4 3 3 2 9" xfId="26721" xr:uid="{00000000-0005-0000-0000-0000AA670000}"/>
    <cellStyle name="20% - Accent1 3 4 3 3 3" xfId="26722" xr:uid="{00000000-0005-0000-0000-0000AB670000}"/>
    <cellStyle name="20% - Accent1 3 4 3 3 3 2" xfId="26723" xr:uid="{00000000-0005-0000-0000-0000AC670000}"/>
    <cellStyle name="20% - Accent1 3 4 3 3 3 2 2" xfId="26724" xr:uid="{00000000-0005-0000-0000-0000AD670000}"/>
    <cellStyle name="20% - Accent1 3 4 3 3 3 2 2 2" xfId="26725" xr:uid="{00000000-0005-0000-0000-0000AE670000}"/>
    <cellStyle name="20% - Accent1 3 4 3 3 3 2 2 2 2" xfId="26726" xr:uid="{00000000-0005-0000-0000-0000AF670000}"/>
    <cellStyle name="20% - Accent1 3 4 3 3 3 2 2 3" xfId="26727" xr:uid="{00000000-0005-0000-0000-0000B0670000}"/>
    <cellStyle name="20% - Accent1 3 4 3 3 3 2 3" xfId="26728" xr:uid="{00000000-0005-0000-0000-0000B1670000}"/>
    <cellStyle name="20% - Accent1 3 4 3 3 3 2 3 2" xfId="26729" xr:uid="{00000000-0005-0000-0000-0000B2670000}"/>
    <cellStyle name="20% - Accent1 3 4 3 3 3 2 4" xfId="26730" xr:uid="{00000000-0005-0000-0000-0000B3670000}"/>
    <cellStyle name="20% - Accent1 3 4 3 3 3 3" xfId="26731" xr:uid="{00000000-0005-0000-0000-0000B4670000}"/>
    <cellStyle name="20% - Accent1 3 4 3 3 3 3 2" xfId="26732" xr:uid="{00000000-0005-0000-0000-0000B5670000}"/>
    <cellStyle name="20% - Accent1 3 4 3 3 3 3 2 2" xfId="26733" xr:uid="{00000000-0005-0000-0000-0000B6670000}"/>
    <cellStyle name="20% - Accent1 3 4 3 3 3 3 2 2 2" xfId="26734" xr:uid="{00000000-0005-0000-0000-0000B7670000}"/>
    <cellStyle name="20% - Accent1 3 4 3 3 3 3 2 3" xfId="26735" xr:uid="{00000000-0005-0000-0000-0000B8670000}"/>
    <cellStyle name="20% - Accent1 3 4 3 3 3 3 3" xfId="26736" xr:uid="{00000000-0005-0000-0000-0000B9670000}"/>
    <cellStyle name="20% - Accent1 3 4 3 3 3 3 3 2" xfId="26737" xr:uid="{00000000-0005-0000-0000-0000BA670000}"/>
    <cellStyle name="20% - Accent1 3 4 3 3 3 3 4" xfId="26738" xr:uid="{00000000-0005-0000-0000-0000BB670000}"/>
    <cellStyle name="20% - Accent1 3 4 3 3 3 4" xfId="26739" xr:uid="{00000000-0005-0000-0000-0000BC670000}"/>
    <cellStyle name="20% - Accent1 3 4 3 3 3 4 2" xfId="26740" xr:uid="{00000000-0005-0000-0000-0000BD670000}"/>
    <cellStyle name="20% - Accent1 3 4 3 3 3 4 2 2" xfId="26741" xr:uid="{00000000-0005-0000-0000-0000BE670000}"/>
    <cellStyle name="20% - Accent1 3 4 3 3 3 4 2 2 2" xfId="26742" xr:uid="{00000000-0005-0000-0000-0000BF670000}"/>
    <cellStyle name="20% - Accent1 3 4 3 3 3 4 2 3" xfId="26743" xr:uid="{00000000-0005-0000-0000-0000C0670000}"/>
    <cellStyle name="20% - Accent1 3 4 3 3 3 4 3" xfId="26744" xr:uid="{00000000-0005-0000-0000-0000C1670000}"/>
    <cellStyle name="20% - Accent1 3 4 3 3 3 4 3 2" xfId="26745" xr:uid="{00000000-0005-0000-0000-0000C2670000}"/>
    <cellStyle name="20% - Accent1 3 4 3 3 3 4 4" xfId="26746" xr:uid="{00000000-0005-0000-0000-0000C3670000}"/>
    <cellStyle name="20% - Accent1 3 4 3 3 3 5" xfId="26747" xr:uid="{00000000-0005-0000-0000-0000C4670000}"/>
    <cellStyle name="20% - Accent1 3 4 3 3 3 5 2" xfId="26748" xr:uid="{00000000-0005-0000-0000-0000C5670000}"/>
    <cellStyle name="20% - Accent1 3 4 3 3 3 5 2 2" xfId="26749" xr:uid="{00000000-0005-0000-0000-0000C6670000}"/>
    <cellStyle name="20% - Accent1 3 4 3 3 3 5 3" xfId="26750" xr:uid="{00000000-0005-0000-0000-0000C7670000}"/>
    <cellStyle name="20% - Accent1 3 4 3 3 3 6" xfId="26751" xr:uid="{00000000-0005-0000-0000-0000C8670000}"/>
    <cellStyle name="20% - Accent1 3 4 3 3 3 6 2" xfId="26752" xr:uid="{00000000-0005-0000-0000-0000C9670000}"/>
    <cellStyle name="20% - Accent1 3 4 3 3 3 6 2 2" xfId="26753" xr:uid="{00000000-0005-0000-0000-0000CA670000}"/>
    <cellStyle name="20% - Accent1 3 4 3 3 3 6 3" xfId="26754" xr:uid="{00000000-0005-0000-0000-0000CB670000}"/>
    <cellStyle name="20% - Accent1 3 4 3 3 3 7" xfId="26755" xr:uid="{00000000-0005-0000-0000-0000CC670000}"/>
    <cellStyle name="20% - Accent1 3 4 3 3 3 7 2" xfId="26756" xr:uid="{00000000-0005-0000-0000-0000CD670000}"/>
    <cellStyle name="20% - Accent1 3 4 3 3 3 8" xfId="26757" xr:uid="{00000000-0005-0000-0000-0000CE670000}"/>
    <cellStyle name="20% - Accent1 3 4 3 3 3 8 2" xfId="26758" xr:uid="{00000000-0005-0000-0000-0000CF670000}"/>
    <cellStyle name="20% - Accent1 3 4 3 3 3 9" xfId="26759" xr:uid="{00000000-0005-0000-0000-0000D0670000}"/>
    <cellStyle name="20% - Accent1 3 4 3 3 4" xfId="26760" xr:uid="{00000000-0005-0000-0000-0000D1670000}"/>
    <cellStyle name="20% - Accent1 3 4 3 3 4 2" xfId="26761" xr:uid="{00000000-0005-0000-0000-0000D2670000}"/>
    <cellStyle name="20% - Accent1 3 4 3 3 4 2 2" xfId="26762" xr:uid="{00000000-0005-0000-0000-0000D3670000}"/>
    <cellStyle name="20% - Accent1 3 4 3 3 4 2 2 2" xfId="26763" xr:uid="{00000000-0005-0000-0000-0000D4670000}"/>
    <cellStyle name="20% - Accent1 3 4 3 3 4 2 3" xfId="26764" xr:uid="{00000000-0005-0000-0000-0000D5670000}"/>
    <cellStyle name="20% - Accent1 3 4 3 3 4 3" xfId="26765" xr:uid="{00000000-0005-0000-0000-0000D6670000}"/>
    <cellStyle name="20% - Accent1 3 4 3 3 4 3 2" xfId="26766" xr:uid="{00000000-0005-0000-0000-0000D7670000}"/>
    <cellStyle name="20% - Accent1 3 4 3 3 4 4" xfId="26767" xr:uid="{00000000-0005-0000-0000-0000D8670000}"/>
    <cellStyle name="20% - Accent1 3 4 3 3 5" xfId="26768" xr:uid="{00000000-0005-0000-0000-0000D9670000}"/>
    <cellStyle name="20% - Accent1 3 4 3 3 5 2" xfId="26769" xr:uid="{00000000-0005-0000-0000-0000DA670000}"/>
    <cellStyle name="20% - Accent1 3 4 3 3 5 2 2" xfId="26770" xr:uid="{00000000-0005-0000-0000-0000DB670000}"/>
    <cellStyle name="20% - Accent1 3 4 3 3 5 2 2 2" xfId="26771" xr:uid="{00000000-0005-0000-0000-0000DC670000}"/>
    <cellStyle name="20% - Accent1 3 4 3 3 5 2 3" xfId="26772" xr:uid="{00000000-0005-0000-0000-0000DD670000}"/>
    <cellStyle name="20% - Accent1 3 4 3 3 5 3" xfId="26773" xr:uid="{00000000-0005-0000-0000-0000DE670000}"/>
    <cellStyle name="20% - Accent1 3 4 3 3 5 3 2" xfId="26774" xr:uid="{00000000-0005-0000-0000-0000DF670000}"/>
    <cellStyle name="20% - Accent1 3 4 3 3 5 4" xfId="26775" xr:uid="{00000000-0005-0000-0000-0000E0670000}"/>
    <cellStyle name="20% - Accent1 3 4 3 3 6" xfId="26776" xr:uid="{00000000-0005-0000-0000-0000E1670000}"/>
    <cellStyle name="20% - Accent1 3 4 3 3 6 2" xfId="26777" xr:uid="{00000000-0005-0000-0000-0000E2670000}"/>
    <cellStyle name="20% - Accent1 3 4 3 3 6 2 2" xfId="26778" xr:uid="{00000000-0005-0000-0000-0000E3670000}"/>
    <cellStyle name="20% - Accent1 3 4 3 3 6 2 2 2" xfId="26779" xr:uid="{00000000-0005-0000-0000-0000E4670000}"/>
    <cellStyle name="20% - Accent1 3 4 3 3 6 2 3" xfId="26780" xr:uid="{00000000-0005-0000-0000-0000E5670000}"/>
    <cellStyle name="20% - Accent1 3 4 3 3 6 3" xfId="26781" xr:uid="{00000000-0005-0000-0000-0000E6670000}"/>
    <cellStyle name="20% - Accent1 3 4 3 3 6 3 2" xfId="26782" xr:uid="{00000000-0005-0000-0000-0000E7670000}"/>
    <cellStyle name="20% - Accent1 3 4 3 3 6 4" xfId="26783" xr:uid="{00000000-0005-0000-0000-0000E8670000}"/>
    <cellStyle name="20% - Accent1 3 4 3 3 7" xfId="26784" xr:uid="{00000000-0005-0000-0000-0000E9670000}"/>
    <cellStyle name="20% - Accent1 3 4 3 3 7 2" xfId="26785" xr:uid="{00000000-0005-0000-0000-0000EA670000}"/>
    <cellStyle name="20% - Accent1 3 4 3 3 7 2 2" xfId="26786" xr:uid="{00000000-0005-0000-0000-0000EB670000}"/>
    <cellStyle name="20% - Accent1 3 4 3 3 7 3" xfId="26787" xr:uid="{00000000-0005-0000-0000-0000EC670000}"/>
    <cellStyle name="20% - Accent1 3 4 3 3 8" xfId="26788" xr:uid="{00000000-0005-0000-0000-0000ED670000}"/>
    <cellStyle name="20% - Accent1 3 4 3 3 8 2" xfId="26789" xr:uid="{00000000-0005-0000-0000-0000EE670000}"/>
    <cellStyle name="20% - Accent1 3 4 3 3 8 2 2" xfId="26790" xr:uid="{00000000-0005-0000-0000-0000EF670000}"/>
    <cellStyle name="20% - Accent1 3 4 3 3 8 3" xfId="26791" xr:uid="{00000000-0005-0000-0000-0000F0670000}"/>
    <cellStyle name="20% - Accent1 3 4 3 3 9" xfId="26792" xr:uid="{00000000-0005-0000-0000-0000F1670000}"/>
    <cellStyle name="20% - Accent1 3 4 3 3 9 2" xfId="26793" xr:uid="{00000000-0005-0000-0000-0000F2670000}"/>
    <cellStyle name="20% - Accent1 3 4 3 4" xfId="26794" xr:uid="{00000000-0005-0000-0000-0000F3670000}"/>
    <cellStyle name="20% - Accent1 3 4 3 4 10" xfId="26795" xr:uid="{00000000-0005-0000-0000-0000F4670000}"/>
    <cellStyle name="20% - Accent1 3 4 3 4 10 2" xfId="26796" xr:uid="{00000000-0005-0000-0000-0000F5670000}"/>
    <cellStyle name="20% - Accent1 3 4 3 4 11" xfId="26797" xr:uid="{00000000-0005-0000-0000-0000F6670000}"/>
    <cellStyle name="20% - Accent1 3 4 3 4 2" xfId="26798" xr:uid="{00000000-0005-0000-0000-0000F7670000}"/>
    <cellStyle name="20% - Accent1 3 4 3 4 2 2" xfId="26799" xr:uid="{00000000-0005-0000-0000-0000F8670000}"/>
    <cellStyle name="20% - Accent1 3 4 3 4 2 2 2" xfId="26800" xr:uid="{00000000-0005-0000-0000-0000F9670000}"/>
    <cellStyle name="20% - Accent1 3 4 3 4 2 2 2 2" xfId="26801" xr:uid="{00000000-0005-0000-0000-0000FA670000}"/>
    <cellStyle name="20% - Accent1 3 4 3 4 2 2 2 2 2" xfId="26802" xr:uid="{00000000-0005-0000-0000-0000FB670000}"/>
    <cellStyle name="20% - Accent1 3 4 3 4 2 2 2 3" xfId="26803" xr:uid="{00000000-0005-0000-0000-0000FC670000}"/>
    <cellStyle name="20% - Accent1 3 4 3 4 2 2 3" xfId="26804" xr:uid="{00000000-0005-0000-0000-0000FD670000}"/>
    <cellStyle name="20% - Accent1 3 4 3 4 2 2 3 2" xfId="26805" xr:uid="{00000000-0005-0000-0000-0000FE670000}"/>
    <cellStyle name="20% - Accent1 3 4 3 4 2 2 4" xfId="26806" xr:uid="{00000000-0005-0000-0000-0000FF670000}"/>
    <cellStyle name="20% - Accent1 3 4 3 4 2 3" xfId="26807" xr:uid="{00000000-0005-0000-0000-000000680000}"/>
    <cellStyle name="20% - Accent1 3 4 3 4 2 3 2" xfId="26808" xr:uid="{00000000-0005-0000-0000-000001680000}"/>
    <cellStyle name="20% - Accent1 3 4 3 4 2 3 2 2" xfId="26809" xr:uid="{00000000-0005-0000-0000-000002680000}"/>
    <cellStyle name="20% - Accent1 3 4 3 4 2 3 2 2 2" xfId="26810" xr:uid="{00000000-0005-0000-0000-000003680000}"/>
    <cellStyle name="20% - Accent1 3 4 3 4 2 3 2 3" xfId="26811" xr:uid="{00000000-0005-0000-0000-000004680000}"/>
    <cellStyle name="20% - Accent1 3 4 3 4 2 3 3" xfId="26812" xr:uid="{00000000-0005-0000-0000-000005680000}"/>
    <cellStyle name="20% - Accent1 3 4 3 4 2 3 3 2" xfId="26813" xr:uid="{00000000-0005-0000-0000-000006680000}"/>
    <cellStyle name="20% - Accent1 3 4 3 4 2 3 4" xfId="26814" xr:uid="{00000000-0005-0000-0000-000007680000}"/>
    <cellStyle name="20% - Accent1 3 4 3 4 2 4" xfId="26815" xr:uid="{00000000-0005-0000-0000-000008680000}"/>
    <cellStyle name="20% - Accent1 3 4 3 4 2 4 2" xfId="26816" xr:uid="{00000000-0005-0000-0000-000009680000}"/>
    <cellStyle name="20% - Accent1 3 4 3 4 2 4 2 2" xfId="26817" xr:uid="{00000000-0005-0000-0000-00000A680000}"/>
    <cellStyle name="20% - Accent1 3 4 3 4 2 4 2 2 2" xfId="26818" xr:uid="{00000000-0005-0000-0000-00000B680000}"/>
    <cellStyle name="20% - Accent1 3 4 3 4 2 4 2 3" xfId="26819" xr:uid="{00000000-0005-0000-0000-00000C680000}"/>
    <cellStyle name="20% - Accent1 3 4 3 4 2 4 3" xfId="26820" xr:uid="{00000000-0005-0000-0000-00000D680000}"/>
    <cellStyle name="20% - Accent1 3 4 3 4 2 4 3 2" xfId="26821" xr:uid="{00000000-0005-0000-0000-00000E680000}"/>
    <cellStyle name="20% - Accent1 3 4 3 4 2 4 4" xfId="26822" xr:uid="{00000000-0005-0000-0000-00000F680000}"/>
    <cellStyle name="20% - Accent1 3 4 3 4 2 5" xfId="26823" xr:uid="{00000000-0005-0000-0000-000010680000}"/>
    <cellStyle name="20% - Accent1 3 4 3 4 2 5 2" xfId="26824" xr:uid="{00000000-0005-0000-0000-000011680000}"/>
    <cellStyle name="20% - Accent1 3 4 3 4 2 5 2 2" xfId="26825" xr:uid="{00000000-0005-0000-0000-000012680000}"/>
    <cellStyle name="20% - Accent1 3 4 3 4 2 5 3" xfId="26826" xr:uid="{00000000-0005-0000-0000-000013680000}"/>
    <cellStyle name="20% - Accent1 3 4 3 4 2 6" xfId="26827" xr:uid="{00000000-0005-0000-0000-000014680000}"/>
    <cellStyle name="20% - Accent1 3 4 3 4 2 6 2" xfId="26828" xr:uid="{00000000-0005-0000-0000-000015680000}"/>
    <cellStyle name="20% - Accent1 3 4 3 4 2 6 2 2" xfId="26829" xr:uid="{00000000-0005-0000-0000-000016680000}"/>
    <cellStyle name="20% - Accent1 3 4 3 4 2 6 3" xfId="26830" xr:uid="{00000000-0005-0000-0000-000017680000}"/>
    <cellStyle name="20% - Accent1 3 4 3 4 2 7" xfId="26831" xr:uid="{00000000-0005-0000-0000-000018680000}"/>
    <cellStyle name="20% - Accent1 3 4 3 4 2 7 2" xfId="26832" xr:uid="{00000000-0005-0000-0000-000019680000}"/>
    <cellStyle name="20% - Accent1 3 4 3 4 2 8" xfId="26833" xr:uid="{00000000-0005-0000-0000-00001A680000}"/>
    <cellStyle name="20% - Accent1 3 4 3 4 2 8 2" xfId="26834" xr:uid="{00000000-0005-0000-0000-00001B680000}"/>
    <cellStyle name="20% - Accent1 3 4 3 4 2 9" xfId="26835" xr:uid="{00000000-0005-0000-0000-00001C680000}"/>
    <cellStyle name="20% - Accent1 3 4 3 4 3" xfId="26836" xr:uid="{00000000-0005-0000-0000-00001D680000}"/>
    <cellStyle name="20% - Accent1 3 4 3 4 3 2" xfId="26837" xr:uid="{00000000-0005-0000-0000-00001E680000}"/>
    <cellStyle name="20% - Accent1 3 4 3 4 3 2 2" xfId="26838" xr:uid="{00000000-0005-0000-0000-00001F680000}"/>
    <cellStyle name="20% - Accent1 3 4 3 4 3 2 2 2" xfId="26839" xr:uid="{00000000-0005-0000-0000-000020680000}"/>
    <cellStyle name="20% - Accent1 3 4 3 4 3 2 2 2 2" xfId="26840" xr:uid="{00000000-0005-0000-0000-000021680000}"/>
    <cellStyle name="20% - Accent1 3 4 3 4 3 2 2 3" xfId="26841" xr:uid="{00000000-0005-0000-0000-000022680000}"/>
    <cellStyle name="20% - Accent1 3 4 3 4 3 2 3" xfId="26842" xr:uid="{00000000-0005-0000-0000-000023680000}"/>
    <cellStyle name="20% - Accent1 3 4 3 4 3 2 3 2" xfId="26843" xr:uid="{00000000-0005-0000-0000-000024680000}"/>
    <cellStyle name="20% - Accent1 3 4 3 4 3 2 4" xfId="26844" xr:uid="{00000000-0005-0000-0000-000025680000}"/>
    <cellStyle name="20% - Accent1 3 4 3 4 3 3" xfId="26845" xr:uid="{00000000-0005-0000-0000-000026680000}"/>
    <cellStyle name="20% - Accent1 3 4 3 4 3 3 2" xfId="26846" xr:uid="{00000000-0005-0000-0000-000027680000}"/>
    <cellStyle name="20% - Accent1 3 4 3 4 3 3 2 2" xfId="26847" xr:uid="{00000000-0005-0000-0000-000028680000}"/>
    <cellStyle name="20% - Accent1 3 4 3 4 3 3 2 2 2" xfId="26848" xr:uid="{00000000-0005-0000-0000-000029680000}"/>
    <cellStyle name="20% - Accent1 3 4 3 4 3 3 2 3" xfId="26849" xr:uid="{00000000-0005-0000-0000-00002A680000}"/>
    <cellStyle name="20% - Accent1 3 4 3 4 3 3 3" xfId="26850" xr:uid="{00000000-0005-0000-0000-00002B680000}"/>
    <cellStyle name="20% - Accent1 3 4 3 4 3 3 3 2" xfId="26851" xr:uid="{00000000-0005-0000-0000-00002C680000}"/>
    <cellStyle name="20% - Accent1 3 4 3 4 3 3 4" xfId="26852" xr:uid="{00000000-0005-0000-0000-00002D680000}"/>
    <cellStyle name="20% - Accent1 3 4 3 4 3 4" xfId="26853" xr:uid="{00000000-0005-0000-0000-00002E680000}"/>
    <cellStyle name="20% - Accent1 3 4 3 4 3 4 2" xfId="26854" xr:uid="{00000000-0005-0000-0000-00002F680000}"/>
    <cellStyle name="20% - Accent1 3 4 3 4 3 4 2 2" xfId="26855" xr:uid="{00000000-0005-0000-0000-000030680000}"/>
    <cellStyle name="20% - Accent1 3 4 3 4 3 4 2 2 2" xfId="26856" xr:uid="{00000000-0005-0000-0000-000031680000}"/>
    <cellStyle name="20% - Accent1 3 4 3 4 3 4 2 3" xfId="26857" xr:uid="{00000000-0005-0000-0000-000032680000}"/>
    <cellStyle name="20% - Accent1 3 4 3 4 3 4 3" xfId="26858" xr:uid="{00000000-0005-0000-0000-000033680000}"/>
    <cellStyle name="20% - Accent1 3 4 3 4 3 4 3 2" xfId="26859" xr:uid="{00000000-0005-0000-0000-000034680000}"/>
    <cellStyle name="20% - Accent1 3 4 3 4 3 4 4" xfId="26860" xr:uid="{00000000-0005-0000-0000-000035680000}"/>
    <cellStyle name="20% - Accent1 3 4 3 4 3 5" xfId="26861" xr:uid="{00000000-0005-0000-0000-000036680000}"/>
    <cellStyle name="20% - Accent1 3 4 3 4 3 5 2" xfId="26862" xr:uid="{00000000-0005-0000-0000-000037680000}"/>
    <cellStyle name="20% - Accent1 3 4 3 4 3 5 2 2" xfId="26863" xr:uid="{00000000-0005-0000-0000-000038680000}"/>
    <cellStyle name="20% - Accent1 3 4 3 4 3 5 3" xfId="26864" xr:uid="{00000000-0005-0000-0000-000039680000}"/>
    <cellStyle name="20% - Accent1 3 4 3 4 3 6" xfId="26865" xr:uid="{00000000-0005-0000-0000-00003A680000}"/>
    <cellStyle name="20% - Accent1 3 4 3 4 3 6 2" xfId="26866" xr:uid="{00000000-0005-0000-0000-00003B680000}"/>
    <cellStyle name="20% - Accent1 3 4 3 4 3 6 2 2" xfId="26867" xr:uid="{00000000-0005-0000-0000-00003C680000}"/>
    <cellStyle name="20% - Accent1 3 4 3 4 3 6 3" xfId="26868" xr:uid="{00000000-0005-0000-0000-00003D680000}"/>
    <cellStyle name="20% - Accent1 3 4 3 4 3 7" xfId="26869" xr:uid="{00000000-0005-0000-0000-00003E680000}"/>
    <cellStyle name="20% - Accent1 3 4 3 4 3 7 2" xfId="26870" xr:uid="{00000000-0005-0000-0000-00003F680000}"/>
    <cellStyle name="20% - Accent1 3 4 3 4 3 8" xfId="26871" xr:uid="{00000000-0005-0000-0000-000040680000}"/>
    <cellStyle name="20% - Accent1 3 4 3 4 3 8 2" xfId="26872" xr:uid="{00000000-0005-0000-0000-000041680000}"/>
    <cellStyle name="20% - Accent1 3 4 3 4 3 9" xfId="26873" xr:uid="{00000000-0005-0000-0000-000042680000}"/>
    <cellStyle name="20% - Accent1 3 4 3 4 4" xfId="26874" xr:uid="{00000000-0005-0000-0000-000043680000}"/>
    <cellStyle name="20% - Accent1 3 4 3 4 4 2" xfId="26875" xr:uid="{00000000-0005-0000-0000-000044680000}"/>
    <cellStyle name="20% - Accent1 3 4 3 4 4 2 2" xfId="26876" xr:uid="{00000000-0005-0000-0000-000045680000}"/>
    <cellStyle name="20% - Accent1 3 4 3 4 4 2 2 2" xfId="26877" xr:uid="{00000000-0005-0000-0000-000046680000}"/>
    <cellStyle name="20% - Accent1 3 4 3 4 4 2 3" xfId="26878" xr:uid="{00000000-0005-0000-0000-000047680000}"/>
    <cellStyle name="20% - Accent1 3 4 3 4 4 3" xfId="26879" xr:uid="{00000000-0005-0000-0000-000048680000}"/>
    <cellStyle name="20% - Accent1 3 4 3 4 4 3 2" xfId="26880" xr:uid="{00000000-0005-0000-0000-000049680000}"/>
    <cellStyle name="20% - Accent1 3 4 3 4 4 4" xfId="26881" xr:uid="{00000000-0005-0000-0000-00004A680000}"/>
    <cellStyle name="20% - Accent1 3 4 3 4 5" xfId="26882" xr:uid="{00000000-0005-0000-0000-00004B680000}"/>
    <cellStyle name="20% - Accent1 3 4 3 4 5 2" xfId="26883" xr:uid="{00000000-0005-0000-0000-00004C680000}"/>
    <cellStyle name="20% - Accent1 3 4 3 4 5 2 2" xfId="26884" xr:uid="{00000000-0005-0000-0000-00004D680000}"/>
    <cellStyle name="20% - Accent1 3 4 3 4 5 2 2 2" xfId="26885" xr:uid="{00000000-0005-0000-0000-00004E680000}"/>
    <cellStyle name="20% - Accent1 3 4 3 4 5 2 3" xfId="26886" xr:uid="{00000000-0005-0000-0000-00004F680000}"/>
    <cellStyle name="20% - Accent1 3 4 3 4 5 3" xfId="26887" xr:uid="{00000000-0005-0000-0000-000050680000}"/>
    <cellStyle name="20% - Accent1 3 4 3 4 5 3 2" xfId="26888" xr:uid="{00000000-0005-0000-0000-000051680000}"/>
    <cellStyle name="20% - Accent1 3 4 3 4 5 4" xfId="26889" xr:uid="{00000000-0005-0000-0000-000052680000}"/>
    <cellStyle name="20% - Accent1 3 4 3 4 6" xfId="26890" xr:uid="{00000000-0005-0000-0000-000053680000}"/>
    <cellStyle name="20% - Accent1 3 4 3 4 6 2" xfId="26891" xr:uid="{00000000-0005-0000-0000-000054680000}"/>
    <cellStyle name="20% - Accent1 3 4 3 4 6 2 2" xfId="26892" xr:uid="{00000000-0005-0000-0000-000055680000}"/>
    <cellStyle name="20% - Accent1 3 4 3 4 6 2 2 2" xfId="26893" xr:uid="{00000000-0005-0000-0000-000056680000}"/>
    <cellStyle name="20% - Accent1 3 4 3 4 6 2 3" xfId="26894" xr:uid="{00000000-0005-0000-0000-000057680000}"/>
    <cellStyle name="20% - Accent1 3 4 3 4 6 3" xfId="26895" xr:uid="{00000000-0005-0000-0000-000058680000}"/>
    <cellStyle name="20% - Accent1 3 4 3 4 6 3 2" xfId="26896" xr:uid="{00000000-0005-0000-0000-000059680000}"/>
    <cellStyle name="20% - Accent1 3 4 3 4 6 4" xfId="26897" xr:uid="{00000000-0005-0000-0000-00005A680000}"/>
    <cellStyle name="20% - Accent1 3 4 3 4 7" xfId="26898" xr:uid="{00000000-0005-0000-0000-00005B680000}"/>
    <cellStyle name="20% - Accent1 3 4 3 4 7 2" xfId="26899" xr:uid="{00000000-0005-0000-0000-00005C680000}"/>
    <cellStyle name="20% - Accent1 3 4 3 4 7 2 2" xfId="26900" xr:uid="{00000000-0005-0000-0000-00005D680000}"/>
    <cellStyle name="20% - Accent1 3 4 3 4 7 3" xfId="26901" xr:uid="{00000000-0005-0000-0000-00005E680000}"/>
    <cellStyle name="20% - Accent1 3 4 3 4 8" xfId="26902" xr:uid="{00000000-0005-0000-0000-00005F680000}"/>
    <cellStyle name="20% - Accent1 3 4 3 4 8 2" xfId="26903" xr:uid="{00000000-0005-0000-0000-000060680000}"/>
    <cellStyle name="20% - Accent1 3 4 3 4 8 2 2" xfId="26904" xr:uid="{00000000-0005-0000-0000-000061680000}"/>
    <cellStyle name="20% - Accent1 3 4 3 4 8 3" xfId="26905" xr:uid="{00000000-0005-0000-0000-000062680000}"/>
    <cellStyle name="20% - Accent1 3 4 3 4 9" xfId="26906" xr:uid="{00000000-0005-0000-0000-000063680000}"/>
    <cellStyle name="20% - Accent1 3 4 3 4 9 2" xfId="26907" xr:uid="{00000000-0005-0000-0000-000064680000}"/>
    <cellStyle name="20% - Accent1 3 4 3 5" xfId="26908" xr:uid="{00000000-0005-0000-0000-000065680000}"/>
    <cellStyle name="20% - Accent1 3 4 3 5 2" xfId="26909" xr:uid="{00000000-0005-0000-0000-000066680000}"/>
    <cellStyle name="20% - Accent1 3 4 3 5 2 2" xfId="26910" xr:uid="{00000000-0005-0000-0000-000067680000}"/>
    <cellStyle name="20% - Accent1 3 4 3 5 2 2 2" xfId="26911" xr:uid="{00000000-0005-0000-0000-000068680000}"/>
    <cellStyle name="20% - Accent1 3 4 3 5 2 2 2 2" xfId="26912" xr:uid="{00000000-0005-0000-0000-000069680000}"/>
    <cellStyle name="20% - Accent1 3 4 3 5 2 2 3" xfId="26913" xr:uid="{00000000-0005-0000-0000-00006A680000}"/>
    <cellStyle name="20% - Accent1 3 4 3 5 2 3" xfId="26914" xr:uid="{00000000-0005-0000-0000-00006B680000}"/>
    <cellStyle name="20% - Accent1 3 4 3 5 2 3 2" xfId="26915" xr:uid="{00000000-0005-0000-0000-00006C680000}"/>
    <cellStyle name="20% - Accent1 3 4 3 5 2 4" xfId="26916" xr:uid="{00000000-0005-0000-0000-00006D680000}"/>
    <cellStyle name="20% - Accent1 3 4 3 5 3" xfId="26917" xr:uid="{00000000-0005-0000-0000-00006E680000}"/>
    <cellStyle name="20% - Accent1 3 4 3 5 3 2" xfId="26918" xr:uid="{00000000-0005-0000-0000-00006F680000}"/>
    <cellStyle name="20% - Accent1 3 4 3 5 3 2 2" xfId="26919" xr:uid="{00000000-0005-0000-0000-000070680000}"/>
    <cellStyle name="20% - Accent1 3 4 3 5 3 2 2 2" xfId="26920" xr:uid="{00000000-0005-0000-0000-000071680000}"/>
    <cellStyle name="20% - Accent1 3 4 3 5 3 2 3" xfId="26921" xr:uid="{00000000-0005-0000-0000-000072680000}"/>
    <cellStyle name="20% - Accent1 3 4 3 5 3 3" xfId="26922" xr:uid="{00000000-0005-0000-0000-000073680000}"/>
    <cellStyle name="20% - Accent1 3 4 3 5 3 3 2" xfId="26923" xr:uid="{00000000-0005-0000-0000-000074680000}"/>
    <cellStyle name="20% - Accent1 3 4 3 5 3 4" xfId="26924" xr:uid="{00000000-0005-0000-0000-000075680000}"/>
    <cellStyle name="20% - Accent1 3 4 3 5 4" xfId="26925" xr:uid="{00000000-0005-0000-0000-000076680000}"/>
    <cellStyle name="20% - Accent1 3 4 3 5 4 2" xfId="26926" xr:uid="{00000000-0005-0000-0000-000077680000}"/>
    <cellStyle name="20% - Accent1 3 4 3 5 4 2 2" xfId="26927" xr:uid="{00000000-0005-0000-0000-000078680000}"/>
    <cellStyle name="20% - Accent1 3 4 3 5 4 2 2 2" xfId="26928" xr:uid="{00000000-0005-0000-0000-000079680000}"/>
    <cellStyle name="20% - Accent1 3 4 3 5 4 2 3" xfId="26929" xr:uid="{00000000-0005-0000-0000-00007A680000}"/>
    <cellStyle name="20% - Accent1 3 4 3 5 4 3" xfId="26930" xr:uid="{00000000-0005-0000-0000-00007B680000}"/>
    <cellStyle name="20% - Accent1 3 4 3 5 4 3 2" xfId="26931" xr:uid="{00000000-0005-0000-0000-00007C680000}"/>
    <cellStyle name="20% - Accent1 3 4 3 5 4 4" xfId="26932" xr:uid="{00000000-0005-0000-0000-00007D680000}"/>
    <cellStyle name="20% - Accent1 3 4 3 5 5" xfId="26933" xr:uid="{00000000-0005-0000-0000-00007E680000}"/>
    <cellStyle name="20% - Accent1 3 4 3 5 5 2" xfId="26934" xr:uid="{00000000-0005-0000-0000-00007F680000}"/>
    <cellStyle name="20% - Accent1 3 4 3 5 5 2 2" xfId="26935" xr:uid="{00000000-0005-0000-0000-000080680000}"/>
    <cellStyle name="20% - Accent1 3 4 3 5 5 3" xfId="26936" xr:uid="{00000000-0005-0000-0000-000081680000}"/>
    <cellStyle name="20% - Accent1 3 4 3 5 6" xfId="26937" xr:uid="{00000000-0005-0000-0000-000082680000}"/>
    <cellStyle name="20% - Accent1 3 4 3 5 6 2" xfId="26938" xr:uid="{00000000-0005-0000-0000-000083680000}"/>
    <cellStyle name="20% - Accent1 3 4 3 5 6 2 2" xfId="26939" xr:uid="{00000000-0005-0000-0000-000084680000}"/>
    <cellStyle name="20% - Accent1 3 4 3 5 6 3" xfId="26940" xr:uid="{00000000-0005-0000-0000-000085680000}"/>
    <cellStyle name="20% - Accent1 3 4 3 5 7" xfId="26941" xr:uid="{00000000-0005-0000-0000-000086680000}"/>
    <cellStyle name="20% - Accent1 3 4 3 5 7 2" xfId="26942" xr:uid="{00000000-0005-0000-0000-000087680000}"/>
    <cellStyle name="20% - Accent1 3 4 3 5 8" xfId="26943" xr:uid="{00000000-0005-0000-0000-000088680000}"/>
    <cellStyle name="20% - Accent1 3 4 3 5 8 2" xfId="26944" xr:uid="{00000000-0005-0000-0000-000089680000}"/>
    <cellStyle name="20% - Accent1 3 4 3 5 9" xfId="26945" xr:uid="{00000000-0005-0000-0000-00008A680000}"/>
    <cellStyle name="20% - Accent1 3 4 3 6" xfId="26946" xr:uid="{00000000-0005-0000-0000-00008B680000}"/>
    <cellStyle name="20% - Accent1 3 4 3 6 2" xfId="26947" xr:uid="{00000000-0005-0000-0000-00008C680000}"/>
    <cellStyle name="20% - Accent1 3 4 3 6 2 2" xfId="26948" xr:uid="{00000000-0005-0000-0000-00008D680000}"/>
    <cellStyle name="20% - Accent1 3 4 3 6 2 2 2" xfId="26949" xr:uid="{00000000-0005-0000-0000-00008E680000}"/>
    <cellStyle name="20% - Accent1 3 4 3 6 2 2 2 2" xfId="26950" xr:uid="{00000000-0005-0000-0000-00008F680000}"/>
    <cellStyle name="20% - Accent1 3 4 3 6 2 2 3" xfId="26951" xr:uid="{00000000-0005-0000-0000-000090680000}"/>
    <cellStyle name="20% - Accent1 3 4 3 6 2 3" xfId="26952" xr:uid="{00000000-0005-0000-0000-000091680000}"/>
    <cellStyle name="20% - Accent1 3 4 3 6 2 3 2" xfId="26953" xr:uid="{00000000-0005-0000-0000-000092680000}"/>
    <cellStyle name="20% - Accent1 3 4 3 6 2 4" xfId="26954" xr:uid="{00000000-0005-0000-0000-000093680000}"/>
    <cellStyle name="20% - Accent1 3 4 3 6 3" xfId="26955" xr:uid="{00000000-0005-0000-0000-000094680000}"/>
    <cellStyle name="20% - Accent1 3 4 3 6 3 2" xfId="26956" xr:uid="{00000000-0005-0000-0000-000095680000}"/>
    <cellStyle name="20% - Accent1 3 4 3 6 3 2 2" xfId="26957" xr:uid="{00000000-0005-0000-0000-000096680000}"/>
    <cellStyle name="20% - Accent1 3 4 3 6 3 2 2 2" xfId="26958" xr:uid="{00000000-0005-0000-0000-000097680000}"/>
    <cellStyle name="20% - Accent1 3 4 3 6 3 2 3" xfId="26959" xr:uid="{00000000-0005-0000-0000-000098680000}"/>
    <cellStyle name="20% - Accent1 3 4 3 6 3 3" xfId="26960" xr:uid="{00000000-0005-0000-0000-000099680000}"/>
    <cellStyle name="20% - Accent1 3 4 3 6 3 3 2" xfId="26961" xr:uid="{00000000-0005-0000-0000-00009A680000}"/>
    <cellStyle name="20% - Accent1 3 4 3 6 3 4" xfId="26962" xr:uid="{00000000-0005-0000-0000-00009B680000}"/>
    <cellStyle name="20% - Accent1 3 4 3 6 4" xfId="26963" xr:uid="{00000000-0005-0000-0000-00009C680000}"/>
    <cellStyle name="20% - Accent1 3 4 3 6 4 2" xfId="26964" xr:uid="{00000000-0005-0000-0000-00009D680000}"/>
    <cellStyle name="20% - Accent1 3 4 3 6 4 2 2" xfId="26965" xr:uid="{00000000-0005-0000-0000-00009E680000}"/>
    <cellStyle name="20% - Accent1 3 4 3 6 4 2 2 2" xfId="26966" xr:uid="{00000000-0005-0000-0000-00009F680000}"/>
    <cellStyle name="20% - Accent1 3 4 3 6 4 2 3" xfId="26967" xr:uid="{00000000-0005-0000-0000-0000A0680000}"/>
    <cellStyle name="20% - Accent1 3 4 3 6 4 3" xfId="26968" xr:uid="{00000000-0005-0000-0000-0000A1680000}"/>
    <cellStyle name="20% - Accent1 3 4 3 6 4 3 2" xfId="26969" xr:uid="{00000000-0005-0000-0000-0000A2680000}"/>
    <cellStyle name="20% - Accent1 3 4 3 6 4 4" xfId="26970" xr:uid="{00000000-0005-0000-0000-0000A3680000}"/>
    <cellStyle name="20% - Accent1 3 4 3 6 5" xfId="26971" xr:uid="{00000000-0005-0000-0000-0000A4680000}"/>
    <cellStyle name="20% - Accent1 3 4 3 6 5 2" xfId="26972" xr:uid="{00000000-0005-0000-0000-0000A5680000}"/>
    <cellStyle name="20% - Accent1 3 4 3 6 5 2 2" xfId="26973" xr:uid="{00000000-0005-0000-0000-0000A6680000}"/>
    <cellStyle name="20% - Accent1 3 4 3 6 5 3" xfId="26974" xr:uid="{00000000-0005-0000-0000-0000A7680000}"/>
    <cellStyle name="20% - Accent1 3 4 3 6 6" xfId="26975" xr:uid="{00000000-0005-0000-0000-0000A8680000}"/>
    <cellStyle name="20% - Accent1 3 4 3 6 6 2" xfId="26976" xr:uid="{00000000-0005-0000-0000-0000A9680000}"/>
    <cellStyle name="20% - Accent1 3 4 3 6 6 2 2" xfId="26977" xr:uid="{00000000-0005-0000-0000-0000AA680000}"/>
    <cellStyle name="20% - Accent1 3 4 3 6 6 3" xfId="26978" xr:uid="{00000000-0005-0000-0000-0000AB680000}"/>
    <cellStyle name="20% - Accent1 3 4 3 6 7" xfId="26979" xr:uid="{00000000-0005-0000-0000-0000AC680000}"/>
    <cellStyle name="20% - Accent1 3 4 3 6 7 2" xfId="26980" xr:uid="{00000000-0005-0000-0000-0000AD680000}"/>
    <cellStyle name="20% - Accent1 3 4 3 6 8" xfId="26981" xr:uid="{00000000-0005-0000-0000-0000AE680000}"/>
    <cellStyle name="20% - Accent1 3 4 3 6 8 2" xfId="26982" xr:uid="{00000000-0005-0000-0000-0000AF680000}"/>
    <cellStyle name="20% - Accent1 3 4 3 6 9" xfId="26983" xr:uid="{00000000-0005-0000-0000-0000B0680000}"/>
    <cellStyle name="20% - Accent1 3 4 3 7" xfId="26984" xr:uid="{00000000-0005-0000-0000-0000B1680000}"/>
    <cellStyle name="20% - Accent1 3 4 3 7 2" xfId="26985" xr:uid="{00000000-0005-0000-0000-0000B2680000}"/>
    <cellStyle name="20% - Accent1 3 4 3 7 2 2" xfId="26986" xr:uid="{00000000-0005-0000-0000-0000B3680000}"/>
    <cellStyle name="20% - Accent1 3 4 3 7 2 2 2" xfId="26987" xr:uid="{00000000-0005-0000-0000-0000B4680000}"/>
    <cellStyle name="20% - Accent1 3 4 3 7 2 3" xfId="26988" xr:uid="{00000000-0005-0000-0000-0000B5680000}"/>
    <cellStyle name="20% - Accent1 3 4 3 7 3" xfId="26989" xr:uid="{00000000-0005-0000-0000-0000B6680000}"/>
    <cellStyle name="20% - Accent1 3 4 3 7 3 2" xfId="26990" xr:uid="{00000000-0005-0000-0000-0000B7680000}"/>
    <cellStyle name="20% - Accent1 3 4 3 7 4" xfId="26991" xr:uid="{00000000-0005-0000-0000-0000B8680000}"/>
    <cellStyle name="20% - Accent1 3 4 3 8" xfId="26992" xr:uid="{00000000-0005-0000-0000-0000B9680000}"/>
    <cellStyle name="20% - Accent1 3 4 3 8 2" xfId="26993" xr:uid="{00000000-0005-0000-0000-0000BA680000}"/>
    <cellStyle name="20% - Accent1 3 4 3 8 2 2" xfId="26994" xr:uid="{00000000-0005-0000-0000-0000BB680000}"/>
    <cellStyle name="20% - Accent1 3 4 3 8 2 2 2" xfId="26995" xr:uid="{00000000-0005-0000-0000-0000BC680000}"/>
    <cellStyle name="20% - Accent1 3 4 3 8 2 3" xfId="26996" xr:uid="{00000000-0005-0000-0000-0000BD680000}"/>
    <cellStyle name="20% - Accent1 3 4 3 8 3" xfId="26997" xr:uid="{00000000-0005-0000-0000-0000BE680000}"/>
    <cellStyle name="20% - Accent1 3 4 3 8 3 2" xfId="26998" xr:uid="{00000000-0005-0000-0000-0000BF680000}"/>
    <cellStyle name="20% - Accent1 3 4 3 8 4" xfId="26999" xr:uid="{00000000-0005-0000-0000-0000C0680000}"/>
    <cellStyle name="20% - Accent1 3 4 3 9" xfId="27000" xr:uid="{00000000-0005-0000-0000-0000C1680000}"/>
    <cellStyle name="20% - Accent1 3 4 3 9 2" xfId="27001" xr:uid="{00000000-0005-0000-0000-0000C2680000}"/>
    <cellStyle name="20% - Accent1 3 4 3 9 2 2" xfId="27002" xr:uid="{00000000-0005-0000-0000-0000C3680000}"/>
    <cellStyle name="20% - Accent1 3 4 3 9 2 2 2" xfId="27003" xr:uid="{00000000-0005-0000-0000-0000C4680000}"/>
    <cellStyle name="20% - Accent1 3 4 3 9 2 3" xfId="27004" xr:uid="{00000000-0005-0000-0000-0000C5680000}"/>
    <cellStyle name="20% - Accent1 3 4 3 9 3" xfId="27005" xr:uid="{00000000-0005-0000-0000-0000C6680000}"/>
    <cellStyle name="20% - Accent1 3 4 3 9 3 2" xfId="27006" xr:uid="{00000000-0005-0000-0000-0000C7680000}"/>
    <cellStyle name="20% - Accent1 3 4 3 9 4" xfId="27007" xr:uid="{00000000-0005-0000-0000-0000C8680000}"/>
    <cellStyle name="20% - Accent1 3 4 4" xfId="27008" xr:uid="{00000000-0005-0000-0000-0000C9680000}"/>
    <cellStyle name="20% - Accent1 3 4 4 10" xfId="27009" xr:uid="{00000000-0005-0000-0000-0000CA680000}"/>
    <cellStyle name="20% - Accent1 3 4 4 10 2" xfId="27010" xr:uid="{00000000-0005-0000-0000-0000CB680000}"/>
    <cellStyle name="20% - Accent1 3 4 4 11" xfId="27011" xr:uid="{00000000-0005-0000-0000-0000CC680000}"/>
    <cellStyle name="20% - Accent1 3 4 4 2" xfId="27012" xr:uid="{00000000-0005-0000-0000-0000CD680000}"/>
    <cellStyle name="20% - Accent1 3 4 4 2 2" xfId="27013" xr:uid="{00000000-0005-0000-0000-0000CE680000}"/>
    <cellStyle name="20% - Accent1 3 4 4 2 2 2" xfId="27014" xr:uid="{00000000-0005-0000-0000-0000CF680000}"/>
    <cellStyle name="20% - Accent1 3 4 4 2 2 2 2" xfId="27015" xr:uid="{00000000-0005-0000-0000-0000D0680000}"/>
    <cellStyle name="20% - Accent1 3 4 4 2 2 2 2 2" xfId="27016" xr:uid="{00000000-0005-0000-0000-0000D1680000}"/>
    <cellStyle name="20% - Accent1 3 4 4 2 2 2 3" xfId="27017" xr:uid="{00000000-0005-0000-0000-0000D2680000}"/>
    <cellStyle name="20% - Accent1 3 4 4 2 2 3" xfId="27018" xr:uid="{00000000-0005-0000-0000-0000D3680000}"/>
    <cellStyle name="20% - Accent1 3 4 4 2 2 3 2" xfId="27019" xr:uid="{00000000-0005-0000-0000-0000D4680000}"/>
    <cellStyle name="20% - Accent1 3 4 4 2 2 4" xfId="27020" xr:uid="{00000000-0005-0000-0000-0000D5680000}"/>
    <cellStyle name="20% - Accent1 3 4 4 2 3" xfId="27021" xr:uid="{00000000-0005-0000-0000-0000D6680000}"/>
    <cellStyle name="20% - Accent1 3 4 4 2 3 2" xfId="27022" xr:uid="{00000000-0005-0000-0000-0000D7680000}"/>
    <cellStyle name="20% - Accent1 3 4 4 2 3 2 2" xfId="27023" xr:uid="{00000000-0005-0000-0000-0000D8680000}"/>
    <cellStyle name="20% - Accent1 3 4 4 2 3 2 2 2" xfId="27024" xr:uid="{00000000-0005-0000-0000-0000D9680000}"/>
    <cellStyle name="20% - Accent1 3 4 4 2 3 2 3" xfId="27025" xr:uid="{00000000-0005-0000-0000-0000DA680000}"/>
    <cellStyle name="20% - Accent1 3 4 4 2 3 3" xfId="27026" xr:uid="{00000000-0005-0000-0000-0000DB680000}"/>
    <cellStyle name="20% - Accent1 3 4 4 2 3 3 2" xfId="27027" xr:uid="{00000000-0005-0000-0000-0000DC680000}"/>
    <cellStyle name="20% - Accent1 3 4 4 2 3 4" xfId="27028" xr:uid="{00000000-0005-0000-0000-0000DD680000}"/>
    <cellStyle name="20% - Accent1 3 4 4 2 4" xfId="27029" xr:uid="{00000000-0005-0000-0000-0000DE680000}"/>
    <cellStyle name="20% - Accent1 3 4 4 2 4 2" xfId="27030" xr:uid="{00000000-0005-0000-0000-0000DF680000}"/>
    <cellStyle name="20% - Accent1 3 4 4 2 4 2 2" xfId="27031" xr:uid="{00000000-0005-0000-0000-0000E0680000}"/>
    <cellStyle name="20% - Accent1 3 4 4 2 4 2 2 2" xfId="27032" xr:uid="{00000000-0005-0000-0000-0000E1680000}"/>
    <cellStyle name="20% - Accent1 3 4 4 2 4 2 3" xfId="27033" xr:uid="{00000000-0005-0000-0000-0000E2680000}"/>
    <cellStyle name="20% - Accent1 3 4 4 2 4 3" xfId="27034" xr:uid="{00000000-0005-0000-0000-0000E3680000}"/>
    <cellStyle name="20% - Accent1 3 4 4 2 4 3 2" xfId="27035" xr:uid="{00000000-0005-0000-0000-0000E4680000}"/>
    <cellStyle name="20% - Accent1 3 4 4 2 4 4" xfId="27036" xr:uid="{00000000-0005-0000-0000-0000E5680000}"/>
    <cellStyle name="20% - Accent1 3 4 4 2 5" xfId="27037" xr:uid="{00000000-0005-0000-0000-0000E6680000}"/>
    <cellStyle name="20% - Accent1 3 4 4 2 5 2" xfId="27038" xr:uid="{00000000-0005-0000-0000-0000E7680000}"/>
    <cellStyle name="20% - Accent1 3 4 4 2 5 2 2" xfId="27039" xr:uid="{00000000-0005-0000-0000-0000E8680000}"/>
    <cellStyle name="20% - Accent1 3 4 4 2 5 3" xfId="27040" xr:uid="{00000000-0005-0000-0000-0000E9680000}"/>
    <cellStyle name="20% - Accent1 3 4 4 2 6" xfId="27041" xr:uid="{00000000-0005-0000-0000-0000EA680000}"/>
    <cellStyle name="20% - Accent1 3 4 4 2 6 2" xfId="27042" xr:uid="{00000000-0005-0000-0000-0000EB680000}"/>
    <cellStyle name="20% - Accent1 3 4 4 2 6 2 2" xfId="27043" xr:uid="{00000000-0005-0000-0000-0000EC680000}"/>
    <cellStyle name="20% - Accent1 3 4 4 2 6 3" xfId="27044" xr:uid="{00000000-0005-0000-0000-0000ED680000}"/>
    <cellStyle name="20% - Accent1 3 4 4 2 7" xfId="27045" xr:uid="{00000000-0005-0000-0000-0000EE680000}"/>
    <cellStyle name="20% - Accent1 3 4 4 2 7 2" xfId="27046" xr:uid="{00000000-0005-0000-0000-0000EF680000}"/>
    <cellStyle name="20% - Accent1 3 4 4 2 8" xfId="27047" xr:uid="{00000000-0005-0000-0000-0000F0680000}"/>
    <cellStyle name="20% - Accent1 3 4 4 2 8 2" xfId="27048" xr:uid="{00000000-0005-0000-0000-0000F1680000}"/>
    <cellStyle name="20% - Accent1 3 4 4 2 9" xfId="27049" xr:uid="{00000000-0005-0000-0000-0000F2680000}"/>
    <cellStyle name="20% - Accent1 3 4 4 3" xfId="27050" xr:uid="{00000000-0005-0000-0000-0000F3680000}"/>
    <cellStyle name="20% - Accent1 3 4 4 3 2" xfId="27051" xr:uid="{00000000-0005-0000-0000-0000F4680000}"/>
    <cellStyle name="20% - Accent1 3 4 4 3 2 2" xfId="27052" xr:uid="{00000000-0005-0000-0000-0000F5680000}"/>
    <cellStyle name="20% - Accent1 3 4 4 3 2 2 2" xfId="27053" xr:uid="{00000000-0005-0000-0000-0000F6680000}"/>
    <cellStyle name="20% - Accent1 3 4 4 3 2 2 2 2" xfId="27054" xr:uid="{00000000-0005-0000-0000-0000F7680000}"/>
    <cellStyle name="20% - Accent1 3 4 4 3 2 2 3" xfId="27055" xr:uid="{00000000-0005-0000-0000-0000F8680000}"/>
    <cellStyle name="20% - Accent1 3 4 4 3 2 3" xfId="27056" xr:uid="{00000000-0005-0000-0000-0000F9680000}"/>
    <cellStyle name="20% - Accent1 3 4 4 3 2 3 2" xfId="27057" xr:uid="{00000000-0005-0000-0000-0000FA680000}"/>
    <cellStyle name="20% - Accent1 3 4 4 3 2 4" xfId="27058" xr:uid="{00000000-0005-0000-0000-0000FB680000}"/>
    <cellStyle name="20% - Accent1 3 4 4 3 3" xfId="27059" xr:uid="{00000000-0005-0000-0000-0000FC680000}"/>
    <cellStyle name="20% - Accent1 3 4 4 3 3 2" xfId="27060" xr:uid="{00000000-0005-0000-0000-0000FD680000}"/>
    <cellStyle name="20% - Accent1 3 4 4 3 3 2 2" xfId="27061" xr:uid="{00000000-0005-0000-0000-0000FE680000}"/>
    <cellStyle name="20% - Accent1 3 4 4 3 3 2 2 2" xfId="27062" xr:uid="{00000000-0005-0000-0000-0000FF680000}"/>
    <cellStyle name="20% - Accent1 3 4 4 3 3 2 3" xfId="27063" xr:uid="{00000000-0005-0000-0000-000000690000}"/>
    <cellStyle name="20% - Accent1 3 4 4 3 3 3" xfId="27064" xr:uid="{00000000-0005-0000-0000-000001690000}"/>
    <cellStyle name="20% - Accent1 3 4 4 3 3 3 2" xfId="27065" xr:uid="{00000000-0005-0000-0000-000002690000}"/>
    <cellStyle name="20% - Accent1 3 4 4 3 3 4" xfId="27066" xr:uid="{00000000-0005-0000-0000-000003690000}"/>
    <cellStyle name="20% - Accent1 3 4 4 3 4" xfId="27067" xr:uid="{00000000-0005-0000-0000-000004690000}"/>
    <cellStyle name="20% - Accent1 3 4 4 3 4 2" xfId="27068" xr:uid="{00000000-0005-0000-0000-000005690000}"/>
    <cellStyle name="20% - Accent1 3 4 4 3 4 2 2" xfId="27069" xr:uid="{00000000-0005-0000-0000-000006690000}"/>
    <cellStyle name="20% - Accent1 3 4 4 3 4 2 2 2" xfId="27070" xr:uid="{00000000-0005-0000-0000-000007690000}"/>
    <cellStyle name="20% - Accent1 3 4 4 3 4 2 3" xfId="27071" xr:uid="{00000000-0005-0000-0000-000008690000}"/>
    <cellStyle name="20% - Accent1 3 4 4 3 4 3" xfId="27072" xr:uid="{00000000-0005-0000-0000-000009690000}"/>
    <cellStyle name="20% - Accent1 3 4 4 3 4 3 2" xfId="27073" xr:uid="{00000000-0005-0000-0000-00000A690000}"/>
    <cellStyle name="20% - Accent1 3 4 4 3 4 4" xfId="27074" xr:uid="{00000000-0005-0000-0000-00000B690000}"/>
    <cellStyle name="20% - Accent1 3 4 4 3 5" xfId="27075" xr:uid="{00000000-0005-0000-0000-00000C690000}"/>
    <cellStyle name="20% - Accent1 3 4 4 3 5 2" xfId="27076" xr:uid="{00000000-0005-0000-0000-00000D690000}"/>
    <cellStyle name="20% - Accent1 3 4 4 3 5 2 2" xfId="27077" xr:uid="{00000000-0005-0000-0000-00000E690000}"/>
    <cellStyle name="20% - Accent1 3 4 4 3 5 3" xfId="27078" xr:uid="{00000000-0005-0000-0000-00000F690000}"/>
    <cellStyle name="20% - Accent1 3 4 4 3 6" xfId="27079" xr:uid="{00000000-0005-0000-0000-000010690000}"/>
    <cellStyle name="20% - Accent1 3 4 4 3 6 2" xfId="27080" xr:uid="{00000000-0005-0000-0000-000011690000}"/>
    <cellStyle name="20% - Accent1 3 4 4 3 6 2 2" xfId="27081" xr:uid="{00000000-0005-0000-0000-000012690000}"/>
    <cellStyle name="20% - Accent1 3 4 4 3 6 3" xfId="27082" xr:uid="{00000000-0005-0000-0000-000013690000}"/>
    <cellStyle name="20% - Accent1 3 4 4 3 7" xfId="27083" xr:uid="{00000000-0005-0000-0000-000014690000}"/>
    <cellStyle name="20% - Accent1 3 4 4 3 7 2" xfId="27084" xr:uid="{00000000-0005-0000-0000-000015690000}"/>
    <cellStyle name="20% - Accent1 3 4 4 3 8" xfId="27085" xr:uid="{00000000-0005-0000-0000-000016690000}"/>
    <cellStyle name="20% - Accent1 3 4 4 3 8 2" xfId="27086" xr:uid="{00000000-0005-0000-0000-000017690000}"/>
    <cellStyle name="20% - Accent1 3 4 4 3 9" xfId="27087" xr:uid="{00000000-0005-0000-0000-000018690000}"/>
    <cellStyle name="20% - Accent1 3 4 4 4" xfId="27088" xr:uid="{00000000-0005-0000-0000-000019690000}"/>
    <cellStyle name="20% - Accent1 3 4 4 4 2" xfId="27089" xr:uid="{00000000-0005-0000-0000-00001A690000}"/>
    <cellStyle name="20% - Accent1 3 4 4 4 2 2" xfId="27090" xr:uid="{00000000-0005-0000-0000-00001B690000}"/>
    <cellStyle name="20% - Accent1 3 4 4 4 2 2 2" xfId="27091" xr:uid="{00000000-0005-0000-0000-00001C690000}"/>
    <cellStyle name="20% - Accent1 3 4 4 4 2 3" xfId="27092" xr:uid="{00000000-0005-0000-0000-00001D690000}"/>
    <cellStyle name="20% - Accent1 3 4 4 4 3" xfId="27093" xr:uid="{00000000-0005-0000-0000-00001E690000}"/>
    <cellStyle name="20% - Accent1 3 4 4 4 3 2" xfId="27094" xr:uid="{00000000-0005-0000-0000-00001F690000}"/>
    <cellStyle name="20% - Accent1 3 4 4 4 4" xfId="27095" xr:uid="{00000000-0005-0000-0000-000020690000}"/>
    <cellStyle name="20% - Accent1 3 4 4 5" xfId="27096" xr:uid="{00000000-0005-0000-0000-000021690000}"/>
    <cellStyle name="20% - Accent1 3 4 4 5 2" xfId="27097" xr:uid="{00000000-0005-0000-0000-000022690000}"/>
    <cellStyle name="20% - Accent1 3 4 4 5 2 2" xfId="27098" xr:uid="{00000000-0005-0000-0000-000023690000}"/>
    <cellStyle name="20% - Accent1 3 4 4 5 2 2 2" xfId="27099" xr:uid="{00000000-0005-0000-0000-000024690000}"/>
    <cellStyle name="20% - Accent1 3 4 4 5 2 3" xfId="27100" xr:uid="{00000000-0005-0000-0000-000025690000}"/>
    <cellStyle name="20% - Accent1 3 4 4 5 3" xfId="27101" xr:uid="{00000000-0005-0000-0000-000026690000}"/>
    <cellStyle name="20% - Accent1 3 4 4 5 3 2" xfId="27102" xr:uid="{00000000-0005-0000-0000-000027690000}"/>
    <cellStyle name="20% - Accent1 3 4 4 5 4" xfId="27103" xr:uid="{00000000-0005-0000-0000-000028690000}"/>
    <cellStyle name="20% - Accent1 3 4 4 6" xfId="27104" xr:uid="{00000000-0005-0000-0000-000029690000}"/>
    <cellStyle name="20% - Accent1 3 4 4 6 2" xfId="27105" xr:uid="{00000000-0005-0000-0000-00002A690000}"/>
    <cellStyle name="20% - Accent1 3 4 4 6 2 2" xfId="27106" xr:uid="{00000000-0005-0000-0000-00002B690000}"/>
    <cellStyle name="20% - Accent1 3 4 4 6 2 2 2" xfId="27107" xr:uid="{00000000-0005-0000-0000-00002C690000}"/>
    <cellStyle name="20% - Accent1 3 4 4 6 2 3" xfId="27108" xr:uid="{00000000-0005-0000-0000-00002D690000}"/>
    <cellStyle name="20% - Accent1 3 4 4 6 3" xfId="27109" xr:uid="{00000000-0005-0000-0000-00002E690000}"/>
    <cellStyle name="20% - Accent1 3 4 4 6 3 2" xfId="27110" xr:uid="{00000000-0005-0000-0000-00002F690000}"/>
    <cellStyle name="20% - Accent1 3 4 4 6 4" xfId="27111" xr:uid="{00000000-0005-0000-0000-000030690000}"/>
    <cellStyle name="20% - Accent1 3 4 4 7" xfId="27112" xr:uid="{00000000-0005-0000-0000-000031690000}"/>
    <cellStyle name="20% - Accent1 3 4 4 7 2" xfId="27113" xr:uid="{00000000-0005-0000-0000-000032690000}"/>
    <cellStyle name="20% - Accent1 3 4 4 7 2 2" xfId="27114" xr:uid="{00000000-0005-0000-0000-000033690000}"/>
    <cellStyle name="20% - Accent1 3 4 4 7 3" xfId="27115" xr:uid="{00000000-0005-0000-0000-000034690000}"/>
    <cellStyle name="20% - Accent1 3 4 4 8" xfId="27116" xr:uid="{00000000-0005-0000-0000-000035690000}"/>
    <cellStyle name="20% - Accent1 3 4 4 8 2" xfId="27117" xr:uid="{00000000-0005-0000-0000-000036690000}"/>
    <cellStyle name="20% - Accent1 3 4 4 8 2 2" xfId="27118" xr:uid="{00000000-0005-0000-0000-000037690000}"/>
    <cellStyle name="20% - Accent1 3 4 4 8 3" xfId="27119" xr:uid="{00000000-0005-0000-0000-000038690000}"/>
    <cellStyle name="20% - Accent1 3 4 4 9" xfId="27120" xr:uid="{00000000-0005-0000-0000-000039690000}"/>
    <cellStyle name="20% - Accent1 3 4 4 9 2" xfId="27121" xr:uid="{00000000-0005-0000-0000-00003A690000}"/>
    <cellStyle name="20% - Accent1 3 4 5" xfId="27122" xr:uid="{00000000-0005-0000-0000-00003B690000}"/>
    <cellStyle name="20% - Accent1 3 4 5 10" xfId="27123" xr:uid="{00000000-0005-0000-0000-00003C690000}"/>
    <cellStyle name="20% - Accent1 3 4 5 10 2" xfId="27124" xr:uid="{00000000-0005-0000-0000-00003D690000}"/>
    <cellStyle name="20% - Accent1 3 4 5 11" xfId="27125" xr:uid="{00000000-0005-0000-0000-00003E690000}"/>
    <cellStyle name="20% - Accent1 3 4 5 2" xfId="27126" xr:uid="{00000000-0005-0000-0000-00003F690000}"/>
    <cellStyle name="20% - Accent1 3 4 5 2 2" xfId="27127" xr:uid="{00000000-0005-0000-0000-000040690000}"/>
    <cellStyle name="20% - Accent1 3 4 5 2 2 2" xfId="27128" xr:uid="{00000000-0005-0000-0000-000041690000}"/>
    <cellStyle name="20% - Accent1 3 4 5 2 2 2 2" xfId="27129" xr:uid="{00000000-0005-0000-0000-000042690000}"/>
    <cellStyle name="20% - Accent1 3 4 5 2 2 2 2 2" xfId="27130" xr:uid="{00000000-0005-0000-0000-000043690000}"/>
    <cellStyle name="20% - Accent1 3 4 5 2 2 2 3" xfId="27131" xr:uid="{00000000-0005-0000-0000-000044690000}"/>
    <cellStyle name="20% - Accent1 3 4 5 2 2 3" xfId="27132" xr:uid="{00000000-0005-0000-0000-000045690000}"/>
    <cellStyle name="20% - Accent1 3 4 5 2 2 3 2" xfId="27133" xr:uid="{00000000-0005-0000-0000-000046690000}"/>
    <cellStyle name="20% - Accent1 3 4 5 2 2 4" xfId="27134" xr:uid="{00000000-0005-0000-0000-000047690000}"/>
    <cellStyle name="20% - Accent1 3 4 5 2 3" xfId="27135" xr:uid="{00000000-0005-0000-0000-000048690000}"/>
    <cellStyle name="20% - Accent1 3 4 5 2 3 2" xfId="27136" xr:uid="{00000000-0005-0000-0000-000049690000}"/>
    <cellStyle name="20% - Accent1 3 4 5 2 3 2 2" xfId="27137" xr:uid="{00000000-0005-0000-0000-00004A690000}"/>
    <cellStyle name="20% - Accent1 3 4 5 2 3 2 2 2" xfId="27138" xr:uid="{00000000-0005-0000-0000-00004B690000}"/>
    <cellStyle name="20% - Accent1 3 4 5 2 3 2 3" xfId="27139" xr:uid="{00000000-0005-0000-0000-00004C690000}"/>
    <cellStyle name="20% - Accent1 3 4 5 2 3 3" xfId="27140" xr:uid="{00000000-0005-0000-0000-00004D690000}"/>
    <cellStyle name="20% - Accent1 3 4 5 2 3 3 2" xfId="27141" xr:uid="{00000000-0005-0000-0000-00004E690000}"/>
    <cellStyle name="20% - Accent1 3 4 5 2 3 4" xfId="27142" xr:uid="{00000000-0005-0000-0000-00004F690000}"/>
    <cellStyle name="20% - Accent1 3 4 5 2 4" xfId="27143" xr:uid="{00000000-0005-0000-0000-000050690000}"/>
    <cellStyle name="20% - Accent1 3 4 5 2 4 2" xfId="27144" xr:uid="{00000000-0005-0000-0000-000051690000}"/>
    <cellStyle name="20% - Accent1 3 4 5 2 4 2 2" xfId="27145" xr:uid="{00000000-0005-0000-0000-000052690000}"/>
    <cellStyle name="20% - Accent1 3 4 5 2 4 2 2 2" xfId="27146" xr:uid="{00000000-0005-0000-0000-000053690000}"/>
    <cellStyle name="20% - Accent1 3 4 5 2 4 2 3" xfId="27147" xr:uid="{00000000-0005-0000-0000-000054690000}"/>
    <cellStyle name="20% - Accent1 3 4 5 2 4 3" xfId="27148" xr:uid="{00000000-0005-0000-0000-000055690000}"/>
    <cellStyle name="20% - Accent1 3 4 5 2 4 3 2" xfId="27149" xr:uid="{00000000-0005-0000-0000-000056690000}"/>
    <cellStyle name="20% - Accent1 3 4 5 2 4 4" xfId="27150" xr:uid="{00000000-0005-0000-0000-000057690000}"/>
    <cellStyle name="20% - Accent1 3 4 5 2 5" xfId="27151" xr:uid="{00000000-0005-0000-0000-000058690000}"/>
    <cellStyle name="20% - Accent1 3 4 5 2 5 2" xfId="27152" xr:uid="{00000000-0005-0000-0000-000059690000}"/>
    <cellStyle name="20% - Accent1 3 4 5 2 5 2 2" xfId="27153" xr:uid="{00000000-0005-0000-0000-00005A690000}"/>
    <cellStyle name="20% - Accent1 3 4 5 2 5 3" xfId="27154" xr:uid="{00000000-0005-0000-0000-00005B690000}"/>
    <cellStyle name="20% - Accent1 3 4 5 2 6" xfId="27155" xr:uid="{00000000-0005-0000-0000-00005C690000}"/>
    <cellStyle name="20% - Accent1 3 4 5 2 6 2" xfId="27156" xr:uid="{00000000-0005-0000-0000-00005D690000}"/>
    <cellStyle name="20% - Accent1 3 4 5 2 6 2 2" xfId="27157" xr:uid="{00000000-0005-0000-0000-00005E690000}"/>
    <cellStyle name="20% - Accent1 3 4 5 2 6 3" xfId="27158" xr:uid="{00000000-0005-0000-0000-00005F690000}"/>
    <cellStyle name="20% - Accent1 3 4 5 2 7" xfId="27159" xr:uid="{00000000-0005-0000-0000-000060690000}"/>
    <cellStyle name="20% - Accent1 3 4 5 2 7 2" xfId="27160" xr:uid="{00000000-0005-0000-0000-000061690000}"/>
    <cellStyle name="20% - Accent1 3 4 5 2 8" xfId="27161" xr:uid="{00000000-0005-0000-0000-000062690000}"/>
    <cellStyle name="20% - Accent1 3 4 5 2 8 2" xfId="27162" xr:uid="{00000000-0005-0000-0000-000063690000}"/>
    <cellStyle name="20% - Accent1 3 4 5 2 9" xfId="27163" xr:uid="{00000000-0005-0000-0000-000064690000}"/>
    <cellStyle name="20% - Accent1 3 4 5 3" xfId="27164" xr:uid="{00000000-0005-0000-0000-000065690000}"/>
    <cellStyle name="20% - Accent1 3 4 5 3 2" xfId="27165" xr:uid="{00000000-0005-0000-0000-000066690000}"/>
    <cellStyle name="20% - Accent1 3 4 5 3 2 2" xfId="27166" xr:uid="{00000000-0005-0000-0000-000067690000}"/>
    <cellStyle name="20% - Accent1 3 4 5 3 2 2 2" xfId="27167" xr:uid="{00000000-0005-0000-0000-000068690000}"/>
    <cellStyle name="20% - Accent1 3 4 5 3 2 2 2 2" xfId="27168" xr:uid="{00000000-0005-0000-0000-000069690000}"/>
    <cellStyle name="20% - Accent1 3 4 5 3 2 2 3" xfId="27169" xr:uid="{00000000-0005-0000-0000-00006A690000}"/>
    <cellStyle name="20% - Accent1 3 4 5 3 2 3" xfId="27170" xr:uid="{00000000-0005-0000-0000-00006B690000}"/>
    <cellStyle name="20% - Accent1 3 4 5 3 2 3 2" xfId="27171" xr:uid="{00000000-0005-0000-0000-00006C690000}"/>
    <cellStyle name="20% - Accent1 3 4 5 3 2 4" xfId="27172" xr:uid="{00000000-0005-0000-0000-00006D690000}"/>
    <cellStyle name="20% - Accent1 3 4 5 3 3" xfId="27173" xr:uid="{00000000-0005-0000-0000-00006E690000}"/>
    <cellStyle name="20% - Accent1 3 4 5 3 3 2" xfId="27174" xr:uid="{00000000-0005-0000-0000-00006F690000}"/>
    <cellStyle name="20% - Accent1 3 4 5 3 3 2 2" xfId="27175" xr:uid="{00000000-0005-0000-0000-000070690000}"/>
    <cellStyle name="20% - Accent1 3 4 5 3 3 2 2 2" xfId="27176" xr:uid="{00000000-0005-0000-0000-000071690000}"/>
    <cellStyle name="20% - Accent1 3 4 5 3 3 2 3" xfId="27177" xr:uid="{00000000-0005-0000-0000-000072690000}"/>
    <cellStyle name="20% - Accent1 3 4 5 3 3 3" xfId="27178" xr:uid="{00000000-0005-0000-0000-000073690000}"/>
    <cellStyle name="20% - Accent1 3 4 5 3 3 3 2" xfId="27179" xr:uid="{00000000-0005-0000-0000-000074690000}"/>
    <cellStyle name="20% - Accent1 3 4 5 3 3 4" xfId="27180" xr:uid="{00000000-0005-0000-0000-000075690000}"/>
    <cellStyle name="20% - Accent1 3 4 5 3 4" xfId="27181" xr:uid="{00000000-0005-0000-0000-000076690000}"/>
    <cellStyle name="20% - Accent1 3 4 5 3 4 2" xfId="27182" xr:uid="{00000000-0005-0000-0000-000077690000}"/>
    <cellStyle name="20% - Accent1 3 4 5 3 4 2 2" xfId="27183" xr:uid="{00000000-0005-0000-0000-000078690000}"/>
    <cellStyle name="20% - Accent1 3 4 5 3 4 2 2 2" xfId="27184" xr:uid="{00000000-0005-0000-0000-000079690000}"/>
    <cellStyle name="20% - Accent1 3 4 5 3 4 2 3" xfId="27185" xr:uid="{00000000-0005-0000-0000-00007A690000}"/>
    <cellStyle name="20% - Accent1 3 4 5 3 4 3" xfId="27186" xr:uid="{00000000-0005-0000-0000-00007B690000}"/>
    <cellStyle name="20% - Accent1 3 4 5 3 4 3 2" xfId="27187" xr:uid="{00000000-0005-0000-0000-00007C690000}"/>
    <cellStyle name="20% - Accent1 3 4 5 3 4 4" xfId="27188" xr:uid="{00000000-0005-0000-0000-00007D690000}"/>
    <cellStyle name="20% - Accent1 3 4 5 3 5" xfId="27189" xr:uid="{00000000-0005-0000-0000-00007E690000}"/>
    <cellStyle name="20% - Accent1 3 4 5 3 5 2" xfId="27190" xr:uid="{00000000-0005-0000-0000-00007F690000}"/>
    <cellStyle name="20% - Accent1 3 4 5 3 5 2 2" xfId="27191" xr:uid="{00000000-0005-0000-0000-000080690000}"/>
    <cellStyle name="20% - Accent1 3 4 5 3 5 3" xfId="27192" xr:uid="{00000000-0005-0000-0000-000081690000}"/>
    <cellStyle name="20% - Accent1 3 4 5 3 6" xfId="27193" xr:uid="{00000000-0005-0000-0000-000082690000}"/>
    <cellStyle name="20% - Accent1 3 4 5 3 6 2" xfId="27194" xr:uid="{00000000-0005-0000-0000-000083690000}"/>
    <cellStyle name="20% - Accent1 3 4 5 3 6 2 2" xfId="27195" xr:uid="{00000000-0005-0000-0000-000084690000}"/>
    <cellStyle name="20% - Accent1 3 4 5 3 6 3" xfId="27196" xr:uid="{00000000-0005-0000-0000-000085690000}"/>
    <cellStyle name="20% - Accent1 3 4 5 3 7" xfId="27197" xr:uid="{00000000-0005-0000-0000-000086690000}"/>
    <cellStyle name="20% - Accent1 3 4 5 3 7 2" xfId="27198" xr:uid="{00000000-0005-0000-0000-000087690000}"/>
    <cellStyle name="20% - Accent1 3 4 5 3 8" xfId="27199" xr:uid="{00000000-0005-0000-0000-000088690000}"/>
    <cellStyle name="20% - Accent1 3 4 5 3 8 2" xfId="27200" xr:uid="{00000000-0005-0000-0000-000089690000}"/>
    <cellStyle name="20% - Accent1 3 4 5 3 9" xfId="27201" xr:uid="{00000000-0005-0000-0000-00008A690000}"/>
    <cellStyle name="20% - Accent1 3 4 5 4" xfId="27202" xr:uid="{00000000-0005-0000-0000-00008B690000}"/>
    <cellStyle name="20% - Accent1 3 4 5 4 2" xfId="27203" xr:uid="{00000000-0005-0000-0000-00008C690000}"/>
    <cellStyle name="20% - Accent1 3 4 5 4 2 2" xfId="27204" xr:uid="{00000000-0005-0000-0000-00008D690000}"/>
    <cellStyle name="20% - Accent1 3 4 5 4 2 2 2" xfId="27205" xr:uid="{00000000-0005-0000-0000-00008E690000}"/>
    <cellStyle name="20% - Accent1 3 4 5 4 2 3" xfId="27206" xr:uid="{00000000-0005-0000-0000-00008F690000}"/>
    <cellStyle name="20% - Accent1 3 4 5 4 3" xfId="27207" xr:uid="{00000000-0005-0000-0000-000090690000}"/>
    <cellStyle name="20% - Accent1 3 4 5 4 3 2" xfId="27208" xr:uid="{00000000-0005-0000-0000-000091690000}"/>
    <cellStyle name="20% - Accent1 3 4 5 4 4" xfId="27209" xr:uid="{00000000-0005-0000-0000-000092690000}"/>
    <cellStyle name="20% - Accent1 3 4 5 5" xfId="27210" xr:uid="{00000000-0005-0000-0000-000093690000}"/>
    <cellStyle name="20% - Accent1 3 4 5 5 2" xfId="27211" xr:uid="{00000000-0005-0000-0000-000094690000}"/>
    <cellStyle name="20% - Accent1 3 4 5 5 2 2" xfId="27212" xr:uid="{00000000-0005-0000-0000-000095690000}"/>
    <cellStyle name="20% - Accent1 3 4 5 5 2 2 2" xfId="27213" xr:uid="{00000000-0005-0000-0000-000096690000}"/>
    <cellStyle name="20% - Accent1 3 4 5 5 2 3" xfId="27214" xr:uid="{00000000-0005-0000-0000-000097690000}"/>
    <cellStyle name="20% - Accent1 3 4 5 5 3" xfId="27215" xr:uid="{00000000-0005-0000-0000-000098690000}"/>
    <cellStyle name="20% - Accent1 3 4 5 5 3 2" xfId="27216" xr:uid="{00000000-0005-0000-0000-000099690000}"/>
    <cellStyle name="20% - Accent1 3 4 5 5 4" xfId="27217" xr:uid="{00000000-0005-0000-0000-00009A690000}"/>
    <cellStyle name="20% - Accent1 3 4 5 6" xfId="27218" xr:uid="{00000000-0005-0000-0000-00009B690000}"/>
    <cellStyle name="20% - Accent1 3 4 5 6 2" xfId="27219" xr:uid="{00000000-0005-0000-0000-00009C690000}"/>
    <cellStyle name="20% - Accent1 3 4 5 6 2 2" xfId="27220" xr:uid="{00000000-0005-0000-0000-00009D690000}"/>
    <cellStyle name="20% - Accent1 3 4 5 6 2 2 2" xfId="27221" xr:uid="{00000000-0005-0000-0000-00009E690000}"/>
    <cellStyle name="20% - Accent1 3 4 5 6 2 3" xfId="27222" xr:uid="{00000000-0005-0000-0000-00009F690000}"/>
    <cellStyle name="20% - Accent1 3 4 5 6 3" xfId="27223" xr:uid="{00000000-0005-0000-0000-0000A0690000}"/>
    <cellStyle name="20% - Accent1 3 4 5 6 3 2" xfId="27224" xr:uid="{00000000-0005-0000-0000-0000A1690000}"/>
    <cellStyle name="20% - Accent1 3 4 5 6 4" xfId="27225" xr:uid="{00000000-0005-0000-0000-0000A2690000}"/>
    <cellStyle name="20% - Accent1 3 4 5 7" xfId="27226" xr:uid="{00000000-0005-0000-0000-0000A3690000}"/>
    <cellStyle name="20% - Accent1 3 4 5 7 2" xfId="27227" xr:uid="{00000000-0005-0000-0000-0000A4690000}"/>
    <cellStyle name="20% - Accent1 3 4 5 7 2 2" xfId="27228" xr:uid="{00000000-0005-0000-0000-0000A5690000}"/>
    <cellStyle name="20% - Accent1 3 4 5 7 3" xfId="27229" xr:uid="{00000000-0005-0000-0000-0000A6690000}"/>
    <cellStyle name="20% - Accent1 3 4 5 8" xfId="27230" xr:uid="{00000000-0005-0000-0000-0000A7690000}"/>
    <cellStyle name="20% - Accent1 3 4 5 8 2" xfId="27231" xr:uid="{00000000-0005-0000-0000-0000A8690000}"/>
    <cellStyle name="20% - Accent1 3 4 5 8 2 2" xfId="27232" xr:uid="{00000000-0005-0000-0000-0000A9690000}"/>
    <cellStyle name="20% - Accent1 3 4 5 8 3" xfId="27233" xr:uid="{00000000-0005-0000-0000-0000AA690000}"/>
    <cellStyle name="20% - Accent1 3 4 5 9" xfId="27234" xr:uid="{00000000-0005-0000-0000-0000AB690000}"/>
    <cellStyle name="20% - Accent1 3 4 5 9 2" xfId="27235" xr:uid="{00000000-0005-0000-0000-0000AC690000}"/>
    <cellStyle name="20% - Accent1 3 4 6" xfId="27236" xr:uid="{00000000-0005-0000-0000-0000AD690000}"/>
    <cellStyle name="20% - Accent1 3 4 6 10" xfId="27237" xr:uid="{00000000-0005-0000-0000-0000AE690000}"/>
    <cellStyle name="20% - Accent1 3 4 6 10 2" xfId="27238" xr:uid="{00000000-0005-0000-0000-0000AF690000}"/>
    <cellStyle name="20% - Accent1 3 4 6 11" xfId="27239" xr:uid="{00000000-0005-0000-0000-0000B0690000}"/>
    <cellStyle name="20% - Accent1 3 4 6 2" xfId="27240" xr:uid="{00000000-0005-0000-0000-0000B1690000}"/>
    <cellStyle name="20% - Accent1 3 4 6 2 2" xfId="27241" xr:uid="{00000000-0005-0000-0000-0000B2690000}"/>
    <cellStyle name="20% - Accent1 3 4 6 2 2 2" xfId="27242" xr:uid="{00000000-0005-0000-0000-0000B3690000}"/>
    <cellStyle name="20% - Accent1 3 4 6 2 2 2 2" xfId="27243" xr:uid="{00000000-0005-0000-0000-0000B4690000}"/>
    <cellStyle name="20% - Accent1 3 4 6 2 2 2 2 2" xfId="27244" xr:uid="{00000000-0005-0000-0000-0000B5690000}"/>
    <cellStyle name="20% - Accent1 3 4 6 2 2 2 3" xfId="27245" xr:uid="{00000000-0005-0000-0000-0000B6690000}"/>
    <cellStyle name="20% - Accent1 3 4 6 2 2 3" xfId="27246" xr:uid="{00000000-0005-0000-0000-0000B7690000}"/>
    <cellStyle name="20% - Accent1 3 4 6 2 2 3 2" xfId="27247" xr:uid="{00000000-0005-0000-0000-0000B8690000}"/>
    <cellStyle name="20% - Accent1 3 4 6 2 2 4" xfId="27248" xr:uid="{00000000-0005-0000-0000-0000B9690000}"/>
    <cellStyle name="20% - Accent1 3 4 6 2 3" xfId="27249" xr:uid="{00000000-0005-0000-0000-0000BA690000}"/>
    <cellStyle name="20% - Accent1 3 4 6 2 3 2" xfId="27250" xr:uid="{00000000-0005-0000-0000-0000BB690000}"/>
    <cellStyle name="20% - Accent1 3 4 6 2 3 2 2" xfId="27251" xr:uid="{00000000-0005-0000-0000-0000BC690000}"/>
    <cellStyle name="20% - Accent1 3 4 6 2 3 2 2 2" xfId="27252" xr:uid="{00000000-0005-0000-0000-0000BD690000}"/>
    <cellStyle name="20% - Accent1 3 4 6 2 3 2 3" xfId="27253" xr:uid="{00000000-0005-0000-0000-0000BE690000}"/>
    <cellStyle name="20% - Accent1 3 4 6 2 3 3" xfId="27254" xr:uid="{00000000-0005-0000-0000-0000BF690000}"/>
    <cellStyle name="20% - Accent1 3 4 6 2 3 3 2" xfId="27255" xr:uid="{00000000-0005-0000-0000-0000C0690000}"/>
    <cellStyle name="20% - Accent1 3 4 6 2 3 4" xfId="27256" xr:uid="{00000000-0005-0000-0000-0000C1690000}"/>
    <cellStyle name="20% - Accent1 3 4 6 2 4" xfId="27257" xr:uid="{00000000-0005-0000-0000-0000C2690000}"/>
    <cellStyle name="20% - Accent1 3 4 6 2 4 2" xfId="27258" xr:uid="{00000000-0005-0000-0000-0000C3690000}"/>
    <cellStyle name="20% - Accent1 3 4 6 2 4 2 2" xfId="27259" xr:uid="{00000000-0005-0000-0000-0000C4690000}"/>
    <cellStyle name="20% - Accent1 3 4 6 2 4 2 2 2" xfId="27260" xr:uid="{00000000-0005-0000-0000-0000C5690000}"/>
    <cellStyle name="20% - Accent1 3 4 6 2 4 2 3" xfId="27261" xr:uid="{00000000-0005-0000-0000-0000C6690000}"/>
    <cellStyle name="20% - Accent1 3 4 6 2 4 3" xfId="27262" xr:uid="{00000000-0005-0000-0000-0000C7690000}"/>
    <cellStyle name="20% - Accent1 3 4 6 2 4 3 2" xfId="27263" xr:uid="{00000000-0005-0000-0000-0000C8690000}"/>
    <cellStyle name="20% - Accent1 3 4 6 2 4 4" xfId="27264" xr:uid="{00000000-0005-0000-0000-0000C9690000}"/>
    <cellStyle name="20% - Accent1 3 4 6 2 5" xfId="27265" xr:uid="{00000000-0005-0000-0000-0000CA690000}"/>
    <cellStyle name="20% - Accent1 3 4 6 2 5 2" xfId="27266" xr:uid="{00000000-0005-0000-0000-0000CB690000}"/>
    <cellStyle name="20% - Accent1 3 4 6 2 5 2 2" xfId="27267" xr:uid="{00000000-0005-0000-0000-0000CC690000}"/>
    <cellStyle name="20% - Accent1 3 4 6 2 5 3" xfId="27268" xr:uid="{00000000-0005-0000-0000-0000CD690000}"/>
    <cellStyle name="20% - Accent1 3 4 6 2 6" xfId="27269" xr:uid="{00000000-0005-0000-0000-0000CE690000}"/>
    <cellStyle name="20% - Accent1 3 4 6 2 6 2" xfId="27270" xr:uid="{00000000-0005-0000-0000-0000CF690000}"/>
    <cellStyle name="20% - Accent1 3 4 6 2 6 2 2" xfId="27271" xr:uid="{00000000-0005-0000-0000-0000D0690000}"/>
    <cellStyle name="20% - Accent1 3 4 6 2 6 3" xfId="27272" xr:uid="{00000000-0005-0000-0000-0000D1690000}"/>
    <cellStyle name="20% - Accent1 3 4 6 2 7" xfId="27273" xr:uid="{00000000-0005-0000-0000-0000D2690000}"/>
    <cellStyle name="20% - Accent1 3 4 6 2 7 2" xfId="27274" xr:uid="{00000000-0005-0000-0000-0000D3690000}"/>
    <cellStyle name="20% - Accent1 3 4 6 2 8" xfId="27275" xr:uid="{00000000-0005-0000-0000-0000D4690000}"/>
    <cellStyle name="20% - Accent1 3 4 6 2 8 2" xfId="27276" xr:uid="{00000000-0005-0000-0000-0000D5690000}"/>
    <cellStyle name="20% - Accent1 3 4 6 2 9" xfId="27277" xr:uid="{00000000-0005-0000-0000-0000D6690000}"/>
    <cellStyle name="20% - Accent1 3 4 6 3" xfId="27278" xr:uid="{00000000-0005-0000-0000-0000D7690000}"/>
    <cellStyle name="20% - Accent1 3 4 6 3 2" xfId="27279" xr:uid="{00000000-0005-0000-0000-0000D8690000}"/>
    <cellStyle name="20% - Accent1 3 4 6 3 2 2" xfId="27280" xr:uid="{00000000-0005-0000-0000-0000D9690000}"/>
    <cellStyle name="20% - Accent1 3 4 6 3 2 2 2" xfId="27281" xr:uid="{00000000-0005-0000-0000-0000DA690000}"/>
    <cellStyle name="20% - Accent1 3 4 6 3 2 2 2 2" xfId="27282" xr:uid="{00000000-0005-0000-0000-0000DB690000}"/>
    <cellStyle name="20% - Accent1 3 4 6 3 2 2 3" xfId="27283" xr:uid="{00000000-0005-0000-0000-0000DC690000}"/>
    <cellStyle name="20% - Accent1 3 4 6 3 2 3" xfId="27284" xr:uid="{00000000-0005-0000-0000-0000DD690000}"/>
    <cellStyle name="20% - Accent1 3 4 6 3 2 3 2" xfId="27285" xr:uid="{00000000-0005-0000-0000-0000DE690000}"/>
    <cellStyle name="20% - Accent1 3 4 6 3 2 4" xfId="27286" xr:uid="{00000000-0005-0000-0000-0000DF690000}"/>
    <cellStyle name="20% - Accent1 3 4 6 3 3" xfId="27287" xr:uid="{00000000-0005-0000-0000-0000E0690000}"/>
    <cellStyle name="20% - Accent1 3 4 6 3 3 2" xfId="27288" xr:uid="{00000000-0005-0000-0000-0000E1690000}"/>
    <cellStyle name="20% - Accent1 3 4 6 3 3 2 2" xfId="27289" xr:uid="{00000000-0005-0000-0000-0000E2690000}"/>
    <cellStyle name="20% - Accent1 3 4 6 3 3 2 2 2" xfId="27290" xr:uid="{00000000-0005-0000-0000-0000E3690000}"/>
    <cellStyle name="20% - Accent1 3 4 6 3 3 2 3" xfId="27291" xr:uid="{00000000-0005-0000-0000-0000E4690000}"/>
    <cellStyle name="20% - Accent1 3 4 6 3 3 3" xfId="27292" xr:uid="{00000000-0005-0000-0000-0000E5690000}"/>
    <cellStyle name="20% - Accent1 3 4 6 3 3 3 2" xfId="27293" xr:uid="{00000000-0005-0000-0000-0000E6690000}"/>
    <cellStyle name="20% - Accent1 3 4 6 3 3 4" xfId="27294" xr:uid="{00000000-0005-0000-0000-0000E7690000}"/>
    <cellStyle name="20% - Accent1 3 4 6 3 4" xfId="27295" xr:uid="{00000000-0005-0000-0000-0000E8690000}"/>
    <cellStyle name="20% - Accent1 3 4 6 3 4 2" xfId="27296" xr:uid="{00000000-0005-0000-0000-0000E9690000}"/>
    <cellStyle name="20% - Accent1 3 4 6 3 4 2 2" xfId="27297" xr:uid="{00000000-0005-0000-0000-0000EA690000}"/>
    <cellStyle name="20% - Accent1 3 4 6 3 4 2 2 2" xfId="27298" xr:uid="{00000000-0005-0000-0000-0000EB690000}"/>
    <cellStyle name="20% - Accent1 3 4 6 3 4 2 3" xfId="27299" xr:uid="{00000000-0005-0000-0000-0000EC690000}"/>
    <cellStyle name="20% - Accent1 3 4 6 3 4 3" xfId="27300" xr:uid="{00000000-0005-0000-0000-0000ED690000}"/>
    <cellStyle name="20% - Accent1 3 4 6 3 4 3 2" xfId="27301" xr:uid="{00000000-0005-0000-0000-0000EE690000}"/>
    <cellStyle name="20% - Accent1 3 4 6 3 4 4" xfId="27302" xr:uid="{00000000-0005-0000-0000-0000EF690000}"/>
    <cellStyle name="20% - Accent1 3 4 6 3 5" xfId="27303" xr:uid="{00000000-0005-0000-0000-0000F0690000}"/>
    <cellStyle name="20% - Accent1 3 4 6 3 5 2" xfId="27304" xr:uid="{00000000-0005-0000-0000-0000F1690000}"/>
    <cellStyle name="20% - Accent1 3 4 6 3 5 2 2" xfId="27305" xr:uid="{00000000-0005-0000-0000-0000F2690000}"/>
    <cellStyle name="20% - Accent1 3 4 6 3 5 3" xfId="27306" xr:uid="{00000000-0005-0000-0000-0000F3690000}"/>
    <cellStyle name="20% - Accent1 3 4 6 3 6" xfId="27307" xr:uid="{00000000-0005-0000-0000-0000F4690000}"/>
    <cellStyle name="20% - Accent1 3 4 6 3 6 2" xfId="27308" xr:uid="{00000000-0005-0000-0000-0000F5690000}"/>
    <cellStyle name="20% - Accent1 3 4 6 3 6 2 2" xfId="27309" xr:uid="{00000000-0005-0000-0000-0000F6690000}"/>
    <cellStyle name="20% - Accent1 3 4 6 3 6 3" xfId="27310" xr:uid="{00000000-0005-0000-0000-0000F7690000}"/>
    <cellStyle name="20% - Accent1 3 4 6 3 7" xfId="27311" xr:uid="{00000000-0005-0000-0000-0000F8690000}"/>
    <cellStyle name="20% - Accent1 3 4 6 3 7 2" xfId="27312" xr:uid="{00000000-0005-0000-0000-0000F9690000}"/>
    <cellStyle name="20% - Accent1 3 4 6 3 8" xfId="27313" xr:uid="{00000000-0005-0000-0000-0000FA690000}"/>
    <cellStyle name="20% - Accent1 3 4 6 3 8 2" xfId="27314" xr:uid="{00000000-0005-0000-0000-0000FB690000}"/>
    <cellStyle name="20% - Accent1 3 4 6 3 9" xfId="27315" xr:uid="{00000000-0005-0000-0000-0000FC690000}"/>
    <cellStyle name="20% - Accent1 3 4 6 4" xfId="27316" xr:uid="{00000000-0005-0000-0000-0000FD690000}"/>
    <cellStyle name="20% - Accent1 3 4 6 4 2" xfId="27317" xr:uid="{00000000-0005-0000-0000-0000FE690000}"/>
    <cellStyle name="20% - Accent1 3 4 6 4 2 2" xfId="27318" xr:uid="{00000000-0005-0000-0000-0000FF690000}"/>
    <cellStyle name="20% - Accent1 3 4 6 4 2 2 2" xfId="27319" xr:uid="{00000000-0005-0000-0000-0000006A0000}"/>
    <cellStyle name="20% - Accent1 3 4 6 4 2 3" xfId="27320" xr:uid="{00000000-0005-0000-0000-0000016A0000}"/>
    <cellStyle name="20% - Accent1 3 4 6 4 3" xfId="27321" xr:uid="{00000000-0005-0000-0000-0000026A0000}"/>
    <cellStyle name="20% - Accent1 3 4 6 4 3 2" xfId="27322" xr:uid="{00000000-0005-0000-0000-0000036A0000}"/>
    <cellStyle name="20% - Accent1 3 4 6 4 4" xfId="27323" xr:uid="{00000000-0005-0000-0000-0000046A0000}"/>
    <cellStyle name="20% - Accent1 3 4 6 5" xfId="27324" xr:uid="{00000000-0005-0000-0000-0000056A0000}"/>
    <cellStyle name="20% - Accent1 3 4 6 5 2" xfId="27325" xr:uid="{00000000-0005-0000-0000-0000066A0000}"/>
    <cellStyle name="20% - Accent1 3 4 6 5 2 2" xfId="27326" xr:uid="{00000000-0005-0000-0000-0000076A0000}"/>
    <cellStyle name="20% - Accent1 3 4 6 5 2 2 2" xfId="27327" xr:uid="{00000000-0005-0000-0000-0000086A0000}"/>
    <cellStyle name="20% - Accent1 3 4 6 5 2 3" xfId="27328" xr:uid="{00000000-0005-0000-0000-0000096A0000}"/>
    <cellStyle name="20% - Accent1 3 4 6 5 3" xfId="27329" xr:uid="{00000000-0005-0000-0000-00000A6A0000}"/>
    <cellStyle name="20% - Accent1 3 4 6 5 3 2" xfId="27330" xr:uid="{00000000-0005-0000-0000-00000B6A0000}"/>
    <cellStyle name="20% - Accent1 3 4 6 5 4" xfId="27331" xr:uid="{00000000-0005-0000-0000-00000C6A0000}"/>
    <cellStyle name="20% - Accent1 3 4 6 6" xfId="27332" xr:uid="{00000000-0005-0000-0000-00000D6A0000}"/>
    <cellStyle name="20% - Accent1 3 4 6 6 2" xfId="27333" xr:uid="{00000000-0005-0000-0000-00000E6A0000}"/>
    <cellStyle name="20% - Accent1 3 4 6 6 2 2" xfId="27334" xr:uid="{00000000-0005-0000-0000-00000F6A0000}"/>
    <cellStyle name="20% - Accent1 3 4 6 6 2 2 2" xfId="27335" xr:uid="{00000000-0005-0000-0000-0000106A0000}"/>
    <cellStyle name="20% - Accent1 3 4 6 6 2 3" xfId="27336" xr:uid="{00000000-0005-0000-0000-0000116A0000}"/>
    <cellStyle name="20% - Accent1 3 4 6 6 3" xfId="27337" xr:uid="{00000000-0005-0000-0000-0000126A0000}"/>
    <cellStyle name="20% - Accent1 3 4 6 6 3 2" xfId="27338" xr:uid="{00000000-0005-0000-0000-0000136A0000}"/>
    <cellStyle name="20% - Accent1 3 4 6 6 4" xfId="27339" xr:uid="{00000000-0005-0000-0000-0000146A0000}"/>
    <cellStyle name="20% - Accent1 3 4 6 7" xfId="27340" xr:uid="{00000000-0005-0000-0000-0000156A0000}"/>
    <cellStyle name="20% - Accent1 3 4 6 7 2" xfId="27341" xr:uid="{00000000-0005-0000-0000-0000166A0000}"/>
    <cellStyle name="20% - Accent1 3 4 6 7 2 2" xfId="27342" xr:uid="{00000000-0005-0000-0000-0000176A0000}"/>
    <cellStyle name="20% - Accent1 3 4 6 7 3" xfId="27343" xr:uid="{00000000-0005-0000-0000-0000186A0000}"/>
    <cellStyle name="20% - Accent1 3 4 6 8" xfId="27344" xr:uid="{00000000-0005-0000-0000-0000196A0000}"/>
    <cellStyle name="20% - Accent1 3 4 6 8 2" xfId="27345" xr:uid="{00000000-0005-0000-0000-00001A6A0000}"/>
    <cellStyle name="20% - Accent1 3 4 6 8 2 2" xfId="27346" xr:uid="{00000000-0005-0000-0000-00001B6A0000}"/>
    <cellStyle name="20% - Accent1 3 4 6 8 3" xfId="27347" xr:uid="{00000000-0005-0000-0000-00001C6A0000}"/>
    <cellStyle name="20% - Accent1 3 4 6 9" xfId="27348" xr:uid="{00000000-0005-0000-0000-00001D6A0000}"/>
    <cellStyle name="20% - Accent1 3 4 6 9 2" xfId="27349" xr:uid="{00000000-0005-0000-0000-00001E6A0000}"/>
    <cellStyle name="20% - Accent1 3 4 7" xfId="27350" xr:uid="{00000000-0005-0000-0000-00001F6A0000}"/>
    <cellStyle name="20% - Accent1 3 4 7 2" xfId="27351" xr:uid="{00000000-0005-0000-0000-0000206A0000}"/>
    <cellStyle name="20% - Accent1 3 4 7 2 2" xfId="27352" xr:uid="{00000000-0005-0000-0000-0000216A0000}"/>
    <cellStyle name="20% - Accent1 3 4 7 2 2 2" xfId="27353" xr:uid="{00000000-0005-0000-0000-0000226A0000}"/>
    <cellStyle name="20% - Accent1 3 4 7 2 2 2 2" xfId="27354" xr:uid="{00000000-0005-0000-0000-0000236A0000}"/>
    <cellStyle name="20% - Accent1 3 4 7 2 2 3" xfId="27355" xr:uid="{00000000-0005-0000-0000-0000246A0000}"/>
    <cellStyle name="20% - Accent1 3 4 7 2 3" xfId="27356" xr:uid="{00000000-0005-0000-0000-0000256A0000}"/>
    <cellStyle name="20% - Accent1 3 4 7 2 3 2" xfId="27357" xr:uid="{00000000-0005-0000-0000-0000266A0000}"/>
    <cellStyle name="20% - Accent1 3 4 7 2 4" xfId="27358" xr:uid="{00000000-0005-0000-0000-0000276A0000}"/>
    <cellStyle name="20% - Accent1 3 4 7 3" xfId="27359" xr:uid="{00000000-0005-0000-0000-0000286A0000}"/>
    <cellStyle name="20% - Accent1 3 4 7 3 2" xfId="27360" xr:uid="{00000000-0005-0000-0000-0000296A0000}"/>
    <cellStyle name="20% - Accent1 3 4 7 3 2 2" xfId="27361" xr:uid="{00000000-0005-0000-0000-00002A6A0000}"/>
    <cellStyle name="20% - Accent1 3 4 7 3 2 2 2" xfId="27362" xr:uid="{00000000-0005-0000-0000-00002B6A0000}"/>
    <cellStyle name="20% - Accent1 3 4 7 3 2 3" xfId="27363" xr:uid="{00000000-0005-0000-0000-00002C6A0000}"/>
    <cellStyle name="20% - Accent1 3 4 7 3 3" xfId="27364" xr:uid="{00000000-0005-0000-0000-00002D6A0000}"/>
    <cellStyle name="20% - Accent1 3 4 7 3 3 2" xfId="27365" xr:uid="{00000000-0005-0000-0000-00002E6A0000}"/>
    <cellStyle name="20% - Accent1 3 4 7 3 4" xfId="27366" xr:uid="{00000000-0005-0000-0000-00002F6A0000}"/>
    <cellStyle name="20% - Accent1 3 4 7 4" xfId="27367" xr:uid="{00000000-0005-0000-0000-0000306A0000}"/>
    <cellStyle name="20% - Accent1 3 4 7 4 2" xfId="27368" xr:uid="{00000000-0005-0000-0000-0000316A0000}"/>
    <cellStyle name="20% - Accent1 3 4 7 4 2 2" xfId="27369" xr:uid="{00000000-0005-0000-0000-0000326A0000}"/>
    <cellStyle name="20% - Accent1 3 4 7 4 2 2 2" xfId="27370" xr:uid="{00000000-0005-0000-0000-0000336A0000}"/>
    <cellStyle name="20% - Accent1 3 4 7 4 2 3" xfId="27371" xr:uid="{00000000-0005-0000-0000-0000346A0000}"/>
    <cellStyle name="20% - Accent1 3 4 7 4 3" xfId="27372" xr:uid="{00000000-0005-0000-0000-0000356A0000}"/>
    <cellStyle name="20% - Accent1 3 4 7 4 3 2" xfId="27373" xr:uid="{00000000-0005-0000-0000-0000366A0000}"/>
    <cellStyle name="20% - Accent1 3 4 7 4 4" xfId="27374" xr:uid="{00000000-0005-0000-0000-0000376A0000}"/>
    <cellStyle name="20% - Accent1 3 4 7 5" xfId="27375" xr:uid="{00000000-0005-0000-0000-0000386A0000}"/>
    <cellStyle name="20% - Accent1 3 4 7 5 2" xfId="27376" xr:uid="{00000000-0005-0000-0000-0000396A0000}"/>
    <cellStyle name="20% - Accent1 3 4 7 5 2 2" xfId="27377" xr:uid="{00000000-0005-0000-0000-00003A6A0000}"/>
    <cellStyle name="20% - Accent1 3 4 7 5 3" xfId="27378" xr:uid="{00000000-0005-0000-0000-00003B6A0000}"/>
    <cellStyle name="20% - Accent1 3 4 7 6" xfId="27379" xr:uid="{00000000-0005-0000-0000-00003C6A0000}"/>
    <cellStyle name="20% - Accent1 3 4 7 6 2" xfId="27380" xr:uid="{00000000-0005-0000-0000-00003D6A0000}"/>
    <cellStyle name="20% - Accent1 3 4 7 6 2 2" xfId="27381" xr:uid="{00000000-0005-0000-0000-00003E6A0000}"/>
    <cellStyle name="20% - Accent1 3 4 7 6 3" xfId="27382" xr:uid="{00000000-0005-0000-0000-00003F6A0000}"/>
    <cellStyle name="20% - Accent1 3 4 7 7" xfId="27383" xr:uid="{00000000-0005-0000-0000-0000406A0000}"/>
    <cellStyle name="20% - Accent1 3 4 7 7 2" xfId="27384" xr:uid="{00000000-0005-0000-0000-0000416A0000}"/>
    <cellStyle name="20% - Accent1 3 4 7 8" xfId="27385" xr:uid="{00000000-0005-0000-0000-0000426A0000}"/>
    <cellStyle name="20% - Accent1 3 4 7 8 2" xfId="27386" xr:uid="{00000000-0005-0000-0000-0000436A0000}"/>
    <cellStyle name="20% - Accent1 3 4 7 9" xfId="27387" xr:uid="{00000000-0005-0000-0000-0000446A0000}"/>
    <cellStyle name="20% - Accent1 3 4 8" xfId="27388" xr:uid="{00000000-0005-0000-0000-0000456A0000}"/>
    <cellStyle name="20% - Accent1 3 4 8 2" xfId="27389" xr:uid="{00000000-0005-0000-0000-0000466A0000}"/>
    <cellStyle name="20% - Accent1 3 4 8 2 2" xfId="27390" xr:uid="{00000000-0005-0000-0000-0000476A0000}"/>
    <cellStyle name="20% - Accent1 3 4 8 2 2 2" xfId="27391" xr:uid="{00000000-0005-0000-0000-0000486A0000}"/>
    <cellStyle name="20% - Accent1 3 4 8 2 2 2 2" xfId="27392" xr:uid="{00000000-0005-0000-0000-0000496A0000}"/>
    <cellStyle name="20% - Accent1 3 4 8 2 2 3" xfId="27393" xr:uid="{00000000-0005-0000-0000-00004A6A0000}"/>
    <cellStyle name="20% - Accent1 3 4 8 2 3" xfId="27394" xr:uid="{00000000-0005-0000-0000-00004B6A0000}"/>
    <cellStyle name="20% - Accent1 3 4 8 2 3 2" xfId="27395" xr:uid="{00000000-0005-0000-0000-00004C6A0000}"/>
    <cellStyle name="20% - Accent1 3 4 8 2 4" xfId="27396" xr:uid="{00000000-0005-0000-0000-00004D6A0000}"/>
    <cellStyle name="20% - Accent1 3 4 8 3" xfId="27397" xr:uid="{00000000-0005-0000-0000-00004E6A0000}"/>
    <cellStyle name="20% - Accent1 3 4 8 3 2" xfId="27398" xr:uid="{00000000-0005-0000-0000-00004F6A0000}"/>
    <cellStyle name="20% - Accent1 3 4 8 3 2 2" xfId="27399" xr:uid="{00000000-0005-0000-0000-0000506A0000}"/>
    <cellStyle name="20% - Accent1 3 4 8 3 2 2 2" xfId="27400" xr:uid="{00000000-0005-0000-0000-0000516A0000}"/>
    <cellStyle name="20% - Accent1 3 4 8 3 2 3" xfId="27401" xr:uid="{00000000-0005-0000-0000-0000526A0000}"/>
    <cellStyle name="20% - Accent1 3 4 8 3 3" xfId="27402" xr:uid="{00000000-0005-0000-0000-0000536A0000}"/>
    <cellStyle name="20% - Accent1 3 4 8 3 3 2" xfId="27403" xr:uid="{00000000-0005-0000-0000-0000546A0000}"/>
    <cellStyle name="20% - Accent1 3 4 8 3 4" xfId="27404" xr:uid="{00000000-0005-0000-0000-0000556A0000}"/>
    <cellStyle name="20% - Accent1 3 4 8 4" xfId="27405" xr:uid="{00000000-0005-0000-0000-0000566A0000}"/>
    <cellStyle name="20% - Accent1 3 4 8 4 2" xfId="27406" xr:uid="{00000000-0005-0000-0000-0000576A0000}"/>
    <cellStyle name="20% - Accent1 3 4 8 4 2 2" xfId="27407" xr:uid="{00000000-0005-0000-0000-0000586A0000}"/>
    <cellStyle name="20% - Accent1 3 4 8 4 2 2 2" xfId="27408" xr:uid="{00000000-0005-0000-0000-0000596A0000}"/>
    <cellStyle name="20% - Accent1 3 4 8 4 2 3" xfId="27409" xr:uid="{00000000-0005-0000-0000-00005A6A0000}"/>
    <cellStyle name="20% - Accent1 3 4 8 4 3" xfId="27410" xr:uid="{00000000-0005-0000-0000-00005B6A0000}"/>
    <cellStyle name="20% - Accent1 3 4 8 4 3 2" xfId="27411" xr:uid="{00000000-0005-0000-0000-00005C6A0000}"/>
    <cellStyle name="20% - Accent1 3 4 8 4 4" xfId="27412" xr:uid="{00000000-0005-0000-0000-00005D6A0000}"/>
    <cellStyle name="20% - Accent1 3 4 8 5" xfId="27413" xr:uid="{00000000-0005-0000-0000-00005E6A0000}"/>
    <cellStyle name="20% - Accent1 3 4 8 5 2" xfId="27414" xr:uid="{00000000-0005-0000-0000-00005F6A0000}"/>
    <cellStyle name="20% - Accent1 3 4 8 5 2 2" xfId="27415" xr:uid="{00000000-0005-0000-0000-0000606A0000}"/>
    <cellStyle name="20% - Accent1 3 4 8 5 3" xfId="27416" xr:uid="{00000000-0005-0000-0000-0000616A0000}"/>
    <cellStyle name="20% - Accent1 3 4 8 6" xfId="27417" xr:uid="{00000000-0005-0000-0000-0000626A0000}"/>
    <cellStyle name="20% - Accent1 3 4 8 6 2" xfId="27418" xr:uid="{00000000-0005-0000-0000-0000636A0000}"/>
    <cellStyle name="20% - Accent1 3 4 8 6 2 2" xfId="27419" xr:uid="{00000000-0005-0000-0000-0000646A0000}"/>
    <cellStyle name="20% - Accent1 3 4 8 6 3" xfId="27420" xr:uid="{00000000-0005-0000-0000-0000656A0000}"/>
    <cellStyle name="20% - Accent1 3 4 8 7" xfId="27421" xr:uid="{00000000-0005-0000-0000-0000666A0000}"/>
    <cellStyle name="20% - Accent1 3 4 8 7 2" xfId="27422" xr:uid="{00000000-0005-0000-0000-0000676A0000}"/>
    <cellStyle name="20% - Accent1 3 4 8 8" xfId="27423" xr:uid="{00000000-0005-0000-0000-0000686A0000}"/>
    <cellStyle name="20% - Accent1 3 4 8 8 2" xfId="27424" xr:uid="{00000000-0005-0000-0000-0000696A0000}"/>
    <cellStyle name="20% - Accent1 3 4 8 9" xfId="27425" xr:uid="{00000000-0005-0000-0000-00006A6A0000}"/>
    <cellStyle name="20% - Accent1 3 4 9" xfId="27426" xr:uid="{00000000-0005-0000-0000-00006B6A0000}"/>
    <cellStyle name="20% - Accent1 3 4 9 2" xfId="27427" xr:uid="{00000000-0005-0000-0000-00006C6A0000}"/>
    <cellStyle name="20% - Accent1 3 4 9 2 2" xfId="27428" xr:uid="{00000000-0005-0000-0000-00006D6A0000}"/>
    <cellStyle name="20% - Accent1 3 4 9 2 2 2" xfId="27429" xr:uid="{00000000-0005-0000-0000-00006E6A0000}"/>
    <cellStyle name="20% - Accent1 3 4 9 2 3" xfId="27430" xr:uid="{00000000-0005-0000-0000-00006F6A0000}"/>
    <cellStyle name="20% - Accent1 3 4 9 3" xfId="27431" xr:uid="{00000000-0005-0000-0000-0000706A0000}"/>
    <cellStyle name="20% - Accent1 3 4 9 3 2" xfId="27432" xr:uid="{00000000-0005-0000-0000-0000716A0000}"/>
    <cellStyle name="20% - Accent1 3 4 9 4" xfId="27433" xr:uid="{00000000-0005-0000-0000-0000726A0000}"/>
    <cellStyle name="20% - Accent1 3 5" xfId="27434" xr:uid="{00000000-0005-0000-0000-0000736A0000}"/>
    <cellStyle name="20% - Accent1 3 5 10" xfId="27435" xr:uid="{00000000-0005-0000-0000-0000746A0000}"/>
    <cellStyle name="20% - Accent1 3 5 10 2" xfId="27436" xr:uid="{00000000-0005-0000-0000-0000756A0000}"/>
    <cellStyle name="20% - Accent1 3 5 10 2 2" xfId="27437" xr:uid="{00000000-0005-0000-0000-0000766A0000}"/>
    <cellStyle name="20% - Accent1 3 5 10 2 2 2" xfId="27438" xr:uid="{00000000-0005-0000-0000-0000776A0000}"/>
    <cellStyle name="20% - Accent1 3 5 10 2 3" xfId="27439" xr:uid="{00000000-0005-0000-0000-0000786A0000}"/>
    <cellStyle name="20% - Accent1 3 5 10 3" xfId="27440" xr:uid="{00000000-0005-0000-0000-0000796A0000}"/>
    <cellStyle name="20% - Accent1 3 5 10 3 2" xfId="27441" xr:uid="{00000000-0005-0000-0000-00007A6A0000}"/>
    <cellStyle name="20% - Accent1 3 5 10 4" xfId="27442" xr:uid="{00000000-0005-0000-0000-00007B6A0000}"/>
    <cellStyle name="20% - Accent1 3 5 11" xfId="27443" xr:uid="{00000000-0005-0000-0000-00007C6A0000}"/>
    <cellStyle name="20% - Accent1 3 5 11 2" xfId="27444" xr:uid="{00000000-0005-0000-0000-00007D6A0000}"/>
    <cellStyle name="20% - Accent1 3 5 11 2 2" xfId="27445" xr:uid="{00000000-0005-0000-0000-00007E6A0000}"/>
    <cellStyle name="20% - Accent1 3 5 11 2 2 2" xfId="27446" xr:uid="{00000000-0005-0000-0000-00007F6A0000}"/>
    <cellStyle name="20% - Accent1 3 5 11 2 3" xfId="27447" xr:uid="{00000000-0005-0000-0000-0000806A0000}"/>
    <cellStyle name="20% - Accent1 3 5 11 3" xfId="27448" xr:uid="{00000000-0005-0000-0000-0000816A0000}"/>
    <cellStyle name="20% - Accent1 3 5 11 3 2" xfId="27449" xr:uid="{00000000-0005-0000-0000-0000826A0000}"/>
    <cellStyle name="20% - Accent1 3 5 11 4" xfId="27450" xr:uid="{00000000-0005-0000-0000-0000836A0000}"/>
    <cellStyle name="20% - Accent1 3 5 12" xfId="27451" xr:uid="{00000000-0005-0000-0000-0000846A0000}"/>
    <cellStyle name="20% - Accent1 3 5 12 2" xfId="27452" xr:uid="{00000000-0005-0000-0000-0000856A0000}"/>
    <cellStyle name="20% - Accent1 3 5 12 2 2" xfId="27453" xr:uid="{00000000-0005-0000-0000-0000866A0000}"/>
    <cellStyle name="20% - Accent1 3 5 12 3" xfId="27454" xr:uid="{00000000-0005-0000-0000-0000876A0000}"/>
    <cellStyle name="20% - Accent1 3 5 13" xfId="27455" xr:uid="{00000000-0005-0000-0000-0000886A0000}"/>
    <cellStyle name="20% - Accent1 3 5 13 2" xfId="27456" xr:uid="{00000000-0005-0000-0000-0000896A0000}"/>
    <cellStyle name="20% - Accent1 3 5 13 2 2" xfId="27457" xr:uid="{00000000-0005-0000-0000-00008A6A0000}"/>
    <cellStyle name="20% - Accent1 3 5 13 3" xfId="27458" xr:uid="{00000000-0005-0000-0000-00008B6A0000}"/>
    <cellStyle name="20% - Accent1 3 5 14" xfId="27459" xr:uid="{00000000-0005-0000-0000-00008C6A0000}"/>
    <cellStyle name="20% - Accent1 3 5 14 2" xfId="27460" xr:uid="{00000000-0005-0000-0000-00008D6A0000}"/>
    <cellStyle name="20% - Accent1 3 5 15" xfId="27461" xr:uid="{00000000-0005-0000-0000-00008E6A0000}"/>
    <cellStyle name="20% - Accent1 3 5 15 2" xfId="27462" xr:uid="{00000000-0005-0000-0000-00008F6A0000}"/>
    <cellStyle name="20% - Accent1 3 5 16" xfId="27463" xr:uid="{00000000-0005-0000-0000-0000906A0000}"/>
    <cellStyle name="20% - Accent1 3 5 2" xfId="27464" xr:uid="{00000000-0005-0000-0000-0000916A0000}"/>
    <cellStyle name="20% - Accent1 3 5 2 10" xfId="27465" xr:uid="{00000000-0005-0000-0000-0000926A0000}"/>
    <cellStyle name="20% - Accent1 3 5 2 10 2" xfId="27466" xr:uid="{00000000-0005-0000-0000-0000936A0000}"/>
    <cellStyle name="20% - Accent1 3 5 2 10 2 2" xfId="27467" xr:uid="{00000000-0005-0000-0000-0000946A0000}"/>
    <cellStyle name="20% - Accent1 3 5 2 10 2 2 2" xfId="27468" xr:uid="{00000000-0005-0000-0000-0000956A0000}"/>
    <cellStyle name="20% - Accent1 3 5 2 10 2 3" xfId="27469" xr:uid="{00000000-0005-0000-0000-0000966A0000}"/>
    <cellStyle name="20% - Accent1 3 5 2 10 3" xfId="27470" xr:uid="{00000000-0005-0000-0000-0000976A0000}"/>
    <cellStyle name="20% - Accent1 3 5 2 10 3 2" xfId="27471" xr:uid="{00000000-0005-0000-0000-0000986A0000}"/>
    <cellStyle name="20% - Accent1 3 5 2 10 4" xfId="27472" xr:uid="{00000000-0005-0000-0000-0000996A0000}"/>
    <cellStyle name="20% - Accent1 3 5 2 11" xfId="27473" xr:uid="{00000000-0005-0000-0000-00009A6A0000}"/>
    <cellStyle name="20% - Accent1 3 5 2 11 2" xfId="27474" xr:uid="{00000000-0005-0000-0000-00009B6A0000}"/>
    <cellStyle name="20% - Accent1 3 5 2 11 2 2" xfId="27475" xr:uid="{00000000-0005-0000-0000-00009C6A0000}"/>
    <cellStyle name="20% - Accent1 3 5 2 11 3" xfId="27476" xr:uid="{00000000-0005-0000-0000-00009D6A0000}"/>
    <cellStyle name="20% - Accent1 3 5 2 12" xfId="27477" xr:uid="{00000000-0005-0000-0000-00009E6A0000}"/>
    <cellStyle name="20% - Accent1 3 5 2 12 2" xfId="27478" xr:uid="{00000000-0005-0000-0000-00009F6A0000}"/>
    <cellStyle name="20% - Accent1 3 5 2 12 2 2" xfId="27479" xr:uid="{00000000-0005-0000-0000-0000A06A0000}"/>
    <cellStyle name="20% - Accent1 3 5 2 12 3" xfId="27480" xr:uid="{00000000-0005-0000-0000-0000A16A0000}"/>
    <cellStyle name="20% - Accent1 3 5 2 13" xfId="27481" xr:uid="{00000000-0005-0000-0000-0000A26A0000}"/>
    <cellStyle name="20% - Accent1 3 5 2 13 2" xfId="27482" xr:uid="{00000000-0005-0000-0000-0000A36A0000}"/>
    <cellStyle name="20% - Accent1 3 5 2 14" xfId="27483" xr:uid="{00000000-0005-0000-0000-0000A46A0000}"/>
    <cellStyle name="20% - Accent1 3 5 2 14 2" xfId="27484" xr:uid="{00000000-0005-0000-0000-0000A56A0000}"/>
    <cellStyle name="20% - Accent1 3 5 2 15" xfId="27485" xr:uid="{00000000-0005-0000-0000-0000A66A0000}"/>
    <cellStyle name="20% - Accent1 3 5 2 2" xfId="27486" xr:uid="{00000000-0005-0000-0000-0000A76A0000}"/>
    <cellStyle name="20% - Accent1 3 5 2 2 10" xfId="27487" xr:uid="{00000000-0005-0000-0000-0000A86A0000}"/>
    <cellStyle name="20% - Accent1 3 5 2 2 10 2" xfId="27488" xr:uid="{00000000-0005-0000-0000-0000A96A0000}"/>
    <cellStyle name="20% - Accent1 3 5 2 2 10 2 2" xfId="27489" xr:uid="{00000000-0005-0000-0000-0000AA6A0000}"/>
    <cellStyle name="20% - Accent1 3 5 2 2 10 3" xfId="27490" xr:uid="{00000000-0005-0000-0000-0000AB6A0000}"/>
    <cellStyle name="20% - Accent1 3 5 2 2 11" xfId="27491" xr:uid="{00000000-0005-0000-0000-0000AC6A0000}"/>
    <cellStyle name="20% - Accent1 3 5 2 2 11 2" xfId="27492" xr:uid="{00000000-0005-0000-0000-0000AD6A0000}"/>
    <cellStyle name="20% - Accent1 3 5 2 2 11 2 2" xfId="27493" xr:uid="{00000000-0005-0000-0000-0000AE6A0000}"/>
    <cellStyle name="20% - Accent1 3 5 2 2 11 3" xfId="27494" xr:uid="{00000000-0005-0000-0000-0000AF6A0000}"/>
    <cellStyle name="20% - Accent1 3 5 2 2 12" xfId="27495" xr:uid="{00000000-0005-0000-0000-0000B06A0000}"/>
    <cellStyle name="20% - Accent1 3 5 2 2 12 2" xfId="27496" xr:uid="{00000000-0005-0000-0000-0000B16A0000}"/>
    <cellStyle name="20% - Accent1 3 5 2 2 13" xfId="27497" xr:uid="{00000000-0005-0000-0000-0000B26A0000}"/>
    <cellStyle name="20% - Accent1 3 5 2 2 13 2" xfId="27498" xr:uid="{00000000-0005-0000-0000-0000B36A0000}"/>
    <cellStyle name="20% - Accent1 3 5 2 2 14" xfId="27499" xr:uid="{00000000-0005-0000-0000-0000B46A0000}"/>
    <cellStyle name="20% - Accent1 3 5 2 2 2" xfId="27500" xr:uid="{00000000-0005-0000-0000-0000B56A0000}"/>
    <cellStyle name="20% - Accent1 3 5 2 2 2 10" xfId="27501" xr:uid="{00000000-0005-0000-0000-0000B66A0000}"/>
    <cellStyle name="20% - Accent1 3 5 2 2 2 10 2" xfId="27502" xr:uid="{00000000-0005-0000-0000-0000B76A0000}"/>
    <cellStyle name="20% - Accent1 3 5 2 2 2 11" xfId="27503" xr:uid="{00000000-0005-0000-0000-0000B86A0000}"/>
    <cellStyle name="20% - Accent1 3 5 2 2 2 2" xfId="27504" xr:uid="{00000000-0005-0000-0000-0000B96A0000}"/>
    <cellStyle name="20% - Accent1 3 5 2 2 2 2 2" xfId="27505" xr:uid="{00000000-0005-0000-0000-0000BA6A0000}"/>
    <cellStyle name="20% - Accent1 3 5 2 2 2 2 2 2" xfId="27506" xr:uid="{00000000-0005-0000-0000-0000BB6A0000}"/>
    <cellStyle name="20% - Accent1 3 5 2 2 2 2 2 2 2" xfId="27507" xr:uid="{00000000-0005-0000-0000-0000BC6A0000}"/>
    <cellStyle name="20% - Accent1 3 5 2 2 2 2 2 2 2 2" xfId="27508" xr:uid="{00000000-0005-0000-0000-0000BD6A0000}"/>
    <cellStyle name="20% - Accent1 3 5 2 2 2 2 2 2 3" xfId="27509" xr:uid="{00000000-0005-0000-0000-0000BE6A0000}"/>
    <cellStyle name="20% - Accent1 3 5 2 2 2 2 2 3" xfId="27510" xr:uid="{00000000-0005-0000-0000-0000BF6A0000}"/>
    <cellStyle name="20% - Accent1 3 5 2 2 2 2 2 3 2" xfId="27511" xr:uid="{00000000-0005-0000-0000-0000C06A0000}"/>
    <cellStyle name="20% - Accent1 3 5 2 2 2 2 2 4" xfId="27512" xr:uid="{00000000-0005-0000-0000-0000C16A0000}"/>
    <cellStyle name="20% - Accent1 3 5 2 2 2 2 3" xfId="27513" xr:uid="{00000000-0005-0000-0000-0000C26A0000}"/>
    <cellStyle name="20% - Accent1 3 5 2 2 2 2 3 2" xfId="27514" xr:uid="{00000000-0005-0000-0000-0000C36A0000}"/>
    <cellStyle name="20% - Accent1 3 5 2 2 2 2 3 2 2" xfId="27515" xr:uid="{00000000-0005-0000-0000-0000C46A0000}"/>
    <cellStyle name="20% - Accent1 3 5 2 2 2 2 3 2 2 2" xfId="27516" xr:uid="{00000000-0005-0000-0000-0000C56A0000}"/>
    <cellStyle name="20% - Accent1 3 5 2 2 2 2 3 2 3" xfId="27517" xr:uid="{00000000-0005-0000-0000-0000C66A0000}"/>
    <cellStyle name="20% - Accent1 3 5 2 2 2 2 3 3" xfId="27518" xr:uid="{00000000-0005-0000-0000-0000C76A0000}"/>
    <cellStyle name="20% - Accent1 3 5 2 2 2 2 3 3 2" xfId="27519" xr:uid="{00000000-0005-0000-0000-0000C86A0000}"/>
    <cellStyle name="20% - Accent1 3 5 2 2 2 2 3 4" xfId="27520" xr:uid="{00000000-0005-0000-0000-0000C96A0000}"/>
    <cellStyle name="20% - Accent1 3 5 2 2 2 2 4" xfId="27521" xr:uid="{00000000-0005-0000-0000-0000CA6A0000}"/>
    <cellStyle name="20% - Accent1 3 5 2 2 2 2 4 2" xfId="27522" xr:uid="{00000000-0005-0000-0000-0000CB6A0000}"/>
    <cellStyle name="20% - Accent1 3 5 2 2 2 2 4 2 2" xfId="27523" xr:uid="{00000000-0005-0000-0000-0000CC6A0000}"/>
    <cellStyle name="20% - Accent1 3 5 2 2 2 2 4 2 2 2" xfId="27524" xr:uid="{00000000-0005-0000-0000-0000CD6A0000}"/>
    <cellStyle name="20% - Accent1 3 5 2 2 2 2 4 2 3" xfId="27525" xr:uid="{00000000-0005-0000-0000-0000CE6A0000}"/>
    <cellStyle name="20% - Accent1 3 5 2 2 2 2 4 3" xfId="27526" xr:uid="{00000000-0005-0000-0000-0000CF6A0000}"/>
    <cellStyle name="20% - Accent1 3 5 2 2 2 2 4 3 2" xfId="27527" xr:uid="{00000000-0005-0000-0000-0000D06A0000}"/>
    <cellStyle name="20% - Accent1 3 5 2 2 2 2 4 4" xfId="27528" xr:uid="{00000000-0005-0000-0000-0000D16A0000}"/>
    <cellStyle name="20% - Accent1 3 5 2 2 2 2 5" xfId="27529" xr:uid="{00000000-0005-0000-0000-0000D26A0000}"/>
    <cellStyle name="20% - Accent1 3 5 2 2 2 2 5 2" xfId="27530" xr:uid="{00000000-0005-0000-0000-0000D36A0000}"/>
    <cellStyle name="20% - Accent1 3 5 2 2 2 2 5 2 2" xfId="27531" xr:uid="{00000000-0005-0000-0000-0000D46A0000}"/>
    <cellStyle name="20% - Accent1 3 5 2 2 2 2 5 3" xfId="27532" xr:uid="{00000000-0005-0000-0000-0000D56A0000}"/>
    <cellStyle name="20% - Accent1 3 5 2 2 2 2 6" xfId="27533" xr:uid="{00000000-0005-0000-0000-0000D66A0000}"/>
    <cellStyle name="20% - Accent1 3 5 2 2 2 2 6 2" xfId="27534" xr:uid="{00000000-0005-0000-0000-0000D76A0000}"/>
    <cellStyle name="20% - Accent1 3 5 2 2 2 2 6 2 2" xfId="27535" xr:uid="{00000000-0005-0000-0000-0000D86A0000}"/>
    <cellStyle name="20% - Accent1 3 5 2 2 2 2 6 3" xfId="27536" xr:uid="{00000000-0005-0000-0000-0000D96A0000}"/>
    <cellStyle name="20% - Accent1 3 5 2 2 2 2 7" xfId="27537" xr:uid="{00000000-0005-0000-0000-0000DA6A0000}"/>
    <cellStyle name="20% - Accent1 3 5 2 2 2 2 7 2" xfId="27538" xr:uid="{00000000-0005-0000-0000-0000DB6A0000}"/>
    <cellStyle name="20% - Accent1 3 5 2 2 2 2 8" xfId="27539" xr:uid="{00000000-0005-0000-0000-0000DC6A0000}"/>
    <cellStyle name="20% - Accent1 3 5 2 2 2 2 8 2" xfId="27540" xr:uid="{00000000-0005-0000-0000-0000DD6A0000}"/>
    <cellStyle name="20% - Accent1 3 5 2 2 2 2 9" xfId="27541" xr:uid="{00000000-0005-0000-0000-0000DE6A0000}"/>
    <cellStyle name="20% - Accent1 3 5 2 2 2 3" xfId="27542" xr:uid="{00000000-0005-0000-0000-0000DF6A0000}"/>
    <cellStyle name="20% - Accent1 3 5 2 2 2 3 2" xfId="27543" xr:uid="{00000000-0005-0000-0000-0000E06A0000}"/>
    <cellStyle name="20% - Accent1 3 5 2 2 2 3 2 2" xfId="27544" xr:uid="{00000000-0005-0000-0000-0000E16A0000}"/>
    <cellStyle name="20% - Accent1 3 5 2 2 2 3 2 2 2" xfId="27545" xr:uid="{00000000-0005-0000-0000-0000E26A0000}"/>
    <cellStyle name="20% - Accent1 3 5 2 2 2 3 2 2 2 2" xfId="27546" xr:uid="{00000000-0005-0000-0000-0000E36A0000}"/>
    <cellStyle name="20% - Accent1 3 5 2 2 2 3 2 2 3" xfId="27547" xr:uid="{00000000-0005-0000-0000-0000E46A0000}"/>
    <cellStyle name="20% - Accent1 3 5 2 2 2 3 2 3" xfId="27548" xr:uid="{00000000-0005-0000-0000-0000E56A0000}"/>
    <cellStyle name="20% - Accent1 3 5 2 2 2 3 2 3 2" xfId="27549" xr:uid="{00000000-0005-0000-0000-0000E66A0000}"/>
    <cellStyle name="20% - Accent1 3 5 2 2 2 3 2 4" xfId="27550" xr:uid="{00000000-0005-0000-0000-0000E76A0000}"/>
    <cellStyle name="20% - Accent1 3 5 2 2 2 3 3" xfId="27551" xr:uid="{00000000-0005-0000-0000-0000E86A0000}"/>
    <cellStyle name="20% - Accent1 3 5 2 2 2 3 3 2" xfId="27552" xr:uid="{00000000-0005-0000-0000-0000E96A0000}"/>
    <cellStyle name="20% - Accent1 3 5 2 2 2 3 3 2 2" xfId="27553" xr:uid="{00000000-0005-0000-0000-0000EA6A0000}"/>
    <cellStyle name="20% - Accent1 3 5 2 2 2 3 3 2 2 2" xfId="27554" xr:uid="{00000000-0005-0000-0000-0000EB6A0000}"/>
    <cellStyle name="20% - Accent1 3 5 2 2 2 3 3 2 3" xfId="27555" xr:uid="{00000000-0005-0000-0000-0000EC6A0000}"/>
    <cellStyle name="20% - Accent1 3 5 2 2 2 3 3 3" xfId="27556" xr:uid="{00000000-0005-0000-0000-0000ED6A0000}"/>
    <cellStyle name="20% - Accent1 3 5 2 2 2 3 3 3 2" xfId="27557" xr:uid="{00000000-0005-0000-0000-0000EE6A0000}"/>
    <cellStyle name="20% - Accent1 3 5 2 2 2 3 3 4" xfId="27558" xr:uid="{00000000-0005-0000-0000-0000EF6A0000}"/>
    <cellStyle name="20% - Accent1 3 5 2 2 2 3 4" xfId="27559" xr:uid="{00000000-0005-0000-0000-0000F06A0000}"/>
    <cellStyle name="20% - Accent1 3 5 2 2 2 3 4 2" xfId="27560" xr:uid="{00000000-0005-0000-0000-0000F16A0000}"/>
    <cellStyle name="20% - Accent1 3 5 2 2 2 3 4 2 2" xfId="27561" xr:uid="{00000000-0005-0000-0000-0000F26A0000}"/>
    <cellStyle name="20% - Accent1 3 5 2 2 2 3 4 2 2 2" xfId="27562" xr:uid="{00000000-0005-0000-0000-0000F36A0000}"/>
    <cellStyle name="20% - Accent1 3 5 2 2 2 3 4 2 3" xfId="27563" xr:uid="{00000000-0005-0000-0000-0000F46A0000}"/>
    <cellStyle name="20% - Accent1 3 5 2 2 2 3 4 3" xfId="27564" xr:uid="{00000000-0005-0000-0000-0000F56A0000}"/>
    <cellStyle name="20% - Accent1 3 5 2 2 2 3 4 3 2" xfId="27565" xr:uid="{00000000-0005-0000-0000-0000F66A0000}"/>
    <cellStyle name="20% - Accent1 3 5 2 2 2 3 4 4" xfId="27566" xr:uid="{00000000-0005-0000-0000-0000F76A0000}"/>
    <cellStyle name="20% - Accent1 3 5 2 2 2 3 5" xfId="27567" xr:uid="{00000000-0005-0000-0000-0000F86A0000}"/>
    <cellStyle name="20% - Accent1 3 5 2 2 2 3 5 2" xfId="27568" xr:uid="{00000000-0005-0000-0000-0000F96A0000}"/>
    <cellStyle name="20% - Accent1 3 5 2 2 2 3 5 2 2" xfId="27569" xr:uid="{00000000-0005-0000-0000-0000FA6A0000}"/>
    <cellStyle name="20% - Accent1 3 5 2 2 2 3 5 3" xfId="27570" xr:uid="{00000000-0005-0000-0000-0000FB6A0000}"/>
    <cellStyle name="20% - Accent1 3 5 2 2 2 3 6" xfId="27571" xr:uid="{00000000-0005-0000-0000-0000FC6A0000}"/>
    <cellStyle name="20% - Accent1 3 5 2 2 2 3 6 2" xfId="27572" xr:uid="{00000000-0005-0000-0000-0000FD6A0000}"/>
    <cellStyle name="20% - Accent1 3 5 2 2 2 3 6 2 2" xfId="27573" xr:uid="{00000000-0005-0000-0000-0000FE6A0000}"/>
    <cellStyle name="20% - Accent1 3 5 2 2 2 3 6 3" xfId="27574" xr:uid="{00000000-0005-0000-0000-0000FF6A0000}"/>
    <cellStyle name="20% - Accent1 3 5 2 2 2 3 7" xfId="27575" xr:uid="{00000000-0005-0000-0000-0000006B0000}"/>
    <cellStyle name="20% - Accent1 3 5 2 2 2 3 7 2" xfId="27576" xr:uid="{00000000-0005-0000-0000-0000016B0000}"/>
    <cellStyle name="20% - Accent1 3 5 2 2 2 3 8" xfId="27577" xr:uid="{00000000-0005-0000-0000-0000026B0000}"/>
    <cellStyle name="20% - Accent1 3 5 2 2 2 3 8 2" xfId="27578" xr:uid="{00000000-0005-0000-0000-0000036B0000}"/>
    <cellStyle name="20% - Accent1 3 5 2 2 2 3 9" xfId="27579" xr:uid="{00000000-0005-0000-0000-0000046B0000}"/>
    <cellStyle name="20% - Accent1 3 5 2 2 2 4" xfId="27580" xr:uid="{00000000-0005-0000-0000-0000056B0000}"/>
    <cellStyle name="20% - Accent1 3 5 2 2 2 4 2" xfId="27581" xr:uid="{00000000-0005-0000-0000-0000066B0000}"/>
    <cellStyle name="20% - Accent1 3 5 2 2 2 4 2 2" xfId="27582" xr:uid="{00000000-0005-0000-0000-0000076B0000}"/>
    <cellStyle name="20% - Accent1 3 5 2 2 2 4 2 2 2" xfId="27583" xr:uid="{00000000-0005-0000-0000-0000086B0000}"/>
    <cellStyle name="20% - Accent1 3 5 2 2 2 4 2 3" xfId="27584" xr:uid="{00000000-0005-0000-0000-0000096B0000}"/>
    <cellStyle name="20% - Accent1 3 5 2 2 2 4 3" xfId="27585" xr:uid="{00000000-0005-0000-0000-00000A6B0000}"/>
    <cellStyle name="20% - Accent1 3 5 2 2 2 4 3 2" xfId="27586" xr:uid="{00000000-0005-0000-0000-00000B6B0000}"/>
    <cellStyle name="20% - Accent1 3 5 2 2 2 4 4" xfId="27587" xr:uid="{00000000-0005-0000-0000-00000C6B0000}"/>
    <cellStyle name="20% - Accent1 3 5 2 2 2 5" xfId="27588" xr:uid="{00000000-0005-0000-0000-00000D6B0000}"/>
    <cellStyle name="20% - Accent1 3 5 2 2 2 5 2" xfId="27589" xr:uid="{00000000-0005-0000-0000-00000E6B0000}"/>
    <cellStyle name="20% - Accent1 3 5 2 2 2 5 2 2" xfId="27590" xr:uid="{00000000-0005-0000-0000-00000F6B0000}"/>
    <cellStyle name="20% - Accent1 3 5 2 2 2 5 2 2 2" xfId="27591" xr:uid="{00000000-0005-0000-0000-0000106B0000}"/>
    <cellStyle name="20% - Accent1 3 5 2 2 2 5 2 3" xfId="27592" xr:uid="{00000000-0005-0000-0000-0000116B0000}"/>
    <cellStyle name="20% - Accent1 3 5 2 2 2 5 3" xfId="27593" xr:uid="{00000000-0005-0000-0000-0000126B0000}"/>
    <cellStyle name="20% - Accent1 3 5 2 2 2 5 3 2" xfId="27594" xr:uid="{00000000-0005-0000-0000-0000136B0000}"/>
    <cellStyle name="20% - Accent1 3 5 2 2 2 5 4" xfId="27595" xr:uid="{00000000-0005-0000-0000-0000146B0000}"/>
    <cellStyle name="20% - Accent1 3 5 2 2 2 6" xfId="27596" xr:uid="{00000000-0005-0000-0000-0000156B0000}"/>
    <cellStyle name="20% - Accent1 3 5 2 2 2 6 2" xfId="27597" xr:uid="{00000000-0005-0000-0000-0000166B0000}"/>
    <cellStyle name="20% - Accent1 3 5 2 2 2 6 2 2" xfId="27598" xr:uid="{00000000-0005-0000-0000-0000176B0000}"/>
    <cellStyle name="20% - Accent1 3 5 2 2 2 6 2 2 2" xfId="27599" xr:uid="{00000000-0005-0000-0000-0000186B0000}"/>
    <cellStyle name="20% - Accent1 3 5 2 2 2 6 2 3" xfId="27600" xr:uid="{00000000-0005-0000-0000-0000196B0000}"/>
    <cellStyle name="20% - Accent1 3 5 2 2 2 6 3" xfId="27601" xr:uid="{00000000-0005-0000-0000-00001A6B0000}"/>
    <cellStyle name="20% - Accent1 3 5 2 2 2 6 3 2" xfId="27602" xr:uid="{00000000-0005-0000-0000-00001B6B0000}"/>
    <cellStyle name="20% - Accent1 3 5 2 2 2 6 4" xfId="27603" xr:uid="{00000000-0005-0000-0000-00001C6B0000}"/>
    <cellStyle name="20% - Accent1 3 5 2 2 2 7" xfId="27604" xr:uid="{00000000-0005-0000-0000-00001D6B0000}"/>
    <cellStyle name="20% - Accent1 3 5 2 2 2 7 2" xfId="27605" xr:uid="{00000000-0005-0000-0000-00001E6B0000}"/>
    <cellStyle name="20% - Accent1 3 5 2 2 2 7 2 2" xfId="27606" xr:uid="{00000000-0005-0000-0000-00001F6B0000}"/>
    <cellStyle name="20% - Accent1 3 5 2 2 2 7 3" xfId="27607" xr:uid="{00000000-0005-0000-0000-0000206B0000}"/>
    <cellStyle name="20% - Accent1 3 5 2 2 2 8" xfId="27608" xr:uid="{00000000-0005-0000-0000-0000216B0000}"/>
    <cellStyle name="20% - Accent1 3 5 2 2 2 8 2" xfId="27609" xr:uid="{00000000-0005-0000-0000-0000226B0000}"/>
    <cellStyle name="20% - Accent1 3 5 2 2 2 8 2 2" xfId="27610" xr:uid="{00000000-0005-0000-0000-0000236B0000}"/>
    <cellStyle name="20% - Accent1 3 5 2 2 2 8 3" xfId="27611" xr:uid="{00000000-0005-0000-0000-0000246B0000}"/>
    <cellStyle name="20% - Accent1 3 5 2 2 2 9" xfId="27612" xr:uid="{00000000-0005-0000-0000-0000256B0000}"/>
    <cellStyle name="20% - Accent1 3 5 2 2 2 9 2" xfId="27613" xr:uid="{00000000-0005-0000-0000-0000266B0000}"/>
    <cellStyle name="20% - Accent1 3 5 2 2 3" xfId="27614" xr:uid="{00000000-0005-0000-0000-0000276B0000}"/>
    <cellStyle name="20% - Accent1 3 5 2 2 3 10" xfId="27615" xr:uid="{00000000-0005-0000-0000-0000286B0000}"/>
    <cellStyle name="20% - Accent1 3 5 2 2 3 10 2" xfId="27616" xr:uid="{00000000-0005-0000-0000-0000296B0000}"/>
    <cellStyle name="20% - Accent1 3 5 2 2 3 11" xfId="27617" xr:uid="{00000000-0005-0000-0000-00002A6B0000}"/>
    <cellStyle name="20% - Accent1 3 5 2 2 3 2" xfId="27618" xr:uid="{00000000-0005-0000-0000-00002B6B0000}"/>
    <cellStyle name="20% - Accent1 3 5 2 2 3 2 2" xfId="27619" xr:uid="{00000000-0005-0000-0000-00002C6B0000}"/>
    <cellStyle name="20% - Accent1 3 5 2 2 3 2 2 2" xfId="27620" xr:uid="{00000000-0005-0000-0000-00002D6B0000}"/>
    <cellStyle name="20% - Accent1 3 5 2 2 3 2 2 2 2" xfId="27621" xr:uid="{00000000-0005-0000-0000-00002E6B0000}"/>
    <cellStyle name="20% - Accent1 3 5 2 2 3 2 2 2 2 2" xfId="27622" xr:uid="{00000000-0005-0000-0000-00002F6B0000}"/>
    <cellStyle name="20% - Accent1 3 5 2 2 3 2 2 2 3" xfId="27623" xr:uid="{00000000-0005-0000-0000-0000306B0000}"/>
    <cellStyle name="20% - Accent1 3 5 2 2 3 2 2 3" xfId="27624" xr:uid="{00000000-0005-0000-0000-0000316B0000}"/>
    <cellStyle name="20% - Accent1 3 5 2 2 3 2 2 3 2" xfId="27625" xr:uid="{00000000-0005-0000-0000-0000326B0000}"/>
    <cellStyle name="20% - Accent1 3 5 2 2 3 2 2 4" xfId="27626" xr:uid="{00000000-0005-0000-0000-0000336B0000}"/>
    <cellStyle name="20% - Accent1 3 5 2 2 3 2 3" xfId="27627" xr:uid="{00000000-0005-0000-0000-0000346B0000}"/>
    <cellStyle name="20% - Accent1 3 5 2 2 3 2 3 2" xfId="27628" xr:uid="{00000000-0005-0000-0000-0000356B0000}"/>
    <cellStyle name="20% - Accent1 3 5 2 2 3 2 3 2 2" xfId="27629" xr:uid="{00000000-0005-0000-0000-0000366B0000}"/>
    <cellStyle name="20% - Accent1 3 5 2 2 3 2 3 2 2 2" xfId="27630" xr:uid="{00000000-0005-0000-0000-0000376B0000}"/>
    <cellStyle name="20% - Accent1 3 5 2 2 3 2 3 2 3" xfId="27631" xr:uid="{00000000-0005-0000-0000-0000386B0000}"/>
    <cellStyle name="20% - Accent1 3 5 2 2 3 2 3 3" xfId="27632" xr:uid="{00000000-0005-0000-0000-0000396B0000}"/>
    <cellStyle name="20% - Accent1 3 5 2 2 3 2 3 3 2" xfId="27633" xr:uid="{00000000-0005-0000-0000-00003A6B0000}"/>
    <cellStyle name="20% - Accent1 3 5 2 2 3 2 3 4" xfId="27634" xr:uid="{00000000-0005-0000-0000-00003B6B0000}"/>
    <cellStyle name="20% - Accent1 3 5 2 2 3 2 4" xfId="27635" xr:uid="{00000000-0005-0000-0000-00003C6B0000}"/>
    <cellStyle name="20% - Accent1 3 5 2 2 3 2 4 2" xfId="27636" xr:uid="{00000000-0005-0000-0000-00003D6B0000}"/>
    <cellStyle name="20% - Accent1 3 5 2 2 3 2 4 2 2" xfId="27637" xr:uid="{00000000-0005-0000-0000-00003E6B0000}"/>
    <cellStyle name="20% - Accent1 3 5 2 2 3 2 4 2 2 2" xfId="27638" xr:uid="{00000000-0005-0000-0000-00003F6B0000}"/>
    <cellStyle name="20% - Accent1 3 5 2 2 3 2 4 2 3" xfId="27639" xr:uid="{00000000-0005-0000-0000-0000406B0000}"/>
    <cellStyle name="20% - Accent1 3 5 2 2 3 2 4 3" xfId="27640" xr:uid="{00000000-0005-0000-0000-0000416B0000}"/>
    <cellStyle name="20% - Accent1 3 5 2 2 3 2 4 3 2" xfId="27641" xr:uid="{00000000-0005-0000-0000-0000426B0000}"/>
    <cellStyle name="20% - Accent1 3 5 2 2 3 2 4 4" xfId="27642" xr:uid="{00000000-0005-0000-0000-0000436B0000}"/>
    <cellStyle name="20% - Accent1 3 5 2 2 3 2 5" xfId="27643" xr:uid="{00000000-0005-0000-0000-0000446B0000}"/>
    <cellStyle name="20% - Accent1 3 5 2 2 3 2 5 2" xfId="27644" xr:uid="{00000000-0005-0000-0000-0000456B0000}"/>
    <cellStyle name="20% - Accent1 3 5 2 2 3 2 5 2 2" xfId="27645" xr:uid="{00000000-0005-0000-0000-0000466B0000}"/>
    <cellStyle name="20% - Accent1 3 5 2 2 3 2 5 3" xfId="27646" xr:uid="{00000000-0005-0000-0000-0000476B0000}"/>
    <cellStyle name="20% - Accent1 3 5 2 2 3 2 6" xfId="27647" xr:uid="{00000000-0005-0000-0000-0000486B0000}"/>
    <cellStyle name="20% - Accent1 3 5 2 2 3 2 6 2" xfId="27648" xr:uid="{00000000-0005-0000-0000-0000496B0000}"/>
    <cellStyle name="20% - Accent1 3 5 2 2 3 2 6 2 2" xfId="27649" xr:uid="{00000000-0005-0000-0000-00004A6B0000}"/>
    <cellStyle name="20% - Accent1 3 5 2 2 3 2 6 3" xfId="27650" xr:uid="{00000000-0005-0000-0000-00004B6B0000}"/>
    <cellStyle name="20% - Accent1 3 5 2 2 3 2 7" xfId="27651" xr:uid="{00000000-0005-0000-0000-00004C6B0000}"/>
    <cellStyle name="20% - Accent1 3 5 2 2 3 2 7 2" xfId="27652" xr:uid="{00000000-0005-0000-0000-00004D6B0000}"/>
    <cellStyle name="20% - Accent1 3 5 2 2 3 2 8" xfId="27653" xr:uid="{00000000-0005-0000-0000-00004E6B0000}"/>
    <cellStyle name="20% - Accent1 3 5 2 2 3 2 8 2" xfId="27654" xr:uid="{00000000-0005-0000-0000-00004F6B0000}"/>
    <cellStyle name="20% - Accent1 3 5 2 2 3 2 9" xfId="27655" xr:uid="{00000000-0005-0000-0000-0000506B0000}"/>
    <cellStyle name="20% - Accent1 3 5 2 2 3 3" xfId="27656" xr:uid="{00000000-0005-0000-0000-0000516B0000}"/>
    <cellStyle name="20% - Accent1 3 5 2 2 3 3 2" xfId="27657" xr:uid="{00000000-0005-0000-0000-0000526B0000}"/>
    <cellStyle name="20% - Accent1 3 5 2 2 3 3 2 2" xfId="27658" xr:uid="{00000000-0005-0000-0000-0000536B0000}"/>
    <cellStyle name="20% - Accent1 3 5 2 2 3 3 2 2 2" xfId="27659" xr:uid="{00000000-0005-0000-0000-0000546B0000}"/>
    <cellStyle name="20% - Accent1 3 5 2 2 3 3 2 2 2 2" xfId="27660" xr:uid="{00000000-0005-0000-0000-0000556B0000}"/>
    <cellStyle name="20% - Accent1 3 5 2 2 3 3 2 2 3" xfId="27661" xr:uid="{00000000-0005-0000-0000-0000566B0000}"/>
    <cellStyle name="20% - Accent1 3 5 2 2 3 3 2 3" xfId="27662" xr:uid="{00000000-0005-0000-0000-0000576B0000}"/>
    <cellStyle name="20% - Accent1 3 5 2 2 3 3 2 3 2" xfId="27663" xr:uid="{00000000-0005-0000-0000-0000586B0000}"/>
    <cellStyle name="20% - Accent1 3 5 2 2 3 3 2 4" xfId="27664" xr:uid="{00000000-0005-0000-0000-0000596B0000}"/>
    <cellStyle name="20% - Accent1 3 5 2 2 3 3 3" xfId="27665" xr:uid="{00000000-0005-0000-0000-00005A6B0000}"/>
    <cellStyle name="20% - Accent1 3 5 2 2 3 3 3 2" xfId="27666" xr:uid="{00000000-0005-0000-0000-00005B6B0000}"/>
    <cellStyle name="20% - Accent1 3 5 2 2 3 3 3 2 2" xfId="27667" xr:uid="{00000000-0005-0000-0000-00005C6B0000}"/>
    <cellStyle name="20% - Accent1 3 5 2 2 3 3 3 2 2 2" xfId="27668" xr:uid="{00000000-0005-0000-0000-00005D6B0000}"/>
    <cellStyle name="20% - Accent1 3 5 2 2 3 3 3 2 3" xfId="27669" xr:uid="{00000000-0005-0000-0000-00005E6B0000}"/>
    <cellStyle name="20% - Accent1 3 5 2 2 3 3 3 3" xfId="27670" xr:uid="{00000000-0005-0000-0000-00005F6B0000}"/>
    <cellStyle name="20% - Accent1 3 5 2 2 3 3 3 3 2" xfId="27671" xr:uid="{00000000-0005-0000-0000-0000606B0000}"/>
    <cellStyle name="20% - Accent1 3 5 2 2 3 3 3 4" xfId="27672" xr:uid="{00000000-0005-0000-0000-0000616B0000}"/>
    <cellStyle name="20% - Accent1 3 5 2 2 3 3 4" xfId="27673" xr:uid="{00000000-0005-0000-0000-0000626B0000}"/>
    <cellStyle name="20% - Accent1 3 5 2 2 3 3 4 2" xfId="27674" xr:uid="{00000000-0005-0000-0000-0000636B0000}"/>
    <cellStyle name="20% - Accent1 3 5 2 2 3 3 4 2 2" xfId="27675" xr:uid="{00000000-0005-0000-0000-0000646B0000}"/>
    <cellStyle name="20% - Accent1 3 5 2 2 3 3 4 2 2 2" xfId="27676" xr:uid="{00000000-0005-0000-0000-0000656B0000}"/>
    <cellStyle name="20% - Accent1 3 5 2 2 3 3 4 2 3" xfId="27677" xr:uid="{00000000-0005-0000-0000-0000666B0000}"/>
    <cellStyle name="20% - Accent1 3 5 2 2 3 3 4 3" xfId="27678" xr:uid="{00000000-0005-0000-0000-0000676B0000}"/>
    <cellStyle name="20% - Accent1 3 5 2 2 3 3 4 3 2" xfId="27679" xr:uid="{00000000-0005-0000-0000-0000686B0000}"/>
    <cellStyle name="20% - Accent1 3 5 2 2 3 3 4 4" xfId="27680" xr:uid="{00000000-0005-0000-0000-0000696B0000}"/>
    <cellStyle name="20% - Accent1 3 5 2 2 3 3 5" xfId="27681" xr:uid="{00000000-0005-0000-0000-00006A6B0000}"/>
    <cellStyle name="20% - Accent1 3 5 2 2 3 3 5 2" xfId="27682" xr:uid="{00000000-0005-0000-0000-00006B6B0000}"/>
    <cellStyle name="20% - Accent1 3 5 2 2 3 3 5 2 2" xfId="27683" xr:uid="{00000000-0005-0000-0000-00006C6B0000}"/>
    <cellStyle name="20% - Accent1 3 5 2 2 3 3 5 3" xfId="27684" xr:uid="{00000000-0005-0000-0000-00006D6B0000}"/>
    <cellStyle name="20% - Accent1 3 5 2 2 3 3 6" xfId="27685" xr:uid="{00000000-0005-0000-0000-00006E6B0000}"/>
    <cellStyle name="20% - Accent1 3 5 2 2 3 3 6 2" xfId="27686" xr:uid="{00000000-0005-0000-0000-00006F6B0000}"/>
    <cellStyle name="20% - Accent1 3 5 2 2 3 3 6 2 2" xfId="27687" xr:uid="{00000000-0005-0000-0000-0000706B0000}"/>
    <cellStyle name="20% - Accent1 3 5 2 2 3 3 6 3" xfId="27688" xr:uid="{00000000-0005-0000-0000-0000716B0000}"/>
    <cellStyle name="20% - Accent1 3 5 2 2 3 3 7" xfId="27689" xr:uid="{00000000-0005-0000-0000-0000726B0000}"/>
    <cellStyle name="20% - Accent1 3 5 2 2 3 3 7 2" xfId="27690" xr:uid="{00000000-0005-0000-0000-0000736B0000}"/>
    <cellStyle name="20% - Accent1 3 5 2 2 3 3 8" xfId="27691" xr:uid="{00000000-0005-0000-0000-0000746B0000}"/>
    <cellStyle name="20% - Accent1 3 5 2 2 3 3 8 2" xfId="27692" xr:uid="{00000000-0005-0000-0000-0000756B0000}"/>
    <cellStyle name="20% - Accent1 3 5 2 2 3 3 9" xfId="27693" xr:uid="{00000000-0005-0000-0000-0000766B0000}"/>
    <cellStyle name="20% - Accent1 3 5 2 2 3 4" xfId="27694" xr:uid="{00000000-0005-0000-0000-0000776B0000}"/>
    <cellStyle name="20% - Accent1 3 5 2 2 3 4 2" xfId="27695" xr:uid="{00000000-0005-0000-0000-0000786B0000}"/>
    <cellStyle name="20% - Accent1 3 5 2 2 3 4 2 2" xfId="27696" xr:uid="{00000000-0005-0000-0000-0000796B0000}"/>
    <cellStyle name="20% - Accent1 3 5 2 2 3 4 2 2 2" xfId="27697" xr:uid="{00000000-0005-0000-0000-00007A6B0000}"/>
    <cellStyle name="20% - Accent1 3 5 2 2 3 4 2 3" xfId="27698" xr:uid="{00000000-0005-0000-0000-00007B6B0000}"/>
    <cellStyle name="20% - Accent1 3 5 2 2 3 4 3" xfId="27699" xr:uid="{00000000-0005-0000-0000-00007C6B0000}"/>
    <cellStyle name="20% - Accent1 3 5 2 2 3 4 3 2" xfId="27700" xr:uid="{00000000-0005-0000-0000-00007D6B0000}"/>
    <cellStyle name="20% - Accent1 3 5 2 2 3 4 4" xfId="27701" xr:uid="{00000000-0005-0000-0000-00007E6B0000}"/>
    <cellStyle name="20% - Accent1 3 5 2 2 3 5" xfId="27702" xr:uid="{00000000-0005-0000-0000-00007F6B0000}"/>
    <cellStyle name="20% - Accent1 3 5 2 2 3 5 2" xfId="27703" xr:uid="{00000000-0005-0000-0000-0000806B0000}"/>
    <cellStyle name="20% - Accent1 3 5 2 2 3 5 2 2" xfId="27704" xr:uid="{00000000-0005-0000-0000-0000816B0000}"/>
    <cellStyle name="20% - Accent1 3 5 2 2 3 5 2 2 2" xfId="27705" xr:uid="{00000000-0005-0000-0000-0000826B0000}"/>
    <cellStyle name="20% - Accent1 3 5 2 2 3 5 2 3" xfId="27706" xr:uid="{00000000-0005-0000-0000-0000836B0000}"/>
    <cellStyle name="20% - Accent1 3 5 2 2 3 5 3" xfId="27707" xr:uid="{00000000-0005-0000-0000-0000846B0000}"/>
    <cellStyle name="20% - Accent1 3 5 2 2 3 5 3 2" xfId="27708" xr:uid="{00000000-0005-0000-0000-0000856B0000}"/>
    <cellStyle name="20% - Accent1 3 5 2 2 3 5 4" xfId="27709" xr:uid="{00000000-0005-0000-0000-0000866B0000}"/>
    <cellStyle name="20% - Accent1 3 5 2 2 3 6" xfId="27710" xr:uid="{00000000-0005-0000-0000-0000876B0000}"/>
    <cellStyle name="20% - Accent1 3 5 2 2 3 6 2" xfId="27711" xr:uid="{00000000-0005-0000-0000-0000886B0000}"/>
    <cellStyle name="20% - Accent1 3 5 2 2 3 6 2 2" xfId="27712" xr:uid="{00000000-0005-0000-0000-0000896B0000}"/>
    <cellStyle name="20% - Accent1 3 5 2 2 3 6 2 2 2" xfId="27713" xr:uid="{00000000-0005-0000-0000-00008A6B0000}"/>
    <cellStyle name="20% - Accent1 3 5 2 2 3 6 2 3" xfId="27714" xr:uid="{00000000-0005-0000-0000-00008B6B0000}"/>
    <cellStyle name="20% - Accent1 3 5 2 2 3 6 3" xfId="27715" xr:uid="{00000000-0005-0000-0000-00008C6B0000}"/>
    <cellStyle name="20% - Accent1 3 5 2 2 3 6 3 2" xfId="27716" xr:uid="{00000000-0005-0000-0000-00008D6B0000}"/>
    <cellStyle name="20% - Accent1 3 5 2 2 3 6 4" xfId="27717" xr:uid="{00000000-0005-0000-0000-00008E6B0000}"/>
    <cellStyle name="20% - Accent1 3 5 2 2 3 7" xfId="27718" xr:uid="{00000000-0005-0000-0000-00008F6B0000}"/>
    <cellStyle name="20% - Accent1 3 5 2 2 3 7 2" xfId="27719" xr:uid="{00000000-0005-0000-0000-0000906B0000}"/>
    <cellStyle name="20% - Accent1 3 5 2 2 3 7 2 2" xfId="27720" xr:uid="{00000000-0005-0000-0000-0000916B0000}"/>
    <cellStyle name="20% - Accent1 3 5 2 2 3 7 3" xfId="27721" xr:uid="{00000000-0005-0000-0000-0000926B0000}"/>
    <cellStyle name="20% - Accent1 3 5 2 2 3 8" xfId="27722" xr:uid="{00000000-0005-0000-0000-0000936B0000}"/>
    <cellStyle name="20% - Accent1 3 5 2 2 3 8 2" xfId="27723" xr:uid="{00000000-0005-0000-0000-0000946B0000}"/>
    <cellStyle name="20% - Accent1 3 5 2 2 3 8 2 2" xfId="27724" xr:uid="{00000000-0005-0000-0000-0000956B0000}"/>
    <cellStyle name="20% - Accent1 3 5 2 2 3 8 3" xfId="27725" xr:uid="{00000000-0005-0000-0000-0000966B0000}"/>
    <cellStyle name="20% - Accent1 3 5 2 2 3 9" xfId="27726" xr:uid="{00000000-0005-0000-0000-0000976B0000}"/>
    <cellStyle name="20% - Accent1 3 5 2 2 3 9 2" xfId="27727" xr:uid="{00000000-0005-0000-0000-0000986B0000}"/>
    <cellStyle name="20% - Accent1 3 5 2 2 4" xfId="27728" xr:uid="{00000000-0005-0000-0000-0000996B0000}"/>
    <cellStyle name="20% - Accent1 3 5 2 2 4 10" xfId="27729" xr:uid="{00000000-0005-0000-0000-00009A6B0000}"/>
    <cellStyle name="20% - Accent1 3 5 2 2 4 10 2" xfId="27730" xr:uid="{00000000-0005-0000-0000-00009B6B0000}"/>
    <cellStyle name="20% - Accent1 3 5 2 2 4 11" xfId="27731" xr:uid="{00000000-0005-0000-0000-00009C6B0000}"/>
    <cellStyle name="20% - Accent1 3 5 2 2 4 2" xfId="27732" xr:uid="{00000000-0005-0000-0000-00009D6B0000}"/>
    <cellStyle name="20% - Accent1 3 5 2 2 4 2 2" xfId="27733" xr:uid="{00000000-0005-0000-0000-00009E6B0000}"/>
    <cellStyle name="20% - Accent1 3 5 2 2 4 2 2 2" xfId="27734" xr:uid="{00000000-0005-0000-0000-00009F6B0000}"/>
    <cellStyle name="20% - Accent1 3 5 2 2 4 2 2 2 2" xfId="27735" xr:uid="{00000000-0005-0000-0000-0000A06B0000}"/>
    <cellStyle name="20% - Accent1 3 5 2 2 4 2 2 2 2 2" xfId="27736" xr:uid="{00000000-0005-0000-0000-0000A16B0000}"/>
    <cellStyle name="20% - Accent1 3 5 2 2 4 2 2 2 3" xfId="27737" xr:uid="{00000000-0005-0000-0000-0000A26B0000}"/>
    <cellStyle name="20% - Accent1 3 5 2 2 4 2 2 3" xfId="27738" xr:uid="{00000000-0005-0000-0000-0000A36B0000}"/>
    <cellStyle name="20% - Accent1 3 5 2 2 4 2 2 3 2" xfId="27739" xr:uid="{00000000-0005-0000-0000-0000A46B0000}"/>
    <cellStyle name="20% - Accent1 3 5 2 2 4 2 2 4" xfId="27740" xr:uid="{00000000-0005-0000-0000-0000A56B0000}"/>
    <cellStyle name="20% - Accent1 3 5 2 2 4 2 3" xfId="27741" xr:uid="{00000000-0005-0000-0000-0000A66B0000}"/>
    <cellStyle name="20% - Accent1 3 5 2 2 4 2 3 2" xfId="27742" xr:uid="{00000000-0005-0000-0000-0000A76B0000}"/>
    <cellStyle name="20% - Accent1 3 5 2 2 4 2 3 2 2" xfId="27743" xr:uid="{00000000-0005-0000-0000-0000A86B0000}"/>
    <cellStyle name="20% - Accent1 3 5 2 2 4 2 3 2 2 2" xfId="27744" xr:uid="{00000000-0005-0000-0000-0000A96B0000}"/>
    <cellStyle name="20% - Accent1 3 5 2 2 4 2 3 2 3" xfId="27745" xr:uid="{00000000-0005-0000-0000-0000AA6B0000}"/>
    <cellStyle name="20% - Accent1 3 5 2 2 4 2 3 3" xfId="27746" xr:uid="{00000000-0005-0000-0000-0000AB6B0000}"/>
    <cellStyle name="20% - Accent1 3 5 2 2 4 2 3 3 2" xfId="27747" xr:uid="{00000000-0005-0000-0000-0000AC6B0000}"/>
    <cellStyle name="20% - Accent1 3 5 2 2 4 2 3 4" xfId="27748" xr:uid="{00000000-0005-0000-0000-0000AD6B0000}"/>
    <cellStyle name="20% - Accent1 3 5 2 2 4 2 4" xfId="27749" xr:uid="{00000000-0005-0000-0000-0000AE6B0000}"/>
    <cellStyle name="20% - Accent1 3 5 2 2 4 2 4 2" xfId="27750" xr:uid="{00000000-0005-0000-0000-0000AF6B0000}"/>
    <cellStyle name="20% - Accent1 3 5 2 2 4 2 4 2 2" xfId="27751" xr:uid="{00000000-0005-0000-0000-0000B06B0000}"/>
    <cellStyle name="20% - Accent1 3 5 2 2 4 2 4 2 2 2" xfId="27752" xr:uid="{00000000-0005-0000-0000-0000B16B0000}"/>
    <cellStyle name="20% - Accent1 3 5 2 2 4 2 4 2 3" xfId="27753" xr:uid="{00000000-0005-0000-0000-0000B26B0000}"/>
    <cellStyle name="20% - Accent1 3 5 2 2 4 2 4 3" xfId="27754" xr:uid="{00000000-0005-0000-0000-0000B36B0000}"/>
    <cellStyle name="20% - Accent1 3 5 2 2 4 2 4 3 2" xfId="27755" xr:uid="{00000000-0005-0000-0000-0000B46B0000}"/>
    <cellStyle name="20% - Accent1 3 5 2 2 4 2 4 4" xfId="27756" xr:uid="{00000000-0005-0000-0000-0000B56B0000}"/>
    <cellStyle name="20% - Accent1 3 5 2 2 4 2 5" xfId="27757" xr:uid="{00000000-0005-0000-0000-0000B66B0000}"/>
    <cellStyle name="20% - Accent1 3 5 2 2 4 2 5 2" xfId="27758" xr:uid="{00000000-0005-0000-0000-0000B76B0000}"/>
    <cellStyle name="20% - Accent1 3 5 2 2 4 2 5 2 2" xfId="27759" xr:uid="{00000000-0005-0000-0000-0000B86B0000}"/>
    <cellStyle name="20% - Accent1 3 5 2 2 4 2 5 3" xfId="27760" xr:uid="{00000000-0005-0000-0000-0000B96B0000}"/>
    <cellStyle name="20% - Accent1 3 5 2 2 4 2 6" xfId="27761" xr:uid="{00000000-0005-0000-0000-0000BA6B0000}"/>
    <cellStyle name="20% - Accent1 3 5 2 2 4 2 6 2" xfId="27762" xr:uid="{00000000-0005-0000-0000-0000BB6B0000}"/>
    <cellStyle name="20% - Accent1 3 5 2 2 4 2 6 2 2" xfId="27763" xr:uid="{00000000-0005-0000-0000-0000BC6B0000}"/>
    <cellStyle name="20% - Accent1 3 5 2 2 4 2 6 3" xfId="27764" xr:uid="{00000000-0005-0000-0000-0000BD6B0000}"/>
    <cellStyle name="20% - Accent1 3 5 2 2 4 2 7" xfId="27765" xr:uid="{00000000-0005-0000-0000-0000BE6B0000}"/>
    <cellStyle name="20% - Accent1 3 5 2 2 4 2 7 2" xfId="27766" xr:uid="{00000000-0005-0000-0000-0000BF6B0000}"/>
    <cellStyle name="20% - Accent1 3 5 2 2 4 2 8" xfId="27767" xr:uid="{00000000-0005-0000-0000-0000C06B0000}"/>
    <cellStyle name="20% - Accent1 3 5 2 2 4 2 8 2" xfId="27768" xr:uid="{00000000-0005-0000-0000-0000C16B0000}"/>
    <cellStyle name="20% - Accent1 3 5 2 2 4 2 9" xfId="27769" xr:uid="{00000000-0005-0000-0000-0000C26B0000}"/>
    <cellStyle name="20% - Accent1 3 5 2 2 4 3" xfId="27770" xr:uid="{00000000-0005-0000-0000-0000C36B0000}"/>
    <cellStyle name="20% - Accent1 3 5 2 2 4 3 2" xfId="27771" xr:uid="{00000000-0005-0000-0000-0000C46B0000}"/>
    <cellStyle name="20% - Accent1 3 5 2 2 4 3 2 2" xfId="27772" xr:uid="{00000000-0005-0000-0000-0000C56B0000}"/>
    <cellStyle name="20% - Accent1 3 5 2 2 4 3 2 2 2" xfId="27773" xr:uid="{00000000-0005-0000-0000-0000C66B0000}"/>
    <cellStyle name="20% - Accent1 3 5 2 2 4 3 2 2 2 2" xfId="27774" xr:uid="{00000000-0005-0000-0000-0000C76B0000}"/>
    <cellStyle name="20% - Accent1 3 5 2 2 4 3 2 2 3" xfId="27775" xr:uid="{00000000-0005-0000-0000-0000C86B0000}"/>
    <cellStyle name="20% - Accent1 3 5 2 2 4 3 2 3" xfId="27776" xr:uid="{00000000-0005-0000-0000-0000C96B0000}"/>
    <cellStyle name="20% - Accent1 3 5 2 2 4 3 2 3 2" xfId="27777" xr:uid="{00000000-0005-0000-0000-0000CA6B0000}"/>
    <cellStyle name="20% - Accent1 3 5 2 2 4 3 2 4" xfId="27778" xr:uid="{00000000-0005-0000-0000-0000CB6B0000}"/>
    <cellStyle name="20% - Accent1 3 5 2 2 4 3 3" xfId="27779" xr:uid="{00000000-0005-0000-0000-0000CC6B0000}"/>
    <cellStyle name="20% - Accent1 3 5 2 2 4 3 3 2" xfId="27780" xr:uid="{00000000-0005-0000-0000-0000CD6B0000}"/>
    <cellStyle name="20% - Accent1 3 5 2 2 4 3 3 2 2" xfId="27781" xr:uid="{00000000-0005-0000-0000-0000CE6B0000}"/>
    <cellStyle name="20% - Accent1 3 5 2 2 4 3 3 2 2 2" xfId="27782" xr:uid="{00000000-0005-0000-0000-0000CF6B0000}"/>
    <cellStyle name="20% - Accent1 3 5 2 2 4 3 3 2 3" xfId="27783" xr:uid="{00000000-0005-0000-0000-0000D06B0000}"/>
    <cellStyle name="20% - Accent1 3 5 2 2 4 3 3 3" xfId="27784" xr:uid="{00000000-0005-0000-0000-0000D16B0000}"/>
    <cellStyle name="20% - Accent1 3 5 2 2 4 3 3 3 2" xfId="27785" xr:uid="{00000000-0005-0000-0000-0000D26B0000}"/>
    <cellStyle name="20% - Accent1 3 5 2 2 4 3 3 4" xfId="27786" xr:uid="{00000000-0005-0000-0000-0000D36B0000}"/>
    <cellStyle name="20% - Accent1 3 5 2 2 4 3 4" xfId="27787" xr:uid="{00000000-0005-0000-0000-0000D46B0000}"/>
    <cellStyle name="20% - Accent1 3 5 2 2 4 3 4 2" xfId="27788" xr:uid="{00000000-0005-0000-0000-0000D56B0000}"/>
    <cellStyle name="20% - Accent1 3 5 2 2 4 3 4 2 2" xfId="27789" xr:uid="{00000000-0005-0000-0000-0000D66B0000}"/>
    <cellStyle name="20% - Accent1 3 5 2 2 4 3 4 2 2 2" xfId="27790" xr:uid="{00000000-0005-0000-0000-0000D76B0000}"/>
    <cellStyle name="20% - Accent1 3 5 2 2 4 3 4 2 3" xfId="27791" xr:uid="{00000000-0005-0000-0000-0000D86B0000}"/>
    <cellStyle name="20% - Accent1 3 5 2 2 4 3 4 3" xfId="27792" xr:uid="{00000000-0005-0000-0000-0000D96B0000}"/>
    <cellStyle name="20% - Accent1 3 5 2 2 4 3 4 3 2" xfId="27793" xr:uid="{00000000-0005-0000-0000-0000DA6B0000}"/>
    <cellStyle name="20% - Accent1 3 5 2 2 4 3 4 4" xfId="27794" xr:uid="{00000000-0005-0000-0000-0000DB6B0000}"/>
    <cellStyle name="20% - Accent1 3 5 2 2 4 3 5" xfId="27795" xr:uid="{00000000-0005-0000-0000-0000DC6B0000}"/>
    <cellStyle name="20% - Accent1 3 5 2 2 4 3 5 2" xfId="27796" xr:uid="{00000000-0005-0000-0000-0000DD6B0000}"/>
    <cellStyle name="20% - Accent1 3 5 2 2 4 3 5 2 2" xfId="27797" xr:uid="{00000000-0005-0000-0000-0000DE6B0000}"/>
    <cellStyle name="20% - Accent1 3 5 2 2 4 3 5 3" xfId="27798" xr:uid="{00000000-0005-0000-0000-0000DF6B0000}"/>
    <cellStyle name="20% - Accent1 3 5 2 2 4 3 6" xfId="27799" xr:uid="{00000000-0005-0000-0000-0000E06B0000}"/>
    <cellStyle name="20% - Accent1 3 5 2 2 4 3 6 2" xfId="27800" xr:uid="{00000000-0005-0000-0000-0000E16B0000}"/>
    <cellStyle name="20% - Accent1 3 5 2 2 4 3 6 2 2" xfId="27801" xr:uid="{00000000-0005-0000-0000-0000E26B0000}"/>
    <cellStyle name="20% - Accent1 3 5 2 2 4 3 6 3" xfId="27802" xr:uid="{00000000-0005-0000-0000-0000E36B0000}"/>
    <cellStyle name="20% - Accent1 3 5 2 2 4 3 7" xfId="27803" xr:uid="{00000000-0005-0000-0000-0000E46B0000}"/>
    <cellStyle name="20% - Accent1 3 5 2 2 4 3 7 2" xfId="27804" xr:uid="{00000000-0005-0000-0000-0000E56B0000}"/>
    <cellStyle name="20% - Accent1 3 5 2 2 4 3 8" xfId="27805" xr:uid="{00000000-0005-0000-0000-0000E66B0000}"/>
    <cellStyle name="20% - Accent1 3 5 2 2 4 3 8 2" xfId="27806" xr:uid="{00000000-0005-0000-0000-0000E76B0000}"/>
    <cellStyle name="20% - Accent1 3 5 2 2 4 3 9" xfId="27807" xr:uid="{00000000-0005-0000-0000-0000E86B0000}"/>
    <cellStyle name="20% - Accent1 3 5 2 2 4 4" xfId="27808" xr:uid="{00000000-0005-0000-0000-0000E96B0000}"/>
    <cellStyle name="20% - Accent1 3 5 2 2 4 4 2" xfId="27809" xr:uid="{00000000-0005-0000-0000-0000EA6B0000}"/>
    <cellStyle name="20% - Accent1 3 5 2 2 4 4 2 2" xfId="27810" xr:uid="{00000000-0005-0000-0000-0000EB6B0000}"/>
    <cellStyle name="20% - Accent1 3 5 2 2 4 4 2 2 2" xfId="27811" xr:uid="{00000000-0005-0000-0000-0000EC6B0000}"/>
    <cellStyle name="20% - Accent1 3 5 2 2 4 4 2 3" xfId="27812" xr:uid="{00000000-0005-0000-0000-0000ED6B0000}"/>
    <cellStyle name="20% - Accent1 3 5 2 2 4 4 3" xfId="27813" xr:uid="{00000000-0005-0000-0000-0000EE6B0000}"/>
    <cellStyle name="20% - Accent1 3 5 2 2 4 4 3 2" xfId="27814" xr:uid="{00000000-0005-0000-0000-0000EF6B0000}"/>
    <cellStyle name="20% - Accent1 3 5 2 2 4 4 4" xfId="27815" xr:uid="{00000000-0005-0000-0000-0000F06B0000}"/>
    <cellStyle name="20% - Accent1 3 5 2 2 4 5" xfId="27816" xr:uid="{00000000-0005-0000-0000-0000F16B0000}"/>
    <cellStyle name="20% - Accent1 3 5 2 2 4 5 2" xfId="27817" xr:uid="{00000000-0005-0000-0000-0000F26B0000}"/>
    <cellStyle name="20% - Accent1 3 5 2 2 4 5 2 2" xfId="27818" xr:uid="{00000000-0005-0000-0000-0000F36B0000}"/>
    <cellStyle name="20% - Accent1 3 5 2 2 4 5 2 2 2" xfId="27819" xr:uid="{00000000-0005-0000-0000-0000F46B0000}"/>
    <cellStyle name="20% - Accent1 3 5 2 2 4 5 2 3" xfId="27820" xr:uid="{00000000-0005-0000-0000-0000F56B0000}"/>
    <cellStyle name="20% - Accent1 3 5 2 2 4 5 3" xfId="27821" xr:uid="{00000000-0005-0000-0000-0000F66B0000}"/>
    <cellStyle name="20% - Accent1 3 5 2 2 4 5 3 2" xfId="27822" xr:uid="{00000000-0005-0000-0000-0000F76B0000}"/>
    <cellStyle name="20% - Accent1 3 5 2 2 4 5 4" xfId="27823" xr:uid="{00000000-0005-0000-0000-0000F86B0000}"/>
    <cellStyle name="20% - Accent1 3 5 2 2 4 6" xfId="27824" xr:uid="{00000000-0005-0000-0000-0000F96B0000}"/>
    <cellStyle name="20% - Accent1 3 5 2 2 4 6 2" xfId="27825" xr:uid="{00000000-0005-0000-0000-0000FA6B0000}"/>
    <cellStyle name="20% - Accent1 3 5 2 2 4 6 2 2" xfId="27826" xr:uid="{00000000-0005-0000-0000-0000FB6B0000}"/>
    <cellStyle name="20% - Accent1 3 5 2 2 4 6 2 2 2" xfId="27827" xr:uid="{00000000-0005-0000-0000-0000FC6B0000}"/>
    <cellStyle name="20% - Accent1 3 5 2 2 4 6 2 3" xfId="27828" xr:uid="{00000000-0005-0000-0000-0000FD6B0000}"/>
    <cellStyle name="20% - Accent1 3 5 2 2 4 6 3" xfId="27829" xr:uid="{00000000-0005-0000-0000-0000FE6B0000}"/>
    <cellStyle name="20% - Accent1 3 5 2 2 4 6 3 2" xfId="27830" xr:uid="{00000000-0005-0000-0000-0000FF6B0000}"/>
    <cellStyle name="20% - Accent1 3 5 2 2 4 6 4" xfId="27831" xr:uid="{00000000-0005-0000-0000-0000006C0000}"/>
    <cellStyle name="20% - Accent1 3 5 2 2 4 7" xfId="27832" xr:uid="{00000000-0005-0000-0000-0000016C0000}"/>
    <cellStyle name="20% - Accent1 3 5 2 2 4 7 2" xfId="27833" xr:uid="{00000000-0005-0000-0000-0000026C0000}"/>
    <cellStyle name="20% - Accent1 3 5 2 2 4 7 2 2" xfId="27834" xr:uid="{00000000-0005-0000-0000-0000036C0000}"/>
    <cellStyle name="20% - Accent1 3 5 2 2 4 7 3" xfId="27835" xr:uid="{00000000-0005-0000-0000-0000046C0000}"/>
    <cellStyle name="20% - Accent1 3 5 2 2 4 8" xfId="27836" xr:uid="{00000000-0005-0000-0000-0000056C0000}"/>
    <cellStyle name="20% - Accent1 3 5 2 2 4 8 2" xfId="27837" xr:uid="{00000000-0005-0000-0000-0000066C0000}"/>
    <cellStyle name="20% - Accent1 3 5 2 2 4 8 2 2" xfId="27838" xr:uid="{00000000-0005-0000-0000-0000076C0000}"/>
    <cellStyle name="20% - Accent1 3 5 2 2 4 8 3" xfId="27839" xr:uid="{00000000-0005-0000-0000-0000086C0000}"/>
    <cellStyle name="20% - Accent1 3 5 2 2 4 9" xfId="27840" xr:uid="{00000000-0005-0000-0000-0000096C0000}"/>
    <cellStyle name="20% - Accent1 3 5 2 2 4 9 2" xfId="27841" xr:uid="{00000000-0005-0000-0000-00000A6C0000}"/>
    <cellStyle name="20% - Accent1 3 5 2 2 5" xfId="27842" xr:uid="{00000000-0005-0000-0000-00000B6C0000}"/>
    <cellStyle name="20% - Accent1 3 5 2 2 5 2" xfId="27843" xr:uid="{00000000-0005-0000-0000-00000C6C0000}"/>
    <cellStyle name="20% - Accent1 3 5 2 2 5 2 2" xfId="27844" xr:uid="{00000000-0005-0000-0000-00000D6C0000}"/>
    <cellStyle name="20% - Accent1 3 5 2 2 5 2 2 2" xfId="27845" xr:uid="{00000000-0005-0000-0000-00000E6C0000}"/>
    <cellStyle name="20% - Accent1 3 5 2 2 5 2 2 2 2" xfId="27846" xr:uid="{00000000-0005-0000-0000-00000F6C0000}"/>
    <cellStyle name="20% - Accent1 3 5 2 2 5 2 2 3" xfId="27847" xr:uid="{00000000-0005-0000-0000-0000106C0000}"/>
    <cellStyle name="20% - Accent1 3 5 2 2 5 2 3" xfId="27848" xr:uid="{00000000-0005-0000-0000-0000116C0000}"/>
    <cellStyle name="20% - Accent1 3 5 2 2 5 2 3 2" xfId="27849" xr:uid="{00000000-0005-0000-0000-0000126C0000}"/>
    <cellStyle name="20% - Accent1 3 5 2 2 5 2 4" xfId="27850" xr:uid="{00000000-0005-0000-0000-0000136C0000}"/>
    <cellStyle name="20% - Accent1 3 5 2 2 5 3" xfId="27851" xr:uid="{00000000-0005-0000-0000-0000146C0000}"/>
    <cellStyle name="20% - Accent1 3 5 2 2 5 3 2" xfId="27852" xr:uid="{00000000-0005-0000-0000-0000156C0000}"/>
    <cellStyle name="20% - Accent1 3 5 2 2 5 3 2 2" xfId="27853" xr:uid="{00000000-0005-0000-0000-0000166C0000}"/>
    <cellStyle name="20% - Accent1 3 5 2 2 5 3 2 2 2" xfId="27854" xr:uid="{00000000-0005-0000-0000-0000176C0000}"/>
    <cellStyle name="20% - Accent1 3 5 2 2 5 3 2 3" xfId="27855" xr:uid="{00000000-0005-0000-0000-0000186C0000}"/>
    <cellStyle name="20% - Accent1 3 5 2 2 5 3 3" xfId="27856" xr:uid="{00000000-0005-0000-0000-0000196C0000}"/>
    <cellStyle name="20% - Accent1 3 5 2 2 5 3 3 2" xfId="27857" xr:uid="{00000000-0005-0000-0000-00001A6C0000}"/>
    <cellStyle name="20% - Accent1 3 5 2 2 5 3 4" xfId="27858" xr:uid="{00000000-0005-0000-0000-00001B6C0000}"/>
    <cellStyle name="20% - Accent1 3 5 2 2 5 4" xfId="27859" xr:uid="{00000000-0005-0000-0000-00001C6C0000}"/>
    <cellStyle name="20% - Accent1 3 5 2 2 5 4 2" xfId="27860" xr:uid="{00000000-0005-0000-0000-00001D6C0000}"/>
    <cellStyle name="20% - Accent1 3 5 2 2 5 4 2 2" xfId="27861" xr:uid="{00000000-0005-0000-0000-00001E6C0000}"/>
    <cellStyle name="20% - Accent1 3 5 2 2 5 4 2 2 2" xfId="27862" xr:uid="{00000000-0005-0000-0000-00001F6C0000}"/>
    <cellStyle name="20% - Accent1 3 5 2 2 5 4 2 3" xfId="27863" xr:uid="{00000000-0005-0000-0000-0000206C0000}"/>
    <cellStyle name="20% - Accent1 3 5 2 2 5 4 3" xfId="27864" xr:uid="{00000000-0005-0000-0000-0000216C0000}"/>
    <cellStyle name="20% - Accent1 3 5 2 2 5 4 3 2" xfId="27865" xr:uid="{00000000-0005-0000-0000-0000226C0000}"/>
    <cellStyle name="20% - Accent1 3 5 2 2 5 4 4" xfId="27866" xr:uid="{00000000-0005-0000-0000-0000236C0000}"/>
    <cellStyle name="20% - Accent1 3 5 2 2 5 5" xfId="27867" xr:uid="{00000000-0005-0000-0000-0000246C0000}"/>
    <cellStyle name="20% - Accent1 3 5 2 2 5 5 2" xfId="27868" xr:uid="{00000000-0005-0000-0000-0000256C0000}"/>
    <cellStyle name="20% - Accent1 3 5 2 2 5 5 2 2" xfId="27869" xr:uid="{00000000-0005-0000-0000-0000266C0000}"/>
    <cellStyle name="20% - Accent1 3 5 2 2 5 5 3" xfId="27870" xr:uid="{00000000-0005-0000-0000-0000276C0000}"/>
    <cellStyle name="20% - Accent1 3 5 2 2 5 6" xfId="27871" xr:uid="{00000000-0005-0000-0000-0000286C0000}"/>
    <cellStyle name="20% - Accent1 3 5 2 2 5 6 2" xfId="27872" xr:uid="{00000000-0005-0000-0000-0000296C0000}"/>
    <cellStyle name="20% - Accent1 3 5 2 2 5 6 2 2" xfId="27873" xr:uid="{00000000-0005-0000-0000-00002A6C0000}"/>
    <cellStyle name="20% - Accent1 3 5 2 2 5 6 3" xfId="27874" xr:uid="{00000000-0005-0000-0000-00002B6C0000}"/>
    <cellStyle name="20% - Accent1 3 5 2 2 5 7" xfId="27875" xr:uid="{00000000-0005-0000-0000-00002C6C0000}"/>
    <cellStyle name="20% - Accent1 3 5 2 2 5 7 2" xfId="27876" xr:uid="{00000000-0005-0000-0000-00002D6C0000}"/>
    <cellStyle name="20% - Accent1 3 5 2 2 5 8" xfId="27877" xr:uid="{00000000-0005-0000-0000-00002E6C0000}"/>
    <cellStyle name="20% - Accent1 3 5 2 2 5 8 2" xfId="27878" xr:uid="{00000000-0005-0000-0000-00002F6C0000}"/>
    <cellStyle name="20% - Accent1 3 5 2 2 5 9" xfId="27879" xr:uid="{00000000-0005-0000-0000-0000306C0000}"/>
    <cellStyle name="20% - Accent1 3 5 2 2 6" xfId="27880" xr:uid="{00000000-0005-0000-0000-0000316C0000}"/>
    <cellStyle name="20% - Accent1 3 5 2 2 6 2" xfId="27881" xr:uid="{00000000-0005-0000-0000-0000326C0000}"/>
    <cellStyle name="20% - Accent1 3 5 2 2 6 2 2" xfId="27882" xr:uid="{00000000-0005-0000-0000-0000336C0000}"/>
    <cellStyle name="20% - Accent1 3 5 2 2 6 2 2 2" xfId="27883" xr:uid="{00000000-0005-0000-0000-0000346C0000}"/>
    <cellStyle name="20% - Accent1 3 5 2 2 6 2 2 2 2" xfId="27884" xr:uid="{00000000-0005-0000-0000-0000356C0000}"/>
    <cellStyle name="20% - Accent1 3 5 2 2 6 2 2 3" xfId="27885" xr:uid="{00000000-0005-0000-0000-0000366C0000}"/>
    <cellStyle name="20% - Accent1 3 5 2 2 6 2 3" xfId="27886" xr:uid="{00000000-0005-0000-0000-0000376C0000}"/>
    <cellStyle name="20% - Accent1 3 5 2 2 6 2 3 2" xfId="27887" xr:uid="{00000000-0005-0000-0000-0000386C0000}"/>
    <cellStyle name="20% - Accent1 3 5 2 2 6 2 4" xfId="27888" xr:uid="{00000000-0005-0000-0000-0000396C0000}"/>
    <cellStyle name="20% - Accent1 3 5 2 2 6 3" xfId="27889" xr:uid="{00000000-0005-0000-0000-00003A6C0000}"/>
    <cellStyle name="20% - Accent1 3 5 2 2 6 3 2" xfId="27890" xr:uid="{00000000-0005-0000-0000-00003B6C0000}"/>
    <cellStyle name="20% - Accent1 3 5 2 2 6 3 2 2" xfId="27891" xr:uid="{00000000-0005-0000-0000-00003C6C0000}"/>
    <cellStyle name="20% - Accent1 3 5 2 2 6 3 2 2 2" xfId="27892" xr:uid="{00000000-0005-0000-0000-00003D6C0000}"/>
    <cellStyle name="20% - Accent1 3 5 2 2 6 3 2 3" xfId="27893" xr:uid="{00000000-0005-0000-0000-00003E6C0000}"/>
    <cellStyle name="20% - Accent1 3 5 2 2 6 3 3" xfId="27894" xr:uid="{00000000-0005-0000-0000-00003F6C0000}"/>
    <cellStyle name="20% - Accent1 3 5 2 2 6 3 3 2" xfId="27895" xr:uid="{00000000-0005-0000-0000-0000406C0000}"/>
    <cellStyle name="20% - Accent1 3 5 2 2 6 3 4" xfId="27896" xr:uid="{00000000-0005-0000-0000-0000416C0000}"/>
    <cellStyle name="20% - Accent1 3 5 2 2 6 4" xfId="27897" xr:uid="{00000000-0005-0000-0000-0000426C0000}"/>
    <cellStyle name="20% - Accent1 3 5 2 2 6 4 2" xfId="27898" xr:uid="{00000000-0005-0000-0000-0000436C0000}"/>
    <cellStyle name="20% - Accent1 3 5 2 2 6 4 2 2" xfId="27899" xr:uid="{00000000-0005-0000-0000-0000446C0000}"/>
    <cellStyle name="20% - Accent1 3 5 2 2 6 4 2 2 2" xfId="27900" xr:uid="{00000000-0005-0000-0000-0000456C0000}"/>
    <cellStyle name="20% - Accent1 3 5 2 2 6 4 2 3" xfId="27901" xr:uid="{00000000-0005-0000-0000-0000466C0000}"/>
    <cellStyle name="20% - Accent1 3 5 2 2 6 4 3" xfId="27902" xr:uid="{00000000-0005-0000-0000-0000476C0000}"/>
    <cellStyle name="20% - Accent1 3 5 2 2 6 4 3 2" xfId="27903" xr:uid="{00000000-0005-0000-0000-0000486C0000}"/>
    <cellStyle name="20% - Accent1 3 5 2 2 6 4 4" xfId="27904" xr:uid="{00000000-0005-0000-0000-0000496C0000}"/>
    <cellStyle name="20% - Accent1 3 5 2 2 6 5" xfId="27905" xr:uid="{00000000-0005-0000-0000-00004A6C0000}"/>
    <cellStyle name="20% - Accent1 3 5 2 2 6 5 2" xfId="27906" xr:uid="{00000000-0005-0000-0000-00004B6C0000}"/>
    <cellStyle name="20% - Accent1 3 5 2 2 6 5 2 2" xfId="27907" xr:uid="{00000000-0005-0000-0000-00004C6C0000}"/>
    <cellStyle name="20% - Accent1 3 5 2 2 6 5 3" xfId="27908" xr:uid="{00000000-0005-0000-0000-00004D6C0000}"/>
    <cellStyle name="20% - Accent1 3 5 2 2 6 6" xfId="27909" xr:uid="{00000000-0005-0000-0000-00004E6C0000}"/>
    <cellStyle name="20% - Accent1 3 5 2 2 6 6 2" xfId="27910" xr:uid="{00000000-0005-0000-0000-00004F6C0000}"/>
    <cellStyle name="20% - Accent1 3 5 2 2 6 6 2 2" xfId="27911" xr:uid="{00000000-0005-0000-0000-0000506C0000}"/>
    <cellStyle name="20% - Accent1 3 5 2 2 6 6 3" xfId="27912" xr:uid="{00000000-0005-0000-0000-0000516C0000}"/>
    <cellStyle name="20% - Accent1 3 5 2 2 6 7" xfId="27913" xr:uid="{00000000-0005-0000-0000-0000526C0000}"/>
    <cellStyle name="20% - Accent1 3 5 2 2 6 7 2" xfId="27914" xr:uid="{00000000-0005-0000-0000-0000536C0000}"/>
    <cellStyle name="20% - Accent1 3 5 2 2 6 8" xfId="27915" xr:uid="{00000000-0005-0000-0000-0000546C0000}"/>
    <cellStyle name="20% - Accent1 3 5 2 2 6 8 2" xfId="27916" xr:uid="{00000000-0005-0000-0000-0000556C0000}"/>
    <cellStyle name="20% - Accent1 3 5 2 2 6 9" xfId="27917" xr:uid="{00000000-0005-0000-0000-0000566C0000}"/>
    <cellStyle name="20% - Accent1 3 5 2 2 7" xfId="27918" xr:uid="{00000000-0005-0000-0000-0000576C0000}"/>
    <cellStyle name="20% - Accent1 3 5 2 2 7 2" xfId="27919" xr:uid="{00000000-0005-0000-0000-0000586C0000}"/>
    <cellStyle name="20% - Accent1 3 5 2 2 7 2 2" xfId="27920" xr:uid="{00000000-0005-0000-0000-0000596C0000}"/>
    <cellStyle name="20% - Accent1 3 5 2 2 7 2 2 2" xfId="27921" xr:uid="{00000000-0005-0000-0000-00005A6C0000}"/>
    <cellStyle name="20% - Accent1 3 5 2 2 7 2 3" xfId="27922" xr:uid="{00000000-0005-0000-0000-00005B6C0000}"/>
    <cellStyle name="20% - Accent1 3 5 2 2 7 3" xfId="27923" xr:uid="{00000000-0005-0000-0000-00005C6C0000}"/>
    <cellStyle name="20% - Accent1 3 5 2 2 7 3 2" xfId="27924" xr:uid="{00000000-0005-0000-0000-00005D6C0000}"/>
    <cellStyle name="20% - Accent1 3 5 2 2 7 4" xfId="27925" xr:uid="{00000000-0005-0000-0000-00005E6C0000}"/>
    <cellStyle name="20% - Accent1 3 5 2 2 8" xfId="27926" xr:uid="{00000000-0005-0000-0000-00005F6C0000}"/>
    <cellStyle name="20% - Accent1 3 5 2 2 8 2" xfId="27927" xr:uid="{00000000-0005-0000-0000-0000606C0000}"/>
    <cellStyle name="20% - Accent1 3 5 2 2 8 2 2" xfId="27928" xr:uid="{00000000-0005-0000-0000-0000616C0000}"/>
    <cellStyle name="20% - Accent1 3 5 2 2 8 2 2 2" xfId="27929" xr:uid="{00000000-0005-0000-0000-0000626C0000}"/>
    <cellStyle name="20% - Accent1 3 5 2 2 8 2 3" xfId="27930" xr:uid="{00000000-0005-0000-0000-0000636C0000}"/>
    <cellStyle name="20% - Accent1 3 5 2 2 8 3" xfId="27931" xr:uid="{00000000-0005-0000-0000-0000646C0000}"/>
    <cellStyle name="20% - Accent1 3 5 2 2 8 3 2" xfId="27932" xr:uid="{00000000-0005-0000-0000-0000656C0000}"/>
    <cellStyle name="20% - Accent1 3 5 2 2 8 4" xfId="27933" xr:uid="{00000000-0005-0000-0000-0000666C0000}"/>
    <cellStyle name="20% - Accent1 3 5 2 2 9" xfId="27934" xr:uid="{00000000-0005-0000-0000-0000676C0000}"/>
    <cellStyle name="20% - Accent1 3 5 2 2 9 2" xfId="27935" xr:uid="{00000000-0005-0000-0000-0000686C0000}"/>
    <cellStyle name="20% - Accent1 3 5 2 2 9 2 2" xfId="27936" xr:uid="{00000000-0005-0000-0000-0000696C0000}"/>
    <cellStyle name="20% - Accent1 3 5 2 2 9 2 2 2" xfId="27937" xr:uid="{00000000-0005-0000-0000-00006A6C0000}"/>
    <cellStyle name="20% - Accent1 3 5 2 2 9 2 3" xfId="27938" xr:uid="{00000000-0005-0000-0000-00006B6C0000}"/>
    <cellStyle name="20% - Accent1 3 5 2 2 9 3" xfId="27939" xr:uid="{00000000-0005-0000-0000-00006C6C0000}"/>
    <cellStyle name="20% - Accent1 3 5 2 2 9 3 2" xfId="27940" xr:uid="{00000000-0005-0000-0000-00006D6C0000}"/>
    <cellStyle name="20% - Accent1 3 5 2 2 9 4" xfId="27941" xr:uid="{00000000-0005-0000-0000-00006E6C0000}"/>
    <cellStyle name="20% - Accent1 3 5 2 3" xfId="27942" xr:uid="{00000000-0005-0000-0000-00006F6C0000}"/>
    <cellStyle name="20% - Accent1 3 5 2 3 10" xfId="27943" xr:uid="{00000000-0005-0000-0000-0000706C0000}"/>
    <cellStyle name="20% - Accent1 3 5 2 3 10 2" xfId="27944" xr:uid="{00000000-0005-0000-0000-0000716C0000}"/>
    <cellStyle name="20% - Accent1 3 5 2 3 11" xfId="27945" xr:uid="{00000000-0005-0000-0000-0000726C0000}"/>
    <cellStyle name="20% - Accent1 3 5 2 3 2" xfId="27946" xr:uid="{00000000-0005-0000-0000-0000736C0000}"/>
    <cellStyle name="20% - Accent1 3 5 2 3 2 2" xfId="27947" xr:uid="{00000000-0005-0000-0000-0000746C0000}"/>
    <cellStyle name="20% - Accent1 3 5 2 3 2 2 2" xfId="27948" xr:uid="{00000000-0005-0000-0000-0000756C0000}"/>
    <cellStyle name="20% - Accent1 3 5 2 3 2 2 2 2" xfId="27949" xr:uid="{00000000-0005-0000-0000-0000766C0000}"/>
    <cellStyle name="20% - Accent1 3 5 2 3 2 2 2 2 2" xfId="27950" xr:uid="{00000000-0005-0000-0000-0000776C0000}"/>
    <cellStyle name="20% - Accent1 3 5 2 3 2 2 2 3" xfId="27951" xr:uid="{00000000-0005-0000-0000-0000786C0000}"/>
    <cellStyle name="20% - Accent1 3 5 2 3 2 2 3" xfId="27952" xr:uid="{00000000-0005-0000-0000-0000796C0000}"/>
    <cellStyle name="20% - Accent1 3 5 2 3 2 2 3 2" xfId="27953" xr:uid="{00000000-0005-0000-0000-00007A6C0000}"/>
    <cellStyle name="20% - Accent1 3 5 2 3 2 2 4" xfId="27954" xr:uid="{00000000-0005-0000-0000-00007B6C0000}"/>
    <cellStyle name="20% - Accent1 3 5 2 3 2 3" xfId="27955" xr:uid="{00000000-0005-0000-0000-00007C6C0000}"/>
    <cellStyle name="20% - Accent1 3 5 2 3 2 3 2" xfId="27956" xr:uid="{00000000-0005-0000-0000-00007D6C0000}"/>
    <cellStyle name="20% - Accent1 3 5 2 3 2 3 2 2" xfId="27957" xr:uid="{00000000-0005-0000-0000-00007E6C0000}"/>
    <cellStyle name="20% - Accent1 3 5 2 3 2 3 2 2 2" xfId="27958" xr:uid="{00000000-0005-0000-0000-00007F6C0000}"/>
    <cellStyle name="20% - Accent1 3 5 2 3 2 3 2 3" xfId="27959" xr:uid="{00000000-0005-0000-0000-0000806C0000}"/>
    <cellStyle name="20% - Accent1 3 5 2 3 2 3 3" xfId="27960" xr:uid="{00000000-0005-0000-0000-0000816C0000}"/>
    <cellStyle name="20% - Accent1 3 5 2 3 2 3 3 2" xfId="27961" xr:uid="{00000000-0005-0000-0000-0000826C0000}"/>
    <cellStyle name="20% - Accent1 3 5 2 3 2 3 4" xfId="27962" xr:uid="{00000000-0005-0000-0000-0000836C0000}"/>
    <cellStyle name="20% - Accent1 3 5 2 3 2 4" xfId="27963" xr:uid="{00000000-0005-0000-0000-0000846C0000}"/>
    <cellStyle name="20% - Accent1 3 5 2 3 2 4 2" xfId="27964" xr:uid="{00000000-0005-0000-0000-0000856C0000}"/>
    <cellStyle name="20% - Accent1 3 5 2 3 2 4 2 2" xfId="27965" xr:uid="{00000000-0005-0000-0000-0000866C0000}"/>
    <cellStyle name="20% - Accent1 3 5 2 3 2 4 2 2 2" xfId="27966" xr:uid="{00000000-0005-0000-0000-0000876C0000}"/>
    <cellStyle name="20% - Accent1 3 5 2 3 2 4 2 3" xfId="27967" xr:uid="{00000000-0005-0000-0000-0000886C0000}"/>
    <cellStyle name="20% - Accent1 3 5 2 3 2 4 3" xfId="27968" xr:uid="{00000000-0005-0000-0000-0000896C0000}"/>
    <cellStyle name="20% - Accent1 3 5 2 3 2 4 3 2" xfId="27969" xr:uid="{00000000-0005-0000-0000-00008A6C0000}"/>
    <cellStyle name="20% - Accent1 3 5 2 3 2 4 4" xfId="27970" xr:uid="{00000000-0005-0000-0000-00008B6C0000}"/>
    <cellStyle name="20% - Accent1 3 5 2 3 2 5" xfId="27971" xr:uid="{00000000-0005-0000-0000-00008C6C0000}"/>
    <cellStyle name="20% - Accent1 3 5 2 3 2 5 2" xfId="27972" xr:uid="{00000000-0005-0000-0000-00008D6C0000}"/>
    <cellStyle name="20% - Accent1 3 5 2 3 2 5 2 2" xfId="27973" xr:uid="{00000000-0005-0000-0000-00008E6C0000}"/>
    <cellStyle name="20% - Accent1 3 5 2 3 2 5 3" xfId="27974" xr:uid="{00000000-0005-0000-0000-00008F6C0000}"/>
    <cellStyle name="20% - Accent1 3 5 2 3 2 6" xfId="27975" xr:uid="{00000000-0005-0000-0000-0000906C0000}"/>
    <cellStyle name="20% - Accent1 3 5 2 3 2 6 2" xfId="27976" xr:uid="{00000000-0005-0000-0000-0000916C0000}"/>
    <cellStyle name="20% - Accent1 3 5 2 3 2 6 2 2" xfId="27977" xr:uid="{00000000-0005-0000-0000-0000926C0000}"/>
    <cellStyle name="20% - Accent1 3 5 2 3 2 6 3" xfId="27978" xr:uid="{00000000-0005-0000-0000-0000936C0000}"/>
    <cellStyle name="20% - Accent1 3 5 2 3 2 7" xfId="27979" xr:uid="{00000000-0005-0000-0000-0000946C0000}"/>
    <cellStyle name="20% - Accent1 3 5 2 3 2 7 2" xfId="27980" xr:uid="{00000000-0005-0000-0000-0000956C0000}"/>
    <cellStyle name="20% - Accent1 3 5 2 3 2 8" xfId="27981" xr:uid="{00000000-0005-0000-0000-0000966C0000}"/>
    <cellStyle name="20% - Accent1 3 5 2 3 2 8 2" xfId="27982" xr:uid="{00000000-0005-0000-0000-0000976C0000}"/>
    <cellStyle name="20% - Accent1 3 5 2 3 2 9" xfId="27983" xr:uid="{00000000-0005-0000-0000-0000986C0000}"/>
    <cellStyle name="20% - Accent1 3 5 2 3 3" xfId="27984" xr:uid="{00000000-0005-0000-0000-0000996C0000}"/>
    <cellStyle name="20% - Accent1 3 5 2 3 3 2" xfId="27985" xr:uid="{00000000-0005-0000-0000-00009A6C0000}"/>
    <cellStyle name="20% - Accent1 3 5 2 3 3 2 2" xfId="27986" xr:uid="{00000000-0005-0000-0000-00009B6C0000}"/>
    <cellStyle name="20% - Accent1 3 5 2 3 3 2 2 2" xfId="27987" xr:uid="{00000000-0005-0000-0000-00009C6C0000}"/>
    <cellStyle name="20% - Accent1 3 5 2 3 3 2 2 2 2" xfId="27988" xr:uid="{00000000-0005-0000-0000-00009D6C0000}"/>
    <cellStyle name="20% - Accent1 3 5 2 3 3 2 2 3" xfId="27989" xr:uid="{00000000-0005-0000-0000-00009E6C0000}"/>
    <cellStyle name="20% - Accent1 3 5 2 3 3 2 3" xfId="27990" xr:uid="{00000000-0005-0000-0000-00009F6C0000}"/>
    <cellStyle name="20% - Accent1 3 5 2 3 3 2 3 2" xfId="27991" xr:uid="{00000000-0005-0000-0000-0000A06C0000}"/>
    <cellStyle name="20% - Accent1 3 5 2 3 3 2 4" xfId="27992" xr:uid="{00000000-0005-0000-0000-0000A16C0000}"/>
    <cellStyle name="20% - Accent1 3 5 2 3 3 3" xfId="27993" xr:uid="{00000000-0005-0000-0000-0000A26C0000}"/>
    <cellStyle name="20% - Accent1 3 5 2 3 3 3 2" xfId="27994" xr:uid="{00000000-0005-0000-0000-0000A36C0000}"/>
    <cellStyle name="20% - Accent1 3 5 2 3 3 3 2 2" xfId="27995" xr:uid="{00000000-0005-0000-0000-0000A46C0000}"/>
    <cellStyle name="20% - Accent1 3 5 2 3 3 3 2 2 2" xfId="27996" xr:uid="{00000000-0005-0000-0000-0000A56C0000}"/>
    <cellStyle name="20% - Accent1 3 5 2 3 3 3 2 3" xfId="27997" xr:uid="{00000000-0005-0000-0000-0000A66C0000}"/>
    <cellStyle name="20% - Accent1 3 5 2 3 3 3 3" xfId="27998" xr:uid="{00000000-0005-0000-0000-0000A76C0000}"/>
    <cellStyle name="20% - Accent1 3 5 2 3 3 3 3 2" xfId="27999" xr:uid="{00000000-0005-0000-0000-0000A86C0000}"/>
    <cellStyle name="20% - Accent1 3 5 2 3 3 3 4" xfId="28000" xr:uid="{00000000-0005-0000-0000-0000A96C0000}"/>
    <cellStyle name="20% - Accent1 3 5 2 3 3 4" xfId="28001" xr:uid="{00000000-0005-0000-0000-0000AA6C0000}"/>
    <cellStyle name="20% - Accent1 3 5 2 3 3 4 2" xfId="28002" xr:uid="{00000000-0005-0000-0000-0000AB6C0000}"/>
    <cellStyle name="20% - Accent1 3 5 2 3 3 4 2 2" xfId="28003" xr:uid="{00000000-0005-0000-0000-0000AC6C0000}"/>
    <cellStyle name="20% - Accent1 3 5 2 3 3 4 2 2 2" xfId="28004" xr:uid="{00000000-0005-0000-0000-0000AD6C0000}"/>
    <cellStyle name="20% - Accent1 3 5 2 3 3 4 2 3" xfId="28005" xr:uid="{00000000-0005-0000-0000-0000AE6C0000}"/>
    <cellStyle name="20% - Accent1 3 5 2 3 3 4 3" xfId="28006" xr:uid="{00000000-0005-0000-0000-0000AF6C0000}"/>
    <cellStyle name="20% - Accent1 3 5 2 3 3 4 3 2" xfId="28007" xr:uid="{00000000-0005-0000-0000-0000B06C0000}"/>
    <cellStyle name="20% - Accent1 3 5 2 3 3 4 4" xfId="28008" xr:uid="{00000000-0005-0000-0000-0000B16C0000}"/>
    <cellStyle name="20% - Accent1 3 5 2 3 3 5" xfId="28009" xr:uid="{00000000-0005-0000-0000-0000B26C0000}"/>
    <cellStyle name="20% - Accent1 3 5 2 3 3 5 2" xfId="28010" xr:uid="{00000000-0005-0000-0000-0000B36C0000}"/>
    <cellStyle name="20% - Accent1 3 5 2 3 3 5 2 2" xfId="28011" xr:uid="{00000000-0005-0000-0000-0000B46C0000}"/>
    <cellStyle name="20% - Accent1 3 5 2 3 3 5 3" xfId="28012" xr:uid="{00000000-0005-0000-0000-0000B56C0000}"/>
    <cellStyle name="20% - Accent1 3 5 2 3 3 6" xfId="28013" xr:uid="{00000000-0005-0000-0000-0000B66C0000}"/>
    <cellStyle name="20% - Accent1 3 5 2 3 3 6 2" xfId="28014" xr:uid="{00000000-0005-0000-0000-0000B76C0000}"/>
    <cellStyle name="20% - Accent1 3 5 2 3 3 6 2 2" xfId="28015" xr:uid="{00000000-0005-0000-0000-0000B86C0000}"/>
    <cellStyle name="20% - Accent1 3 5 2 3 3 6 3" xfId="28016" xr:uid="{00000000-0005-0000-0000-0000B96C0000}"/>
    <cellStyle name="20% - Accent1 3 5 2 3 3 7" xfId="28017" xr:uid="{00000000-0005-0000-0000-0000BA6C0000}"/>
    <cellStyle name="20% - Accent1 3 5 2 3 3 7 2" xfId="28018" xr:uid="{00000000-0005-0000-0000-0000BB6C0000}"/>
    <cellStyle name="20% - Accent1 3 5 2 3 3 8" xfId="28019" xr:uid="{00000000-0005-0000-0000-0000BC6C0000}"/>
    <cellStyle name="20% - Accent1 3 5 2 3 3 8 2" xfId="28020" xr:uid="{00000000-0005-0000-0000-0000BD6C0000}"/>
    <cellStyle name="20% - Accent1 3 5 2 3 3 9" xfId="28021" xr:uid="{00000000-0005-0000-0000-0000BE6C0000}"/>
    <cellStyle name="20% - Accent1 3 5 2 3 4" xfId="28022" xr:uid="{00000000-0005-0000-0000-0000BF6C0000}"/>
    <cellStyle name="20% - Accent1 3 5 2 3 4 2" xfId="28023" xr:uid="{00000000-0005-0000-0000-0000C06C0000}"/>
    <cellStyle name="20% - Accent1 3 5 2 3 4 2 2" xfId="28024" xr:uid="{00000000-0005-0000-0000-0000C16C0000}"/>
    <cellStyle name="20% - Accent1 3 5 2 3 4 2 2 2" xfId="28025" xr:uid="{00000000-0005-0000-0000-0000C26C0000}"/>
    <cellStyle name="20% - Accent1 3 5 2 3 4 2 3" xfId="28026" xr:uid="{00000000-0005-0000-0000-0000C36C0000}"/>
    <cellStyle name="20% - Accent1 3 5 2 3 4 3" xfId="28027" xr:uid="{00000000-0005-0000-0000-0000C46C0000}"/>
    <cellStyle name="20% - Accent1 3 5 2 3 4 3 2" xfId="28028" xr:uid="{00000000-0005-0000-0000-0000C56C0000}"/>
    <cellStyle name="20% - Accent1 3 5 2 3 4 4" xfId="28029" xr:uid="{00000000-0005-0000-0000-0000C66C0000}"/>
    <cellStyle name="20% - Accent1 3 5 2 3 5" xfId="28030" xr:uid="{00000000-0005-0000-0000-0000C76C0000}"/>
    <cellStyle name="20% - Accent1 3 5 2 3 5 2" xfId="28031" xr:uid="{00000000-0005-0000-0000-0000C86C0000}"/>
    <cellStyle name="20% - Accent1 3 5 2 3 5 2 2" xfId="28032" xr:uid="{00000000-0005-0000-0000-0000C96C0000}"/>
    <cellStyle name="20% - Accent1 3 5 2 3 5 2 2 2" xfId="28033" xr:uid="{00000000-0005-0000-0000-0000CA6C0000}"/>
    <cellStyle name="20% - Accent1 3 5 2 3 5 2 3" xfId="28034" xr:uid="{00000000-0005-0000-0000-0000CB6C0000}"/>
    <cellStyle name="20% - Accent1 3 5 2 3 5 3" xfId="28035" xr:uid="{00000000-0005-0000-0000-0000CC6C0000}"/>
    <cellStyle name="20% - Accent1 3 5 2 3 5 3 2" xfId="28036" xr:uid="{00000000-0005-0000-0000-0000CD6C0000}"/>
    <cellStyle name="20% - Accent1 3 5 2 3 5 4" xfId="28037" xr:uid="{00000000-0005-0000-0000-0000CE6C0000}"/>
    <cellStyle name="20% - Accent1 3 5 2 3 6" xfId="28038" xr:uid="{00000000-0005-0000-0000-0000CF6C0000}"/>
    <cellStyle name="20% - Accent1 3 5 2 3 6 2" xfId="28039" xr:uid="{00000000-0005-0000-0000-0000D06C0000}"/>
    <cellStyle name="20% - Accent1 3 5 2 3 6 2 2" xfId="28040" xr:uid="{00000000-0005-0000-0000-0000D16C0000}"/>
    <cellStyle name="20% - Accent1 3 5 2 3 6 2 2 2" xfId="28041" xr:uid="{00000000-0005-0000-0000-0000D26C0000}"/>
    <cellStyle name="20% - Accent1 3 5 2 3 6 2 3" xfId="28042" xr:uid="{00000000-0005-0000-0000-0000D36C0000}"/>
    <cellStyle name="20% - Accent1 3 5 2 3 6 3" xfId="28043" xr:uid="{00000000-0005-0000-0000-0000D46C0000}"/>
    <cellStyle name="20% - Accent1 3 5 2 3 6 3 2" xfId="28044" xr:uid="{00000000-0005-0000-0000-0000D56C0000}"/>
    <cellStyle name="20% - Accent1 3 5 2 3 6 4" xfId="28045" xr:uid="{00000000-0005-0000-0000-0000D66C0000}"/>
    <cellStyle name="20% - Accent1 3 5 2 3 7" xfId="28046" xr:uid="{00000000-0005-0000-0000-0000D76C0000}"/>
    <cellStyle name="20% - Accent1 3 5 2 3 7 2" xfId="28047" xr:uid="{00000000-0005-0000-0000-0000D86C0000}"/>
    <cellStyle name="20% - Accent1 3 5 2 3 7 2 2" xfId="28048" xr:uid="{00000000-0005-0000-0000-0000D96C0000}"/>
    <cellStyle name="20% - Accent1 3 5 2 3 7 3" xfId="28049" xr:uid="{00000000-0005-0000-0000-0000DA6C0000}"/>
    <cellStyle name="20% - Accent1 3 5 2 3 8" xfId="28050" xr:uid="{00000000-0005-0000-0000-0000DB6C0000}"/>
    <cellStyle name="20% - Accent1 3 5 2 3 8 2" xfId="28051" xr:uid="{00000000-0005-0000-0000-0000DC6C0000}"/>
    <cellStyle name="20% - Accent1 3 5 2 3 8 2 2" xfId="28052" xr:uid="{00000000-0005-0000-0000-0000DD6C0000}"/>
    <cellStyle name="20% - Accent1 3 5 2 3 8 3" xfId="28053" xr:uid="{00000000-0005-0000-0000-0000DE6C0000}"/>
    <cellStyle name="20% - Accent1 3 5 2 3 9" xfId="28054" xr:uid="{00000000-0005-0000-0000-0000DF6C0000}"/>
    <cellStyle name="20% - Accent1 3 5 2 3 9 2" xfId="28055" xr:uid="{00000000-0005-0000-0000-0000E06C0000}"/>
    <cellStyle name="20% - Accent1 3 5 2 4" xfId="28056" xr:uid="{00000000-0005-0000-0000-0000E16C0000}"/>
    <cellStyle name="20% - Accent1 3 5 2 4 10" xfId="28057" xr:uid="{00000000-0005-0000-0000-0000E26C0000}"/>
    <cellStyle name="20% - Accent1 3 5 2 4 10 2" xfId="28058" xr:uid="{00000000-0005-0000-0000-0000E36C0000}"/>
    <cellStyle name="20% - Accent1 3 5 2 4 11" xfId="28059" xr:uid="{00000000-0005-0000-0000-0000E46C0000}"/>
    <cellStyle name="20% - Accent1 3 5 2 4 2" xfId="28060" xr:uid="{00000000-0005-0000-0000-0000E56C0000}"/>
    <cellStyle name="20% - Accent1 3 5 2 4 2 2" xfId="28061" xr:uid="{00000000-0005-0000-0000-0000E66C0000}"/>
    <cellStyle name="20% - Accent1 3 5 2 4 2 2 2" xfId="28062" xr:uid="{00000000-0005-0000-0000-0000E76C0000}"/>
    <cellStyle name="20% - Accent1 3 5 2 4 2 2 2 2" xfId="28063" xr:uid="{00000000-0005-0000-0000-0000E86C0000}"/>
    <cellStyle name="20% - Accent1 3 5 2 4 2 2 2 2 2" xfId="28064" xr:uid="{00000000-0005-0000-0000-0000E96C0000}"/>
    <cellStyle name="20% - Accent1 3 5 2 4 2 2 2 3" xfId="28065" xr:uid="{00000000-0005-0000-0000-0000EA6C0000}"/>
    <cellStyle name="20% - Accent1 3 5 2 4 2 2 3" xfId="28066" xr:uid="{00000000-0005-0000-0000-0000EB6C0000}"/>
    <cellStyle name="20% - Accent1 3 5 2 4 2 2 3 2" xfId="28067" xr:uid="{00000000-0005-0000-0000-0000EC6C0000}"/>
    <cellStyle name="20% - Accent1 3 5 2 4 2 2 4" xfId="28068" xr:uid="{00000000-0005-0000-0000-0000ED6C0000}"/>
    <cellStyle name="20% - Accent1 3 5 2 4 2 3" xfId="28069" xr:uid="{00000000-0005-0000-0000-0000EE6C0000}"/>
    <cellStyle name="20% - Accent1 3 5 2 4 2 3 2" xfId="28070" xr:uid="{00000000-0005-0000-0000-0000EF6C0000}"/>
    <cellStyle name="20% - Accent1 3 5 2 4 2 3 2 2" xfId="28071" xr:uid="{00000000-0005-0000-0000-0000F06C0000}"/>
    <cellStyle name="20% - Accent1 3 5 2 4 2 3 2 2 2" xfId="28072" xr:uid="{00000000-0005-0000-0000-0000F16C0000}"/>
    <cellStyle name="20% - Accent1 3 5 2 4 2 3 2 3" xfId="28073" xr:uid="{00000000-0005-0000-0000-0000F26C0000}"/>
    <cellStyle name="20% - Accent1 3 5 2 4 2 3 3" xfId="28074" xr:uid="{00000000-0005-0000-0000-0000F36C0000}"/>
    <cellStyle name="20% - Accent1 3 5 2 4 2 3 3 2" xfId="28075" xr:uid="{00000000-0005-0000-0000-0000F46C0000}"/>
    <cellStyle name="20% - Accent1 3 5 2 4 2 3 4" xfId="28076" xr:uid="{00000000-0005-0000-0000-0000F56C0000}"/>
    <cellStyle name="20% - Accent1 3 5 2 4 2 4" xfId="28077" xr:uid="{00000000-0005-0000-0000-0000F66C0000}"/>
    <cellStyle name="20% - Accent1 3 5 2 4 2 4 2" xfId="28078" xr:uid="{00000000-0005-0000-0000-0000F76C0000}"/>
    <cellStyle name="20% - Accent1 3 5 2 4 2 4 2 2" xfId="28079" xr:uid="{00000000-0005-0000-0000-0000F86C0000}"/>
    <cellStyle name="20% - Accent1 3 5 2 4 2 4 2 2 2" xfId="28080" xr:uid="{00000000-0005-0000-0000-0000F96C0000}"/>
    <cellStyle name="20% - Accent1 3 5 2 4 2 4 2 3" xfId="28081" xr:uid="{00000000-0005-0000-0000-0000FA6C0000}"/>
    <cellStyle name="20% - Accent1 3 5 2 4 2 4 3" xfId="28082" xr:uid="{00000000-0005-0000-0000-0000FB6C0000}"/>
    <cellStyle name="20% - Accent1 3 5 2 4 2 4 3 2" xfId="28083" xr:uid="{00000000-0005-0000-0000-0000FC6C0000}"/>
    <cellStyle name="20% - Accent1 3 5 2 4 2 4 4" xfId="28084" xr:uid="{00000000-0005-0000-0000-0000FD6C0000}"/>
    <cellStyle name="20% - Accent1 3 5 2 4 2 5" xfId="28085" xr:uid="{00000000-0005-0000-0000-0000FE6C0000}"/>
    <cellStyle name="20% - Accent1 3 5 2 4 2 5 2" xfId="28086" xr:uid="{00000000-0005-0000-0000-0000FF6C0000}"/>
    <cellStyle name="20% - Accent1 3 5 2 4 2 5 2 2" xfId="28087" xr:uid="{00000000-0005-0000-0000-0000006D0000}"/>
    <cellStyle name="20% - Accent1 3 5 2 4 2 5 3" xfId="28088" xr:uid="{00000000-0005-0000-0000-0000016D0000}"/>
    <cellStyle name="20% - Accent1 3 5 2 4 2 6" xfId="28089" xr:uid="{00000000-0005-0000-0000-0000026D0000}"/>
    <cellStyle name="20% - Accent1 3 5 2 4 2 6 2" xfId="28090" xr:uid="{00000000-0005-0000-0000-0000036D0000}"/>
    <cellStyle name="20% - Accent1 3 5 2 4 2 6 2 2" xfId="28091" xr:uid="{00000000-0005-0000-0000-0000046D0000}"/>
    <cellStyle name="20% - Accent1 3 5 2 4 2 6 3" xfId="28092" xr:uid="{00000000-0005-0000-0000-0000056D0000}"/>
    <cellStyle name="20% - Accent1 3 5 2 4 2 7" xfId="28093" xr:uid="{00000000-0005-0000-0000-0000066D0000}"/>
    <cellStyle name="20% - Accent1 3 5 2 4 2 7 2" xfId="28094" xr:uid="{00000000-0005-0000-0000-0000076D0000}"/>
    <cellStyle name="20% - Accent1 3 5 2 4 2 8" xfId="28095" xr:uid="{00000000-0005-0000-0000-0000086D0000}"/>
    <cellStyle name="20% - Accent1 3 5 2 4 2 8 2" xfId="28096" xr:uid="{00000000-0005-0000-0000-0000096D0000}"/>
    <cellStyle name="20% - Accent1 3 5 2 4 2 9" xfId="28097" xr:uid="{00000000-0005-0000-0000-00000A6D0000}"/>
    <cellStyle name="20% - Accent1 3 5 2 4 3" xfId="28098" xr:uid="{00000000-0005-0000-0000-00000B6D0000}"/>
    <cellStyle name="20% - Accent1 3 5 2 4 3 2" xfId="28099" xr:uid="{00000000-0005-0000-0000-00000C6D0000}"/>
    <cellStyle name="20% - Accent1 3 5 2 4 3 2 2" xfId="28100" xr:uid="{00000000-0005-0000-0000-00000D6D0000}"/>
    <cellStyle name="20% - Accent1 3 5 2 4 3 2 2 2" xfId="28101" xr:uid="{00000000-0005-0000-0000-00000E6D0000}"/>
    <cellStyle name="20% - Accent1 3 5 2 4 3 2 2 2 2" xfId="28102" xr:uid="{00000000-0005-0000-0000-00000F6D0000}"/>
    <cellStyle name="20% - Accent1 3 5 2 4 3 2 2 3" xfId="28103" xr:uid="{00000000-0005-0000-0000-0000106D0000}"/>
    <cellStyle name="20% - Accent1 3 5 2 4 3 2 3" xfId="28104" xr:uid="{00000000-0005-0000-0000-0000116D0000}"/>
    <cellStyle name="20% - Accent1 3 5 2 4 3 2 3 2" xfId="28105" xr:uid="{00000000-0005-0000-0000-0000126D0000}"/>
    <cellStyle name="20% - Accent1 3 5 2 4 3 2 4" xfId="28106" xr:uid="{00000000-0005-0000-0000-0000136D0000}"/>
    <cellStyle name="20% - Accent1 3 5 2 4 3 3" xfId="28107" xr:uid="{00000000-0005-0000-0000-0000146D0000}"/>
    <cellStyle name="20% - Accent1 3 5 2 4 3 3 2" xfId="28108" xr:uid="{00000000-0005-0000-0000-0000156D0000}"/>
    <cellStyle name="20% - Accent1 3 5 2 4 3 3 2 2" xfId="28109" xr:uid="{00000000-0005-0000-0000-0000166D0000}"/>
    <cellStyle name="20% - Accent1 3 5 2 4 3 3 2 2 2" xfId="28110" xr:uid="{00000000-0005-0000-0000-0000176D0000}"/>
    <cellStyle name="20% - Accent1 3 5 2 4 3 3 2 3" xfId="28111" xr:uid="{00000000-0005-0000-0000-0000186D0000}"/>
    <cellStyle name="20% - Accent1 3 5 2 4 3 3 3" xfId="28112" xr:uid="{00000000-0005-0000-0000-0000196D0000}"/>
    <cellStyle name="20% - Accent1 3 5 2 4 3 3 3 2" xfId="28113" xr:uid="{00000000-0005-0000-0000-00001A6D0000}"/>
    <cellStyle name="20% - Accent1 3 5 2 4 3 3 4" xfId="28114" xr:uid="{00000000-0005-0000-0000-00001B6D0000}"/>
    <cellStyle name="20% - Accent1 3 5 2 4 3 4" xfId="28115" xr:uid="{00000000-0005-0000-0000-00001C6D0000}"/>
    <cellStyle name="20% - Accent1 3 5 2 4 3 4 2" xfId="28116" xr:uid="{00000000-0005-0000-0000-00001D6D0000}"/>
    <cellStyle name="20% - Accent1 3 5 2 4 3 4 2 2" xfId="28117" xr:uid="{00000000-0005-0000-0000-00001E6D0000}"/>
    <cellStyle name="20% - Accent1 3 5 2 4 3 4 2 2 2" xfId="28118" xr:uid="{00000000-0005-0000-0000-00001F6D0000}"/>
    <cellStyle name="20% - Accent1 3 5 2 4 3 4 2 3" xfId="28119" xr:uid="{00000000-0005-0000-0000-0000206D0000}"/>
    <cellStyle name="20% - Accent1 3 5 2 4 3 4 3" xfId="28120" xr:uid="{00000000-0005-0000-0000-0000216D0000}"/>
    <cellStyle name="20% - Accent1 3 5 2 4 3 4 3 2" xfId="28121" xr:uid="{00000000-0005-0000-0000-0000226D0000}"/>
    <cellStyle name="20% - Accent1 3 5 2 4 3 4 4" xfId="28122" xr:uid="{00000000-0005-0000-0000-0000236D0000}"/>
    <cellStyle name="20% - Accent1 3 5 2 4 3 5" xfId="28123" xr:uid="{00000000-0005-0000-0000-0000246D0000}"/>
    <cellStyle name="20% - Accent1 3 5 2 4 3 5 2" xfId="28124" xr:uid="{00000000-0005-0000-0000-0000256D0000}"/>
    <cellStyle name="20% - Accent1 3 5 2 4 3 5 2 2" xfId="28125" xr:uid="{00000000-0005-0000-0000-0000266D0000}"/>
    <cellStyle name="20% - Accent1 3 5 2 4 3 5 3" xfId="28126" xr:uid="{00000000-0005-0000-0000-0000276D0000}"/>
    <cellStyle name="20% - Accent1 3 5 2 4 3 6" xfId="28127" xr:uid="{00000000-0005-0000-0000-0000286D0000}"/>
    <cellStyle name="20% - Accent1 3 5 2 4 3 6 2" xfId="28128" xr:uid="{00000000-0005-0000-0000-0000296D0000}"/>
    <cellStyle name="20% - Accent1 3 5 2 4 3 6 2 2" xfId="28129" xr:uid="{00000000-0005-0000-0000-00002A6D0000}"/>
    <cellStyle name="20% - Accent1 3 5 2 4 3 6 3" xfId="28130" xr:uid="{00000000-0005-0000-0000-00002B6D0000}"/>
    <cellStyle name="20% - Accent1 3 5 2 4 3 7" xfId="28131" xr:uid="{00000000-0005-0000-0000-00002C6D0000}"/>
    <cellStyle name="20% - Accent1 3 5 2 4 3 7 2" xfId="28132" xr:uid="{00000000-0005-0000-0000-00002D6D0000}"/>
    <cellStyle name="20% - Accent1 3 5 2 4 3 8" xfId="28133" xr:uid="{00000000-0005-0000-0000-00002E6D0000}"/>
    <cellStyle name="20% - Accent1 3 5 2 4 3 8 2" xfId="28134" xr:uid="{00000000-0005-0000-0000-00002F6D0000}"/>
    <cellStyle name="20% - Accent1 3 5 2 4 3 9" xfId="28135" xr:uid="{00000000-0005-0000-0000-0000306D0000}"/>
    <cellStyle name="20% - Accent1 3 5 2 4 4" xfId="28136" xr:uid="{00000000-0005-0000-0000-0000316D0000}"/>
    <cellStyle name="20% - Accent1 3 5 2 4 4 2" xfId="28137" xr:uid="{00000000-0005-0000-0000-0000326D0000}"/>
    <cellStyle name="20% - Accent1 3 5 2 4 4 2 2" xfId="28138" xr:uid="{00000000-0005-0000-0000-0000336D0000}"/>
    <cellStyle name="20% - Accent1 3 5 2 4 4 2 2 2" xfId="28139" xr:uid="{00000000-0005-0000-0000-0000346D0000}"/>
    <cellStyle name="20% - Accent1 3 5 2 4 4 2 3" xfId="28140" xr:uid="{00000000-0005-0000-0000-0000356D0000}"/>
    <cellStyle name="20% - Accent1 3 5 2 4 4 3" xfId="28141" xr:uid="{00000000-0005-0000-0000-0000366D0000}"/>
    <cellStyle name="20% - Accent1 3 5 2 4 4 3 2" xfId="28142" xr:uid="{00000000-0005-0000-0000-0000376D0000}"/>
    <cellStyle name="20% - Accent1 3 5 2 4 4 4" xfId="28143" xr:uid="{00000000-0005-0000-0000-0000386D0000}"/>
    <cellStyle name="20% - Accent1 3 5 2 4 5" xfId="28144" xr:uid="{00000000-0005-0000-0000-0000396D0000}"/>
    <cellStyle name="20% - Accent1 3 5 2 4 5 2" xfId="28145" xr:uid="{00000000-0005-0000-0000-00003A6D0000}"/>
    <cellStyle name="20% - Accent1 3 5 2 4 5 2 2" xfId="28146" xr:uid="{00000000-0005-0000-0000-00003B6D0000}"/>
    <cellStyle name="20% - Accent1 3 5 2 4 5 2 2 2" xfId="28147" xr:uid="{00000000-0005-0000-0000-00003C6D0000}"/>
    <cellStyle name="20% - Accent1 3 5 2 4 5 2 3" xfId="28148" xr:uid="{00000000-0005-0000-0000-00003D6D0000}"/>
    <cellStyle name="20% - Accent1 3 5 2 4 5 3" xfId="28149" xr:uid="{00000000-0005-0000-0000-00003E6D0000}"/>
    <cellStyle name="20% - Accent1 3 5 2 4 5 3 2" xfId="28150" xr:uid="{00000000-0005-0000-0000-00003F6D0000}"/>
    <cellStyle name="20% - Accent1 3 5 2 4 5 4" xfId="28151" xr:uid="{00000000-0005-0000-0000-0000406D0000}"/>
    <cellStyle name="20% - Accent1 3 5 2 4 6" xfId="28152" xr:uid="{00000000-0005-0000-0000-0000416D0000}"/>
    <cellStyle name="20% - Accent1 3 5 2 4 6 2" xfId="28153" xr:uid="{00000000-0005-0000-0000-0000426D0000}"/>
    <cellStyle name="20% - Accent1 3 5 2 4 6 2 2" xfId="28154" xr:uid="{00000000-0005-0000-0000-0000436D0000}"/>
    <cellStyle name="20% - Accent1 3 5 2 4 6 2 2 2" xfId="28155" xr:uid="{00000000-0005-0000-0000-0000446D0000}"/>
    <cellStyle name="20% - Accent1 3 5 2 4 6 2 3" xfId="28156" xr:uid="{00000000-0005-0000-0000-0000456D0000}"/>
    <cellStyle name="20% - Accent1 3 5 2 4 6 3" xfId="28157" xr:uid="{00000000-0005-0000-0000-0000466D0000}"/>
    <cellStyle name="20% - Accent1 3 5 2 4 6 3 2" xfId="28158" xr:uid="{00000000-0005-0000-0000-0000476D0000}"/>
    <cellStyle name="20% - Accent1 3 5 2 4 6 4" xfId="28159" xr:uid="{00000000-0005-0000-0000-0000486D0000}"/>
    <cellStyle name="20% - Accent1 3 5 2 4 7" xfId="28160" xr:uid="{00000000-0005-0000-0000-0000496D0000}"/>
    <cellStyle name="20% - Accent1 3 5 2 4 7 2" xfId="28161" xr:uid="{00000000-0005-0000-0000-00004A6D0000}"/>
    <cellStyle name="20% - Accent1 3 5 2 4 7 2 2" xfId="28162" xr:uid="{00000000-0005-0000-0000-00004B6D0000}"/>
    <cellStyle name="20% - Accent1 3 5 2 4 7 3" xfId="28163" xr:uid="{00000000-0005-0000-0000-00004C6D0000}"/>
    <cellStyle name="20% - Accent1 3 5 2 4 8" xfId="28164" xr:uid="{00000000-0005-0000-0000-00004D6D0000}"/>
    <cellStyle name="20% - Accent1 3 5 2 4 8 2" xfId="28165" xr:uid="{00000000-0005-0000-0000-00004E6D0000}"/>
    <cellStyle name="20% - Accent1 3 5 2 4 8 2 2" xfId="28166" xr:uid="{00000000-0005-0000-0000-00004F6D0000}"/>
    <cellStyle name="20% - Accent1 3 5 2 4 8 3" xfId="28167" xr:uid="{00000000-0005-0000-0000-0000506D0000}"/>
    <cellStyle name="20% - Accent1 3 5 2 4 9" xfId="28168" xr:uid="{00000000-0005-0000-0000-0000516D0000}"/>
    <cellStyle name="20% - Accent1 3 5 2 4 9 2" xfId="28169" xr:uid="{00000000-0005-0000-0000-0000526D0000}"/>
    <cellStyle name="20% - Accent1 3 5 2 5" xfId="28170" xr:uid="{00000000-0005-0000-0000-0000536D0000}"/>
    <cellStyle name="20% - Accent1 3 5 2 5 10" xfId="28171" xr:uid="{00000000-0005-0000-0000-0000546D0000}"/>
    <cellStyle name="20% - Accent1 3 5 2 5 10 2" xfId="28172" xr:uid="{00000000-0005-0000-0000-0000556D0000}"/>
    <cellStyle name="20% - Accent1 3 5 2 5 11" xfId="28173" xr:uid="{00000000-0005-0000-0000-0000566D0000}"/>
    <cellStyle name="20% - Accent1 3 5 2 5 2" xfId="28174" xr:uid="{00000000-0005-0000-0000-0000576D0000}"/>
    <cellStyle name="20% - Accent1 3 5 2 5 2 2" xfId="28175" xr:uid="{00000000-0005-0000-0000-0000586D0000}"/>
    <cellStyle name="20% - Accent1 3 5 2 5 2 2 2" xfId="28176" xr:uid="{00000000-0005-0000-0000-0000596D0000}"/>
    <cellStyle name="20% - Accent1 3 5 2 5 2 2 2 2" xfId="28177" xr:uid="{00000000-0005-0000-0000-00005A6D0000}"/>
    <cellStyle name="20% - Accent1 3 5 2 5 2 2 2 2 2" xfId="28178" xr:uid="{00000000-0005-0000-0000-00005B6D0000}"/>
    <cellStyle name="20% - Accent1 3 5 2 5 2 2 2 3" xfId="28179" xr:uid="{00000000-0005-0000-0000-00005C6D0000}"/>
    <cellStyle name="20% - Accent1 3 5 2 5 2 2 3" xfId="28180" xr:uid="{00000000-0005-0000-0000-00005D6D0000}"/>
    <cellStyle name="20% - Accent1 3 5 2 5 2 2 3 2" xfId="28181" xr:uid="{00000000-0005-0000-0000-00005E6D0000}"/>
    <cellStyle name="20% - Accent1 3 5 2 5 2 2 4" xfId="28182" xr:uid="{00000000-0005-0000-0000-00005F6D0000}"/>
    <cellStyle name="20% - Accent1 3 5 2 5 2 3" xfId="28183" xr:uid="{00000000-0005-0000-0000-0000606D0000}"/>
    <cellStyle name="20% - Accent1 3 5 2 5 2 3 2" xfId="28184" xr:uid="{00000000-0005-0000-0000-0000616D0000}"/>
    <cellStyle name="20% - Accent1 3 5 2 5 2 3 2 2" xfId="28185" xr:uid="{00000000-0005-0000-0000-0000626D0000}"/>
    <cellStyle name="20% - Accent1 3 5 2 5 2 3 2 2 2" xfId="28186" xr:uid="{00000000-0005-0000-0000-0000636D0000}"/>
    <cellStyle name="20% - Accent1 3 5 2 5 2 3 2 3" xfId="28187" xr:uid="{00000000-0005-0000-0000-0000646D0000}"/>
    <cellStyle name="20% - Accent1 3 5 2 5 2 3 3" xfId="28188" xr:uid="{00000000-0005-0000-0000-0000656D0000}"/>
    <cellStyle name="20% - Accent1 3 5 2 5 2 3 3 2" xfId="28189" xr:uid="{00000000-0005-0000-0000-0000666D0000}"/>
    <cellStyle name="20% - Accent1 3 5 2 5 2 3 4" xfId="28190" xr:uid="{00000000-0005-0000-0000-0000676D0000}"/>
    <cellStyle name="20% - Accent1 3 5 2 5 2 4" xfId="28191" xr:uid="{00000000-0005-0000-0000-0000686D0000}"/>
    <cellStyle name="20% - Accent1 3 5 2 5 2 4 2" xfId="28192" xr:uid="{00000000-0005-0000-0000-0000696D0000}"/>
    <cellStyle name="20% - Accent1 3 5 2 5 2 4 2 2" xfId="28193" xr:uid="{00000000-0005-0000-0000-00006A6D0000}"/>
    <cellStyle name="20% - Accent1 3 5 2 5 2 4 2 2 2" xfId="28194" xr:uid="{00000000-0005-0000-0000-00006B6D0000}"/>
    <cellStyle name="20% - Accent1 3 5 2 5 2 4 2 3" xfId="28195" xr:uid="{00000000-0005-0000-0000-00006C6D0000}"/>
    <cellStyle name="20% - Accent1 3 5 2 5 2 4 3" xfId="28196" xr:uid="{00000000-0005-0000-0000-00006D6D0000}"/>
    <cellStyle name="20% - Accent1 3 5 2 5 2 4 3 2" xfId="28197" xr:uid="{00000000-0005-0000-0000-00006E6D0000}"/>
    <cellStyle name="20% - Accent1 3 5 2 5 2 4 4" xfId="28198" xr:uid="{00000000-0005-0000-0000-00006F6D0000}"/>
    <cellStyle name="20% - Accent1 3 5 2 5 2 5" xfId="28199" xr:uid="{00000000-0005-0000-0000-0000706D0000}"/>
    <cellStyle name="20% - Accent1 3 5 2 5 2 5 2" xfId="28200" xr:uid="{00000000-0005-0000-0000-0000716D0000}"/>
    <cellStyle name="20% - Accent1 3 5 2 5 2 5 2 2" xfId="28201" xr:uid="{00000000-0005-0000-0000-0000726D0000}"/>
    <cellStyle name="20% - Accent1 3 5 2 5 2 5 3" xfId="28202" xr:uid="{00000000-0005-0000-0000-0000736D0000}"/>
    <cellStyle name="20% - Accent1 3 5 2 5 2 6" xfId="28203" xr:uid="{00000000-0005-0000-0000-0000746D0000}"/>
    <cellStyle name="20% - Accent1 3 5 2 5 2 6 2" xfId="28204" xr:uid="{00000000-0005-0000-0000-0000756D0000}"/>
    <cellStyle name="20% - Accent1 3 5 2 5 2 6 2 2" xfId="28205" xr:uid="{00000000-0005-0000-0000-0000766D0000}"/>
    <cellStyle name="20% - Accent1 3 5 2 5 2 6 3" xfId="28206" xr:uid="{00000000-0005-0000-0000-0000776D0000}"/>
    <cellStyle name="20% - Accent1 3 5 2 5 2 7" xfId="28207" xr:uid="{00000000-0005-0000-0000-0000786D0000}"/>
    <cellStyle name="20% - Accent1 3 5 2 5 2 7 2" xfId="28208" xr:uid="{00000000-0005-0000-0000-0000796D0000}"/>
    <cellStyle name="20% - Accent1 3 5 2 5 2 8" xfId="28209" xr:uid="{00000000-0005-0000-0000-00007A6D0000}"/>
    <cellStyle name="20% - Accent1 3 5 2 5 2 8 2" xfId="28210" xr:uid="{00000000-0005-0000-0000-00007B6D0000}"/>
    <cellStyle name="20% - Accent1 3 5 2 5 2 9" xfId="28211" xr:uid="{00000000-0005-0000-0000-00007C6D0000}"/>
    <cellStyle name="20% - Accent1 3 5 2 5 3" xfId="28212" xr:uid="{00000000-0005-0000-0000-00007D6D0000}"/>
    <cellStyle name="20% - Accent1 3 5 2 5 3 2" xfId="28213" xr:uid="{00000000-0005-0000-0000-00007E6D0000}"/>
    <cellStyle name="20% - Accent1 3 5 2 5 3 2 2" xfId="28214" xr:uid="{00000000-0005-0000-0000-00007F6D0000}"/>
    <cellStyle name="20% - Accent1 3 5 2 5 3 2 2 2" xfId="28215" xr:uid="{00000000-0005-0000-0000-0000806D0000}"/>
    <cellStyle name="20% - Accent1 3 5 2 5 3 2 2 2 2" xfId="28216" xr:uid="{00000000-0005-0000-0000-0000816D0000}"/>
    <cellStyle name="20% - Accent1 3 5 2 5 3 2 2 3" xfId="28217" xr:uid="{00000000-0005-0000-0000-0000826D0000}"/>
    <cellStyle name="20% - Accent1 3 5 2 5 3 2 3" xfId="28218" xr:uid="{00000000-0005-0000-0000-0000836D0000}"/>
    <cellStyle name="20% - Accent1 3 5 2 5 3 2 3 2" xfId="28219" xr:uid="{00000000-0005-0000-0000-0000846D0000}"/>
    <cellStyle name="20% - Accent1 3 5 2 5 3 2 4" xfId="28220" xr:uid="{00000000-0005-0000-0000-0000856D0000}"/>
    <cellStyle name="20% - Accent1 3 5 2 5 3 3" xfId="28221" xr:uid="{00000000-0005-0000-0000-0000866D0000}"/>
    <cellStyle name="20% - Accent1 3 5 2 5 3 3 2" xfId="28222" xr:uid="{00000000-0005-0000-0000-0000876D0000}"/>
    <cellStyle name="20% - Accent1 3 5 2 5 3 3 2 2" xfId="28223" xr:uid="{00000000-0005-0000-0000-0000886D0000}"/>
    <cellStyle name="20% - Accent1 3 5 2 5 3 3 2 2 2" xfId="28224" xr:uid="{00000000-0005-0000-0000-0000896D0000}"/>
    <cellStyle name="20% - Accent1 3 5 2 5 3 3 2 3" xfId="28225" xr:uid="{00000000-0005-0000-0000-00008A6D0000}"/>
    <cellStyle name="20% - Accent1 3 5 2 5 3 3 3" xfId="28226" xr:uid="{00000000-0005-0000-0000-00008B6D0000}"/>
    <cellStyle name="20% - Accent1 3 5 2 5 3 3 3 2" xfId="28227" xr:uid="{00000000-0005-0000-0000-00008C6D0000}"/>
    <cellStyle name="20% - Accent1 3 5 2 5 3 3 4" xfId="28228" xr:uid="{00000000-0005-0000-0000-00008D6D0000}"/>
    <cellStyle name="20% - Accent1 3 5 2 5 3 4" xfId="28229" xr:uid="{00000000-0005-0000-0000-00008E6D0000}"/>
    <cellStyle name="20% - Accent1 3 5 2 5 3 4 2" xfId="28230" xr:uid="{00000000-0005-0000-0000-00008F6D0000}"/>
    <cellStyle name="20% - Accent1 3 5 2 5 3 4 2 2" xfId="28231" xr:uid="{00000000-0005-0000-0000-0000906D0000}"/>
    <cellStyle name="20% - Accent1 3 5 2 5 3 4 2 2 2" xfId="28232" xr:uid="{00000000-0005-0000-0000-0000916D0000}"/>
    <cellStyle name="20% - Accent1 3 5 2 5 3 4 2 3" xfId="28233" xr:uid="{00000000-0005-0000-0000-0000926D0000}"/>
    <cellStyle name="20% - Accent1 3 5 2 5 3 4 3" xfId="28234" xr:uid="{00000000-0005-0000-0000-0000936D0000}"/>
    <cellStyle name="20% - Accent1 3 5 2 5 3 4 3 2" xfId="28235" xr:uid="{00000000-0005-0000-0000-0000946D0000}"/>
    <cellStyle name="20% - Accent1 3 5 2 5 3 4 4" xfId="28236" xr:uid="{00000000-0005-0000-0000-0000956D0000}"/>
    <cellStyle name="20% - Accent1 3 5 2 5 3 5" xfId="28237" xr:uid="{00000000-0005-0000-0000-0000966D0000}"/>
    <cellStyle name="20% - Accent1 3 5 2 5 3 5 2" xfId="28238" xr:uid="{00000000-0005-0000-0000-0000976D0000}"/>
    <cellStyle name="20% - Accent1 3 5 2 5 3 5 2 2" xfId="28239" xr:uid="{00000000-0005-0000-0000-0000986D0000}"/>
    <cellStyle name="20% - Accent1 3 5 2 5 3 5 3" xfId="28240" xr:uid="{00000000-0005-0000-0000-0000996D0000}"/>
    <cellStyle name="20% - Accent1 3 5 2 5 3 6" xfId="28241" xr:uid="{00000000-0005-0000-0000-00009A6D0000}"/>
    <cellStyle name="20% - Accent1 3 5 2 5 3 6 2" xfId="28242" xr:uid="{00000000-0005-0000-0000-00009B6D0000}"/>
    <cellStyle name="20% - Accent1 3 5 2 5 3 6 2 2" xfId="28243" xr:uid="{00000000-0005-0000-0000-00009C6D0000}"/>
    <cellStyle name="20% - Accent1 3 5 2 5 3 6 3" xfId="28244" xr:uid="{00000000-0005-0000-0000-00009D6D0000}"/>
    <cellStyle name="20% - Accent1 3 5 2 5 3 7" xfId="28245" xr:uid="{00000000-0005-0000-0000-00009E6D0000}"/>
    <cellStyle name="20% - Accent1 3 5 2 5 3 7 2" xfId="28246" xr:uid="{00000000-0005-0000-0000-00009F6D0000}"/>
    <cellStyle name="20% - Accent1 3 5 2 5 3 8" xfId="28247" xr:uid="{00000000-0005-0000-0000-0000A06D0000}"/>
    <cellStyle name="20% - Accent1 3 5 2 5 3 8 2" xfId="28248" xr:uid="{00000000-0005-0000-0000-0000A16D0000}"/>
    <cellStyle name="20% - Accent1 3 5 2 5 3 9" xfId="28249" xr:uid="{00000000-0005-0000-0000-0000A26D0000}"/>
    <cellStyle name="20% - Accent1 3 5 2 5 4" xfId="28250" xr:uid="{00000000-0005-0000-0000-0000A36D0000}"/>
    <cellStyle name="20% - Accent1 3 5 2 5 4 2" xfId="28251" xr:uid="{00000000-0005-0000-0000-0000A46D0000}"/>
    <cellStyle name="20% - Accent1 3 5 2 5 4 2 2" xfId="28252" xr:uid="{00000000-0005-0000-0000-0000A56D0000}"/>
    <cellStyle name="20% - Accent1 3 5 2 5 4 2 2 2" xfId="28253" xr:uid="{00000000-0005-0000-0000-0000A66D0000}"/>
    <cellStyle name="20% - Accent1 3 5 2 5 4 2 3" xfId="28254" xr:uid="{00000000-0005-0000-0000-0000A76D0000}"/>
    <cellStyle name="20% - Accent1 3 5 2 5 4 3" xfId="28255" xr:uid="{00000000-0005-0000-0000-0000A86D0000}"/>
    <cellStyle name="20% - Accent1 3 5 2 5 4 3 2" xfId="28256" xr:uid="{00000000-0005-0000-0000-0000A96D0000}"/>
    <cellStyle name="20% - Accent1 3 5 2 5 4 4" xfId="28257" xr:uid="{00000000-0005-0000-0000-0000AA6D0000}"/>
    <cellStyle name="20% - Accent1 3 5 2 5 5" xfId="28258" xr:uid="{00000000-0005-0000-0000-0000AB6D0000}"/>
    <cellStyle name="20% - Accent1 3 5 2 5 5 2" xfId="28259" xr:uid="{00000000-0005-0000-0000-0000AC6D0000}"/>
    <cellStyle name="20% - Accent1 3 5 2 5 5 2 2" xfId="28260" xr:uid="{00000000-0005-0000-0000-0000AD6D0000}"/>
    <cellStyle name="20% - Accent1 3 5 2 5 5 2 2 2" xfId="28261" xr:uid="{00000000-0005-0000-0000-0000AE6D0000}"/>
    <cellStyle name="20% - Accent1 3 5 2 5 5 2 3" xfId="28262" xr:uid="{00000000-0005-0000-0000-0000AF6D0000}"/>
    <cellStyle name="20% - Accent1 3 5 2 5 5 3" xfId="28263" xr:uid="{00000000-0005-0000-0000-0000B06D0000}"/>
    <cellStyle name="20% - Accent1 3 5 2 5 5 3 2" xfId="28264" xr:uid="{00000000-0005-0000-0000-0000B16D0000}"/>
    <cellStyle name="20% - Accent1 3 5 2 5 5 4" xfId="28265" xr:uid="{00000000-0005-0000-0000-0000B26D0000}"/>
    <cellStyle name="20% - Accent1 3 5 2 5 6" xfId="28266" xr:uid="{00000000-0005-0000-0000-0000B36D0000}"/>
    <cellStyle name="20% - Accent1 3 5 2 5 6 2" xfId="28267" xr:uid="{00000000-0005-0000-0000-0000B46D0000}"/>
    <cellStyle name="20% - Accent1 3 5 2 5 6 2 2" xfId="28268" xr:uid="{00000000-0005-0000-0000-0000B56D0000}"/>
    <cellStyle name="20% - Accent1 3 5 2 5 6 2 2 2" xfId="28269" xr:uid="{00000000-0005-0000-0000-0000B66D0000}"/>
    <cellStyle name="20% - Accent1 3 5 2 5 6 2 3" xfId="28270" xr:uid="{00000000-0005-0000-0000-0000B76D0000}"/>
    <cellStyle name="20% - Accent1 3 5 2 5 6 3" xfId="28271" xr:uid="{00000000-0005-0000-0000-0000B86D0000}"/>
    <cellStyle name="20% - Accent1 3 5 2 5 6 3 2" xfId="28272" xr:uid="{00000000-0005-0000-0000-0000B96D0000}"/>
    <cellStyle name="20% - Accent1 3 5 2 5 6 4" xfId="28273" xr:uid="{00000000-0005-0000-0000-0000BA6D0000}"/>
    <cellStyle name="20% - Accent1 3 5 2 5 7" xfId="28274" xr:uid="{00000000-0005-0000-0000-0000BB6D0000}"/>
    <cellStyle name="20% - Accent1 3 5 2 5 7 2" xfId="28275" xr:uid="{00000000-0005-0000-0000-0000BC6D0000}"/>
    <cellStyle name="20% - Accent1 3 5 2 5 7 2 2" xfId="28276" xr:uid="{00000000-0005-0000-0000-0000BD6D0000}"/>
    <cellStyle name="20% - Accent1 3 5 2 5 7 3" xfId="28277" xr:uid="{00000000-0005-0000-0000-0000BE6D0000}"/>
    <cellStyle name="20% - Accent1 3 5 2 5 8" xfId="28278" xr:uid="{00000000-0005-0000-0000-0000BF6D0000}"/>
    <cellStyle name="20% - Accent1 3 5 2 5 8 2" xfId="28279" xr:uid="{00000000-0005-0000-0000-0000C06D0000}"/>
    <cellStyle name="20% - Accent1 3 5 2 5 8 2 2" xfId="28280" xr:uid="{00000000-0005-0000-0000-0000C16D0000}"/>
    <cellStyle name="20% - Accent1 3 5 2 5 8 3" xfId="28281" xr:uid="{00000000-0005-0000-0000-0000C26D0000}"/>
    <cellStyle name="20% - Accent1 3 5 2 5 9" xfId="28282" xr:uid="{00000000-0005-0000-0000-0000C36D0000}"/>
    <cellStyle name="20% - Accent1 3 5 2 5 9 2" xfId="28283" xr:uid="{00000000-0005-0000-0000-0000C46D0000}"/>
    <cellStyle name="20% - Accent1 3 5 2 6" xfId="28284" xr:uid="{00000000-0005-0000-0000-0000C56D0000}"/>
    <cellStyle name="20% - Accent1 3 5 2 6 2" xfId="28285" xr:uid="{00000000-0005-0000-0000-0000C66D0000}"/>
    <cellStyle name="20% - Accent1 3 5 2 6 2 2" xfId="28286" xr:uid="{00000000-0005-0000-0000-0000C76D0000}"/>
    <cellStyle name="20% - Accent1 3 5 2 6 2 2 2" xfId="28287" xr:uid="{00000000-0005-0000-0000-0000C86D0000}"/>
    <cellStyle name="20% - Accent1 3 5 2 6 2 2 2 2" xfId="28288" xr:uid="{00000000-0005-0000-0000-0000C96D0000}"/>
    <cellStyle name="20% - Accent1 3 5 2 6 2 2 3" xfId="28289" xr:uid="{00000000-0005-0000-0000-0000CA6D0000}"/>
    <cellStyle name="20% - Accent1 3 5 2 6 2 3" xfId="28290" xr:uid="{00000000-0005-0000-0000-0000CB6D0000}"/>
    <cellStyle name="20% - Accent1 3 5 2 6 2 3 2" xfId="28291" xr:uid="{00000000-0005-0000-0000-0000CC6D0000}"/>
    <cellStyle name="20% - Accent1 3 5 2 6 2 4" xfId="28292" xr:uid="{00000000-0005-0000-0000-0000CD6D0000}"/>
    <cellStyle name="20% - Accent1 3 5 2 6 3" xfId="28293" xr:uid="{00000000-0005-0000-0000-0000CE6D0000}"/>
    <cellStyle name="20% - Accent1 3 5 2 6 3 2" xfId="28294" xr:uid="{00000000-0005-0000-0000-0000CF6D0000}"/>
    <cellStyle name="20% - Accent1 3 5 2 6 3 2 2" xfId="28295" xr:uid="{00000000-0005-0000-0000-0000D06D0000}"/>
    <cellStyle name="20% - Accent1 3 5 2 6 3 2 2 2" xfId="28296" xr:uid="{00000000-0005-0000-0000-0000D16D0000}"/>
    <cellStyle name="20% - Accent1 3 5 2 6 3 2 3" xfId="28297" xr:uid="{00000000-0005-0000-0000-0000D26D0000}"/>
    <cellStyle name="20% - Accent1 3 5 2 6 3 3" xfId="28298" xr:uid="{00000000-0005-0000-0000-0000D36D0000}"/>
    <cellStyle name="20% - Accent1 3 5 2 6 3 3 2" xfId="28299" xr:uid="{00000000-0005-0000-0000-0000D46D0000}"/>
    <cellStyle name="20% - Accent1 3 5 2 6 3 4" xfId="28300" xr:uid="{00000000-0005-0000-0000-0000D56D0000}"/>
    <cellStyle name="20% - Accent1 3 5 2 6 4" xfId="28301" xr:uid="{00000000-0005-0000-0000-0000D66D0000}"/>
    <cellStyle name="20% - Accent1 3 5 2 6 4 2" xfId="28302" xr:uid="{00000000-0005-0000-0000-0000D76D0000}"/>
    <cellStyle name="20% - Accent1 3 5 2 6 4 2 2" xfId="28303" xr:uid="{00000000-0005-0000-0000-0000D86D0000}"/>
    <cellStyle name="20% - Accent1 3 5 2 6 4 2 2 2" xfId="28304" xr:uid="{00000000-0005-0000-0000-0000D96D0000}"/>
    <cellStyle name="20% - Accent1 3 5 2 6 4 2 3" xfId="28305" xr:uid="{00000000-0005-0000-0000-0000DA6D0000}"/>
    <cellStyle name="20% - Accent1 3 5 2 6 4 3" xfId="28306" xr:uid="{00000000-0005-0000-0000-0000DB6D0000}"/>
    <cellStyle name="20% - Accent1 3 5 2 6 4 3 2" xfId="28307" xr:uid="{00000000-0005-0000-0000-0000DC6D0000}"/>
    <cellStyle name="20% - Accent1 3 5 2 6 4 4" xfId="28308" xr:uid="{00000000-0005-0000-0000-0000DD6D0000}"/>
    <cellStyle name="20% - Accent1 3 5 2 6 5" xfId="28309" xr:uid="{00000000-0005-0000-0000-0000DE6D0000}"/>
    <cellStyle name="20% - Accent1 3 5 2 6 5 2" xfId="28310" xr:uid="{00000000-0005-0000-0000-0000DF6D0000}"/>
    <cellStyle name="20% - Accent1 3 5 2 6 5 2 2" xfId="28311" xr:uid="{00000000-0005-0000-0000-0000E06D0000}"/>
    <cellStyle name="20% - Accent1 3 5 2 6 5 3" xfId="28312" xr:uid="{00000000-0005-0000-0000-0000E16D0000}"/>
    <cellStyle name="20% - Accent1 3 5 2 6 6" xfId="28313" xr:uid="{00000000-0005-0000-0000-0000E26D0000}"/>
    <cellStyle name="20% - Accent1 3 5 2 6 6 2" xfId="28314" xr:uid="{00000000-0005-0000-0000-0000E36D0000}"/>
    <cellStyle name="20% - Accent1 3 5 2 6 6 2 2" xfId="28315" xr:uid="{00000000-0005-0000-0000-0000E46D0000}"/>
    <cellStyle name="20% - Accent1 3 5 2 6 6 3" xfId="28316" xr:uid="{00000000-0005-0000-0000-0000E56D0000}"/>
    <cellStyle name="20% - Accent1 3 5 2 6 7" xfId="28317" xr:uid="{00000000-0005-0000-0000-0000E66D0000}"/>
    <cellStyle name="20% - Accent1 3 5 2 6 7 2" xfId="28318" xr:uid="{00000000-0005-0000-0000-0000E76D0000}"/>
    <cellStyle name="20% - Accent1 3 5 2 6 8" xfId="28319" xr:uid="{00000000-0005-0000-0000-0000E86D0000}"/>
    <cellStyle name="20% - Accent1 3 5 2 6 8 2" xfId="28320" xr:uid="{00000000-0005-0000-0000-0000E96D0000}"/>
    <cellStyle name="20% - Accent1 3 5 2 6 9" xfId="28321" xr:uid="{00000000-0005-0000-0000-0000EA6D0000}"/>
    <cellStyle name="20% - Accent1 3 5 2 7" xfId="28322" xr:uid="{00000000-0005-0000-0000-0000EB6D0000}"/>
    <cellStyle name="20% - Accent1 3 5 2 7 2" xfId="28323" xr:uid="{00000000-0005-0000-0000-0000EC6D0000}"/>
    <cellStyle name="20% - Accent1 3 5 2 7 2 2" xfId="28324" xr:uid="{00000000-0005-0000-0000-0000ED6D0000}"/>
    <cellStyle name="20% - Accent1 3 5 2 7 2 2 2" xfId="28325" xr:uid="{00000000-0005-0000-0000-0000EE6D0000}"/>
    <cellStyle name="20% - Accent1 3 5 2 7 2 2 2 2" xfId="28326" xr:uid="{00000000-0005-0000-0000-0000EF6D0000}"/>
    <cellStyle name="20% - Accent1 3 5 2 7 2 2 3" xfId="28327" xr:uid="{00000000-0005-0000-0000-0000F06D0000}"/>
    <cellStyle name="20% - Accent1 3 5 2 7 2 3" xfId="28328" xr:uid="{00000000-0005-0000-0000-0000F16D0000}"/>
    <cellStyle name="20% - Accent1 3 5 2 7 2 3 2" xfId="28329" xr:uid="{00000000-0005-0000-0000-0000F26D0000}"/>
    <cellStyle name="20% - Accent1 3 5 2 7 2 4" xfId="28330" xr:uid="{00000000-0005-0000-0000-0000F36D0000}"/>
    <cellStyle name="20% - Accent1 3 5 2 7 3" xfId="28331" xr:uid="{00000000-0005-0000-0000-0000F46D0000}"/>
    <cellStyle name="20% - Accent1 3 5 2 7 3 2" xfId="28332" xr:uid="{00000000-0005-0000-0000-0000F56D0000}"/>
    <cellStyle name="20% - Accent1 3 5 2 7 3 2 2" xfId="28333" xr:uid="{00000000-0005-0000-0000-0000F66D0000}"/>
    <cellStyle name="20% - Accent1 3 5 2 7 3 2 2 2" xfId="28334" xr:uid="{00000000-0005-0000-0000-0000F76D0000}"/>
    <cellStyle name="20% - Accent1 3 5 2 7 3 2 3" xfId="28335" xr:uid="{00000000-0005-0000-0000-0000F86D0000}"/>
    <cellStyle name="20% - Accent1 3 5 2 7 3 3" xfId="28336" xr:uid="{00000000-0005-0000-0000-0000F96D0000}"/>
    <cellStyle name="20% - Accent1 3 5 2 7 3 3 2" xfId="28337" xr:uid="{00000000-0005-0000-0000-0000FA6D0000}"/>
    <cellStyle name="20% - Accent1 3 5 2 7 3 4" xfId="28338" xr:uid="{00000000-0005-0000-0000-0000FB6D0000}"/>
    <cellStyle name="20% - Accent1 3 5 2 7 4" xfId="28339" xr:uid="{00000000-0005-0000-0000-0000FC6D0000}"/>
    <cellStyle name="20% - Accent1 3 5 2 7 4 2" xfId="28340" xr:uid="{00000000-0005-0000-0000-0000FD6D0000}"/>
    <cellStyle name="20% - Accent1 3 5 2 7 4 2 2" xfId="28341" xr:uid="{00000000-0005-0000-0000-0000FE6D0000}"/>
    <cellStyle name="20% - Accent1 3 5 2 7 4 2 2 2" xfId="28342" xr:uid="{00000000-0005-0000-0000-0000FF6D0000}"/>
    <cellStyle name="20% - Accent1 3 5 2 7 4 2 3" xfId="28343" xr:uid="{00000000-0005-0000-0000-0000006E0000}"/>
    <cellStyle name="20% - Accent1 3 5 2 7 4 3" xfId="28344" xr:uid="{00000000-0005-0000-0000-0000016E0000}"/>
    <cellStyle name="20% - Accent1 3 5 2 7 4 3 2" xfId="28345" xr:uid="{00000000-0005-0000-0000-0000026E0000}"/>
    <cellStyle name="20% - Accent1 3 5 2 7 4 4" xfId="28346" xr:uid="{00000000-0005-0000-0000-0000036E0000}"/>
    <cellStyle name="20% - Accent1 3 5 2 7 5" xfId="28347" xr:uid="{00000000-0005-0000-0000-0000046E0000}"/>
    <cellStyle name="20% - Accent1 3 5 2 7 5 2" xfId="28348" xr:uid="{00000000-0005-0000-0000-0000056E0000}"/>
    <cellStyle name="20% - Accent1 3 5 2 7 5 2 2" xfId="28349" xr:uid="{00000000-0005-0000-0000-0000066E0000}"/>
    <cellStyle name="20% - Accent1 3 5 2 7 5 3" xfId="28350" xr:uid="{00000000-0005-0000-0000-0000076E0000}"/>
    <cellStyle name="20% - Accent1 3 5 2 7 6" xfId="28351" xr:uid="{00000000-0005-0000-0000-0000086E0000}"/>
    <cellStyle name="20% - Accent1 3 5 2 7 6 2" xfId="28352" xr:uid="{00000000-0005-0000-0000-0000096E0000}"/>
    <cellStyle name="20% - Accent1 3 5 2 7 6 2 2" xfId="28353" xr:uid="{00000000-0005-0000-0000-00000A6E0000}"/>
    <cellStyle name="20% - Accent1 3 5 2 7 6 3" xfId="28354" xr:uid="{00000000-0005-0000-0000-00000B6E0000}"/>
    <cellStyle name="20% - Accent1 3 5 2 7 7" xfId="28355" xr:uid="{00000000-0005-0000-0000-00000C6E0000}"/>
    <cellStyle name="20% - Accent1 3 5 2 7 7 2" xfId="28356" xr:uid="{00000000-0005-0000-0000-00000D6E0000}"/>
    <cellStyle name="20% - Accent1 3 5 2 7 8" xfId="28357" xr:uid="{00000000-0005-0000-0000-00000E6E0000}"/>
    <cellStyle name="20% - Accent1 3 5 2 7 8 2" xfId="28358" xr:uid="{00000000-0005-0000-0000-00000F6E0000}"/>
    <cellStyle name="20% - Accent1 3 5 2 7 9" xfId="28359" xr:uid="{00000000-0005-0000-0000-0000106E0000}"/>
    <cellStyle name="20% - Accent1 3 5 2 8" xfId="28360" xr:uid="{00000000-0005-0000-0000-0000116E0000}"/>
    <cellStyle name="20% - Accent1 3 5 2 8 2" xfId="28361" xr:uid="{00000000-0005-0000-0000-0000126E0000}"/>
    <cellStyle name="20% - Accent1 3 5 2 8 2 2" xfId="28362" xr:uid="{00000000-0005-0000-0000-0000136E0000}"/>
    <cellStyle name="20% - Accent1 3 5 2 8 2 2 2" xfId="28363" xr:uid="{00000000-0005-0000-0000-0000146E0000}"/>
    <cellStyle name="20% - Accent1 3 5 2 8 2 3" xfId="28364" xr:uid="{00000000-0005-0000-0000-0000156E0000}"/>
    <cellStyle name="20% - Accent1 3 5 2 8 3" xfId="28365" xr:uid="{00000000-0005-0000-0000-0000166E0000}"/>
    <cellStyle name="20% - Accent1 3 5 2 8 3 2" xfId="28366" xr:uid="{00000000-0005-0000-0000-0000176E0000}"/>
    <cellStyle name="20% - Accent1 3 5 2 8 4" xfId="28367" xr:uid="{00000000-0005-0000-0000-0000186E0000}"/>
    <cellStyle name="20% - Accent1 3 5 2 9" xfId="28368" xr:uid="{00000000-0005-0000-0000-0000196E0000}"/>
    <cellStyle name="20% - Accent1 3 5 2 9 2" xfId="28369" xr:uid="{00000000-0005-0000-0000-00001A6E0000}"/>
    <cellStyle name="20% - Accent1 3 5 2 9 2 2" xfId="28370" xr:uid="{00000000-0005-0000-0000-00001B6E0000}"/>
    <cellStyle name="20% - Accent1 3 5 2 9 2 2 2" xfId="28371" xr:uid="{00000000-0005-0000-0000-00001C6E0000}"/>
    <cellStyle name="20% - Accent1 3 5 2 9 2 3" xfId="28372" xr:uid="{00000000-0005-0000-0000-00001D6E0000}"/>
    <cellStyle name="20% - Accent1 3 5 2 9 3" xfId="28373" xr:uid="{00000000-0005-0000-0000-00001E6E0000}"/>
    <cellStyle name="20% - Accent1 3 5 2 9 3 2" xfId="28374" xr:uid="{00000000-0005-0000-0000-00001F6E0000}"/>
    <cellStyle name="20% - Accent1 3 5 2 9 4" xfId="28375" xr:uid="{00000000-0005-0000-0000-0000206E0000}"/>
    <cellStyle name="20% - Accent1 3 5 3" xfId="28376" xr:uid="{00000000-0005-0000-0000-0000216E0000}"/>
    <cellStyle name="20% - Accent1 3 5 3 10" xfId="28377" xr:uid="{00000000-0005-0000-0000-0000226E0000}"/>
    <cellStyle name="20% - Accent1 3 5 3 10 2" xfId="28378" xr:uid="{00000000-0005-0000-0000-0000236E0000}"/>
    <cellStyle name="20% - Accent1 3 5 3 10 2 2" xfId="28379" xr:uid="{00000000-0005-0000-0000-0000246E0000}"/>
    <cellStyle name="20% - Accent1 3 5 3 10 3" xfId="28380" xr:uid="{00000000-0005-0000-0000-0000256E0000}"/>
    <cellStyle name="20% - Accent1 3 5 3 11" xfId="28381" xr:uid="{00000000-0005-0000-0000-0000266E0000}"/>
    <cellStyle name="20% - Accent1 3 5 3 11 2" xfId="28382" xr:uid="{00000000-0005-0000-0000-0000276E0000}"/>
    <cellStyle name="20% - Accent1 3 5 3 11 2 2" xfId="28383" xr:uid="{00000000-0005-0000-0000-0000286E0000}"/>
    <cellStyle name="20% - Accent1 3 5 3 11 3" xfId="28384" xr:uid="{00000000-0005-0000-0000-0000296E0000}"/>
    <cellStyle name="20% - Accent1 3 5 3 12" xfId="28385" xr:uid="{00000000-0005-0000-0000-00002A6E0000}"/>
    <cellStyle name="20% - Accent1 3 5 3 12 2" xfId="28386" xr:uid="{00000000-0005-0000-0000-00002B6E0000}"/>
    <cellStyle name="20% - Accent1 3 5 3 13" xfId="28387" xr:uid="{00000000-0005-0000-0000-00002C6E0000}"/>
    <cellStyle name="20% - Accent1 3 5 3 13 2" xfId="28388" xr:uid="{00000000-0005-0000-0000-00002D6E0000}"/>
    <cellStyle name="20% - Accent1 3 5 3 14" xfId="28389" xr:uid="{00000000-0005-0000-0000-00002E6E0000}"/>
    <cellStyle name="20% - Accent1 3 5 3 2" xfId="28390" xr:uid="{00000000-0005-0000-0000-00002F6E0000}"/>
    <cellStyle name="20% - Accent1 3 5 3 2 10" xfId="28391" xr:uid="{00000000-0005-0000-0000-0000306E0000}"/>
    <cellStyle name="20% - Accent1 3 5 3 2 10 2" xfId="28392" xr:uid="{00000000-0005-0000-0000-0000316E0000}"/>
    <cellStyle name="20% - Accent1 3 5 3 2 11" xfId="28393" xr:uid="{00000000-0005-0000-0000-0000326E0000}"/>
    <cellStyle name="20% - Accent1 3 5 3 2 2" xfId="28394" xr:uid="{00000000-0005-0000-0000-0000336E0000}"/>
    <cellStyle name="20% - Accent1 3 5 3 2 2 2" xfId="28395" xr:uid="{00000000-0005-0000-0000-0000346E0000}"/>
    <cellStyle name="20% - Accent1 3 5 3 2 2 2 2" xfId="28396" xr:uid="{00000000-0005-0000-0000-0000356E0000}"/>
    <cellStyle name="20% - Accent1 3 5 3 2 2 2 2 2" xfId="28397" xr:uid="{00000000-0005-0000-0000-0000366E0000}"/>
    <cellStyle name="20% - Accent1 3 5 3 2 2 2 2 2 2" xfId="28398" xr:uid="{00000000-0005-0000-0000-0000376E0000}"/>
    <cellStyle name="20% - Accent1 3 5 3 2 2 2 2 3" xfId="28399" xr:uid="{00000000-0005-0000-0000-0000386E0000}"/>
    <cellStyle name="20% - Accent1 3 5 3 2 2 2 3" xfId="28400" xr:uid="{00000000-0005-0000-0000-0000396E0000}"/>
    <cellStyle name="20% - Accent1 3 5 3 2 2 2 3 2" xfId="28401" xr:uid="{00000000-0005-0000-0000-00003A6E0000}"/>
    <cellStyle name="20% - Accent1 3 5 3 2 2 2 4" xfId="28402" xr:uid="{00000000-0005-0000-0000-00003B6E0000}"/>
    <cellStyle name="20% - Accent1 3 5 3 2 2 3" xfId="28403" xr:uid="{00000000-0005-0000-0000-00003C6E0000}"/>
    <cellStyle name="20% - Accent1 3 5 3 2 2 3 2" xfId="28404" xr:uid="{00000000-0005-0000-0000-00003D6E0000}"/>
    <cellStyle name="20% - Accent1 3 5 3 2 2 3 2 2" xfId="28405" xr:uid="{00000000-0005-0000-0000-00003E6E0000}"/>
    <cellStyle name="20% - Accent1 3 5 3 2 2 3 2 2 2" xfId="28406" xr:uid="{00000000-0005-0000-0000-00003F6E0000}"/>
    <cellStyle name="20% - Accent1 3 5 3 2 2 3 2 3" xfId="28407" xr:uid="{00000000-0005-0000-0000-0000406E0000}"/>
    <cellStyle name="20% - Accent1 3 5 3 2 2 3 3" xfId="28408" xr:uid="{00000000-0005-0000-0000-0000416E0000}"/>
    <cellStyle name="20% - Accent1 3 5 3 2 2 3 3 2" xfId="28409" xr:uid="{00000000-0005-0000-0000-0000426E0000}"/>
    <cellStyle name="20% - Accent1 3 5 3 2 2 3 4" xfId="28410" xr:uid="{00000000-0005-0000-0000-0000436E0000}"/>
    <cellStyle name="20% - Accent1 3 5 3 2 2 4" xfId="28411" xr:uid="{00000000-0005-0000-0000-0000446E0000}"/>
    <cellStyle name="20% - Accent1 3 5 3 2 2 4 2" xfId="28412" xr:uid="{00000000-0005-0000-0000-0000456E0000}"/>
    <cellStyle name="20% - Accent1 3 5 3 2 2 4 2 2" xfId="28413" xr:uid="{00000000-0005-0000-0000-0000466E0000}"/>
    <cellStyle name="20% - Accent1 3 5 3 2 2 4 2 2 2" xfId="28414" xr:uid="{00000000-0005-0000-0000-0000476E0000}"/>
    <cellStyle name="20% - Accent1 3 5 3 2 2 4 2 3" xfId="28415" xr:uid="{00000000-0005-0000-0000-0000486E0000}"/>
    <cellStyle name="20% - Accent1 3 5 3 2 2 4 3" xfId="28416" xr:uid="{00000000-0005-0000-0000-0000496E0000}"/>
    <cellStyle name="20% - Accent1 3 5 3 2 2 4 3 2" xfId="28417" xr:uid="{00000000-0005-0000-0000-00004A6E0000}"/>
    <cellStyle name="20% - Accent1 3 5 3 2 2 4 4" xfId="28418" xr:uid="{00000000-0005-0000-0000-00004B6E0000}"/>
    <cellStyle name="20% - Accent1 3 5 3 2 2 5" xfId="28419" xr:uid="{00000000-0005-0000-0000-00004C6E0000}"/>
    <cellStyle name="20% - Accent1 3 5 3 2 2 5 2" xfId="28420" xr:uid="{00000000-0005-0000-0000-00004D6E0000}"/>
    <cellStyle name="20% - Accent1 3 5 3 2 2 5 2 2" xfId="28421" xr:uid="{00000000-0005-0000-0000-00004E6E0000}"/>
    <cellStyle name="20% - Accent1 3 5 3 2 2 5 3" xfId="28422" xr:uid="{00000000-0005-0000-0000-00004F6E0000}"/>
    <cellStyle name="20% - Accent1 3 5 3 2 2 6" xfId="28423" xr:uid="{00000000-0005-0000-0000-0000506E0000}"/>
    <cellStyle name="20% - Accent1 3 5 3 2 2 6 2" xfId="28424" xr:uid="{00000000-0005-0000-0000-0000516E0000}"/>
    <cellStyle name="20% - Accent1 3 5 3 2 2 6 2 2" xfId="28425" xr:uid="{00000000-0005-0000-0000-0000526E0000}"/>
    <cellStyle name="20% - Accent1 3 5 3 2 2 6 3" xfId="28426" xr:uid="{00000000-0005-0000-0000-0000536E0000}"/>
    <cellStyle name="20% - Accent1 3 5 3 2 2 7" xfId="28427" xr:uid="{00000000-0005-0000-0000-0000546E0000}"/>
    <cellStyle name="20% - Accent1 3 5 3 2 2 7 2" xfId="28428" xr:uid="{00000000-0005-0000-0000-0000556E0000}"/>
    <cellStyle name="20% - Accent1 3 5 3 2 2 8" xfId="28429" xr:uid="{00000000-0005-0000-0000-0000566E0000}"/>
    <cellStyle name="20% - Accent1 3 5 3 2 2 8 2" xfId="28430" xr:uid="{00000000-0005-0000-0000-0000576E0000}"/>
    <cellStyle name="20% - Accent1 3 5 3 2 2 9" xfId="28431" xr:uid="{00000000-0005-0000-0000-0000586E0000}"/>
    <cellStyle name="20% - Accent1 3 5 3 2 3" xfId="28432" xr:uid="{00000000-0005-0000-0000-0000596E0000}"/>
    <cellStyle name="20% - Accent1 3 5 3 2 3 2" xfId="28433" xr:uid="{00000000-0005-0000-0000-00005A6E0000}"/>
    <cellStyle name="20% - Accent1 3 5 3 2 3 2 2" xfId="28434" xr:uid="{00000000-0005-0000-0000-00005B6E0000}"/>
    <cellStyle name="20% - Accent1 3 5 3 2 3 2 2 2" xfId="28435" xr:uid="{00000000-0005-0000-0000-00005C6E0000}"/>
    <cellStyle name="20% - Accent1 3 5 3 2 3 2 2 2 2" xfId="28436" xr:uid="{00000000-0005-0000-0000-00005D6E0000}"/>
    <cellStyle name="20% - Accent1 3 5 3 2 3 2 2 3" xfId="28437" xr:uid="{00000000-0005-0000-0000-00005E6E0000}"/>
    <cellStyle name="20% - Accent1 3 5 3 2 3 2 3" xfId="28438" xr:uid="{00000000-0005-0000-0000-00005F6E0000}"/>
    <cellStyle name="20% - Accent1 3 5 3 2 3 2 3 2" xfId="28439" xr:uid="{00000000-0005-0000-0000-0000606E0000}"/>
    <cellStyle name="20% - Accent1 3 5 3 2 3 2 4" xfId="28440" xr:uid="{00000000-0005-0000-0000-0000616E0000}"/>
    <cellStyle name="20% - Accent1 3 5 3 2 3 3" xfId="28441" xr:uid="{00000000-0005-0000-0000-0000626E0000}"/>
    <cellStyle name="20% - Accent1 3 5 3 2 3 3 2" xfId="28442" xr:uid="{00000000-0005-0000-0000-0000636E0000}"/>
    <cellStyle name="20% - Accent1 3 5 3 2 3 3 2 2" xfId="28443" xr:uid="{00000000-0005-0000-0000-0000646E0000}"/>
    <cellStyle name="20% - Accent1 3 5 3 2 3 3 2 2 2" xfId="28444" xr:uid="{00000000-0005-0000-0000-0000656E0000}"/>
    <cellStyle name="20% - Accent1 3 5 3 2 3 3 2 3" xfId="28445" xr:uid="{00000000-0005-0000-0000-0000666E0000}"/>
    <cellStyle name="20% - Accent1 3 5 3 2 3 3 3" xfId="28446" xr:uid="{00000000-0005-0000-0000-0000676E0000}"/>
    <cellStyle name="20% - Accent1 3 5 3 2 3 3 3 2" xfId="28447" xr:uid="{00000000-0005-0000-0000-0000686E0000}"/>
    <cellStyle name="20% - Accent1 3 5 3 2 3 3 4" xfId="28448" xr:uid="{00000000-0005-0000-0000-0000696E0000}"/>
    <cellStyle name="20% - Accent1 3 5 3 2 3 4" xfId="28449" xr:uid="{00000000-0005-0000-0000-00006A6E0000}"/>
    <cellStyle name="20% - Accent1 3 5 3 2 3 4 2" xfId="28450" xr:uid="{00000000-0005-0000-0000-00006B6E0000}"/>
    <cellStyle name="20% - Accent1 3 5 3 2 3 4 2 2" xfId="28451" xr:uid="{00000000-0005-0000-0000-00006C6E0000}"/>
    <cellStyle name="20% - Accent1 3 5 3 2 3 4 2 2 2" xfId="28452" xr:uid="{00000000-0005-0000-0000-00006D6E0000}"/>
    <cellStyle name="20% - Accent1 3 5 3 2 3 4 2 3" xfId="28453" xr:uid="{00000000-0005-0000-0000-00006E6E0000}"/>
    <cellStyle name="20% - Accent1 3 5 3 2 3 4 3" xfId="28454" xr:uid="{00000000-0005-0000-0000-00006F6E0000}"/>
    <cellStyle name="20% - Accent1 3 5 3 2 3 4 3 2" xfId="28455" xr:uid="{00000000-0005-0000-0000-0000706E0000}"/>
    <cellStyle name="20% - Accent1 3 5 3 2 3 4 4" xfId="28456" xr:uid="{00000000-0005-0000-0000-0000716E0000}"/>
    <cellStyle name="20% - Accent1 3 5 3 2 3 5" xfId="28457" xr:uid="{00000000-0005-0000-0000-0000726E0000}"/>
    <cellStyle name="20% - Accent1 3 5 3 2 3 5 2" xfId="28458" xr:uid="{00000000-0005-0000-0000-0000736E0000}"/>
    <cellStyle name="20% - Accent1 3 5 3 2 3 5 2 2" xfId="28459" xr:uid="{00000000-0005-0000-0000-0000746E0000}"/>
    <cellStyle name="20% - Accent1 3 5 3 2 3 5 3" xfId="28460" xr:uid="{00000000-0005-0000-0000-0000756E0000}"/>
    <cellStyle name="20% - Accent1 3 5 3 2 3 6" xfId="28461" xr:uid="{00000000-0005-0000-0000-0000766E0000}"/>
    <cellStyle name="20% - Accent1 3 5 3 2 3 6 2" xfId="28462" xr:uid="{00000000-0005-0000-0000-0000776E0000}"/>
    <cellStyle name="20% - Accent1 3 5 3 2 3 6 2 2" xfId="28463" xr:uid="{00000000-0005-0000-0000-0000786E0000}"/>
    <cellStyle name="20% - Accent1 3 5 3 2 3 6 3" xfId="28464" xr:uid="{00000000-0005-0000-0000-0000796E0000}"/>
    <cellStyle name="20% - Accent1 3 5 3 2 3 7" xfId="28465" xr:uid="{00000000-0005-0000-0000-00007A6E0000}"/>
    <cellStyle name="20% - Accent1 3 5 3 2 3 7 2" xfId="28466" xr:uid="{00000000-0005-0000-0000-00007B6E0000}"/>
    <cellStyle name="20% - Accent1 3 5 3 2 3 8" xfId="28467" xr:uid="{00000000-0005-0000-0000-00007C6E0000}"/>
    <cellStyle name="20% - Accent1 3 5 3 2 3 8 2" xfId="28468" xr:uid="{00000000-0005-0000-0000-00007D6E0000}"/>
    <cellStyle name="20% - Accent1 3 5 3 2 3 9" xfId="28469" xr:uid="{00000000-0005-0000-0000-00007E6E0000}"/>
    <cellStyle name="20% - Accent1 3 5 3 2 4" xfId="28470" xr:uid="{00000000-0005-0000-0000-00007F6E0000}"/>
    <cellStyle name="20% - Accent1 3 5 3 2 4 2" xfId="28471" xr:uid="{00000000-0005-0000-0000-0000806E0000}"/>
    <cellStyle name="20% - Accent1 3 5 3 2 4 2 2" xfId="28472" xr:uid="{00000000-0005-0000-0000-0000816E0000}"/>
    <cellStyle name="20% - Accent1 3 5 3 2 4 2 2 2" xfId="28473" xr:uid="{00000000-0005-0000-0000-0000826E0000}"/>
    <cellStyle name="20% - Accent1 3 5 3 2 4 2 3" xfId="28474" xr:uid="{00000000-0005-0000-0000-0000836E0000}"/>
    <cellStyle name="20% - Accent1 3 5 3 2 4 3" xfId="28475" xr:uid="{00000000-0005-0000-0000-0000846E0000}"/>
    <cellStyle name="20% - Accent1 3 5 3 2 4 3 2" xfId="28476" xr:uid="{00000000-0005-0000-0000-0000856E0000}"/>
    <cellStyle name="20% - Accent1 3 5 3 2 4 4" xfId="28477" xr:uid="{00000000-0005-0000-0000-0000866E0000}"/>
    <cellStyle name="20% - Accent1 3 5 3 2 5" xfId="28478" xr:uid="{00000000-0005-0000-0000-0000876E0000}"/>
    <cellStyle name="20% - Accent1 3 5 3 2 5 2" xfId="28479" xr:uid="{00000000-0005-0000-0000-0000886E0000}"/>
    <cellStyle name="20% - Accent1 3 5 3 2 5 2 2" xfId="28480" xr:uid="{00000000-0005-0000-0000-0000896E0000}"/>
    <cellStyle name="20% - Accent1 3 5 3 2 5 2 2 2" xfId="28481" xr:uid="{00000000-0005-0000-0000-00008A6E0000}"/>
    <cellStyle name="20% - Accent1 3 5 3 2 5 2 3" xfId="28482" xr:uid="{00000000-0005-0000-0000-00008B6E0000}"/>
    <cellStyle name="20% - Accent1 3 5 3 2 5 3" xfId="28483" xr:uid="{00000000-0005-0000-0000-00008C6E0000}"/>
    <cellStyle name="20% - Accent1 3 5 3 2 5 3 2" xfId="28484" xr:uid="{00000000-0005-0000-0000-00008D6E0000}"/>
    <cellStyle name="20% - Accent1 3 5 3 2 5 4" xfId="28485" xr:uid="{00000000-0005-0000-0000-00008E6E0000}"/>
    <cellStyle name="20% - Accent1 3 5 3 2 6" xfId="28486" xr:uid="{00000000-0005-0000-0000-00008F6E0000}"/>
    <cellStyle name="20% - Accent1 3 5 3 2 6 2" xfId="28487" xr:uid="{00000000-0005-0000-0000-0000906E0000}"/>
    <cellStyle name="20% - Accent1 3 5 3 2 6 2 2" xfId="28488" xr:uid="{00000000-0005-0000-0000-0000916E0000}"/>
    <cellStyle name="20% - Accent1 3 5 3 2 6 2 2 2" xfId="28489" xr:uid="{00000000-0005-0000-0000-0000926E0000}"/>
    <cellStyle name="20% - Accent1 3 5 3 2 6 2 3" xfId="28490" xr:uid="{00000000-0005-0000-0000-0000936E0000}"/>
    <cellStyle name="20% - Accent1 3 5 3 2 6 3" xfId="28491" xr:uid="{00000000-0005-0000-0000-0000946E0000}"/>
    <cellStyle name="20% - Accent1 3 5 3 2 6 3 2" xfId="28492" xr:uid="{00000000-0005-0000-0000-0000956E0000}"/>
    <cellStyle name="20% - Accent1 3 5 3 2 6 4" xfId="28493" xr:uid="{00000000-0005-0000-0000-0000966E0000}"/>
    <cellStyle name="20% - Accent1 3 5 3 2 7" xfId="28494" xr:uid="{00000000-0005-0000-0000-0000976E0000}"/>
    <cellStyle name="20% - Accent1 3 5 3 2 7 2" xfId="28495" xr:uid="{00000000-0005-0000-0000-0000986E0000}"/>
    <cellStyle name="20% - Accent1 3 5 3 2 7 2 2" xfId="28496" xr:uid="{00000000-0005-0000-0000-0000996E0000}"/>
    <cellStyle name="20% - Accent1 3 5 3 2 7 3" xfId="28497" xr:uid="{00000000-0005-0000-0000-00009A6E0000}"/>
    <cellStyle name="20% - Accent1 3 5 3 2 8" xfId="28498" xr:uid="{00000000-0005-0000-0000-00009B6E0000}"/>
    <cellStyle name="20% - Accent1 3 5 3 2 8 2" xfId="28499" xr:uid="{00000000-0005-0000-0000-00009C6E0000}"/>
    <cellStyle name="20% - Accent1 3 5 3 2 8 2 2" xfId="28500" xr:uid="{00000000-0005-0000-0000-00009D6E0000}"/>
    <cellStyle name="20% - Accent1 3 5 3 2 8 3" xfId="28501" xr:uid="{00000000-0005-0000-0000-00009E6E0000}"/>
    <cellStyle name="20% - Accent1 3 5 3 2 9" xfId="28502" xr:uid="{00000000-0005-0000-0000-00009F6E0000}"/>
    <cellStyle name="20% - Accent1 3 5 3 2 9 2" xfId="28503" xr:uid="{00000000-0005-0000-0000-0000A06E0000}"/>
    <cellStyle name="20% - Accent1 3 5 3 3" xfId="28504" xr:uid="{00000000-0005-0000-0000-0000A16E0000}"/>
    <cellStyle name="20% - Accent1 3 5 3 3 10" xfId="28505" xr:uid="{00000000-0005-0000-0000-0000A26E0000}"/>
    <cellStyle name="20% - Accent1 3 5 3 3 10 2" xfId="28506" xr:uid="{00000000-0005-0000-0000-0000A36E0000}"/>
    <cellStyle name="20% - Accent1 3 5 3 3 11" xfId="28507" xr:uid="{00000000-0005-0000-0000-0000A46E0000}"/>
    <cellStyle name="20% - Accent1 3 5 3 3 2" xfId="28508" xr:uid="{00000000-0005-0000-0000-0000A56E0000}"/>
    <cellStyle name="20% - Accent1 3 5 3 3 2 2" xfId="28509" xr:uid="{00000000-0005-0000-0000-0000A66E0000}"/>
    <cellStyle name="20% - Accent1 3 5 3 3 2 2 2" xfId="28510" xr:uid="{00000000-0005-0000-0000-0000A76E0000}"/>
    <cellStyle name="20% - Accent1 3 5 3 3 2 2 2 2" xfId="28511" xr:uid="{00000000-0005-0000-0000-0000A86E0000}"/>
    <cellStyle name="20% - Accent1 3 5 3 3 2 2 2 2 2" xfId="28512" xr:uid="{00000000-0005-0000-0000-0000A96E0000}"/>
    <cellStyle name="20% - Accent1 3 5 3 3 2 2 2 3" xfId="28513" xr:uid="{00000000-0005-0000-0000-0000AA6E0000}"/>
    <cellStyle name="20% - Accent1 3 5 3 3 2 2 3" xfId="28514" xr:uid="{00000000-0005-0000-0000-0000AB6E0000}"/>
    <cellStyle name="20% - Accent1 3 5 3 3 2 2 3 2" xfId="28515" xr:uid="{00000000-0005-0000-0000-0000AC6E0000}"/>
    <cellStyle name="20% - Accent1 3 5 3 3 2 2 4" xfId="28516" xr:uid="{00000000-0005-0000-0000-0000AD6E0000}"/>
    <cellStyle name="20% - Accent1 3 5 3 3 2 3" xfId="28517" xr:uid="{00000000-0005-0000-0000-0000AE6E0000}"/>
    <cellStyle name="20% - Accent1 3 5 3 3 2 3 2" xfId="28518" xr:uid="{00000000-0005-0000-0000-0000AF6E0000}"/>
    <cellStyle name="20% - Accent1 3 5 3 3 2 3 2 2" xfId="28519" xr:uid="{00000000-0005-0000-0000-0000B06E0000}"/>
    <cellStyle name="20% - Accent1 3 5 3 3 2 3 2 2 2" xfId="28520" xr:uid="{00000000-0005-0000-0000-0000B16E0000}"/>
    <cellStyle name="20% - Accent1 3 5 3 3 2 3 2 3" xfId="28521" xr:uid="{00000000-0005-0000-0000-0000B26E0000}"/>
    <cellStyle name="20% - Accent1 3 5 3 3 2 3 3" xfId="28522" xr:uid="{00000000-0005-0000-0000-0000B36E0000}"/>
    <cellStyle name="20% - Accent1 3 5 3 3 2 3 3 2" xfId="28523" xr:uid="{00000000-0005-0000-0000-0000B46E0000}"/>
    <cellStyle name="20% - Accent1 3 5 3 3 2 3 4" xfId="28524" xr:uid="{00000000-0005-0000-0000-0000B56E0000}"/>
    <cellStyle name="20% - Accent1 3 5 3 3 2 4" xfId="28525" xr:uid="{00000000-0005-0000-0000-0000B66E0000}"/>
    <cellStyle name="20% - Accent1 3 5 3 3 2 4 2" xfId="28526" xr:uid="{00000000-0005-0000-0000-0000B76E0000}"/>
    <cellStyle name="20% - Accent1 3 5 3 3 2 4 2 2" xfId="28527" xr:uid="{00000000-0005-0000-0000-0000B86E0000}"/>
    <cellStyle name="20% - Accent1 3 5 3 3 2 4 2 2 2" xfId="28528" xr:uid="{00000000-0005-0000-0000-0000B96E0000}"/>
    <cellStyle name="20% - Accent1 3 5 3 3 2 4 2 3" xfId="28529" xr:uid="{00000000-0005-0000-0000-0000BA6E0000}"/>
    <cellStyle name="20% - Accent1 3 5 3 3 2 4 3" xfId="28530" xr:uid="{00000000-0005-0000-0000-0000BB6E0000}"/>
    <cellStyle name="20% - Accent1 3 5 3 3 2 4 3 2" xfId="28531" xr:uid="{00000000-0005-0000-0000-0000BC6E0000}"/>
    <cellStyle name="20% - Accent1 3 5 3 3 2 4 4" xfId="28532" xr:uid="{00000000-0005-0000-0000-0000BD6E0000}"/>
    <cellStyle name="20% - Accent1 3 5 3 3 2 5" xfId="28533" xr:uid="{00000000-0005-0000-0000-0000BE6E0000}"/>
    <cellStyle name="20% - Accent1 3 5 3 3 2 5 2" xfId="28534" xr:uid="{00000000-0005-0000-0000-0000BF6E0000}"/>
    <cellStyle name="20% - Accent1 3 5 3 3 2 5 2 2" xfId="28535" xr:uid="{00000000-0005-0000-0000-0000C06E0000}"/>
    <cellStyle name="20% - Accent1 3 5 3 3 2 5 3" xfId="28536" xr:uid="{00000000-0005-0000-0000-0000C16E0000}"/>
    <cellStyle name="20% - Accent1 3 5 3 3 2 6" xfId="28537" xr:uid="{00000000-0005-0000-0000-0000C26E0000}"/>
    <cellStyle name="20% - Accent1 3 5 3 3 2 6 2" xfId="28538" xr:uid="{00000000-0005-0000-0000-0000C36E0000}"/>
    <cellStyle name="20% - Accent1 3 5 3 3 2 6 2 2" xfId="28539" xr:uid="{00000000-0005-0000-0000-0000C46E0000}"/>
    <cellStyle name="20% - Accent1 3 5 3 3 2 6 3" xfId="28540" xr:uid="{00000000-0005-0000-0000-0000C56E0000}"/>
    <cellStyle name="20% - Accent1 3 5 3 3 2 7" xfId="28541" xr:uid="{00000000-0005-0000-0000-0000C66E0000}"/>
    <cellStyle name="20% - Accent1 3 5 3 3 2 7 2" xfId="28542" xr:uid="{00000000-0005-0000-0000-0000C76E0000}"/>
    <cellStyle name="20% - Accent1 3 5 3 3 2 8" xfId="28543" xr:uid="{00000000-0005-0000-0000-0000C86E0000}"/>
    <cellStyle name="20% - Accent1 3 5 3 3 2 8 2" xfId="28544" xr:uid="{00000000-0005-0000-0000-0000C96E0000}"/>
    <cellStyle name="20% - Accent1 3 5 3 3 2 9" xfId="28545" xr:uid="{00000000-0005-0000-0000-0000CA6E0000}"/>
    <cellStyle name="20% - Accent1 3 5 3 3 3" xfId="28546" xr:uid="{00000000-0005-0000-0000-0000CB6E0000}"/>
    <cellStyle name="20% - Accent1 3 5 3 3 3 2" xfId="28547" xr:uid="{00000000-0005-0000-0000-0000CC6E0000}"/>
    <cellStyle name="20% - Accent1 3 5 3 3 3 2 2" xfId="28548" xr:uid="{00000000-0005-0000-0000-0000CD6E0000}"/>
    <cellStyle name="20% - Accent1 3 5 3 3 3 2 2 2" xfId="28549" xr:uid="{00000000-0005-0000-0000-0000CE6E0000}"/>
    <cellStyle name="20% - Accent1 3 5 3 3 3 2 2 2 2" xfId="28550" xr:uid="{00000000-0005-0000-0000-0000CF6E0000}"/>
    <cellStyle name="20% - Accent1 3 5 3 3 3 2 2 3" xfId="28551" xr:uid="{00000000-0005-0000-0000-0000D06E0000}"/>
    <cellStyle name="20% - Accent1 3 5 3 3 3 2 3" xfId="28552" xr:uid="{00000000-0005-0000-0000-0000D16E0000}"/>
    <cellStyle name="20% - Accent1 3 5 3 3 3 2 3 2" xfId="28553" xr:uid="{00000000-0005-0000-0000-0000D26E0000}"/>
    <cellStyle name="20% - Accent1 3 5 3 3 3 2 4" xfId="28554" xr:uid="{00000000-0005-0000-0000-0000D36E0000}"/>
    <cellStyle name="20% - Accent1 3 5 3 3 3 3" xfId="28555" xr:uid="{00000000-0005-0000-0000-0000D46E0000}"/>
    <cellStyle name="20% - Accent1 3 5 3 3 3 3 2" xfId="28556" xr:uid="{00000000-0005-0000-0000-0000D56E0000}"/>
    <cellStyle name="20% - Accent1 3 5 3 3 3 3 2 2" xfId="28557" xr:uid="{00000000-0005-0000-0000-0000D66E0000}"/>
    <cellStyle name="20% - Accent1 3 5 3 3 3 3 2 2 2" xfId="28558" xr:uid="{00000000-0005-0000-0000-0000D76E0000}"/>
    <cellStyle name="20% - Accent1 3 5 3 3 3 3 2 3" xfId="28559" xr:uid="{00000000-0005-0000-0000-0000D86E0000}"/>
    <cellStyle name="20% - Accent1 3 5 3 3 3 3 3" xfId="28560" xr:uid="{00000000-0005-0000-0000-0000D96E0000}"/>
    <cellStyle name="20% - Accent1 3 5 3 3 3 3 3 2" xfId="28561" xr:uid="{00000000-0005-0000-0000-0000DA6E0000}"/>
    <cellStyle name="20% - Accent1 3 5 3 3 3 3 4" xfId="28562" xr:uid="{00000000-0005-0000-0000-0000DB6E0000}"/>
    <cellStyle name="20% - Accent1 3 5 3 3 3 4" xfId="28563" xr:uid="{00000000-0005-0000-0000-0000DC6E0000}"/>
    <cellStyle name="20% - Accent1 3 5 3 3 3 4 2" xfId="28564" xr:uid="{00000000-0005-0000-0000-0000DD6E0000}"/>
    <cellStyle name="20% - Accent1 3 5 3 3 3 4 2 2" xfId="28565" xr:uid="{00000000-0005-0000-0000-0000DE6E0000}"/>
    <cellStyle name="20% - Accent1 3 5 3 3 3 4 2 2 2" xfId="28566" xr:uid="{00000000-0005-0000-0000-0000DF6E0000}"/>
    <cellStyle name="20% - Accent1 3 5 3 3 3 4 2 3" xfId="28567" xr:uid="{00000000-0005-0000-0000-0000E06E0000}"/>
    <cellStyle name="20% - Accent1 3 5 3 3 3 4 3" xfId="28568" xr:uid="{00000000-0005-0000-0000-0000E16E0000}"/>
    <cellStyle name="20% - Accent1 3 5 3 3 3 4 3 2" xfId="28569" xr:uid="{00000000-0005-0000-0000-0000E26E0000}"/>
    <cellStyle name="20% - Accent1 3 5 3 3 3 4 4" xfId="28570" xr:uid="{00000000-0005-0000-0000-0000E36E0000}"/>
    <cellStyle name="20% - Accent1 3 5 3 3 3 5" xfId="28571" xr:uid="{00000000-0005-0000-0000-0000E46E0000}"/>
    <cellStyle name="20% - Accent1 3 5 3 3 3 5 2" xfId="28572" xr:uid="{00000000-0005-0000-0000-0000E56E0000}"/>
    <cellStyle name="20% - Accent1 3 5 3 3 3 5 2 2" xfId="28573" xr:uid="{00000000-0005-0000-0000-0000E66E0000}"/>
    <cellStyle name="20% - Accent1 3 5 3 3 3 5 3" xfId="28574" xr:uid="{00000000-0005-0000-0000-0000E76E0000}"/>
    <cellStyle name="20% - Accent1 3 5 3 3 3 6" xfId="28575" xr:uid="{00000000-0005-0000-0000-0000E86E0000}"/>
    <cellStyle name="20% - Accent1 3 5 3 3 3 6 2" xfId="28576" xr:uid="{00000000-0005-0000-0000-0000E96E0000}"/>
    <cellStyle name="20% - Accent1 3 5 3 3 3 6 2 2" xfId="28577" xr:uid="{00000000-0005-0000-0000-0000EA6E0000}"/>
    <cellStyle name="20% - Accent1 3 5 3 3 3 6 3" xfId="28578" xr:uid="{00000000-0005-0000-0000-0000EB6E0000}"/>
    <cellStyle name="20% - Accent1 3 5 3 3 3 7" xfId="28579" xr:uid="{00000000-0005-0000-0000-0000EC6E0000}"/>
    <cellStyle name="20% - Accent1 3 5 3 3 3 7 2" xfId="28580" xr:uid="{00000000-0005-0000-0000-0000ED6E0000}"/>
    <cellStyle name="20% - Accent1 3 5 3 3 3 8" xfId="28581" xr:uid="{00000000-0005-0000-0000-0000EE6E0000}"/>
    <cellStyle name="20% - Accent1 3 5 3 3 3 8 2" xfId="28582" xr:uid="{00000000-0005-0000-0000-0000EF6E0000}"/>
    <cellStyle name="20% - Accent1 3 5 3 3 3 9" xfId="28583" xr:uid="{00000000-0005-0000-0000-0000F06E0000}"/>
    <cellStyle name="20% - Accent1 3 5 3 3 4" xfId="28584" xr:uid="{00000000-0005-0000-0000-0000F16E0000}"/>
    <cellStyle name="20% - Accent1 3 5 3 3 4 2" xfId="28585" xr:uid="{00000000-0005-0000-0000-0000F26E0000}"/>
    <cellStyle name="20% - Accent1 3 5 3 3 4 2 2" xfId="28586" xr:uid="{00000000-0005-0000-0000-0000F36E0000}"/>
    <cellStyle name="20% - Accent1 3 5 3 3 4 2 2 2" xfId="28587" xr:uid="{00000000-0005-0000-0000-0000F46E0000}"/>
    <cellStyle name="20% - Accent1 3 5 3 3 4 2 3" xfId="28588" xr:uid="{00000000-0005-0000-0000-0000F56E0000}"/>
    <cellStyle name="20% - Accent1 3 5 3 3 4 3" xfId="28589" xr:uid="{00000000-0005-0000-0000-0000F66E0000}"/>
    <cellStyle name="20% - Accent1 3 5 3 3 4 3 2" xfId="28590" xr:uid="{00000000-0005-0000-0000-0000F76E0000}"/>
    <cellStyle name="20% - Accent1 3 5 3 3 4 4" xfId="28591" xr:uid="{00000000-0005-0000-0000-0000F86E0000}"/>
    <cellStyle name="20% - Accent1 3 5 3 3 5" xfId="28592" xr:uid="{00000000-0005-0000-0000-0000F96E0000}"/>
    <cellStyle name="20% - Accent1 3 5 3 3 5 2" xfId="28593" xr:uid="{00000000-0005-0000-0000-0000FA6E0000}"/>
    <cellStyle name="20% - Accent1 3 5 3 3 5 2 2" xfId="28594" xr:uid="{00000000-0005-0000-0000-0000FB6E0000}"/>
    <cellStyle name="20% - Accent1 3 5 3 3 5 2 2 2" xfId="28595" xr:uid="{00000000-0005-0000-0000-0000FC6E0000}"/>
    <cellStyle name="20% - Accent1 3 5 3 3 5 2 3" xfId="28596" xr:uid="{00000000-0005-0000-0000-0000FD6E0000}"/>
    <cellStyle name="20% - Accent1 3 5 3 3 5 3" xfId="28597" xr:uid="{00000000-0005-0000-0000-0000FE6E0000}"/>
    <cellStyle name="20% - Accent1 3 5 3 3 5 3 2" xfId="28598" xr:uid="{00000000-0005-0000-0000-0000FF6E0000}"/>
    <cellStyle name="20% - Accent1 3 5 3 3 5 4" xfId="28599" xr:uid="{00000000-0005-0000-0000-0000006F0000}"/>
    <cellStyle name="20% - Accent1 3 5 3 3 6" xfId="28600" xr:uid="{00000000-0005-0000-0000-0000016F0000}"/>
    <cellStyle name="20% - Accent1 3 5 3 3 6 2" xfId="28601" xr:uid="{00000000-0005-0000-0000-0000026F0000}"/>
    <cellStyle name="20% - Accent1 3 5 3 3 6 2 2" xfId="28602" xr:uid="{00000000-0005-0000-0000-0000036F0000}"/>
    <cellStyle name="20% - Accent1 3 5 3 3 6 2 2 2" xfId="28603" xr:uid="{00000000-0005-0000-0000-0000046F0000}"/>
    <cellStyle name="20% - Accent1 3 5 3 3 6 2 3" xfId="28604" xr:uid="{00000000-0005-0000-0000-0000056F0000}"/>
    <cellStyle name="20% - Accent1 3 5 3 3 6 3" xfId="28605" xr:uid="{00000000-0005-0000-0000-0000066F0000}"/>
    <cellStyle name="20% - Accent1 3 5 3 3 6 3 2" xfId="28606" xr:uid="{00000000-0005-0000-0000-0000076F0000}"/>
    <cellStyle name="20% - Accent1 3 5 3 3 6 4" xfId="28607" xr:uid="{00000000-0005-0000-0000-0000086F0000}"/>
    <cellStyle name="20% - Accent1 3 5 3 3 7" xfId="28608" xr:uid="{00000000-0005-0000-0000-0000096F0000}"/>
    <cellStyle name="20% - Accent1 3 5 3 3 7 2" xfId="28609" xr:uid="{00000000-0005-0000-0000-00000A6F0000}"/>
    <cellStyle name="20% - Accent1 3 5 3 3 7 2 2" xfId="28610" xr:uid="{00000000-0005-0000-0000-00000B6F0000}"/>
    <cellStyle name="20% - Accent1 3 5 3 3 7 3" xfId="28611" xr:uid="{00000000-0005-0000-0000-00000C6F0000}"/>
    <cellStyle name="20% - Accent1 3 5 3 3 8" xfId="28612" xr:uid="{00000000-0005-0000-0000-00000D6F0000}"/>
    <cellStyle name="20% - Accent1 3 5 3 3 8 2" xfId="28613" xr:uid="{00000000-0005-0000-0000-00000E6F0000}"/>
    <cellStyle name="20% - Accent1 3 5 3 3 8 2 2" xfId="28614" xr:uid="{00000000-0005-0000-0000-00000F6F0000}"/>
    <cellStyle name="20% - Accent1 3 5 3 3 8 3" xfId="28615" xr:uid="{00000000-0005-0000-0000-0000106F0000}"/>
    <cellStyle name="20% - Accent1 3 5 3 3 9" xfId="28616" xr:uid="{00000000-0005-0000-0000-0000116F0000}"/>
    <cellStyle name="20% - Accent1 3 5 3 3 9 2" xfId="28617" xr:uid="{00000000-0005-0000-0000-0000126F0000}"/>
    <cellStyle name="20% - Accent1 3 5 3 4" xfId="28618" xr:uid="{00000000-0005-0000-0000-0000136F0000}"/>
    <cellStyle name="20% - Accent1 3 5 3 4 10" xfId="28619" xr:uid="{00000000-0005-0000-0000-0000146F0000}"/>
    <cellStyle name="20% - Accent1 3 5 3 4 10 2" xfId="28620" xr:uid="{00000000-0005-0000-0000-0000156F0000}"/>
    <cellStyle name="20% - Accent1 3 5 3 4 11" xfId="28621" xr:uid="{00000000-0005-0000-0000-0000166F0000}"/>
    <cellStyle name="20% - Accent1 3 5 3 4 2" xfId="28622" xr:uid="{00000000-0005-0000-0000-0000176F0000}"/>
    <cellStyle name="20% - Accent1 3 5 3 4 2 2" xfId="28623" xr:uid="{00000000-0005-0000-0000-0000186F0000}"/>
    <cellStyle name="20% - Accent1 3 5 3 4 2 2 2" xfId="28624" xr:uid="{00000000-0005-0000-0000-0000196F0000}"/>
    <cellStyle name="20% - Accent1 3 5 3 4 2 2 2 2" xfId="28625" xr:uid="{00000000-0005-0000-0000-00001A6F0000}"/>
    <cellStyle name="20% - Accent1 3 5 3 4 2 2 2 2 2" xfId="28626" xr:uid="{00000000-0005-0000-0000-00001B6F0000}"/>
    <cellStyle name="20% - Accent1 3 5 3 4 2 2 2 3" xfId="28627" xr:uid="{00000000-0005-0000-0000-00001C6F0000}"/>
    <cellStyle name="20% - Accent1 3 5 3 4 2 2 3" xfId="28628" xr:uid="{00000000-0005-0000-0000-00001D6F0000}"/>
    <cellStyle name="20% - Accent1 3 5 3 4 2 2 3 2" xfId="28629" xr:uid="{00000000-0005-0000-0000-00001E6F0000}"/>
    <cellStyle name="20% - Accent1 3 5 3 4 2 2 4" xfId="28630" xr:uid="{00000000-0005-0000-0000-00001F6F0000}"/>
    <cellStyle name="20% - Accent1 3 5 3 4 2 3" xfId="28631" xr:uid="{00000000-0005-0000-0000-0000206F0000}"/>
    <cellStyle name="20% - Accent1 3 5 3 4 2 3 2" xfId="28632" xr:uid="{00000000-0005-0000-0000-0000216F0000}"/>
    <cellStyle name="20% - Accent1 3 5 3 4 2 3 2 2" xfId="28633" xr:uid="{00000000-0005-0000-0000-0000226F0000}"/>
    <cellStyle name="20% - Accent1 3 5 3 4 2 3 2 2 2" xfId="28634" xr:uid="{00000000-0005-0000-0000-0000236F0000}"/>
    <cellStyle name="20% - Accent1 3 5 3 4 2 3 2 3" xfId="28635" xr:uid="{00000000-0005-0000-0000-0000246F0000}"/>
    <cellStyle name="20% - Accent1 3 5 3 4 2 3 3" xfId="28636" xr:uid="{00000000-0005-0000-0000-0000256F0000}"/>
    <cellStyle name="20% - Accent1 3 5 3 4 2 3 3 2" xfId="28637" xr:uid="{00000000-0005-0000-0000-0000266F0000}"/>
    <cellStyle name="20% - Accent1 3 5 3 4 2 3 4" xfId="28638" xr:uid="{00000000-0005-0000-0000-0000276F0000}"/>
    <cellStyle name="20% - Accent1 3 5 3 4 2 4" xfId="28639" xr:uid="{00000000-0005-0000-0000-0000286F0000}"/>
    <cellStyle name="20% - Accent1 3 5 3 4 2 4 2" xfId="28640" xr:uid="{00000000-0005-0000-0000-0000296F0000}"/>
    <cellStyle name="20% - Accent1 3 5 3 4 2 4 2 2" xfId="28641" xr:uid="{00000000-0005-0000-0000-00002A6F0000}"/>
    <cellStyle name="20% - Accent1 3 5 3 4 2 4 2 2 2" xfId="28642" xr:uid="{00000000-0005-0000-0000-00002B6F0000}"/>
    <cellStyle name="20% - Accent1 3 5 3 4 2 4 2 3" xfId="28643" xr:uid="{00000000-0005-0000-0000-00002C6F0000}"/>
    <cellStyle name="20% - Accent1 3 5 3 4 2 4 3" xfId="28644" xr:uid="{00000000-0005-0000-0000-00002D6F0000}"/>
    <cellStyle name="20% - Accent1 3 5 3 4 2 4 3 2" xfId="28645" xr:uid="{00000000-0005-0000-0000-00002E6F0000}"/>
    <cellStyle name="20% - Accent1 3 5 3 4 2 4 4" xfId="28646" xr:uid="{00000000-0005-0000-0000-00002F6F0000}"/>
    <cellStyle name="20% - Accent1 3 5 3 4 2 5" xfId="28647" xr:uid="{00000000-0005-0000-0000-0000306F0000}"/>
    <cellStyle name="20% - Accent1 3 5 3 4 2 5 2" xfId="28648" xr:uid="{00000000-0005-0000-0000-0000316F0000}"/>
    <cellStyle name="20% - Accent1 3 5 3 4 2 5 2 2" xfId="28649" xr:uid="{00000000-0005-0000-0000-0000326F0000}"/>
    <cellStyle name="20% - Accent1 3 5 3 4 2 5 3" xfId="28650" xr:uid="{00000000-0005-0000-0000-0000336F0000}"/>
    <cellStyle name="20% - Accent1 3 5 3 4 2 6" xfId="28651" xr:uid="{00000000-0005-0000-0000-0000346F0000}"/>
    <cellStyle name="20% - Accent1 3 5 3 4 2 6 2" xfId="28652" xr:uid="{00000000-0005-0000-0000-0000356F0000}"/>
    <cellStyle name="20% - Accent1 3 5 3 4 2 6 2 2" xfId="28653" xr:uid="{00000000-0005-0000-0000-0000366F0000}"/>
    <cellStyle name="20% - Accent1 3 5 3 4 2 6 3" xfId="28654" xr:uid="{00000000-0005-0000-0000-0000376F0000}"/>
    <cellStyle name="20% - Accent1 3 5 3 4 2 7" xfId="28655" xr:uid="{00000000-0005-0000-0000-0000386F0000}"/>
    <cellStyle name="20% - Accent1 3 5 3 4 2 7 2" xfId="28656" xr:uid="{00000000-0005-0000-0000-0000396F0000}"/>
    <cellStyle name="20% - Accent1 3 5 3 4 2 8" xfId="28657" xr:uid="{00000000-0005-0000-0000-00003A6F0000}"/>
    <cellStyle name="20% - Accent1 3 5 3 4 2 8 2" xfId="28658" xr:uid="{00000000-0005-0000-0000-00003B6F0000}"/>
    <cellStyle name="20% - Accent1 3 5 3 4 2 9" xfId="28659" xr:uid="{00000000-0005-0000-0000-00003C6F0000}"/>
    <cellStyle name="20% - Accent1 3 5 3 4 3" xfId="28660" xr:uid="{00000000-0005-0000-0000-00003D6F0000}"/>
    <cellStyle name="20% - Accent1 3 5 3 4 3 2" xfId="28661" xr:uid="{00000000-0005-0000-0000-00003E6F0000}"/>
    <cellStyle name="20% - Accent1 3 5 3 4 3 2 2" xfId="28662" xr:uid="{00000000-0005-0000-0000-00003F6F0000}"/>
    <cellStyle name="20% - Accent1 3 5 3 4 3 2 2 2" xfId="28663" xr:uid="{00000000-0005-0000-0000-0000406F0000}"/>
    <cellStyle name="20% - Accent1 3 5 3 4 3 2 2 2 2" xfId="28664" xr:uid="{00000000-0005-0000-0000-0000416F0000}"/>
    <cellStyle name="20% - Accent1 3 5 3 4 3 2 2 3" xfId="28665" xr:uid="{00000000-0005-0000-0000-0000426F0000}"/>
    <cellStyle name="20% - Accent1 3 5 3 4 3 2 3" xfId="28666" xr:uid="{00000000-0005-0000-0000-0000436F0000}"/>
    <cellStyle name="20% - Accent1 3 5 3 4 3 2 3 2" xfId="28667" xr:uid="{00000000-0005-0000-0000-0000446F0000}"/>
    <cellStyle name="20% - Accent1 3 5 3 4 3 2 4" xfId="28668" xr:uid="{00000000-0005-0000-0000-0000456F0000}"/>
    <cellStyle name="20% - Accent1 3 5 3 4 3 3" xfId="28669" xr:uid="{00000000-0005-0000-0000-0000466F0000}"/>
    <cellStyle name="20% - Accent1 3 5 3 4 3 3 2" xfId="28670" xr:uid="{00000000-0005-0000-0000-0000476F0000}"/>
    <cellStyle name="20% - Accent1 3 5 3 4 3 3 2 2" xfId="28671" xr:uid="{00000000-0005-0000-0000-0000486F0000}"/>
    <cellStyle name="20% - Accent1 3 5 3 4 3 3 2 2 2" xfId="28672" xr:uid="{00000000-0005-0000-0000-0000496F0000}"/>
    <cellStyle name="20% - Accent1 3 5 3 4 3 3 2 3" xfId="28673" xr:uid="{00000000-0005-0000-0000-00004A6F0000}"/>
    <cellStyle name="20% - Accent1 3 5 3 4 3 3 3" xfId="28674" xr:uid="{00000000-0005-0000-0000-00004B6F0000}"/>
    <cellStyle name="20% - Accent1 3 5 3 4 3 3 3 2" xfId="28675" xr:uid="{00000000-0005-0000-0000-00004C6F0000}"/>
    <cellStyle name="20% - Accent1 3 5 3 4 3 3 4" xfId="28676" xr:uid="{00000000-0005-0000-0000-00004D6F0000}"/>
    <cellStyle name="20% - Accent1 3 5 3 4 3 4" xfId="28677" xr:uid="{00000000-0005-0000-0000-00004E6F0000}"/>
    <cellStyle name="20% - Accent1 3 5 3 4 3 4 2" xfId="28678" xr:uid="{00000000-0005-0000-0000-00004F6F0000}"/>
    <cellStyle name="20% - Accent1 3 5 3 4 3 4 2 2" xfId="28679" xr:uid="{00000000-0005-0000-0000-0000506F0000}"/>
    <cellStyle name="20% - Accent1 3 5 3 4 3 4 2 2 2" xfId="28680" xr:uid="{00000000-0005-0000-0000-0000516F0000}"/>
    <cellStyle name="20% - Accent1 3 5 3 4 3 4 2 3" xfId="28681" xr:uid="{00000000-0005-0000-0000-0000526F0000}"/>
    <cellStyle name="20% - Accent1 3 5 3 4 3 4 3" xfId="28682" xr:uid="{00000000-0005-0000-0000-0000536F0000}"/>
    <cellStyle name="20% - Accent1 3 5 3 4 3 4 3 2" xfId="28683" xr:uid="{00000000-0005-0000-0000-0000546F0000}"/>
    <cellStyle name="20% - Accent1 3 5 3 4 3 4 4" xfId="28684" xr:uid="{00000000-0005-0000-0000-0000556F0000}"/>
    <cellStyle name="20% - Accent1 3 5 3 4 3 5" xfId="28685" xr:uid="{00000000-0005-0000-0000-0000566F0000}"/>
    <cellStyle name="20% - Accent1 3 5 3 4 3 5 2" xfId="28686" xr:uid="{00000000-0005-0000-0000-0000576F0000}"/>
    <cellStyle name="20% - Accent1 3 5 3 4 3 5 2 2" xfId="28687" xr:uid="{00000000-0005-0000-0000-0000586F0000}"/>
    <cellStyle name="20% - Accent1 3 5 3 4 3 5 3" xfId="28688" xr:uid="{00000000-0005-0000-0000-0000596F0000}"/>
    <cellStyle name="20% - Accent1 3 5 3 4 3 6" xfId="28689" xr:uid="{00000000-0005-0000-0000-00005A6F0000}"/>
    <cellStyle name="20% - Accent1 3 5 3 4 3 6 2" xfId="28690" xr:uid="{00000000-0005-0000-0000-00005B6F0000}"/>
    <cellStyle name="20% - Accent1 3 5 3 4 3 6 2 2" xfId="28691" xr:uid="{00000000-0005-0000-0000-00005C6F0000}"/>
    <cellStyle name="20% - Accent1 3 5 3 4 3 6 3" xfId="28692" xr:uid="{00000000-0005-0000-0000-00005D6F0000}"/>
    <cellStyle name="20% - Accent1 3 5 3 4 3 7" xfId="28693" xr:uid="{00000000-0005-0000-0000-00005E6F0000}"/>
    <cellStyle name="20% - Accent1 3 5 3 4 3 7 2" xfId="28694" xr:uid="{00000000-0005-0000-0000-00005F6F0000}"/>
    <cellStyle name="20% - Accent1 3 5 3 4 3 8" xfId="28695" xr:uid="{00000000-0005-0000-0000-0000606F0000}"/>
    <cellStyle name="20% - Accent1 3 5 3 4 3 8 2" xfId="28696" xr:uid="{00000000-0005-0000-0000-0000616F0000}"/>
    <cellStyle name="20% - Accent1 3 5 3 4 3 9" xfId="28697" xr:uid="{00000000-0005-0000-0000-0000626F0000}"/>
    <cellStyle name="20% - Accent1 3 5 3 4 4" xfId="28698" xr:uid="{00000000-0005-0000-0000-0000636F0000}"/>
    <cellStyle name="20% - Accent1 3 5 3 4 4 2" xfId="28699" xr:uid="{00000000-0005-0000-0000-0000646F0000}"/>
    <cellStyle name="20% - Accent1 3 5 3 4 4 2 2" xfId="28700" xr:uid="{00000000-0005-0000-0000-0000656F0000}"/>
    <cellStyle name="20% - Accent1 3 5 3 4 4 2 2 2" xfId="28701" xr:uid="{00000000-0005-0000-0000-0000666F0000}"/>
    <cellStyle name="20% - Accent1 3 5 3 4 4 2 3" xfId="28702" xr:uid="{00000000-0005-0000-0000-0000676F0000}"/>
    <cellStyle name="20% - Accent1 3 5 3 4 4 3" xfId="28703" xr:uid="{00000000-0005-0000-0000-0000686F0000}"/>
    <cellStyle name="20% - Accent1 3 5 3 4 4 3 2" xfId="28704" xr:uid="{00000000-0005-0000-0000-0000696F0000}"/>
    <cellStyle name="20% - Accent1 3 5 3 4 4 4" xfId="28705" xr:uid="{00000000-0005-0000-0000-00006A6F0000}"/>
    <cellStyle name="20% - Accent1 3 5 3 4 5" xfId="28706" xr:uid="{00000000-0005-0000-0000-00006B6F0000}"/>
    <cellStyle name="20% - Accent1 3 5 3 4 5 2" xfId="28707" xr:uid="{00000000-0005-0000-0000-00006C6F0000}"/>
    <cellStyle name="20% - Accent1 3 5 3 4 5 2 2" xfId="28708" xr:uid="{00000000-0005-0000-0000-00006D6F0000}"/>
    <cellStyle name="20% - Accent1 3 5 3 4 5 2 2 2" xfId="28709" xr:uid="{00000000-0005-0000-0000-00006E6F0000}"/>
    <cellStyle name="20% - Accent1 3 5 3 4 5 2 3" xfId="28710" xr:uid="{00000000-0005-0000-0000-00006F6F0000}"/>
    <cellStyle name="20% - Accent1 3 5 3 4 5 3" xfId="28711" xr:uid="{00000000-0005-0000-0000-0000706F0000}"/>
    <cellStyle name="20% - Accent1 3 5 3 4 5 3 2" xfId="28712" xr:uid="{00000000-0005-0000-0000-0000716F0000}"/>
    <cellStyle name="20% - Accent1 3 5 3 4 5 4" xfId="28713" xr:uid="{00000000-0005-0000-0000-0000726F0000}"/>
    <cellStyle name="20% - Accent1 3 5 3 4 6" xfId="28714" xr:uid="{00000000-0005-0000-0000-0000736F0000}"/>
    <cellStyle name="20% - Accent1 3 5 3 4 6 2" xfId="28715" xr:uid="{00000000-0005-0000-0000-0000746F0000}"/>
    <cellStyle name="20% - Accent1 3 5 3 4 6 2 2" xfId="28716" xr:uid="{00000000-0005-0000-0000-0000756F0000}"/>
    <cellStyle name="20% - Accent1 3 5 3 4 6 2 2 2" xfId="28717" xr:uid="{00000000-0005-0000-0000-0000766F0000}"/>
    <cellStyle name="20% - Accent1 3 5 3 4 6 2 3" xfId="28718" xr:uid="{00000000-0005-0000-0000-0000776F0000}"/>
    <cellStyle name="20% - Accent1 3 5 3 4 6 3" xfId="28719" xr:uid="{00000000-0005-0000-0000-0000786F0000}"/>
    <cellStyle name="20% - Accent1 3 5 3 4 6 3 2" xfId="28720" xr:uid="{00000000-0005-0000-0000-0000796F0000}"/>
    <cellStyle name="20% - Accent1 3 5 3 4 6 4" xfId="28721" xr:uid="{00000000-0005-0000-0000-00007A6F0000}"/>
    <cellStyle name="20% - Accent1 3 5 3 4 7" xfId="28722" xr:uid="{00000000-0005-0000-0000-00007B6F0000}"/>
    <cellStyle name="20% - Accent1 3 5 3 4 7 2" xfId="28723" xr:uid="{00000000-0005-0000-0000-00007C6F0000}"/>
    <cellStyle name="20% - Accent1 3 5 3 4 7 2 2" xfId="28724" xr:uid="{00000000-0005-0000-0000-00007D6F0000}"/>
    <cellStyle name="20% - Accent1 3 5 3 4 7 3" xfId="28725" xr:uid="{00000000-0005-0000-0000-00007E6F0000}"/>
    <cellStyle name="20% - Accent1 3 5 3 4 8" xfId="28726" xr:uid="{00000000-0005-0000-0000-00007F6F0000}"/>
    <cellStyle name="20% - Accent1 3 5 3 4 8 2" xfId="28727" xr:uid="{00000000-0005-0000-0000-0000806F0000}"/>
    <cellStyle name="20% - Accent1 3 5 3 4 8 2 2" xfId="28728" xr:uid="{00000000-0005-0000-0000-0000816F0000}"/>
    <cellStyle name="20% - Accent1 3 5 3 4 8 3" xfId="28729" xr:uid="{00000000-0005-0000-0000-0000826F0000}"/>
    <cellStyle name="20% - Accent1 3 5 3 4 9" xfId="28730" xr:uid="{00000000-0005-0000-0000-0000836F0000}"/>
    <cellStyle name="20% - Accent1 3 5 3 4 9 2" xfId="28731" xr:uid="{00000000-0005-0000-0000-0000846F0000}"/>
    <cellStyle name="20% - Accent1 3 5 3 5" xfId="28732" xr:uid="{00000000-0005-0000-0000-0000856F0000}"/>
    <cellStyle name="20% - Accent1 3 5 3 5 2" xfId="28733" xr:uid="{00000000-0005-0000-0000-0000866F0000}"/>
    <cellStyle name="20% - Accent1 3 5 3 5 2 2" xfId="28734" xr:uid="{00000000-0005-0000-0000-0000876F0000}"/>
    <cellStyle name="20% - Accent1 3 5 3 5 2 2 2" xfId="28735" xr:uid="{00000000-0005-0000-0000-0000886F0000}"/>
    <cellStyle name="20% - Accent1 3 5 3 5 2 2 2 2" xfId="28736" xr:uid="{00000000-0005-0000-0000-0000896F0000}"/>
    <cellStyle name="20% - Accent1 3 5 3 5 2 2 3" xfId="28737" xr:uid="{00000000-0005-0000-0000-00008A6F0000}"/>
    <cellStyle name="20% - Accent1 3 5 3 5 2 3" xfId="28738" xr:uid="{00000000-0005-0000-0000-00008B6F0000}"/>
    <cellStyle name="20% - Accent1 3 5 3 5 2 3 2" xfId="28739" xr:uid="{00000000-0005-0000-0000-00008C6F0000}"/>
    <cellStyle name="20% - Accent1 3 5 3 5 2 4" xfId="28740" xr:uid="{00000000-0005-0000-0000-00008D6F0000}"/>
    <cellStyle name="20% - Accent1 3 5 3 5 3" xfId="28741" xr:uid="{00000000-0005-0000-0000-00008E6F0000}"/>
    <cellStyle name="20% - Accent1 3 5 3 5 3 2" xfId="28742" xr:uid="{00000000-0005-0000-0000-00008F6F0000}"/>
    <cellStyle name="20% - Accent1 3 5 3 5 3 2 2" xfId="28743" xr:uid="{00000000-0005-0000-0000-0000906F0000}"/>
    <cellStyle name="20% - Accent1 3 5 3 5 3 2 2 2" xfId="28744" xr:uid="{00000000-0005-0000-0000-0000916F0000}"/>
    <cellStyle name="20% - Accent1 3 5 3 5 3 2 3" xfId="28745" xr:uid="{00000000-0005-0000-0000-0000926F0000}"/>
    <cellStyle name="20% - Accent1 3 5 3 5 3 3" xfId="28746" xr:uid="{00000000-0005-0000-0000-0000936F0000}"/>
    <cellStyle name="20% - Accent1 3 5 3 5 3 3 2" xfId="28747" xr:uid="{00000000-0005-0000-0000-0000946F0000}"/>
    <cellStyle name="20% - Accent1 3 5 3 5 3 4" xfId="28748" xr:uid="{00000000-0005-0000-0000-0000956F0000}"/>
    <cellStyle name="20% - Accent1 3 5 3 5 4" xfId="28749" xr:uid="{00000000-0005-0000-0000-0000966F0000}"/>
    <cellStyle name="20% - Accent1 3 5 3 5 4 2" xfId="28750" xr:uid="{00000000-0005-0000-0000-0000976F0000}"/>
    <cellStyle name="20% - Accent1 3 5 3 5 4 2 2" xfId="28751" xr:uid="{00000000-0005-0000-0000-0000986F0000}"/>
    <cellStyle name="20% - Accent1 3 5 3 5 4 2 2 2" xfId="28752" xr:uid="{00000000-0005-0000-0000-0000996F0000}"/>
    <cellStyle name="20% - Accent1 3 5 3 5 4 2 3" xfId="28753" xr:uid="{00000000-0005-0000-0000-00009A6F0000}"/>
    <cellStyle name="20% - Accent1 3 5 3 5 4 3" xfId="28754" xr:uid="{00000000-0005-0000-0000-00009B6F0000}"/>
    <cellStyle name="20% - Accent1 3 5 3 5 4 3 2" xfId="28755" xr:uid="{00000000-0005-0000-0000-00009C6F0000}"/>
    <cellStyle name="20% - Accent1 3 5 3 5 4 4" xfId="28756" xr:uid="{00000000-0005-0000-0000-00009D6F0000}"/>
    <cellStyle name="20% - Accent1 3 5 3 5 5" xfId="28757" xr:uid="{00000000-0005-0000-0000-00009E6F0000}"/>
    <cellStyle name="20% - Accent1 3 5 3 5 5 2" xfId="28758" xr:uid="{00000000-0005-0000-0000-00009F6F0000}"/>
    <cellStyle name="20% - Accent1 3 5 3 5 5 2 2" xfId="28759" xr:uid="{00000000-0005-0000-0000-0000A06F0000}"/>
    <cellStyle name="20% - Accent1 3 5 3 5 5 3" xfId="28760" xr:uid="{00000000-0005-0000-0000-0000A16F0000}"/>
    <cellStyle name="20% - Accent1 3 5 3 5 6" xfId="28761" xr:uid="{00000000-0005-0000-0000-0000A26F0000}"/>
    <cellStyle name="20% - Accent1 3 5 3 5 6 2" xfId="28762" xr:uid="{00000000-0005-0000-0000-0000A36F0000}"/>
    <cellStyle name="20% - Accent1 3 5 3 5 6 2 2" xfId="28763" xr:uid="{00000000-0005-0000-0000-0000A46F0000}"/>
    <cellStyle name="20% - Accent1 3 5 3 5 6 3" xfId="28764" xr:uid="{00000000-0005-0000-0000-0000A56F0000}"/>
    <cellStyle name="20% - Accent1 3 5 3 5 7" xfId="28765" xr:uid="{00000000-0005-0000-0000-0000A66F0000}"/>
    <cellStyle name="20% - Accent1 3 5 3 5 7 2" xfId="28766" xr:uid="{00000000-0005-0000-0000-0000A76F0000}"/>
    <cellStyle name="20% - Accent1 3 5 3 5 8" xfId="28767" xr:uid="{00000000-0005-0000-0000-0000A86F0000}"/>
    <cellStyle name="20% - Accent1 3 5 3 5 8 2" xfId="28768" xr:uid="{00000000-0005-0000-0000-0000A96F0000}"/>
    <cellStyle name="20% - Accent1 3 5 3 5 9" xfId="28769" xr:uid="{00000000-0005-0000-0000-0000AA6F0000}"/>
    <cellStyle name="20% - Accent1 3 5 3 6" xfId="28770" xr:uid="{00000000-0005-0000-0000-0000AB6F0000}"/>
    <cellStyle name="20% - Accent1 3 5 3 6 2" xfId="28771" xr:uid="{00000000-0005-0000-0000-0000AC6F0000}"/>
    <cellStyle name="20% - Accent1 3 5 3 6 2 2" xfId="28772" xr:uid="{00000000-0005-0000-0000-0000AD6F0000}"/>
    <cellStyle name="20% - Accent1 3 5 3 6 2 2 2" xfId="28773" xr:uid="{00000000-0005-0000-0000-0000AE6F0000}"/>
    <cellStyle name="20% - Accent1 3 5 3 6 2 2 2 2" xfId="28774" xr:uid="{00000000-0005-0000-0000-0000AF6F0000}"/>
    <cellStyle name="20% - Accent1 3 5 3 6 2 2 3" xfId="28775" xr:uid="{00000000-0005-0000-0000-0000B06F0000}"/>
    <cellStyle name="20% - Accent1 3 5 3 6 2 3" xfId="28776" xr:uid="{00000000-0005-0000-0000-0000B16F0000}"/>
    <cellStyle name="20% - Accent1 3 5 3 6 2 3 2" xfId="28777" xr:uid="{00000000-0005-0000-0000-0000B26F0000}"/>
    <cellStyle name="20% - Accent1 3 5 3 6 2 4" xfId="28778" xr:uid="{00000000-0005-0000-0000-0000B36F0000}"/>
    <cellStyle name="20% - Accent1 3 5 3 6 3" xfId="28779" xr:uid="{00000000-0005-0000-0000-0000B46F0000}"/>
    <cellStyle name="20% - Accent1 3 5 3 6 3 2" xfId="28780" xr:uid="{00000000-0005-0000-0000-0000B56F0000}"/>
    <cellStyle name="20% - Accent1 3 5 3 6 3 2 2" xfId="28781" xr:uid="{00000000-0005-0000-0000-0000B66F0000}"/>
    <cellStyle name="20% - Accent1 3 5 3 6 3 2 2 2" xfId="28782" xr:uid="{00000000-0005-0000-0000-0000B76F0000}"/>
    <cellStyle name="20% - Accent1 3 5 3 6 3 2 3" xfId="28783" xr:uid="{00000000-0005-0000-0000-0000B86F0000}"/>
    <cellStyle name="20% - Accent1 3 5 3 6 3 3" xfId="28784" xr:uid="{00000000-0005-0000-0000-0000B96F0000}"/>
    <cellStyle name="20% - Accent1 3 5 3 6 3 3 2" xfId="28785" xr:uid="{00000000-0005-0000-0000-0000BA6F0000}"/>
    <cellStyle name="20% - Accent1 3 5 3 6 3 4" xfId="28786" xr:uid="{00000000-0005-0000-0000-0000BB6F0000}"/>
    <cellStyle name="20% - Accent1 3 5 3 6 4" xfId="28787" xr:uid="{00000000-0005-0000-0000-0000BC6F0000}"/>
    <cellStyle name="20% - Accent1 3 5 3 6 4 2" xfId="28788" xr:uid="{00000000-0005-0000-0000-0000BD6F0000}"/>
    <cellStyle name="20% - Accent1 3 5 3 6 4 2 2" xfId="28789" xr:uid="{00000000-0005-0000-0000-0000BE6F0000}"/>
    <cellStyle name="20% - Accent1 3 5 3 6 4 2 2 2" xfId="28790" xr:uid="{00000000-0005-0000-0000-0000BF6F0000}"/>
    <cellStyle name="20% - Accent1 3 5 3 6 4 2 3" xfId="28791" xr:uid="{00000000-0005-0000-0000-0000C06F0000}"/>
    <cellStyle name="20% - Accent1 3 5 3 6 4 3" xfId="28792" xr:uid="{00000000-0005-0000-0000-0000C16F0000}"/>
    <cellStyle name="20% - Accent1 3 5 3 6 4 3 2" xfId="28793" xr:uid="{00000000-0005-0000-0000-0000C26F0000}"/>
    <cellStyle name="20% - Accent1 3 5 3 6 4 4" xfId="28794" xr:uid="{00000000-0005-0000-0000-0000C36F0000}"/>
    <cellStyle name="20% - Accent1 3 5 3 6 5" xfId="28795" xr:uid="{00000000-0005-0000-0000-0000C46F0000}"/>
    <cellStyle name="20% - Accent1 3 5 3 6 5 2" xfId="28796" xr:uid="{00000000-0005-0000-0000-0000C56F0000}"/>
    <cellStyle name="20% - Accent1 3 5 3 6 5 2 2" xfId="28797" xr:uid="{00000000-0005-0000-0000-0000C66F0000}"/>
    <cellStyle name="20% - Accent1 3 5 3 6 5 3" xfId="28798" xr:uid="{00000000-0005-0000-0000-0000C76F0000}"/>
    <cellStyle name="20% - Accent1 3 5 3 6 6" xfId="28799" xr:uid="{00000000-0005-0000-0000-0000C86F0000}"/>
    <cellStyle name="20% - Accent1 3 5 3 6 6 2" xfId="28800" xr:uid="{00000000-0005-0000-0000-0000C96F0000}"/>
    <cellStyle name="20% - Accent1 3 5 3 6 6 2 2" xfId="28801" xr:uid="{00000000-0005-0000-0000-0000CA6F0000}"/>
    <cellStyle name="20% - Accent1 3 5 3 6 6 3" xfId="28802" xr:uid="{00000000-0005-0000-0000-0000CB6F0000}"/>
    <cellStyle name="20% - Accent1 3 5 3 6 7" xfId="28803" xr:uid="{00000000-0005-0000-0000-0000CC6F0000}"/>
    <cellStyle name="20% - Accent1 3 5 3 6 7 2" xfId="28804" xr:uid="{00000000-0005-0000-0000-0000CD6F0000}"/>
    <cellStyle name="20% - Accent1 3 5 3 6 8" xfId="28805" xr:uid="{00000000-0005-0000-0000-0000CE6F0000}"/>
    <cellStyle name="20% - Accent1 3 5 3 6 8 2" xfId="28806" xr:uid="{00000000-0005-0000-0000-0000CF6F0000}"/>
    <cellStyle name="20% - Accent1 3 5 3 6 9" xfId="28807" xr:uid="{00000000-0005-0000-0000-0000D06F0000}"/>
    <cellStyle name="20% - Accent1 3 5 3 7" xfId="28808" xr:uid="{00000000-0005-0000-0000-0000D16F0000}"/>
    <cellStyle name="20% - Accent1 3 5 3 7 2" xfId="28809" xr:uid="{00000000-0005-0000-0000-0000D26F0000}"/>
    <cellStyle name="20% - Accent1 3 5 3 7 2 2" xfId="28810" xr:uid="{00000000-0005-0000-0000-0000D36F0000}"/>
    <cellStyle name="20% - Accent1 3 5 3 7 2 2 2" xfId="28811" xr:uid="{00000000-0005-0000-0000-0000D46F0000}"/>
    <cellStyle name="20% - Accent1 3 5 3 7 2 3" xfId="28812" xr:uid="{00000000-0005-0000-0000-0000D56F0000}"/>
    <cellStyle name="20% - Accent1 3 5 3 7 3" xfId="28813" xr:uid="{00000000-0005-0000-0000-0000D66F0000}"/>
    <cellStyle name="20% - Accent1 3 5 3 7 3 2" xfId="28814" xr:uid="{00000000-0005-0000-0000-0000D76F0000}"/>
    <cellStyle name="20% - Accent1 3 5 3 7 4" xfId="28815" xr:uid="{00000000-0005-0000-0000-0000D86F0000}"/>
    <cellStyle name="20% - Accent1 3 5 3 8" xfId="28816" xr:uid="{00000000-0005-0000-0000-0000D96F0000}"/>
    <cellStyle name="20% - Accent1 3 5 3 8 2" xfId="28817" xr:uid="{00000000-0005-0000-0000-0000DA6F0000}"/>
    <cellStyle name="20% - Accent1 3 5 3 8 2 2" xfId="28818" xr:uid="{00000000-0005-0000-0000-0000DB6F0000}"/>
    <cellStyle name="20% - Accent1 3 5 3 8 2 2 2" xfId="28819" xr:uid="{00000000-0005-0000-0000-0000DC6F0000}"/>
    <cellStyle name="20% - Accent1 3 5 3 8 2 3" xfId="28820" xr:uid="{00000000-0005-0000-0000-0000DD6F0000}"/>
    <cellStyle name="20% - Accent1 3 5 3 8 3" xfId="28821" xr:uid="{00000000-0005-0000-0000-0000DE6F0000}"/>
    <cellStyle name="20% - Accent1 3 5 3 8 3 2" xfId="28822" xr:uid="{00000000-0005-0000-0000-0000DF6F0000}"/>
    <cellStyle name="20% - Accent1 3 5 3 8 4" xfId="28823" xr:uid="{00000000-0005-0000-0000-0000E06F0000}"/>
    <cellStyle name="20% - Accent1 3 5 3 9" xfId="28824" xr:uid="{00000000-0005-0000-0000-0000E16F0000}"/>
    <cellStyle name="20% - Accent1 3 5 3 9 2" xfId="28825" xr:uid="{00000000-0005-0000-0000-0000E26F0000}"/>
    <cellStyle name="20% - Accent1 3 5 3 9 2 2" xfId="28826" xr:uid="{00000000-0005-0000-0000-0000E36F0000}"/>
    <cellStyle name="20% - Accent1 3 5 3 9 2 2 2" xfId="28827" xr:uid="{00000000-0005-0000-0000-0000E46F0000}"/>
    <cellStyle name="20% - Accent1 3 5 3 9 2 3" xfId="28828" xr:uid="{00000000-0005-0000-0000-0000E56F0000}"/>
    <cellStyle name="20% - Accent1 3 5 3 9 3" xfId="28829" xr:uid="{00000000-0005-0000-0000-0000E66F0000}"/>
    <cellStyle name="20% - Accent1 3 5 3 9 3 2" xfId="28830" xr:uid="{00000000-0005-0000-0000-0000E76F0000}"/>
    <cellStyle name="20% - Accent1 3 5 3 9 4" xfId="28831" xr:uid="{00000000-0005-0000-0000-0000E86F0000}"/>
    <cellStyle name="20% - Accent1 3 5 4" xfId="28832" xr:uid="{00000000-0005-0000-0000-0000E96F0000}"/>
    <cellStyle name="20% - Accent1 3 5 4 10" xfId="28833" xr:uid="{00000000-0005-0000-0000-0000EA6F0000}"/>
    <cellStyle name="20% - Accent1 3 5 4 10 2" xfId="28834" xr:uid="{00000000-0005-0000-0000-0000EB6F0000}"/>
    <cellStyle name="20% - Accent1 3 5 4 11" xfId="28835" xr:uid="{00000000-0005-0000-0000-0000EC6F0000}"/>
    <cellStyle name="20% - Accent1 3 5 4 2" xfId="28836" xr:uid="{00000000-0005-0000-0000-0000ED6F0000}"/>
    <cellStyle name="20% - Accent1 3 5 4 2 2" xfId="28837" xr:uid="{00000000-0005-0000-0000-0000EE6F0000}"/>
    <cellStyle name="20% - Accent1 3 5 4 2 2 2" xfId="28838" xr:uid="{00000000-0005-0000-0000-0000EF6F0000}"/>
    <cellStyle name="20% - Accent1 3 5 4 2 2 2 2" xfId="28839" xr:uid="{00000000-0005-0000-0000-0000F06F0000}"/>
    <cellStyle name="20% - Accent1 3 5 4 2 2 2 2 2" xfId="28840" xr:uid="{00000000-0005-0000-0000-0000F16F0000}"/>
    <cellStyle name="20% - Accent1 3 5 4 2 2 2 3" xfId="28841" xr:uid="{00000000-0005-0000-0000-0000F26F0000}"/>
    <cellStyle name="20% - Accent1 3 5 4 2 2 3" xfId="28842" xr:uid="{00000000-0005-0000-0000-0000F36F0000}"/>
    <cellStyle name="20% - Accent1 3 5 4 2 2 3 2" xfId="28843" xr:uid="{00000000-0005-0000-0000-0000F46F0000}"/>
    <cellStyle name="20% - Accent1 3 5 4 2 2 4" xfId="28844" xr:uid="{00000000-0005-0000-0000-0000F56F0000}"/>
    <cellStyle name="20% - Accent1 3 5 4 2 3" xfId="28845" xr:uid="{00000000-0005-0000-0000-0000F66F0000}"/>
    <cellStyle name="20% - Accent1 3 5 4 2 3 2" xfId="28846" xr:uid="{00000000-0005-0000-0000-0000F76F0000}"/>
    <cellStyle name="20% - Accent1 3 5 4 2 3 2 2" xfId="28847" xr:uid="{00000000-0005-0000-0000-0000F86F0000}"/>
    <cellStyle name="20% - Accent1 3 5 4 2 3 2 2 2" xfId="28848" xr:uid="{00000000-0005-0000-0000-0000F96F0000}"/>
    <cellStyle name="20% - Accent1 3 5 4 2 3 2 3" xfId="28849" xr:uid="{00000000-0005-0000-0000-0000FA6F0000}"/>
    <cellStyle name="20% - Accent1 3 5 4 2 3 3" xfId="28850" xr:uid="{00000000-0005-0000-0000-0000FB6F0000}"/>
    <cellStyle name="20% - Accent1 3 5 4 2 3 3 2" xfId="28851" xr:uid="{00000000-0005-0000-0000-0000FC6F0000}"/>
    <cellStyle name="20% - Accent1 3 5 4 2 3 4" xfId="28852" xr:uid="{00000000-0005-0000-0000-0000FD6F0000}"/>
    <cellStyle name="20% - Accent1 3 5 4 2 4" xfId="28853" xr:uid="{00000000-0005-0000-0000-0000FE6F0000}"/>
    <cellStyle name="20% - Accent1 3 5 4 2 4 2" xfId="28854" xr:uid="{00000000-0005-0000-0000-0000FF6F0000}"/>
    <cellStyle name="20% - Accent1 3 5 4 2 4 2 2" xfId="28855" xr:uid="{00000000-0005-0000-0000-000000700000}"/>
    <cellStyle name="20% - Accent1 3 5 4 2 4 2 2 2" xfId="28856" xr:uid="{00000000-0005-0000-0000-000001700000}"/>
    <cellStyle name="20% - Accent1 3 5 4 2 4 2 3" xfId="28857" xr:uid="{00000000-0005-0000-0000-000002700000}"/>
    <cellStyle name="20% - Accent1 3 5 4 2 4 3" xfId="28858" xr:uid="{00000000-0005-0000-0000-000003700000}"/>
    <cellStyle name="20% - Accent1 3 5 4 2 4 3 2" xfId="28859" xr:uid="{00000000-0005-0000-0000-000004700000}"/>
    <cellStyle name="20% - Accent1 3 5 4 2 4 4" xfId="28860" xr:uid="{00000000-0005-0000-0000-000005700000}"/>
    <cellStyle name="20% - Accent1 3 5 4 2 5" xfId="28861" xr:uid="{00000000-0005-0000-0000-000006700000}"/>
    <cellStyle name="20% - Accent1 3 5 4 2 5 2" xfId="28862" xr:uid="{00000000-0005-0000-0000-000007700000}"/>
    <cellStyle name="20% - Accent1 3 5 4 2 5 2 2" xfId="28863" xr:uid="{00000000-0005-0000-0000-000008700000}"/>
    <cellStyle name="20% - Accent1 3 5 4 2 5 3" xfId="28864" xr:uid="{00000000-0005-0000-0000-000009700000}"/>
    <cellStyle name="20% - Accent1 3 5 4 2 6" xfId="28865" xr:uid="{00000000-0005-0000-0000-00000A700000}"/>
    <cellStyle name="20% - Accent1 3 5 4 2 6 2" xfId="28866" xr:uid="{00000000-0005-0000-0000-00000B700000}"/>
    <cellStyle name="20% - Accent1 3 5 4 2 6 2 2" xfId="28867" xr:uid="{00000000-0005-0000-0000-00000C700000}"/>
    <cellStyle name="20% - Accent1 3 5 4 2 6 3" xfId="28868" xr:uid="{00000000-0005-0000-0000-00000D700000}"/>
    <cellStyle name="20% - Accent1 3 5 4 2 7" xfId="28869" xr:uid="{00000000-0005-0000-0000-00000E700000}"/>
    <cellStyle name="20% - Accent1 3 5 4 2 7 2" xfId="28870" xr:uid="{00000000-0005-0000-0000-00000F700000}"/>
    <cellStyle name="20% - Accent1 3 5 4 2 8" xfId="28871" xr:uid="{00000000-0005-0000-0000-000010700000}"/>
    <cellStyle name="20% - Accent1 3 5 4 2 8 2" xfId="28872" xr:uid="{00000000-0005-0000-0000-000011700000}"/>
    <cellStyle name="20% - Accent1 3 5 4 2 9" xfId="28873" xr:uid="{00000000-0005-0000-0000-000012700000}"/>
    <cellStyle name="20% - Accent1 3 5 4 3" xfId="28874" xr:uid="{00000000-0005-0000-0000-000013700000}"/>
    <cellStyle name="20% - Accent1 3 5 4 3 2" xfId="28875" xr:uid="{00000000-0005-0000-0000-000014700000}"/>
    <cellStyle name="20% - Accent1 3 5 4 3 2 2" xfId="28876" xr:uid="{00000000-0005-0000-0000-000015700000}"/>
    <cellStyle name="20% - Accent1 3 5 4 3 2 2 2" xfId="28877" xr:uid="{00000000-0005-0000-0000-000016700000}"/>
    <cellStyle name="20% - Accent1 3 5 4 3 2 2 2 2" xfId="28878" xr:uid="{00000000-0005-0000-0000-000017700000}"/>
    <cellStyle name="20% - Accent1 3 5 4 3 2 2 3" xfId="28879" xr:uid="{00000000-0005-0000-0000-000018700000}"/>
    <cellStyle name="20% - Accent1 3 5 4 3 2 3" xfId="28880" xr:uid="{00000000-0005-0000-0000-000019700000}"/>
    <cellStyle name="20% - Accent1 3 5 4 3 2 3 2" xfId="28881" xr:uid="{00000000-0005-0000-0000-00001A700000}"/>
    <cellStyle name="20% - Accent1 3 5 4 3 2 4" xfId="28882" xr:uid="{00000000-0005-0000-0000-00001B700000}"/>
    <cellStyle name="20% - Accent1 3 5 4 3 3" xfId="28883" xr:uid="{00000000-0005-0000-0000-00001C700000}"/>
    <cellStyle name="20% - Accent1 3 5 4 3 3 2" xfId="28884" xr:uid="{00000000-0005-0000-0000-00001D700000}"/>
    <cellStyle name="20% - Accent1 3 5 4 3 3 2 2" xfId="28885" xr:uid="{00000000-0005-0000-0000-00001E700000}"/>
    <cellStyle name="20% - Accent1 3 5 4 3 3 2 2 2" xfId="28886" xr:uid="{00000000-0005-0000-0000-00001F700000}"/>
    <cellStyle name="20% - Accent1 3 5 4 3 3 2 3" xfId="28887" xr:uid="{00000000-0005-0000-0000-000020700000}"/>
    <cellStyle name="20% - Accent1 3 5 4 3 3 3" xfId="28888" xr:uid="{00000000-0005-0000-0000-000021700000}"/>
    <cellStyle name="20% - Accent1 3 5 4 3 3 3 2" xfId="28889" xr:uid="{00000000-0005-0000-0000-000022700000}"/>
    <cellStyle name="20% - Accent1 3 5 4 3 3 4" xfId="28890" xr:uid="{00000000-0005-0000-0000-000023700000}"/>
    <cellStyle name="20% - Accent1 3 5 4 3 4" xfId="28891" xr:uid="{00000000-0005-0000-0000-000024700000}"/>
    <cellStyle name="20% - Accent1 3 5 4 3 4 2" xfId="28892" xr:uid="{00000000-0005-0000-0000-000025700000}"/>
    <cellStyle name="20% - Accent1 3 5 4 3 4 2 2" xfId="28893" xr:uid="{00000000-0005-0000-0000-000026700000}"/>
    <cellStyle name="20% - Accent1 3 5 4 3 4 2 2 2" xfId="28894" xr:uid="{00000000-0005-0000-0000-000027700000}"/>
    <cellStyle name="20% - Accent1 3 5 4 3 4 2 3" xfId="28895" xr:uid="{00000000-0005-0000-0000-000028700000}"/>
    <cellStyle name="20% - Accent1 3 5 4 3 4 3" xfId="28896" xr:uid="{00000000-0005-0000-0000-000029700000}"/>
    <cellStyle name="20% - Accent1 3 5 4 3 4 3 2" xfId="28897" xr:uid="{00000000-0005-0000-0000-00002A700000}"/>
    <cellStyle name="20% - Accent1 3 5 4 3 4 4" xfId="28898" xr:uid="{00000000-0005-0000-0000-00002B700000}"/>
    <cellStyle name="20% - Accent1 3 5 4 3 5" xfId="28899" xr:uid="{00000000-0005-0000-0000-00002C700000}"/>
    <cellStyle name="20% - Accent1 3 5 4 3 5 2" xfId="28900" xr:uid="{00000000-0005-0000-0000-00002D700000}"/>
    <cellStyle name="20% - Accent1 3 5 4 3 5 2 2" xfId="28901" xr:uid="{00000000-0005-0000-0000-00002E700000}"/>
    <cellStyle name="20% - Accent1 3 5 4 3 5 3" xfId="28902" xr:uid="{00000000-0005-0000-0000-00002F700000}"/>
    <cellStyle name="20% - Accent1 3 5 4 3 6" xfId="28903" xr:uid="{00000000-0005-0000-0000-000030700000}"/>
    <cellStyle name="20% - Accent1 3 5 4 3 6 2" xfId="28904" xr:uid="{00000000-0005-0000-0000-000031700000}"/>
    <cellStyle name="20% - Accent1 3 5 4 3 6 2 2" xfId="28905" xr:uid="{00000000-0005-0000-0000-000032700000}"/>
    <cellStyle name="20% - Accent1 3 5 4 3 6 3" xfId="28906" xr:uid="{00000000-0005-0000-0000-000033700000}"/>
    <cellStyle name="20% - Accent1 3 5 4 3 7" xfId="28907" xr:uid="{00000000-0005-0000-0000-000034700000}"/>
    <cellStyle name="20% - Accent1 3 5 4 3 7 2" xfId="28908" xr:uid="{00000000-0005-0000-0000-000035700000}"/>
    <cellStyle name="20% - Accent1 3 5 4 3 8" xfId="28909" xr:uid="{00000000-0005-0000-0000-000036700000}"/>
    <cellStyle name="20% - Accent1 3 5 4 3 8 2" xfId="28910" xr:uid="{00000000-0005-0000-0000-000037700000}"/>
    <cellStyle name="20% - Accent1 3 5 4 3 9" xfId="28911" xr:uid="{00000000-0005-0000-0000-000038700000}"/>
    <cellStyle name="20% - Accent1 3 5 4 4" xfId="28912" xr:uid="{00000000-0005-0000-0000-000039700000}"/>
    <cellStyle name="20% - Accent1 3 5 4 4 2" xfId="28913" xr:uid="{00000000-0005-0000-0000-00003A700000}"/>
    <cellStyle name="20% - Accent1 3 5 4 4 2 2" xfId="28914" xr:uid="{00000000-0005-0000-0000-00003B700000}"/>
    <cellStyle name="20% - Accent1 3 5 4 4 2 2 2" xfId="28915" xr:uid="{00000000-0005-0000-0000-00003C700000}"/>
    <cellStyle name="20% - Accent1 3 5 4 4 2 3" xfId="28916" xr:uid="{00000000-0005-0000-0000-00003D700000}"/>
    <cellStyle name="20% - Accent1 3 5 4 4 3" xfId="28917" xr:uid="{00000000-0005-0000-0000-00003E700000}"/>
    <cellStyle name="20% - Accent1 3 5 4 4 3 2" xfId="28918" xr:uid="{00000000-0005-0000-0000-00003F700000}"/>
    <cellStyle name="20% - Accent1 3 5 4 4 4" xfId="28919" xr:uid="{00000000-0005-0000-0000-000040700000}"/>
    <cellStyle name="20% - Accent1 3 5 4 5" xfId="28920" xr:uid="{00000000-0005-0000-0000-000041700000}"/>
    <cellStyle name="20% - Accent1 3 5 4 5 2" xfId="28921" xr:uid="{00000000-0005-0000-0000-000042700000}"/>
    <cellStyle name="20% - Accent1 3 5 4 5 2 2" xfId="28922" xr:uid="{00000000-0005-0000-0000-000043700000}"/>
    <cellStyle name="20% - Accent1 3 5 4 5 2 2 2" xfId="28923" xr:uid="{00000000-0005-0000-0000-000044700000}"/>
    <cellStyle name="20% - Accent1 3 5 4 5 2 3" xfId="28924" xr:uid="{00000000-0005-0000-0000-000045700000}"/>
    <cellStyle name="20% - Accent1 3 5 4 5 3" xfId="28925" xr:uid="{00000000-0005-0000-0000-000046700000}"/>
    <cellStyle name="20% - Accent1 3 5 4 5 3 2" xfId="28926" xr:uid="{00000000-0005-0000-0000-000047700000}"/>
    <cellStyle name="20% - Accent1 3 5 4 5 4" xfId="28927" xr:uid="{00000000-0005-0000-0000-000048700000}"/>
    <cellStyle name="20% - Accent1 3 5 4 6" xfId="28928" xr:uid="{00000000-0005-0000-0000-000049700000}"/>
    <cellStyle name="20% - Accent1 3 5 4 6 2" xfId="28929" xr:uid="{00000000-0005-0000-0000-00004A700000}"/>
    <cellStyle name="20% - Accent1 3 5 4 6 2 2" xfId="28930" xr:uid="{00000000-0005-0000-0000-00004B700000}"/>
    <cellStyle name="20% - Accent1 3 5 4 6 2 2 2" xfId="28931" xr:uid="{00000000-0005-0000-0000-00004C700000}"/>
    <cellStyle name="20% - Accent1 3 5 4 6 2 3" xfId="28932" xr:uid="{00000000-0005-0000-0000-00004D700000}"/>
    <cellStyle name="20% - Accent1 3 5 4 6 3" xfId="28933" xr:uid="{00000000-0005-0000-0000-00004E700000}"/>
    <cellStyle name="20% - Accent1 3 5 4 6 3 2" xfId="28934" xr:uid="{00000000-0005-0000-0000-00004F700000}"/>
    <cellStyle name="20% - Accent1 3 5 4 6 4" xfId="28935" xr:uid="{00000000-0005-0000-0000-000050700000}"/>
    <cellStyle name="20% - Accent1 3 5 4 7" xfId="28936" xr:uid="{00000000-0005-0000-0000-000051700000}"/>
    <cellStyle name="20% - Accent1 3 5 4 7 2" xfId="28937" xr:uid="{00000000-0005-0000-0000-000052700000}"/>
    <cellStyle name="20% - Accent1 3 5 4 7 2 2" xfId="28938" xr:uid="{00000000-0005-0000-0000-000053700000}"/>
    <cellStyle name="20% - Accent1 3 5 4 7 3" xfId="28939" xr:uid="{00000000-0005-0000-0000-000054700000}"/>
    <cellStyle name="20% - Accent1 3 5 4 8" xfId="28940" xr:uid="{00000000-0005-0000-0000-000055700000}"/>
    <cellStyle name="20% - Accent1 3 5 4 8 2" xfId="28941" xr:uid="{00000000-0005-0000-0000-000056700000}"/>
    <cellStyle name="20% - Accent1 3 5 4 8 2 2" xfId="28942" xr:uid="{00000000-0005-0000-0000-000057700000}"/>
    <cellStyle name="20% - Accent1 3 5 4 8 3" xfId="28943" xr:uid="{00000000-0005-0000-0000-000058700000}"/>
    <cellStyle name="20% - Accent1 3 5 4 9" xfId="28944" xr:uid="{00000000-0005-0000-0000-000059700000}"/>
    <cellStyle name="20% - Accent1 3 5 4 9 2" xfId="28945" xr:uid="{00000000-0005-0000-0000-00005A700000}"/>
    <cellStyle name="20% - Accent1 3 5 5" xfId="28946" xr:uid="{00000000-0005-0000-0000-00005B700000}"/>
    <cellStyle name="20% - Accent1 3 5 5 10" xfId="28947" xr:uid="{00000000-0005-0000-0000-00005C700000}"/>
    <cellStyle name="20% - Accent1 3 5 5 10 2" xfId="28948" xr:uid="{00000000-0005-0000-0000-00005D700000}"/>
    <cellStyle name="20% - Accent1 3 5 5 11" xfId="28949" xr:uid="{00000000-0005-0000-0000-00005E700000}"/>
    <cellStyle name="20% - Accent1 3 5 5 2" xfId="28950" xr:uid="{00000000-0005-0000-0000-00005F700000}"/>
    <cellStyle name="20% - Accent1 3 5 5 2 2" xfId="28951" xr:uid="{00000000-0005-0000-0000-000060700000}"/>
    <cellStyle name="20% - Accent1 3 5 5 2 2 2" xfId="28952" xr:uid="{00000000-0005-0000-0000-000061700000}"/>
    <cellStyle name="20% - Accent1 3 5 5 2 2 2 2" xfId="28953" xr:uid="{00000000-0005-0000-0000-000062700000}"/>
    <cellStyle name="20% - Accent1 3 5 5 2 2 2 2 2" xfId="28954" xr:uid="{00000000-0005-0000-0000-000063700000}"/>
    <cellStyle name="20% - Accent1 3 5 5 2 2 2 3" xfId="28955" xr:uid="{00000000-0005-0000-0000-000064700000}"/>
    <cellStyle name="20% - Accent1 3 5 5 2 2 3" xfId="28956" xr:uid="{00000000-0005-0000-0000-000065700000}"/>
    <cellStyle name="20% - Accent1 3 5 5 2 2 3 2" xfId="28957" xr:uid="{00000000-0005-0000-0000-000066700000}"/>
    <cellStyle name="20% - Accent1 3 5 5 2 2 4" xfId="28958" xr:uid="{00000000-0005-0000-0000-000067700000}"/>
    <cellStyle name="20% - Accent1 3 5 5 2 3" xfId="28959" xr:uid="{00000000-0005-0000-0000-000068700000}"/>
    <cellStyle name="20% - Accent1 3 5 5 2 3 2" xfId="28960" xr:uid="{00000000-0005-0000-0000-000069700000}"/>
    <cellStyle name="20% - Accent1 3 5 5 2 3 2 2" xfId="28961" xr:uid="{00000000-0005-0000-0000-00006A700000}"/>
    <cellStyle name="20% - Accent1 3 5 5 2 3 2 2 2" xfId="28962" xr:uid="{00000000-0005-0000-0000-00006B700000}"/>
    <cellStyle name="20% - Accent1 3 5 5 2 3 2 3" xfId="28963" xr:uid="{00000000-0005-0000-0000-00006C700000}"/>
    <cellStyle name="20% - Accent1 3 5 5 2 3 3" xfId="28964" xr:uid="{00000000-0005-0000-0000-00006D700000}"/>
    <cellStyle name="20% - Accent1 3 5 5 2 3 3 2" xfId="28965" xr:uid="{00000000-0005-0000-0000-00006E700000}"/>
    <cellStyle name="20% - Accent1 3 5 5 2 3 4" xfId="28966" xr:uid="{00000000-0005-0000-0000-00006F700000}"/>
    <cellStyle name="20% - Accent1 3 5 5 2 4" xfId="28967" xr:uid="{00000000-0005-0000-0000-000070700000}"/>
    <cellStyle name="20% - Accent1 3 5 5 2 4 2" xfId="28968" xr:uid="{00000000-0005-0000-0000-000071700000}"/>
    <cellStyle name="20% - Accent1 3 5 5 2 4 2 2" xfId="28969" xr:uid="{00000000-0005-0000-0000-000072700000}"/>
    <cellStyle name="20% - Accent1 3 5 5 2 4 2 2 2" xfId="28970" xr:uid="{00000000-0005-0000-0000-000073700000}"/>
    <cellStyle name="20% - Accent1 3 5 5 2 4 2 3" xfId="28971" xr:uid="{00000000-0005-0000-0000-000074700000}"/>
    <cellStyle name="20% - Accent1 3 5 5 2 4 3" xfId="28972" xr:uid="{00000000-0005-0000-0000-000075700000}"/>
    <cellStyle name="20% - Accent1 3 5 5 2 4 3 2" xfId="28973" xr:uid="{00000000-0005-0000-0000-000076700000}"/>
    <cellStyle name="20% - Accent1 3 5 5 2 4 4" xfId="28974" xr:uid="{00000000-0005-0000-0000-000077700000}"/>
    <cellStyle name="20% - Accent1 3 5 5 2 5" xfId="28975" xr:uid="{00000000-0005-0000-0000-000078700000}"/>
    <cellStyle name="20% - Accent1 3 5 5 2 5 2" xfId="28976" xr:uid="{00000000-0005-0000-0000-000079700000}"/>
    <cellStyle name="20% - Accent1 3 5 5 2 5 2 2" xfId="28977" xr:uid="{00000000-0005-0000-0000-00007A700000}"/>
    <cellStyle name="20% - Accent1 3 5 5 2 5 3" xfId="28978" xr:uid="{00000000-0005-0000-0000-00007B700000}"/>
    <cellStyle name="20% - Accent1 3 5 5 2 6" xfId="28979" xr:uid="{00000000-0005-0000-0000-00007C700000}"/>
    <cellStyle name="20% - Accent1 3 5 5 2 6 2" xfId="28980" xr:uid="{00000000-0005-0000-0000-00007D700000}"/>
    <cellStyle name="20% - Accent1 3 5 5 2 6 2 2" xfId="28981" xr:uid="{00000000-0005-0000-0000-00007E700000}"/>
    <cellStyle name="20% - Accent1 3 5 5 2 6 3" xfId="28982" xr:uid="{00000000-0005-0000-0000-00007F700000}"/>
    <cellStyle name="20% - Accent1 3 5 5 2 7" xfId="28983" xr:uid="{00000000-0005-0000-0000-000080700000}"/>
    <cellStyle name="20% - Accent1 3 5 5 2 7 2" xfId="28984" xr:uid="{00000000-0005-0000-0000-000081700000}"/>
    <cellStyle name="20% - Accent1 3 5 5 2 8" xfId="28985" xr:uid="{00000000-0005-0000-0000-000082700000}"/>
    <cellStyle name="20% - Accent1 3 5 5 2 8 2" xfId="28986" xr:uid="{00000000-0005-0000-0000-000083700000}"/>
    <cellStyle name="20% - Accent1 3 5 5 2 9" xfId="28987" xr:uid="{00000000-0005-0000-0000-000084700000}"/>
    <cellStyle name="20% - Accent1 3 5 5 3" xfId="28988" xr:uid="{00000000-0005-0000-0000-000085700000}"/>
    <cellStyle name="20% - Accent1 3 5 5 3 2" xfId="28989" xr:uid="{00000000-0005-0000-0000-000086700000}"/>
    <cellStyle name="20% - Accent1 3 5 5 3 2 2" xfId="28990" xr:uid="{00000000-0005-0000-0000-000087700000}"/>
    <cellStyle name="20% - Accent1 3 5 5 3 2 2 2" xfId="28991" xr:uid="{00000000-0005-0000-0000-000088700000}"/>
    <cellStyle name="20% - Accent1 3 5 5 3 2 2 2 2" xfId="28992" xr:uid="{00000000-0005-0000-0000-000089700000}"/>
    <cellStyle name="20% - Accent1 3 5 5 3 2 2 3" xfId="28993" xr:uid="{00000000-0005-0000-0000-00008A700000}"/>
    <cellStyle name="20% - Accent1 3 5 5 3 2 3" xfId="28994" xr:uid="{00000000-0005-0000-0000-00008B700000}"/>
    <cellStyle name="20% - Accent1 3 5 5 3 2 3 2" xfId="28995" xr:uid="{00000000-0005-0000-0000-00008C700000}"/>
    <cellStyle name="20% - Accent1 3 5 5 3 2 4" xfId="28996" xr:uid="{00000000-0005-0000-0000-00008D700000}"/>
    <cellStyle name="20% - Accent1 3 5 5 3 3" xfId="28997" xr:uid="{00000000-0005-0000-0000-00008E700000}"/>
    <cellStyle name="20% - Accent1 3 5 5 3 3 2" xfId="28998" xr:uid="{00000000-0005-0000-0000-00008F700000}"/>
    <cellStyle name="20% - Accent1 3 5 5 3 3 2 2" xfId="28999" xr:uid="{00000000-0005-0000-0000-000090700000}"/>
    <cellStyle name="20% - Accent1 3 5 5 3 3 2 2 2" xfId="29000" xr:uid="{00000000-0005-0000-0000-000091700000}"/>
    <cellStyle name="20% - Accent1 3 5 5 3 3 2 3" xfId="29001" xr:uid="{00000000-0005-0000-0000-000092700000}"/>
    <cellStyle name="20% - Accent1 3 5 5 3 3 3" xfId="29002" xr:uid="{00000000-0005-0000-0000-000093700000}"/>
    <cellStyle name="20% - Accent1 3 5 5 3 3 3 2" xfId="29003" xr:uid="{00000000-0005-0000-0000-000094700000}"/>
    <cellStyle name="20% - Accent1 3 5 5 3 3 4" xfId="29004" xr:uid="{00000000-0005-0000-0000-000095700000}"/>
    <cellStyle name="20% - Accent1 3 5 5 3 4" xfId="29005" xr:uid="{00000000-0005-0000-0000-000096700000}"/>
    <cellStyle name="20% - Accent1 3 5 5 3 4 2" xfId="29006" xr:uid="{00000000-0005-0000-0000-000097700000}"/>
    <cellStyle name="20% - Accent1 3 5 5 3 4 2 2" xfId="29007" xr:uid="{00000000-0005-0000-0000-000098700000}"/>
    <cellStyle name="20% - Accent1 3 5 5 3 4 2 2 2" xfId="29008" xr:uid="{00000000-0005-0000-0000-000099700000}"/>
    <cellStyle name="20% - Accent1 3 5 5 3 4 2 3" xfId="29009" xr:uid="{00000000-0005-0000-0000-00009A700000}"/>
    <cellStyle name="20% - Accent1 3 5 5 3 4 3" xfId="29010" xr:uid="{00000000-0005-0000-0000-00009B700000}"/>
    <cellStyle name="20% - Accent1 3 5 5 3 4 3 2" xfId="29011" xr:uid="{00000000-0005-0000-0000-00009C700000}"/>
    <cellStyle name="20% - Accent1 3 5 5 3 4 4" xfId="29012" xr:uid="{00000000-0005-0000-0000-00009D700000}"/>
    <cellStyle name="20% - Accent1 3 5 5 3 5" xfId="29013" xr:uid="{00000000-0005-0000-0000-00009E700000}"/>
    <cellStyle name="20% - Accent1 3 5 5 3 5 2" xfId="29014" xr:uid="{00000000-0005-0000-0000-00009F700000}"/>
    <cellStyle name="20% - Accent1 3 5 5 3 5 2 2" xfId="29015" xr:uid="{00000000-0005-0000-0000-0000A0700000}"/>
    <cellStyle name="20% - Accent1 3 5 5 3 5 3" xfId="29016" xr:uid="{00000000-0005-0000-0000-0000A1700000}"/>
    <cellStyle name="20% - Accent1 3 5 5 3 6" xfId="29017" xr:uid="{00000000-0005-0000-0000-0000A2700000}"/>
    <cellStyle name="20% - Accent1 3 5 5 3 6 2" xfId="29018" xr:uid="{00000000-0005-0000-0000-0000A3700000}"/>
    <cellStyle name="20% - Accent1 3 5 5 3 6 2 2" xfId="29019" xr:uid="{00000000-0005-0000-0000-0000A4700000}"/>
    <cellStyle name="20% - Accent1 3 5 5 3 6 3" xfId="29020" xr:uid="{00000000-0005-0000-0000-0000A5700000}"/>
    <cellStyle name="20% - Accent1 3 5 5 3 7" xfId="29021" xr:uid="{00000000-0005-0000-0000-0000A6700000}"/>
    <cellStyle name="20% - Accent1 3 5 5 3 7 2" xfId="29022" xr:uid="{00000000-0005-0000-0000-0000A7700000}"/>
    <cellStyle name="20% - Accent1 3 5 5 3 8" xfId="29023" xr:uid="{00000000-0005-0000-0000-0000A8700000}"/>
    <cellStyle name="20% - Accent1 3 5 5 3 8 2" xfId="29024" xr:uid="{00000000-0005-0000-0000-0000A9700000}"/>
    <cellStyle name="20% - Accent1 3 5 5 3 9" xfId="29025" xr:uid="{00000000-0005-0000-0000-0000AA700000}"/>
    <cellStyle name="20% - Accent1 3 5 5 4" xfId="29026" xr:uid="{00000000-0005-0000-0000-0000AB700000}"/>
    <cellStyle name="20% - Accent1 3 5 5 4 2" xfId="29027" xr:uid="{00000000-0005-0000-0000-0000AC700000}"/>
    <cellStyle name="20% - Accent1 3 5 5 4 2 2" xfId="29028" xr:uid="{00000000-0005-0000-0000-0000AD700000}"/>
    <cellStyle name="20% - Accent1 3 5 5 4 2 2 2" xfId="29029" xr:uid="{00000000-0005-0000-0000-0000AE700000}"/>
    <cellStyle name="20% - Accent1 3 5 5 4 2 3" xfId="29030" xr:uid="{00000000-0005-0000-0000-0000AF700000}"/>
    <cellStyle name="20% - Accent1 3 5 5 4 3" xfId="29031" xr:uid="{00000000-0005-0000-0000-0000B0700000}"/>
    <cellStyle name="20% - Accent1 3 5 5 4 3 2" xfId="29032" xr:uid="{00000000-0005-0000-0000-0000B1700000}"/>
    <cellStyle name="20% - Accent1 3 5 5 4 4" xfId="29033" xr:uid="{00000000-0005-0000-0000-0000B2700000}"/>
    <cellStyle name="20% - Accent1 3 5 5 5" xfId="29034" xr:uid="{00000000-0005-0000-0000-0000B3700000}"/>
    <cellStyle name="20% - Accent1 3 5 5 5 2" xfId="29035" xr:uid="{00000000-0005-0000-0000-0000B4700000}"/>
    <cellStyle name="20% - Accent1 3 5 5 5 2 2" xfId="29036" xr:uid="{00000000-0005-0000-0000-0000B5700000}"/>
    <cellStyle name="20% - Accent1 3 5 5 5 2 2 2" xfId="29037" xr:uid="{00000000-0005-0000-0000-0000B6700000}"/>
    <cellStyle name="20% - Accent1 3 5 5 5 2 3" xfId="29038" xr:uid="{00000000-0005-0000-0000-0000B7700000}"/>
    <cellStyle name="20% - Accent1 3 5 5 5 3" xfId="29039" xr:uid="{00000000-0005-0000-0000-0000B8700000}"/>
    <cellStyle name="20% - Accent1 3 5 5 5 3 2" xfId="29040" xr:uid="{00000000-0005-0000-0000-0000B9700000}"/>
    <cellStyle name="20% - Accent1 3 5 5 5 4" xfId="29041" xr:uid="{00000000-0005-0000-0000-0000BA700000}"/>
    <cellStyle name="20% - Accent1 3 5 5 6" xfId="29042" xr:uid="{00000000-0005-0000-0000-0000BB700000}"/>
    <cellStyle name="20% - Accent1 3 5 5 6 2" xfId="29043" xr:uid="{00000000-0005-0000-0000-0000BC700000}"/>
    <cellStyle name="20% - Accent1 3 5 5 6 2 2" xfId="29044" xr:uid="{00000000-0005-0000-0000-0000BD700000}"/>
    <cellStyle name="20% - Accent1 3 5 5 6 2 2 2" xfId="29045" xr:uid="{00000000-0005-0000-0000-0000BE700000}"/>
    <cellStyle name="20% - Accent1 3 5 5 6 2 3" xfId="29046" xr:uid="{00000000-0005-0000-0000-0000BF700000}"/>
    <cellStyle name="20% - Accent1 3 5 5 6 3" xfId="29047" xr:uid="{00000000-0005-0000-0000-0000C0700000}"/>
    <cellStyle name="20% - Accent1 3 5 5 6 3 2" xfId="29048" xr:uid="{00000000-0005-0000-0000-0000C1700000}"/>
    <cellStyle name="20% - Accent1 3 5 5 6 4" xfId="29049" xr:uid="{00000000-0005-0000-0000-0000C2700000}"/>
    <cellStyle name="20% - Accent1 3 5 5 7" xfId="29050" xr:uid="{00000000-0005-0000-0000-0000C3700000}"/>
    <cellStyle name="20% - Accent1 3 5 5 7 2" xfId="29051" xr:uid="{00000000-0005-0000-0000-0000C4700000}"/>
    <cellStyle name="20% - Accent1 3 5 5 7 2 2" xfId="29052" xr:uid="{00000000-0005-0000-0000-0000C5700000}"/>
    <cellStyle name="20% - Accent1 3 5 5 7 3" xfId="29053" xr:uid="{00000000-0005-0000-0000-0000C6700000}"/>
    <cellStyle name="20% - Accent1 3 5 5 8" xfId="29054" xr:uid="{00000000-0005-0000-0000-0000C7700000}"/>
    <cellStyle name="20% - Accent1 3 5 5 8 2" xfId="29055" xr:uid="{00000000-0005-0000-0000-0000C8700000}"/>
    <cellStyle name="20% - Accent1 3 5 5 8 2 2" xfId="29056" xr:uid="{00000000-0005-0000-0000-0000C9700000}"/>
    <cellStyle name="20% - Accent1 3 5 5 8 3" xfId="29057" xr:uid="{00000000-0005-0000-0000-0000CA700000}"/>
    <cellStyle name="20% - Accent1 3 5 5 9" xfId="29058" xr:uid="{00000000-0005-0000-0000-0000CB700000}"/>
    <cellStyle name="20% - Accent1 3 5 5 9 2" xfId="29059" xr:uid="{00000000-0005-0000-0000-0000CC700000}"/>
    <cellStyle name="20% - Accent1 3 5 6" xfId="29060" xr:uid="{00000000-0005-0000-0000-0000CD700000}"/>
    <cellStyle name="20% - Accent1 3 5 6 10" xfId="29061" xr:uid="{00000000-0005-0000-0000-0000CE700000}"/>
    <cellStyle name="20% - Accent1 3 5 6 10 2" xfId="29062" xr:uid="{00000000-0005-0000-0000-0000CF700000}"/>
    <cellStyle name="20% - Accent1 3 5 6 11" xfId="29063" xr:uid="{00000000-0005-0000-0000-0000D0700000}"/>
    <cellStyle name="20% - Accent1 3 5 6 2" xfId="29064" xr:uid="{00000000-0005-0000-0000-0000D1700000}"/>
    <cellStyle name="20% - Accent1 3 5 6 2 2" xfId="29065" xr:uid="{00000000-0005-0000-0000-0000D2700000}"/>
    <cellStyle name="20% - Accent1 3 5 6 2 2 2" xfId="29066" xr:uid="{00000000-0005-0000-0000-0000D3700000}"/>
    <cellStyle name="20% - Accent1 3 5 6 2 2 2 2" xfId="29067" xr:uid="{00000000-0005-0000-0000-0000D4700000}"/>
    <cellStyle name="20% - Accent1 3 5 6 2 2 2 2 2" xfId="29068" xr:uid="{00000000-0005-0000-0000-0000D5700000}"/>
    <cellStyle name="20% - Accent1 3 5 6 2 2 2 3" xfId="29069" xr:uid="{00000000-0005-0000-0000-0000D6700000}"/>
    <cellStyle name="20% - Accent1 3 5 6 2 2 3" xfId="29070" xr:uid="{00000000-0005-0000-0000-0000D7700000}"/>
    <cellStyle name="20% - Accent1 3 5 6 2 2 3 2" xfId="29071" xr:uid="{00000000-0005-0000-0000-0000D8700000}"/>
    <cellStyle name="20% - Accent1 3 5 6 2 2 4" xfId="29072" xr:uid="{00000000-0005-0000-0000-0000D9700000}"/>
    <cellStyle name="20% - Accent1 3 5 6 2 3" xfId="29073" xr:uid="{00000000-0005-0000-0000-0000DA700000}"/>
    <cellStyle name="20% - Accent1 3 5 6 2 3 2" xfId="29074" xr:uid="{00000000-0005-0000-0000-0000DB700000}"/>
    <cellStyle name="20% - Accent1 3 5 6 2 3 2 2" xfId="29075" xr:uid="{00000000-0005-0000-0000-0000DC700000}"/>
    <cellStyle name="20% - Accent1 3 5 6 2 3 2 2 2" xfId="29076" xr:uid="{00000000-0005-0000-0000-0000DD700000}"/>
    <cellStyle name="20% - Accent1 3 5 6 2 3 2 3" xfId="29077" xr:uid="{00000000-0005-0000-0000-0000DE700000}"/>
    <cellStyle name="20% - Accent1 3 5 6 2 3 3" xfId="29078" xr:uid="{00000000-0005-0000-0000-0000DF700000}"/>
    <cellStyle name="20% - Accent1 3 5 6 2 3 3 2" xfId="29079" xr:uid="{00000000-0005-0000-0000-0000E0700000}"/>
    <cellStyle name="20% - Accent1 3 5 6 2 3 4" xfId="29080" xr:uid="{00000000-0005-0000-0000-0000E1700000}"/>
    <cellStyle name="20% - Accent1 3 5 6 2 4" xfId="29081" xr:uid="{00000000-0005-0000-0000-0000E2700000}"/>
    <cellStyle name="20% - Accent1 3 5 6 2 4 2" xfId="29082" xr:uid="{00000000-0005-0000-0000-0000E3700000}"/>
    <cellStyle name="20% - Accent1 3 5 6 2 4 2 2" xfId="29083" xr:uid="{00000000-0005-0000-0000-0000E4700000}"/>
    <cellStyle name="20% - Accent1 3 5 6 2 4 2 2 2" xfId="29084" xr:uid="{00000000-0005-0000-0000-0000E5700000}"/>
    <cellStyle name="20% - Accent1 3 5 6 2 4 2 3" xfId="29085" xr:uid="{00000000-0005-0000-0000-0000E6700000}"/>
    <cellStyle name="20% - Accent1 3 5 6 2 4 3" xfId="29086" xr:uid="{00000000-0005-0000-0000-0000E7700000}"/>
    <cellStyle name="20% - Accent1 3 5 6 2 4 3 2" xfId="29087" xr:uid="{00000000-0005-0000-0000-0000E8700000}"/>
    <cellStyle name="20% - Accent1 3 5 6 2 4 4" xfId="29088" xr:uid="{00000000-0005-0000-0000-0000E9700000}"/>
    <cellStyle name="20% - Accent1 3 5 6 2 5" xfId="29089" xr:uid="{00000000-0005-0000-0000-0000EA700000}"/>
    <cellStyle name="20% - Accent1 3 5 6 2 5 2" xfId="29090" xr:uid="{00000000-0005-0000-0000-0000EB700000}"/>
    <cellStyle name="20% - Accent1 3 5 6 2 5 2 2" xfId="29091" xr:uid="{00000000-0005-0000-0000-0000EC700000}"/>
    <cellStyle name="20% - Accent1 3 5 6 2 5 3" xfId="29092" xr:uid="{00000000-0005-0000-0000-0000ED700000}"/>
    <cellStyle name="20% - Accent1 3 5 6 2 6" xfId="29093" xr:uid="{00000000-0005-0000-0000-0000EE700000}"/>
    <cellStyle name="20% - Accent1 3 5 6 2 6 2" xfId="29094" xr:uid="{00000000-0005-0000-0000-0000EF700000}"/>
    <cellStyle name="20% - Accent1 3 5 6 2 6 2 2" xfId="29095" xr:uid="{00000000-0005-0000-0000-0000F0700000}"/>
    <cellStyle name="20% - Accent1 3 5 6 2 6 3" xfId="29096" xr:uid="{00000000-0005-0000-0000-0000F1700000}"/>
    <cellStyle name="20% - Accent1 3 5 6 2 7" xfId="29097" xr:uid="{00000000-0005-0000-0000-0000F2700000}"/>
    <cellStyle name="20% - Accent1 3 5 6 2 7 2" xfId="29098" xr:uid="{00000000-0005-0000-0000-0000F3700000}"/>
    <cellStyle name="20% - Accent1 3 5 6 2 8" xfId="29099" xr:uid="{00000000-0005-0000-0000-0000F4700000}"/>
    <cellStyle name="20% - Accent1 3 5 6 2 8 2" xfId="29100" xr:uid="{00000000-0005-0000-0000-0000F5700000}"/>
    <cellStyle name="20% - Accent1 3 5 6 2 9" xfId="29101" xr:uid="{00000000-0005-0000-0000-0000F6700000}"/>
    <cellStyle name="20% - Accent1 3 5 6 3" xfId="29102" xr:uid="{00000000-0005-0000-0000-0000F7700000}"/>
    <cellStyle name="20% - Accent1 3 5 6 3 2" xfId="29103" xr:uid="{00000000-0005-0000-0000-0000F8700000}"/>
    <cellStyle name="20% - Accent1 3 5 6 3 2 2" xfId="29104" xr:uid="{00000000-0005-0000-0000-0000F9700000}"/>
    <cellStyle name="20% - Accent1 3 5 6 3 2 2 2" xfId="29105" xr:uid="{00000000-0005-0000-0000-0000FA700000}"/>
    <cellStyle name="20% - Accent1 3 5 6 3 2 2 2 2" xfId="29106" xr:uid="{00000000-0005-0000-0000-0000FB700000}"/>
    <cellStyle name="20% - Accent1 3 5 6 3 2 2 3" xfId="29107" xr:uid="{00000000-0005-0000-0000-0000FC700000}"/>
    <cellStyle name="20% - Accent1 3 5 6 3 2 3" xfId="29108" xr:uid="{00000000-0005-0000-0000-0000FD700000}"/>
    <cellStyle name="20% - Accent1 3 5 6 3 2 3 2" xfId="29109" xr:uid="{00000000-0005-0000-0000-0000FE700000}"/>
    <cellStyle name="20% - Accent1 3 5 6 3 2 4" xfId="29110" xr:uid="{00000000-0005-0000-0000-0000FF700000}"/>
    <cellStyle name="20% - Accent1 3 5 6 3 3" xfId="29111" xr:uid="{00000000-0005-0000-0000-000000710000}"/>
    <cellStyle name="20% - Accent1 3 5 6 3 3 2" xfId="29112" xr:uid="{00000000-0005-0000-0000-000001710000}"/>
    <cellStyle name="20% - Accent1 3 5 6 3 3 2 2" xfId="29113" xr:uid="{00000000-0005-0000-0000-000002710000}"/>
    <cellStyle name="20% - Accent1 3 5 6 3 3 2 2 2" xfId="29114" xr:uid="{00000000-0005-0000-0000-000003710000}"/>
    <cellStyle name="20% - Accent1 3 5 6 3 3 2 3" xfId="29115" xr:uid="{00000000-0005-0000-0000-000004710000}"/>
    <cellStyle name="20% - Accent1 3 5 6 3 3 3" xfId="29116" xr:uid="{00000000-0005-0000-0000-000005710000}"/>
    <cellStyle name="20% - Accent1 3 5 6 3 3 3 2" xfId="29117" xr:uid="{00000000-0005-0000-0000-000006710000}"/>
    <cellStyle name="20% - Accent1 3 5 6 3 3 4" xfId="29118" xr:uid="{00000000-0005-0000-0000-000007710000}"/>
    <cellStyle name="20% - Accent1 3 5 6 3 4" xfId="29119" xr:uid="{00000000-0005-0000-0000-000008710000}"/>
    <cellStyle name="20% - Accent1 3 5 6 3 4 2" xfId="29120" xr:uid="{00000000-0005-0000-0000-000009710000}"/>
    <cellStyle name="20% - Accent1 3 5 6 3 4 2 2" xfId="29121" xr:uid="{00000000-0005-0000-0000-00000A710000}"/>
    <cellStyle name="20% - Accent1 3 5 6 3 4 2 2 2" xfId="29122" xr:uid="{00000000-0005-0000-0000-00000B710000}"/>
    <cellStyle name="20% - Accent1 3 5 6 3 4 2 3" xfId="29123" xr:uid="{00000000-0005-0000-0000-00000C710000}"/>
    <cellStyle name="20% - Accent1 3 5 6 3 4 3" xfId="29124" xr:uid="{00000000-0005-0000-0000-00000D710000}"/>
    <cellStyle name="20% - Accent1 3 5 6 3 4 3 2" xfId="29125" xr:uid="{00000000-0005-0000-0000-00000E710000}"/>
    <cellStyle name="20% - Accent1 3 5 6 3 4 4" xfId="29126" xr:uid="{00000000-0005-0000-0000-00000F710000}"/>
    <cellStyle name="20% - Accent1 3 5 6 3 5" xfId="29127" xr:uid="{00000000-0005-0000-0000-000010710000}"/>
    <cellStyle name="20% - Accent1 3 5 6 3 5 2" xfId="29128" xr:uid="{00000000-0005-0000-0000-000011710000}"/>
    <cellStyle name="20% - Accent1 3 5 6 3 5 2 2" xfId="29129" xr:uid="{00000000-0005-0000-0000-000012710000}"/>
    <cellStyle name="20% - Accent1 3 5 6 3 5 3" xfId="29130" xr:uid="{00000000-0005-0000-0000-000013710000}"/>
    <cellStyle name="20% - Accent1 3 5 6 3 6" xfId="29131" xr:uid="{00000000-0005-0000-0000-000014710000}"/>
    <cellStyle name="20% - Accent1 3 5 6 3 6 2" xfId="29132" xr:uid="{00000000-0005-0000-0000-000015710000}"/>
    <cellStyle name="20% - Accent1 3 5 6 3 6 2 2" xfId="29133" xr:uid="{00000000-0005-0000-0000-000016710000}"/>
    <cellStyle name="20% - Accent1 3 5 6 3 6 3" xfId="29134" xr:uid="{00000000-0005-0000-0000-000017710000}"/>
    <cellStyle name="20% - Accent1 3 5 6 3 7" xfId="29135" xr:uid="{00000000-0005-0000-0000-000018710000}"/>
    <cellStyle name="20% - Accent1 3 5 6 3 7 2" xfId="29136" xr:uid="{00000000-0005-0000-0000-000019710000}"/>
    <cellStyle name="20% - Accent1 3 5 6 3 8" xfId="29137" xr:uid="{00000000-0005-0000-0000-00001A710000}"/>
    <cellStyle name="20% - Accent1 3 5 6 3 8 2" xfId="29138" xr:uid="{00000000-0005-0000-0000-00001B710000}"/>
    <cellStyle name="20% - Accent1 3 5 6 3 9" xfId="29139" xr:uid="{00000000-0005-0000-0000-00001C710000}"/>
    <cellStyle name="20% - Accent1 3 5 6 4" xfId="29140" xr:uid="{00000000-0005-0000-0000-00001D710000}"/>
    <cellStyle name="20% - Accent1 3 5 6 4 2" xfId="29141" xr:uid="{00000000-0005-0000-0000-00001E710000}"/>
    <cellStyle name="20% - Accent1 3 5 6 4 2 2" xfId="29142" xr:uid="{00000000-0005-0000-0000-00001F710000}"/>
    <cellStyle name="20% - Accent1 3 5 6 4 2 2 2" xfId="29143" xr:uid="{00000000-0005-0000-0000-000020710000}"/>
    <cellStyle name="20% - Accent1 3 5 6 4 2 3" xfId="29144" xr:uid="{00000000-0005-0000-0000-000021710000}"/>
    <cellStyle name="20% - Accent1 3 5 6 4 3" xfId="29145" xr:uid="{00000000-0005-0000-0000-000022710000}"/>
    <cellStyle name="20% - Accent1 3 5 6 4 3 2" xfId="29146" xr:uid="{00000000-0005-0000-0000-000023710000}"/>
    <cellStyle name="20% - Accent1 3 5 6 4 4" xfId="29147" xr:uid="{00000000-0005-0000-0000-000024710000}"/>
    <cellStyle name="20% - Accent1 3 5 6 5" xfId="29148" xr:uid="{00000000-0005-0000-0000-000025710000}"/>
    <cellStyle name="20% - Accent1 3 5 6 5 2" xfId="29149" xr:uid="{00000000-0005-0000-0000-000026710000}"/>
    <cellStyle name="20% - Accent1 3 5 6 5 2 2" xfId="29150" xr:uid="{00000000-0005-0000-0000-000027710000}"/>
    <cellStyle name="20% - Accent1 3 5 6 5 2 2 2" xfId="29151" xr:uid="{00000000-0005-0000-0000-000028710000}"/>
    <cellStyle name="20% - Accent1 3 5 6 5 2 3" xfId="29152" xr:uid="{00000000-0005-0000-0000-000029710000}"/>
    <cellStyle name="20% - Accent1 3 5 6 5 3" xfId="29153" xr:uid="{00000000-0005-0000-0000-00002A710000}"/>
    <cellStyle name="20% - Accent1 3 5 6 5 3 2" xfId="29154" xr:uid="{00000000-0005-0000-0000-00002B710000}"/>
    <cellStyle name="20% - Accent1 3 5 6 5 4" xfId="29155" xr:uid="{00000000-0005-0000-0000-00002C710000}"/>
    <cellStyle name="20% - Accent1 3 5 6 6" xfId="29156" xr:uid="{00000000-0005-0000-0000-00002D710000}"/>
    <cellStyle name="20% - Accent1 3 5 6 6 2" xfId="29157" xr:uid="{00000000-0005-0000-0000-00002E710000}"/>
    <cellStyle name="20% - Accent1 3 5 6 6 2 2" xfId="29158" xr:uid="{00000000-0005-0000-0000-00002F710000}"/>
    <cellStyle name="20% - Accent1 3 5 6 6 2 2 2" xfId="29159" xr:uid="{00000000-0005-0000-0000-000030710000}"/>
    <cellStyle name="20% - Accent1 3 5 6 6 2 3" xfId="29160" xr:uid="{00000000-0005-0000-0000-000031710000}"/>
    <cellStyle name="20% - Accent1 3 5 6 6 3" xfId="29161" xr:uid="{00000000-0005-0000-0000-000032710000}"/>
    <cellStyle name="20% - Accent1 3 5 6 6 3 2" xfId="29162" xr:uid="{00000000-0005-0000-0000-000033710000}"/>
    <cellStyle name="20% - Accent1 3 5 6 6 4" xfId="29163" xr:uid="{00000000-0005-0000-0000-000034710000}"/>
    <cellStyle name="20% - Accent1 3 5 6 7" xfId="29164" xr:uid="{00000000-0005-0000-0000-000035710000}"/>
    <cellStyle name="20% - Accent1 3 5 6 7 2" xfId="29165" xr:uid="{00000000-0005-0000-0000-000036710000}"/>
    <cellStyle name="20% - Accent1 3 5 6 7 2 2" xfId="29166" xr:uid="{00000000-0005-0000-0000-000037710000}"/>
    <cellStyle name="20% - Accent1 3 5 6 7 3" xfId="29167" xr:uid="{00000000-0005-0000-0000-000038710000}"/>
    <cellStyle name="20% - Accent1 3 5 6 8" xfId="29168" xr:uid="{00000000-0005-0000-0000-000039710000}"/>
    <cellStyle name="20% - Accent1 3 5 6 8 2" xfId="29169" xr:uid="{00000000-0005-0000-0000-00003A710000}"/>
    <cellStyle name="20% - Accent1 3 5 6 8 2 2" xfId="29170" xr:uid="{00000000-0005-0000-0000-00003B710000}"/>
    <cellStyle name="20% - Accent1 3 5 6 8 3" xfId="29171" xr:uid="{00000000-0005-0000-0000-00003C710000}"/>
    <cellStyle name="20% - Accent1 3 5 6 9" xfId="29172" xr:uid="{00000000-0005-0000-0000-00003D710000}"/>
    <cellStyle name="20% - Accent1 3 5 6 9 2" xfId="29173" xr:uid="{00000000-0005-0000-0000-00003E710000}"/>
    <cellStyle name="20% - Accent1 3 5 7" xfId="29174" xr:uid="{00000000-0005-0000-0000-00003F710000}"/>
    <cellStyle name="20% - Accent1 3 5 7 2" xfId="29175" xr:uid="{00000000-0005-0000-0000-000040710000}"/>
    <cellStyle name="20% - Accent1 3 5 7 2 2" xfId="29176" xr:uid="{00000000-0005-0000-0000-000041710000}"/>
    <cellStyle name="20% - Accent1 3 5 7 2 2 2" xfId="29177" xr:uid="{00000000-0005-0000-0000-000042710000}"/>
    <cellStyle name="20% - Accent1 3 5 7 2 2 2 2" xfId="29178" xr:uid="{00000000-0005-0000-0000-000043710000}"/>
    <cellStyle name="20% - Accent1 3 5 7 2 2 3" xfId="29179" xr:uid="{00000000-0005-0000-0000-000044710000}"/>
    <cellStyle name="20% - Accent1 3 5 7 2 3" xfId="29180" xr:uid="{00000000-0005-0000-0000-000045710000}"/>
    <cellStyle name="20% - Accent1 3 5 7 2 3 2" xfId="29181" xr:uid="{00000000-0005-0000-0000-000046710000}"/>
    <cellStyle name="20% - Accent1 3 5 7 2 4" xfId="29182" xr:uid="{00000000-0005-0000-0000-000047710000}"/>
    <cellStyle name="20% - Accent1 3 5 7 3" xfId="29183" xr:uid="{00000000-0005-0000-0000-000048710000}"/>
    <cellStyle name="20% - Accent1 3 5 7 3 2" xfId="29184" xr:uid="{00000000-0005-0000-0000-000049710000}"/>
    <cellStyle name="20% - Accent1 3 5 7 3 2 2" xfId="29185" xr:uid="{00000000-0005-0000-0000-00004A710000}"/>
    <cellStyle name="20% - Accent1 3 5 7 3 2 2 2" xfId="29186" xr:uid="{00000000-0005-0000-0000-00004B710000}"/>
    <cellStyle name="20% - Accent1 3 5 7 3 2 3" xfId="29187" xr:uid="{00000000-0005-0000-0000-00004C710000}"/>
    <cellStyle name="20% - Accent1 3 5 7 3 3" xfId="29188" xr:uid="{00000000-0005-0000-0000-00004D710000}"/>
    <cellStyle name="20% - Accent1 3 5 7 3 3 2" xfId="29189" xr:uid="{00000000-0005-0000-0000-00004E710000}"/>
    <cellStyle name="20% - Accent1 3 5 7 3 4" xfId="29190" xr:uid="{00000000-0005-0000-0000-00004F710000}"/>
    <cellStyle name="20% - Accent1 3 5 7 4" xfId="29191" xr:uid="{00000000-0005-0000-0000-000050710000}"/>
    <cellStyle name="20% - Accent1 3 5 7 4 2" xfId="29192" xr:uid="{00000000-0005-0000-0000-000051710000}"/>
    <cellStyle name="20% - Accent1 3 5 7 4 2 2" xfId="29193" xr:uid="{00000000-0005-0000-0000-000052710000}"/>
    <cellStyle name="20% - Accent1 3 5 7 4 2 2 2" xfId="29194" xr:uid="{00000000-0005-0000-0000-000053710000}"/>
    <cellStyle name="20% - Accent1 3 5 7 4 2 3" xfId="29195" xr:uid="{00000000-0005-0000-0000-000054710000}"/>
    <cellStyle name="20% - Accent1 3 5 7 4 3" xfId="29196" xr:uid="{00000000-0005-0000-0000-000055710000}"/>
    <cellStyle name="20% - Accent1 3 5 7 4 3 2" xfId="29197" xr:uid="{00000000-0005-0000-0000-000056710000}"/>
    <cellStyle name="20% - Accent1 3 5 7 4 4" xfId="29198" xr:uid="{00000000-0005-0000-0000-000057710000}"/>
    <cellStyle name="20% - Accent1 3 5 7 5" xfId="29199" xr:uid="{00000000-0005-0000-0000-000058710000}"/>
    <cellStyle name="20% - Accent1 3 5 7 5 2" xfId="29200" xr:uid="{00000000-0005-0000-0000-000059710000}"/>
    <cellStyle name="20% - Accent1 3 5 7 5 2 2" xfId="29201" xr:uid="{00000000-0005-0000-0000-00005A710000}"/>
    <cellStyle name="20% - Accent1 3 5 7 5 3" xfId="29202" xr:uid="{00000000-0005-0000-0000-00005B710000}"/>
    <cellStyle name="20% - Accent1 3 5 7 6" xfId="29203" xr:uid="{00000000-0005-0000-0000-00005C710000}"/>
    <cellStyle name="20% - Accent1 3 5 7 6 2" xfId="29204" xr:uid="{00000000-0005-0000-0000-00005D710000}"/>
    <cellStyle name="20% - Accent1 3 5 7 6 2 2" xfId="29205" xr:uid="{00000000-0005-0000-0000-00005E710000}"/>
    <cellStyle name="20% - Accent1 3 5 7 6 3" xfId="29206" xr:uid="{00000000-0005-0000-0000-00005F710000}"/>
    <cellStyle name="20% - Accent1 3 5 7 7" xfId="29207" xr:uid="{00000000-0005-0000-0000-000060710000}"/>
    <cellStyle name="20% - Accent1 3 5 7 7 2" xfId="29208" xr:uid="{00000000-0005-0000-0000-000061710000}"/>
    <cellStyle name="20% - Accent1 3 5 7 8" xfId="29209" xr:uid="{00000000-0005-0000-0000-000062710000}"/>
    <cellStyle name="20% - Accent1 3 5 7 8 2" xfId="29210" xr:uid="{00000000-0005-0000-0000-000063710000}"/>
    <cellStyle name="20% - Accent1 3 5 7 9" xfId="29211" xr:uid="{00000000-0005-0000-0000-000064710000}"/>
    <cellStyle name="20% - Accent1 3 5 8" xfId="29212" xr:uid="{00000000-0005-0000-0000-000065710000}"/>
    <cellStyle name="20% - Accent1 3 5 8 2" xfId="29213" xr:uid="{00000000-0005-0000-0000-000066710000}"/>
    <cellStyle name="20% - Accent1 3 5 8 2 2" xfId="29214" xr:uid="{00000000-0005-0000-0000-000067710000}"/>
    <cellStyle name="20% - Accent1 3 5 8 2 2 2" xfId="29215" xr:uid="{00000000-0005-0000-0000-000068710000}"/>
    <cellStyle name="20% - Accent1 3 5 8 2 2 2 2" xfId="29216" xr:uid="{00000000-0005-0000-0000-000069710000}"/>
    <cellStyle name="20% - Accent1 3 5 8 2 2 3" xfId="29217" xr:uid="{00000000-0005-0000-0000-00006A710000}"/>
    <cellStyle name="20% - Accent1 3 5 8 2 3" xfId="29218" xr:uid="{00000000-0005-0000-0000-00006B710000}"/>
    <cellStyle name="20% - Accent1 3 5 8 2 3 2" xfId="29219" xr:uid="{00000000-0005-0000-0000-00006C710000}"/>
    <cellStyle name="20% - Accent1 3 5 8 2 4" xfId="29220" xr:uid="{00000000-0005-0000-0000-00006D710000}"/>
    <cellStyle name="20% - Accent1 3 5 8 3" xfId="29221" xr:uid="{00000000-0005-0000-0000-00006E710000}"/>
    <cellStyle name="20% - Accent1 3 5 8 3 2" xfId="29222" xr:uid="{00000000-0005-0000-0000-00006F710000}"/>
    <cellStyle name="20% - Accent1 3 5 8 3 2 2" xfId="29223" xr:uid="{00000000-0005-0000-0000-000070710000}"/>
    <cellStyle name="20% - Accent1 3 5 8 3 2 2 2" xfId="29224" xr:uid="{00000000-0005-0000-0000-000071710000}"/>
    <cellStyle name="20% - Accent1 3 5 8 3 2 3" xfId="29225" xr:uid="{00000000-0005-0000-0000-000072710000}"/>
    <cellStyle name="20% - Accent1 3 5 8 3 3" xfId="29226" xr:uid="{00000000-0005-0000-0000-000073710000}"/>
    <cellStyle name="20% - Accent1 3 5 8 3 3 2" xfId="29227" xr:uid="{00000000-0005-0000-0000-000074710000}"/>
    <cellStyle name="20% - Accent1 3 5 8 3 4" xfId="29228" xr:uid="{00000000-0005-0000-0000-000075710000}"/>
    <cellStyle name="20% - Accent1 3 5 8 4" xfId="29229" xr:uid="{00000000-0005-0000-0000-000076710000}"/>
    <cellStyle name="20% - Accent1 3 5 8 4 2" xfId="29230" xr:uid="{00000000-0005-0000-0000-000077710000}"/>
    <cellStyle name="20% - Accent1 3 5 8 4 2 2" xfId="29231" xr:uid="{00000000-0005-0000-0000-000078710000}"/>
    <cellStyle name="20% - Accent1 3 5 8 4 2 2 2" xfId="29232" xr:uid="{00000000-0005-0000-0000-000079710000}"/>
    <cellStyle name="20% - Accent1 3 5 8 4 2 3" xfId="29233" xr:uid="{00000000-0005-0000-0000-00007A710000}"/>
    <cellStyle name="20% - Accent1 3 5 8 4 3" xfId="29234" xr:uid="{00000000-0005-0000-0000-00007B710000}"/>
    <cellStyle name="20% - Accent1 3 5 8 4 3 2" xfId="29235" xr:uid="{00000000-0005-0000-0000-00007C710000}"/>
    <cellStyle name="20% - Accent1 3 5 8 4 4" xfId="29236" xr:uid="{00000000-0005-0000-0000-00007D710000}"/>
    <cellStyle name="20% - Accent1 3 5 8 5" xfId="29237" xr:uid="{00000000-0005-0000-0000-00007E710000}"/>
    <cellStyle name="20% - Accent1 3 5 8 5 2" xfId="29238" xr:uid="{00000000-0005-0000-0000-00007F710000}"/>
    <cellStyle name="20% - Accent1 3 5 8 5 2 2" xfId="29239" xr:uid="{00000000-0005-0000-0000-000080710000}"/>
    <cellStyle name="20% - Accent1 3 5 8 5 3" xfId="29240" xr:uid="{00000000-0005-0000-0000-000081710000}"/>
    <cellStyle name="20% - Accent1 3 5 8 6" xfId="29241" xr:uid="{00000000-0005-0000-0000-000082710000}"/>
    <cellStyle name="20% - Accent1 3 5 8 6 2" xfId="29242" xr:uid="{00000000-0005-0000-0000-000083710000}"/>
    <cellStyle name="20% - Accent1 3 5 8 6 2 2" xfId="29243" xr:uid="{00000000-0005-0000-0000-000084710000}"/>
    <cellStyle name="20% - Accent1 3 5 8 6 3" xfId="29244" xr:uid="{00000000-0005-0000-0000-000085710000}"/>
    <cellStyle name="20% - Accent1 3 5 8 7" xfId="29245" xr:uid="{00000000-0005-0000-0000-000086710000}"/>
    <cellStyle name="20% - Accent1 3 5 8 7 2" xfId="29246" xr:uid="{00000000-0005-0000-0000-000087710000}"/>
    <cellStyle name="20% - Accent1 3 5 8 8" xfId="29247" xr:uid="{00000000-0005-0000-0000-000088710000}"/>
    <cellStyle name="20% - Accent1 3 5 8 8 2" xfId="29248" xr:uid="{00000000-0005-0000-0000-000089710000}"/>
    <cellStyle name="20% - Accent1 3 5 8 9" xfId="29249" xr:uid="{00000000-0005-0000-0000-00008A710000}"/>
    <cellStyle name="20% - Accent1 3 5 9" xfId="29250" xr:uid="{00000000-0005-0000-0000-00008B710000}"/>
    <cellStyle name="20% - Accent1 3 5 9 2" xfId="29251" xr:uid="{00000000-0005-0000-0000-00008C710000}"/>
    <cellStyle name="20% - Accent1 3 5 9 2 2" xfId="29252" xr:uid="{00000000-0005-0000-0000-00008D710000}"/>
    <cellStyle name="20% - Accent1 3 5 9 2 2 2" xfId="29253" xr:uid="{00000000-0005-0000-0000-00008E710000}"/>
    <cellStyle name="20% - Accent1 3 5 9 2 3" xfId="29254" xr:uid="{00000000-0005-0000-0000-00008F710000}"/>
    <cellStyle name="20% - Accent1 3 5 9 3" xfId="29255" xr:uid="{00000000-0005-0000-0000-000090710000}"/>
    <cellStyle name="20% - Accent1 3 5 9 3 2" xfId="29256" xr:uid="{00000000-0005-0000-0000-000091710000}"/>
    <cellStyle name="20% - Accent1 3 5 9 4" xfId="29257" xr:uid="{00000000-0005-0000-0000-000092710000}"/>
    <cellStyle name="20% - Accent1 3 6" xfId="29258" xr:uid="{00000000-0005-0000-0000-000093710000}"/>
    <cellStyle name="20% - Accent1 3 6 10" xfId="29259" xr:uid="{00000000-0005-0000-0000-000094710000}"/>
    <cellStyle name="20% - Accent1 3 6 10 2" xfId="29260" xr:uid="{00000000-0005-0000-0000-000095710000}"/>
    <cellStyle name="20% - Accent1 3 6 10 2 2" xfId="29261" xr:uid="{00000000-0005-0000-0000-000096710000}"/>
    <cellStyle name="20% - Accent1 3 6 10 2 2 2" xfId="29262" xr:uid="{00000000-0005-0000-0000-000097710000}"/>
    <cellStyle name="20% - Accent1 3 6 10 2 3" xfId="29263" xr:uid="{00000000-0005-0000-0000-000098710000}"/>
    <cellStyle name="20% - Accent1 3 6 10 3" xfId="29264" xr:uid="{00000000-0005-0000-0000-000099710000}"/>
    <cellStyle name="20% - Accent1 3 6 10 3 2" xfId="29265" xr:uid="{00000000-0005-0000-0000-00009A710000}"/>
    <cellStyle name="20% - Accent1 3 6 10 4" xfId="29266" xr:uid="{00000000-0005-0000-0000-00009B710000}"/>
    <cellStyle name="20% - Accent1 3 6 11" xfId="29267" xr:uid="{00000000-0005-0000-0000-00009C710000}"/>
    <cellStyle name="20% - Accent1 3 6 11 2" xfId="29268" xr:uid="{00000000-0005-0000-0000-00009D710000}"/>
    <cellStyle name="20% - Accent1 3 6 11 2 2" xfId="29269" xr:uid="{00000000-0005-0000-0000-00009E710000}"/>
    <cellStyle name="20% - Accent1 3 6 11 3" xfId="29270" xr:uid="{00000000-0005-0000-0000-00009F710000}"/>
    <cellStyle name="20% - Accent1 3 6 12" xfId="29271" xr:uid="{00000000-0005-0000-0000-0000A0710000}"/>
    <cellStyle name="20% - Accent1 3 6 12 2" xfId="29272" xr:uid="{00000000-0005-0000-0000-0000A1710000}"/>
    <cellStyle name="20% - Accent1 3 6 12 2 2" xfId="29273" xr:uid="{00000000-0005-0000-0000-0000A2710000}"/>
    <cellStyle name="20% - Accent1 3 6 12 3" xfId="29274" xr:uid="{00000000-0005-0000-0000-0000A3710000}"/>
    <cellStyle name="20% - Accent1 3 6 13" xfId="29275" xr:uid="{00000000-0005-0000-0000-0000A4710000}"/>
    <cellStyle name="20% - Accent1 3 6 13 2" xfId="29276" xr:uid="{00000000-0005-0000-0000-0000A5710000}"/>
    <cellStyle name="20% - Accent1 3 6 14" xfId="29277" xr:uid="{00000000-0005-0000-0000-0000A6710000}"/>
    <cellStyle name="20% - Accent1 3 6 14 2" xfId="29278" xr:uid="{00000000-0005-0000-0000-0000A7710000}"/>
    <cellStyle name="20% - Accent1 3 6 15" xfId="29279" xr:uid="{00000000-0005-0000-0000-0000A8710000}"/>
    <cellStyle name="20% - Accent1 3 6 2" xfId="29280" xr:uid="{00000000-0005-0000-0000-0000A9710000}"/>
    <cellStyle name="20% - Accent1 3 6 2 10" xfId="29281" xr:uid="{00000000-0005-0000-0000-0000AA710000}"/>
    <cellStyle name="20% - Accent1 3 6 2 10 2" xfId="29282" xr:uid="{00000000-0005-0000-0000-0000AB710000}"/>
    <cellStyle name="20% - Accent1 3 6 2 10 2 2" xfId="29283" xr:uid="{00000000-0005-0000-0000-0000AC710000}"/>
    <cellStyle name="20% - Accent1 3 6 2 10 3" xfId="29284" xr:uid="{00000000-0005-0000-0000-0000AD710000}"/>
    <cellStyle name="20% - Accent1 3 6 2 11" xfId="29285" xr:uid="{00000000-0005-0000-0000-0000AE710000}"/>
    <cellStyle name="20% - Accent1 3 6 2 11 2" xfId="29286" xr:uid="{00000000-0005-0000-0000-0000AF710000}"/>
    <cellStyle name="20% - Accent1 3 6 2 11 2 2" xfId="29287" xr:uid="{00000000-0005-0000-0000-0000B0710000}"/>
    <cellStyle name="20% - Accent1 3 6 2 11 3" xfId="29288" xr:uid="{00000000-0005-0000-0000-0000B1710000}"/>
    <cellStyle name="20% - Accent1 3 6 2 12" xfId="29289" xr:uid="{00000000-0005-0000-0000-0000B2710000}"/>
    <cellStyle name="20% - Accent1 3 6 2 12 2" xfId="29290" xr:uid="{00000000-0005-0000-0000-0000B3710000}"/>
    <cellStyle name="20% - Accent1 3 6 2 13" xfId="29291" xr:uid="{00000000-0005-0000-0000-0000B4710000}"/>
    <cellStyle name="20% - Accent1 3 6 2 13 2" xfId="29292" xr:uid="{00000000-0005-0000-0000-0000B5710000}"/>
    <cellStyle name="20% - Accent1 3 6 2 14" xfId="29293" xr:uid="{00000000-0005-0000-0000-0000B6710000}"/>
    <cellStyle name="20% - Accent1 3 6 2 2" xfId="29294" xr:uid="{00000000-0005-0000-0000-0000B7710000}"/>
    <cellStyle name="20% - Accent1 3 6 2 2 10" xfId="29295" xr:uid="{00000000-0005-0000-0000-0000B8710000}"/>
    <cellStyle name="20% - Accent1 3 6 2 2 10 2" xfId="29296" xr:uid="{00000000-0005-0000-0000-0000B9710000}"/>
    <cellStyle name="20% - Accent1 3 6 2 2 11" xfId="29297" xr:uid="{00000000-0005-0000-0000-0000BA710000}"/>
    <cellStyle name="20% - Accent1 3 6 2 2 2" xfId="29298" xr:uid="{00000000-0005-0000-0000-0000BB710000}"/>
    <cellStyle name="20% - Accent1 3 6 2 2 2 2" xfId="29299" xr:uid="{00000000-0005-0000-0000-0000BC710000}"/>
    <cellStyle name="20% - Accent1 3 6 2 2 2 2 2" xfId="29300" xr:uid="{00000000-0005-0000-0000-0000BD710000}"/>
    <cellStyle name="20% - Accent1 3 6 2 2 2 2 2 2" xfId="29301" xr:uid="{00000000-0005-0000-0000-0000BE710000}"/>
    <cellStyle name="20% - Accent1 3 6 2 2 2 2 2 2 2" xfId="29302" xr:uid="{00000000-0005-0000-0000-0000BF710000}"/>
    <cellStyle name="20% - Accent1 3 6 2 2 2 2 2 3" xfId="29303" xr:uid="{00000000-0005-0000-0000-0000C0710000}"/>
    <cellStyle name="20% - Accent1 3 6 2 2 2 2 3" xfId="29304" xr:uid="{00000000-0005-0000-0000-0000C1710000}"/>
    <cellStyle name="20% - Accent1 3 6 2 2 2 2 3 2" xfId="29305" xr:uid="{00000000-0005-0000-0000-0000C2710000}"/>
    <cellStyle name="20% - Accent1 3 6 2 2 2 2 4" xfId="29306" xr:uid="{00000000-0005-0000-0000-0000C3710000}"/>
    <cellStyle name="20% - Accent1 3 6 2 2 2 3" xfId="29307" xr:uid="{00000000-0005-0000-0000-0000C4710000}"/>
    <cellStyle name="20% - Accent1 3 6 2 2 2 3 2" xfId="29308" xr:uid="{00000000-0005-0000-0000-0000C5710000}"/>
    <cellStyle name="20% - Accent1 3 6 2 2 2 3 2 2" xfId="29309" xr:uid="{00000000-0005-0000-0000-0000C6710000}"/>
    <cellStyle name="20% - Accent1 3 6 2 2 2 3 2 2 2" xfId="29310" xr:uid="{00000000-0005-0000-0000-0000C7710000}"/>
    <cellStyle name="20% - Accent1 3 6 2 2 2 3 2 3" xfId="29311" xr:uid="{00000000-0005-0000-0000-0000C8710000}"/>
    <cellStyle name="20% - Accent1 3 6 2 2 2 3 3" xfId="29312" xr:uid="{00000000-0005-0000-0000-0000C9710000}"/>
    <cellStyle name="20% - Accent1 3 6 2 2 2 3 3 2" xfId="29313" xr:uid="{00000000-0005-0000-0000-0000CA710000}"/>
    <cellStyle name="20% - Accent1 3 6 2 2 2 3 4" xfId="29314" xr:uid="{00000000-0005-0000-0000-0000CB710000}"/>
    <cellStyle name="20% - Accent1 3 6 2 2 2 4" xfId="29315" xr:uid="{00000000-0005-0000-0000-0000CC710000}"/>
    <cellStyle name="20% - Accent1 3 6 2 2 2 4 2" xfId="29316" xr:uid="{00000000-0005-0000-0000-0000CD710000}"/>
    <cellStyle name="20% - Accent1 3 6 2 2 2 4 2 2" xfId="29317" xr:uid="{00000000-0005-0000-0000-0000CE710000}"/>
    <cellStyle name="20% - Accent1 3 6 2 2 2 4 2 2 2" xfId="29318" xr:uid="{00000000-0005-0000-0000-0000CF710000}"/>
    <cellStyle name="20% - Accent1 3 6 2 2 2 4 2 3" xfId="29319" xr:uid="{00000000-0005-0000-0000-0000D0710000}"/>
    <cellStyle name="20% - Accent1 3 6 2 2 2 4 3" xfId="29320" xr:uid="{00000000-0005-0000-0000-0000D1710000}"/>
    <cellStyle name="20% - Accent1 3 6 2 2 2 4 3 2" xfId="29321" xr:uid="{00000000-0005-0000-0000-0000D2710000}"/>
    <cellStyle name="20% - Accent1 3 6 2 2 2 4 4" xfId="29322" xr:uid="{00000000-0005-0000-0000-0000D3710000}"/>
    <cellStyle name="20% - Accent1 3 6 2 2 2 5" xfId="29323" xr:uid="{00000000-0005-0000-0000-0000D4710000}"/>
    <cellStyle name="20% - Accent1 3 6 2 2 2 5 2" xfId="29324" xr:uid="{00000000-0005-0000-0000-0000D5710000}"/>
    <cellStyle name="20% - Accent1 3 6 2 2 2 5 2 2" xfId="29325" xr:uid="{00000000-0005-0000-0000-0000D6710000}"/>
    <cellStyle name="20% - Accent1 3 6 2 2 2 5 3" xfId="29326" xr:uid="{00000000-0005-0000-0000-0000D7710000}"/>
    <cellStyle name="20% - Accent1 3 6 2 2 2 6" xfId="29327" xr:uid="{00000000-0005-0000-0000-0000D8710000}"/>
    <cellStyle name="20% - Accent1 3 6 2 2 2 6 2" xfId="29328" xr:uid="{00000000-0005-0000-0000-0000D9710000}"/>
    <cellStyle name="20% - Accent1 3 6 2 2 2 6 2 2" xfId="29329" xr:uid="{00000000-0005-0000-0000-0000DA710000}"/>
    <cellStyle name="20% - Accent1 3 6 2 2 2 6 3" xfId="29330" xr:uid="{00000000-0005-0000-0000-0000DB710000}"/>
    <cellStyle name="20% - Accent1 3 6 2 2 2 7" xfId="29331" xr:uid="{00000000-0005-0000-0000-0000DC710000}"/>
    <cellStyle name="20% - Accent1 3 6 2 2 2 7 2" xfId="29332" xr:uid="{00000000-0005-0000-0000-0000DD710000}"/>
    <cellStyle name="20% - Accent1 3 6 2 2 2 8" xfId="29333" xr:uid="{00000000-0005-0000-0000-0000DE710000}"/>
    <cellStyle name="20% - Accent1 3 6 2 2 2 8 2" xfId="29334" xr:uid="{00000000-0005-0000-0000-0000DF710000}"/>
    <cellStyle name="20% - Accent1 3 6 2 2 2 9" xfId="29335" xr:uid="{00000000-0005-0000-0000-0000E0710000}"/>
    <cellStyle name="20% - Accent1 3 6 2 2 3" xfId="29336" xr:uid="{00000000-0005-0000-0000-0000E1710000}"/>
    <cellStyle name="20% - Accent1 3 6 2 2 3 2" xfId="29337" xr:uid="{00000000-0005-0000-0000-0000E2710000}"/>
    <cellStyle name="20% - Accent1 3 6 2 2 3 2 2" xfId="29338" xr:uid="{00000000-0005-0000-0000-0000E3710000}"/>
    <cellStyle name="20% - Accent1 3 6 2 2 3 2 2 2" xfId="29339" xr:uid="{00000000-0005-0000-0000-0000E4710000}"/>
    <cellStyle name="20% - Accent1 3 6 2 2 3 2 2 2 2" xfId="29340" xr:uid="{00000000-0005-0000-0000-0000E5710000}"/>
    <cellStyle name="20% - Accent1 3 6 2 2 3 2 2 3" xfId="29341" xr:uid="{00000000-0005-0000-0000-0000E6710000}"/>
    <cellStyle name="20% - Accent1 3 6 2 2 3 2 3" xfId="29342" xr:uid="{00000000-0005-0000-0000-0000E7710000}"/>
    <cellStyle name="20% - Accent1 3 6 2 2 3 2 3 2" xfId="29343" xr:uid="{00000000-0005-0000-0000-0000E8710000}"/>
    <cellStyle name="20% - Accent1 3 6 2 2 3 2 4" xfId="29344" xr:uid="{00000000-0005-0000-0000-0000E9710000}"/>
    <cellStyle name="20% - Accent1 3 6 2 2 3 3" xfId="29345" xr:uid="{00000000-0005-0000-0000-0000EA710000}"/>
    <cellStyle name="20% - Accent1 3 6 2 2 3 3 2" xfId="29346" xr:uid="{00000000-0005-0000-0000-0000EB710000}"/>
    <cellStyle name="20% - Accent1 3 6 2 2 3 3 2 2" xfId="29347" xr:uid="{00000000-0005-0000-0000-0000EC710000}"/>
    <cellStyle name="20% - Accent1 3 6 2 2 3 3 2 2 2" xfId="29348" xr:uid="{00000000-0005-0000-0000-0000ED710000}"/>
    <cellStyle name="20% - Accent1 3 6 2 2 3 3 2 3" xfId="29349" xr:uid="{00000000-0005-0000-0000-0000EE710000}"/>
    <cellStyle name="20% - Accent1 3 6 2 2 3 3 3" xfId="29350" xr:uid="{00000000-0005-0000-0000-0000EF710000}"/>
    <cellStyle name="20% - Accent1 3 6 2 2 3 3 3 2" xfId="29351" xr:uid="{00000000-0005-0000-0000-0000F0710000}"/>
    <cellStyle name="20% - Accent1 3 6 2 2 3 3 4" xfId="29352" xr:uid="{00000000-0005-0000-0000-0000F1710000}"/>
    <cellStyle name="20% - Accent1 3 6 2 2 3 4" xfId="29353" xr:uid="{00000000-0005-0000-0000-0000F2710000}"/>
    <cellStyle name="20% - Accent1 3 6 2 2 3 4 2" xfId="29354" xr:uid="{00000000-0005-0000-0000-0000F3710000}"/>
    <cellStyle name="20% - Accent1 3 6 2 2 3 4 2 2" xfId="29355" xr:uid="{00000000-0005-0000-0000-0000F4710000}"/>
    <cellStyle name="20% - Accent1 3 6 2 2 3 4 2 2 2" xfId="29356" xr:uid="{00000000-0005-0000-0000-0000F5710000}"/>
    <cellStyle name="20% - Accent1 3 6 2 2 3 4 2 3" xfId="29357" xr:uid="{00000000-0005-0000-0000-0000F6710000}"/>
    <cellStyle name="20% - Accent1 3 6 2 2 3 4 3" xfId="29358" xr:uid="{00000000-0005-0000-0000-0000F7710000}"/>
    <cellStyle name="20% - Accent1 3 6 2 2 3 4 3 2" xfId="29359" xr:uid="{00000000-0005-0000-0000-0000F8710000}"/>
    <cellStyle name="20% - Accent1 3 6 2 2 3 4 4" xfId="29360" xr:uid="{00000000-0005-0000-0000-0000F9710000}"/>
    <cellStyle name="20% - Accent1 3 6 2 2 3 5" xfId="29361" xr:uid="{00000000-0005-0000-0000-0000FA710000}"/>
    <cellStyle name="20% - Accent1 3 6 2 2 3 5 2" xfId="29362" xr:uid="{00000000-0005-0000-0000-0000FB710000}"/>
    <cellStyle name="20% - Accent1 3 6 2 2 3 5 2 2" xfId="29363" xr:uid="{00000000-0005-0000-0000-0000FC710000}"/>
    <cellStyle name="20% - Accent1 3 6 2 2 3 5 3" xfId="29364" xr:uid="{00000000-0005-0000-0000-0000FD710000}"/>
    <cellStyle name="20% - Accent1 3 6 2 2 3 6" xfId="29365" xr:uid="{00000000-0005-0000-0000-0000FE710000}"/>
    <cellStyle name="20% - Accent1 3 6 2 2 3 6 2" xfId="29366" xr:uid="{00000000-0005-0000-0000-0000FF710000}"/>
    <cellStyle name="20% - Accent1 3 6 2 2 3 6 2 2" xfId="29367" xr:uid="{00000000-0005-0000-0000-000000720000}"/>
    <cellStyle name="20% - Accent1 3 6 2 2 3 6 3" xfId="29368" xr:uid="{00000000-0005-0000-0000-000001720000}"/>
    <cellStyle name="20% - Accent1 3 6 2 2 3 7" xfId="29369" xr:uid="{00000000-0005-0000-0000-000002720000}"/>
    <cellStyle name="20% - Accent1 3 6 2 2 3 7 2" xfId="29370" xr:uid="{00000000-0005-0000-0000-000003720000}"/>
    <cellStyle name="20% - Accent1 3 6 2 2 3 8" xfId="29371" xr:uid="{00000000-0005-0000-0000-000004720000}"/>
    <cellStyle name="20% - Accent1 3 6 2 2 3 8 2" xfId="29372" xr:uid="{00000000-0005-0000-0000-000005720000}"/>
    <cellStyle name="20% - Accent1 3 6 2 2 3 9" xfId="29373" xr:uid="{00000000-0005-0000-0000-000006720000}"/>
    <cellStyle name="20% - Accent1 3 6 2 2 4" xfId="29374" xr:uid="{00000000-0005-0000-0000-000007720000}"/>
    <cellStyle name="20% - Accent1 3 6 2 2 4 2" xfId="29375" xr:uid="{00000000-0005-0000-0000-000008720000}"/>
    <cellStyle name="20% - Accent1 3 6 2 2 4 2 2" xfId="29376" xr:uid="{00000000-0005-0000-0000-000009720000}"/>
    <cellStyle name="20% - Accent1 3 6 2 2 4 2 2 2" xfId="29377" xr:uid="{00000000-0005-0000-0000-00000A720000}"/>
    <cellStyle name="20% - Accent1 3 6 2 2 4 2 3" xfId="29378" xr:uid="{00000000-0005-0000-0000-00000B720000}"/>
    <cellStyle name="20% - Accent1 3 6 2 2 4 3" xfId="29379" xr:uid="{00000000-0005-0000-0000-00000C720000}"/>
    <cellStyle name="20% - Accent1 3 6 2 2 4 3 2" xfId="29380" xr:uid="{00000000-0005-0000-0000-00000D720000}"/>
    <cellStyle name="20% - Accent1 3 6 2 2 4 4" xfId="29381" xr:uid="{00000000-0005-0000-0000-00000E720000}"/>
    <cellStyle name="20% - Accent1 3 6 2 2 5" xfId="29382" xr:uid="{00000000-0005-0000-0000-00000F720000}"/>
    <cellStyle name="20% - Accent1 3 6 2 2 5 2" xfId="29383" xr:uid="{00000000-0005-0000-0000-000010720000}"/>
    <cellStyle name="20% - Accent1 3 6 2 2 5 2 2" xfId="29384" xr:uid="{00000000-0005-0000-0000-000011720000}"/>
    <cellStyle name="20% - Accent1 3 6 2 2 5 2 2 2" xfId="29385" xr:uid="{00000000-0005-0000-0000-000012720000}"/>
    <cellStyle name="20% - Accent1 3 6 2 2 5 2 3" xfId="29386" xr:uid="{00000000-0005-0000-0000-000013720000}"/>
    <cellStyle name="20% - Accent1 3 6 2 2 5 3" xfId="29387" xr:uid="{00000000-0005-0000-0000-000014720000}"/>
    <cellStyle name="20% - Accent1 3 6 2 2 5 3 2" xfId="29388" xr:uid="{00000000-0005-0000-0000-000015720000}"/>
    <cellStyle name="20% - Accent1 3 6 2 2 5 4" xfId="29389" xr:uid="{00000000-0005-0000-0000-000016720000}"/>
    <cellStyle name="20% - Accent1 3 6 2 2 6" xfId="29390" xr:uid="{00000000-0005-0000-0000-000017720000}"/>
    <cellStyle name="20% - Accent1 3 6 2 2 6 2" xfId="29391" xr:uid="{00000000-0005-0000-0000-000018720000}"/>
    <cellStyle name="20% - Accent1 3 6 2 2 6 2 2" xfId="29392" xr:uid="{00000000-0005-0000-0000-000019720000}"/>
    <cellStyle name="20% - Accent1 3 6 2 2 6 2 2 2" xfId="29393" xr:uid="{00000000-0005-0000-0000-00001A720000}"/>
    <cellStyle name="20% - Accent1 3 6 2 2 6 2 3" xfId="29394" xr:uid="{00000000-0005-0000-0000-00001B720000}"/>
    <cellStyle name="20% - Accent1 3 6 2 2 6 3" xfId="29395" xr:uid="{00000000-0005-0000-0000-00001C720000}"/>
    <cellStyle name="20% - Accent1 3 6 2 2 6 3 2" xfId="29396" xr:uid="{00000000-0005-0000-0000-00001D720000}"/>
    <cellStyle name="20% - Accent1 3 6 2 2 6 4" xfId="29397" xr:uid="{00000000-0005-0000-0000-00001E720000}"/>
    <cellStyle name="20% - Accent1 3 6 2 2 7" xfId="29398" xr:uid="{00000000-0005-0000-0000-00001F720000}"/>
    <cellStyle name="20% - Accent1 3 6 2 2 7 2" xfId="29399" xr:uid="{00000000-0005-0000-0000-000020720000}"/>
    <cellStyle name="20% - Accent1 3 6 2 2 7 2 2" xfId="29400" xr:uid="{00000000-0005-0000-0000-000021720000}"/>
    <cellStyle name="20% - Accent1 3 6 2 2 7 3" xfId="29401" xr:uid="{00000000-0005-0000-0000-000022720000}"/>
    <cellStyle name="20% - Accent1 3 6 2 2 8" xfId="29402" xr:uid="{00000000-0005-0000-0000-000023720000}"/>
    <cellStyle name="20% - Accent1 3 6 2 2 8 2" xfId="29403" xr:uid="{00000000-0005-0000-0000-000024720000}"/>
    <cellStyle name="20% - Accent1 3 6 2 2 8 2 2" xfId="29404" xr:uid="{00000000-0005-0000-0000-000025720000}"/>
    <cellStyle name="20% - Accent1 3 6 2 2 8 3" xfId="29405" xr:uid="{00000000-0005-0000-0000-000026720000}"/>
    <cellStyle name="20% - Accent1 3 6 2 2 9" xfId="29406" xr:uid="{00000000-0005-0000-0000-000027720000}"/>
    <cellStyle name="20% - Accent1 3 6 2 2 9 2" xfId="29407" xr:uid="{00000000-0005-0000-0000-000028720000}"/>
    <cellStyle name="20% - Accent1 3 6 2 3" xfId="29408" xr:uid="{00000000-0005-0000-0000-000029720000}"/>
    <cellStyle name="20% - Accent1 3 6 2 3 10" xfId="29409" xr:uid="{00000000-0005-0000-0000-00002A720000}"/>
    <cellStyle name="20% - Accent1 3 6 2 3 10 2" xfId="29410" xr:uid="{00000000-0005-0000-0000-00002B720000}"/>
    <cellStyle name="20% - Accent1 3 6 2 3 11" xfId="29411" xr:uid="{00000000-0005-0000-0000-00002C720000}"/>
    <cellStyle name="20% - Accent1 3 6 2 3 2" xfId="29412" xr:uid="{00000000-0005-0000-0000-00002D720000}"/>
    <cellStyle name="20% - Accent1 3 6 2 3 2 2" xfId="29413" xr:uid="{00000000-0005-0000-0000-00002E720000}"/>
    <cellStyle name="20% - Accent1 3 6 2 3 2 2 2" xfId="29414" xr:uid="{00000000-0005-0000-0000-00002F720000}"/>
    <cellStyle name="20% - Accent1 3 6 2 3 2 2 2 2" xfId="29415" xr:uid="{00000000-0005-0000-0000-000030720000}"/>
    <cellStyle name="20% - Accent1 3 6 2 3 2 2 2 2 2" xfId="29416" xr:uid="{00000000-0005-0000-0000-000031720000}"/>
    <cellStyle name="20% - Accent1 3 6 2 3 2 2 2 3" xfId="29417" xr:uid="{00000000-0005-0000-0000-000032720000}"/>
    <cellStyle name="20% - Accent1 3 6 2 3 2 2 3" xfId="29418" xr:uid="{00000000-0005-0000-0000-000033720000}"/>
    <cellStyle name="20% - Accent1 3 6 2 3 2 2 3 2" xfId="29419" xr:uid="{00000000-0005-0000-0000-000034720000}"/>
    <cellStyle name="20% - Accent1 3 6 2 3 2 2 4" xfId="29420" xr:uid="{00000000-0005-0000-0000-000035720000}"/>
    <cellStyle name="20% - Accent1 3 6 2 3 2 3" xfId="29421" xr:uid="{00000000-0005-0000-0000-000036720000}"/>
    <cellStyle name="20% - Accent1 3 6 2 3 2 3 2" xfId="29422" xr:uid="{00000000-0005-0000-0000-000037720000}"/>
    <cellStyle name="20% - Accent1 3 6 2 3 2 3 2 2" xfId="29423" xr:uid="{00000000-0005-0000-0000-000038720000}"/>
    <cellStyle name="20% - Accent1 3 6 2 3 2 3 2 2 2" xfId="29424" xr:uid="{00000000-0005-0000-0000-000039720000}"/>
    <cellStyle name="20% - Accent1 3 6 2 3 2 3 2 3" xfId="29425" xr:uid="{00000000-0005-0000-0000-00003A720000}"/>
    <cellStyle name="20% - Accent1 3 6 2 3 2 3 3" xfId="29426" xr:uid="{00000000-0005-0000-0000-00003B720000}"/>
    <cellStyle name="20% - Accent1 3 6 2 3 2 3 3 2" xfId="29427" xr:uid="{00000000-0005-0000-0000-00003C720000}"/>
    <cellStyle name="20% - Accent1 3 6 2 3 2 3 4" xfId="29428" xr:uid="{00000000-0005-0000-0000-00003D720000}"/>
    <cellStyle name="20% - Accent1 3 6 2 3 2 4" xfId="29429" xr:uid="{00000000-0005-0000-0000-00003E720000}"/>
    <cellStyle name="20% - Accent1 3 6 2 3 2 4 2" xfId="29430" xr:uid="{00000000-0005-0000-0000-00003F720000}"/>
    <cellStyle name="20% - Accent1 3 6 2 3 2 4 2 2" xfId="29431" xr:uid="{00000000-0005-0000-0000-000040720000}"/>
    <cellStyle name="20% - Accent1 3 6 2 3 2 4 2 2 2" xfId="29432" xr:uid="{00000000-0005-0000-0000-000041720000}"/>
    <cellStyle name="20% - Accent1 3 6 2 3 2 4 2 3" xfId="29433" xr:uid="{00000000-0005-0000-0000-000042720000}"/>
    <cellStyle name="20% - Accent1 3 6 2 3 2 4 3" xfId="29434" xr:uid="{00000000-0005-0000-0000-000043720000}"/>
    <cellStyle name="20% - Accent1 3 6 2 3 2 4 3 2" xfId="29435" xr:uid="{00000000-0005-0000-0000-000044720000}"/>
    <cellStyle name="20% - Accent1 3 6 2 3 2 4 4" xfId="29436" xr:uid="{00000000-0005-0000-0000-000045720000}"/>
    <cellStyle name="20% - Accent1 3 6 2 3 2 5" xfId="29437" xr:uid="{00000000-0005-0000-0000-000046720000}"/>
    <cellStyle name="20% - Accent1 3 6 2 3 2 5 2" xfId="29438" xr:uid="{00000000-0005-0000-0000-000047720000}"/>
    <cellStyle name="20% - Accent1 3 6 2 3 2 5 2 2" xfId="29439" xr:uid="{00000000-0005-0000-0000-000048720000}"/>
    <cellStyle name="20% - Accent1 3 6 2 3 2 5 3" xfId="29440" xr:uid="{00000000-0005-0000-0000-000049720000}"/>
    <cellStyle name="20% - Accent1 3 6 2 3 2 6" xfId="29441" xr:uid="{00000000-0005-0000-0000-00004A720000}"/>
    <cellStyle name="20% - Accent1 3 6 2 3 2 6 2" xfId="29442" xr:uid="{00000000-0005-0000-0000-00004B720000}"/>
    <cellStyle name="20% - Accent1 3 6 2 3 2 6 2 2" xfId="29443" xr:uid="{00000000-0005-0000-0000-00004C720000}"/>
    <cellStyle name="20% - Accent1 3 6 2 3 2 6 3" xfId="29444" xr:uid="{00000000-0005-0000-0000-00004D720000}"/>
    <cellStyle name="20% - Accent1 3 6 2 3 2 7" xfId="29445" xr:uid="{00000000-0005-0000-0000-00004E720000}"/>
    <cellStyle name="20% - Accent1 3 6 2 3 2 7 2" xfId="29446" xr:uid="{00000000-0005-0000-0000-00004F720000}"/>
    <cellStyle name="20% - Accent1 3 6 2 3 2 8" xfId="29447" xr:uid="{00000000-0005-0000-0000-000050720000}"/>
    <cellStyle name="20% - Accent1 3 6 2 3 2 8 2" xfId="29448" xr:uid="{00000000-0005-0000-0000-000051720000}"/>
    <cellStyle name="20% - Accent1 3 6 2 3 2 9" xfId="29449" xr:uid="{00000000-0005-0000-0000-000052720000}"/>
    <cellStyle name="20% - Accent1 3 6 2 3 3" xfId="29450" xr:uid="{00000000-0005-0000-0000-000053720000}"/>
    <cellStyle name="20% - Accent1 3 6 2 3 3 2" xfId="29451" xr:uid="{00000000-0005-0000-0000-000054720000}"/>
    <cellStyle name="20% - Accent1 3 6 2 3 3 2 2" xfId="29452" xr:uid="{00000000-0005-0000-0000-000055720000}"/>
    <cellStyle name="20% - Accent1 3 6 2 3 3 2 2 2" xfId="29453" xr:uid="{00000000-0005-0000-0000-000056720000}"/>
    <cellStyle name="20% - Accent1 3 6 2 3 3 2 2 2 2" xfId="29454" xr:uid="{00000000-0005-0000-0000-000057720000}"/>
    <cellStyle name="20% - Accent1 3 6 2 3 3 2 2 3" xfId="29455" xr:uid="{00000000-0005-0000-0000-000058720000}"/>
    <cellStyle name="20% - Accent1 3 6 2 3 3 2 3" xfId="29456" xr:uid="{00000000-0005-0000-0000-000059720000}"/>
    <cellStyle name="20% - Accent1 3 6 2 3 3 2 3 2" xfId="29457" xr:uid="{00000000-0005-0000-0000-00005A720000}"/>
    <cellStyle name="20% - Accent1 3 6 2 3 3 2 4" xfId="29458" xr:uid="{00000000-0005-0000-0000-00005B720000}"/>
    <cellStyle name="20% - Accent1 3 6 2 3 3 3" xfId="29459" xr:uid="{00000000-0005-0000-0000-00005C720000}"/>
    <cellStyle name="20% - Accent1 3 6 2 3 3 3 2" xfId="29460" xr:uid="{00000000-0005-0000-0000-00005D720000}"/>
    <cellStyle name="20% - Accent1 3 6 2 3 3 3 2 2" xfId="29461" xr:uid="{00000000-0005-0000-0000-00005E720000}"/>
    <cellStyle name="20% - Accent1 3 6 2 3 3 3 2 2 2" xfId="29462" xr:uid="{00000000-0005-0000-0000-00005F720000}"/>
    <cellStyle name="20% - Accent1 3 6 2 3 3 3 2 3" xfId="29463" xr:uid="{00000000-0005-0000-0000-000060720000}"/>
    <cellStyle name="20% - Accent1 3 6 2 3 3 3 3" xfId="29464" xr:uid="{00000000-0005-0000-0000-000061720000}"/>
    <cellStyle name="20% - Accent1 3 6 2 3 3 3 3 2" xfId="29465" xr:uid="{00000000-0005-0000-0000-000062720000}"/>
    <cellStyle name="20% - Accent1 3 6 2 3 3 3 4" xfId="29466" xr:uid="{00000000-0005-0000-0000-000063720000}"/>
    <cellStyle name="20% - Accent1 3 6 2 3 3 4" xfId="29467" xr:uid="{00000000-0005-0000-0000-000064720000}"/>
    <cellStyle name="20% - Accent1 3 6 2 3 3 4 2" xfId="29468" xr:uid="{00000000-0005-0000-0000-000065720000}"/>
    <cellStyle name="20% - Accent1 3 6 2 3 3 4 2 2" xfId="29469" xr:uid="{00000000-0005-0000-0000-000066720000}"/>
    <cellStyle name="20% - Accent1 3 6 2 3 3 4 2 2 2" xfId="29470" xr:uid="{00000000-0005-0000-0000-000067720000}"/>
    <cellStyle name="20% - Accent1 3 6 2 3 3 4 2 3" xfId="29471" xr:uid="{00000000-0005-0000-0000-000068720000}"/>
    <cellStyle name="20% - Accent1 3 6 2 3 3 4 3" xfId="29472" xr:uid="{00000000-0005-0000-0000-000069720000}"/>
    <cellStyle name="20% - Accent1 3 6 2 3 3 4 3 2" xfId="29473" xr:uid="{00000000-0005-0000-0000-00006A720000}"/>
    <cellStyle name="20% - Accent1 3 6 2 3 3 4 4" xfId="29474" xr:uid="{00000000-0005-0000-0000-00006B720000}"/>
    <cellStyle name="20% - Accent1 3 6 2 3 3 5" xfId="29475" xr:uid="{00000000-0005-0000-0000-00006C720000}"/>
    <cellStyle name="20% - Accent1 3 6 2 3 3 5 2" xfId="29476" xr:uid="{00000000-0005-0000-0000-00006D720000}"/>
    <cellStyle name="20% - Accent1 3 6 2 3 3 5 2 2" xfId="29477" xr:uid="{00000000-0005-0000-0000-00006E720000}"/>
    <cellStyle name="20% - Accent1 3 6 2 3 3 5 3" xfId="29478" xr:uid="{00000000-0005-0000-0000-00006F720000}"/>
    <cellStyle name="20% - Accent1 3 6 2 3 3 6" xfId="29479" xr:uid="{00000000-0005-0000-0000-000070720000}"/>
    <cellStyle name="20% - Accent1 3 6 2 3 3 6 2" xfId="29480" xr:uid="{00000000-0005-0000-0000-000071720000}"/>
    <cellStyle name="20% - Accent1 3 6 2 3 3 6 2 2" xfId="29481" xr:uid="{00000000-0005-0000-0000-000072720000}"/>
    <cellStyle name="20% - Accent1 3 6 2 3 3 6 3" xfId="29482" xr:uid="{00000000-0005-0000-0000-000073720000}"/>
    <cellStyle name="20% - Accent1 3 6 2 3 3 7" xfId="29483" xr:uid="{00000000-0005-0000-0000-000074720000}"/>
    <cellStyle name="20% - Accent1 3 6 2 3 3 7 2" xfId="29484" xr:uid="{00000000-0005-0000-0000-000075720000}"/>
    <cellStyle name="20% - Accent1 3 6 2 3 3 8" xfId="29485" xr:uid="{00000000-0005-0000-0000-000076720000}"/>
    <cellStyle name="20% - Accent1 3 6 2 3 3 8 2" xfId="29486" xr:uid="{00000000-0005-0000-0000-000077720000}"/>
    <cellStyle name="20% - Accent1 3 6 2 3 3 9" xfId="29487" xr:uid="{00000000-0005-0000-0000-000078720000}"/>
    <cellStyle name="20% - Accent1 3 6 2 3 4" xfId="29488" xr:uid="{00000000-0005-0000-0000-000079720000}"/>
    <cellStyle name="20% - Accent1 3 6 2 3 4 2" xfId="29489" xr:uid="{00000000-0005-0000-0000-00007A720000}"/>
    <cellStyle name="20% - Accent1 3 6 2 3 4 2 2" xfId="29490" xr:uid="{00000000-0005-0000-0000-00007B720000}"/>
    <cellStyle name="20% - Accent1 3 6 2 3 4 2 2 2" xfId="29491" xr:uid="{00000000-0005-0000-0000-00007C720000}"/>
    <cellStyle name="20% - Accent1 3 6 2 3 4 2 3" xfId="29492" xr:uid="{00000000-0005-0000-0000-00007D720000}"/>
    <cellStyle name="20% - Accent1 3 6 2 3 4 3" xfId="29493" xr:uid="{00000000-0005-0000-0000-00007E720000}"/>
    <cellStyle name="20% - Accent1 3 6 2 3 4 3 2" xfId="29494" xr:uid="{00000000-0005-0000-0000-00007F720000}"/>
    <cellStyle name="20% - Accent1 3 6 2 3 4 4" xfId="29495" xr:uid="{00000000-0005-0000-0000-000080720000}"/>
    <cellStyle name="20% - Accent1 3 6 2 3 5" xfId="29496" xr:uid="{00000000-0005-0000-0000-000081720000}"/>
    <cellStyle name="20% - Accent1 3 6 2 3 5 2" xfId="29497" xr:uid="{00000000-0005-0000-0000-000082720000}"/>
    <cellStyle name="20% - Accent1 3 6 2 3 5 2 2" xfId="29498" xr:uid="{00000000-0005-0000-0000-000083720000}"/>
    <cellStyle name="20% - Accent1 3 6 2 3 5 2 2 2" xfId="29499" xr:uid="{00000000-0005-0000-0000-000084720000}"/>
    <cellStyle name="20% - Accent1 3 6 2 3 5 2 3" xfId="29500" xr:uid="{00000000-0005-0000-0000-000085720000}"/>
    <cellStyle name="20% - Accent1 3 6 2 3 5 3" xfId="29501" xr:uid="{00000000-0005-0000-0000-000086720000}"/>
    <cellStyle name="20% - Accent1 3 6 2 3 5 3 2" xfId="29502" xr:uid="{00000000-0005-0000-0000-000087720000}"/>
    <cellStyle name="20% - Accent1 3 6 2 3 5 4" xfId="29503" xr:uid="{00000000-0005-0000-0000-000088720000}"/>
    <cellStyle name="20% - Accent1 3 6 2 3 6" xfId="29504" xr:uid="{00000000-0005-0000-0000-000089720000}"/>
    <cellStyle name="20% - Accent1 3 6 2 3 6 2" xfId="29505" xr:uid="{00000000-0005-0000-0000-00008A720000}"/>
    <cellStyle name="20% - Accent1 3 6 2 3 6 2 2" xfId="29506" xr:uid="{00000000-0005-0000-0000-00008B720000}"/>
    <cellStyle name="20% - Accent1 3 6 2 3 6 2 2 2" xfId="29507" xr:uid="{00000000-0005-0000-0000-00008C720000}"/>
    <cellStyle name="20% - Accent1 3 6 2 3 6 2 3" xfId="29508" xr:uid="{00000000-0005-0000-0000-00008D720000}"/>
    <cellStyle name="20% - Accent1 3 6 2 3 6 3" xfId="29509" xr:uid="{00000000-0005-0000-0000-00008E720000}"/>
    <cellStyle name="20% - Accent1 3 6 2 3 6 3 2" xfId="29510" xr:uid="{00000000-0005-0000-0000-00008F720000}"/>
    <cellStyle name="20% - Accent1 3 6 2 3 6 4" xfId="29511" xr:uid="{00000000-0005-0000-0000-000090720000}"/>
    <cellStyle name="20% - Accent1 3 6 2 3 7" xfId="29512" xr:uid="{00000000-0005-0000-0000-000091720000}"/>
    <cellStyle name="20% - Accent1 3 6 2 3 7 2" xfId="29513" xr:uid="{00000000-0005-0000-0000-000092720000}"/>
    <cellStyle name="20% - Accent1 3 6 2 3 7 2 2" xfId="29514" xr:uid="{00000000-0005-0000-0000-000093720000}"/>
    <cellStyle name="20% - Accent1 3 6 2 3 7 3" xfId="29515" xr:uid="{00000000-0005-0000-0000-000094720000}"/>
    <cellStyle name="20% - Accent1 3 6 2 3 8" xfId="29516" xr:uid="{00000000-0005-0000-0000-000095720000}"/>
    <cellStyle name="20% - Accent1 3 6 2 3 8 2" xfId="29517" xr:uid="{00000000-0005-0000-0000-000096720000}"/>
    <cellStyle name="20% - Accent1 3 6 2 3 8 2 2" xfId="29518" xr:uid="{00000000-0005-0000-0000-000097720000}"/>
    <cellStyle name="20% - Accent1 3 6 2 3 8 3" xfId="29519" xr:uid="{00000000-0005-0000-0000-000098720000}"/>
    <cellStyle name="20% - Accent1 3 6 2 3 9" xfId="29520" xr:uid="{00000000-0005-0000-0000-000099720000}"/>
    <cellStyle name="20% - Accent1 3 6 2 3 9 2" xfId="29521" xr:uid="{00000000-0005-0000-0000-00009A720000}"/>
    <cellStyle name="20% - Accent1 3 6 2 4" xfId="29522" xr:uid="{00000000-0005-0000-0000-00009B720000}"/>
    <cellStyle name="20% - Accent1 3 6 2 4 10" xfId="29523" xr:uid="{00000000-0005-0000-0000-00009C720000}"/>
    <cellStyle name="20% - Accent1 3 6 2 4 10 2" xfId="29524" xr:uid="{00000000-0005-0000-0000-00009D720000}"/>
    <cellStyle name="20% - Accent1 3 6 2 4 11" xfId="29525" xr:uid="{00000000-0005-0000-0000-00009E720000}"/>
    <cellStyle name="20% - Accent1 3 6 2 4 2" xfId="29526" xr:uid="{00000000-0005-0000-0000-00009F720000}"/>
    <cellStyle name="20% - Accent1 3 6 2 4 2 2" xfId="29527" xr:uid="{00000000-0005-0000-0000-0000A0720000}"/>
    <cellStyle name="20% - Accent1 3 6 2 4 2 2 2" xfId="29528" xr:uid="{00000000-0005-0000-0000-0000A1720000}"/>
    <cellStyle name="20% - Accent1 3 6 2 4 2 2 2 2" xfId="29529" xr:uid="{00000000-0005-0000-0000-0000A2720000}"/>
    <cellStyle name="20% - Accent1 3 6 2 4 2 2 2 2 2" xfId="29530" xr:uid="{00000000-0005-0000-0000-0000A3720000}"/>
    <cellStyle name="20% - Accent1 3 6 2 4 2 2 2 3" xfId="29531" xr:uid="{00000000-0005-0000-0000-0000A4720000}"/>
    <cellStyle name="20% - Accent1 3 6 2 4 2 2 3" xfId="29532" xr:uid="{00000000-0005-0000-0000-0000A5720000}"/>
    <cellStyle name="20% - Accent1 3 6 2 4 2 2 3 2" xfId="29533" xr:uid="{00000000-0005-0000-0000-0000A6720000}"/>
    <cellStyle name="20% - Accent1 3 6 2 4 2 2 4" xfId="29534" xr:uid="{00000000-0005-0000-0000-0000A7720000}"/>
    <cellStyle name="20% - Accent1 3 6 2 4 2 3" xfId="29535" xr:uid="{00000000-0005-0000-0000-0000A8720000}"/>
    <cellStyle name="20% - Accent1 3 6 2 4 2 3 2" xfId="29536" xr:uid="{00000000-0005-0000-0000-0000A9720000}"/>
    <cellStyle name="20% - Accent1 3 6 2 4 2 3 2 2" xfId="29537" xr:uid="{00000000-0005-0000-0000-0000AA720000}"/>
    <cellStyle name="20% - Accent1 3 6 2 4 2 3 2 2 2" xfId="29538" xr:uid="{00000000-0005-0000-0000-0000AB720000}"/>
    <cellStyle name="20% - Accent1 3 6 2 4 2 3 2 3" xfId="29539" xr:uid="{00000000-0005-0000-0000-0000AC720000}"/>
    <cellStyle name="20% - Accent1 3 6 2 4 2 3 3" xfId="29540" xr:uid="{00000000-0005-0000-0000-0000AD720000}"/>
    <cellStyle name="20% - Accent1 3 6 2 4 2 3 3 2" xfId="29541" xr:uid="{00000000-0005-0000-0000-0000AE720000}"/>
    <cellStyle name="20% - Accent1 3 6 2 4 2 3 4" xfId="29542" xr:uid="{00000000-0005-0000-0000-0000AF720000}"/>
    <cellStyle name="20% - Accent1 3 6 2 4 2 4" xfId="29543" xr:uid="{00000000-0005-0000-0000-0000B0720000}"/>
    <cellStyle name="20% - Accent1 3 6 2 4 2 4 2" xfId="29544" xr:uid="{00000000-0005-0000-0000-0000B1720000}"/>
    <cellStyle name="20% - Accent1 3 6 2 4 2 4 2 2" xfId="29545" xr:uid="{00000000-0005-0000-0000-0000B2720000}"/>
    <cellStyle name="20% - Accent1 3 6 2 4 2 4 2 2 2" xfId="29546" xr:uid="{00000000-0005-0000-0000-0000B3720000}"/>
    <cellStyle name="20% - Accent1 3 6 2 4 2 4 2 3" xfId="29547" xr:uid="{00000000-0005-0000-0000-0000B4720000}"/>
    <cellStyle name="20% - Accent1 3 6 2 4 2 4 3" xfId="29548" xr:uid="{00000000-0005-0000-0000-0000B5720000}"/>
    <cellStyle name="20% - Accent1 3 6 2 4 2 4 3 2" xfId="29549" xr:uid="{00000000-0005-0000-0000-0000B6720000}"/>
    <cellStyle name="20% - Accent1 3 6 2 4 2 4 4" xfId="29550" xr:uid="{00000000-0005-0000-0000-0000B7720000}"/>
    <cellStyle name="20% - Accent1 3 6 2 4 2 5" xfId="29551" xr:uid="{00000000-0005-0000-0000-0000B8720000}"/>
    <cellStyle name="20% - Accent1 3 6 2 4 2 5 2" xfId="29552" xr:uid="{00000000-0005-0000-0000-0000B9720000}"/>
    <cellStyle name="20% - Accent1 3 6 2 4 2 5 2 2" xfId="29553" xr:uid="{00000000-0005-0000-0000-0000BA720000}"/>
    <cellStyle name="20% - Accent1 3 6 2 4 2 5 3" xfId="29554" xr:uid="{00000000-0005-0000-0000-0000BB720000}"/>
    <cellStyle name="20% - Accent1 3 6 2 4 2 6" xfId="29555" xr:uid="{00000000-0005-0000-0000-0000BC720000}"/>
    <cellStyle name="20% - Accent1 3 6 2 4 2 6 2" xfId="29556" xr:uid="{00000000-0005-0000-0000-0000BD720000}"/>
    <cellStyle name="20% - Accent1 3 6 2 4 2 6 2 2" xfId="29557" xr:uid="{00000000-0005-0000-0000-0000BE720000}"/>
    <cellStyle name="20% - Accent1 3 6 2 4 2 6 3" xfId="29558" xr:uid="{00000000-0005-0000-0000-0000BF720000}"/>
    <cellStyle name="20% - Accent1 3 6 2 4 2 7" xfId="29559" xr:uid="{00000000-0005-0000-0000-0000C0720000}"/>
    <cellStyle name="20% - Accent1 3 6 2 4 2 7 2" xfId="29560" xr:uid="{00000000-0005-0000-0000-0000C1720000}"/>
    <cellStyle name="20% - Accent1 3 6 2 4 2 8" xfId="29561" xr:uid="{00000000-0005-0000-0000-0000C2720000}"/>
    <cellStyle name="20% - Accent1 3 6 2 4 2 8 2" xfId="29562" xr:uid="{00000000-0005-0000-0000-0000C3720000}"/>
    <cellStyle name="20% - Accent1 3 6 2 4 2 9" xfId="29563" xr:uid="{00000000-0005-0000-0000-0000C4720000}"/>
    <cellStyle name="20% - Accent1 3 6 2 4 3" xfId="29564" xr:uid="{00000000-0005-0000-0000-0000C5720000}"/>
    <cellStyle name="20% - Accent1 3 6 2 4 3 2" xfId="29565" xr:uid="{00000000-0005-0000-0000-0000C6720000}"/>
    <cellStyle name="20% - Accent1 3 6 2 4 3 2 2" xfId="29566" xr:uid="{00000000-0005-0000-0000-0000C7720000}"/>
    <cellStyle name="20% - Accent1 3 6 2 4 3 2 2 2" xfId="29567" xr:uid="{00000000-0005-0000-0000-0000C8720000}"/>
    <cellStyle name="20% - Accent1 3 6 2 4 3 2 2 2 2" xfId="29568" xr:uid="{00000000-0005-0000-0000-0000C9720000}"/>
    <cellStyle name="20% - Accent1 3 6 2 4 3 2 2 3" xfId="29569" xr:uid="{00000000-0005-0000-0000-0000CA720000}"/>
    <cellStyle name="20% - Accent1 3 6 2 4 3 2 3" xfId="29570" xr:uid="{00000000-0005-0000-0000-0000CB720000}"/>
    <cellStyle name="20% - Accent1 3 6 2 4 3 2 3 2" xfId="29571" xr:uid="{00000000-0005-0000-0000-0000CC720000}"/>
    <cellStyle name="20% - Accent1 3 6 2 4 3 2 4" xfId="29572" xr:uid="{00000000-0005-0000-0000-0000CD720000}"/>
    <cellStyle name="20% - Accent1 3 6 2 4 3 3" xfId="29573" xr:uid="{00000000-0005-0000-0000-0000CE720000}"/>
    <cellStyle name="20% - Accent1 3 6 2 4 3 3 2" xfId="29574" xr:uid="{00000000-0005-0000-0000-0000CF720000}"/>
    <cellStyle name="20% - Accent1 3 6 2 4 3 3 2 2" xfId="29575" xr:uid="{00000000-0005-0000-0000-0000D0720000}"/>
    <cellStyle name="20% - Accent1 3 6 2 4 3 3 2 2 2" xfId="29576" xr:uid="{00000000-0005-0000-0000-0000D1720000}"/>
    <cellStyle name="20% - Accent1 3 6 2 4 3 3 2 3" xfId="29577" xr:uid="{00000000-0005-0000-0000-0000D2720000}"/>
    <cellStyle name="20% - Accent1 3 6 2 4 3 3 3" xfId="29578" xr:uid="{00000000-0005-0000-0000-0000D3720000}"/>
    <cellStyle name="20% - Accent1 3 6 2 4 3 3 3 2" xfId="29579" xr:uid="{00000000-0005-0000-0000-0000D4720000}"/>
    <cellStyle name="20% - Accent1 3 6 2 4 3 3 4" xfId="29580" xr:uid="{00000000-0005-0000-0000-0000D5720000}"/>
    <cellStyle name="20% - Accent1 3 6 2 4 3 4" xfId="29581" xr:uid="{00000000-0005-0000-0000-0000D6720000}"/>
    <cellStyle name="20% - Accent1 3 6 2 4 3 4 2" xfId="29582" xr:uid="{00000000-0005-0000-0000-0000D7720000}"/>
    <cellStyle name="20% - Accent1 3 6 2 4 3 4 2 2" xfId="29583" xr:uid="{00000000-0005-0000-0000-0000D8720000}"/>
    <cellStyle name="20% - Accent1 3 6 2 4 3 4 2 2 2" xfId="29584" xr:uid="{00000000-0005-0000-0000-0000D9720000}"/>
    <cellStyle name="20% - Accent1 3 6 2 4 3 4 2 3" xfId="29585" xr:uid="{00000000-0005-0000-0000-0000DA720000}"/>
    <cellStyle name="20% - Accent1 3 6 2 4 3 4 3" xfId="29586" xr:uid="{00000000-0005-0000-0000-0000DB720000}"/>
    <cellStyle name="20% - Accent1 3 6 2 4 3 4 3 2" xfId="29587" xr:uid="{00000000-0005-0000-0000-0000DC720000}"/>
    <cellStyle name="20% - Accent1 3 6 2 4 3 4 4" xfId="29588" xr:uid="{00000000-0005-0000-0000-0000DD720000}"/>
    <cellStyle name="20% - Accent1 3 6 2 4 3 5" xfId="29589" xr:uid="{00000000-0005-0000-0000-0000DE720000}"/>
    <cellStyle name="20% - Accent1 3 6 2 4 3 5 2" xfId="29590" xr:uid="{00000000-0005-0000-0000-0000DF720000}"/>
    <cellStyle name="20% - Accent1 3 6 2 4 3 5 2 2" xfId="29591" xr:uid="{00000000-0005-0000-0000-0000E0720000}"/>
    <cellStyle name="20% - Accent1 3 6 2 4 3 5 3" xfId="29592" xr:uid="{00000000-0005-0000-0000-0000E1720000}"/>
    <cellStyle name="20% - Accent1 3 6 2 4 3 6" xfId="29593" xr:uid="{00000000-0005-0000-0000-0000E2720000}"/>
    <cellStyle name="20% - Accent1 3 6 2 4 3 6 2" xfId="29594" xr:uid="{00000000-0005-0000-0000-0000E3720000}"/>
    <cellStyle name="20% - Accent1 3 6 2 4 3 6 2 2" xfId="29595" xr:uid="{00000000-0005-0000-0000-0000E4720000}"/>
    <cellStyle name="20% - Accent1 3 6 2 4 3 6 3" xfId="29596" xr:uid="{00000000-0005-0000-0000-0000E5720000}"/>
    <cellStyle name="20% - Accent1 3 6 2 4 3 7" xfId="29597" xr:uid="{00000000-0005-0000-0000-0000E6720000}"/>
    <cellStyle name="20% - Accent1 3 6 2 4 3 7 2" xfId="29598" xr:uid="{00000000-0005-0000-0000-0000E7720000}"/>
    <cellStyle name="20% - Accent1 3 6 2 4 3 8" xfId="29599" xr:uid="{00000000-0005-0000-0000-0000E8720000}"/>
    <cellStyle name="20% - Accent1 3 6 2 4 3 8 2" xfId="29600" xr:uid="{00000000-0005-0000-0000-0000E9720000}"/>
    <cellStyle name="20% - Accent1 3 6 2 4 3 9" xfId="29601" xr:uid="{00000000-0005-0000-0000-0000EA720000}"/>
    <cellStyle name="20% - Accent1 3 6 2 4 4" xfId="29602" xr:uid="{00000000-0005-0000-0000-0000EB720000}"/>
    <cellStyle name="20% - Accent1 3 6 2 4 4 2" xfId="29603" xr:uid="{00000000-0005-0000-0000-0000EC720000}"/>
    <cellStyle name="20% - Accent1 3 6 2 4 4 2 2" xfId="29604" xr:uid="{00000000-0005-0000-0000-0000ED720000}"/>
    <cellStyle name="20% - Accent1 3 6 2 4 4 2 2 2" xfId="29605" xr:uid="{00000000-0005-0000-0000-0000EE720000}"/>
    <cellStyle name="20% - Accent1 3 6 2 4 4 2 3" xfId="29606" xr:uid="{00000000-0005-0000-0000-0000EF720000}"/>
    <cellStyle name="20% - Accent1 3 6 2 4 4 3" xfId="29607" xr:uid="{00000000-0005-0000-0000-0000F0720000}"/>
    <cellStyle name="20% - Accent1 3 6 2 4 4 3 2" xfId="29608" xr:uid="{00000000-0005-0000-0000-0000F1720000}"/>
    <cellStyle name="20% - Accent1 3 6 2 4 4 4" xfId="29609" xr:uid="{00000000-0005-0000-0000-0000F2720000}"/>
    <cellStyle name="20% - Accent1 3 6 2 4 5" xfId="29610" xr:uid="{00000000-0005-0000-0000-0000F3720000}"/>
    <cellStyle name="20% - Accent1 3 6 2 4 5 2" xfId="29611" xr:uid="{00000000-0005-0000-0000-0000F4720000}"/>
    <cellStyle name="20% - Accent1 3 6 2 4 5 2 2" xfId="29612" xr:uid="{00000000-0005-0000-0000-0000F5720000}"/>
    <cellStyle name="20% - Accent1 3 6 2 4 5 2 2 2" xfId="29613" xr:uid="{00000000-0005-0000-0000-0000F6720000}"/>
    <cellStyle name="20% - Accent1 3 6 2 4 5 2 3" xfId="29614" xr:uid="{00000000-0005-0000-0000-0000F7720000}"/>
    <cellStyle name="20% - Accent1 3 6 2 4 5 3" xfId="29615" xr:uid="{00000000-0005-0000-0000-0000F8720000}"/>
    <cellStyle name="20% - Accent1 3 6 2 4 5 3 2" xfId="29616" xr:uid="{00000000-0005-0000-0000-0000F9720000}"/>
    <cellStyle name="20% - Accent1 3 6 2 4 5 4" xfId="29617" xr:uid="{00000000-0005-0000-0000-0000FA720000}"/>
    <cellStyle name="20% - Accent1 3 6 2 4 6" xfId="29618" xr:uid="{00000000-0005-0000-0000-0000FB720000}"/>
    <cellStyle name="20% - Accent1 3 6 2 4 6 2" xfId="29619" xr:uid="{00000000-0005-0000-0000-0000FC720000}"/>
    <cellStyle name="20% - Accent1 3 6 2 4 6 2 2" xfId="29620" xr:uid="{00000000-0005-0000-0000-0000FD720000}"/>
    <cellStyle name="20% - Accent1 3 6 2 4 6 2 2 2" xfId="29621" xr:uid="{00000000-0005-0000-0000-0000FE720000}"/>
    <cellStyle name="20% - Accent1 3 6 2 4 6 2 3" xfId="29622" xr:uid="{00000000-0005-0000-0000-0000FF720000}"/>
    <cellStyle name="20% - Accent1 3 6 2 4 6 3" xfId="29623" xr:uid="{00000000-0005-0000-0000-000000730000}"/>
    <cellStyle name="20% - Accent1 3 6 2 4 6 3 2" xfId="29624" xr:uid="{00000000-0005-0000-0000-000001730000}"/>
    <cellStyle name="20% - Accent1 3 6 2 4 6 4" xfId="29625" xr:uid="{00000000-0005-0000-0000-000002730000}"/>
    <cellStyle name="20% - Accent1 3 6 2 4 7" xfId="29626" xr:uid="{00000000-0005-0000-0000-000003730000}"/>
    <cellStyle name="20% - Accent1 3 6 2 4 7 2" xfId="29627" xr:uid="{00000000-0005-0000-0000-000004730000}"/>
    <cellStyle name="20% - Accent1 3 6 2 4 7 2 2" xfId="29628" xr:uid="{00000000-0005-0000-0000-000005730000}"/>
    <cellStyle name="20% - Accent1 3 6 2 4 7 3" xfId="29629" xr:uid="{00000000-0005-0000-0000-000006730000}"/>
    <cellStyle name="20% - Accent1 3 6 2 4 8" xfId="29630" xr:uid="{00000000-0005-0000-0000-000007730000}"/>
    <cellStyle name="20% - Accent1 3 6 2 4 8 2" xfId="29631" xr:uid="{00000000-0005-0000-0000-000008730000}"/>
    <cellStyle name="20% - Accent1 3 6 2 4 8 2 2" xfId="29632" xr:uid="{00000000-0005-0000-0000-000009730000}"/>
    <cellStyle name="20% - Accent1 3 6 2 4 8 3" xfId="29633" xr:uid="{00000000-0005-0000-0000-00000A730000}"/>
    <cellStyle name="20% - Accent1 3 6 2 4 9" xfId="29634" xr:uid="{00000000-0005-0000-0000-00000B730000}"/>
    <cellStyle name="20% - Accent1 3 6 2 4 9 2" xfId="29635" xr:uid="{00000000-0005-0000-0000-00000C730000}"/>
    <cellStyle name="20% - Accent1 3 6 2 5" xfId="29636" xr:uid="{00000000-0005-0000-0000-00000D730000}"/>
    <cellStyle name="20% - Accent1 3 6 2 5 2" xfId="29637" xr:uid="{00000000-0005-0000-0000-00000E730000}"/>
    <cellStyle name="20% - Accent1 3 6 2 5 2 2" xfId="29638" xr:uid="{00000000-0005-0000-0000-00000F730000}"/>
    <cellStyle name="20% - Accent1 3 6 2 5 2 2 2" xfId="29639" xr:uid="{00000000-0005-0000-0000-000010730000}"/>
    <cellStyle name="20% - Accent1 3 6 2 5 2 2 2 2" xfId="29640" xr:uid="{00000000-0005-0000-0000-000011730000}"/>
    <cellStyle name="20% - Accent1 3 6 2 5 2 2 3" xfId="29641" xr:uid="{00000000-0005-0000-0000-000012730000}"/>
    <cellStyle name="20% - Accent1 3 6 2 5 2 3" xfId="29642" xr:uid="{00000000-0005-0000-0000-000013730000}"/>
    <cellStyle name="20% - Accent1 3 6 2 5 2 3 2" xfId="29643" xr:uid="{00000000-0005-0000-0000-000014730000}"/>
    <cellStyle name="20% - Accent1 3 6 2 5 2 4" xfId="29644" xr:uid="{00000000-0005-0000-0000-000015730000}"/>
    <cellStyle name="20% - Accent1 3 6 2 5 3" xfId="29645" xr:uid="{00000000-0005-0000-0000-000016730000}"/>
    <cellStyle name="20% - Accent1 3 6 2 5 3 2" xfId="29646" xr:uid="{00000000-0005-0000-0000-000017730000}"/>
    <cellStyle name="20% - Accent1 3 6 2 5 3 2 2" xfId="29647" xr:uid="{00000000-0005-0000-0000-000018730000}"/>
    <cellStyle name="20% - Accent1 3 6 2 5 3 2 2 2" xfId="29648" xr:uid="{00000000-0005-0000-0000-000019730000}"/>
    <cellStyle name="20% - Accent1 3 6 2 5 3 2 3" xfId="29649" xr:uid="{00000000-0005-0000-0000-00001A730000}"/>
    <cellStyle name="20% - Accent1 3 6 2 5 3 3" xfId="29650" xr:uid="{00000000-0005-0000-0000-00001B730000}"/>
    <cellStyle name="20% - Accent1 3 6 2 5 3 3 2" xfId="29651" xr:uid="{00000000-0005-0000-0000-00001C730000}"/>
    <cellStyle name="20% - Accent1 3 6 2 5 3 4" xfId="29652" xr:uid="{00000000-0005-0000-0000-00001D730000}"/>
    <cellStyle name="20% - Accent1 3 6 2 5 4" xfId="29653" xr:uid="{00000000-0005-0000-0000-00001E730000}"/>
    <cellStyle name="20% - Accent1 3 6 2 5 4 2" xfId="29654" xr:uid="{00000000-0005-0000-0000-00001F730000}"/>
    <cellStyle name="20% - Accent1 3 6 2 5 4 2 2" xfId="29655" xr:uid="{00000000-0005-0000-0000-000020730000}"/>
    <cellStyle name="20% - Accent1 3 6 2 5 4 2 2 2" xfId="29656" xr:uid="{00000000-0005-0000-0000-000021730000}"/>
    <cellStyle name="20% - Accent1 3 6 2 5 4 2 3" xfId="29657" xr:uid="{00000000-0005-0000-0000-000022730000}"/>
    <cellStyle name="20% - Accent1 3 6 2 5 4 3" xfId="29658" xr:uid="{00000000-0005-0000-0000-000023730000}"/>
    <cellStyle name="20% - Accent1 3 6 2 5 4 3 2" xfId="29659" xr:uid="{00000000-0005-0000-0000-000024730000}"/>
    <cellStyle name="20% - Accent1 3 6 2 5 4 4" xfId="29660" xr:uid="{00000000-0005-0000-0000-000025730000}"/>
    <cellStyle name="20% - Accent1 3 6 2 5 5" xfId="29661" xr:uid="{00000000-0005-0000-0000-000026730000}"/>
    <cellStyle name="20% - Accent1 3 6 2 5 5 2" xfId="29662" xr:uid="{00000000-0005-0000-0000-000027730000}"/>
    <cellStyle name="20% - Accent1 3 6 2 5 5 2 2" xfId="29663" xr:uid="{00000000-0005-0000-0000-000028730000}"/>
    <cellStyle name="20% - Accent1 3 6 2 5 5 3" xfId="29664" xr:uid="{00000000-0005-0000-0000-000029730000}"/>
    <cellStyle name="20% - Accent1 3 6 2 5 6" xfId="29665" xr:uid="{00000000-0005-0000-0000-00002A730000}"/>
    <cellStyle name="20% - Accent1 3 6 2 5 6 2" xfId="29666" xr:uid="{00000000-0005-0000-0000-00002B730000}"/>
    <cellStyle name="20% - Accent1 3 6 2 5 6 2 2" xfId="29667" xr:uid="{00000000-0005-0000-0000-00002C730000}"/>
    <cellStyle name="20% - Accent1 3 6 2 5 6 3" xfId="29668" xr:uid="{00000000-0005-0000-0000-00002D730000}"/>
    <cellStyle name="20% - Accent1 3 6 2 5 7" xfId="29669" xr:uid="{00000000-0005-0000-0000-00002E730000}"/>
    <cellStyle name="20% - Accent1 3 6 2 5 7 2" xfId="29670" xr:uid="{00000000-0005-0000-0000-00002F730000}"/>
    <cellStyle name="20% - Accent1 3 6 2 5 8" xfId="29671" xr:uid="{00000000-0005-0000-0000-000030730000}"/>
    <cellStyle name="20% - Accent1 3 6 2 5 8 2" xfId="29672" xr:uid="{00000000-0005-0000-0000-000031730000}"/>
    <cellStyle name="20% - Accent1 3 6 2 5 9" xfId="29673" xr:uid="{00000000-0005-0000-0000-000032730000}"/>
    <cellStyle name="20% - Accent1 3 6 2 6" xfId="29674" xr:uid="{00000000-0005-0000-0000-000033730000}"/>
    <cellStyle name="20% - Accent1 3 6 2 6 2" xfId="29675" xr:uid="{00000000-0005-0000-0000-000034730000}"/>
    <cellStyle name="20% - Accent1 3 6 2 6 2 2" xfId="29676" xr:uid="{00000000-0005-0000-0000-000035730000}"/>
    <cellStyle name="20% - Accent1 3 6 2 6 2 2 2" xfId="29677" xr:uid="{00000000-0005-0000-0000-000036730000}"/>
    <cellStyle name="20% - Accent1 3 6 2 6 2 2 2 2" xfId="29678" xr:uid="{00000000-0005-0000-0000-000037730000}"/>
    <cellStyle name="20% - Accent1 3 6 2 6 2 2 3" xfId="29679" xr:uid="{00000000-0005-0000-0000-000038730000}"/>
    <cellStyle name="20% - Accent1 3 6 2 6 2 3" xfId="29680" xr:uid="{00000000-0005-0000-0000-000039730000}"/>
    <cellStyle name="20% - Accent1 3 6 2 6 2 3 2" xfId="29681" xr:uid="{00000000-0005-0000-0000-00003A730000}"/>
    <cellStyle name="20% - Accent1 3 6 2 6 2 4" xfId="29682" xr:uid="{00000000-0005-0000-0000-00003B730000}"/>
    <cellStyle name="20% - Accent1 3 6 2 6 3" xfId="29683" xr:uid="{00000000-0005-0000-0000-00003C730000}"/>
    <cellStyle name="20% - Accent1 3 6 2 6 3 2" xfId="29684" xr:uid="{00000000-0005-0000-0000-00003D730000}"/>
    <cellStyle name="20% - Accent1 3 6 2 6 3 2 2" xfId="29685" xr:uid="{00000000-0005-0000-0000-00003E730000}"/>
    <cellStyle name="20% - Accent1 3 6 2 6 3 2 2 2" xfId="29686" xr:uid="{00000000-0005-0000-0000-00003F730000}"/>
    <cellStyle name="20% - Accent1 3 6 2 6 3 2 3" xfId="29687" xr:uid="{00000000-0005-0000-0000-000040730000}"/>
    <cellStyle name="20% - Accent1 3 6 2 6 3 3" xfId="29688" xr:uid="{00000000-0005-0000-0000-000041730000}"/>
    <cellStyle name="20% - Accent1 3 6 2 6 3 3 2" xfId="29689" xr:uid="{00000000-0005-0000-0000-000042730000}"/>
    <cellStyle name="20% - Accent1 3 6 2 6 3 4" xfId="29690" xr:uid="{00000000-0005-0000-0000-000043730000}"/>
    <cellStyle name="20% - Accent1 3 6 2 6 4" xfId="29691" xr:uid="{00000000-0005-0000-0000-000044730000}"/>
    <cellStyle name="20% - Accent1 3 6 2 6 4 2" xfId="29692" xr:uid="{00000000-0005-0000-0000-000045730000}"/>
    <cellStyle name="20% - Accent1 3 6 2 6 4 2 2" xfId="29693" xr:uid="{00000000-0005-0000-0000-000046730000}"/>
    <cellStyle name="20% - Accent1 3 6 2 6 4 2 2 2" xfId="29694" xr:uid="{00000000-0005-0000-0000-000047730000}"/>
    <cellStyle name="20% - Accent1 3 6 2 6 4 2 3" xfId="29695" xr:uid="{00000000-0005-0000-0000-000048730000}"/>
    <cellStyle name="20% - Accent1 3 6 2 6 4 3" xfId="29696" xr:uid="{00000000-0005-0000-0000-000049730000}"/>
    <cellStyle name="20% - Accent1 3 6 2 6 4 3 2" xfId="29697" xr:uid="{00000000-0005-0000-0000-00004A730000}"/>
    <cellStyle name="20% - Accent1 3 6 2 6 4 4" xfId="29698" xr:uid="{00000000-0005-0000-0000-00004B730000}"/>
    <cellStyle name="20% - Accent1 3 6 2 6 5" xfId="29699" xr:uid="{00000000-0005-0000-0000-00004C730000}"/>
    <cellStyle name="20% - Accent1 3 6 2 6 5 2" xfId="29700" xr:uid="{00000000-0005-0000-0000-00004D730000}"/>
    <cellStyle name="20% - Accent1 3 6 2 6 5 2 2" xfId="29701" xr:uid="{00000000-0005-0000-0000-00004E730000}"/>
    <cellStyle name="20% - Accent1 3 6 2 6 5 3" xfId="29702" xr:uid="{00000000-0005-0000-0000-00004F730000}"/>
    <cellStyle name="20% - Accent1 3 6 2 6 6" xfId="29703" xr:uid="{00000000-0005-0000-0000-000050730000}"/>
    <cellStyle name="20% - Accent1 3 6 2 6 6 2" xfId="29704" xr:uid="{00000000-0005-0000-0000-000051730000}"/>
    <cellStyle name="20% - Accent1 3 6 2 6 6 2 2" xfId="29705" xr:uid="{00000000-0005-0000-0000-000052730000}"/>
    <cellStyle name="20% - Accent1 3 6 2 6 6 3" xfId="29706" xr:uid="{00000000-0005-0000-0000-000053730000}"/>
    <cellStyle name="20% - Accent1 3 6 2 6 7" xfId="29707" xr:uid="{00000000-0005-0000-0000-000054730000}"/>
    <cellStyle name="20% - Accent1 3 6 2 6 7 2" xfId="29708" xr:uid="{00000000-0005-0000-0000-000055730000}"/>
    <cellStyle name="20% - Accent1 3 6 2 6 8" xfId="29709" xr:uid="{00000000-0005-0000-0000-000056730000}"/>
    <cellStyle name="20% - Accent1 3 6 2 6 8 2" xfId="29710" xr:uid="{00000000-0005-0000-0000-000057730000}"/>
    <cellStyle name="20% - Accent1 3 6 2 6 9" xfId="29711" xr:uid="{00000000-0005-0000-0000-000058730000}"/>
    <cellStyle name="20% - Accent1 3 6 2 7" xfId="29712" xr:uid="{00000000-0005-0000-0000-000059730000}"/>
    <cellStyle name="20% - Accent1 3 6 2 7 2" xfId="29713" xr:uid="{00000000-0005-0000-0000-00005A730000}"/>
    <cellStyle name="20% - Accent1 3 6 2 7 2 2" xfId="29714" xr:uid="{00000000-0005-0000-0000-00005B730000}"/>
    <cellStyle name="20% - Accent1 3 6 2 7 2 2 2" xfId="29715" xr:uid="{00000000-0005-0000-0000-00005C730000}"/>
    <cellStyle name="20% - Accent1 3 6 2 7 2 3" xfId="29716" xr:uid="{00000000-0005-0000-0000-00005D730000}"/>
    <cellStyle name="20% - Accent1 3 6 2 7 3" xfId="29717" xr:uid="{00000000-0005-0000-0000-00005E730000}"/>
    <cellStyle name="20% - Accent1 3 6 2 7 3 2" xfId="29718" xr:uid="{00000000-0005-0000-0000-00005F730000}"/>
    <cellStyle name="20% - Accent1 3 6 2 7 4" xfId="29719" xr:uid="{00000000-0005-0000-0000-000060730000}"/>
    <cellStyle name="20% - Accent1 3 6 2 8" xfId="29720" xr:uid="{00000000-0005-0000-0000-000061730000}"/>
    <cellStyle name="20% - Accent1 3 6 2 8 2" xfId="29721" xr:uid="{00000000-0005-0000-0000-000062730000}"/>
    <cellStyle name="20% - Accent1 3 6 2 8 2 2" xfId="29722" xr:uid="{00000000-0005-0000-0000-000063730000}"/>
    <cellStyle name="20% - Accent1 3 6 2 8 2 2 2" xfId="29723" xr:uid="{00000000-0005-0000-0000-000064730000}"/>
    <cellStyle name="20% - Accent1 3 6 2 8 2 3" xfId="29724" xr:uid="{00000000-0005-0000-0000-000065730000}"/>
    <cellStyle name="20% - Accent1 3 6 2 8 3" xfId="29725" xr:uid="{00000000-0005-0000-0000-000066730000}"/>
    <cellStyle name="20% - Accent1 3 6 2 8 3 2" xfId="29726" xr:uid="{00000000-0005-0000-0000-000067730000}"/>
    <cellStyle name="20% - Accent1 3 6 2 8 4" xfId="29727" xr:uid="{00000000-0005-0000-0000-000068730000}"/>
    <cellStyle name="20% - Accent1 3 6 2 9" xfId="29728" xr:uid="{00000000-0005-0000-0000-000069730000}"/>
    <cellStyle name="20% - Accent1 3 6 2 9 2" xfId="29729" xr:uid="{00000000-0005-0000-0000-00006A730000}"/>
    <cellStyle name="20% - Accent1 3 6 2 9 2 2" xfId="29730" xr:uid="{00000000-0005-0000-0000-00006B730000}"/>
    <cellStyle name="20% - Accent1 3 6 2 9 2 2 2" xfId="29731" xr:uid="{00000000-0005-0000-0000-00006C730000}"/>
    <cellStyle name="20% - Accent1 3 6 2 9 2 3" xfId="29732" xr:uid="{00000000-0005-0000-0000-00006D730000}"/>
    <cellStyle name="20% - Accent1 3 6 2 9 3" xfId="29733" xr:uid="{00000000-0005-0000-0000-00006E730000}"/>
    <cellStyle name="20% - Accent1 3 6 2 9 3 2" xfId="29734" xr:uid="{00000000-0005-0000-0000-00006F730000}"/>
    <cellStyle name="20% - Accent1 3 6 2 9 4" xfId="29735" xr:uid="{00000000-0005-0000-0000-000070730000}"/>
    <cellStyle name="20% - Accent1 3 6 3" xfId="29736" xr:uid="{00000000-0005-0000-0000-000071730000}"/>
    <cellStyle name="20% - Accent1 3 6 3 10" xfId="29737" xr:uid="{00000000-0005-0000-0000-000072730000}"/>
    <cellStyle name="20% - Accent1 3 6 3 10 2" xfId="29738" xr:uid="{00000000-0005-0000-0000-000073730000}"/>
    <cellStyle name="20% - Accent1 3 6 3 11" xfId="29739" xr:uid="{00000000-0005-0000-0000-000074730000}"/>
    <cellStyle name="20% - Accent1 3 6 3 2" xfId="29740" xr:uid="{00000000-0005-0000-0000-000075730000}"/>
    <cellStyle name="20% - Accent1 3 6 3 2 2" xfId="29741" xr:uid="{00000000-0005-0000-0000-000076730000}"/>
    <cellStyle name="20% - Accent1 3 6 3 2 2 2" xfId="29742" xr:uid="{00000000-0005-0000-0000-000077730000}"/>
    <cellStyle name="20% - Accent1 3 6 3 2 2 2 2" xfId="29743" xr:uid="{00000000-0005-0000-0000-000078730000}"/>
    <cellStyle name="20% - Accent1 3 6 3 2 2 2 2 2" xfId="29744" xr:uid="{00000000-0005-0000-0000-000079730000}"/>
    <cellStyle name="20% - Accent1 3 6 3 2 2 2 3" xfId="29745" xr:uid="{00000000-0005-0000-0000-00007A730000}"/>
    <cellStyle name="20% - Accent1 3 6 3 2 2 3" xfId="29746" xr:uid="{00000000-0005-0000-0000-00007B730000}"/>
    <cellStyle name="20% - Accent1 3 6 3 2 2 3 2" xfId="29747" xr:uid="{00000000-0005-0000-0000-00007C730000}"/>
    <cellStyle name="20% - Accent1 3 6 3 2 2 4" xfId="29748" xr:uid="{00000000-0005-0000-0000-00007D730000}"/>
    <cellStyle name="20% - Accent1 3 6 3 2 3" xfId="29749" xr:uid="{00000000-0005-0000-0000-00007E730000}"/>
    <cellStyle name="20% - Accent1 3 6 3 2 3 2" xfId="29750" xr:uid="{00000000-0005-0000-0000-00007F730000}"/>
    <cellStyle name="20% - Accent1 3 6 3 2 3 2 2" xfId="29751" xr:uid="{00000000-0005-0000-0000-000080730000}"/>
    <cellStyle name="20% - Accent1 3 6 3 2 3 2 2 2" xfId="29752" xr:uid="{00000000-0005-0000-0000-000081730000}"/>
    <cellStyle name="20% - Accent1 3 6 3 2 3 2 3" xfId="29753" xr:uid="{00000000-0005-0000-0000-000082730000}"/>
    <cellStyle name="20% - Accent1 3 6 3 2 3 3" xfId="29754" xr:uid="{00000000-0005-0000-0000-000083730000}"/>
    <cellStyle name="20% - Accent1 3 6 3 2 3 3 2" xfId="29755" xr:uid="{00000000-0005-0000-0000-000084730000}"/>
    <cellStyle name="20% - Accent1 3 6 3 2 3 4" xfId="29756" xr:uid="{00000000-0005-0000-0000-000085730000}"/>
    <cellStyle name="20% - Accent1 3 6 3 2 4" xfId="29757" xr:uid="{00000000-0005-0000-0000-000086730000}"/>
    <cellStyle name="20% - Accent1 3 6 3 2 4 2" xfId="29758" xr:uid="{00000000-0005-0000-0000-000087730000}"/>
    <cellStyle name="20% - Accent1 3 6 3 2 4 2 2" xfId="29759" xr:uid="{00000000-0005-0000-0000-000088730000}"/>
    <cellStyle name="20% - Accent1 3 6 3 2 4 2 2 2" xfId="29760" xr:uid="{00000000-0005-0000-0000-000089730000}"/>
    <cellStyle name="20% - Accent1 3 6 3 2 4 2 3" xfId="29761" xr:uid="{00000000-0005-0000-0000-00008A730000}"/>
    <cellStyle name="20% - Accent1 3 6 3 2 4 3" xfId="29762" xr:uid="{00000000-0005-0000-0000-00008B730000}"/>
    <cellStyle name="20% - Accent1 3 6 3 2 4 3 2" xfId="29763" xr:uid="{00000000-0005-0000-0000-00008C730000}"/>
    <cellStyle name="20% - Accent1 3 6 3 2 4 4" xfId="29764" xr:uid="{00000000-0005-0000-0000-00008D730000}"/>
    <cellStyle name="20% - Accent1 3 6 3 2 5" xfId="29765" xr:uid="{00000000-0005-0000-0000-00008E730000}"/>
    <cellStyle name="20% - Accent1 3 6 3 2 5 2" xfId="29766" xr:uid="{00000000-0005-0000-0000-00008F730000}"/>
    <cellStyle name="20% - Accent1 3 6 3 2 5 2 2" xfId="29767" xr:uid="{00000000-0005-0000-0000-000090730000}"/>
    <cellStyle name="20% - Accent1 3 6 3 2 5 3" xfId="29768" xr:uid="{00000000-0005-0000-0000-000091730000}"/>
    <cellStyle name="20% - Accent1 3 6 3 2 6" xfId="29769" xr:uid="{00000000-0005-0000-0000-000092730000}"/>
    <cellStyle name="20% - Accent1 3 6 3 2 6 2" xfId="29770" xr:uid="{00000000-0005-0000-0000-000093730000}"/>
    <cellStyle name="20% - Accent1 3 6 3 2 6 2 2" xfId="29771" xr:uid="{00000000-0005-0000-0000-000094730000}"/>
    <cellStyle name="20% - Accent1 3 6 3 2 6 3" xfId="29772" xr:uid="{00000000-0005-0000-0000-000095730000}"/>
    <cellStyle name="20% - Accent1 3 6 3 2 7" xfId="29773" xr:uid="{00000000-0005-0000-0000-000096730000}"/>
    <cellStyle name="20% - Accent1 3 6 3 2 7 2" xfId="29774" xr:uid="{00000000-0005-0000-0000-000097730000}"/>
    <cellStyle name="20% - Accent1 3 6 3 2 8" xfId="29775" xr:uid="{00000000-0005-0000-0000-000098730000}"/>
    <cellStyle name="20% - Accent1 3 6 3 2 8 2" xfId="29776" xr:uid="{00000000-0005-0000-0000-000099730000}"/>
    <cellStyle name="20% - Accent1 3 6 3 2 9" xfId="29777" xr:uid="{00000000-0005-0000-0000-00009A730000}"/>
    <cellStyle name="20% - Accent1 3 6 3 3" xfId="29778" xr:uid="{00000000-0005-0000-0000-00009B730000}"/>
    <cellStyle name="20% - Accent1 3 6 3 3 2" xfId="29779" xr:uid="{00000000-0005-0000-0000-00009C730000}"/>
    <cellStyle name="20% - Accent1 3 6 3 3 2 2" xfId="29780" xr:uid="{00000000-0005-0000-0000-00009D730000}"/>
    <cellStyle name="20% - Accent1 3 6 3 3 2 2 2" xfId="29781" xr:uid="{00000000-0005-0000-0000-00009E730000}"/>
    <cellStyle name="20% - Accent1 3 6 3 3 2 2 2 2" xfId="29782" xr:uid="{00000000-0005-0000-0000-00009F730000}"/>
    <cellStyle name="20% - Accent1 3 6 3 3 2 2 3" xfId="29783" xr:uid="{00000000-0005-0000-0000-0000A0730000}"/>
    <cellStyle name="20% - Accent1 3 6 3 3 2 3" xfId="29784" xr:uid="{00000000-0005-0000-0000-0000A1730000}"/>
    <cellStyle name="20% - Accent1 3 6 3 3 2 3 2" xfId="29785" xr:uid="{00000000-0005-0000-0000-0000A2730000}"/>
    <cellStyle name="20% - Accent1 3 6 3 3 2 4" xfId="29786" xr:uid="{00000000-0005-0000-0000-0000A3730000}"/>
    <cellStyle name="20% - Accent1 3 6 3 3 3" xfId="29787" xr:uid="{00000000-0005-0000-0000-0000A4730000}"/>
    <cellStyle name="20% - Accent1 3 6 3 3 3 2" xfId="29788" xr:uid="{00000000-0005-0000-0000-0000A5730000}"/>
    <cellStyle name="20% - Accent1 3 6 3 3 3 2 2" xfId="29789" xr:uid="{00000000-0005-0000-0000-0000A6730000}"/>
    <cellStyle name="20% - Accent1 3 6 3 3 3 2 2 2" xfId="29790" xr:uid="{00000000-0005-0000-0000-0000A7730000}"/>
    <cellStyle name="20% - Accent1 3 6 3 3 3 2 3" xfId="29791" xr:uid="{00000000-0005-0000-0000-0000A8730000}"/>
    <cellStyle name="20% - Accent1 3 6 3 3 3 3" xfId="29792" xr:uid="{00000000-0005-0000-0000-0000A9730000}"/>
    <cellStyle name="20% - Accent1 3 6 3 3 3 3 2" xfId="29793" xr:uid="{00000000-0005-0000-0000-0000AA730000}"/>
    <cellStyle name="20% - Accent1 3 6 3 3 3 4" xfId="29794" xr:uid="{00000000-0005-0000-0000-0000AB730000}"/>
    <cellStyle name="20% - Accent1 3 6 3 3 4" xfId="29795" xr:uid="{00000000-0005-0000-0000-0000AC730000}"/>
    <cellStyle name="20% - Accent1 3 6 3 3 4 2" xfId="29796" xr:uid="{00000000-0005-0000-0000-0000AD730000}"/>
    <cellStyle name="20% - Accent1 3 6 3 3 4 2 2" xfId="29797" xr:uid="{00000000-0005-0000-0000-0000AE730000}"/>
    <cellStyle name="20% - Accent1 3 6 3 3 4 2 2 2" xfId="29798" xr:uid="{00000000-0005-0000-0000-0000AF730000}"/>
    <cellStyle name="20% - Accent1 3 6 3 3 4 2 3" xfId="29799" xr:uid="{00000000-0005-0000-0000-0000B0730000}"/>
    <cellStyle name="20% - Accent1 3 6 3 3 4 3" xfId="29800" xr:uid="{00000000-0005-0000-0000-0000B1730000}"/>
    <cellStyle name="20% - Accent1 3 6 3 3 4 3 2" xfId="29801" xr:uid="{00000000-0005-0000-0000-0000B2730000}"/>
    <cellStyle name="20% - Accent1 3 6 3 3 4 4" xfId="29802" xr:uid="{00000000-0005-0000-0000-0000B3730000}"/>
    <cellStyle name="20% - Accent1 3 6 3 3 5" xfId="29803" xr:uid="{00000000-0005-0000-0000-0000B4730000}"/>
    <cellStyle name="20% - Accent1 3 6 3 3 5 2" xfId="29804" xr:uid="{00000000-0005-0000-0000-0000B5730000}"/>
    <cellStyle name="20% - Accent1 3 6 3 3 5 2 2" xfId="29805" xr:uid="{00000000-0005-0000-0000-0000B6730000}"/>
    <cellStyle name="20% - Accent1 3 6 3 3 5 3" xfId="29806" xr:uid="{00000000-0005-0000-0000-0000B7730000}"/>
    <cellStyle name="20% - Accent1 3 6 3 3 6" xfId="29807" xr:uid="{00000000-0005-0000-0000-0000B8730000}"/>
    <cellStyle name="20% - Accent1 3 6 3 3 6 2" xfId="29808" xr:uid="{00000000-0005-0000-0000-0000B9730000}"/>
    <cellStyle name="20% - Accent1 3 6 3 3 6 2 2" xfId="29809" xr:uid="{00000000-0005-0000-0000-0000BA730000}"/>
    <cellStyle name="20% - Accent1 3 6 3 3 6 3" xfId="29810" xr:uid="{00000000-0005-0000-0000-0000BB730000}"/>
    <cellStyle name="20% - Accent1 3 6 3 3 7" xfId="29811" xr:uid="{00000000-0005-0000-0000-0000BC730000}"/>
    <cellStyle name="20% - Accent1 3 6 3 3 7 2" xfId="29812" xr:uid="{00000000-0005-0000-0000-0000BD730000}"/>
    <cellStyle name="20% - Accent1 3 6 3 3 8" xfId="29813" xr:uid="{00000000-0005-0000-0000-0000BE730000}"/>
    <cellStyle name="20% - Accent1 3 6 3 3 8 2" xfId="29814" xr:uid="{00000000-0005-0000-0000-0000BF730000}"/>
    <cellStyle name="20% - Accent1 3 6 3 3 9" xfId="29815" xr:uid="{00000000-0005-0000-0000-0000C0730000}"/>
    <cellStyle name="20% - Accent1 3 6 3 4" xfId="29816" xr:uid="{00000000-0005-0000-0000-0000C1730000}"/>
    <cellStyle name="20% - Accent1 3 6 3 4 2" xfId="29817" xr:uid="{00000000-0005-0000-0000-0000C2730000}"/>
    <cellStyle name="20% - Accent1 3 6 3 4 2 2" xfId="29818" xr:uid="{00000000-0005-0000-0000-0000C3730000}"/>
    <cellStyle name="20% - Accent1 3 6 3 4 2 2 2" xfId="29819" xr:uid="{00000000-0005-0000-0000-0000C4730000}"/>
    <cellStyle name="20% - Accent1 3 6 3 4 2 3" xfId="29820" xr:uid="{00000000-0005-0000-0000-0000C5730000}"/>
    <cellStyle name="20% - Accent1 3 6 3 4 3" xfId="29821" xr:uid="{00000000-0005-0000-0000-0000C6730000}"/>
    <cellStyle name="20% - Accent1 3 6 3 4 3 2" xfId="29822" xr:uid="{00000000-0005-0000-0000-0000C7730000}"/>
    <cellStyle name="20% - Accent1 3 6 3 4 4" xfId="29823" xr:uid="{00000000-0005-0000-0000-0000C8730000}"/>
    <cellStyle name="20% - Accent1 3 6 3 5" xfId="29824" xr:uid="{00000000-0005-0000-0000-0000C9730000}"/>
    <cellStyle name="20% - Accent1 3 6 3 5 2" xfId="29825" xr:uid="{00000000-0005-0000-0000-0000CA730000}"/>
    <cellStyle name="20% - Accent1 3 6 3 5 2 2" xfId="29826" xr:uid="{00000000-0005-0000-0000-0000CB730000}"/>
    <cellStyle name="20% - Accent1 3 6 3 5 2 2 2" xfId="29827" xr:uid="{00000000-0005-0000-0000-0000CC730000}"/>
    <cellStyle name="20% - Accent1 3 6 3 5 2 3" xfId="29828" xr:uid="{00000000-0005-0000-0000-0000CD730000}"/>
    <cellStyle name="20% - Accent1 3 6 3 5 3" xfId="29829" xr:uid="{00000000-0005-0000-0000-0000CE730000}"/>
    <cellStyle name="20% - Accent1 3 6 3 5 3 2" xfId="29830" xr:uid="{00000000-0005-0000-0000-0000CF730000}"/>
    <cellStyle name="20% - Accent1 3 6 3 5 4" xfId="29831" xr:uid="{00000000-0005-0000-0000-0000D0730000}"/>
    <cellStyle name="20% - Accent1 3 6 3 6" xfId="29832" xr:uid="{00000000-0005-0000-0000-0000D1730000}"/>
    <cellStyle name="20% - Accent1 3 6 3 6 2" xfId="29833" xr:uid="{00000000-0005-0000-0000-0000D2730000}"/>
    <cellStyle name="20% - Accent1 3 6 3 6 2 2" xfId="29834" xr:uid="{00000000-0005-0000-0000-0000D3730000}"/>
    <cellStyle name="20% - Accent1 3 6 3 6 2 2 2" xfId="29835" xr:uid="{00000000-0005-0000-0000-0000D4730000}"/>
    <cellStyle name="20% - Accent1 3 6 3 6 2 3" xfId="29836" xr:uid="{00000000-0005-0000-0000-0000D5730000}"/>
    <cellStyle name="20% - Accent1 3 6 3 6 3" xfId="29837" xr:uid="{00000000-0005-0000-0000-0000D6730000}"/>
    <cellStyle name="20% - Accent1 3 6 3 6 3 2" xfId="29838" xr:uid="{00000000-0005-0000-0000-0000D7730000}"/>
    <cellStyle name="20% - Accent1 3 6 3 6 4" xfId="29839" xr:uid="{00000000-0005-0000-0000-0000D8730000}"/>
    <cellStyle name="20% - Accent1 3 6 3 7" xfId="29840" xr:uid="{00000000-0005-0000-0000-0000D9730000}"/>
    <cellStyle name="20% - Accent1 3 6 3 7 2" xfId="29841" xr:uid="{00000000-0005-0000-0000-0000DA730000}"/>
    <cellStyle name="20% - Accent1 3 6 3 7 2 2" xfId="29842" xr:uid="{00000000-0005-0000-0000-0000DB730000}"/>
    <cellStyle name="20% - Accent1 3 6 3 7 3" xfId="29843" xr:uid="{00000000-0005-0000-0000-0000DC730000}"/>
    <cellStyle name="20% - Accent1 3 6 3 8" xfId="29844" xr:uid="{00000000-0005-0000-0000-0000DD730000}"/>
    <cellStyle name="20% - Accent1 3 6 3 8 2" xfId="29845" xr:uid="{00000000-0005-0000-0000-0000DE730000}"/>
    <cellStyle name="20% - Accent1 3 6 3 8 2 2" xfId="29846" xr:uid="{00000000-0005-0000-0000-0000DF730000}"/>
    <cellStyle name="20% - Accent1 3 6 3 8 3" xfId="29847" xr:uid="{00000000-0005-0000-0000-0000E0730000}"/>
    <cellStyle name="20% - Accent1 3 6 3 9" xfId="29848" xr:uid="{00000000-0005-0000-0000-0000E1730000}"/>
    <cellStyle name="20% - Accent1 3 6 3 9 2" xfId="29849" xr:uid="{00000000-0005-0000-0000-0000E2730000}"/>
    <cellStyle name="20% - Accent1 3 6 4" xfId="29850" xr:uid="{00000000-0005-0000-0000-0000E3730000}"/>
    <cellStyle name="20% - Accent1 3 6 4 10" xfId="29851" xr:uid="{00000000-0005-0000-0000-0000E4730000}"/>
    <cellStyle name="20% - Accent1 3 6 4 10 2" xfId="29852" xr:uid="{00000000-0005-0000-0000-0000E5730000}"/>
    <cellStyle name="20% - Accent1 3 6 4 11" xfId="29853" xr:uid="{00000000-0005-0000-0000-0000E6730000}"/>
    <cellStyle name="20% - Accent1 3 6 4 2" xfId="29854" xr:uid="{00000000-0005-0000-0000-0000E7730000}"/>
    <cellStyle name="20% - Accent1 3 6 4 2 2" xfId="29855" xr:uid="{00000000-0005-0000-0000-0000E8730000}"/>
    <cellStyle name="20% - Accent1 3 6 4 2 2 2" xfId="29856" xr:uid="{00000000-0005-0000-0000-0000E9730000}"/>
    <cellStyle name="20% - Accent1 3 6 4 2 2 2 2" xfId="29857" xr:uid="{00000000-0005-0000-0000-0000EA730000}"/>
    <cellStyle name="20% - Accent1 3 6 4 2 2 2 2 2" xfId="29858" xr:uid="{00000000-0005-0000-0000-0000EB730000}"/>
    <cellStyle name="20% - Accent1 3 6 4 2 2 2 3" xfId="29859" xr:uid="{00000000-0005-0000-0000-0000EC730000}"/>
    <cellStyle name="20% - Accent1 3 6 4 2 2 3" xfId="29860" xr:uid="{00000000-0005-0000-0000-0000ED730000}"/>
    <cellStyle name="20% - Accent1 3 6 4 2 2 3 2" xfId="29861" xr:uid="{00000000-0005-0000-0000-0000EE730000}"/>
    <cellStyle name="20% - Accent1 3 6 4 2 2 4" xfId="29862" xr:uid="{00000000-0005-0000-0000-0000EF730000}"/>
    <cellStyle name="20% - Accent1 3 6 4 2 3" xfId="29863" xr:uid="{00000000-0005-0000-0000-0000F0730000}"/>
    <cellStyle name="20% - Accent1 3 6 4 2 3 2" xfId="29864" xr:uid="{00000000-0005-0000-0000-0000F1730000}"/>
    <cellStyle name="20% - Accent1 3 6 4 2 3 2 2" xfId="29865" xr:uid="{00000000-0005-0000-0000-0000F2730000}"/>
    <cellStyle name="20% - Accent1 3 6 4 2 3 2 2 2" xfId="29866" xr:uid="{00000000-0005-0000-0000-0000F3730000}"/>
    <cellStyle name="20% - Accent1 3 6 4 2 3 2 3" xfId="29867" xr:uid="{00000000-0005-0000-0000-0000F4730000}"/>
    <cellStyle name="20% - Accent1 3 6 4 2 3 3" xfId="29868" xr:uid="{00000000-0005-0000-0000-0000F5730000}"/>
    <cellStyle name="20% - Accent1 3 6 4 2 3 3 2" xfId="29869" xr:uid="{00000000-0005-0000-0000-0000F6730000}"/>
    <cellStyle name="20% - Accent1 3 6 4 2 3 4" xfId="29870" xr:uid="{00000000-0005-0000-0000-0000F7730000}"/>
    <cellStyle name="20% - Accent1 3 6 4 2 4" xfId="29871" xr:uid="{00000000-0005-0000-0000-0000F8730000}"/>
    <cellStyle name="20% - Accent1 3 6 4 2 4 2" xfId="29872" xr:uid="{00000000-0005-0000-0000-0000F9730000}"/>
    <cellStyle name="20% - Accent1 3 6 4 2 4 2 2" xfId="29873" xr:uid="{00000000-0005-0000-0000-0000FA730000}"/>
    <cellStyle name="20% - Accent1 3 6 4 2 4 2 2 2" xfId="29874" xr:uid="{00000000-0005-0000-0000-0000FB730000}"/>
    <cellStyle name="20% - Accent1 3 6 4 2 4 2 3" xfId="29875" xr:uid="{00000000-0005-0000-0000-0000FC730000}"/>
    <cellStyle name="20% - Accent1 3 6 4 2 4 3" xfId="29876" xr:uid="{00000000-0005-0000-0000-0000FD730000}"/>
    <cellStyle name="20% - Accent1 3 6 4 2 4 3 2" xfId="29877" xr:uid="{00000000-0005-0000-0000-0000FE730000}"/>
    <cellStyle name="20% - Accent1 3 6 4 2 4 4" xfId="29878" xr:uid="{00000000-0005-0000-0000-0000FF730000}"/>
    <cellStyle name="20% - Accent1 3 6 4 2 5" xfId="29879" xr:uid="{00000000-0005-0000-0000-000000740000}"/>
    <cellStyle name="20% - Accent1 3 6 4 2 5 2" xfId="29880" xr:uid="{00000000-0005-0000-0000-000001740000}"/>
    <cellStyle name="20% - Accent1 3 6 4 2 5 2 2" xfId="29881" xr:uid="{00000000-0005-0000-0000-000002740000}"/>
    <cellStyle name="20% - Accent1 3 6 4 2 5 3" xfId="29882" xr:uid="{00000000-0005-0000-0000-000003740000}"/>
    <cellStyle name="20% - Accent1 3 6 4 2 6" xfId="29883" xr:uid="{00000000-0005-0000-0000-000004740000}"/>
    <cellStyle name="20% - Accent1 3 6 4 2 6 2" xfId="29884" xr:uid="{00000000-0005-0000-0000-000005740000}"/>
    <cellStyle name="20% - Accent1 3 6 4 2 6 2 2" xfId="29885" xr:uid="{00000000-0005-0000-0000-000006740000}"/>
    <cellStyle name="20% - Accent1 3 6 4 2 6 3" xfId="29886" xr:uid="{00000000-0005-0000-0000-000007740000}"/>
    <cellStyle name="20% - Accent1 3 6 4 2 7" xfId="29887" xr:uid="{00000000-0005-0000-0000-000008740000}"/>
    <cellStyle name="20% - Accent1 3 6 4 2 7 2" xfId="29888" xr:uid="{00000000-0005-0000-0000-000009740000}"/>
    <cellStyle name="20% - Accent1 3 6 4 2 8" xfId="29889" xr:uid="{00000000-0005-0000-0000-00000A740000}"/>
    <cellStyle name="20% - Accent1 3 6 4 2 8 2" xfId="29890" xr:uid="{00000000-0005-0000-0000-00000B740000}"/>
    <cellStyle name="20% - Accent1 3 6 4 2 9" xfId="29891" xr:uid="{00000000-0005-0000-0000-00000C740000}"/>
    <cellStyle name="20% - Accent1 3 6 4 3" xfId="29892" xr:uid="{00000000-0005-0000-0000-00000D740000}"/>
    <cellStyle name="20% - Accent1 3 6 4 3 2" xfId="29893" xr:uid="{00000000-0005-0000-0000-00000E740000}"/>
    <cellStyle name="20% - Accent1 3 6 4 3 2 2" xfId="29894" xr:uid="{00000000-0005-0000-0000-00000F740000}"/>
    <cellStyle name="20% - Accent1 3 6 4 3 2 2 2" xfId="29895" xr:uid="{00000000-0005-0000-0000-000010740000}"/>
    <cellStyle name="20% - Accent1 3 6 4 3 2 2 2 2" xfId="29896" xr:uid="{00000000-0005-0000-0000-000011740000}"/>
    <cellStyle name="20% - Accent1 3 6 4 3 2 2 3" xfId="29897" xr:uid="{00000000-0005-0000-0000-000012740000}"/>
    <cellStyle name="20% - Accent1 3 6 4 3 2 3" xfId="29898" xr:uid="{00000000-0005-0000-0000-000013740000}"/>
    <cellStyle name="20% - Accent1 3 6 4 3 2 3 2" xfId="29899" xr:uid="{00000000-0005-0000-0000-000014740000}"/>
    <cellStyle name="20% - Accent1 3 6 4 3 2 4" xfId="29900" xr:uid="{00000000-0005-0000-0000-000015740000}"/>
    <cellStyle name="20% - Accent1 3 6 4 3 3" xfId="29901" xr:uid="{00000000-0005-0000-0000-000016740000}"/>
    <cellStyle name="20% - Accent1 3 6 4 3 3 2" xfId="29902" xr:uid="{00000000-0005-0000-0000-000017740000}"/>
    <cellStyle name="20% - Accent1 3 6 4 3 3 2 2" xfId="29903" xr:uid="{00000000-0005-0000-0000-000018740000}"/>
    <cellStyle name="20% - Accent1 3 6 4 3 3 2 2 2" xfId="29904" xr:uid="{00000000-0005-0000-0000-000019740000}"/>
    <cellStyle name="20% - Accent1 3 6 4 3 3 2 3" xfId="29905" xr:uid="{00000000-0005-0000-0000-00001A740000}"/>
    <cellStyle name="20% - Accent1 3 6 4 3 3 3" xfId="29906" xr:uid="{00000000-0005-0000-0000-00001B740000}"/>
    <cellStyle name="20% - Accent1 3 6 4 3 3 3 2" xfId="29907" xr:uid="{00000000-0005-0000-0000-00001C740000}"/>
    <cellStyle name="20% - Accent1 3 6 4 3 3 4" xfId="29908" xr:uid="{00000000-0005-0000-0000-00001D740000}"/>
    <cellStyle name="20% - Accent1 3 6 4 3 4" xfId="29909" xr:uid="{00000000-0005-0000-0000-00001E740000}"/>
    <cellStyle name="20% - Accent1 3 6 4 3 4 2" xfId="29910" xr:uid="{00000000-0005-0000-0000-00001F740000}"/>
    <cellStyle name="20% - Accent1 3 6 4 3 4 2 2" xfId="29911" xr:uid="{00000000-0005-0000-0000-000020740000}"/>
    <cellStyle name="20% - Accent1 3 6 4 3 4 2 2 2" xfId="29912" xr:uid="{00000000-0005-0000-0000-000021740000}"/>
    <cellStyle name="20% - Accent1 3 6 4 3 4 2 3" xfId="29913" xr:uid="{00000000-0005-0000-0000-000022740000}"/>
    <cellStyle name="20% - Accent1 3 6 4 3 4 3" xfId="29914" xr:uid="{00000000-0005-0000-0000-000023740000}"/>
    <cellStyle name="20% - Accent1 3 6 4 3 4 3 2" xfId="29915" xr:uid="{00000000-0005-0000-0000-000024740000}"/>
    <cellStyle name="20% - Accent1 3 6 4 3 4 4" xfId="29916" xr:uid="{00000000-0005-0000-0000-000025740000}"/>
    <cellStyle name="20% - Accent1 3 6 4 3 5" xfId="29917" xr:uid="{00000000-0005-0000-0000-000026740000}"/>
    <cellStyle name="20% - Accent1 3 6 4 3 5 2" xfId="29918" xr:uid="{00000000-0005-0000-0000-000027740000}"/>
    <cellStyle name="20% - Accent1 3 6 4 3 5 2 2" xfId="29919" xr:uid="{00000000-0005-0000-0000-000028740000}"/>
    <cellStyle name="20% - Accent1 3 6 4 3 5 3" xfId="29920" xr:uid="{00000000-0005-0000-0000-000029740000}"/>
    <cellStyle name="20% - Accent1 3 6 4 3 6" xfId="29921" xr:uid="{00000000-0005-0000-0000-00002A740000}"/>
    <cellStyle name="20% - Accent1 3 6 4 3 6 2" xfId="29922" xr:uid="{00000000-0005-0000-0000-00002B740000}"/>
    <cellStyle name="20% - Accent1 3 6 4 3 6 2 2" xfId="29923" xr:uid="{00000000-0005-0000-0000-00002C740000}"/>
    <cellStyle name="20% - Accent1 3 6 4 3 6 3" xfId="29924" xr:uid="{00000000-0005-0000-0000-00002D740000}"/>
    <cellStyle name="20% - Accent1 3 6 4 3 7" xfId="29925" xr:uid="{00000000-0005-0000-0000-00002E740000}"/>
    <cellStyle name="20% - Accent1 3 6 4 3 7 2" xfId="29926" xr:uid="{00000000-0005-0000-0000-00002F740000}"/>
    <cellStyle name="20% - Accent1 3 6 4 3 8" xfId="29927" xr:uid="{00000000-0005-0000-0000-000030740000}"/>
    <cellStyle name="20% - Accent1 3 6 4 3 8 2" xfId="29928" xr:uid="{00000000-0005-0000-0000-000031740000}"/>
    <cellStyle name="20% - Accent1 3 6 4 3 9" xfId="29929" xr:uid="{00000000-0005-0000-0000-000032740000}"/>
    <cellStyle name="20% - Accent1 3 6 4 4" xfId="29930" xr:uid="{00000000-0005-0000-0000-000033740000}"/>
    <cellStyle name="20% - Accent1 3 6 4 4 2" xfId="29931" xr:uid="{00000000-0005-0000-0000-000034740000}"/>
    <cellStyle name="20% - Accent1 3 6 4 4 2 2" xfId="29932" xr:uid="{00000000-0005-0000-0000-000035740000}"/>
    <cellStyle name="20% - Accent1 3 6 4 4 2 2 2" xfId="29933" xr:uid="{00000000-0005-0000-0000-000036740000}"/>
    <cellStyle name="20% - Accent1 3 6 4 4 2 3" xfId="29934" xr:uid="{00000000-0005-0000-0000-000037740000}"/>
    <cellStyle name="20% - Accent1 3 6 4 4 3" xfId="29935" xr:uid="{00000000-0005-0000-0000-000038740000}"/>
    <cellStyle name="20% - Accent1 3 6 4 4 3 2" xfId="29936" xr:uid="{00000000-0005-0000-0000-000039740000}"/>
    <cellStyle name="20% - Accent1 3 6 4 4 4" xfId="29937" xr:uid="{00000000-0005-0000-0000-00003A740000}"/>
    <cellStyle name="20% - Accent1 3 6 4 5" xfId="29938" xr:uid="{00000000-0005-0000-0000-00003B740000}"/>
    <cellStyle name="20% - Accent1 3 6 4 5 2" xfId="29939" xr:uid="{00000000-0005-0000-0000-00003C740000}"/>
    <cellStyle name="20% - Accent1 3 6 4 5 2 2" xfId="29940" xr:uid="{00000000-0005-0000-0000-00003D740000}"/>
    <cellStyle name="20% - Accent1 3 6 4 5 2 2 2" xfId="29941" xr:uid="{00000000-0005-0000-0000-00003E740000}"/>
    <cellStyle name="20% - Accent1 3 6 4 5 2 3" xfId="29942" xr:uid="{00000000-0005-0000-0000-00003F740000}"/>
    <cellStyle name="20% - Accent1 3 6 4 5 3" xfId="29943" xr:uid="{00000000-0005-0000-0000-000040740000}"/>
    <cellStyle name="20% - Accent1 3 6 4 5 3 2" xfId="29944" xr:uid="{00000000-0005-0000-0000-000041740000}"/>
    <cellStyle name="20% - Accent1 3 6 4 5 4" xfId="29945" xr:uid="{00000000-0005-0000-0000-000042740000}"/>
    <cellStyle name="20% - Accent1 3 6 4 6" xfId="29946" xr:uid="{00000000-0005-0000-0000-000043740000}"/>
    <cellStyle name="20% - Accent1 3 6 4 6 2" xfId="29947" xr:uid="{00000000-0005-0000-0000-000044740000}"/>
    <cellStyle name="20% - Accent1 3 6 4 6 2 2" xfId="29948" xr:uid="{00000000-0005-0000-0000-000045740000}"/>
    <cellStyle name="20% - Accent1 3 6 4 6 2 2 2" xfId="29949" xr:uid="{00000000-0005-0000-0000-000046740000}"/>
    <cellStyle name="20% - Accent1 3 6 4 6 2 3" xfId="29950" xr:uid="{00000000-0005-0000-0000-000047740000}"/>
    <cellStyle name="20% - Accent1 3 6 4 6 3" xfId="29951" xr:uid="{00000000-0005-0000-0000-000048740000}"/>
    <cellStyle name="20% - Accent1 3 6 4 6 3 2" xfId="29952" xr:uid="{00000000-0005-0000-0000-000049740000}"/>
    <cellStyle name="20% - Accent1 3 6 4 6 4" xfId="29953" xr:uid="{00000000-0005-0000-0000-00004A740000}"/>
    <cellStyle name="20% - Accent1 3 6 4 7" xfId="29954" xr:uid="{00000000-0005-0000-0000-00004B740000}"/>
    <cellStyle name="20% - Accent1 3 6 4 7 2" xfId="29955" xr:uid="{00000000-0005-0000-0000-00004C740000}"/>
    <cellStyle name="20% - Accent1 3 6 4 7 2 2" xfId="29956" xr:uid="{00000000-0005-0000-0000-00004D740000}"/>
    <cellStyle name="20% - Accent1 3 6 4 7 3" xfId="29957" xr:uid="{00000000-0005-0000-0000-00004E740000}"/>
    <cellStyle name="20% - Accent1 3 6 4 8" xfId="29958" xr:uid="{00000000-0005-0000-0000-00004F740000}"/>
    <cellStyle name="20% - Accent1 3 6 4 8 2" xfId="29959" xr:uid="{00000000-0005-0000-0000-000050740000}"/>
    <cellStyle name="20% - Accent1 3 6 4 8 2 2" xfId="29960" xr:uid="{00000000-0005-0000-0000-000051740000}"/>
    <cellStyle name="20% - Accent1 3 6 4 8 3" xfId="29961" xr:uid="{00000000-0005-0000-0000-000052740000}"/>
    <cellStyle name="20% - Accent1 3 6 4 9" xfId="29962" xr:uid="{00000000-0005-0000-0000-000053740000}"/>
    <cellStyle name="20% - Accent1 3 6 4 9 2" xfId="29963" xr:uid="{00000000-0005-0000-0000-000054740000}"/>
    <cellStyle name="20% - Accent1 3 6 5" xfId="29964" xr:uid="{00000000-0005-0000-0000-000055740000}"/>
    <cellStyle name="20% - Accent1 3 6 5 10" xfId="29965" xr:uid="{00000000-0005-0000-0000-000056740000}"/>
    <cellStyle name="20% - Accent1 3 6 5 10 2" xfId="29966" xr:uid="{00000000-0005-0000-0000-000057740000}"/>
    <cellStyle name="20% - Accent1 3 6 5 11" xfId="29967" xr:uid="{00000000-0005-0000-0000-000058740000}"/>
    <cellStyle name="20% - Accent1 3 6 5 2" xfId="29968" xr:uid="{00000000-0005-0000-0000-000059740000}"/>
    <cellStyle name="20% - Accent1 3 6 5 2 2" xfId="29969" xr:uid="{00000000-0005-0000-0000-00005A740000}"/>
    <cellStyle name="20% - Accent1 3 6 5 2 2 2" xfId="29970" xr:uid="{00000000-0005-0000-0000-00005B740000}"/>
    <cellStyle name="20% - Accent1 3 6 5 2 2 2 2" xfId="29971" xr:uid="{00000000-0005-0000-0000-00005C740000}"/>
    <cellStyle name="20% - Accent1 3 6 5 2 2 2 2 2" xfId="29972" xr:uid="{00000000-0005-0000-0000-00005D740000}"/>
    <cellStyle name="20% - Accent1 3 6 5 2 2 2 3" xfId="29973" xr:uid="{00000000-0005-0000-0000-00005E740000}"/>
    <cellStyle name="20% - Accent1 3 6 5 2 2 3" xfId="29974" xr:uid="{00000000-0005-0000-0000-00005F740000}"/>
    <cellStyle name="20% - Accent1 3 6 5 2 2 3 2" xfId="29975" xr:uid="{00000000-0005-0000-0000-000060740000}"/>
    <cellStyle name="20% - Accent1 3 6 5 2 2 4" xfId="29976" xr:uid="{00000000-0005-0000-0000-000061740000}"/>
    <cellStyle name="20% - Accent1 3 6 5 2 3" xfId="29977" xr:uid="{00000000-0005-0000-0000-000062740000}"/>
    <cellStyle name="20% - Accent1 3 6 5 2 3 2" xfId="29978" xr:uid="{00000000-0005-0000-0000-000063740000}"/>
    <cellStyle name="20% - Accent1 3 6 5 2 3 2 2" xfId="29979" xr:uid="{00000000-0005-0000-0000-000064740000}"/>
    <cellStyle name="20% - Accent1 3 6 5 2 3 2 2 2" xfId="29980" xr:uid="{00000000-0005-0000-0000-000065740000}"/>
    <cellStyle name="20% - Accent1 3 6 5 2 3 2 3" xfId="29981" xr:uid="{00000000-0005-0000-0000-000066740000}"/>
    <cellStyle name="20% - Accent1 3 6 5 2 3 3" xfId="29982" xr:uid="{00000000-0005-0000-0000-000067740000}"/>
    <cellStyle name="20% - Accent1 3 6 5 2 3 3 2" xfId="29983" xr:uid="{00000000-0005-0000-0000-000068740000}"/>
    <cellStyle name="20% - Accent1 3 6 5 2 3 4" xfId="29984" xr:uid="{00000000-0005-0000-0000-000069740000}"/>
    <cellStyle name="20% - Accent1 3 6 5 2 4" xfId="29985" xr:uid="{00000000-0005-0000-0000-00006A740000}"/>
    <cellStyle name="20% - Accent1 3 6 5 2 4 2" xfId="29986" xr:uid="{00000000-0005-0000-0000-00006B740000}"/>
    <cellStyle name="20% - Accent1 3 6 5 2 4 2 2" xfId="29987" xr:uid="{00000000-0005-0000-0000-00006C740000}"/>
    <cellStyle name="20% - Accent1 3 6 5 2 4 2 2 2" xfId="29988" xr:uid="{00000000-0005-0000-0000-00006D740000}"/>
    <cellStyle name="20% - Accent1 3 6 5 2 4 2 3" xfId="29989" xr:uid="{00000000-0005-0000-0000-00006E740000}"/>
    <cellStyle name="20% - Accent1 3 6 5 2 4 3" xfId="29990" xr:uid="{00000000-0005-0000-0000-00006F740000}"/>
    <cellStyle name="20% - Accent1 3 6 5 2 4 3 2" xfId="29991" xr:uid="{00000000-0005-0000-0000-000070740000}"/>
    <cellStyle name="20% - Accent1 3 6 5 2 4 4" xfId="29992" xr:uid="{00000000-0005-0000-0000-000071740000}"/>
    <cellStyle name="20% - Accent1 3 6 5 2 5" xfId="29993" xr:uid="{00000000-0005-0000-0000-000072740000}"/>
    <cellStyle name="20% - Accent1 3 6 5 2 5 2" xfId="29994" xr:uid="{00000000-0005-0000-0000-000073740000}"/>
    <cellStyle name="20% - Accent1 3 6 5 2 5 2 2" xfId="29995" xr:uid="{00000000-0005-0000-0000-000074740000}"/>
    <cellStyle name="20% - Accent1 3 6 5 2 5 3" xfId="29996" xr:uid="{00000000-0005-0000-0000-000075740000}"/>
    <cellStyle name="20% - Accent1 3 6 5 2 6" xfId="29997" xr:uid="{00000000-0005-0000-0000-000076740000}"/>
    <cellStyle name="20% - Accent1 3 6 5 2 6 2" xfId="29998" xr:uid="{00000000-0005-0000-0000-000077740000}"/>
    <cellStyle name="20% - Accent1 3 6 5 2 6 2 2" xfId="29999" xr:uid="{00000000-0005-0000-0000-000078740000}"/>
    <cellStyle name="20% - Accent1 3 6 5 2 6 3" xfId="30000" xr:uid="{00000000-0005-0000-0000-000079740000}"/>
    <cellStyle name="20% - Accent1 3 6 5 2 7" xfId="30001" xr:uid="{00000000-0005-0000-0000-00007A740000}"/>
    <cellStyle name="20% - Accent1 3 6 5 2 7 2" xfId="30002" xr:uid="{00000000-0005-0000-0000-00007B740000}"/>
    <cellStyle name="20% - Accent1 3 6 5 2 8" xfId="30003" xr:uid="{00000000-0005-0000-0000-00007C740000}"/>
    <cellStyle name="20% - Accent1 3 6 5 2 8 2" xfId="30004" xr:uid="{00000000-0005-0000-0000-00007D740000}"/>
    <cellStyle name="20% - Accent1 3 6 5 2 9" xfId="30005" xr:uid="{00000000-0005-0000-0000-00007E740000}"/>
    <cellStyle name="20% - Accent1 3 6 5 3" xfId="30006" xr:uid="{00000000-0005-0000-0000-00007F740000}"/>
    <cellStyle name="20% - Accent1 3 6 5 3 2" xfId="30007" xr:uid="{00000000-0005-0000-0000-000080740000}"/>
    <cellStyle name="20% - Accent1 3 6 5 3 2 2" xfId="30008" xr:uid="{00000000-0005-0000-0000-000081740000}"/>
    <cellStyle name="20% - Accent1 3 6 5 3 2 2 2" xfId="30009" xr:uid="{00000000-0005-0000-0000-000082740000}"/>
    <cellStyle name="20% - Accent1 3 6 5 3 2 2 2 2" xfId="30010" xr:uid="{00000000-0005-0000-0000-000083740000}"/>
    <cellStyle name="20% - Accent1 3 6 5 3 2 2 3" xfId="30011" xr:uid="{00000000-0005-0000-0000-000084740000}"/>
    <cellStyle name="20% - Accent1 3 6 5 3 2 3" xfId="30012" xr:uid="{00000000-0005-0000-0000-000085740000}"/>
    <cellStyle name="20% - Accent1 3 6 5 3 2 3 2" xfId="30013" xr:uid="{00000000-0005-0000-0000-000086740000}"/>
    <cellStyle name="20% - Accent1 3 6 5 3 2 4" xfId="30014" xr:uid="{00000000-0005-0000-0000-000087740000}"/>
    <cellStyle name="20% - Accent1 3 6 5 3 3" xfId="30015" xr:uid="{00000000-0005-0000-0000-000088740000}"/>
    <cellStyle name="20% - Accent1 3 6 5 3 3 2" xfId="30016" xr:uid="{00000000-0005-0000-0000-000089740000}"/>
    <cellStyle name="20% - Accent1 3 6 5 3 3 2 2" xfId="30017" xr:uid="{00000000-0005-0000-0000-00008A740000}"/>
    <cellStyle name="20% - Accent1 3 6 5 3 3 2 2 2" xfId="30018" xr:uid="{00000000-0005-0000-0000-00008B740000}"/>
    <cellStyle name="20% - Accent1 3 6 5 3 3 2 3" xfId="30019" xr:uid="{00000000-0005-0000-0000-00008C740000}"/>
    <cellStyle name="20% - Accent1 3 6 5 3 3 3" xfId="30020" xr:uid="{00000000-0005-0000-0000-00008D740000}"/>
    <cellStyle name="20% - Accent1 3 6 5 3 3 3 2" xfId="30021" xr:uid="{00000000-0005-0000-0000-00008E740000}"/>
    <cellStyle name="20% - Accent1 3 6 5 3 3 4" xfId="30022" xr:uid="{00000000-0005-0000-0000-00008F740000}"/>
    <cellStyle name="20% - Accent1 3 6 5 3 4" xfId="30023" xr:uid="{00000000-0005-0000-0000-000090740000}"/>
    <cellStyle name="20% - Accent1 3 6 5 3 4 2" xfId="30024" xr:uid="{00000000-0005-0000-0000-000091740000}"/>
    <cellStyle name="20% - Accent1 3 6 5 3 4 2 2" xfId="30025" xr:uid="{00000000-0005-0000-0000-000092740000}"/>
    <cellStyle name="20% - Accent1 3 6 5 3 4 2 2 2" xfId="30026" xr:uid="{00000000-0005-0000-0000-000093740000}"/>
    <cellStyle name="20% - Accent1 3 6 5 3 4 2 3" xfId="30027" xr:uid="{00000000-0005-0000-0000-000094740000}"/>
    <cellStyle name="20% - Accent1 3 6 5 3 4 3" xfId="30028" xr:uid="{00000000-0005-0000-0000-000095740000}"/>
    <cellStyle name="20% - Accent1 3 6 5 3 4 3 2" xfId="30029" xr:uid="{00000000-0005-0000-0000-000096740000}"/>
    <cellStyle name="20% - Accent1 3 6 5 3 4 4" xfId="30030" xr:uid="{00000000-0005-0000-0000-000097740000}"/>
    <cellStyle name="20% - Accent1 3 6 5 3 5" xfId="30031" xr:uid="{00000000-0005-0000-0000-000098740000}"/>
    <cellStyle name="20% - Accent1 3 6 5 3 5 2" xfId="30032" xr:uid="{00000000-0005-0000-0000-000099740000}"/>
    <cellStyle name="20% - Accent1 3 6 5 3 5 2 2" xfId="30033" xr:uid="{00000000-0005-0000-0000-00009A740000}"/>
    <cellStyle name="20% - Accent1 3 6 5 3 5 3" xfId="30034" xr:uid="{00000000-0005-0000-0000-00009B740000}"/>
    <cellStyle name="20% - Accent1 3 6 5 3 6" xfId="30035" xr:uid="{00000000-0005-0000-0000-00009C740000}"/>
    <cellStyle name="20% - Accent1 3 6 5 3 6 2" xfId="30036" xr:uid="{00000000-0005-0000-0000-00009D740000}"/>
    <cellStyle name="20% - Accent1 3 6 5 3 6 2 2" xfId="30037" xr:uid="{00000000-0005-0000-0000-00009E740000}"/>
    <cellStyle name="20% - Accent1 3 6 5 3 6 3" xfId="30038" xr:uid="{00000000-0005-0000-0000-00009F740000}"/>
    <cellStyle name="20% - Accent1 3 6 5 3 7" xfId="30039" xr:uid="{00000000-0005-0000-0000-0000A0740000}"/>
    <cellStyle name="20% - Accent1 3 6 5 3 7 2" xfId="30040" xr:uid="{00000000-0005-0000-0000-0000A1740000}"/>
    <cellStyle name="20% - Accent1 3 6 5 3 8" xfId="30041" xr:uid="{00000000-0005-0000-0000-0000A2740000}"/>
    <cellStyle name="20% - Accent1 3 6 5 3 8 2" xfId="30042" xr:uid="{00000000-0005-0000-0000-0000A3740000}"/>
    <cellStyle name="20% - Accent1 3 6 5 3 9" xfId="30043" xr:uid="{00000000-0005-0000-0000-0000A4740000}"/>
    <cellStyle name="20% - Accent1 3 6 5 4" xfId="30044" xr:uid="{00000000-0005-0000-0000-0000A5740000}"/>
    <cellStyle name="20% - Accent1 3 6 5 4 2" xfId="30045" xr:uid="{00000000-0005-0000-0000-0000A6740000}"/>
    <cellStyle name="20% - Accent1 3 6 5 4 2 2" xfId="30046" xr:uid="{00000000-0005-0000-0000-0000A7740000}"/>
    <cellStyle name="20% - Accent1 3 6 5 4 2 2 2" xfId="30047" xr:uid="{00000000-0005-0000-0000-0000A8740000}"/>
    <cellStyle name="20% - Accent1 3 6 5 4 2 3" xfId="30048" xr:uid="{00000000-0005-0000-0000-0000A9740000}"/>
    <cellStyle name="20% - Accent1 3 6 5 4 3" xfId="30049" xr:uid="{00000000-0005-0000-0000-0000AA740000}"/>
    <cellStyle name="20% - Accent1 3 6 5 4 3 2" xfId="30050" xr:uid="{00000000-0005-0000-0000-0000AB740000}"/>
    <cellStyle name="20% - Accent1 3 6 5 4 4" xfId="30051" xr:uid="{00000000-0005-0000-0000-0000AC740000}"/>
    <cellStyle name="20% - Accent1 3 6 5 5" xfId="30052" xr:uid="{00000000-0005-0000-0000-0000AD740000}"/>
    <cellStyle name="20% - Accent1 3 6 5 5 2" xfId="30053" xr:uid="{00000000-0005-0000-0000-0000AE740000}"/>
    <cellStyle name="20% - Accent1 3 6 5 5 2 2" xfId="30054" xr:uid="{00000000-0005-0000-0000-0000AF740000}"/>
    <cellStyle name="20% - Accent1 3 6 5 5 2 2 2" xfId="30055" xr:uid="{00000000-0005-0000-0000-0000B0740000}"/>
    <cellStyle name="20% - Accent1 3 6 5 5 2 3" xfId="30056" xr:uid="{00000000-0005-0000-0000-0000B1740000}"/>
    <cellStyle name="20% - Accent1 3 6 5 5 3" xfId="30057" xr:uid="{00000000-0005-0000-0000-0000B2740000}"/>
    <cellStyle name="20% - Accent1 3 6 5 5 3 2" xfId="30058" xr:uid="{00000000-0005-0000-0000-0000B3740000}"/>
    <cellStyle name="20% - Accent1 3 6 5 5 4" xfId="30059" xr:uid="{00000000-0005-0000-0000-0000B4740000}"/>
    <cellStyle name="20% - Accent1 3 6 5 6" xfId="30060" xr:uid="{00000000-0005-0000-0000-0000B5740000}"/>
    <cellStyle name="20% - Accent1 3 6 5 6 2" xfId="30061" xr:uid="{00000000-0005-0000-0000-0000B6740000}"/>
    <cellStyle name="20% - Accent1 3 6 5 6 2 2" xfId="30062" xr:uid="{00000000-0005-0000-0000-0000B7740000}"/>
    <cellStyle name="20% - Accent1 3 6 5 6 2 2 2" xfId="30063" xr:uid="{00000000-0005-0000-0000-0000B8740000}"/>
    <cellStyle name="20% - Accent1 3 6 5 6 2 3" xfId="30064" xr:uid="{00000000-0005-0000-0000-0000B9740000}"/>
    <cellStyle name="20% - Accent1 3 6 5 6 3" xfId="30065" xr:uid="{00000000-0005-0000-0000-0000BA740000}"/>
    <cellStyle name="20% - Accent1 3 6 5 6 3 2" xfId="30066" xr:uid="{00000000-0005-0000-0000-0000BB740000}"/>
    <cellStyle name="20% - Accent1 3 6 5 6 4" xfId="30067" xr:uid="{00000000-0005-0000-0000-0000BC740000}"/>
    <cellStyle name="20% - Accent1 3 6 5 7" xfId="30068" xr:uid="{00000000-0005-0000-0000-0000BD740000}"/>
    <cellStyle name="20% - Accent1 3 6 5 7 2" xfId="30069" xr:uid="{00000000-0005-0000-0000-0000BE740000}"/>
    <cellStyle name="20% - Accent1 3 6 5 7 2 2" xfId="30070" xr:uid="{00000000-0005-0000-0000-0000BF740000}"/>
    <cellStyle name="20% - Accent1 3 6 5 7 3" xfId="30071" xr:uid="{00000000-0005-0000-0000-0000C0740000}"/>
    <cellStyle name="20% - Accent1 3 6 5 8" xfId="30072" xr:uid="{00000000-0005-0000-0000-0000C1740000}"/>
    <cellStyle name="20% - Accent1 3 6 5 8 2" xfId="30073" xr:uid="{00000000-0005-0000-0000-0000C2740000}"/>
    <cellStyle name="20% - Accent1 3 6 5 8 2 2" xfId="30074" xr:uid="{00000000-0005-0000-0000-0000C3740000}"/>
    <cellStyle name="20% - Accent1 3 6 5 8 3" xfId="30075" xr:uid="{00000000-0005-0000-0000-0000C4740000}"/>
    <cellStyle name="20% - Accent1 3 6 5 9" xfId="30076" xr:uid="{00000000-0005-0000-0000-0000C5740000}"/>
    <cellStyle name="20% - Accent1 3 6 5 9 2" xfId="30077" xr:uid="{00000000-0005-0000-0000-0000C6740000}"/>
    <cellStyle name="20% - Accent1 3 6 6" xfId="30078" xr:uid="{00000000-0005-0000-0000-0000C7740000}"/>
    <cellStyle name="20% - Accent1 3 6 6 2" xfId="30079" xr:uid="{00000000-0005-0000-0000-0000C8740000}"/>
    <cellStyle name="20% - Accent1 3 6 6 2 2" xfId="30080" xr:uid="{00000000-0005-0000-0000-0000C9740000}"/>
    <cellStyle name="20% - Accent1 3 6 6 2 2 2" xfId="30081" xr:uid="{00000000-0005-0000-0000-0000CA740000}"/>
    <cellStyle name="20% - Accent1 3 6 6 2 2 2 2" xfId="30082" xr:uid="{00000000-0005-0000-0000-0000CB740000}"/>
    <cellStyle name="20% - Accent1 3 6 6 2 2 3" xfId="30083" xr:uid="{00000000-0005-0000-0000-0000CC740000}"/>
    <cellStyle name="20% - Accent1 3 6 6 2 3" xfId="30084" xr:uid="{00000000-0005-0000-0000-0000CD740000}"/>
    <cellStyle name="20% - Accent1 3 6 6 2 3 2" xfId="30085" xr:uid="{00000000-0005-0000-0000-0000CE740000}"/>
    <cellStyle name="20% - Accent1 3 6 6 2 4" xfId="30086" xr:uid="{00000000-0005-0000-0000-0000CF740000}"/>
    <cellStyle name="20% - Accent1 3 6 6 3" xfId="30087" xr:uid="{00000000-0005-0000-0000-0000D0740000}"/>
    <cellStyle name="20% - Accent1 3 6 6 3 2" xfId="30088" xr:uid="{00000000-0005-0000-0000-0000D1740000}"/>
    <cellStyle name="20% - Accent1 3 6 6 3 2 2" xfId="30089" xr:uid="{00000000-0005-0000-0000-0000D2740000}"/>
    <cellStyle name="20% - Accent1 3 6 6 3 2 2 2" xfId="30090" xr:uid="{00000000-0005-0000-0000-0000D3740000}"/>
    <cellStyle name="20% - Accent1 3 6 6 3 2 3" xfId="30091" xr:uid="{00000000-0005-0000-0000-0000D4740000}"/>
    <cellStyle name="20% - Accent1 3 6 6 3 3" xfId="30092" xr:uid="{00000000-0005-0000-0000-0000D5740000}"/>
    <cellStyle name="20% - Accent1 3 6 6 3 3 2" xfId="30093" xr:uid="{00000000-0005-0000-0000-0000D6740000}"/>
    <cellStyle name="20% - Accent1 3 6 6 3 4" xfId="30094" xr:uid="{00000000-0005-0000-0000-0000D7740000}"/>
    <cellStyle name="20% - Accent1 3 6 6 4" xfId="30095" xr:uid="{00000000-0005-0000-0000-0000D8740000}"/>
    <cellStyle name="20% - Accent1 3 6 6 4 2" xfId="30096" xr:uid="{00000000-0005-0000-0000-0000D9740000}"/>
    <cellStyle name="20% - Accent1 3 6 6 4 2 2" xfId="30097" xr:uid="{00000000-0005-0000-0000-0000DA740000}"/>
    <cellStyle name="20% - Accent1 3 6 6 4 2 2 2" xfId="30098" xr:uid="{00000000-0005-0000-0000-0000DB740000}"/>
    <cellStyle name="20% - Accent1 3 6 6 4 2 3" xfId="30099" xr:uid="{00000000-0005-0000-0000-0000DC740000}"/>
    <cellStyle name="20% - Accent1 3 6 6 4 3" xfId="30100" xr:uid="{00000000-0005-0000-0000-0000DD740000}"/>
    <cellStyle name="20% - Accent1 3 6 6 4 3 2" xfId="30101" xr:uid="{00000000-0005-0000-0000-0000DE740000}"/>
    <cellStyle name="20% - Accent1 3 6 6 4 4" xfId="30102" xr:uid="{00000000-0005-0000-0000-0000DF740000}"/>
    <cellStyle name="20% - Accent1 3 6 6 5" xfId="30103" xr:uid="{00000000-0005-0000-0000-0000E0740000}"/>
    <cellStyle name="20% - Accent1 3 6 6 5 2" xfId="30104" xr:uid="{00000000-0005-0000-0000-0000E1740000}"/>
    <cellStyle name="20% - Accent1 3 6 6 5 2 2" xfId="30105" xr:uid="{00000000-0005-0000-0000-0000E2740000}"/>
    <cellStyle name="20% - Accent1 3 6 6 5 3" xfId="30106" xr:uid="{00000000-0005-0000-0000-0000E3740000}"/>
    <cellStyle name="20% - Accent1 3 6 6 6" xfId="30107" xr:uid="{00000000-0005-0000-0000-0000E4740000}"/>
    <cellStyle name="20% - Accent1 3 6 6 6 2" xfId="30108" xr:uid="{00000000-0005-0000-0000-0000E5740000}"/>
    <cellStyle name="20% - Accent1 3 6 6 6 2 2" xfId="30109" xr:uid="{00000000-0005-0000-0000-0000E6740000}"/>
    <cellStyle name="20% - Accent1 3 6 6 6 3" xfId="30110" xr:uid="{00000000-0005-0000-0000-0000E7740000}"/>
    <cellStyle name="20% - Accent1 3 6 6 7" xfId="30111" xr:uid="{00000000-0005-0000-0000-0000E8740000}"/>
    <cellStyle name="20% - Accent1 3 6 6 7 2" xfId="30112" xr:uid="{00000000-0005-0000-0000-0000E9740000}"/>
    <cellStyle name="20% - Accent1 3 6 6 8" xfId="30113" xr:uid="{00000000-0005-0000-0000-0000EA740000}"/>
    <cellStyle name="20% - Accent1 3 6 6 8 2" xfId="30114" xr:uid="{00000000-0005-0000-0000-0000EB740000}"/>
    <cellStyle name="20% - Accent1 3 6 6 9" xfId="30115" xr:uid="{00000000-0005-0000-0000-0000EC740000}"/>
    <cellStyle name="20% - Accent1 3 6 7" xfId="30116" xr:uid="{00000000-0005-0000-0000-0000ED740000}"/>
    <cellStyle name="20% - Accent1 3 6 7 2" xfId="30117" xr:uid="{00000000-0005-0000-0000-0000EE740000}"/>
    <cellStyle name="20% - Accent1 3 6 7 2 2" xfId="30118" xr:uid="{00000000-0005-0000-0000-0000EF740000}"/>
    <cellStyle name="20% - Accent1 3 6 7 2 2 2" xfId="30119" xr:uid="{00000000-0005-0000-0000-0000F0740000}"/>
    <cellStyle name="20% - Accent1 3 6 7 2 2 2 2" xfId="30120" xr:uid="{00000000-0005-0000-0000-0000F1740000}"/>
    <cellStyle name="20% - Accent1 3 6 7 2 2 3" xfId="30121" xr:uid="{00000000-0005-0000-0000-0000F2740000}"/>
    <cellStyle name="20% - Accent1 3 6 7 2 3" xfId="30122" xr:uid="{00000000-0005-0000-0000-0000F3740000}"/>
    <cellStyle name="20% - Accent1 3 6 7 2 3 2" xfId="30123" xr:uid="{00000000-0005-0000-0000-0000F4740000}"/>
    <cellStyle name="20% - Accent1 3 6 7 2 4" xfId="30124" xr:uid="{00000000-0005-0000-0000-0000F5740000}"/>
    <cellStyle name="20% - Accent1 3 6 7 3" xfId="30125" xr:uid="{00000000-0005-0000-0000-0000F6740000}"/>
    <cellStyle name="20% - Accent1 3 6 7 3 2" xfId="30126" xr:uid="{00000000-0005-0000-0000-0000F7740000}"/>
    <cellStyle name="20% - Accent1 3 6 7 3 2 2" xfId="30127" xr:uid="{00000000-0005-0000-0000-0000F8740000}"/>
    <cellStyle name="20% - Accent1 3 6 7 3 2 2 2" xfId="30128" xr:uid="{00000000-0005-0000-0000-0000F9740000}"/>
    <cellStyle name="20% - Accent1 3 6 7 3 2 3" xfId="30129" xr:uid="{00000000-0005-0000-0000-0000FA740000}"/>
    <cellStyle name="20% - Accent1 3 6 7 3 3" xfId="30130" xr:uid="{00000000-0005-0000-0000-0000FB740000}"/>
    <cellStyle name="20% - Accent1 3 6 7 3 3 2" xfId="30131" xr:uid="{00000000-0005-0000-0000-0000FC740000}"/>
    <cellStyle name="20% - Accent1 3 6 7 3 4" xfId="30132" xr:uid="{00000000-0005-0000-0000-0000FD740000}"/>
    <cellStyle name="20% - Accent1 3 6 7 4" xfId="30133" xr:uid="{00000000-0005-0000-0000-0000FE740000}"/>
    <cellStyle name="20% - Accent1 3 6 7 4 2" xfId="30134" xr:uid="{00000000-0005-0000-0000-0000FF740000}"/>
    <cellStyle name="20% - Accent1 3 6 7 4 2 2" xfId="30135" xr:uid="{00000000-0005-0000-0000-000000750000}"/>
    <cellStyle name="20% - Accent1 3 6 7 4 2 2 2" xfId="30136" xr:uid="{00000000-0005-0000-0000-000001750000}"/>
    <cellStyle name="20% - Accent1 3 6 7 4 2 3" xfId="30137" xr:uid="{00000000-0005-0000-0000-000002750000}"/>
    <cellStyle name="20% - Accent1 3 6 7 4 3" xfId="30138" xr:uid="{00000000-0005-0000-0000-000003750000}"/>
    <cellStyle name="20% - Accent1 3 6 7 4 3 2" xfId="30139" xr:uid="{00000000-0005-0000-0000-000004750000}"/>
    <cellStyle name="20% - Accent1 3 6 7 4 4" xfId="30140" xr:uid="{00000000-0005-0000-0000-000005750000}"/>
    <cellStyle name="20% - Accent1 3 6 7 5" xfId="30141" xr:uid="{00000000-0005-0000-0000-000006750000}"/>
    <cellStyle name="20% - Accent1 3 6 7 5 2" xfId="30142" xr:uid="{00000000-0005-0000-0000-000007750000}"/>
    <cellStyle name="20% - Accent1 3 6 7 5 2 2" xfId="30143" xr:uid="{00000000-0005-0000-0000-000008750000}"/>
    <cellStyle name="20% - Accent1 3 6 7 5 3" xfId="30144" xr:uid="{00000000-0005-0000-0000-000009750000}"/>
    <cellStyle name="20% - Accent1 3 6 7 6" xfId="30145" xr:uid="{00000000-0005-0000-0000-00000A750000}"/>
    <cellStyle name="20% - Accent1 3 6 7 6 2" xfId="30146" xr:uid="{00000000-0005-0000-0000-00000B750000}"/>
    <cellStyle name="20% - Accent1 3 6 7 6 2 2" xfId="30147" xr:uid="{00000000-0005-0000-0000-00000C750000}"/>
    <cellStyle name="20% - Accent1 3 6 7 6 3" xfId="30148" xr:uid="{00000000-0005-0000-0000-00000D750000}"/>
    <cellStyle name="20% - Accent1 3 6 7 7" xfId="30149" xr:uid="{00000000-0005-0000-0000-00000E750000}"/>
    <cellStyle name="20% - Accent1 3 6 7 7 2" xfId="30150" xr:uid="{00000000-0005-0000-0000-00000F750000}"/>
    <cellStyle name="20% - Accent1 3 6 7 8" xfId="30151" xr:uid="{00000000-0005-0000-0000-000010750000}"/>
    <cellStyle name="20% - Accent1 3 6 7 8 2" xfId="30152" xr:uid="{00000000-0005-0000-0000-000011750000}"/>
    <cellStyle name="20% - Accent1 3 6 7 9" xfId="30153" xr:uid="{00000000-0005-0000-0000-000012750000}"/>
    <cellStyle name="20% - Accent1 3 6 8" xfId="30154" xr:uid="{00000000-0005-0000-0000-000013750000}"/>
    <cellStyle name="20% - Accent1 3 6 8 2" xfId="30155" xr:uid="{00000000-0005-0000-0000-000014750000}"/>
    <cellStyle name="20% - Accent1 3 6 8 2 2" xfId="30156" xr:uid="{00000000-0005-0000-0000-000015750000}"/>
    <cellStyle name="20% - Accent1 3 6 8 2 2 2" xfId="30157" xr:uid="{00000000-0005-0000-0000-000016750000}"/>
    <cellStyle name="20% - Accent1 3 6 8 2 3" xfId="30158" xr:uid="{00000000-0005-0000-0000-000017750000}"/>
    <cellStyle name="20% - Accent1 3 6 8 3" xfId="30159" xr:uid="{00000000-0005-0000-0000-000018750000}"/>
    <cellStyle name="20% - Accent1 3 6 8 3 2" xfId="30160" xr:uid="{00000000-0005-0000-0000-000019750000}"/>
    <cellStyle name="20% - Accent1 3 6 8 4" xfId="30161" xr:uid="{00000000-0005-0000-0000-00001A750000}"/>
    <cellStyle name="20% - Accent1 3 6 9" xfId="30162" xr:uid="{00000000-0005-0000-0000-00001B750000}"/>
    <cellStyle name="20% - Accent1 3 6 9 2" xfId="30163" xr:uid="{00000000-0005-0000-0000-00001C750000}"/>
    <cellStyle name="20% - Accent1 3 6 9 2 2" xfId="30164" xr:uid="{00000000-0005-0000-0000-00001D750000}"/>
    <cellStyle name="20% - Accent1 3 6 9 2 2 2" xfId="30165" xr:uid="{00000000-0005-0000-0000-00001E750000}"/>
    <cellStyle name="20% - Accent1 3 6 9 2 3" xfId="30166" xr:uid="{00000000-0005-0000-0000-00001F750000}"/>
    <cellStyle name="20% - Accent1 3 6 9 3" xfId="30167" xr:uid="{00000000-0005-0000-0000-000020750000}"/>
    <cellStyle name="20% - Accent1 3 6 9 3 2" xfId="30168" xr:uid="{00000000-0005-0000-0000-000021750000}"/>
    <cellStyle name="20% - Accent1 3 6 9 4" xfId="30169" xr:uid="{00000000-0005-0000-0000-000022750000}"/>
    <cellStyle name="20% - Accent1 3 7" xfId="30170" xr:uid="{00000000-0005-0000-0000-000023750000}"/>
    <cellStyle name="20% - Accent1 3 7 10" xfId="30171" xr:uid="{00000000-0005-0000-0000-000024750000}"/>
    <cellStyle name="20% - Accent1 3 7 10 2" xfId="30172" xr:uid="{00000000-0005-0000-0000-000025750000}"/>
    <cellStyle name="20% - Accent1 3 7 10 2 2" xfId="30173" xr:uid="{00000000-0005-0000-0000-000026750000}"/>
    <cellStyle name="20% - Accent1 3 7 10 3" xfId="30174" xr:uid="{00000000-0005-0000-0000-000027750000}"/>
    <cellStyle name="20% - Accent1 3 7 11" xfId="30175" xr:uid="{00000000-0005-0000-0000-000028750000}"/>
    <cellStyle name="20% - Accent1 3 7 11 2" xfId="30176" xr:uid="{00000000-0005-0000-0000-000029750000}"/>
    <cellStyle name="20% - Accent1 3 7 11 2 2" xfId="30177" xr:uid="{00000000-0005-0000-0000-00002A750000}"/>
    <cellStyle name="20% - Accent1 3 7 11 3" xfId="30178" xr:uid="{00000000-0005-0000-0000-00002B750000}"/>
    <cellStyle name="20% - Accent1 3 7 12" xfId="30179" xr:uid="{00000000-0005-0000-0000-00002C750000}"/>
    <cellStyle name="20% - Accent1 3 7 12 2" xfId="30180" xr:uid="{00000000-0005-0000-0000-00002D750000}"/>
    <cellStyle name="20% - Accent1 3 7 13" xfId="30181" xr:uid="{00000000-0005-0000-0000-00002E750000}"/>
    <cellStyle name="20% - Accent1 3 7 13 2" xfId="30182" xr:uid="{00000000-0005-0000-0000-00002F750000}"/>
    <cellStyle name="20% - Accent1 3 7 14" xfId="30183" xr:uid="{00000000-0005-0000-0000-000030750000}"/>
    <cellStyle name="20% - Accent1 3 7 2" xfId="30184" xr:uid="{00000000-0005-0000-0000-000031750000}"/>
    <cellStyle name="20% - Accent1 3 7 2 10" xfId="30185" xr:uid="{00000000-0005-0000-0000-000032750000}"/>
    <cellStyle name="20% - Accent1 3 7 2 10 2" xfId="30186" xr:uid="{00000000-0005-0000-0000-000033750000}"/>
    <cellStyle name="20% - Accent1 3 7 2 11" xfId="30187" xr:uid="{00000000-0005-0000-0000-000034750000}"/>
    <cellStyle name="20% - Accent1 3 7 2 2" xfId="30188" xr:uid="{00000000-0005-0000-0000-000035750000}"/>
    <cellStyle name="20% - Accent1 3 7 2 2 2" xfId="30189" xr:uid="{00000000-0005-0000-0000-000036750000}"/>
    <cellStyle name="20% - Accent1 3 7 2 2 2 2" xfId="30190" xr:uid="{00000000-0005-0000-0000-000037750000}"/>
    <cellStyle name="20% - Accent1 3 7 2 2 2 2 2" xfId="30191" xr:uid="{00000000-0005-0000-0000-000038750000}"/>
    <cellStyle name="20% - Accent1 3 7 2 2 2 2 2 2" xfId="30192" xr:uid="{00000000-0005-0000-0000-000039750000}"/>
    <cellStyle name="20% - Accent1 3 7 2 2 2 2 3" xfId="30193" xr:uid="{00000000-0005-0000-0000-00003A750000}"/>
    <cellStyle name="20% - Accent1 3 7 2 2 2 3" xfId="30194" xr:uid="{00000000-0005-0000-0000-00003B750000}"/>
    <cellStyle name="20% - Accent1 3 7 2 2 2 3 2" xfId="30195" xr:uid="{00000000-0005-0000-0000-00003C750000}"/>
    <cellStyle name="20% - Accent1 3 7 2 2 2 4" xfId="30196" xr:uid="{00000000-0005-0000-0000-00003D750000}"/>
    <cellStyle name="20% - Accent1 3 7 2 2 3" xfId="30197" xr:uid="{00000000-0005-0000-0000-00003E750000}"/>
    <cellStyle name="20% - Accent1 3 7 2 2 3 2" xfId="30198" xr:uid="{00000000-0005-0000-0000-00003F750000}"/>
    <cellStyle name="20% - Accent1 3 7 2 2 3 2 2" xfId="30199" xr:uid="{00000000-0005-0000-0000-000040750000}"/>
    <cellStyle name="20% - Accent1 3 7 2 2 3 2 2 2" xfId="30200" xr:uid="{00000000-0005-0000-0000-000041750000}"/>
    <cellStyle name="20% - Accent1 3 7 2 2 3 2 3" xfId="30201" xr:uid="{00000000-0005-0000-0000-000042750000}"/>
    <cellStyle name="20% - Accent1 3 7 2 2 3 3" xfId="30202" xr:uid="{00000000-0005-0000-0000-000043750000}"/>
    <cellStyle name="20% - Accent1 3 7 2 2 3 3 2" xfId="30203" xr:uid="{00000000-0005-0000-0000-000044750000}"/>
    <cellStyle name="20% - Accent1 3 7 2 2 3 4" xfId="30204" xr:uid="{00000000-0005-0000-0000-000045750000}"/>
    <cellStyle name="20% - Accent1 3 7 2 2 4" xfId="30205" xr:uid="{00000000-0005-0000-0000-000046750000}"/>
    <cellStyle name="20% - Accent1 3 7 2 2 4 2" xfId="30206" xr:uid="{00000000-0005-0000-0000-000047750000}"/>
    <cellStyle name="20% - Accent1 3 7 2 2 4 2 2" xfId="30207" xr:uid="{00000000-0005-0000-0000-000048750000}"/>
    <cellStyle name="20% - Accent1 3 7 2 2 4 2 2 2" xfId="30208" xr:uid="{00000000-0005-0000-0000-000049750000}"/>
    <cellStyle name="20% - Accent1 3 7 2 2 4 2 3" xfId="30209" xr:uid="{00000000-0005-0000-0000-00004A750000}"/>
    <cellStyle name="20% - Accent1 3 7 2 2 4 3" xfId="30210" xr:uid="{00000000-0005-0000-0000-00004B750000}"/>
    <cellStyle name="20% - Accent1 3 7 2 2 4 3 2" xfId="30211" xr:uid="{00000000-0005-0000-0000-00004C750000}"/>
    <cellStyle name="20% - Accent1 3 7 2 2 4 4" xfId="30212" xr:uid="{00000000-0005-0000-0000-00004D750000}"/>
    <cellStyle name="20% - Accent1 3 7 2 2 5" xfId="30213" xr:uid="{00000000-0005-0000-0000-00004E750000}"/>
    <cellStyle name="20% - Accent1 3 7 2 2 5 2" xfId="30214" xr:uid="{00000000-0005-0000-0000-00004F750000}"/>
    <cellStyle name="20% - Accent1 3 7 2 2 5 2 2" xfId="30215" xr:uid="{00000000-0005-0000-0000-000050750000}"/>
    <cellStyle name="20% - Accent1 3 7 2 2 5 3" xfId="30216" xr:uid="{00000000-0005-0000-0000-000051750000}"/>
    <cellStyle name="20% - Accent1 3 7 2 2 6" xfId="30217" xr:uid="{00000000-0005-0000-0000-000052750000}"/>
    <cellStyle name="20% - Accent1 3 7 2 2 6 2" xfId="30218" xr:uid="{00000000-0005-0000-0000-000053750000}"/>
    <cellStyle name="20% - Accent1 3 7 2 2 6 2 2" xfId="30219" xr:uid="{00000000-0005-0000-0000-000054750000}"/>
    <cellStyle name="20% - Accent1 3 7 2 2 6 3" xfId="30220" xr:uid="{00000000-0005-0000-0000-000055750000}"/>
    <cellStyle name="20% - Accent1 3 7 2 2 7" xfId="30221" xr:uid="{00000000-0005-0000-0000-000056750000}"/>
    <cellStyle name="20% - Accent1 3 7 2 2 7 2" xfId="30222" xr:uid="{00000000-0005-0000-0000-000057750000}"/>
    <cellStyle name="20% - Accent1 3 7 2 2 8" xfId="30223" xr:uid="{00000000-0005-0000-0000-000058750000}"/>
    <cellStyle name="20% - Accent1 3 7 2 2 8 2" xfId="30224" xr:uid="{00000000-0005-0000-0000-000059750000}"/>
    <cellStyle name="20% - Accent1 3 7 2 2 9" xfId="30225" xr:uid="{00000000-0005-0000-0000-00005A750000}"/>
    <cellStyle name="20% - Accent1 3 7 2 3" xfId="30226" xr:uid="{00000000-0005-0000-0000-00005B750000}"/>
    <cellStyle name="20% - Accent1 3 7 2 3 2" xfId="30227" xr:uid="{00000000-0005-0000-0000-00005C750000}"/>
    <cellStyle name="20% - Accent1 3 7 2 3 2 2" xfId="30228" xr:uid="{00000000-0005-0000-0000-00005D750000}"/>
    <cellStyle name="20% - Accent1 3 7 2 3 2 2 2" xfId="30229" xr:uid="{00000000-0005-0000-0000-00005E750000}"/>
    <cellStyle name="20% - Accent1 3 7 2 3 2 2 2 2" xfId="30230" xr:uid="{00000000-0005-0000-0000-00005F750000}"/>
    <cellStyle name="20% - Accent1 3 7 2 3 2 2 3" xfId="30231" xr:uid="{00000000-0005-0000-0000-000060750000}"/>
    <cellStyle name="20% - Accent1 3 7 2 3 2 3" xfId="30232" xr:uid="{00000000-0005-0000-0000-000061750000}"/>
    <cellStyle name="20% - Accent1 3 7 2 3 2 3 2" xfId="30233" xr:uid="{00000000-0005-0000-0000-000062750000}"/>
    <cellStyle name="20% - Accent1 3 7 2 3 2 4" xfId="30234" xr:uid="{00000000-0005-0000-0000-000063750000}"/>
    <cellStyle name="20% - Accent1 3 7 2 3 3" xfId="30235" xr:uid="{00000000-0005-0000-0000-000064750000}"/>
    <cellStyle name="20% - Accent1 3 7 2 3 3 2" xfId="30236" xr:uid="{00000000-0005-0000-0000-000065750000}"/>
    <cellStyle name="20% - Accent1 3 7 2 3 3 2 2" xfId="30237" xr:uid="{00000000-0005-0000-0000-000066750000}"/>
    <cellStyle name="20% - Accent1 3 7 2 3 3 2 2 2" xfId="30238" xr:uid="{00000000-0005-0000-0000-000067750000}"/>
    <cellStyle name="20% - Accent1 3 7 2 3 3 2 3" xfId="30239" xr:uid="{00000000-0005-0000-0000-000068750000}"/>
    <cellStyle name="20% - Accent1 3 7 2 3 3 3" xfId="30240" xr:uid="{00000000-0005-0000-0000-000069750000}"/>
    <cellStyle name="20% - Accent1 3 7 2 3 3 3 2" xfId="30241" xr:uid="{00000000-0005-0000-0000-00006A750000}"/>
    <cellStyle name="20% - Accent1 3 7 2 3 3 4" xfId="30242" xr:uid="{00000000-0005-0000-0000-00006B750000}"/>
    <cellStyle name="20% - Accent1 3 7 2 3 4" xfId="30243" xr:uid="{00000000-0005-0000-0000-00006C750000}"/>
    <cellStyle name="20% - Accent1 3 7 2 3 4 2" xfId="30244" xr:uid="{00000000-0005-0000-0000-00006D750000}"/>
    <cellStyle name="20% - Accent1 3 7 2 3 4 2 2" xfId="30245" xr:uid="{00000000-0005-0000-0000-00006E750000}"/>
    <cellStyle name="20% - Accent1 3 7 2 3 4 2 2 2" xfId="30246" xr:uid="{00000000-0005-0000-0000-00006F750000}"/>
    <cellStyle name="20% - Accent1 3 7 2 3 4 2 3" xfId="30247" xr:uid="{00000000-0005-0000-0000-000070750000}"/>
    <cellStyle name="20% - Accent1 3 7 2 3 4 3" xfId="30248" xr:uid="{00000000-0005-0000-0000-000071750000}"/>
    <cellStyle name="20% - Accent1 3 7 2 3 4 3 2" xfId="30249" xr:uid="{00000000-0005-0000-0000-000072750000}"/>
    <cellStyle name="20% - Accent1 3 7 2 3 4 4" xfId="30250" xr:uid="{00000000-0005-0000-0000-000073750000}"/>
    <cellStyle name="20% - Accent1 3 7 2 3 5" xfId="30251" xr:uid="{00000000-0005-0000-0000-000074750000}"/>
    <cellStyle name="20% - Accent1 3 7 2 3 5 2" xfId="30252" xr:uid="{00000000-0005-0000-0000-000075750000}"/>
    <cellStyle name="20% - Accent1 3 7 2 3 5 2 2" xfId="30253" xr:uid="{00000000-0005-0000-0000-000076750000}"/>
    <cellStyle name="20% - Accent1 3 7 2 3 5 3" xfId="30254" xr:uid="{00000000-0005-0000-0000-000077750000}"/>
    <cellStyle name="20% - Accent1 3 7 2 3 6" xfId="30255" xr:uid="{00000000-0005-0000-0000-000078750000}"/>
    <cellStyle name="20% - Accent1 3 7 2 3 6 2" xfId="30256" xr:uid="{00000000-0005-0000-0000-000079750000}"/>
    <cellStyle name="20% - Accent1 3 7 2 3 6 2 2" xfId="30257" xr:uid="{00000000-0005-0000-0000-00007A750000}"/>
    <cellStyle name="20% - Accent1 3 7 2 3 6 3" xfId="30258" xr:uid="{00000000-0005-0000-0000-00007B750000}"/>
    <cellStyle name="20% - Accent1 3 7 2 3 7" xfId="30259" xr:uid="{00000000-0005-0000-0000-00007C750000}"/>
    <cellStyle name="20% - Accent1 3 7 2 3 7 2" xfId="30260" xr:uid="{00000000-0005-0000-0000-00007D750000}"/>
    <cellStyle name="20% - Accent1 3 7 2 3 8" xfId="30261" xr:uid="{00000000-0005-0000-0000-00007E750000}"/>
    <cellStyle name="20% - Accent1 3 7 2 3 8 2" xfId="30262" xr:uid="{00000000-0005-0000-0000-00007F750000}"/>
    <cellStyle name="20% - Accent1 3 7 2 3 9" xfId="30263" xr:uid="{00000000-0005-0000-0000-000080750000}"/>
    <cellStyle name="20% - Accent1 3 7 2 4" xfId="30264" xr:uid="{00000000-0005-0000-0000-000081750000}"/>
    <cellStyle name="20% - Accent1 3 7 2 4 2" xfId="30265" xr:uid="{00000000-0005-0000-0000-000082750000}"/>
    <cellStyle name="20% - Accent1 3 7 2 4 2 2" xfId="30266" xr:uid="{00000000-0005-0000-0000-000083750000}"/>
    <cellStyle name="20% - Accent1 3 7 2 4 2 2 2" xfId="30267" xr:uid="{00000000-0005-0000-0000-000084750000}"/>
    <cellStyle name="20% - Accent1 3 7 2 4 2 3" xfId="30268" xr:uid="{00000000-0005-0000-0000-000085750000}"/>
    <cellStyle name="20% - Accent1 3 7 2 4 3" xfId="30269" xr:uid="{00000000-0005-0000-0000-000086750000}"/>
    <cellStyle name="20% - Accent1 3 7 2 4 3 2" xfId="30270" xr:uid="{00000000-0005-0000-0000-000087750000}"/>
    <cellStyle name="20% - Accent1 3 7 2 4 4" xfId="30271" xr:uid="{00000000-0005-0000-0000-000088750000}"/>
    <cellStyle name="20% - Accent1 3 7 2 5" xfId="30272" xr:uid="{00000000-0005-0000-0000-000089750000}"/>
    <cellStyle name="20% - Accent1 3 7 2 5 2" xfId="30273" xr:uid="{00000000-0005-0000-0000-00008A750000}"/>
    <cellStyle name="20% - Accent1 3 7 2 5 2 2" xfId="30274" xr:uid="{00000000-0005-0000-0000-00008B750000}"/>
    <cellStyle name="20% - Accent1 3 7 2 5 2 2 2" xfId="30275" xr:uid="{00000000-0005-0000-0000-00008C750000}"/>
    <cellStyle name="20% - Accent1 3 7 2 5 2 3" xfId="30276" xr:uid="{00000000-0005-0000-0000-00008D750000}"/>
    <cellStyle name="20% - Accent1 3 7 2 5 3" xfId="30277" xr:uid="{00000000-0005-0000-0000-00008E750000}"/>
    <cellStyle name="20% - Accent1 3 7 2 5 3 2" xfId="30278" xr:uid="{00000000-0005-0000-0000-00008F750000}"/>
    <cellStyle name="20% - Accent1 3 7 2 5 4" xfId="30279" xr:uid="{00000000-0005-0000-0000-000090750000}"/>
    <cellStyle name="20% - Accent1 3 7 2 6" xfId="30280" xr:uid="{00000000-0005-0000-0000-000091750000}"/>
    <cellStyle name="20% - Accent1 3 7 2 6 2" xfId="30281" xr:uid="{00000000-0005-0000-0000-000092750000}"/>
    <cellStyle name="20% - Accent1 3 7 2 6 2 2" xfId="30282" xr:uid="{00000000-0005-0000-0000-000093750000}"/>
    <cellStyle name="20% - Accent1 3 7 2 6 2 2 2" xfId="30283" xr:uid="{00000000-0005-0000-0000-000094750000}"/>
    <cellStyle name="20% - Accent1 3 7 2 6 2 3" xfId="30284" xr:uid="{00000000-0005-0000-0000-000095750000}"/>
    <cellStyle name="20% - Accent1 3 7 2 6 3" xfId="30285" xr:uid="{00000000-0005-0000-0000-000096750000}"/>
    <cellStyle name="20% - Accent1 3 7 2 6 3 2" xfId="30286" xr:uid="{00000000-0005-0000-0000-000097750000}"/>
    <cellStyle name="20% - Accent1 3 7 2 6 4" xfId="30287" xr:uid="{00000000-0005-0000-0000-000098750000}"/>
    <cellStyle name="20% - Accent1 3 7 2 7" xfId="30288" xr:uid="{00000000-0005-0000-0000-000099750000}"/>
    <cellStyle name="20% - Accent1 3 7 2 7 2" xfId="30289" xr:uid="{00000000-0005-0000-0000-00009A750000}"/>
    <cellStyle name="20% - Accent1 3 7 2 7 2 2" xfId="30290" xr:uid="{00000000-0005-0000-0000-00009B750000}"/>
    <cellStyle name="20% - Accent1 3 7 2 7 3" xfId="30291" xr:uid="{00000000-0005-0000-0000-00009C750000}"/>
    <cellStyle name="20% - Accent1 3 7 2 8" xfId="30292" xr:uid="{00000000-0005-0000-0000-00009D750000}"/>
    <cellStyle name="20% - Accent1 3 7 2 8 2" xfId="30293" xr:uid="{00000000-0005-0000-0000-00009E750000}"/>
    <cellStyle name="20% - Accent1 3 7 2 8 2 2" xfId="30294" xr:uid="{00000000-0005-0000-0000-00009F750000}"/>
    <cellStyle name="20% - Accent1 3 7 2 8 3" xfId="30295" xr:uid="{00000000-0005-0000-0000-0000A0750000}"/>
    <cellStyle name="20% - Accent1 3 7 2 9" xfId="30296" xr:uid="{00000000-0005-0000-0000-0000A1750000}"/>
    <cellStyle name="20% - Accent1 3 7 2 9 2" xfId="30297" xr:uid="{00000000-0005-0000-0000-0000A2750000}"/>
    <cellStyle name="20% - Accent1 3 7 3" xfId="30298" xr:uid="{00000000-0005-0000-0000-0000A3750000}"/>
    <cellStyle name="20% - Accent1 3 7 3 10" xfId="30299" xr:uid="{00000000-0005-0000-0000-0000A4750000}"/>
    <cellStyle name="20% - Accent1 3 7 3 10 2" xfId="30300" xr:uid="{00000000-0005-0000-0000-0000A5750000}"/>
    <cellStyle name="20% - Accent1 3 7 3 11" xfId="30301" xr:uid="{00000000-0005-0000-0000-0000A6750000}"/>
    <cellStyle name="20% - Accent1 3 7 3 2" xfId="30302" xr:uid="{00000000-0005-0000-0000-0000A7750000}"/>
    <cellStyle name="20% - Accent1 3 7 3 2 2" xfId="30303" xr:uid="{00000000-0005-0000-0000-0000A8750000}"/>
    <cellStyle name="20% - Accent1 3 7 3 2 2 2" xfId="30304" xr:uid="{00000000-0005-0000-0000-0000A9750000}"/>
    <cellStyle name="20% - Accent1 3 7 3 2 2 2 2" xfId="30305" xr:uid="{00000000-0005-0000-0000-0000AA750000}"/>
    <cellStyle name="20% - Accent1 3 7 3 2 2 2 2 2" xfId="30306" xr:uid="{00000000-0005-0000-0000-0000AB750000}"/>
    <cellStyle name="20% - Accent1 3 7 3 2 2 2 3" xfId="30307" xr:uid="{00000000-0005-0000-0000-0000AC750000}"/>
    <cellStyle name="20% - Accent1 3 7 3 2 2 3" xfId="30308" xr:uid="{00000000-0005-0000-0000-0000AD750000}"/>
    <cellStyle name="20% - Accent1 3 7 3 2 2 3 2" xfId="30309" xr:uid="{00000000-0005-0000-0000-0000AE750000}"/>
    <cellStyle name="20% - Accent1 3 7 3 2 2 4" xfId="30310" xr:uid="{00000000-0005-0000-0000-0000AF750000}"/>
    <cellStyle name="20% - Accent1 3 7 3 2 3" xfId="30311" xr:uid="{00000000-0005-0000-0000-0000B0750000}"/>
    <cellStyle name="20% - Accent1 3 7 3 2 3 2" xfId="30312" xr:uid="{00000000-0005-0000-0000-0000B1750000}"/>
    <cellStyle name="20% - Accent1 3 7 3 2 3 2 2" xfId="30313" xr:uid="{00000000-0005-0000-0000-0000B2750000}"/>
    <cellStyle name="20% - Accent1 3 7 3 2 3 2 2 2" xfId="30314" xr:uid="{00000000-0005-0000-0000-0000B3750000}"/>
    <cellStyle name="20% - Accent1 3 7 3 2 3 2 3" xfId="30315" xr:uid="{00000000-0005-0000-0000-0000B4750000}"/>
    <cellStyle name="20% - Accent1 3 7 3 2 3 3" xfId="30316" xr:uid="{00000000-0005-0000-0000-0000B5750000}"/>
    <cellStyle name="20% - Accent1 3 7 3 2 3 3 2" xfId="30317" xr:uid="{00000000-0005-0000-0000-0000B6750000}"/>
    <cellStyle name="20% - Accent1 3 7 3 2 3 4" xfId="30318" xr:uid="{00000000-0005-0000-0000-0000B7750000}"/>
    <cellStyle name="20% - Accent1 3 7 3 2 4" xfId="30319" xr:uid="{00000000-0005-0000-0000-0000B8750000}"/>
    <cellStyle name="20% - Accent1 3 7 3 2 4 2" xfId="30320" xr:uid="{00000000-0005-0000-0000-0000B9750000}"/>
    <cellStyle name="20% - Accent1 3 7 3 2 4 2 2" xfId="30321" xr:uid="{00000000-0005-0000-0000-0000BA750000}"/>
    <cellStyle name="20% - Accent1 3 7 3 2 4 2 2 2" xfId="30322" xr:uid="{00000000-0005-0000-0000-0000BB750000}"/>
    <cellStyle name="20% - Accent1 3 7 3 2 4 2 3" xfId="30323" xr:uid="{00000000-0005-0000-0000-0000BC750000}"/>
    <cellStyle name="20% - Accent1 3 7 3 2 4 3" xfId="30324" xr:uid="{00000000-0005-0000-0000-0000BD750000}"/>
    <cellStyle name="20% - Accent1 3 7 3 2 4 3 2" xfId="30325" xr:uid="{00000000-0005-0000-0000-0000BE750000}"/>
    <cellStyle name="20% - Accent1 3 7 3 2 4 4" xfId="30326" xr:uid="{00000000-0005-0000-0000-0000BF750000}"/>
    <cellStyle name="20% - Accent1 3 7 3 2 5" xfId="30327" xr:uid="{00000000-0005-0000-0000-0000C0750000}"/>
    <cellStyle name="20% - Accent1 3 7 3 2 5 2" xfId="30328" xr:uid="{00000000-0005-0000-0000-0000C1750000}"/>
    <cellStyle name="20% - Accent1 3 7 3 2 5 2 2" xfId="30329" xr:uid="{00000000-0005-0000-0000-0000C2750000}"/>
    <cellStyle name="20% - Accent1 3 7 3 2 5 3" xfId="30330" xr:uid="{00000000-0005-0000-0000-0000C3750000}"/>
    <cellStyle name="20% - Accent1 3 7 3 2 6" xfId="30331" xr:uid="{00000000-0005-0000-0000-0000C4750000}"/>
    <cellStyle name="20% - Accent1 3 7 3 2 6 2" xfId="30332" xr:uid="{00000000-0005-0000-0000-0000C5750000}"/>
    <cellStyle name="20% - Accent1 3 7 3 2 6 2 2" xfId="30333" xr:uid="{00000000-0005-0000-0000-0000C6750000}"/>
    <cellStyle name="20% - Accent1 3 7 3 2 6 3" xfId="30334" xr:uid="{00000000-0005-0000-0000-0000C7750000}"/>
    <cellStyle name="20% - Accent1 3 7 3 2 7" xfId="30335" xr:uid="{00000000-0005-0000-0000-0000C8750000}"/>
    <cellStyle name="20% - Accent1 3 7 3 2 7 2" xfId="30336" xr:uid="{00000000-0005-0000-0000-0000C9750000}"/>
    <cellStyle name="20% - Accent1 3 7 3 2 8" xfId="30337" xr:uid="{00000000-0005-0000-0000-0000CA750000}"/>
    <cellStyle name="20% - Accent1 3 7 3 2 8 2" xfId="30338" xr:uid="{00000000-0005-0000-0000-0000CB750000}"/>
    <cellStyle name="20% - Accent1 3 7 3 2 9" xfId="30339" xr:uid="{00000000-0005-0000-0000-0000CC750000}"/>
    <cellStyle name="20% - Accent1 3 7 3 3" xfId="30340" xr:uid="{00000000-0005-0000-0000-0000CD750000}"/>
    <cellStyle name="20% - Accent1 3 7 3 3 2" xfId="30341" xr:uid="{00000000-0005-0000-0000-0000CE750000}"/>
    <cellStyle name="20% - Accent1 3 7 3 3 2 2" xfId="30342" xr:uid="{00000000-0005-0000-0000-0000CF750000}"/>
    <cellStyle name="20% - Accent1 3 7 3 3 2 2 2" xfId="30343" xr:uid="{00000000-0005-0000-0000-0000D0750000}"/>
    <cellStyle name="20% - Accent1 3 7 3 3 2 2 2 2" xfId="30344" xr:uid="{00000000-0005-0000-0000-0000D1750000}"/>
    <cellStyle name="20% - Accent1 3 7 3 3 2 2 3" xfId="30345" xr:uid="{00000000-0005-0000-0000-0000D2750000}"/>
    <cellStyle name="20% - Accent1 3 7 3 3 2 3" xfId="30346" xr:uid="{00000000-0005-0000-0000-0000D3750000}"/>
    <cellStyle name="20% - Accent1 3 7 3 3 2 3 2" xfId="30347" xr:uid="{00000000-0005-0000-0000-0000D4750000}"/>
    <cellStyle name="20% - Accent1 3 7 3 3 2 4" xfId="30348" xr:uid="{00000000-0005-0000-0000-0000D5750000}"/>
    <cellStyle name="20% - Accent1 3 7 3 3 3" xfId="30349" xr:uid="{00000000-0005-0000-0000-0000D6750000}"/>
    <cellStyle name="20% - Accent1 3 7 3 3 3 2" xfId="30350" xr:uid="{00000000-0005-0000-0000-0000D7750000}"/>
    <cellStyle name="20% - Accent1 3 7 3 3 3 2 2" xfId="30351" xr:uid="{00000000-0005-0000-0000-0000D8750000}"/>
    <cellStyle name="20% - Accent1 3 7 3 3 3 2 2 2" xfId="30352" xr:uid="{00000000-0005-0000-0000-0000D9750000}"/>
    <cellStyle name="20% - Accent1 3 7 3 3 3 2 3" xfId="30353" xr:uid="{00000000-0005-0000-0000-0000DA750000}"/>
    <cellStyle name="20% - Accent1 3 7 3 3 3 3" xfId="30354" xr:uid="{00000000-0005-0000-0000-0000DB750000}"/>
    <cellStyle name="20% - Accent1 3 7 3 3 3 3 2" xfId="30355" xr:uid="{00000000-0005-0000-0000-0000DC750000}"/>
    <cellStyle name="20% - Accent1 3 7 3 3 3 4" xfId="30356" xr:uid="{00000000-0005-0000-0000-0000DD750000}"/>
    <cellStyle name="20% - Accent1 3 7 3 3 4" xfId="30357" xr:uid="{00000000-0005-0000-0000-0000DE750000}"/>
    <cellStyle name="20% - Accent1 3 7 3 3 4 2" xfId="30358" xr:uid="{00000000-0005-0000-0000-0000DF750000}"/>
    <cellStyle name="20% - Accent1 3 7 3 3 4 2 2" xfId="30359" xr:uid="{00000000-0005-0000-0000-0000E0750000}"/>
    <cellStyle name="20% - Accent1 3 7 3 3 4 2 2 2" xfId="30360" xr:uid="{00000000-0005-0000-0000-0000E1750000}"/>
    <cellStyle name="20% - Accent1 3 7 3 3 4 2 3" xfId="30361" xr:uid="{00000000-0005-0000-0000-0000E2750000}"/>
    <cellStyle name="20% - Accent1 3 7 3 3 4 3" xfId="30362" xr:uid="{00000000-0005-0000-0000-0000E3750000}"/>
    <cellStyle name="20% - Accent1 3 7 3 3 4 3 2" xfId="30363" xr:uid="{00000000-0005-0000-0000-0000E4750000}"/>
    <cellStyle name="20% - Accent1 3 7 3 3 4 4" xfId="30364" xr:uid="{00000000-0005-0000-0000-0000E5750000}"/>
    <cellStyle name="20% - Accent1 3 7 3 3 5" xfId="30365" xr:uid="{00000000-0005-0000-0000-0000E6750000}"/>
    <cellStyle name="20% - Accent1 3 7 3 3 5 2" xfId="30366" xr:uid="{00000000-0005-0000-0000-0000E7750000}"/>
    <cellStyle name="20% - Accent1 3 7 3 3 5 2 2" xfId="30367" xr:uid="{00000000-0005-0000-0000-0000E8750000}"/>
    <cellStyle name="20% - Accent1 3 7 3 3 5 3" xfId="30368" xr:uid="{00000000-0005-0000-0000-0000E9750000}"/>
    <cellStyle name="20% - Accent1 3 7 3 3 6" xfId="30369" xr:uid="{00000000-0005-0000-0000-0000EA750000}"/>
    <cellStyle name="20% - Accent1 3 7 3 3 6 2" xfId="30370" xr:uid="{00000000-0005-0000-0000-0000EB750000}"/>
    <cellStyle name="20% - Accent1 3 7 3 3 6 2 2" xfId="30371" xr:uid="{00000000-0005-0000-0000-0000EC750000}"/>
    <cellStyle name="20% - Accent1 3 7 3 3 6 3" xfId="30372" xr:uid="{00000000-0005-0000-0000-0000ED750000}"/>
    <cellStyle name="20% - Accent1 3 7 3 3 7" xfId="30373" xr:uid="{00000000-0005-0000-0000-0000EE750000}"/>
    <cellStyle name="20% - Accent1 3 7 3 3 7 2" xfId="30374" xr:uid="{00000000-0005-0000-0000-0000EF750000}"/>
    <cellStyle name="20% - Accent1 3 7 3 3 8" xfId="30375" xr:uid="{00000000-0005-0000-0000-0000F0750000}"/>
    <cellStyle name="20% - Accent1 3 7 3 3 8 2" xfId="30376" xr:uid="{00000000-0005-0000-0000-0000F1750000}"/>
    <cellStyle name="20% - Accent1 3 7 3 3 9" xfId="30377" xr:uid="{00000000-0005-0000-0000-0000F2750000}"/>
    <cellStyle name="20% - Accent1 3 7 3 4" xfId="30378" xr:uid="{00000000-0005-0000-0000-0000F3750000}"/>
    <cellStyle name="20% - Accent1 3 7 3 4 2" xfId="30379" xr:uid="{00000000-0005-0000-0000-0000F4750000}"/>
    <cellStyle name="20% - Accent1 3 7 3 4 2 2" xfId="30380" xr:uid="{00000000-0005-0000-0000-0000F5750000}"/>
    <cellStyle name="20% - Accent1 3 7 3 4 2 2 2" xfId="30381" xr:uid="{00000000-0005-0000-0000-0000F6750000}"/>
    <cellStyle name="20% - Accent1 3 7 3 4 2 3" xfId="30382" xr:uid="{00000000-0005-0000-0000-0000F7750000}"/>
    <cellStyle name="20% - Accent1 3 7 3 4 3" xfId="30383" xr:uid="{00000000-0005-0000-0000-0000F8750000}"/>
    <cellStyle name="20% - Accent1 3 7 3 4 3 2" xfId="30384" xr:uid="{00000000-0005-0000-0000-0000F9750000}"/>
    <cellStyle name="20% - Accent1 3 7 3 4 4" xfId="30385" xr:uid="{00000000-0005-0000-0000-0000FA750000}"/>
    <cellStyle name="20% - Accent1 3 7 3 5" xfId="30386" xr:uid="{00000000-0005-0000-0000-0000FB750000}"/>
    <cellStyle name="20% - Accent1 3 7 3 5 2" xfId="30387" xr:uid="{00000000-0005-0000-0000-0000FC750000}"/>
    <cellStyle name="20% - Accent1 3 7 3 5 2 2" xfId="30388" xr:uid="{00000000-0005-0000-0000-0000FD750000}"/>
    <cellStyle name="20% - Accent1 3 7 3 5 2 2 2" xfId="30389" xr:uid="{00000000-0005-0000-0000-0000FE750000}"/>
    <cellStyle name="20% - Accent1 3 7 3 5 2 3" xfId="30390" xr:uid="{00000000-0005-0000-0000-0000FF750000}"/>
    <cellStyle name="20% - Accent1 3 7 3 5 3" xfId="30391" xr:uid="{00000000-0005-0000-0000-000000760000}"/>
    <cellStyle name="20% - Accent1 3 7 3 5 3 2" xfId="30392" xr:uid="{00000000-0005-0000-0000-000001760000}"/>
    <cellStyle name="20% - Accent1 3 7 3 5 4" xfId="30393" xr:uid="{00000000-0005-0000-0000-000002760000}"/>
    <cellStyle name="20% - Accent1 3 7 3 6" xfId="30394" xr:uid="{00000000-0005-0000-0000-000003760000}"/>
    <cellStyle name="20% - Accent1 3 7 3 6 2" xfId="30395" xr:uid="{00000000-0005-0000-0000-000004760000}"/>
    <cellStyle name="20% - Accent1 3 7 3 6 2 2" xfId="30396" xr:uid="{00000000-0005-0000-0000-000005760000}"/>
    <cellStyle name="20% - Accent1 3 7 3 6 2 2 2" xfId="30397" xr:uid="{00000000-0005-0000-0000-000006760000}"/>
    <cellStyle name="20% - Accent1 3 7 3 6 2 3" xfId="30398" xr:uid="{00000000-0005-0000-0000-000007760000}"/>
    <cellStyle name="20% - Accent1 3 7 3 6 3" xfId="30399" xr:uid="{00000000-0005-0000-0000-000008760000}"/>
    <cellStyle name="20% - Accent1 3 7 3 6 3 2" xfId="30400" xr:uid="{00000000-0005-0000-0000-000009760000}"/>
    <cellStyle name="20% - Accent1 3 7 3 6 4" xfId="30401" xr:uid="{00000000-0005-0000-0000-00000A760000}"/>
    <cellStyle name="20% - Accent1 3 7 3 7" xfId="30402" xr:uid="{00000000-0005-0000-0000-00000B760000}"/>
    <cellStyle name="20% - Accent1 3 7 3 7 2" xfId="30403" xr:uid="{00000000-0005-0000-0000-00000C760000}"/>
    <cellStyle name="20% - Accent1 3 7 3 7 2 2" xfId="30404" xr:uid="{00000000-0005-0000-0000-00000D760000}"/>
    <cellStyle name="20% - Accent1 3 7 3 7 3" xfId="30405" xr:uid="{00000000-0005-0000-0000-00000E760000}"/>
    <cellStyle name="20% - Accent1 3 7 3 8" xfId="30406" xr:uid="{00000000-0005-0000-0000-00000F760000}"/>
    <cellStyle name="20% - Accent1 3 7 3 8 2" xfId="30407" xr:uid="{00000000-0005-0000-0000-000010760000}"/>
    <cellStyle name="20% - Accent1 3 7 3 8 2 2" xfId="30408" xr:uid="{00000000-0005-0000-0000-000011760000}"/>
    <cellStyle name="20% - Accent1 3 7 3 8 3" xfId="30409" xr:uid="{00000000-0005-0000-0000-000012760000}"/>
    <cellStyle name="20% - Accent1 3 7 3 9" xfId="30410" xr:uid="{00000000-0005-0000-0000-000013760000}"/>
    <cellStyle name="20% - Accent1 3 7 3 9 2" xfId="30411" xr:uid="{00000000-0005-0000-0000-000014760000}"/>
    <cellStyle name="20% - Accent1 3 7 4" xfId="30412" xr:uid="{00000000-0005-0000-0000-000015760000}"/>
    <cellStyle name="20% - Accent1 3 7 4 10" xfId="30413" xr:uid="{00000000-0005-0000-0000-000016760000}"/>
    <cellStyle name="20% - Accent1 3 7 4 10 2" xfId="30414" xr:uid="{00000000-0005-0000-0000-000017760000}"/>
    <cellStyle name="20% - Accent1 3 7 4 11" xfId="30415" xr:uid="{00000000-0005-0000-0000-000018760000}"/>
    <cellStyle name="20% - Accent1 3 7 4 2" xfId="30416" xr:uid="{00000000-0005-0000-0000-000019760000}"/>
    <cellStyle name="20% - Accent1 3 7 4 2 2" xfId="30417" xr:uid="{00000000-0005-0000-0000-00001A760000}"/>
    <cellStyle name="20% - Accent1 3 7 4 2 2 2" xfId="30418" xr:uid="{00000000-0005-0000-0000-00001B760000}"/>
    <cellStyle name="20% - Accent1 3 7 4 2 2 2 2" xfId="30419" xr:uid="{00000000-0005-0000-0000-00001C760000}"/>
    <cellStyle name="20% - Accent1 3 7 4 2 2 2 2 2" xfId="30420" xr:uid="{00000000-0005-0000-0000-00001D760000}"/>
    <cellStyle name="20% - Accent1 3 7 4 2 2 2 3" xfId="30421" xr:uid="{00000000-0005-0000-0000-00001E760000}"/>
    <cellStyle name="20% - Accent1 3 7 4 2 2 3" xfId="30422" xr:uid="{00000000-0005-0000-0000-00001F760000}"/>
    <cellStyle name="20% - Accent1 3 7 4 2 2 3 2" xfId="30423" xr:uid="{00000000-0005-0000-0000-000020760000}"/>
    <cellStyle name="20% - Accent1 3 7 4 2 2 4" xfId="30424" xr:uid="{00000000-0005-0000-0000-000021760000}"/>
    <cellStyle name="20% - Accent1 3 7 4 2 3" xfId="30425" xr:uid="{00000000-0005-0000-0000-000022760000}"/>
    <cellStyle name="20% - Accent1 3 7 4 2 3 2" xfId="30426" xr:uid="{00000000-0005-0000-0000-000023760000}"/>
    <cellStyle name="20% - Accent1 3 7 4 2 3 2 2" xfId="30427" xr:uid="{00000000-0005-0000-0000-000024760000}"/>
    <cellStyle name="20% - Accent1 3 7 4 2 3 2 2 2" xfId="30428" xr:uid="{00000000-0005-0000-0000-000025760000}"/>
    <cellStyle name="20% - Accent1 3 7 4 2 3 2 3" xfId="30429" xr:uid="{00000000-0005-0000-0000-000026760000}"/>
    <cellStyle name="20% - Accent1 3 7 4 2 3 3" xfId="30430" xr:uid="{00000000-0005-0000-0000-000027760000}"/>
    <cellStyle name="20% - Accent1 3 7 4 2 3 3 2" xfId="30431" xr:uid="{00000000-0005-0000-0000-000028760000}"/>
    <cellStyle name="20% - Accent1 3 7 4 2 3 4" xfId="30432" xr:uid="{00000000-0005-0000-0000-000029760000}"/>
    <cellStyle name="20% - Accent1 3 7 4 2 4" xfId="30433" xr:uid="{00000000-0005-0000-0000-00002A760000}"/>
    <cellStyle name="20% - Accent1 3 7 4 2 4 2" xfId="30434" xr:uid="{00000000-0005-0000-0000-00002B760000}"/>
    <cellStyle name="20% - Accent1 3 7 4 2 4 2 2" xfId="30435" xr:uid="{00000000-0005-0000-0000-00002C760000}"/>
    <cellStyle name="20% - Accent1 3 7 4 2 4 2 2 2" xfId="30436" xr:uid="{00000000-0005-0000-0000-00002D760000}"/>
    <cellStyle name="20% - Accent1 3 7 4 2 4 2 3" xfId="30437" xr:uid="{00000000-0005-0000-0000-00002E760000}"/>
    <cellStyle name="20% - Accent1 3 7 4 2 4 3" xfId="30438" xr:uid="{00000000-0005-0000-0000-00002F760000}"/>
    <cellStyle name="20% - Accent1 3 7 4 2 4 3 2" xfId="30439" xr:uid="{00000000-0005-0000-0000-000030760000}"/>
    <cellStyle name="20% - Accent1 3 7 4 2 4 4" xfId="30440" xr:uid="{00000000-0005-0000-0000-000031760000}"/>
    <cellStyle name="20% - Accent1 3 7 4 2 5" xfId="30441" xr:uid="{00000000-0005-0000-0000-000032760000}"/>
    <cellStyle name="20% - Accent1 3 7 4 2 5 2" xfId="30442" xr:uid="{00000000-0005-0000-0000-000033760000}"/>
    <cellStyle name="20% - Accent1 3 7 4 2 5 2 2" xfId="30443" xr:uid="{00000000-0005-0000-0000-000034760000}"/>
    <cellStyle name="20% - Accent1 3 7 4 2 5 3" xfId="30444" xr:uid="{00000000-0005-0000-0000-000035760000}"/>
    <cellStyle name="20% - Accent1 3 7 4 2 6" xfId="30445" xr:uid="{00000000-0005-0000-0000-000036760000}"/>
    <cellStyle name="20% - Accent1 3 7 4 2 6 2" xfId="30446" xr:uid="{00000000-0005-0000-0000-000037760000}"/>
    <cellStyle name="20% - Accent1 3 7 4 2 6 2 2" xfId="30447" xr:uid="{00000000-0005-0000-0000-000038760000}"/>
    <cellStyle name="20% - Accent1 3 7 4 2 6 3" xfId="30448" xr:uid="{00000000-0005-0000-0000-000039760000}"/>
    <cellStyle name="20% - Accent1 3 7 4 2 7" xfId="30449" xr:uid="{00000000-0005-0000-0000-00003A760000}"/>
    <cellStyle name="20% - Accent1 3 7 4 2 7 2" xfId="30450" xr:uid="{00000000-0005-0000-0000-00003B760000}"/>
    <cellStyle name="20% - Accent1 3 7 4 2 8" xfId="30451" xr:uid="{00000000-0005-0000-0000-00003C760000}"/>
    <cellStyle name="20% - Accent1 3 7 4 2 8 2" xfId="30452" xr:uid="{00000000-0005-0000-0000-00003D760000}"/>
    <cellStyle name="20% - Accent1 3 7 4 2 9" xfId="30453" xr:uid="{00000000-0005-0000-0000-00003E760000}"/>
    <cellStyle name="20% - Accent1 3 7 4 3" xfId="30454" xr:uid="{00000000-0005-0000-0000-00003F760000}"/>
    <cellStyle name="20% - Accent1 3 7 4 3 2" xfId="30455" xr:uid="{00000000-0005-0000-0000-000040760000}"/>
    <cellStyle name="20% - Accent1 3 7 4 3 2 2" xfId="30456" xr:uid="{00000000-0005-0000-0000-000041760000}"/>
    <cellStyle name="20% - Accent1 3 7 4 3 2 2 2" xfId="30457" xr:uid="{00000000-0005-0000-0000-000042760000}"/>
    <cellStyle name="20% - Accent1 3 7 4 3 2 2 2 2" xfId="30458" xr:uid="{00000000-0005-0000-0000-000043760000}"/>
    <cellStyle name="20% - Accent1 3 7 4 3 2 2 3" xfId="30459" xr:uid="{00000000-0005-0000-0000-000044760000}"/>
    <cellStyle name="20% - Accent1 3 7 4 3 2 3" xfId="30460" xr:uid="{00000000-0005-0000-0000-000045760000}"/>
    <cellStyle name="20% - Accent1 3 7 4 3 2 3 2" xfId="30461" xr:uid="{00000000-0005-0000-0000-000046760000}"/>
    <cellStyle name="20% - Accent1 3 7 4 3 2 4" xfId="30462" xr:uid="{00000000-0005-0000-0000-000047760000}"/>
    <cellStyle name="20% - Accent1 3 7 4 3 3" xfId="30463" xr:uid="{00000000-0005-0000-0000-000048760000}"/>
    <cellStyle name="20% - Accent1 3 7 4 3 3 2" xfId="30464" xr:uid="{00000000-0005-0000-0000-000049760000}"/>
    <cellStyle name="20% - Accent1 3 7 4 3 3 2 2" xfId="30465" xr:uid="{00000000-0005-0000-0000-00004A760000}"/>
    <cellStyle name="20% - Accent1 3 7 4 3 3 2 2 2" xfId="30466" xr:uid="{00000000-0005-0000-0000-00004B760000}"/>
    <cellStyle name="20% - Accent1 3 7 4 3 3 2 3" xfId="30467" xr:uid="{00000000-0005-0000-0000-00004C760000}"/>
    <cellStyle name="20% - Accent1 3 7 4 3 3 3" xfId="30468" xr:uid="{00000000-0005-0000-0000-00004D760000}"/>
    <cellStyle name="20% - Accent1 3 7 4 3 3 3 2" xfId="30469" xr:uid="{00000000-0005-0000-0000-00004E760000}"/>
    <cellStyle name="20% - Accent1 3 7 4 3 3 4" xfId="30470" xr:uid="{00000000-0005-0000-0000-00004F760000}"/>
    <cellStyle name="20% - Accent1 3 7 4 3 4" xfId="30471" xr:uid="{00000000-0005-0000-0000-000050760000}"/>
    <cellStyle name="20% - Accent1 3 7 4 3 4 2" xfId="30472" xr:uid="{00000000-0005-0000-0000-000051760000}"/>
    <cellStyle name="20% - Accent1 3 7 4 3 4 2 2" xfId="30473" xr:uid="{00000000-0005-0000-0000-000052760000}"/>
    <cellStyle name="20% - Accent1 3 7 4 3 4 2 2 2" xfId="30474" xr:uid="{00000000-0005-0000-0000-000053760000}"/>
    <cellStyle name="20% - Accent1 3 7 4 3 4 2 3" xfId="30475" xr:uid="{00000000-0005-0000-0000-000054760000}"/>
    <cellStyle name="20% - Accent1 3 7 4 3 4 3" xfId="30476" xr:uid="{00000000-0005-0000-0000-000055760000}"/>
    <cellStyle name="20% - Accent1 3 7 4 3 4 3 2" xfId="30477" xr:uid="{00000000-0005-0000-0000-000056760000}"/>
    <cellStyle name="20% - Accent1 3 7 4 3 4 4" xfId="30478" xr:uid="{00000000-0005-0000-0000-000057760000}"/>
    <cellStyle name="20% - Accent1 3 7 4 3 5" xfId="30479" xr:uid="{00000000-0005-0000-0000-000058760000}"/>
    <cellStyle name="20% - Accent1 3 7 4 3 5 2" xfId="30480" xr:uid="{00000000-0005-0000-0000-000059760000}"/>
    <cellStyle name="20% - Accent1 3 7 4 3 5 2 2" xfId="30481" xr:uid="{00000000-0005-0000-0000-00005A760000}"/>
    <cellStyle name="20% - Accent1 3 7 4 3 5 3" xfId="30482" xr:uid="{00000000-0005-0000-0000-00005B760000}"/>
    <cellStyle name="20% - Accent1 3 7 4 3 6" xfId="30483" xr:uid="{00000000-0005-0000-0000-00005C760000}"/>
    <cellStyle name="20% - Accent1 3 7 4 3 6 2" xfId="30484" xr:uid="{00000000-0005-0000-0000-00005D760000}"/>
    <cellStyle name="20% - Accent1 3 7 4 3 6 2 2" xfId="30485" xr:uid="{00000000-0005-0000-0000-00005E760000}"/>
    <cellStyle name="20% - Accent1 3 7 4 3 6 3" xfId="30486" xr:uid="{00000000-0005-0000-0000-00005F760000}"/>
    <cellStyle name="20% - Accent1 3 7 4 3 7" xfId="30487" xr:uid="{00000000-0005-0000-0000-000060760000}"/>
    <cellStyle name="20% - Accent1 3 7 4 3 7 2" xfId="30488" xr:uid="{00000000-0005-0000-0000-000061760000}"/>
    <cellStyle name="20% - Accent1 3 7 4 3 8" xfId="30489" xr:uid="{00000000-0005-0000-0000-000062760000}"/>
    <cellStyle name="20% - Accent1 3 7 4 3 8 2" xfId="30490" xr:uid="{00000000-0005-0000-0000-000063760000}"/>
    <cellStyle name="20% - Accent1 3 7 4 3 9" xfId="30491" xr:uid="{00000000-0005-0000-0000-000064760000}"/>
    <cellStyle name="20% - Accent1 3 7 4 4" xfId="30492" xr:uid="{00000000-0005-0000-0000-000065760000}"/>
    <cellStyle name="20% - Accent1 3 7 4 4 2" xfId="30493" xr:uid="{00000000-0005-0000-0000-000066760000}"/>
    <cellStyle name="20% - Accent1 3 7 4 4 2 2" xfId="30494" xr:uid="{00000000-0005-0000-0000-000067760000}"/>
    <cellStyle name="20% - Accent1 3 7 4 4 2 2 2" xfId="30495" xr:uid="{00000000-0005-0000-0000-000068760000}"/>
    <cellStyle name="20% - Accent1 3 7 4 4 2 3" xfId="30496" xr:uid="{00000000-0005-0000-0000-000069760000}"/>
    <cellStyle name="20% - Accent1 3 7 4 4 3" xfId="30497" xr:uid="{00000000-0005-0000-0000-00006A760000}"/>
    <cellStyle name="20% - Accent1 3 7 4 4 3 2" xfId="30498" xr:uid="{00000000-0005-0000-0000-00006B760000}"/>
    <cellStyle name="20% - Accent1 3 7 4 4 4" xfId="30499" xr:uid="{00000000-0005-0000-0000-00006C760000}"/>
    <cellStyle name="20% - Accent1 3 7 4 5" xfId="30500" xr:uid="{00000000-0005-0000-0000-00006D760000}"/>
    <cellStyle name="20% - Accent1 3 7 4 5 2" xfId="30501" xr:uid="{00000000-0005-0000-0000-00006E760000}"/>
    <cellStyle name="20% - Accent1 3 7 4 5 2 2" xfId="30502" xr:uid="{00000000-0005-0000-0000-00006F760000}"/>
    <cellStyle name="20% - Accent1 3 7 4 5 2 2 2" xfId="30503" xr:uid="{00000000-0005-0000-0000-000070760000}"/>
    <cellStyle name="20% - Accent1 3 7 4 5 2 3" xfId="30504" xr:uid="{00000000-0005-0000-0000-000071760000}"/>
    <cellStyle name="20% - Accent1 3 7 4 5 3" xfId="30505" xr:uid="{00000000-0005-0000-0000-000072760000}"/>
    <cellStyle name="20% - Accent1 3 7 4 5 3 2" xfId="30506" xr:uid="{00000000-0005-0000-0000-000073760000}"/>
    <cellStyle name="20% - Accent1 3 7 4 5 4" xfId="30507" xr:uid="{00000000-0005-0000-0000-000074760000}"/>
    <cellStyle name="20% - Accent1 3 7 4 6" xfId="30508" xr:uid="{00000000-0005-0000-0000-000075760000}"/>
    <cellStyle name="20% - Accent1 3 7 4 6 2" xfId="30509" xr:uid="{00000000-0005-0000-0000-000076760000}"/>
    <cellStyle name="20% - Accent1 3 7 4 6 2 2" xfId="30510" xr:uid="{00000000-0005-0000-0000-000077760000}"/>
    <cellStyle name="20% - Accent1 3 7 4 6 2 2 2" xfId="30511" xr:uid="{00000000-0005-0000-0000-000078760000}"/>
    <cellStyle name="20% - Accent1 3 7 4 6 2 3" xfId="30512" xr:uid="{00000000-0005-0000-0000-000079760000}"/>
    <cellStyle name="20% - Accent1 3 7 4 6 3" xfId="30513" xr:uid="{00000000-0005-0000-0000-00007A760000}"/>
    <cellStyle name="20% - Accent1 3 7 4 6 3 2" xfId="30514" xr:uid="{00000000-0005-0000-0000-00007B760000}"/>
    <cellStyle name="20% - Accent1 3 7 4 6 4" xfId="30515" xr:uid="{00000000-0005-0000-0000-00007C760000}"/>
    <cellStyle name="20% - Accent1 3 7 4 7" xfId="30516" xr:uid="{00000000-0005-0000-0000-00007D760000}"/>
    <cellStyle name="20% - Accent1 3 7 4 7 2" xfId="30517" xr:uid="{00000000-0005-0000-0000-00007E760000}"/>
    <cellStyle name="20% - Accent1 3 7 4 7 2 2" xfId="30518" xr:uid="{00000000-0005-0000-0000-00007F760000}"/>
    <cellStyle name="20% - Accent1 3 7 4 7 3" xfId="30519" xr:uid="{00000000-0005-0000-0000-000080760000}"/>
    <cellStyle name="20% - Accent1 3 7 4 8" xfId="30520" xr:uid="{00000000-0005-0000-0000-000081760000}"/>
    <cellStyle name="20% - Accent1 3 7 4 8 2" xfId="30521" xr:uid="{00000000-0005-0000-0000-000082760000}"/>
    <cellStyle name="20% - Accent1 3 7 4 8 2 2" xfId="30522" xr:uid="{00000000-0005-0000-0000-000083760000}"/>
    <cellStyle name="20% - Accent1 3 7 4 8 3" xfId="30523" xr:uid="{00000000-0005-0000-0000-000084760000}"/>
    <cellStyle name="20% - Accent1 3 7 4 9" xfId="30524" xr:uid="{00000000-0005-0000-0000-000085760000}"/>
    <cellStyle name="20% - Accent1 3 7 4 9 2" xfId="30525" xr:uid="{00000000-0005-0000-0000-000086760000}"/>
    <cellStyle name="20% - Accent1 3 7 5" xfId="30526" xr:uid="{00000000-0005-0000-0000-000087760000}"/>
    <cellStyle name="20% - Accent1 3 7 5 2" xfId="30527" xr:uid="{00000000-0005-0000-0000-000088760000}"/>
    <cellStyle name="20% - Accent1 3 7 5 2 2" xfId="30528" xr:uid="{00000000-0005-0000-0000-000089760000}"/>
    <cellStyle name="20% - Accent1 3 7 5 2 2 2" xfId="30529" xr:uid="{00000000-0005-0000-0000-00008A760000}"/>
    <cellStyle name="20% - Accent1 3 7 5 2 2 2 2" xfId="30530" xr:uid="{00000000-0005-0000-0000-00008B760000}"/>
    <cellStyle name="20% - Accent1 3 7 5 2 2 3" xfId="30531" xr:uid="{00000000-0005-0000-0000-00008C760000}"/>
    <cellStyle name="20% - Accent1 3 7 5 2 3" xfId="30532" xr:uid="{00000000-0005-0000-0000-00008D760000}"/>
    <cellStyle name="20% - Accent1 3 7 5 2 3 2" xfId="30533" xr:uid="{00000000-0005-0000-0000-00008E760000}"/>
    <cellStyle name="20% - Accent1 3 7 5 2 4" xfId="30534" xr:uid="{00000000-0005-0000-0000-00008F760000}"/>
    <cellStyle name="20% - Accent1 3 7 5 3" xfId="30535" xr:uid="{00000000-0005-0000-0000-000090760000}"/>
    <cellStyle name="20% - Accent1 3 7 5 3 2" xfId="30536" xr:uid="{00000000-0005-0000-0000-000091760000}"/>
    <cellStyle name="20% - Accent1 3 7 5 3 2 2" xfId="30537" xr:uid="{00000000-0005-0000-0000-000092760000}"/>
    <cellStyle name="20% - Accent1 3 7 5 3 2 2 2" xfId="30538" xr:uid="{00000000-0005-0000-0000-000093760000}"/>
    <cellStyle name="20% - Accent1 3 7 5 3 2 3" xfId="30539" xr:uid="{00000000-0005-0000-0000-000094760000}"/>
    <cellStyle name="20% - Accent1 3 7 5 3 3" xfId="30540" xr:uid="{00000000-0005-0000-0000-000095760000}"/>
    <cellStyle name="20% - Accent1 3 7 5 3 3 2" xfId="30541" xr:uid="{00000000-0005-0000-0000-000096760000}"/>
    <cellStyle name="20% - Accent1 3 7 5 3 4" xfId="30542" xr:uid="{00000000-0005-0000-0000-000097760000}"/>
    <cellStyle name="20% - Accent1 3 7 5 4" xfId="30543" xr:uid="{00000000-0005-0000-0000-000098760000}"/>
    <cellStyle name="20% - Accent1 3 7 5 4 2" xfId="30544" xr:uid="{00000000-0005-0000-0000-000099760000}"/>
    <cellStyle name="20% - Accent1 3 7 5 4 2 2" xfId="30545" xr:uid="{00000000-0005-0000-0000-00009A760000}"/>
    <cellStyle name="20% - Accent1 3 7 5 4 2 2 2" xfId="30546" xr:uid="{00000000-0005-0000-0000-00009B760000}"/>
    <cellStyle name="20% - Accent1 3 7 5 4 2 3" xfId="30547" xr:uid="{00000000-0005-0000-0000-00009C760000}"/>
    <cellStyle name="20% - Accent1 3 7 5 4 3" xfId="30548" xr:uid="{00000000-0005-0000-0000-00009D760000}"/>
    <cellStyle name="20% - Accent1 3 7 5 4 3 2" xfId="30549" xr:uid="{00000000-0005-0000-0000-00009E760000}"/>
    <cellStyle name="20% - Accent1 3 7 5 4 4" xfId="30550" xr:uid="{00000000-0005-0000-0000-00009F760000}"/>
    <cellStyle name="20% - Accent1 3 7 5 5" xfId="30551" xr:uid="{00000000-0005-0000-0000-0000A0760000}"/>
    <cellStyle name="20% - Accent1 3 7 5 5 2" xfId="30552" xr:uid="{00000000-0005-0000-0000-0000A1760000}"/>
    <cellStyle name="20% - Accent1 3 7 5 5 2 2" xfId="30553" xr:uid="{00000000-0005-0000-0000-0000A2760000}"/>
    <cellStyle name="20% - Accent1 3 7 5 5 3" xfId="30554" xr:uid="{00000000-0005-0000-0000-0000A3760000}"/>
    <cellStyle name="20% - Accent1 3 7 5 6" xfId="30555" xr:uid="{00000000-0005-0000-0000-0000A4760000}"/>
    <cellStyle name="20% - Accent1 3 7 5 6 2" xfId="30556" xr:uid="{00000000-0005-0000-0000-0000A5760000}"/>
    <cellStyle name="20% - Accent1 3 7 5 6 2 2" xfId="30557" xr:uid="{00000000-0005-0000-0000-0000A6760000}"/>
    <cellStyle name="20% - Accent1 3 7 5 6 3" xfId="30558" xr:uid="{00000000-0005-0000-0000-0000A7760000}"/>
    <cellStyle name="20% - Accent1 3 7 5 7" xfId="30559" xr:uid="{00000000-0005-0000-0000-0000A8760000}"/>
    <cellStyle name="20% - Accent1 3 7 5 7 2" xfId="30560" xr:uid="{00000000-0005-0000-0000-0000A9760000}"/>
    <cellStyle name="20% - Accent1 3 7 5 8" xfId="30561" xr:uid="{00000000-0005-0000-0000-0000AA760000}"/>
    <cellStyle name="20% - Accent1 3 7 5 8 2" xfId="30562" xr:uid="{00000000-0005-0000-0000-0000AB760000}"/>
    <cellStyle name="20% - Accent1 3 7 5 9" xfId="30563" xr:uid="{00000000-0005-0000-0000-0000AC760000}"/>
    <cellStyle name="20% - Accent1 3 7 6" xfId="30564" xr:uid="{00000000-0005-0000-0000-0000AD760000}"/>
    <cellStyle name="20% - Accent1 3 7 6 2" xfId="30565" xr:uid="{00000000-0005-0000-0000-0000AE760000}"/>
    <cellStyle name="20% - Accent1 3 7 6 2 2" xfId="30566" xr:uid="{00000000-0005-0000-0000-0000AF760000}"/>
    <cellStyle name="20% - Accent1 3 7 6 2 2 2" xfId="30567" xr:uid="{00000000-0005-0000-0000-0000B0760000}"/>
    <cellStyle name="20% - Accent1 3 7 6 2 2 2 2" xfId="30568" xr:uid="{00000000-0005-0000-0000-0000B1760000}"/>
    <cellStyle name="20% - Accent1 3 7 6 2 2 3" xfId="30569" xr:uid="{00000000-0005-0000-0000-0000B2760000}"/>
    <cellStyle name="20% - Accent1 3 7 6 2 3" xfId="30570" xr:uid="{00000000-0005-0000-0000-0000B3760000}"/>
    <cellStyle name="20% - Accent1 3 7 6 2 3 2" xfId="30571" xr:uid="{00000000-0005-0000-0000-0000B4760000}"/>
    <cellStyle name="20% - Accent1 3 7 6 2 4" xfId="30572" xr:uid="{00000000-0005-0000-0000-0000B5760000}"/>
    <cellStyle name="20% - Accent1 3 7 6 3" xfId="30573" xr:uid="{00000000-0005-0000-0000-0000B6760000}"/>
    <cellStyle name="20% - Accent1 3 7 6 3 2" xfId="30574" xr:uid="{00000000-0005-0000-0000-0000B7760000}"/>
    <cellStyle name="20% - Accent1 3 7 6 3 2 2" xfId="30575" xr:uid="{00000000-0005-0000-0000-0000B8760000}"/>
    <cellStyle name="20% - Accent1 3 7 6 3 2 2 2" xfId="30576" xr:uid="{00000000-0005-0000-0000-0000B9760000}"/>
    <cellStyle name="20% - Accent1 3 7 6 3 2 3" xfId="30577" xr:uid="{00000000-0005-0000-0000-0000BA760000}"/>
    <cellStyle name="20% - Accent1 3 7 6 3 3" xfId="30578" xr:uid="{00000000-0005-0000-0000-0000BB760000}"/>
    <cellStyle name="20% - Accent1 3 7 6 3 3 2" xfId="30579" xr:uid="{00000000-0005-0000-0000-0000BC760000}"/>
    <cellStyle name="20% - Accent1 3 7 6 3 4" xfId="30580" xr:uid="{00000000-0005-0000-0000-0000BD760000}"/>
    <cellStyle name="20% - Accent1 3 7 6 4" xfId="30581" xr:uid="{00000000-0005-0000-0000-0000BE760000}"/>
    <cellStyle name="20% - Accent1 3 7 6 4 2" xfId="30582" xr:uid="{00000000-0005-0000-0000-0000BF760000}"/>
    <cellStyle name="20% - Accent1 3 7 6 4 2 2" xfId="30583" xr:uid="{00000000-0005-0000-0000-0000C0760000}"/>
    <cellStyle name="20% - Accent1 3 7 6 4 2 2 2" xfId="30584" xr:uid="{00000000-0005-0000-0000-0000C1760000}"/>
    <cellStyle name="20% - Accent1 3 7 6 4 2 3" xfId="30585" xr:uid="{00000000-0005-0000-0000-0000C2760000}"/>
    <cellStyle name="20% - Accent1 3 7 6 4 3" xfId="30586" xr:uid="{00000000-0005-0000-0000-0000C3760000}"/>
    <cellStyle name="20% - Accent1 3 7 6 4 3 2" xfId="30587" xr:uid="{00000000-0005-0000-0000-0000C4760000}"/>
    <cellStyle name="20% - Accent1 3 7 6 4 4" xfId="30588" xr:uid="{00000000-0005-0000-0000-0000C5760000}"/>
    <cellStyle name="20% - Accent1 3 7 6 5" xfId="30589" xr:uid="{00000000-0005-0000-0000-0000C6760000}"/>
    <cellStyle name="20% - Accent1 3 7 6 5 2" xfId="30590" xr:uid="{00000000-0005-0000-0000-0000C7760000}"/>
    <cellStyle name="20% - Accent1 3 7 6 5 2 2" xfId="30591" xr:uid="{00000000-0005-0000-0000-0000C8760000}"/>
    <cellStyle name="20% - Accent1 3 7 6 5 3" xfId="30592" xr:uid="{00000000-0005-0000-0000-0000C9760000}"/>
    <cellStyle name="20% - Accent1 3 7 6 6" xfId="30593" xr:uid="{00000000-0005-0000-0000-0000CA760000}"/>
    <cellStyle name="20% - Accent1 3 7 6 6 2" xfId="30594" xr:uid="{00000000-0005-0000-0000-0000CB760000}"/>
    <cellStyle name="20% - Accent1 3 7 6 6 2 2" xfId="30595" xr:uid="{00000000-0005-0000-0000-0000CC760000}"/>
    <cellStyle name="20% - Accent1 3 7 6 6 3" xfId="30596" xr:uid="{00000000-0005-0000-0000-0000CD760000}"/>
    <cellStyle name="20% - Accent1 3 7 6 7" xfId="30597" xr:uid="{00000000-0005-0000-0000-0000CE760000}"/>
    <cellStyle name="20% - Accent1 3 7 6 7 2" xfId="30598" xr:uid="{00000000-0005-0000-0000-0000CF760000}"/>
    <cellStyle name="20% - Accent1 3 7 6 8" xfId="30599" xr:uid="{00000000-0005-0000-0000-0000D0760000}"/>
    <cellStyle name="20% - Accent1 3 7 6 8 2" xfId="30600" xr:uid="{00000000-0005-0000-0000-0000D1760000}"/>
    <cellStyle name="20% - Accent1 3 7 6 9" xfId="30601" xr:uid="{00000000-0005-0000-0000-0000D2760000}"/>
    <cellStyle name="20% - Accent1 3 7 7" xfId="30602" xr:uid="{00000000-0005-0000-0000-0000D3760000}"/>
    <cellStyle name="20% - Accent1 3 7 7 2" xfId="30603" xr:uid="{00000000-0005-0000-0000-0000D4760000}"/>
    <cellStyle name="20% - Accent1 3 7 7 2 2" xfId="30604" xr:uid="{00000000-0005-0000-0000-0000D5760000}"/>
    <cellStyle name="20% - Accent1 3 7 7 2 2 2" xfId="30605" xr:uid="{00000000-0005-0000-0000-0000D6760000}"/>
    <cellStyle name="20% - Accent1 3 7 7 2 3" xfId="30606" xr:uid="{00000000-0005-0000-0000-0000D7760000}"/>
    <cellStyle name="20% - Accent1 3 7 7 3" xfId="30607" xr:uid="{00000000-0005-0000-0000-0000D8760000}"/>
    <cellStyle name="20% - Accent1 3 7 7 3 2" xfId="30608" xr:uid="{00000000-0005-0000-0000-0000D9760000}"/>
    <cellStyle name="20% - Accent1 3 7 7 4" xfId="30609" xr:uid="{00000000-0005-0000-0000-0000DA760000}"/>
    <cellStyle name="20% - Accent1 3 7 8" xfId="30610" xr:uid="{00000000-0005-0000-0000-0000DB760000}"/>
    <cellStyle name="20% - Accent1 3 7 8 2" xfId="30611" xr:uid="{00000000-0005-0000-0000-0000DC760000}"/>
    <cellStyle name="20% - Accent1 3 7 8 2 2" xfId="30612" xr:uid="{00000000-0005-0000-0000-0000DD760000}"/>
    <cellStyle name="20% - Accent1 3 7 8 2 2 2" xfId="30613" xr:uid="{00000000-0005-0000-0000-0000DE760000}"/>
    <cellStyle name="20% - Accent1 3 7 8 2 3" xfId="30614" xr:uid="{00000000-0005-0000-0000-0000DF760000}"/>
    <cellStyle name="20% - Accent1 3 7 8 3" xfId="30615" xr:uid="{00000000-0005-0000-0000-0000E0760000}"/>
    <cellStyle name="20% - Accent1 3 7 8 3 2" xfId="30616" xr:uid="{00000000-0005-0000-0000-0000E1760000}"/>
    <cellStyle name="20% - Accent1 3 7 8 4" xfId="30617" xr:uid="{00000000-0005-0000-0000-0000E2760000}"/>
    <cellStyle name="20% - Accent1 3 7 9" xfId="30618" xr:uid="{00000000-0005-0000-0000-0000E3760000}"/>
    <cellStyle name="20% - Accent1 3 7 9 2" xfId="30619" xr:uid="{00000000-0005-0000-0000-0000E4760000}"/>
    <cellStyle name="20% - Accent1 3 7 9 2 2" xfId="30620" xr:uid="{00000000-0005-0000-0000-0000E5760000}"/>
    <cellStyle name="20% - Accent1 3 7 9 2 2 2" xfId="30621" xr:uid="{00000000-0005-0000-0000-0000E6760000}"/>
    <cellStyle name="20% - Accent1 3 7 9 2 3" xfId="30622" xr:uid="{00000000-0005-0000-0000-0000E7760000}"/>
    <cellStyle name="20% - Accent1 3 7 9 3" xfId="30623" xr:uid="{00000000-0005-0000-0000-0000E8760000}"/>
    <cellStyle name="20% - Accent1 3 7 9 3 2" xfId="30624" xr:uid="{00000000-0005-0000-0000-0000E9760000}"/>
    <cellStyle name="20% - Accent1 3 7 9 4" xfId="30625" xr:uid="{00000000-0005-0000-0000-0000EA760000}"/>
    <cellStyle name="20% - Accent1 3 8" xfId="30626" xr:uid="{00000000-0005-0000-0000-0000EB760000}"/>
    <cellStyle name="20% - Accent1 3 8 10" xfId="30627" xr:uid="{00000000-0005-0000-0000-0000EC760000}"/>
    <cellStyle name="20% - Accent1 3 8 10 2" xfId="30628" xr:uid="{00000000-0005-0000-0000-0000ED760000}"/>
    <cellStyle name="20% - Accent1 3 8 11" xfId="30629" xr:uid="{00000000-0005-0000-0000-0000EE760000}"/>
    <cellStyle name="20% - Accent1 3 8 11 2" xfId="30630" xr:uid="{00000000-0005-0000-0000-0000EF760000}"/>
    <cellStyle name="20% - Accent1 3 8 12" xfId="30631" xr:uid="{00000000-0005-0000-0000-0000F0760000}"/>
    <cellStyle name="20% - Accent1 3 8 2" xfId="30632" xr:uid="{00000000-0005-0000-0000-0000F1760000}"/>
    <cellStyle name="20% - Accent1 3 8 2 10" xfId="30633" xr:uid="{00000000-0005-0000-0000-0000F2760000}"/>
    <cellStyle name="20% - Accent1 3 8 2 10 2" xfId="30634" xr:uid="{00000000-0005-0000-0000-0000F3760000}"/>
    <cellStyle name="20% - Accent1 3 8 2 11" xfId="30635" xr:uid="{00000000-0005-0000-0000-0000F4760000}"/>
    <cellStyle name="20% - Accent1 3 8 2 2" xfId="30636" xr:uid="{00000000-0005-0000-0000-0000F5760000}"/>
    <cellStyle name="20% - Accent1 3 8 2 2 2" xfId="30637" xr:uid="{00000000-0005-0000-0000-0000F6760000}"/>
    <cellStyle name="20% - Accent1 3 8 2 2 2 2" xfId="30638" xr:uid="{00000000-0005-0000-0000-0000F7760000}"/>
    <cellStyle name="20% - Accent1 3 8 2 2 2 2 2" xfId="30639" xr:uid="{00000000-0005-0000-0000-0000F8760000}"/>
    <cellStyle name="20% - Accent1 3 8 2 2 2 2 2 2" xfId="30640" xr:uid="{00000000-0005-0000-0000-0000F9760000}"/>
    <cellStyle name="20% - Accent1 3 8 2 2 2 2 3" xfId="30641" xr:uid="{00000000-0005-0000-0000-0000FA760000}"/>
    <cellStyle name="20% - Accent1 3 8 2 2 2 3" xfId="30642" xr:uid="{00000000-0005-0000-0000-0000FB760000}"/>
    <cellStyle name="20% - Accent1 3 8 2 2 2 3 2" xfId="30643" xr:uid="{00000000-0005-0000-0000-0000FC760000}"/>
    <cellStyle name="20% - Accent1 3 8 2 2 2 4" xfId="30644" xr:uid="{00000000-0005-0000-0000-0000FD760000}"/>
    <cellStyle name="20% - Accent1 3 8 2 2 3" xfId="30645" xr:uid="{00000000-0005-0000-0000-0000FE760000}"/>
    <cellStyle name="20% - Accent1 3 8 2 2 3 2" xfId="30646" xr:uid="{00000000-0005-0000-0000-0000FF760000}"/>
    <cellStyle name="20% - Accent1 3 8 2 2 3 2 2" xfId="30647" xr:uid="{00000000-0005-0000-0000-000000770000}"/>
    <cellStyle name="20% - Accent1 3 8 2 2 3 2 2 2" xfId="30648" xr:uid="{00000000-0005-0000-0000-000001770000}"/>
    <cellStyle name="20% - Accent1 3 8 2 2 3 2 3" xfId="30649" xr:uid="{00000000-0005-0000-0000-000002770000}"/>
    <cellStyle name="20% - Accent1 3 8 2 2 3 3" xfId="30650" xr:uid="{00000000-0005-0000-0000-000003770000}"/>
    <cellStyle name="20% - Accent1 3 8 2 2 3 3 2" xfId="30651" xr:uid="{00000000-0005-0000-0000-000004770000}"/>
    <cellStyle name="20% - Accent1 3 8 2 2 3 4" xfId="30652" xr:uid="{00000000-0005-0000-0000-000005770000}"/>
    <cellStyle name="20% - Accent1 3 8 2 2 4" xfId="30653" xr:uid="{00000000-0005-0000-0000-000006770000}"/>
    <cellStyle name="20% - Accent1 3 8 2 2 4 2" xfId="30654" xr:uid="{00000000-0005-0000-0000-000007770000}"/>
    <cellStyle name="20% - Accent1 3 8 2 2 4 2 2" xfId="30655" xr:uid="{00000000-0005-0000-0000-000008770000}"/>
    <cellStyle name="20% - Accent1 3 8 2 2 4 2 2 2" xfId="30656" xr:uid="{00000000-0005-0000-0000-000009770000}"/>
    <cellStyle name="20% - Accent1 3 8 2 2 4 2 3" xfId="30657" xr:uid="{00000000-0005-0000-0000-00000A770000}"/>
    <cellStyle name="20% - Accent1 3 8 2 2 4 3" xfId="30658" xr:uid="{00000000-0005-0000-0000-00000B770000}"/>
    <cellStyle name="20% - Accent1 3 8 2 2 4 3 2" xfId="30659" xr:uid="{00000000-0005-0000-0000-00000C770000}"/>
    <cellStyle name="20% - Accent1 3 8 2 2 4 4" xfId="30660" xr:uid="{00000000-0005-0000-0000-00000D770000}"/>
    <cellStyle name="20% - Accent1 3 8 2 2 5" xfId="30661" xr:uid="{00000000-0005-0000-0000-00000E770000}"/>
    <cellStyle name="20% - Accent1 3 8 2 2 5 2" xfId="30662" xr:uid="{00000000-0005-0000-0000-00000F770000}"/>
    <cellStyle name="20% - Accent1 3 8 2 2 5 2 2" xfId="30663" xr:uid="{00000000-0005-0000-0000-000010770000}"/>
    <cellStyle name="20% - Accent1 3 8 2 2 5 3" xfId="30664" xr:uid="{00000000-0005-0000-0000-000011770000}"/>
    <cellStyle name="20% - Accent1 3 8 2 2 6" xfId="30665" xr:uid="{00000000-0005-0000-0000-000012770000}"/>
    <cellStyle name="20% - Accent1 3 8 2 2 6 2" xfId="30666" xr:uid="{00000000-0005-0000-0000-000013770000}"/>
    <cellStyle name="20% - Accent1 3 8 2 2 6 2 2" xfId="30667" xr:uid="{00000000-0005-0000-0000-000014770000}"/>
    <cellStyle name="20% - Accent1 3 8 2 2 6 3" xfId="30668" xr:uid="{00000000-0005-0000-0000-000015770000}"/>
    <cellStyle name="20% - Accent1 3 8 2 2 7" xfId="30669" xr:uid="{00000000-0005-0000-0000-000016770000}"/>
    <cellStyle name="20% - Accent1 3 8 2 2 7 2" xfId="30670" xr:uid="{00000000-0005-0000-0000-000017770000}"/>
    <cellStyle name="20% - Accent1 3 8 2 2 8" xfId="30671" xr:uid="{00000000-0005-0000-0000-000018770000}"/>
    <cellStyle name="20% - Accent1 3 8 2 2 8 2" xfId="30672" xr:uid="{00000000-0005-0000-0000-000019770000}"/>
    <cellStyle name="20% - Accent1 3 8 2 2 9" xfId="30673" xr:uid="{00000000-0005-0000-0000-00001A770000}"/>
    <cellStyle name="20% - Accent1 3 8 2 3" xfId="30674" xr:uid="{00000000-0005-0000-0000-00001B770000}"/>
    <cellStyle name="20% - Accent1 3 8 2 3 2" xfId="30675" xr:uid="{00000000-0005-0000-0000-00001C770000}"/>
    <cellStyle name="20% - Accent1 3 8 2 3 2 2" xfId="30676" xr:uid="{00000000-0005-0000-0000-00001D770000}"/>
    <cellStyle name="20% - Accent1 3 8 2 3 2 2 2" xfId="30677" xr:uid="{00000000-0005-0000-0000-00001E770000}"/>
    <cellStyle name="20% - Accent1 3 8 2 3 2 2 2 2" xfId="30678" xr:uid="{00000000-0005-0000-0000-00001F770000}"/>
    <cellStyle name="20% - Accent1 3 8 2 3 2 2 3" xfId="30679" xr:uid="{00000000-0005-0000-0000-000020770000}"/>
    <cellStyle name="20% - Accent1 3 8 2 3 2 3" xfId="30680" xr:uid="{00000000-0005-0000-0000-000021770000}"/>
    <cellStyle name="20% - Accent1 3 8 2 3 2 3 2" xfId="30681" xr:uid="{00000000-0005-0000-0000-000022770000}"/>
    <cellStyle name="20% - Accent1 3 8 2 3 2 4" xfId="30682" xr:uid="{00000000-0005-0000-0000-000023770000}"/>
    <cellStyle name="20% - Accent1 3 8 2 3 3" xfId="30683" xr:uid="{00000000-0005-0000-0000-000024770000}"/>
    <cellStyle name="20% - Accent1 3 8 2 3 3 2" xfId="30684" xr:uid="{00000000-0005-0000-0000-000025770000}"/>
    <cellStyle name="20% - Accent1 3 8 2 3 3 2 2" xfId="30685" xr:uid="{00000000-0005-0000-0000-000026770000}"/>
    <cellStyle name="20% - Accent1 3 8 2 3 3 2 2 2" xfId="30686" xr:uid="{00000000-0005-0000-0000-000027770000}"/>
    <cellStyle name="20% - Accent1 3 8 2 3 3 2 3" xfId="30687" xr:uid="{00000000-0005-0000-0000-000028770000}"/>
    <cellStyle name="20% - Accent1 3 8 2 3 3 3" xfId="30688" xr:uid="{00000000-0005-0000-0000-000029770000}"/>
    <cellStyle name="20% - Accent1 3 8 2 3 3 3 2" xfId="30689" xr:uid="{00000000-0005-0000-0000-00002A770000}"/>
    <cellStyle name="20% - Accent1 3 8 2 3 3 4" xfId="30690" xr:uid="{00000000-0005-0000-0000-00002B770000}"/>
    <cellStyle name="20% - Accent1 3 8 2 3 4" xfId="30691" xr:uid="{00000000-0005-0000-0000-00002C770000}"/>
    <cellStyle name="20% - Accent1 3 8 2 3 4 2" xfId="30692" xr:uid="{00000000-0005-0000-0000-00002D770000}"/>
    <cellStyle name="20% - Accent1 3 8 2 3 4 2 2" xfId="30693" xr:uid="{00000000-0005-0000-0000-00002E770000}"/>
    <cellStyle name="20% - Accent1 3 8 2 3 4 2 2 2" xfId="30694" xr:uid="{00000000-0005-0000-0000-00002F770000}"/>
    <cellStyle name="20% - Accent1 3 8 2 3 4 2 3" xfId="30695" xr:uid="{00000000-0005-0000-0000-000030770000}"/>
    <cellStyle name="20% - Accent1 3 8 2 3 4 3" xfId="30696" xr:uid="{00000000-0005-0000-0000-000031770000}"/>
    <cellStyle name="20% - Accent1 3 8 2 3 4 3 2" xfId="30697" xr:uid="{00000000-0005-0000-0000-000032770000}"/>
    <cellStyle name="20% - Accent1 3 8 2 3 4 4" xfId="30698" xr:uid="{00000000-0005-0000-0000-000033770000}"/>
    <cellStyle name="20% - Accent1 3 8 2 3 5" xfId="30699" xr:uid="{00000000-0005-0000-0000-000034770000}"/>
    <cellStyle name="20% - Accent1 3 8 2 3 5 2" xfId="30700" xr:uid="{00000000-0005-0000-0000-000035770000}"/>
    <cellStyle name="20% - Accent1 3 8 2 3 5 2 2" xfId="30701" xr:uid="{00000000-0005-0000-0000-000036770000}"/>
    <cellStyle name="20% - Accent1 3 8 2 3 5 3" xfId="30702" xr:uid="{00000000-0005-0000-0000-000037770000}"/>
    <cellStyle name="20% - Accent1 3 8 2 3 6" xfId="30703" xr:uid="{00000000-0005-0000-0000-000038770000}"/>
    <cellStyle name="20% - Accent1 3 8 2 3 6 2" xfId="30704" xr:uid="{00000000-0005-0000-0000-000039770000}"/>
    <cellStyle name="20% - Accent1 3 8 2 3 6 2 2" xfId="30705" xr:uid="{00000000-0005-0000-0000-00003A770000}"/>
    <cellStyle name="20% - Accent1 3 8 2 3 6 3" xfId="30706" xr:uid="{00000000-0005-0000-0000-00003B770000}"/>
    <cellStyle name="20% - Accent1 3 8 2 3 7" xfId="30707" xr:uid="{00000000-0005-0000-0000-00003C770000}"/>
    <cellStyle name="20% - Accent1 3 8 2 3 7 2" xfId="30708" xr:uid="{00000000-0005-0000-0000-00003D770000}"/>
    <cellStyle name="20% - Accent1 3 8 2 3 8" xfId="30709" xr:uid="{00000000-0005-0000-0000-00003E770000}"/>
    <cellStyle name="20% - Accent1 3 8 2 3 8 2" xfId="30710" xr:uid="{00000000-0005-0000-0000-00003F770000}"/>
    <cellStyle name="20% - Accent1 3 8 2 3 9" xfId="30711" xr:uid="{00000000-0005-0000-0000-000040770000}"/>
    <cellStyle name="20% - Accent1 3 8 2 4" xfId="30712" xr:uid="{00000000-0005-0000-0000-000041770000}"/>
    <cellStyle name="20% - Accent1 3 8 2 4 2" xfId="30713" xr:uid="{00000000-0005-0000-0000-000042770000}"/>
    <cellStyle name="20% - Accent1 3 8 2 4 2 2" xfId="30714" xr:uid="{00000000-0005-0000-0000-000043770000}"/>
    <cellStyle name="20% - Accent1 3 8 2 4 2 2 2" xfId="30715" xr:uid="{00000000-0005-0000-0000-000044770000}"/>
    <cellStyle name="20% - Accent1 3 8 2 4 2 3" xfId="30716" xr:uid="{00000000-0005-0000-0000-000045770000}"/>
    <cellStyle name="20% - Accent1 3 8 2 4 3" xfId="30717" xr:uid="{00000000-0005-0000-0000-000046770000}"/>
    <cellStyle name="20% - Accent1 3 8 2 4 3 2" xfId="30718" xr:uid="{00000000-0005-0000-0000-000047770000}"/>
    <cellStyle name="20% - Accent1 3 8 2 4 4" xfId="30719" xr:uid="{00000000-0005-0000-0000-000048770000}"/>
    <cellStyle name="20% - Accent1 3 8 2 5" xfId="30720" xr:uid="{00000000-0005-0000-0000-000049770000}"/>
    <cellStyle name="20% - Accent1 3 8 2 5 2" xfId="30721" xr:uid="{00000000-0005-0000-0000-00004A770000}"/>
    <cellStyle name="20% - Accent1 3 8 2 5 2 2" xfId="30722" xr:uid="{00000000-0005-0000-0000-00004B770000}"/>
    <cellStyle name="20% - Accent1 3 8 2 5 2 2 2" xfId="30723" xr:uid="{00000000-0005-0000-0000-00004C770000}"/>
    <cellStyle name="20% - Accent1 3 8 2 5 2 3" xfId="30724" xr:uid="{00000000-0005-0000-0000-00004D770000}"/>
    <cellStyle name="20% - Accent1 3 8 2 5 3" xfId="30725" xr:uid="{00000000-0005-0000-0000-00004E770000}"/>
    <cellStyle name="20% - Accent1 3 8 2 5 3 2" xfId="30726" xr:uid="{00000000-0005-0000-0000-00004F770000}"/>
    <cellStyle name="20% - Accent1 3 8 2 5 4" xfId="30727" xr:uid="{00000000-0005-0000-0000-000050770000}"/>
    <cellStyle name="20% - Accent1 3 8 2 6" xfId="30728" xr:uid="{00000000-0005-0000-0000-000051770000}"/>
    <cellStyle name="20% - Accent1 3 8 2 6 2" xfId="30729" xr:uid="{00000000-0005-0000-0000-000052770000}"/>
    <cellStyle name="20% - Accent1 3 8 2 6 2 2" xfId="30730" xr:uid="{00000000-0005-0000-0000-000053770000}"/>
    <cellStyle name="20% - Accent1 3 8 2 6 2 2 2" xfId="30731" xr:uid="{00000000-0005-0000-0000-000054770000}"/>
    <cellStyle name="20% - Accent1 3 8 2 6 2 3" xfId="30732" xr:uid="{00000000-0005-0000-0000-000055770000}"/>
    <cellStyle name="20% - Accent1 3 8 2 6 3" xfId="30733" xr:uid="{00000000-0005-0000-0000-000056770000}"/>
    <cellStyle name="20% - Accent1 3 8 2 6 3 2" xfId="30734" xr:uid="{00000000-0005-0000-0000-000057770000}"/>
    <cellStyle name="20% - Accent1 3 8 2 6 4" xfId="30735" xr:uid="{00000000-0005-0000-0000-000058770000}"/>
    <cellStyle name="20% - Accent1 3 8 2 7" xfId="30736" xr:uid="{00000000-0005-0000-0000-000059770000}"/>
    <cellStyle name="20% - Accent1 3 8 2 7 2" xfId="30737" xr:uid="{00000000-0005-0000-0000-00005A770000}"/>
    <cellStyle name="20% - Accent1 3 8 2 7 2 2" xfId="30738" xr:uid="{00000000-0005-0000-0000-00005B770000}"/>
    <cellStyle name="20% - Accent1 3 8 2 7 3" xfId="30739" xr:uid="{00000000-0005-0000-0000-00005C770000}"/>
    <cellStyle name="20% - Accent1 3 8 2 8" xfId="30740" xr:uid="{00000000-0005-0000-0000-00005D770000}"/>
    <cellStyle name="20% - Accent1 3 8 2 8 2" xfId="30741" xr:uid="{00000000-0005-0000-0000-00005E770000}"/>
    <cellStyle name="20% - Accent1 3 8 2 8 2 2" xfId="30742" xr:uid="{00000000-0005-0000-0000-00005F770000}"/>
    <cellStyle name="20% - Accent1 3 8 2 8 3" xfId="30743" xr:uid="{00000000-0005-0000-0000-000060770000}"/>
    <cellStyle name="20% - Accent1 3 8 2 9" xfId="30744" xr:uid="{00000000-0005-0000-0000-000061770000}"/>
    <cellStyle name="20% - Accent1 3 8 2 9 2" xfId="30745" xr:uid="{00000000-0005-0000-0000-000062770000}"/>
    <cellStyle name="20% - Accent1 3 8 3" xfId="30746" xr:uid="{00000000-0005-0000-0000-000063770000}"/>
    <cellStyle name="20% - Accent1 3 8 3 2" xfId="30747" xr:uid="{00000000-0005-0000-0000-000064770000}"/>
    <cellStyle name="20% - Accent1 3 8 3 2 2" xfId="30748" xr:uid="{00000000-0005-0000-0000-000065770000}"/>
    <cellStyle name="20% - Accent1 3 8 3 2 2 2" xfId="30749" xr:uid="{00000000-0005-0000-0000-000066770000}"/>
    <cellStyle name="20% - Accent1 3 8 3 2 2 2 2" xfId="30750" xr:uid="{00000000-0005-0000-0000-000067770000}"/>
    <cellStyle name="20% - Accent1 3 8 3 2 2 3" xfId="30751" xr:uid="{00000000-0005-0000-0000-000068770000}"/>
    <cellStyle name="20% - Accent1 3 8 3 2 3" xfId="30752" xr:uid="{00000000-0005-0000-0000-000069770000}"/>
    <cellStyle name="20% - Accent1 3 8 3 2 3 2" xfId="30753" xr:uid="{00000000-0005-0000-0000-00006A770000}"/>
    <cellStyle name="20% - Accent1 3 8 3 2 4" xfId="30754" xr:uid="{00000000-0005-0000-0000-00006B770000}"/>
    <cellStyle name="20% - Accent1 3 8 3 3" xfId="30755" xr:uid="{00000000-0005-0000-0000-00006C770000}"/>
    <cellStyle name="20% - Accent1 3 8 3 3 2" xfId="30756" xr:uid="{00000000-0005-0000-0000-00006D770000}"/>
    <cellStyle name="20% - Accent1 3 8 3 3 2 2" xfId="30757" xr:uid="{00000000-0005-0000-0000-00006E770000}"/>
    <cellStyle name="20% - Accent1 3 8 3 3 2 2 2" xfId="30758" xr:uid="{00000000-0005-0000-0000-00006F770000}"/>
    <cellStyle name="20% - Accent1 3 8 3 3 2 3" xfId="30759" xr:uid="{00000000-0005-0000-0000-000070770000}"/>
    <cellStyle name="20% - Accent1 3 8 3 3 3" xfId="30760" xr:uid="{00000000-0005-0000-0000-000071770000}"/>
    <cellStyle name="20% - Accent1 3 8 3 3 3 2" xfId="30761" xr:uid="{00000000-0005-0000-0000-000072770000}"/>
    <cellStyle name="20% - Accent1 3 8 3 3 4" xfId="30762" xr:uid="{00000000-0005-0000-0000-000073770000}"/>
    <cellStyle name="20% - Accent1 3 8 3 4" xfId="30763" xr:uid="{00000000-0005-0000-0000-000074770000}"/>
    <cellStyle name="20% - Accent1 3 8 3 4 2" xfId="30764" xr:uid="{00000000-0005-0000-0000-000075770000}"/>
    <cellStyle name="20% - Accent1 3 8 3 4 2 2" xfId="30765" xr:uid="{00000000-0005-0000-0000-000076770000}"/>
    <cellStyle name="20% - Accent1 3 8 3 4 2 2 2" xfId="30766" xr:uid="{00000000-0005-0000-0000-000077770000}"/>
    <cellStyle name="20% - Accent1 3 8 3 4 2 3" xfId="30767" xr:uid="{00000000-0005-0000-0000-000078770000}"/>
    <cellStyle name="20% - Accent1 3 8 3 4 3" xfId="30768" xr:uid="{00000000-0005-0000-0000-000079770000}"/>
    <cellStyle name="20% - Accent1 3 8 3 4 3 2" xfId="30769" xr:uid="{00000000-0005-0000-0000-00007A770000}"/>
    <cellStyle name="20% - Accent1 3 8 3 4 4" xfId="30770" xr:uid="{00000000-0005-0000-0000-00007B770000}"/>
    <cellStyle name="20% - Accent1 3 8 3 5" xfId="30771" xr:uid="{00000000-0005-0000-0000-00007C770000}"/>
    <cellStyle name="20% - Accent1 3 8 3 5 2" xfId="30772" xr:uid="{00000000-0005-0000-0000-00007D770000}"/>
    <cellStyle name="20% - Accent1 3 8 3 5 2 2" xfId="30773" xr:uid="{00000000-0005-0000-0000-00007E770000}"/>
    <cellStyle name="20% - Accent1 3 8 3 5 3" xfId="30774" xr:uid="{00000000-0005-0000-0000-00007F770000}"/>
    <cellStyle name="20% - Accent1 3 8 3 6" xfId="30775" xr:uid="{00000000-0005-0000-0000-000080770000}"/>
    <cellStyle name="20% - Accent1 3 8 3 6 2" xfId="30776" xr:uid="{00000000-0005-0000-0000-000081770000}"/>
    <cellStyle name="20% - Accent1 3 8 3 6 2 2" xfId="30777" xr:uid="{00000000-0005-0000-0000-000082770000}"/>
    <cellStyle name="20% - Accent1 3 8 3 6 3" xfId="30778" xr:uid="{00000000-0005-0000-0000-000083770000}"/>
    <cellStyle name="20% - Accent1 3 8 3 7" xfId="30779" xr:uid="{00000000-0005-0000-0000-000084770000}"/>
    <cellStyle name="20% - Accent1 3 8 3 7 2" xfId="30780" xr:uid="{00000000-0005-0000-0000-000085770000}"/>
    <cellStyle name="20% - Accent1 3 8 3 8" xfId="30781" xr:uid="{00000000-0005-0000-0000-000086770000}"/>
    <cellStyle name="20% - Accent1 3 8 3 8 2" xfId="30782" xr:uid="{00000000-0005-0000-0000-000087770000}"/>
    <cellStyle name="20% - Accent1 3 8 3 9" xfId="30783" xr:uid="{00000000-0005-0000-0000-000088770000}"/>
    <cellStyle name="20% - Accent1 3 8 4" xfId="30784" xr:uid="{00000000-0005-0000-0000-000089770000}"/>
    <cellStyle name="20% - Accent1 3 8 4 2" xfId="30785" xr:uid="{00000000-0005-0000-0000-00008A770000}"/>
    <cellStyle name="20% - Accent1 3 8 4 2 2" xfId="30786" xr:uid="{00000000-0005-0000-0000-00008B770000}"/>
    <cellStyle name="20% - Accent1 3 8 4 2 2 2" xfId="30787" xr:uid="{00000000-0005-0000-0000-00008C770000}"/>
    <cellStyle name="20% - Accent1 3 8 4 2 2 2 2" xfId="30788" xr:uid="{00000000-0005-0000-0000-00008D770000}"/>
    <cellStyle name="20% - Accent1 3 8 4 2 2 3" xfId="30789" xr:uid="{00000000-0005-0000-0000-00008E770000}"/>
    <cellStyle name="20% - Accent1 3 8 4 2 3" xfId="30790" xr:uid="{00000000-0005-0000-0000-00008F770000}"/>
    <cellStyle name="20% - Accent1 3 8 4 2 3 2" xfId="30791" xr:uid="{00000000-0005-0000-0000-000090770000}"/>
    <cellStyle name="20% - Accent1 3 8 4 2 4" xfId="30792" xr:uid="{00000000-0005-0000-0000-000091770000}"/>
    <cellStyle name="20% - Accent1 3 8 4 3" xfId="30793" xr:uid="{00000000-0005-0000-0000-000092770000}"/>
    <cellStyle name="20% - Accent1 3 8 4 3 2" xfId="30794" xr:uid="{00000000-0005-0000-0000-000093770000}"/>
    <cellStyle name="20% - Accent1 3 8 4 3 2 2" xfId="30795" xr:uid="{00000000-0005-0000-0000-000094770000}"/>
    <cellStyle name="20% - Accent1 3 8 4 3 2 2 2" xfId="30796" xr:uid="{00000000-0005-0000-0000-000095770000}"/>
    <cellStyle name="20% - Accent1 3 8 4 3 2 3" xfId="30797" xr:uid="{00000000-0005-0000-0000-000096770000}"/>
    <cellStyle name="20% - Accent1 3 8 4 3 3" xfId="30798" xr:uid="{00000000-0005-0000-0000-000097770000}"/>
    <cellStyle name="20% - Accent1 3 8 4 3 3 2" xfId="30799" xr:uid="{00000000-0005-0000-0000-000098770000}"/>
    <cellStyle name="20% - Accent1 3 8 4 3 4" xfId="30800" xr:uid="{00000000-0005-0000-0000-000099770000}"/>
    <cellStyle name="20% - Accent1 3 8 4 4" xfId="30801" xr:uid="{00000000-0005-0000-0000-00009A770000}"/>
    <cellStyle name="20% - Accent1 3 8 4 4 2" xfId="30802" xr:uid="{00000000-0005-0000-0000-00009B770000}"/>
    <cellStyle name="20% - Accent1 3 8 4 4 2 2" xfId="30803" xr:uid="{00000000-0005-0000-0000-00009C770000}"/>
    <cellStyle name="20% - Accent1 3 8 4 4 2 2 2" xfId="30804" xr:uid="{00000000-0005-0000-0000-00009D770000}"/>
    <cellStyle name="20% - Accent1 3 8 4 4 2 3" xfId="30805" xr:uid="{00000000-0005-0000-0000-00009E770000}"/>
    <cellStyle name="20% - Accent1 3 8 4 4 3" xfId="30806" xr:uid="{00000000-0005-0000-0000-00009F770000}"/>
    <cellStyle name="20% - Accent1 3 8 4 4 3 2" xfId="30807" xr:uid="{00000000-0005-0000-0000-0000A0770000}"/>
    <cellStyle name="20% - Accent1 3 8 4 4 4" xfId="30808" xr:uid="{00000000-0005-0000-0000-0000A1770000}"/>
    <cellStyle name="20% - Accent1 3 8 4 5" xfId="30809" xr:uid="{00000000-0005-0000-0000-0000A2770000}"/>
    <cellStyle name="20% - Accent1 3 8 4 5 2" xfId="30810" xr:uid="{00000000-0005-0000-0000-0000A3770000}"/>
    <cellStyle name="20% - Accent1 3 8 4 5 2 2" xfId="30811" xr:uid="{00000000-0005-0000-0000-0000A4770000}"/>
    <cellStyle name="20% - Accent1 3 8 4 5 3" xfId="30812" xr:uid="{00000000-0005-0000-0000-0000A5770000}"/>
    <cellStyle name="20% - Accent1 3 8 4 6" xfId="30813" xr:uid="{00000000-0005-0000-0000-0000A6770000}"/>
    <cellStyle name="20% - Accent1 3 8 4 6 2" xfId="30814" xr:uid="{00000000-0005-0000-0000-0000A7770000}"/>
    <cellStyle name="20% - Accent1 3 8 4 6 2 2" xfId="30815" xr:uid="{00000000-0005-0000-0000-0000A8770000}"/>
    <cellStyle name="20% - Accent1 3 8 4 6 3" xfId="30816" xr:uid="{00000000-0005-0000-0000-0000A9770000}"/>
    <cellStyle name="20% - Accent1 3 8 4 7" xfId="30817" xr:uid="{00000000-0005-0000-0000-0000AA770000}"/>
    <cellStyle name="20% - Accent1 3 8 4 7 2" xfId="30818" xr:uid="{00000000-0005-0000-0000-0000AB770000}"/>
    <cellStyle name="20% - Accent1 3 8 4 8" xfId="30819" xr:uid="{00000000-0005-0000-0000-0000AC770000}"/>
    <cellStyle name="20% - Accent1 3 8 4 8 2" xfId="30820" xr:uid="{00000000-0005-0000-0000-0000AD770000}"/>
    <cellStyle name="20% - Accent1 3 8 4 9" xfId="30821" xr:uid="{00000000-0005-0000-0000-0000AE770000}"/>
    <cellStyle name="20% - Accent1 3 8 5" xfId="30822" xr:uid="{00000000-0005-0000-0000-0000AF770000}"/>
    <cellStyle name="20% - Accent1 3 8 5 2" xfId="30823" xr:uid="{00000000-0005-0000-0000-0000B0770000}"/>
    <cellStyle name="20% - Accent1 3 8 5 2 2" xfId="30824" xr:uid="{00000000-0005-0000-0000-0000B1770000}"/>
    <cellStyle name="20% - Accent1 3 8 5 2 2 2" xfId="30825" xr:uid="{00000000-0005-0000-0000-0000B2770000}"/>
    <cellStyle name="20% - Accent1 3 8 5 2 3" xfId="30826" xr:uid="{00000000-0005-0000-0000-0000B3770000}"/>
    <cellStyle name="20% - Accent1 3 8 5 3" xfId="30827" xr:uid="{00000000-0005-0000-0000-0000B4770000}"/>
    <cellStyle name="20% - Accent1 3 8 5 3 2" xfId="30828" xr:uid="{00000000-0005-0000-0000-0000B5770000}"/>
    <cellStyle name="20% - Accent1 3 8 5 4" xfId="30829" xr:uid="{00000000-0005-0000-0000-0000B6770000}"/>
    <cellStyle name="20% - Accent1 3 8 6" xfId="30830" xr:uid="{00000000-0005-0000-0000-0000B7770000}"/>
    <cellStyle name="20% - Accent1 3 8 6 2" xfId="30831" xr:uid="{00000000-0005-0000-0000-0000B8770000}"/>
    <cellStyle name="20% - Accent1 3 8 6 2 2" xfId="30832" xr:uid="{00000000-0005-0000-0000-0000B9770000}"/>
    <cellStyle name="20% - Accent1 3 8 6 2 2 2" xfId="30833" xr:uid="{00000000-0005-0000-0000-0000BA770000}"/>
    <cellStyle name="20% - Accent1 3 8 6 2 3" xfId="30834" xr:uid="{00000000-0005-0000-0000-0000BB770000}"/>
    <cellStyle name="20% - Accent1 3 8 6 3" xfId="30835" xr:uid="{00000000-0005-0000-0000-0000BC770000}"/>
    <cellStyle name="20% - Accent1 3 8 6 3 2" xfId="30836" xr:uid="{00000000-0005-0000-0000-0000BD770000}"/>
    <cellStyle name="20% - Accent1 3 8 6 4" xfId="30837" xr:uid="{00000000-0005-0000-0000-0000BE770000}"/>
    <cellStyle name="20% - Accent1 3 8 7" xfId="30838" xr:uid="{00000000-0005-0000-0000-0000BF770000}"/>
    <cellStyle name="20% - Accent1 3 8 7 2" xfId="30839" xr:uid="{00000000-0005-0000-0000-0000C0770000}"/>
    <cellStyle name="20% - Accent1 3 8 7 2 2" xfId="30840" xr:uid="{00000000-0005-0000-0000-0000C1770000}"/>
    <cellStyle name="20% - Accent1 3 8 7 2 2 2" xfId="30841" xr:uid="{00000000-0005-0000-0000-0000C2770000}"/>
    <cellStyle name="20% - Accent1 3 8 7 2 3" xfId="30842" xr:uid="{00000000-0005-0000-0000-0000C3770000}"/>
    <cellStyle name="20% - Accent1 3 8 7 3" xfId="30843" xr:uid="{00000000-0005-0000-0000-0000C4770000}"/>
    <cellStyle name="20% - Accent1 3 8 7 3 2" xfId="30844" xr:uid="{00000000-0005-0000-0000-0000C5770000}"/>
    <cellStyle name="20% - Accent1 3 8 7 4" xfId="30845" xr:uid="{00000000-0005-0000-0000-0000C6770000}"/>
    <cellStyle name="20% - Accent1 3 8 8" xfId="30846" xr:uid="{00000000-0005-0000-0000-0000C7770000}"/>
    <cellStyle name="20% - Accent1 3 8 8 2" xfId="30847" xr:uid="{00000000-0005-0000-0000-0000C8770000}"/>
    <cellStyle name="20% - Accent1 3 8 8 2 2" xfId="30848" xr:uid="{00000000-0005-0000-0000-0000C9770000}"/>
    <cellStyle name="20% - Accent1 3 8 8 3" xfId="30849" xr:uid="{00000000-0005-0000-0000-0000CA770000}"/>
    <cellStyle name="20% - Accent1 3 8 9" xfId="30850" xr:uid="{00000000-0005-0000-0000-0000CB770000}"/>
    <cellStyle name="20% - Accent1 3 8 9 2" xfId="30851" xr:uid="{00000000-0005-0000-0000-0000CC770000}"/>
    <cellStyle name="20% - Accent1 3 8 9 2 2" xfId="30852" xr:uid="{00000000-0005-0000-0000-0000CD770000}"/>
    <cellStyle name="20% - Accent1 3 8 9 3" xfId="30853" xr:uid="{00000000-0005-0000-0000-0000CE770000}"/>
    <cellStyle name="20% - Accent1 3 9" xfId="30854" xr:uid="{00000000-0005-0000-0000-0000CF770000}"/>
    <cellStyle name="20% - Accent1 3 9 10" xfId="30855" xr:uid="{00000000-0005-0000-0000-0000D0770000}"/>
    <cellStyle name="20% - Accent1 3 9 10 2" xfId="30856" xr:uid="{00000000-0005-0000-0000-0000D1770000}"/>
    <cellStyle name="20% - Accent1 3 9 11" xfId="30857" xr:uid="{00000000-0005-0000-0000-0000D2770000}"/>
    <cellStyle name="20% - Accent1 3 9 2" xfId="30858" xr:uid="{00000000-0005-0000-0000-0000D3770000}"/>
    <cellStyle name="20% - Accent1 3 9 2 2" xfId="30859" xr:uid="{00000000-0005-0000-0000-0000D4770000}"/>
    <cellStyle name="20% - Accent1 3 9 2 2 2" xfId="30860" xr:uid="{00000000-0005-0000-0000-0000D5770000}"/>
    <cellStyle name="20% - Accent1 3 9 2 2 2 2" xfId="30861" xr:uid="{00000000-0005-0000-0000-0000D6770000}"/>
    <cellStyle name="20% - Accent1 3 9 2 2 2 2 2" xfId="30862" xr:uid="{00000000-0005-0000-0000-0000D7770000}"/>
    <cellStyle name="20% - Accent1 3 9 2 2 2 3" xfId="30863" xr:uid="{00000000-0005-0000-0000-0000D8770000}"/>
    <cellStyle name="20% - Accent1 3 9 2 2 3" xfId="30864" xr:uid="{00000000-0005-0000-0000-0000D9770000}"/>
    <cellStyle name="20% - Accent1 3 9 2 2 3 2" xfId="30865" xr:uid="{00000000-0005-0000-0000-0000DA770000}"/>
    <cellStyle name="20% - Accent1 3 9 2 2 4" xfId="30866" xr:uid="{00000000-0005-0000-0000-0000DB770000}"/>
    <cellStyle name="20% - Accent1 3 9 2 3" xfId="30867" xr:uid="{00000000-0005-0000-0000-0000DC770000}"/>
    <cellStyle name="20% - Accent1 3 9 2 3 2" xfId="30868" xr:uid="{00000000-0005-0000-0000-0000DD770000}"/>
    <cellStyle name="20% - Accent1 3 9 2 3 2 2" xfId="30869" xr:uid="{00000000-0005-0000-0000-0000DE770000}"/>
    <cellStyle name="20% - Accent1 3 9 2 3 2 2 2" xfId="30870" xr:uid="{00000000-0005-0000-0000-0000DF770000}"/>
    <cellStyle name="20% - Accent1 3 9 2 3 2 3" xfId="30871" xr:uid="{00000000-0005-0000-0000-0000E0770000}"/>
    <cellStyle name="20% - Accent1 3 9 2 3 3" xfId="30872" xr:uid="{00000000-0005-0000-0000-0000E1770000}"/>
    <cellStyle name="20% - Accent1 3 9 2 3 3 2" xfId="30873" xr:uid="{00000000-0005-0000-0000-0000E2770000}"/>
    <cellStyle name="20% - Accent1 3 9 2 3 4" xfId="30874" xr:uid="{00000000-0005-0000-0000-0000E3770000}"/>
    <cellStyle name="20% - Accent1 3 9 2 4" xfId="30875" xr:uid="{00000000-0005-0000-0000-0000E4770000}"/>
    <cellStyle name="20% - Accent1 3 9 2 4 2" xfId="30876" xr:uid="{00000000-0005-0000-0000-0000E5770000}"/>
    <cellStyle name="20% - Accent1 3 9 2 4 2 2" xfId="30877" xr:uid="{00000000-0005-0000-0000-0000E6770000}"/>
    <cellStyle name="20% - Accent1 3 9 2 4 2 2 2" xfId="30878" xr:uid="{00000000-0005-0000-0000-0000E7770000}"/>
    <cellStyle name="20% - Accent1 3 9 2 4 2 3" xfId="30879" xr:uid="{00000000-0005-0000-0000-0000E8770000}"/>
    <cellStyle name="20% - Accent1 3 9 2 4 3" xfId="30880" xr:uid="{00000000-0005-0000-0000-0000E9770000}"/>
    <cellStyle name="20% - Accent1 3 9 2 4 3 2" xfId="30881" xr:uid="{00000000-0005-0000-0000-0000EA770000}"/>
    <cellStyle name="20% - Accent1 3 9 2 4 4" xfId="30882" xr:uid="{00000000-0005-0000-0000-0000EB770000}"/>
    <cellStyle name="20% - Accent1 3 9 2 5" xfId="30883" xr:uid="{00000000-0005-0000-0000-0000EC770000}"/>
    <cellStyle name="20% - Accent1 3 9 2 5 2" xfId="30884" xr:uid="{00000000-0005-0000-0000-0000ED770000}"/>
    <cellStyle name="20% - Accent1 3 9 2 5 2 2" xfId="30885" xr:uid="{00000000-0005-0000-0000-0000EE770000}"/>
    <cellStyle name="20% - Accent1 3 9 2 5 3" xfId="30886" xr:uid="{00000000-0005-0000-0000-0000EF770000}"/>
    <cellStyle name="20% - Accent1 3 9 2 6" xfId="30887" xr:uid="{00000000-0005-0000-0000-0000F0770000}"/>
    <cellStyle name="20% - Accent1 3 9 2 6 2" xfId="30888" xr:uid="{00000000-0005-0000-0000-0000F1770000}"/>
    <cellStyle name="20% - Accent1 3 9 2 6 2 2" xfId="30889" xr:uid="{00000000-0005-0000-0000-0000F2770000}"/>
    <cellStyle name="20% - Accent1 3 9 2 6 3" xfId="30890" xr:uid="{00000000-0005-0000-0000-0000F3770000}"/>
    <cellStyle name="20% - Accent1 3 9 2 7" xfId="30891" xr:uid="{00000000-0005-0000-0000-0000F4770000}"/>
    <cellStyle name="20% - Accent1 3 9 2 7 2" xfId="30892" xr:uid="{00000000-0005-0000-0000-0000F5770000}"/>
    <cellStyle name="20% - Accent1 3 9 2 8" xfId="30893" xr:uid="{00000000-0005-0000-0000-0000F6770000}"/>
    <cellStyle name="20% - Accent1 3 9 2 8 2" xfId="30894" xr:uid="{00000000-0005-0000-0000-0000F7770000}"/>
    <cellStyle name="20% - Accent1 3 9 2 9" xfId="30895" xr:uid="{00000000-0005-0000-0000-0000F8770000}"/>
    <cellStyle name="20% - Accent1 3 9 3" xfId="30896" xr:uid="{00000000-0005-0000-0000-0000F9770000}"/>
    <cellStyle name="20% - Accent1 3 9 3 2" xfId="30897" xr:uid="{00000000-0005-0000-0000-0000FA770000}"/>
    <cellStyle name="20% - Accent1 3 9 3 2 2" xfId="30898" xr:uid="{00000000-0005-0000-0000-0000FB770000}"/>
    <cellStyle name="20% - Accent1 3 9 3 2 2 2" xfId="30899" xr:uid="{00000000-0005-0000-0000-0000FC770000}"/>
    <cellStyle name="20% - Accent1 3 9 3 2 2 2 2" xfId="30900" xr:uid="{00000000-0005-0000-0000-0000FD770000}"/>
    <cellStyle name="20% - Accent1 3 9 3 2 2 3" xfId="30901" xr:uid="{00000000-0005-0000-0000-0000FE770000}"/>
    <cellStyle name="20% - Accent1 3 9 3 2 3" xfId="30902" xr:uid="{00000000-0005-0000-0000-0000FF770000}"/>
    <cellStyle name="20% - Accent1 3 9 3 2 3 2" xfId="30903" xr:uid="{00000000-0005-0000-0000-000000780000}"/>
    <cellStyle name="20% - Accent1 3 9 3 2 4" xfId="30904" xr:uid="{00000000-0005-0000-0000-000001780000}"/>
    <cellStyle name="20% - Accent1 3 9 3 3" xfId="30905" xr:uid="{00000000-0005-0000-0000-000002780000}"/>
    <cellStyle name="20% - Accent1 3 9 3 3 2" xfId="30906" xr:uid="{00000000-0005-0000-0000-000003780000}"/>
    <cellStyle name="20% - Accent1 3 9 3 3 2 2" xfId="30907" xr:uid="{00000000-0005-0000-0000-000004780000}"/>
    <cellStyle name="20% - Accent1 3 9 3 3 2 2 2" xfId="30908" xr:uid="{00000000-0005-0000-0000-000005780000}"/>
    <cellStyle name="20% - Accent1 3 9 3 3 2 3" xfId="30909" xr:uid="{00000000-0005-0000-0000-000006780000}"/>
    <cellStyle name="20% - Accent1 3 9 3 3 3" xfId="30910" xr:uid="{00000000-0005-0000-0000-000007780000}"/>
    <cellStyle name="20% - Accent1 3 9 3 3 3 2" xfId="30911" xr:uid="{00000000-0005-0000-0000-000008780000}"/>
    <cellStyle name="20% - Accent1 3 9 3 3 4" xfId="30912" xr:uid="{00000000-0005-0000-0000-000009780000}"/>
    <cellStyle name="20% - Accent1 3 9 3 4" xfId="30913" xr:uid="{00000000-0005-0000-0000-00000A780000}"/>
    <cellStyle name="20% - Accent1 3 9 3 4 2" xfId="30914" xr:uid="{00000000-0005-0000-0000-00000B780000}"/>
    <cellStyle name="20% - Accent1 3 9 3 4 2 2" xfId="30915" xr:uid="{00000000-0005-0000-0000-00000C780000}"/>
    <cellStyle name="20% - Accent1 3 9 3 4 2 2 2" xfId="30916" xr:uid="{00000000-0005-0000-0000-00000D780000}"/>
    <cellStyle name="20% - Accent1 3 9 3 4 2 3" xfId="30917" xr:uid="{00000000-0005-0000-0000-00000E780000}"/>
    <cellStyle name="20% - Accent1 3 9 3 4 3" xfId="30918" xr:uid="{00000000-0005-0000-0000-00000F780000}"/>
    <cellStyle name="20% - Accent1 3 9 3 4 3 2" xfId="30919" xr:uid="{00000000-0005-0000-0000-000010780000}"/>
    <cellStyle name="20% - Accent1 3 9 3 4 4" xfId="30920" xr:uid="{00000000-0005-0000-0000-000011780000}"/>
    <cellStyle name="20% - Accent1 3 9 3 5" xfId="30921" xr:uid="{00000000-0005-0000-0000-000012780000}"/>
    <cellStyle name="20% - Accent1 3 9 3 5 2" xfId="30922" xr:uid="{00000000-0005-0000-0000-000013780000}"/>
    <cellStyle name="20% - Accent1 3 9 3 5 2 2" xfId="30923" xr:uid="{00000000-0005-0000-0000-000014780000}"/>
    <cellStyle name="20% - Accent1 3 9 3 5 3" xfId="30924" xr:uid="{00000000-0005-0000-0000-000015780000}"/>
    <cellStyle name="20% - Accent1 3 9 3 6" xfId="30925" xr:uid="{00000000-0005-0000-0000-000016780000}"/>
    <cellStyle name="20% - Accent1 3 9 3 6 2" xfId="30926" xr:uid="{00000000-0005-0000-0000-000017780000}"/>
    <cellStyle name="20% - Accent1 3 9 3 6 2 2" xfId="30927" xr:uid="{00000000-0005-0000-0000-000018780000}"/>
    <cellStyle name="20% - Accent1 3 9 3 6 3" xfId="30928" xr:uid="{00000000-0005-0000-0000-000019780000}"/>
    <cellStyle name="20% - Accent1 3 9 3 7" xfId="30929" xr:uid="{00000000-0005-0000-0000-00001A780000}"/>
    <cellStyle name="20% - Accent1 3 9 3 7 2" xfId="30930" xr:uid="{00000000-0005-0000-0000-00001B780000}"/>
    <cellStyle name="20% - Accent1 3 9 3 8" xfId="30931" xr:uid="{00000000-0005-0000-0000-00001C780000}"/>
    <cellStyle name="20% - Accent1 3 9 3 8 2" xfId="30932" xr:uid="{00000000-0005-0000-0000-00001D780000}"/>
    <cellStyle name="20% - Accent1 3 9 3 9" xfId="30933" xr:uid="{00000000-0005-0000-0000-00001E780000}"/>
    <cellStyle name="20% - Accent1 3 9 4" xfId="30934" xr:uid="{00000000-0005-0000-0000-00001F780000}"/>
    <cellStyle name="20% - Accent1 3 9 4 2" xfId="30935" xr:uid="{00000000-0005-0000-0000-000020780000}"/>
    <cellStyle name="20% - Accent1 3 9 4 2 2" xfId="30936" xr:uid="{00000000-0005-0000-0000-000021780000}"/>
    <cellStyle name="20% - Accent1 3 9 4 2 2 2" xfId="30937" xr:uid="{00000000-0005-0000-0000-000022780000}"/>
    <cellStyle name="20% - Accent1 3 9 4 2 3" xfId="30938" xr:uid="{00000000-0005-0000-0000-000023780000}"/>
    <cellStyle name="20% - Accent1 3 9 4 3" xfId="30939" xr:uid="{00000000-0005-0000-0000-000024780000}"/>
    <cellStyle name="20% - Accent1 3 9 4 3 2" xfId="30940" xr:uid="{00000000-0005-0000-0000-000025780000}"/>
    <cellStyle name="20% - Accent1 3 9 4 4" xfId="30941" xr:uid="{00000000-0005-0000-0000-000026780000}"/>
    <cellStyle name="20% - Accent1 3 9 5" xfId="30942" xr:uid="{00000000-0005-0000-0000-000027780000}"/>
    <cellStyle name="20% - Accent1 3 9 5 2" xfId="30943" xr:uid="{00000000-0005-0000-0000-000028780000}"/>
    <cellStyle name="20% - Accent1 3 9 5 2 2" xfId="30944" xr:uid="{00000000-0005-0000-0000-000029780000}"/>
    <cellStyle name="20% - Accent1 3 9 5 2 2 2" xfId="30945" xr:uid="{00000000-0005-0000-0000-00002A780000}"/>
    <cellStyle name="20% - Accent1 3 9 5 2 3" xfId="30946" xr:uid="{00000000-0005-0000-0000-00002B780000}"/>
    <cellStyle name="20% - Accent1 3 9 5 3" xfId="30947" xr:uid="{00000000-0005-0000-0000-00002C780000}"/>
    <cellStyle name="20% - Accent1 3 9 5 3 2" xfId="30948" xr:uid="{00000000-0005-0000-0000-00002D780000}"/>
    <cellStyle name="20% - Accent1 3 9 5 4" xfId="30949" xr:uid="{00000000-0005-0000-0000-00002E780000}"/>
    <cellStyle name="20% - Accent1 3 9 6" xfId="30950" xr:uid="{00000000-0005-0000-0000-00002F780000}"/>
    <cellStyle name="20% - Accent1 3 9 6 2" xfId="30951" xr:uid="{00000000-0005-0000-0000-000030780000}"/>
    <cellStyle name="20% - Accent1 3 9 6 2 2" xfId="30952" xr:uid="{00000000-0005-0000-0000-000031780000}"/>
    <cellStyle name="20% - Accent1 3 9 6 2 2 2" xfId="30953" xr:uid="{00000000-0005-0000-0000-000032780000}"/>
    <cellStyle name="20% - Accent1 3 9 6 2 3" xfId="30954" xr:uid="{00000000-0005-0000-0000-000033780000}"/>
    <cellStyle name="20% - Accent1 3 9 6 3" xfId="30955" xr:uid="{00000000-0005-0000-0000-000034780000}"/>
    <cellStyle name="20% - Accent1 3 9 6 3 2" xfId="30956" xr:uid="{00000000-0005-0000-0000-000035780000}"/>
    <cellStyle name="20% - Accent1 3 9 6 4" xfId="30957" xr:uid="{00000000-0005-0000-0000-000036780000}"/>
    <cellStyle name="20% - Accent1 3 9 7" xfId="30958" xr:uid="{00000000-0005-0000-0000-000037780000}"/>
    <cellStyle name="20% - Accent1 3 9 7 2" xfId="30959" xr:uid="{00000000-0005-0000-0000-000038780000}"/>
    <cellStyle name="20% - Accent1 3 9 7 2 2" xfId="30960" xr:uid="{00000000-0005-0000-0000-000039780000}"/>
    <cellStyle name="20% - Accent1 3 9 7 3" xfId="30961" xr:uid="{00000000-0005-0000-0000-00003A780000}"/>
    <cellStyle name="20% - Accent1 3 9 8" xfId="30962" xr:uid="{00000000-0005-0000-0000-00003B780000}"/>
    <cellStyle name="20% - Accent1 3 9 8 2" xfId="30963" xr:uid="{00000000-0005-0000-0000-00003C780000}"/>
    <cellStyle name="20% - Accent1 3 9 8 2 2" xfId="30964" xr:uid="{00000000-0005-0000-0000-00003D780000}"/>
    <cellStyle name="20% - Accent1 3 9 8 3" xfId="30965" xr:uid="{00000000-0005-0000-0000-00003E780000}"/>
    <cellStyle name="20% - Accent1 3 9 9" xfId="30966" xr:uid="{00000000-0005-0000-0000-00003F780000}"/>
    <cellStyle name="20% - Accent1 3 9 9 2" xfId="30967" xr:uid="{00000000-0005-0000-0000-000040780000}"/>
    <cellStyle name="20% - Accent1 4" xfId="30968" xr:uid="{00000000-0005-0000-0000-000041780000}"/>
    <cellStyle name="20% - Accent1 4 10" xfId="30969" xr:uid="{00000000-0005-0000-0000-000042780000}"/>
    <cellStyle name="20% - Accent1 4 10 10" xfId="30970" xr:uid="{00000000-0005-0000-0000-000043780000}"/>
    <cellStyle name="20% - Accent1 4 10 10 2" xfId="30971" xr:uid="{00000000-0005-0000-0000-000044780000}"/>
    <cellStyle name="20% - Accent1 4 10 11" xfId="30972" xr:uid="{00000000-0005-0000-0000-000045780000}"/>
    <cellStyle name="20% - Accent1 4 10 2" xfId="30973" xr:uid="{00000000-0005-0000-0000-000046780000}"/>
    <cellStyle name="20% - Accent1 4 10 2 2" xfId="30974" xr:uid="{00000000-0005-0000-0000-000047780000}"/>
    <cellStyle name="20% - Accent1 4 10 2 2 2" xfId="30975" xr:uid="{00000000-0005-0000-0000-000048780000}"/>
    <cellStyle name="20% - Accent1 4 10 2 2 2 2" xfId="30976" xr:uid="{00000000-0005-0000-0000-000049780000}"/>
    <cellStyle name="20% - Accent1 4 10 2 2 2 2 2" xfId="30977" xr:uid="{00000000-0005-0000-0000-00004A780000}"/>
    <cellStyle name="20% - Accent1 4 10 2 2 2 3" xfId="30978" xr:uid="{00000000-0005-0000-0000-00004B780000}"/>
    <cellStyle name="20% - Accent1 4 10 2 2 3" xfId="30979" xr:uid="{00000000-0005-0000-0000-00004C780000}"/>
    <cellStyle name="20% - Accent1 4 10 2 2 3 2" xfId="30980" xr:uid="{00000000-0005-0000-0000-00004D780000}"/>
    <cellStyle name="20% - Accent1 4 10 2 2 4" xfId="30981" xr:uid="{00000000-0005-0000-0000-00004E780000}"/>
    <cellStyle name="20% - Accent1 4 10 2 3" xfId="30982" xr:uid="{00000000-0005-0000-0000-00004F780000}"/>
    <cellStyle name="20% - Accent1 4 10 2 3 2" xfId="30983" xr:uid="{00000000-0005-0000-0000-000050780000}"/>
    <cellStyle name="20% - Accent1 4 10 2 3 2 2" xfId="30984" xr:uid="{00000000-0005-0000-0000-000051780000}"/>
    <cellStyle name="20% - Accent1 4 10 2 3 2 2 2" xfId="30985" xr:uid="{00000000-0005-0000-0000-000052780000}"/>
    <cellStyle name="20% - Accent1 4 10 2 3 2 3" xfId="30986" xr:uid="{00000000-0005-0000-0000-000053780000}"/>
    <cellStyle name="20% - Accent1 4 10 2 3 3" xfId="30987" xr:uid="{00000000-0005-0000-0000-000054780000}"/>
    <cellStyle name="20% - Accent1 4 10 2 3 3 2" xfId="30988" xr:uid="{00000000-0005-0000-0000-000055780000}"/>
    <cellStyle name="20% - Accent1 4 10 2 3 4" xfId="30989" xr:uid="{00000000-0005-0000-0000-000056780000}"/>
    <cellStyle name="20% - Accent1 4 10 2 4" xfId="30990" xr:uid="{00000000-0005-0000-0000-000057780000}"/>
    <cellStyle name="20% - Accent1 4 10 2 4 2" xfId="30991" xr:uid="{00000000-0005-0000-0000-000058780000}"/>
    <cellStyle name="20% - Accent1 4 10 2 4 2 2" xfId="30992" xr:uid="{00000000-0005-0000-0000-000059780000}"/>
    <cellStyle name="20% - Accent1 4 10 2 4 2 2 2" xfId="30993" xr:uid="{00000000-0005-0000-0000-00005A780000}"/>
    <cellStyle name="20% - Accent1 4 10 2 4 2 3" xfId="30994" xr:uid="{00000000-0005-0000-0000-00005B780000}"/>
    <cellStyle name="20% - Accent1 4 10 2 4 3" xfId="30995" xr:uid="{00000000-0005-0000-0000-00005C780000}"/>
    <cellStyle name="20% - Accent1 4 10 2 4 3 2" xfId="30996" xr:uid="{00000000-0005-0000-0000-00005D780000}"/>
    <cellStyle name="20% - Accent1 4 10 2 4 4" xfId="30997" xr:uid="{00000000-0005-0000-0000-00005E780000}"/>
    <cellStyle name="20% - Accent1 4 10 2 5" xfId="30998" xr:uid="{00000000-0005-0000-0000-00005F780000}"/>
    <cellStyle name="20% - Accent1 4 10 2 5 2" xfId="30999" xr:uid="{00000000-0005-0000-0000-000060780000}"/>
    <cellStyle name="20% - Accent1 4 10 2 5 2 2" xfId="31000" xr:uid="{00000000-0005-0000-0000-000061780000}"/>
    <cellStyle name="20% - Accent1 4 10 2 5 3" xfId="31001" xr:uid="{00000000-0005-0000-0000-000062780000}"/>
    <cellStyle name="20% - Accent1 4 10 2 6" xfId="31002" xr:uid="{00000000-0005-0000-0000-000063780000}"/>
    <cellStyle name="20% - Accent1 4 10 2 6 2" xfId="31003" xr:uid="{00000000-0005-0000-0000-000064780000}"/>
    <cellStyle name="20% - Accent1 4 10 2 6 2 2" xfId="31004" xr:uid="{00000000-0005-0000-0000-000065780000}"/>
    <cellStyle name="20% - Accent1 4 10 2 6 3" xfId="31005" xr:uid="{00000000-0005-0000-0000-000066780000}"/>
    <cellStyle name="20% - Accent1 4 10 2 7" xfId="31006" xr:uid="{00000000-0005-0000-0000-000067780000}"/>
    <cellStyle name="20% - Accent1 4 10 2 7 2" xfId="31007" xr:uid="{00000000-0005-0000-0000-000068780000}"/>
    <cellStyle name="20% - Accent1 4 10 2 8" xfId="31008" xr:uid="{00000000-0005-0000-0000-000069780000}"/>
    <cellStyle name="20% - Accent1 4 10 2 8 2" xfId="31009" xr:uid="{00000000-0005-0000-0000-00006A780000}"/>
    <cellStyle name="20% - Accent1 4 10 2 9" xfId="31010" xr:uid="{00000000-0005-0000-0000-00006B780000}"/>
    <cellStyle name="20% - Accent1 4 10 3" xfId="31011" xr:uid="{00000000-0005-0000-0000-00006C780000}"/>
    <cellStyle name="20% - Accent1 4 10 3 2" xfId="31012" xr:uid="{00000000-0005-0000-0000-00006D780000}"/>
    <cellStyle name="20% - Accent1 4 10 3 2 2" xfId="31013" xr:uid="{00000000-0005-0000-0000-00006E780000}"/>
    <cellStyle name="20% - Accent1 4 10 3 2 2 2" xfId="31014" xr:uid="{00000000-0005-0000-0000-00006F780000}"/>
    <cellStyle name="20% - Accent1 4 10 3 2 2 2 2" xfId="31015" xr:uid="{00000000-0005-0000-0000-000070780000}"/>
    <cellStyle name="20% - Accent1 4 10 3 2 2 3" xfId="31016" xr:uid="{00000000-0005-0000-0000-000071780000}"/>
    <cellStyle name="20% - Accent1 4 10 3 2 3" xfId="31017" xr:uid="{00000000-0005-0000-0000-000072780000}"/>
    <cellStyle name="20% - Accent1 4 10 3 2 3 2" xfId="31018" xr:uid="{00000000-0005-0000-0000-000073780000}"/>
    <cellStyle name="20% - Accent1 4 10 3 2 4" xfId="31019" xr:uid="{00000000-0005-0000-0000-000074780000}"/>
    <cellStyle name="20% - Accent1 4 10 3 3" xfId="31020" xr:uid="{00000000-0005-0000-0000-000075780000}"/>
    <cellStyle name="20% - Accent1 4 10 3 3 2" xfId="31021" xr:uid="{00000000-0005-0000-0000-000076780000}"/>
    <cellStyle name="20% - Accent1 4 10 3 3 2 2" xfId="31022" xr:uid="{00000000-0005-0000-0000-000077780000}"/>
    <cellStyle name="20% - Accent1 4 10 3 3 2 2 2" xfId="31023" xr:uid="{00000000-0005-0000-0000-000078780000}"/>
    <cellStyle name="20% - Accent1 4 10 3 3 2 3" xfId="31024" xr:uid="{00000000-0005-0000-0000-000079780000}"/>
    <cellStyle name="20% - Accent1 4 10 3 3 3" xfId="31025" xr:uid="{00000000-0005-0000-0000-00007A780000}"/>
    <cellStyle name="20% - Accent1 4 10 3 3 3 2" xfId="31026" xr:uid="{00000000-0005-0000-0000-00007B780000}"/>
    <cellStyle name="20% - Accent1 4 10 3 3 4" xfId="31027" xr:uid="{00000000-0005-0000-0000-00007C780000}"/>
    <cellStyle name="20% - Accent1 4 10 3 4" xfId="31028" xr:uid="{00000000-0005-0000-0000-00007D780000}"/>
    <cellStyle name="20% - Accent1 4 10 3 4 2" xfId="31029" xr:uid="{00000000-0005-0000-0000-00007E780000}"/>
    <cellStyle name="20% - Accent1 4 10 3 4 2 2" xfId="31030" xr:uid="{00000000-0005-0000-0000-00007F780000}"/>
    <cellStyle name="20% - Accent1 4 10 3 4 2 2 2" xfId="31031" xr:uid="{00000000-0005-0000-0000-000080780000}"/>
    <cellStyle name="20% - Accent1 4 10 3 4 2 3" xfId="31032" xr:uid="{00000000-0005-0000-0000-000081780000}"/>
    <cellStyle name="20% - Accent1 4 10 3 4 3" xfId="31033" xr:uid="{00000000-0005-0000-0000-000082780000}"/>
    <cellStyle name="20% - Accent1 4 10 3 4 3 2" xfId="31034" xr:uid="{00000000-0005-0000-0000-000083780000}"/>
    <cellStyle name="20% - Accent1 4 10 3 4 4" xfId="31035" xr:uid="{00000000-0005-0000-0000-000084780000}"/>
    <cellStyle name="20% - Accent1 4 10 3 5" xfId="31036" xr:uid="{00000000-0005-0000-0000-000085780000}"/>
    <cellStyle name="20% - Accent1 4 10 3 5 2" xfId="31037" xr:uid="{00000000-0005-0000-0000-000086780000}"/>
    <cellStyle name="20% - Accent1 4 10 3 5 2 2" xfId="31038" xr:uid="{00000000-0005-0000-0000-000087780000}"/>
    <cellStyle name="20% - Accent1 4 10 3 5 3" xfId="31039" xr:uid="{00000000-0005-0000-0000-000088780000}"/>
    <cellStyle name="20% - Accent1 4 10 3 6" xfId="31040" xr:uid="{00000000-0005-0000-0000-000089780000}"/>
    <cellStyle name="20% - Accent1 4 10 3 6 2" xfId="31041" xr:uid="{00000000-0005-0000-0000-00008A780000}"/>
    <cellStyle name="20% - Accent1 4 10 3 6 2 2" xfId="31042" xr:uid="{00000000-0005-0000-0000-00008B780000}"/>
    <cellStyle name="20% - Accent1 4 10 3 6 3" xfId="31043" xr:uid="{00000000-0005-0000-0000-00008C780000}"/>
    <cellStyle name="20% - Accent1 4 10 3 7" xfId="31044" xr:uid="{00000000-0005-0000-0000-00008D780000}"/>
    <cellStyle name="20% - Accent1 4 10 3 7 2" xfId="31045" xr:uid="{00000000-0005-0000-0000-00008E780000}"/>
    <cellStyle name="20% - Accent1 4 10 3 8" xfId="31046" xr:uid="{00000000-0005-0000-0000-00008F780000}"/>
    <cellStyle name="20% - Accent1 4 10 3 8 2" xfId="31047" xr:uid="{00000000-0005-0000-0000-000090780000}"/>
    <cellStyle name="20% - Accent1 4 10 3 9" xfId="31048" xr:uid="{00000000-0005-0000-0000-000091780000}"/>
    <cellStyle name="20% - Accent1 4 10 4" xfId="31049" xr:uid="{00000000-0005-0000-0000-000092780000}"/>
    <cellStyle name="20% - Accent1 4 10 4 2" xfId="31050" xr:uid="{00000000-0005-0000-0000-000093780000}"/>
    <cellStyle name="20% - Accent1 4 10 4 2 2" xfId="31051" xr:uid="{00000000-0005-0000-0000-000094780000}"/>
    <cellStyle name="20% - Accent1 4 10 4 2 2 2" xfId="31052" xr:uid="{00000000-0005-0000-0000-000095780000}"/>
    <cellStyle name="20% - Accent1 4 10 4 2 3" xfId="31053" xr:uid="{00000000-0005-0000-0000-000096780000}"/>
    <cellStyle name="20% - Accent1 4 10 4 3" xfId="31054" xr:uid="{00000000-0005-0000-0000-000097780000}"/>
    <cellStyle name="20% - Accent1 4 10 4 3 2" xfId="31055" xr:uid="{00000000-0005-0000-0000-000098780000}"/>
    <cellStyle name="20% - Accent1 4 10 4 4" xfId="31056" xr:uid="{00000000-0005-0000-0000-000099780000}"/>
    <cellStyle name="20% - Accent1 4 10 5" xfId="31057" xr:uid="{00000000-0005-0000-0000-00009A780000}"/>
    <cellStyle name="20% - Accent1 4 10 5 2" xfId="31058" xr:uid="{00000000-0005-0000-0000-00009B780000}"/>
    <cellStyle name="20% - Accent1 4 10 5 2 2" xfId="31059" xr:uid="{00000000-0005-0000-0000-00009C780000}"/>
    <cellStyle name="20% - Accent1 4 10 5 2 2 2" xfId="31060" xr:uid="{00000000-0005-0000-0000-00009D780000}"/>
    <cellStyle name="20% - Accent1 4 10 5 2 3" xfId="31061" xr:uid="{00000000-0005-0000-0000-00009E780000}"/>
    <cellStyle name="20% - Accent1 4 10 5 3" xfId="31062" xr:uid="{00000000-0005-0000-0000-00009F780000}"/>
    <cellStyle name="20% - Accent1 4 10 5 3 2" xfId="31063" xr:uid="{00000000-0005-0000-0000-0000A0780000}"/>
    <cellStyle name="20% - Accent1 4 10 5 4" xfId="31064" xr:uid="{00000000-0005-0000-0000-0000A1780000}"/>
    <cellStyle name="20% - Accent1 4 10 6" xfId="31065" xr:uid="{00000000-0005-0000-0000-0000A2780000}"/>
    <cellStyle name="20% - Accent1 4 10 6 2" xfId="31066" xr:uid="{00000000-0005-0000-0000-0000A3780000}"/>
    <cellStyle name="20% - Accent1 4 10 6 2 2" xfId="31067" xr:uid="{00000000-0005-0000-0000-0000A4780000}"/>
    <cellStyle name="20% - Accent1 4 10 6 2 2 2" xfId="31068" xr:uid="{00000000-0005-0000-0000-0000A5780000}"/>
    <cellStyle name="20% - Accent1 4 10 6 2 3" xfId="31069" xr:uid="{00000000-0005-0000-0000-0000A6780000}"/>
    <cellStyle name="20% - Accent1 4 10 6 3" xfId="31070" xr:uid="{00000000-0005-0000-0000-0000A7780000}"/>
    <cellStyle name="20% - Accent1 4 10 6 3 2" xfId="31071" xr:uid="{00000000-0005-0000-0000-0000A8780000}"/>
    <cellStyle name="20% - Accent1 4 10 6 4" xfId="31072" xr:uid="{00000000-0005-0000-0000-0000A9780000}"/>
    <cellStyle name="20% - Accent1 4 10 7" xfId="31073" xr:uid="{00000000-0005-0000-0000-0000AA780000}"/>
    <cellStyle name="20% - Accent1 4 10 7 2" xfId="31074" xr:uid="{00000000-0005-0000-0000-0000AB780000}"/>
    <cellStyle name="20% - Accent1 4 10 7 2 2" xfId="31075" xr:uid="{00000000-0005-0000-0000-0000AC780000}"/>
    <cellStyle name="20% - Accent1 4 10 7 3" xfId="31076" xr:uid="{00000000-0005-0000-0000-0000AD780000}"/>
    <cellStyle name="20% - Accent1 4 10 8" xfId="31077" xr:uid="{00000000-0005-0000-0000-0000AE780000}"/>
    <cellStyle name="20% - Accent1 4 10 8 2" xfId="31078" xr:uid="{00000000-0005-0000-0000-0000AF780000}"/>
    <cellStyle name="20% - Accent1 4 10 8 2 2" xfId="31079" xr:uid="{00000000-0005-0000-0000-0000B0780000}"/>
    <cellStyle name="20% - Accent1 4 10 8 3" xfId="31080" xr:uid="{00000000-0005-0000-0000-0000B1780000}"/>
    <cellStyle name="20% - Accent1 4 10 9" xfId="31081" xr:uid="{00000000-0005-0000-0000-0000B2780000}"/>
    <cellStyle name="20% - Accent1 4 10 9 2" xfId="31082" xr:uid="{00000000-0005-0000-0000-0000B3780000}"/>
    <cellStyle name="20% - Accent1 4 11" xfId="31083" xr:uid="{00000000-0005-0000-0000-0000B4780000}"/>
    <cellStyle name="20% - Accent1 4 11 10" xfId="31084" xr:uid="{00000000-0005-0000-0000-0000B5780000}"/>
    <cellStyle name="20% - Accent1 4 11 10 2" xfId="31085" xr:uid="{00000000-0005-0000-0000-0000B6780000}"/>
    <cellStyle name="20% - Accent1 4 11 11" xfId="31086" xr:uid="{00000000-0005-0000-0000-0000B7780000}"/>
    <cellStyle name="20% - Accent1 4 11 2" xfId="31087" xr:uid="{00000000-0005-0000-0000-0000B8780000}"/>
    <cellStyle name="20% - Accent1 4 11 2 2" xfId="31088" xr:uid="{00000000-0005-0000-0000-0000B9780000}"/>
    <cellStyle name="20% - Accent1 4 11 2 2 2" xfId="31089" xr:uid="{00000000-0005-0000-0000-0000BA780000}"/>
    <cellStyle name="20% - Accent1 4 11 2 2 2 2" xfId="31090" xr:uid="{00000000-0005-0000-0000-0000BB780000}"/>
    <cellStyle name="20% - Accent1 4 11 2 2 2 2 2" xfId="31091" xr:uid="{00000000-0005-0000-0000-0000BC780000}"/>
    <cellStyle name="20% - Accent1 4 11 2 2 2 3" xfId="31092" xr:uid="{00000000-0005-0000-0000-0000BD780000}"/>
    <cellStyle name="20% - Accent1 4 11 2 2 3" xfId="31093" xr:uid="{00000000-0005-0000-0000-0000BE780000}"/>
    <cellStyle name="20% - Accent1 4 11 2 2 3 2" xfId="31094" xr:uid="{00000000-0005-0000-0000-0000BF780000}"/>
    <cellStyle name="20% - Accent1 4 11 2 2 4" xfId="31095" xr:uid="{00000000-0005-0000-0000-0000C0780000}"/>
    <cellStyle name="20% - Accent1 4 11 2 3" xfId="31096" xr:uid="{00000000-0005-0000-0000-0000C1780000}"/>
    <cellStyle name="20% - Accent1 4 11 2 3 2" xfId="31097" xr:uid="{00000000-0005-0000-0000-0000C2780000}"/>
    <cellStyle name="20% - Accent1 4 11 2 3 2 2" xfId="31098" xr:uid="{00000000-0005-0000-0000-0000C3780000}"/>
    <cellStyle name="20% - Accent1 4 11 2 3 2 2 2" xfId="31099" xr:uid="{00000000-0005-0000-0000-0000C4780000}"/>
    <cellStyle name="20% - Accent1 4 11 2 3 2 3" xfId="31100" xr:uid="{00000000-0005-0000-0000-0000C5780000}"/>
    <cellStyle name="20% - Accent1 4 11 2 3 3" xfId="31101" xr:uid="{00000000-0005-0000-0000-0000C6780000}"/>
    <cellStyle name="20% - Accent1 4 11 2 3 3 2" xfId="31102" xr:uid="{00000000-0005-0000-0000-0000C7780000}"/>
    <cellStyle name="20% - Accent1 4 11 2 3 4" xfId="31103" xr:uid="{00000000-0005-0000-0000-0000C8780000}"/>
    <cellStyle name="20% - Accent1 4 11 2 4" xfId="31104" xr:uid="{00000000-0005-0000-0000-0000C9780000}"/>
    <cellStyle name="20% - Accent1 4 11 2 4 2" xfId="31105" xr:uid="{00000000-0005-0000-0000-0000CA780000}"/>
    <cellStyle name="20% - Accent1 4 11 2 4 2 2" xfId="31106" xr:uid="{00000000-0005-0000-0000-0000CB780000}"/>
    <cellStyle name="20% - Accent1 4 11 2 4 2 2 2" xfId="31107" xr:uid="{00000000-0005-0000-0000-0000CC780000}"/>
    <cellStyle name="20% - Accent1 4 11 2 4 2 3" xfId="31108" xr:uid="{00000000-0005-0000-0000-0000CD780000}"/>
    <cellStyle name="20% - Accent1 4 11 2 4 3" xfId="31109" xr:uid="{00000000-0005-0000-0000-0000CE780000}"/>
    <cellStyle name="20% - Accent1 4 11 2 4 3 2" xfId="31110" xr:uid="{00000000-0005-0000-0000-0000CF780000}"/>
    <cellStyle name="20% - Accent1 4 11 2 4 4" xfId="31111" xr:uid="{00000000-0005-0000-0000-0000D0780000}"/>
    <cellStyle name="20% - Accent1 4 11 2 5" xfId="31112" xr:uid="{00000000-0005-0000-0000-0000D1780000}"/>
    <cellStyle name="20% - Accent1 4 11 2 5 2" xfId="31113" xr:uid="{00000000-0005-0000-0000-0000D2780000}"/>
    <cellStyle name="20% - Accent1 4 11 2 5 2 2" xfId="31114" xr:uid="{00000000-0005-0000-0000-0000D3780000}"/>
    <cellStyle name="20% - Accent1 4 11 2 5 3" xfId="31115" xr:uid="{00000000-0005-0000-0000-0000D4780000}"/>
    <cellStyle name="20% - Accent1 4 11 2 6" xfId="31116" xr:uid="{00000000-0005-0000-0000-0000D5780000}"/>
    <cellStyle name="20% - Accent1 4 11 2 6 2" xfId="31117" xr:uid="{00000000-0005-0000-0000-0000D6780000}"/>
    <cellStyle name="20% - Accent1 4 11 2 6 2 2" xfId="31118" xr:uid="{00000000-0005-0000-0000-0000D7780000}"/>
    <cellStyle name="20% - Accent1 4 11 2 6 3" xfId="31119" xr:uid="{00000000-0005-0000-0000-0000D8780000}"/>
    <cellStyle name="20% - Accent1 4 11 2 7" xfId="31120" xr:uid="{00000000-0005-0000-0000-0000D9780000}"/>
    <cellStyle name="20% - Accent1 4 11 2 7 2" xfId="31121" xr:uid="{00000000-0005-0000-0000-0000DA780000}"/>
    <cellStyle name="20% - Accent1 4 11 2 8" xfId="31122" xr:uid="{00000000-0005-0000-0000-0000DB780000}"/>
    <cellStyle name="20% - Accent1 4 11 2 8 2" xfId="31123" xr:uid="{00000000-0005-0000-0000-0000DC780000}"/>
    <cellStyle name="20% - Accent1 4 11 2 9" xfId="31124" xr:uid="{00000000-0005-0000-0000-0000DD780000}"/>
    <cellStyle name="20% - Accent1 4 11 3" xfId="31125" xr:uid="{00000000-0005-0000-0000-0000DE780000}"/>
    <cellStyle name="20% - Accent1 4 11 3 2" xfId="31126" xr:uid="{00000000-0005-0000-0000-0000DF780000}"/>
    <cellStyle name="20% - Accent1 4 11 3 2 2" xfId="31127" xr:uid="{00000000-0005-0000-0000-0000E0780000}"/>
    <cellStyle name="20% - Accent1 4 11 3 2 2 2" xfId="31128" xr:uid="{00000000-0005-0000-0000-0000E1780000}"/>
    <cellStyle name="20% - Accent1 4 11 3 2 2 2 2" xfId="31129" xr:uid="{00000000-0005-0000-0000-0000E2780000}"/>
    <cellStyle name="20% - Accent1 4 11 3 2 2 3" xfId="31130" xr:uid="{00000000-0005-0000-0000-0000E3780000}"/>
    <cellStyle name="20% - Accent1 4 11 3 2 3" xfId="31131" xr:uid="{00000000-0005-0000-0000-0000E4780000}"/>
    <cellStyle name="20% - Accent1 4 11 3 2 3 2" xfId="31132" xr:uid="{00000000-0005-0000-0000-0000E5780000}"/>
    <cellStyle name="20% - Accent1 4 11 3 2 4" xfId="31133" xr:uid="{00000000-0005-0000-0000-0000E6780000}"/>
    <cellStyle name="20% - Accent1 4 11 3 3" xfId="31134" xr:uid="{00000000-0005-0000-0000-0000E7780000}"/>
    <cellStyle name="20% - Accent1 4 11 3 3 2" xfId="31135" xr:uid="{00000000-0005-0000-0000-0000E8780000}"/>
    <cellStyle name="20% - Accent1 4 11 3 3 2 2" xfId="31136" xr:uid="{00000000-0005-0000-0000-0000E9780000}"/>
    <cellStyle name="20% - Accent1 4 11 3 3 2 2 2" xfId="31137" xr:uid="{00000000-0005-0000-0000-0000EA780000}"/>
    <cellStyle name="20% - Accent1 4 11 3 3 2 3" xfId="31138" xr:uid="{00000000-0005-0000-0000-0000EB780000}"/>
    <cellStyle name="20% - Accent1 4 11 3 3 3" xfId="31139" xr:uid="{00000000-0005-0000-0000-0000EC780000}"/>
    <cellStyle name="20% - Accent1 4 11 3 3 3 2" xfId="31140" xr:uid="{00000000-0005-0000-0000-0000ED780000}"/>
    <cellStyle name="20% - Accent1 4 11 3 3 4" xfId="31141" xr:uid="{00000000-0005-0000-0000-0000EE780000}"/>
    <cellStyle name="20% - Accent1 4 11 3 4" xfId="31142" xr:uid="{00000000-0005-0000-0000-0000EF780000}"/>
    <cellStyle name="20% - Accent1 4 11 3 4 2" xfId="31143" xr:uid="{00000000-0005-0000-0000-0000F0780000}"/>
    <cellStyle name="20% - Accent1 4 11 3 4 2 2" xfId="31144" xr:uid="{00000000-0005-0000-0000-0000F1780000}"/>
    <cellStyle name="20% - Accent1 4 11 3 4 2 2 2" xfId="31145" xr:uid="{00000000-0005-0000-0000-0000F2780000}"/>
    <cellStyle name="20% - Accent1 4 11 3 4 2 3" xfId="31146" xr:uid="{00000000-0005-0000-0000-0000F3780000}"/>
    <cellStyle name="20% - Accent1 4 11 3 4 3" xfId="31147" xr:uid="{00000000-0005-0000-0000-0000F4780000}"/>
    <cellStyle name="20% - Accent1 4 11 3 4 3 2" xfId="31148" xr:uid="{00000000-0005-0000-0000-0000F5780000}"/>
    <cellStyle name="20% - Accent1 4 11 3 4 4" xfId="31149" xr:uid="{00000000-0005-0000-0000-0000F6780000}"/>
    <cellStyle name="20% - Accent1 4 11 3 5" xfId="31150" xr:uid="{00000000-0005-0000-0000-0000F7780000}"/>
    <cellStyle name="20% - Accent1 4 11 3 5 2" xfId="31151" xr:uid="{00000000-0005-0000-0000-0000F8780000}"/>
    <cellStyle name="20% - Accent1 4 11 3 5 2 2" xfId="31152" xr:uid="{00000000-0005-0000-0000-0000F9780000}"/>
    <cellStyle name="20% - Accent1 4 11 3 5 3" xfId="31153" xr:uid="{00000000-0005-0000-0000-0000FA780000}"/>
    <cellStyle name="20% - Accent1 4 11 3 6" xfId="31154" xr:uid="{00000000-0005-0000-0000-0000FB780000}"/>
    <cellStyle name="20% - Accent1 4 11 3 6 2" xfId="31155" xr:uid="{00000000-0005-0000-0000-0000FC780000}"/>
    <cellStyle name="20% - Accent1 4 11 3 6 2 2" xfId="31156" xr:uid="{00000000-0005-0000-0000-0000FD780000}"/>
    <cellStyle name="20% - Accent1 4 11 3 6 3" xfId="31157" xr:uid="{00000000-0005-0000-0000-0000FE780000}"/>
    <cellStyle name="20% - Accent1 4 11 3 7" xfId="31158" xr:uid="{00000000-0005-0000-0000-0000FF780000}"/>
    <cellStyle name="20% - Accent1 4 11 3 7 2" xfId="31159" xr:uid="{00000000-0005-0000-0000-000000790000}"/>
    <cellStyle name="20% - Accent1 4 11 3 8" xfId="31160" xr:uid="{00000000-0005-0000-0000-000001790000}"/>
    <cellStyle name="20% - Accent1 4 11 3 8 2" xfId="31161" xr:uid="{00000000-0005-0000-0000-000002790000}"/>
    <cellStyle name="20% - Accent1 4 11 3 9" xfId="31162" xr:uid="{00000000-0005-0000-0000-000003790000}"/>
    <cellStyle name="20% - Accent1 4 11 4" xfId="31163" xr:uid="{00000000-0005-0000-0000-000004790000}"/>
    <cellStyle name="20% - Accent1 4 11 4 2" xfId="31164" xr:uid="{00000000-0005-0000-0000-000005790000}"/>
    <cellStyle name="20% - Accent1 4 11 4 2 2" xfId="31165" xr:uid="{00000000-0005-0000-0000-000006790000}"/>
    <cellStyle name="20% - Accent1 4 11 4 2 2 2" xfId="31166" xr:uid="{00000000-0005-0000-0000-000007790000}"/>
    <cellStyle name="20% - Accent1 4 11 4 2 3" xfId="31167" xr:uid="{00000000-0005-0000-0000-000008790000}"/>
    <cellStyle name="20% - Accent1 4 11 4 3" xfId="31168" xr:uid="{00000000-0005-0000-0000-000009790000}"/>
    <cellStyle name="20% - Accent1 4 11 4 3 2" xfId="31169" xr:uid="{00000000-0005-0000-0000-00000A790000}"/>
    <cellStyle name="20% - Accent1 4 11 4 4" xfId="31170" xr:uid="{00000000-0005-0000-0000-00000B790000}"/>
    <cellStyle name="20% - Accent1 4 11 5" xfId="31171" xr:uid="{00000000-0005-0000-0000-00000C790000}"/>
    <cellStyle name="20% - Accent1 4 11 5 2" xfId="31172" xr:uid="{00000000-0005-0000-0000-00000D790000}"/>
    <cellStyle name="20% - Accent1 4 11 5 2 2" xfId="31173" xr:uid="{00000000-0005-0000-0000-00000E790000}"/>
    <cellStyle name="20% - Accent1 4 11 5 2 2 2" xfId="31174" xr:uid="{00000000-0005-0000-0000-00000F790000}"/>
    <cellStyle name="20% - Accent1 4 11 5 2 3" xfId="31175" xr:uid="{00000000-0005-0000-0000-000010790000}"/>
    <cellStyle name="20% - Accent1 4 11 5 3" xfId="31176" xr:uid="{00000000-0005-0000-0000-000011790000}"/>
    <cellStyle name="20% - Accent1 4 11 5 3 2" xfId="31177" xr:uid="{00000000-0005-0000-0000-000012790000}"/>
    <cellStyle name="20% - Accent1 4 11 5 4" xfId="31178" xr:uid="{00000000-0005-0000-0000-000013790000}"/>
    <cellStyle name="20% - Accent1 4 11 6" xfId="31179" xr:uid="{00000000-0005-0000-0000-000014790000}"/>
    <cellStyle name="20% - Accent1 4 11 6 2" xfId="31180" xr:uid="{00000000-0005-0000-0000-000015790000}"/>
    <cellStyle name="20% - Accent1 4 11 6 2 2" xfId="31181" xr:uid="{00000000-0005-0000-0000-000016790000}"/>
    <cellStyle name="20% - Accent1 4 11 6 2 2 2" xfId="31182" xr:uid="{00000000-0005-0000-0000-000017790000}"/>
    <cellStyle name="20% - Accent1 4 11 6 2 3" xfId="31183" xr:uid="{00000000-0005-0000-0000-000018790000}"/>
    <cellStyle name="20% - Accent1 4 11 6 3" xfId="31184" xr:uid="{00000000-0005-0000-0000-000019790000}"/>
    <cellStyle name="20% - Accent1 4 11 6 3 2" xfId="31185" xr:uid="{00000000-0005-0000-0000-00001A790000}"/>
    <cellStyle name="20% - Accent1 4 11 6 4" xfId="31186" xr:uid="{00000000-0005-0000-0000-00001B790000}"/>
    <cellStyle name="20% - Accent1 4 11 7" xfId="31187" xr:uid="{00000000-0005-0000-0000-00001C790000}"/>
    <cellStyle name="20% - Accent1 4 11 7 2" xfId="31188" xr:uid="{00000000-0005-0000-0000-00001D790000}"/>
    <cellStyle name="20% - Accent1 4 11 7 2 2" xfId="31189" xr:uid="{00000000-0005-0000-0000-00001E790000}"/>
    <cellStyle name="20% - Accent1 4 11 7 3" xfId="31190" xr:uid="{00000000-0005-0000-0000-00001F790000}"/>
    <cellStyle name="20% - Accent1 4 11 8" xfId="31191" xr:uid="{00000000-0005-0000-0000-000020790000}"/>
    <cellStyle name="20% - Accent1 4 11 8 2" xfId="31192" xr:uid="{00000000-0005-0000-0000-000021790000}"/>
    <cellStyle name="20% - Accent1 4 11 8 2 2" xfId="31193" xr:uid="{00000000-0005-0000-0000-000022790000}"/>
    <cellStyle name="20% - Accent1 4 11 8 3" xfId="31194" xr:uid="{00000000-0005-0000-0000-000023790000}"/>
    <cellStyle name="20% - Accent1 4 11 9" xfId="31195" xr:uid="{00000000-0005-0000-0000-000024790000}"/>
    <cellStyle name="20% - Accent1 4 11 9 2" xfId="31196" xr:uid="{00000000-0005-0000-0000-000025790000}"/>
    <cellStyle name="20% - Accent1 4 12" xfId="31197" xr:uid="{00000000-0005-0000-0000-000026790000}"/>
    <cellStyle name="20% - Accent1 4 12 2" xfId="31198" xr:uid="{00000000-0005-0000-0000-000027790000}"/>
    <cellStyle name="20% - Accent1 4 12 2 2" xfId="31199" xr:uid="{00000000-0005-0000-0000-000028790000}"/>
    <cellStyle name="20% - Accent1 4 12 2 2 2" xfId="31200" xr:uid="{00000000-0005-0000-0000-000029790000}"/>
    <cellStyle name="20% - Accent1 4 12 2 2 2 2" xfId="31201" xr:uid="{00000000-0005-0000-0000-00002A790000}"/>
    <cellStyle name="20% - Accent1 4 12 2 2 3" xfId="31202" xr:uid="{00000000-0005-0000-0000-00002B790000}"/>
    <cellStyle name="20% - Accent1 4 12 2 3" xfId="31203" xr:uid="{00000000-0005-0000-0000-00002C790000}"/>
    <cellStyle name="20% - Accent1 4 12 2 3 2" xfId="31204" xr:uid="{00000000-0005-0000-0000-00002D790000}"/>
    <cellStyle name="20% - Accent1 4 12 2 4" xfId="31205" xr:uid="{00000000-0005-0000-0000-00002E790000}"/>
    <cellStyle name="20% - Accent1 4 12 3" xfId="31206" xr:uid="{00000000-0005-0000-0000-00002F790000}"/>
    <cellStyle name="20% - Accent1 4 12 3 2" xfId="31207" xr:uid="{00000000-0005-0000-0000-000030790000}"/>
    <cellStyle name="20% - Accent1 4 12 3 2 2" xfId="31208" xr:uid="{00000000-0005-0000-0000-000031790000}"/>
    <cellStyle name="20% - Accent1 4 12 3 2 2 2" xfId="31209" xr:uid="{00000000-0005-0000-0000-000032790000}"/>
    <cellStyle name="20% - Accent1 4 12 3 2 3" xfId="31210" xr:uid="{00000000-0005-0000-0000-000033790000}"/>
    <cellStyle name="20% - Accent1 4 12 3 3" xfId="31211" xr:uid="{00000000-0005-0000-0000-000034790000}"/>
    <cellStyle name="20% - Accent1 4 12 3 3 2" xfId="31212" xr:uid="{00000000-0005-0000-0000-000035790000}"/>
    <cellStyle name="20% - Accent1 4 12 3 4" xfId="31213" xr:uid="{00000000-0005-0000-0000-000036790000}"/>
    <cellStyle name="20% - Accent1 4 12 4" xfId="31214" xr:uid="{00000000-0005-0000-0000-000037790000}"/>
    <cellStyle name="20% - Accent1 4 12 4 2" xfId="31215" xr:uid="{00000000-0005-0000-0000-000038790000}"/>
    <cellStyle name="20% - Accent1 4 12 4 2 2" xfId="31216" xr:uid="{00000000-0005-0000-0000-000039790000}"/>
    <cellStyle name="20% - Accent1 4 12 4 2 2 2" xfId="31217" xr:uid="{00000000-0005-0000-0000-00003A790000}"/>
    <cellStyle name="20% - Accent1 4 12 4 2 3" xfId="31218" xr:uid="{00000000-0005-0000-0000-00003B790000}"/>
    <cellStyle name="20% - Accent1 4 12 4 3" xfId="31219" xr:uid="{00000000-0005-0000-0000-00003C790000}"/>
    <cellStyle name="20% - Accent1 4 12 4 3 2" xfId="31220" xr:uid="{00000000-0005-0000-0000-00003D790000}"/>
    <cellStyle name="20% - Accent1 4 12 4 4" xfId="31221" xr:uid="{00000000-0005-0000-0000-00003E790000}"/>
    <cellStyle name="20% - Accent1 4 12 5" xfId="31222" xr:uid="{00000000-0005-0000-0000-00003F790000}"/>
    <cellStyle name="20% - Accent1 4 12 5 2" xfId="31223" xr:uid="{00000000-0005-0000-0000-000040790000}"/>
    <cellStyle name="20% - Accent1 4 12 5 2 2" xfId="31224" xr:uid="{00000000-0005-0000-0000-000041790000}"/>
    <cellStyle name="20% - Accent1 4 12 5 3" xfId="31225" xr:uid="{00000000-0005-0000-0000-000042790000}"/>
    <cellStyle name="20% - Accent1 4 12 6" xfId="31226" xr:uid="{00000000-0005-0000-0000-000043790000}"/>
    <cellStyle name="20% - Accent1 4 12 6 2" xfId="31227" xr:uid="{00000000-0005-0000-0000-000044790000}"/>
    <cellStyle name="20% - Accent1 4 12 6 2 2" xfId="31228" xr:uid="{00000000-0005-0000-0000-000045790000}"/>
    <cellStyle name="20% - Accent1 4 12 6 3" xfId="31229" xr:uid="{00000000-0005-0000-0000-000046790000}"/>
    <cellStyle name="20% - Accent1 4 12 7" xfId="31230" xr:uid="{00000000-0005-0000-0000-000047790000}"/>
    <cellStyle name="20% - Accent1 4 12 7 2" xfId="31231" xr:uid="{00000000-0005-0000-0000-000048790000}"/>
    <cellStyle name="20% - Accent1 4 12 8" xfId="31232" xr:uid="{00000000-0005-0000-0000-000049790000}"/>
    <cellStyle name="20% - Accent1 4 12 8 2" xfId="31233" xr:uid="{00000000-0005-0000-0000-00004A790000}"/>
    <cellStyle name="20% - Accent1 4 12 9" xfId="31234" xr:uid="{00000000-0005-0000-0000-00004B790000}"/>
    <cellStyle name="20% - Accent1 4 13" xfId="31235" xr:uid="{00000000-0005-0000-0000-00004C790000}"/>
    <cellStyle name="20% - Accent1 4 13 2" xfId="31236" xr:uid="{00000000-0005-0000-0000-00004D790000}"/>
    <cellStyle name="20% - Accent1 4 13 2 2" xfId="31237" xr:uid="{00000000-0005-0000-0000-00004E790000}"/>
    <cellStyle name="20% - Accent1 4 13 2 2 2" xfId="31238" xr:uid="{00000000-0005-0000-0000-00004F790000}"/>
    <cellStyle name="20% - Accent1 4 13 2 2 2 2" xfId="31239" xr:uid="{00000000-0005-0000-0000-000050790000}"/>
    <cellStyle name="20% - Accent1 4 13 2 2 3" xfId="31240" xr:uid="{00000000-0005-0000-0000-000051790000}"/>
    <cellStyle name="20% - Accent1 4 13 2 3" xfId="31241" xr:uid="{00000000-0005-0000-0000-000052790000}"/>
    <cellStyle name="20% - Accent1 4 13 2 3 2" xfId="31242" xr:uid="{00000000-0005-0000-0000-000053790000}"/>
    <cellStyle name="20% - Accent1 4 13 2 4" xfId="31243" xr:uid="{00000000-0005-0000-0000-000054790000}"/>
    <cellStyle name="20% - Accent1 4 13 3" xfId="31244" xr:uid="{00000000-0005-0000-0000-000055790000}"/>
    <cellStyle name="20% - Accent1 4 13 3 2" xfId="31245" xr:uid="{00000000-0005-0000-0000-000056790000}"/>
    <cellStyle name="20% - Accent1 4 13 3 2 2" xfId="31246" xr:uid="{00000000-0005-0000-0000-000057790000}"/>
    <cellStyle name="20% - Accent1 4 13 3 2 2 2" xfId="31247" xr:uid="{00000000-0005-0000-0000-000058790000}"/>
    <cellStyle name="20% - Accent1 4 13 3 2 3" xfId="31248" xr:uid="{00000000-0005-0000-0000-000059790000}"/>
    <cellStyle name="20% - Accent1 4 13 3 3" xfId="31249" xr:uid="{00000000-0005-0000-0000-00005A790000}"/>
    <cellStyle name="20% - Accent1 4 13 3 3 2" xfId="31250" xr:uid="{00000000-0005-0000-0000-00005B790000}"/>
    <cellStyle name="20% - Accent1 4 13 3 4" xfId="31251" xr:uid="{00000000-0005-0000-0000-00005C790000}"/>
    <cellStyle name="20% - Accent1 4 13 4" xfId="31252" xr:uid="{00000000-0005-0000-0000-00005D790000}"/>
    <cellStyle name="20% - Accent1 4 13 4 2" xfId="31253" xr:uid="{00000000-0005-0000-0000-00005E790000}"/>
    <cellStyle name="20% - Accent1 4 13 4 2 2" xfId="31254" xr:uid="{00000000-0005-0000-0000-00005F790000}"/>
    <cellStyle name="20% - Accent1 4 13 4 2 2 2" xfId="31255" xr:uid="{00000000-0005-0000-0000-000060790000}"/>
    <cellStyle name="20% - Accent1 4 13 4 2 3" xfId="31256" xr:uid="{00000000-0005-0000-0000-000061790000}"/>
    <cellStyle name="20% - Accent1 4 13 4 3" xfId="31257" xr:uid="{00000000-0005-0000-0000-000062790000}"/>
    <cellStyle name="20% - Accent1 4 13 4 3 2" xfId="31258" xr:uid="{00000000-0005-0000-0000-000063790000}"/>
    <cellStyle name="20% - Accent1 4 13 4 4" xfId="31259" xr:uid="{00000000-0005-0000-0000-000064790000}"/>
    <cellStyle name="20% - Accent1 4 13 5" xfId="31260" xr:uid="{00000000-0005-0000-0000-000065790000}"/>
    <cellStyle name="20% - Accent1 4 13 5 2" xfId="31261" xr:uid="{00000000-0005-0000-0000-000066790000}"/>
    <cellStyle name="20% - Accent1 4 13 5 2 2" xfId="31262" xr:uid="{00000000-0005-0000-0000-000067790000}"/>
    <cellStyle name="20% - Accent1 4 13 5 3" xfId="31263" xr:uid="{00000000-0005-0000-0000-000068790000}"/>
    <cellStyle name="20% - Accent1 4 13 6" xfId="31264" xr:uid="{00000000-0005-0000-0000-000069790000}"/>
    <cellStyle name="20% - Accent1 4 13 6 2" xfId="31265" xr:uid="{00000000-0005-0000-0000-00006A790000}"/>
    <cellStyle name="20% - Accent1 4 13 6 2 2" xfId="31266" xr:uid="{00000000-0005-0000-0000-00006B790000}"/>
    <cellStyle name="20% - Accent1 4 13 6 3" xfId="31267" xr:uid="{00000000-0005-0000-0000-00006C790000}"/>
    <cellStyle name="20% - Accent1 4 13 7" xfId="31268" xr:uid="{00000000-0005-0000-0000-00006D790000}"/>
    <cellStyle name="20% - Accent1 4 13 7 2" xfId="31269" xr:uid="{00000000-0005-0000-0000-00006E790000}"/>
    <cellStyle name="20% - Accent1 4 13 8" xfId="31270" xr:uid="{00000000-0005-0000-0000-00006F790000}"/>
    <cellStyle name="20% - Accent1 4 13 8 2" xfId="31271" xr:uid="{00000000-0005-0000-0000-000070790000}"/>
    <cellStyle name="20% - Accent1 4 13 9" xfId="31272" xr:uid="{00000000-0005-0000-0000-000071790000}"/>
    <cellStyle name="20% - Accent1 4 14" xfId="31273" xr:uid="{00000000-0005-0000-0000-000072790000}"/>
    <cellStyle name="20% - Accent1 4 14 2" xfId="31274" xr:uid="{00000000-0005-0000-0000-000073790000}"/>
    <cellStyle name="20% - Accent1 4 14 2 2" xfId="31275" xr:uid="{00000000-0005-0000-0000-000074790000}"/>
    <cellStyle name="20% - Accent1 4 14 2 2 2" xfId="31276" xr:uid="{00000000-0005-0000-0000-000075790000}"/>
    <cellStyle name="20% - Accent1 4 14 2 3" xfId="31277" xr:uid="{00000000-0005-0000-0000-000076790000}"/>
    <cellStyle name="20% - Accent1 4 14 3" xfId="31278" xr:uid="{00000000-0005-0000-0000-000077790000}"/>
    <cellStyle name="20% - Accent1 4 14 3 2" xfId="31279" xr:uid="{00000000-0005-0000-0000-000078790000}"/>
    <cellStyle name="20% - Accent1 4 14 4" xfId="31280" xr:uid="{00000000-0005-0000-0000-000079790000}"/>
    <cellStyle name="20% - Accent1 4 15" xfId="31281" xr:uid="{00000000-0005-0000-0000-00007A790000}"/>
    <cellStyle name="20% - Accent1 4 15 2" xfId="31282" xr:uid="{00000000-0005-0000-0000-00007B790000}"/>
    <cellStyle name="20% - Accent1 4 15 2 2" xfId="31283" xr:uid="{00000000-0005-0000-0000-00007C790000}"/>
    <cellStyle name="20% - Accent1 4 15 2 2 2" xfId="31284" xr:uid="{00000000-0005-0000-0000-00007D790000}"/>
    <cellStyle name="20% - Accent1 4 15 2 3" xfId="31285" xr:uid="{00000000-0005-0000-0000-00007E790000}"/>
    <cellStyle name="20% - Accent1 4 15 3" xfId="31286" xr:uid="{00000000-0005-0000-0000-00007F790000}"/>
    <cellStyle name="20% - Accent1 4 15 3 2" xfId="31287" xr:uid="{00000000-0005-0000-0000-000080790000}"/>
    <cellStyle name="20% - Accent1 4 15 4" xfId="31288" xr:uid="{00000000-0005-0000-0000-000081790000}"/>
    <cellStyle name="20% - Accent1 4 16" xfId="31289" xr:uid="{00000000-0005-0000-0000-000082790000}"/>
    <cellStyle name="20% - Accent1 4 16 2" xfId="31290" xr:uid="{00000000-0005-0000-0000-000083790000}"/>
    <cellStyle name="20% - Accent1 4 16 2 2" xfId="31291" xr:uid="{00000000-0005-0000-0000-000084790000}"/>
    <cellStyle name="20% - Accent1 4 16 2 2 2" xfId="31292" xr:uid="{00000000-0005-0000-0000-000085790000}"/>
    <cellStyle name="20% - Accent1 4 16 2 3" xfId="31293" xr:uid="{00000000-0005-0000-0000-000086790000}"/>
    <cellStyle name="20% - Accent1 4 16 3" xfId="31294" xr:uid="{00000000-0005-0000-0000-000087790000}"/>
    <cellStyle name="20% - Accent1 4 16 3 2" xfId="31295" xr:uid="{00000000-0005-0000-0000-000088790000}"/>
    <cellStyle name="20% - Accent1 4 16 4" xfId="31296" xr:uid="{00000000-0005-0000-0000-000089790000}"/>
    <cellStyle name="20% - Accent1 4 17" xfId="31297" xr:uid="{00000000-0005-0000-0000-00008A790000}"/>
    <cellStyle name="20% - Accent1 4 17 2" xfId="31298" xr:uid="{00000000-0005-0000-0000-00008B790000}"/>
    <cellStyle name="20% - Accent1 4 17 2 2" xfId="31299" xr:uid="{00000000-0005-0000-0000-00008C790000}"/>
    <cellStyle name="20% - Accent1 4 17 3" xfId="31300" xr:uid="{00000000-0005-0000-0000-00008D790000}"/>
    <cellStyle name="20% - Accent1 4 18" xfId="31301" xr:uid="{00000000-0005-0000-0000-00008E790000}"/>
    <cellStyle name="20% - Accent1 4 18 2" xfId="31302" xr:uid="{00000000-0005-0000-0000-00008F790000}"/>
    <cellStyle name="20% - Accent1 4 18 2 2" xfId="31303" xr:uid="{00000000-0005-0000-0000-000090790000}"/>
    <cellStyle name="20% - Accent1 4 18 3" xfId="31304" xr:uid="{00000000-0005-0000-0000-000091790000}"/>
    <cellStyle name="20% - Accent1 4 19" xfId="31305" xr:uid="{00000000-0005-0000-0000-000092790000}"/>
    <cellStyle name="20% - Accent1 4 19 2" xfId="31306" xr:uid="{00000000-0005-0000-0000-000093790000}"/>
    <cellStyle name="20% - Accent1 4 2" xfId="31307" xr:uid="{00000000-0005-0000-0000-000094790000}"/>
    <cellStyle name="20% - Accent1 4 2 10" xfId="31308" xr:uid="{00000000-0005-0000-0000-000095790000}"/>
    <cellStyle name="20% - Accent1 4 2 10 10" xfId="31309" xr:uid="{00000000-0005-0000-0000-000096790000}"/>
    <cellStyle name="20% - Accent1 4 2 10 10 2" xfId="31310" xr:uid="{00000000-0005-0000-0000-000097790000}"/>
    <cellStyle name="20% - Accent1 4 2 10 11" xfId="31311" xr:uid="{00000000-0005-0000-0000-000098790000}"/>
    <cellStyle name="20% - Accent1 4 2 10 2" xfId="31312" xr:uid="{00000000-0005-0000-0000-000099790000}"/>
    <cellStyle name="20% - Accent1 4 2 10 2 2" xfId="31313" xr:uid="{00000000-0005-0000-0000-00009A790000}"/>
    <cellStyle name="20% - Accent1 4 2 10 2 2 2" xfId="31314" xr:uid="{00000000-0005-0000-0000-00009B790000}"/>
    <cellStyle name="20% - Accent1 4 2 10 2 2 2 2" xfId="31315" xr:uid="{00000000-0005-0000-0000-00009C790000}"/>
    <cellStyle name="20% - Accent1 4 2 10 2 2 2 2 2" xfId="31316" xr:uid="{00000000-0005-0000-0000-00009D790000}"/>
    <cellStyle name="20% - Accent1 4 2 10 2 2 2 3" xfId="31317" xr:uid="{00000000-0005-0000-0000-00009E790000}"/>
    <cellStyle name="20% - Accent1 4 2 10 2 2 3" xfId="31318" xr:uid="{00000000-0005-0000-0000-00009F790000}"/>
    <cellStyle name="20% - Accent1 4 2 10 2 2 3 2" xfId="31319" xr:uid="{00000000-0005-0000-0000-0000A0790000}"/>
    <cellStyle name="20% - Accent1 4 2 10 2 2 4" xfId="31320" xr:uid="{00000000-0005-0000-0000-0000A1790000}"/>
    <cellStyle name="20% - Accent1 4 2 10 2 3" xfId="31321" xr:uid="{00000000-0005-0000-0000-0000A2790000}"/>
    <cellStyle name="20% - Accent1 4 2 10 2 3 2" xfId="31322" xr:uid="{00000000-0005-0000-0000-0000A3790000}"/>
    <cellStyle name="20% - Accent1 4 2 10 2 3 2 2" xfId="31323" xr:uid="{00000000-0005-0000-0000-0000A4790000}"/>
    <cellStyle name="20% - Accent1 4 2 10 2 3 2 2 2" xfId="31324" xr:uid="{00000000-0005-0000-0000-0000A5790000}"/>
    <cellStyle name="20% - Accent1 4 2 10 2 3 2 3" xfId="31325" xr:uid="{00000000-0005-0000-0000-0000A6790000}"/>
    <cellStyle name="20% - Accent1 4 2 10 2 3 3" xfId="31326" xr:uid="{00000000-0005-0000-0000-0000A7790000}"/>
    <cellStyle name="20% - Accent1 4 2 10 2 3 3 2" xfId="31327" xr:uid="{00000000-0005-0000-0000-0000A8790000}"/>
    <cellStyle name="20% - Accent1 4 2 10 2 3 4" xfId="31328" xr:uid="{00000000-0005-0000-0000-0000A9790000}"/>
    <cellStyle name="20% - Accent1 4 2 10 2 4" xfId="31329" xr:uid="{00000000-0005-0000-0000-0000AA790000}"/>
    <cellStyle name="20% - Accent1 4 2 10 2 4 2" xfId="31330" xr:uid="{00000000-0005-0000-0000-0000AB790000}"/>
    <cellStyle name="20% - Accent1 4 2 10 2 4 2 2" xfId="31331" xr:uid="{00000000-0005-0000-0000-0000AC790000}"/>
    <cellStyle name="20% - Accent1 4 2 10 2 4 2 2 2" xfId="31332" xr:uid="{00000000-0005-0000-0000-0000AD790000}"/>
    <cellStyle name="20% - Accent1 4 2 10 2 4 2 3" xfId="31333" xr:uid="{00000000-0005-0000-0000-0000AE790000}"/>
    <cellStyle name="20% - Accent1 4 2 10 2 4 3" xfId="31334" xr:uid="{00000000-0005-0000-0000-0000AF790000}"/>
    <cellStyle name="20% - Accent1 4 2 10 2 4 3 2" xfId="31335" xr:uid="{00000000-0005-0000-0000-0000B0790000}"/>
    <cellStyle name="20% - Accent1 4 2 10 2 4 4" xfId="31336" xr:uid="{00000000-0005-0000-0000-0000B1790000}"/>
    <cellStyle name="20% - Accent1 4 2 10 2 5" xfId="31337" xr:uid="{00000000-0005-0000-0000-0000B2790000}"/>
    <cellStyle name="20% - Accent1 4 2 10 2 5 2" xfId="31338" xr:uid="{00000000-0005-0000-0000-0000B3790000}"/>
    <cellStyle name="20% - Accent1 4 2 10 2 5 2 2" xfId="31339" xr:uid="{00000000-0005-0000-0000-0000B4790000}"/>
    <cellStyle name="20% - Accent1 4 2 10 2 5 3" xfId="31340" xr:uid="{00000000-0005-0000-0000-0000B5790000}"/>
    <cellStyle name="20% - Accent1 4 2 10 2 6" xfId="31341" xr:uid="{00000000-0005-0000-0000-0000B6790000}"/>
    <cellStyle name="20% - Accent1 4 2 10 2 6 2" xfId="31342" xr:uid="{00000000-0005-0000-0000-0000B7790000}"/>
    <cellStyle name="20% - Accent1 4 2 10 2 6 2 2" xfId="31343" xr:uid="{00000000-0005-0000-0000-0000B8790000}"/>
    <cellStyle name="20% - Accent1 4 2 10 2 6 3" xfId="31344" xr:uid="{00000000-0005-0000-0000-0000B9790000}"/>
    <cellStyle name="20% - Accent1 4 2 10 2 7" xfId="31345" xr:uid="{00000000-0005-0000-0000-0000BA790000}"/>
    <cellStyle name="20% - Accent1 4 2 10 2 7 2" xfId="31346" xr:uid="{00000000-0005-0000-0000-0000BB790000}"/>
    <cellStyle name="20% - Accent1 4 2 10 2 8" xfId="31347" xr:uid="{00000000-0005-0000-0000-0000BC790000}"/>
    <cellStyle name="20% - Accent1 4 2 10 2 8 2" xfId="31348" xr:uid="{00000000-0005-0000-0000-0000BD790000}"/>
    <cellStyle name="20% - Accent1 4 2 10 2 9" xfId="31349" xr:uid="{00000000-0005-0000-0000-0000BE790000}"/>
    <cellStyle name="20% - Accent1 4 2 10 3" xfId="31350" xr:uid="{00000000-0005-0000-0000-0000BF790000}"/>
    <cellStyle name="20% - Accent1 4 2 10 3 2" xfId="31351" xr:uid="{00000000-0005-0000-0000-0000C0790000}"/>
    <cellStyle name="20% - Accent1 4 2 10 3 2 2" xfId="31352" xr:uid="{00000000-0005-0000-0000-0000C1790000}"/>
    <cellStyle name="20% - Accent1 4 2 10 3 2 2 2" xfId="31353" xr:uid="{00000000-0005-0000-0000-0000C2790000}"/>
    <cellStyle name="20% - Accent1 4 2 10 3 2 2 2 2" xfId="31354" xr:uid="{00000000-0005-0000-0000-0000C3790000}"/>
    <cellStyle name="20% - Accent1 4 2 10 3 2 2 3" xfId="31355" xr:uid="{00000000-0005-0000-0000-0000C4790000}"/>
    <cellStyle name="20% - Accent1 4 2 10 3 2 3" xfId="31356" xr:uid="{00000000-0005-0000-0000-0000C5790000}"/>
    <cellStyle name="20% - Accent1 4 2 10 3 2 3 2" xfId="31357" xr:uid="{00000000-0005-0000-0000-0000C6790000}"/>
    <cellStyle name="20% - Accent1 4 2 10 3 2 4" xfId="31358" xr:uid="{00000000-0005-0000-0000-0000C7790000}"/>
    <cellStyle name="20% - Accent1 4 2 10 3 3" xfId="31359" xr:uid="{00000000-0005-0000-0000-0000C8790000}"/>
    <cellStyle name="20% - Accent1 4 2 10 3 3 2" xfId="31360" xr:uid="{00000000-0005-0000-0000-0000C9790000}"/>
    <cellStyle name="20% - Accent1 4 2 10 3 3 2 2" xfId="31361" xr:uid="{00000000-0005-0000-0000-0000CA790000}"/>
    <cellStyle name="20% - Accent1 4 2 10 3 3 2 2 2" xfId="31362" xr:uid="{00000000-0005-0000-0000-0000CB790000}"/>
    <cellStyle name="20% - Accent1 4 2 10 3 3 2 3" xfId="31363" xr:uid="{00000000-0005-0000-0000-0000CC790000}"/>
    <cellStyle name="20% - Accent1 4 2 10 3 3 3" xfId="31364" xr:uid="{00000000-0005-0000-0000-0000CD790000}"/>
    <cellStyle name="20% - Accent1 4 2 10 3 3 3 2" xfId="31365" xr:uid="{00000000-0005-0000-0000-0000CE790000}"/>
    <cellStyle name="20% - Accent1 4 2 10 3 3 4" xfId="31366" xr:uid="{00000000-0005-0000-0000-0000CF790000}"/>
    <cellStyle name="20% - Accent1 4 2 10 3 4" xfId="31367" xr:uid="{00000000-0005-0000-0000-0000D0790000}"/>
    <cellStyle name="20% - Accent1 4 2 10 3 4 2" xfId="31368" xr:uid="{00000000-0005-0000-0000-0000D1790000}"/>
    <cellStyle name="20% - Accent1 4 2 10 3 4 2 2" xfId="31369" xr:uid="{00000000-0005-0000-0000-0000D2790000}"/>
    <cellStyle name="20% - Accent1 4 2 10 3 4 2 2 2" xfId="31370" xr:uid="{00000000-0005-0000-0000-0000D3790000}"/>
    <cellStyle name="20% - Accent1 4 2 10 3 4 2 3" xfId="31371" xr:uid="{00000000-0005-0000-0000-0000D4790000}"/>
    <cellStyle name="20% - Accent1 4 2 10 3 4 3" xfId="31372" xr:uid="{00000000-0005-0000-0000-0000D5790000}"/>
    <cellStyle name="20% - Accent1 4 2 10 3 4 3 2" xfId="31373" xr:uid="{00000000-0005-0000-0000-0000D6790000}"/>
    <cellStyle name="20% - Accent1 4 2 10 3 4 4" xfId="31374" xr:uid="{00000000-0005-0000-0000-0000D7790000}"/>
    <cellStyle name="20% - Accent1 4 2 10 3 5" xfId="31375" xr:uid="{00000000-0005-0000-0000-0000D8790000}"/>
    <cellStyle name="20% - Accent1 4 2 10 3 5 2" xfId="31376" xr:uid="{00000000-0005-0000-0000-0000D9790000}"/>
    <cellStyle name="20% - Accent1 4 2 10 3 5 2 2" xfId="31377" xr:uid="{00000000-0005-0000-0000-0000DA790000}"/>
    <cellStyle name="20% - Accent1 4 2 10 3 5 3" xfId="31378" xr:uid="{00000000-0005-0000-0000-0000DB790000}"/>
    <cellStyle name="20% - Accent1 4 2 10 3 6" xfId="31379" xr:uid="{00000000-0005-0000-0000-0000DC790000}"/>
    <cellStyle name="20% - Accent1 4 2 10 3 6 2" xfId="31380" xr:uid="{00000000-0005-0000-0000-0000DD790000}"/>
    <cellStyle name="20% - Accent1 4 2 10 3 6 2 2" xfId="31381" xr:uid="{00000000-0005-0000-0000-0000DE790000}"/>
    <cellStyle name="20% - Accent1 4 2 10 3 6 3" xfId="31382" xr:uid="{00000000-0005-0000-0000-0000DF790000}"/>
    <cellStyle name="20% - Accent1 4 2 10 3 7" xfId="31383" xr:uid="{00000000-0005-0000-0000-0000E0790000}"/>
    <cellStyle name="20% - Accent1 4 2 10 3 7 2" xfId="31384" xr:uid="{00000000-0005-0000-0000-0000E1790000}"/>
    <cellStyle name="20% - Accent1 4 2 10 3 8" xfId="31385" xr:uid="{00000000-0005-0000-0000-0000E2790000}"/>
    <cellStyle name="20% - Accent1 4 2 10 3 8 2" xfId="31386" xr:uid="{00000000-0005-0000-0000-0000E3790000}"/>
    <cellStyle name="20% - Accent1 4 2 10 3 9" xfId="31387" xr:uid="{00000000-0005-0000-0000-0000E4790000}"/>
    <cellStyle name="20% - Accent1 4 2 10 4" xfId="31388" xr:uid="{00000000-0005-0000-0000-0000E5790000}"/>
    <cellStyle name="20% - Accent1 4 2 10 4 2" xfId="31389" xr:uid="{00000000-0005-0000-0000-0000E6790000}"/>
    <cellStyle name="20% - Accent1 4 2 10 4 2 2" xfId="31390" xr:uid="{00000000-0005-0000-0000-0000E7790000}"/>
    <cellStyle name="20% - Accent1 4 2 10 4 2 2 2" xfId="31391" xr:uid="{00000000-0005-0000-0000-0000E8790000}"/>
    <cellStyle name="20% - Accent1 4 2 10 4 2 3" xfId="31392" xr:uid="{00000000-0005-0000-0000-0000E9790000}"/>
    <cellStyle name="20% - Accent1 4 2 10 4 3" xfId="31393" xr:uid="{00000000-0005-0000-0000-0000EA790000}"/>
    <cellStyle name="20% - Accent1 4 2 10 4 3 2" xfId="31394" xr:uid="{00000000-0005-0000-0000-0000EB790000}"/>
    <cellStyle name="20% - Accent1 4 2 10 4 4" xfId="31395" xr:uid="{00000000-0005-0000-0000-0000EC790000}"/>
    <cellStyle name="20% - Accent1 4 2 10 5" xfId="31396" xr:uid="{00000000-0005-0000-0000-0000ED790000}"/>
    <cellStyle name="20% - Accent1 4 2 10 5 2" xfId="31397" xr:uid="{00000000-0005-0000-0000-0000EE790000}"/>
    <cellStyle name="20% - Accent1 4 2 10 5 2 2" xfId="31398" xr:uid="{00000000-0005-0000-0000-0000EF790000}"/>
    <cellStyle name="20% - Accent1 4 2 10 5 2 2 2" xfId="31399" xr:uid="{00000000-0005-0000-0000-0000F0790000}"/>
    <cellStyle name="20% - Accent1 4 2 10 5 2 3" xfId="31400" xr:uid="{00000000-0005-0000-0000-0000F1790000}"/>
    <cellStyle name="20% - Accent1 4 2 10 5 3" xfId="31401" xr:uid="{00000000-0005-0000-0000-0000F2790000}"/>
    <cellStyle name="20% - Accent1 4 2 10 5 3 2" xfId="31402" xr:uid="{00000000-0005-0000-0000-0000F3790000}"/>
    <cellStyle name="20% - Accent1 4 2 10 5 4" xfId="31403" xr:uid="{00000000-0005-0000-0000-0000F4790000}"/>
    <cellStyle name="20% - Accent1 4 2 10 6" xfId="31404" xr:uid="{00000000-0005-0000-0000-0000F5790000}"/>
    <cellStyle name="20% - Accent1 4 2 10 6 2" xfId="31405" xr:uid="{00000000-0005-0000-0000-0000F6790000}"/>
    <cellStyle name="20% - Accent1 4 2 10 6 2 2" xfId="31406" xr:uid="{00000000-0005-0000-0000-0000F7790000}"/>
    <cellStyle name="20% - Accent1 4 2 10 6 2 2 2" xfId="31407" xr:uid="{00000000-0005-0000-0000-0000F8790000}"/>
    <cellStyle name="20% - Accent1 4 2 10 6 2 3" xfId="31408" xr:uid="{00000000-0005-0000-0000-0000F9790000}"/>
    <cellStyle name="20% - Accent1 4 2 10 6 3" xfId="31409" xr:uid="{00000000-0005-0000-0000-0000FA790000}"/>
    <cellStyle name="20% - Accent1 4 2 10 6 3 2" xfId="31410" xr:uid="{00000000-0005-0000-0000-0000FB790000}"/>
    <cellStyle name="20% - Accent1 4 2 10 6 4" xfId="31411" xr:uid="{00000000-0005-0000-0000-0000FC790000}"/>
    <cellStyle name="20% - Accent1 4 2 10 7" xfId="31412" xr:uid="{00000000-0005-0000-0000-0000FD790000}"/>
    <cellStyle name="20% - Accent1 4 2 10 7 2" xfId="31413" xr:uid="{00000000-0005-0000-0000-0000FE790000}"/>
    <cellStyle name="20% - Accent1 4 2 10 7 2 2" xfId="31414" xr:uid="{00000000-0005-0000-0000-0000FF790000}"/>
    <cellStyle name="20% - Accent1 4 2 10 7 3" xfId="31415" xr:uid="{00000000-0005-0000-0000-0000007A0000}"/>
    <cellStyle name="20% - Accent1 4 2 10 8" xfId="31416" xr:uid="{00000000-0005-0000-0000-0000017A0000}"/>
    <cellStyle name="20% - Accent1 4 2 10 8 2" xfId="31417" xr:uid="{00000000-0005-0000-0000-0000027A0000}"/>
    <cellStyle name="20% - Accent1 4 2 10 8 2 2" xfId="31418" xr:uid="{00000000-0005-0000-0000-0000037A0000}"/>
    <cellStyle name="20% - Accent1 4 2 10 8 3" xfId="31419" xr:uid="{00000000-0005-0000-0000-0000047A0000}"/>
    <cellStyle name="20% - Accent1 4 2 10 9" xfId="31420" xr:uid="{00000000-0005-0000-0000-0000057A0000}"/>
    <cellStyle name="20% - Accent1 4 2 10 9 2" xfId="31421" xr:uid="{00000000-0005-0000-0000-0000067A0000}"/>
    <cellStyle name="20% - Accent1 4 2 11" xfId="31422" xr:uid="{00000000-0005-0000-0000-0000077A0000}"/>
    <cellStyle name="20% - Accent1 4 2 11 2" xfId="31423" xr:uid="{00000000-0005-0000-0000-0000087A0000}"/>
    <cellStyle name="20% - Accent1 4 2 11 2 2" xfId="31424" xr:uid="{00000000-0005-0000-0000-0000097A0000}"/>
    <cellStyle name="20% - Accent1 4 2 11 2 2 2" xfId="31425" xr:uid="{00000000-0005-0000-0000-00000A7A0000}"/>
    <cellStyle name="20% - Accent1 4 2 11 2 2 2 2" xfId="31426" xr:uid="{00000000-0005-0000-0000-00000B7A0000}"/>
    <cellStyle name="20% - Accent1 4 2 11 2 2 3" xfId="31427" xr:uid="{00000000-0005-0000-0000-00000C7A0000}"/>
    <cellStyle name="20% - Accent1 4 2 11 2 3" xfId="31428" xr:uid="{00000000-0005-0000-0000-00000D7A0000}"/>
    <cellStyle name="20% - Accent1 4 2 11 2 3 2" xfId="31429" xr:uid="{00000000-0005-0000-0000-00000E7A0000}"/>
    <cellStyle name="20% - Accent1 4 2 11 2 4" xfId="31430" xr:uid="{00000000-0005-0000-0000-00000F7A0000}"/>
    <cellStyle name="20% - Accent1 4 2 11 3" xfId="31431" xr:uid="{00000000-0005-0000-0000-0000107A0000}"/>
    <cellStyle name="20% - Accent1 4 2 11 3 2" xfId="31432" xr:uid="{00000000-0005-0000-0000-0000117A0000}"/>
    <cellStyle name="20% - Accent1 4 2 11 3 2 2" xfId="31433" xr:uid="{00000000-0005-0000-0000-0000127A0000}"/>
    <cellStyle name="20% - Accent1 4 2 11 3 2 2 2" xfId="31434" xr:uid="{00000000-0005-0000-0000-0000137A0000}"/>
    <cellStyle name="20% - Accent1 4 2 11 3 2 3" xfId="31435" xr:uid="{00000000-0005-0000-0000-0000147A0000}"/>
    <cellStyle name="20% - Accent1 4 2 11 3 3" xfId="31436" xr:uid="{00000000-0005-0000-0000-0000157A0000}"/>
    <cellStyle name="20% - Accent1 4 2 11 3 3 2" xfId="31437" xr:uid="{00000000-0005-0000-0000-0000167A0000}"/>
    <cellStyle name="20% - Accent1 4 2 11 3 4" xfId="31438" xr:uid="{00000000-0005-0000-0000-0000177A0000}"/>
    <cellStyle name="20% - Accent1 4 2 11 4" xfId="31439" xr:uid="{00000000-0005-0000-0000-0000187A0000}"/>
    <cellStyle name="20% - Accent1 4 2 11 4 2" xfId="31440" xr:uid="{00000000-0005-0000-0000-0000197A0000}"/>
    <cellStyle name="20% - Accent1 4 2 11 4 2 2" xfId="31441" xr:uid="{00000000-0005-0000-0000-00001A7A0000}"/>
    <cellStyle name="20% - Accent1 4 2 11 4 2 2 2" xfId="31442" xr:uid="{00000000-0005-0000-0000-00001B7A0000}"/>
    <cellStyle name="20% - Accent1 4 2 11 4 2 3" xfId="31443" xr:uid="{00000000-0005-0000-0000-00001C7A0000}"/>
    <cellStyle name="20% - Accent1 4 2 11 4 3" xfId="31444" xr:uid="{00000000-0005-0000-0000-00001D7A0000}"/>
    <cellStyle name="20% - Accent1 4 2 11 4 3 2" xfId="31445" xr:uid="{00000000-0005-0000-0000-00001E7A0000}"/>
    <cellStyle name="20% - Accent1 4 2 11 4 4" xfId="31446" xr:uid="{00000000-0005-0000-0000-00001F7A0000}"/>
    <cellStyle name="20% - Accent1 4 2 11 5" xfId="31447" xr:uid="{00000000-0005-0000-0000-0000207A0000}"/>
    <cellStyle name="20% - Accent1 4 2 11 5 2" xfId="31448" xr:uid="{00000000-0005-0000-0000-0000217A0000}"/>
    <cellStyle name="20% - Accent1 4 2 11 5 2 2" xfId="31449" xr:uid="{00000000-0005-0000-0000-0000227A0000}"/>
    <cellStyle name="20% - Accent1 4 2 11 5 3" xfId="31450" xr:uid="{00000000-0005-0000-0000-0000237A0000}"/>
    <cellStyle name="20% - Accent1 4 2 11 6" xfId="31451" xr:uid="{00000000-0005-0000-0000-0000247A0000}"/>
    <cellStyle name="20% - Accent1 4 2 11 6 2" xfId="31452" xr:uid="{00000000-0005-0000-0000-0000257A0000}"/>
    <cellStyle name="20% - Accent1 4 2 11 6 2 2" xfId="31453" xr:uid="{00000000-0005-0000-0000-0000267A0000}"/>
    <cellStyle name="20% - Accent1 4 2 11 6 3" xfId="31454" xr:uid="{00000000-0005-0000-0000-0000277A0000}"/>
    <cellStyle name="20% - Accent1 4 2 11 7" xfId="31455" xr:uid="{00000000-0005-0000-0000-0000287A0000}"/>
    <cellStyle name="20% - Accent1 4 2 11 7 2" xfId="31456" xr:uid="{00000000-0005-0000-0000-0000297A0000}"/>
    <cellStyle name="20% - Accent1 4 2 11 8" xfId="31457" xr:uid="{00000000-0005-0000-0000-00002A7A0000}"/>
    <cellStyle name="20% - Accent1 4 2 11 8 2" xfId="31458" xr:uid="{00000000-0005-0000-0000-00002B7A0000}"/>
    <cellStyle name="20% - Accent1 4 2 11 9" xfId="31459" xr:uid="{00000000-0005-0000-0000-00002C7A0000}"/>
    <cellStyle name="20% - Accent1 4 2 12" xfId="31460" xr:uid="{00000000-0005-0000-0000-00002D7A0000}"/>
    <cellStyle name="20% - Accent1 4 2 12 2" xfId="31461" xr:uid="{00000000-0005-0000-0000-00002E7A0000}"/>
    <cellStyle name="20% - Accent1 4 2 12 2 2" xfId="31462" xr:uid="{00000000-0005-0000-0000-00002F7A0000}"/>
    <cellStyle name="20% - Accent1 4 2 12 2 2 2" xfId="31463" xr:uid="{00000000-0005-0000-0000-0000307A0000}"/>
    <cellStyle name="20% - Accent1 4 2 12 2 2 2 2" xfId="31464" xr:uid="{00000000-0005-0000-0000-0000317A0000}"/>
    <cellStyle name="20% - Accent1 4 2 12 2 2 3" xfId="31465" xr:uid="{00000000-0005-0000-0000-0000327A0000}"/>
    <cellStyle name="20% - Accent1 4 2 12 2 3" xfId="31466" xr:uid="{00000000-0005-0000-0000-0000337A0000}"/>
    <cellStyle name="20% - Accent1 4 2 12 2 3 2" xfId="31467" xr:uid="{00000000-0005-0000-0000-0000347A0000}"/>
    <cellStyle name="20% - Accent1 4 2 12 2 4" xfId="31468" xr:uid="{00000000-0005-0000-0000-0000357A0000}"/>
    <cellStyle name="20% - Accent1 4 2 12 3" xfId="31469" xr:uid="{00000000-0005-0000-0000-0000367A0000}"/>
    <cellStyle name="20% - Accent1 4 2 12 3 2" xfId="31470" xr:uid="{00000000-0005-0000-0000-0000377A0000}"/>
    <cellStyle name="20% - Accent1 4 2 12 3 2 2" xfId="31471" xr:uid="{00000000-0005-0000-0000-0000387A0000}"/>
    <cellStyle name="20% - Accent1 4 2 12 3 2 2 2" xfId="31472" xr:uid="{00000000-0005-0000-0000-0000397A0000}"/>
    <cellStyle name="20% - Accent1 4 2 12 3 2 3" xfId="31473" xr:uid="{00000000-0005-0000-0000-00003A7A0000}"/>
    <cellStyle name="20% - Accent1 4 2 12 3 3" xfId="31474" xr:uid="{00000000-0005-0000-0000-00003B7A0000}"/>
    <cellStyle name="20% - Accent1 4 2 12 3 3 2" xfId="31475" xr:uid="{00000000-0005-0000-0000-00003C7A0000}"/>
    <cellStyle name="20% - Accent1 4 2 12 3 4" xfId="31476" xr:uid="{00000000-0005-0000-0000-00003D7A0000}"/>
    <cellStyle name="20% - Accent1 4 2 12 4" xfId="31477" xr:uid="{00000000-0005-0000-0000-00003E7A0000}"/>
    <cellStyle name="20% - Accent1 4 2 12 4 2" xfId="31478" xr:uid="{00000000-0005-0000-0000-00003F7A0000}"/>
    <cellStyle name="20% - Accent1 4 2 12 4 2 2" xfId="31479" xr:uid="{00000000-0005-0000-0000-0000407A0000}"/>
    <cellStyle name="20% - Accent1 4 2 12 4 2 2 2" xfId="31480" xr:uid="{00000000-0005-0000-0000-0000417A0000}"/>
    <cellStyle name="20% - Accent1 4 2 12 4 2 3" xfId="31481" xr:uid="{00000000-0005-0000-0000-0000427A0000}"/>
    <cellStyle name="20% - Accent1 4 2 12 4 3" xfId="31482" xr:uid="{00000000-0005-0000-0000-0000437A0000}"/>
    <cellStyle name="20% - Accent1 4 2 12 4 3 2" xfId="31483" xr:uid="{00000000-0005-0000-0000-0000447A0000}"/>
    <cellStyle name="20% - Accent1 4 2 12 4 4" xfId="31484" xr:uid="{00000000-0005-0000-0000-0000457A0000}"/>
    <cellStyle name="20% - Accent1 4 2 12 5" xfId="31485" xr:uid="{00000000-0005-0000-0000-0000467A0000}"/>
    <cellStyle name="20% - Accent1 4 2 12 5 2" xfId="31486" xr:uid="{00000000-0005-0000-0000-0000477A0000}"/>
    <cellStyle name="20% - Accent1 4 2 12 5 2 2" xfId="31487" xr:uid="{00000000-0005-0000-0000-0000487A0000}"/>
    <cellStyle name="20% - Accent1 4 2 12 5 3" xfId="31488" xr:uid="{00000000-0005-0000-0000-0000497A0000}"/>
    <cellStyle name="20% - Accent1 4 2 12 6" xfId="31489" xr:uid="{00000000-0005-0000-0000-00004A7A0000}"/>
    <cellStyle name="20% - Accent1 4 2 12 6 2" xfId="31490" xr:uid="{00000000-0005-0000-0000-00004B7A0000}"/>
    <cellStyle name="20% - Accent1 4 2 12 6 2 2" xfId="31491" xr:uid="{00000000-0005-0000-0000-00004C7A0000}"/>
    <cellStyle name="20% - Accent1 4 2 12 6 3" xfId="31492" xr:uid="{00000000-0005-0000-0000-00004D7A0000}"/>
    <cellStyle name="20% - Accent1 4 2 12 7" xfId="31493" xr:uid="{00000000-0005-0000-0000-00004E7A0000}"/>
    <cellStyle name="20% - Accent1 4 2 12 7 2" xfId="31494" xr:uid="{00000000-0005-0000-0000-00004F7A0000}"/>
    <cellStyle name="20% - Accent1 4 2 12 8" xfId="31495" xr:uid="{00000000-0005-0000-0000-0000507A0000}"/>
    <cellStyle name="20% - Accent1 4 2 12 8 2" xfId="31496" xr:uid="{00000000-0005-0000-0000-0000517A0000}"/>
    <cellStyle name="20% - Accent1 4 2 12 9" xfId="31497" xr:uid="{00000000-0005-0000-0000-0000527A0000}"/>
    <cellStyle name="20% - Accent1 4 2 13" xfId="31498" xr:uid="{00000000-0005-0000-0000-0000537A0000}"/>
    <cellStyle name="20% - Accent1 4 2 13 2" xfId="31499" xr:uid="{00000000-0005-0000-0000-0000547A0000}"/>
    <cellStyle name="20% - Accent1 4 2 13 2 2" xfId="31500" xr:uid="{00000000-0005-0000-0000-0000557A0000}"/>
    <cellStyle name="20% - Accent1 4 2 13 2 2 2" xfId="31501" xr:uid="{00000000-0005-0000-0000-0000567A0000}"/>
    <cellStyle name="20% - Accent1 4 2 13 2 3" xfId="31502" xr:uid="{00000000-0005-0000-0000-0000577A0000}"/>
    <cellStyle name="20% - Accent1 4 2 13 3" xfId="31503" xr:uid="{00000000-0005-0000-0000-0000587A0000}"/>
    <cellStyle name="20% - Accent1 4 2 13 3 2" xfId="31504" xr:uid="{00000000-0005-0000-0000-0000597A0000}"/>
    <cellStyle name="20% - Accent1 4 2 13 4" xfId="31505" xr:uid="{00000000-0005-0000-0000-00005A7A0000}"/>
    <cellStyle name="20% - Accent1 4 2 14" xfId="31506" xr:uid="{00000000-0005-0000-0000-00005B7A0000}"/>
    <cellStyle name="20% - Accent1 4 2 14 2" xfId="31507" xr:uid="{00000000-0005-0000-0000-00005C7A0000}"/>
    <cellStyle name="20% - Accent1 4 2 14 2 2" xfId="31508" xr:uid="{00000000-0005-0000-0000-00005D7A0000}"/>
    <cellStyle name="20% - Accent1 4 2 14 2 2 2" xfId="31509" xr:uid="{00000000-0005-0000-0000-00005E7A0000}"/>
    <cellStyle name="20% - Accent1 4 2 14 2 3" xfId="31510" xr:uid="{00000000-0005-0000-0000-00005F7A0000}"/>
    <cellStyle name="20% - Accent1 4 2 14 3" xfId="31511" xr:uid="{00000000-0005-0000-0000-0000607A0000}"/>
    <cellStyle name="20% - Accent1 4 2 14 3 2" xfId="31512" xr:uid="{00000000-0005-0000-0000-0000617A0000}"/>
    <cellStyle name="20% - Accent1 4 2 14 4" xfId="31513" xr:uid="{00000000-0005-0000-0000-0000627A0000}"/>
    <cellStyle name="20% - Accent1 4 2 15" xfId="31514" xr:uid="{00000000-0005-0000-0000-0000637A0000}"/>
    <cellStyle name="20% - Accent1 4 2 15 2" xfId="31515" xr:uid="{00000000-0005-0000-0000-0000647A0000}"/>
    <cellStyle name="20% - Accent1 4 2 15 2 2" xfId="31516" xr:uid="{00000000-0005-0000-0000-0000657A0000}"/>
    <cellStyle name="20% - Accent1 4 2 15 2 2 2" xfId="31517" xr:uid="{00000000-0005-0000-0000-0000667A0000}"/>
    <cellStyle name="20% - Accent1 4 2 15 2 3" xfId="31518" xr:uid="{00000000-0005-0000-0000-0000677A0000}"/>
    <cellStyle name="20% - Accent1 4 2 15 3" xfId="31519" xr:uid="{00000000-0005-0000-0000-0000687A0000}"/>
    <cellStyle name="20% - Accent1 4 2 15 3 2" xfId="31520" xr:uid="{00000000-0005-0000-0000-0000697A0000}"/>
    <cellStyle name="20% - Accent1 4 2 15 4" xfId="31521" xr:uid="{00000000-0005-0000-0000-00006A7A0000}"/>
    <cellStyle name="20% - Accent1 4 2 16" xfId="31522" xr:uid="{00000000-0005-0000-0000-00006B7A0000}"/>
    <cellStyle name="20% - Accent1 4 2 16 2" xfId="31523" xr:uid="{00000000-0005-0000-0000-00006C7A0000}"/>
    <cellStyle name="20% - Accent1 4 2 16 2 2" xfId="31524" xr:uid="{00000000-0005-0000-0000-00006D7A0000}"/>
    <cellStyle name="20% - Accent1 4 2 16 3" xfId="31525" xr:uid="{00000000-0005-0000-0000-00006E7A0000}"/>
    <cellStyle name="20% - Accent1 4 2 17" xfId="31526" xr:uid="{00000000-0005-0000-0000-00006F7A0000}"/>
    <cellStyle name="20% - Accent1 4 2 17 2" xfId="31527" xr:uid="{00000000-0005-0000-0000-0000707A0000}"/>
    <cellStyle name="20% - Accent1 4 2 17 2 2" xfId="31528" xr:uid="{00000000-0005-0000-0000-0000717A0000}"/>
    <cellStyle name="20% - Accent1 4 2 17 3" xfId="31529" xr:uid="{00000000-0005-0000-0000-0000727A0000}"/>
    <cellStyle name="20% - Accent1 4 2 18" xfId="31530" xr:uid="{00000000-0005-0000-0000-0000737A0000}"/>
    <cellStyle name="20% - Accent1 4 2 18 2" xfId="31531" xr:uid="{00000000-0005-0000-0000-0000747A0000}"/>
    <cellStyle name="20% - Accent1 4 2 19" xfId="31532" xr:uid="{00000000-0005-0000-0000-0000757A0000}"/>
    <cellStyle name="20% - Accent1 4 2 19 2" xfId="31533" xr:uid="{00000000-0005-0000-0000-0000767A0000}"/>
    <cellStyle name="20% - Accent1 4 2 2" xfId="31534" xr:uid="{00000000-0005-0000-0000-0000777A0000}"/>
    <cellStyle name="20% - Accent1 4 2 2 10" xfId="31535" xr:uid="{00000000-0005-0000-0000-0000787A0000}"/>
    <cellStyle name="20% - Accent1 4 2 2 10 2" xfId="31536" xr:uid="{00000000-0005-0000-0000-0000797A0000}"/>
    <cellStyle name="20% - Accent1 4 2 2 10 2 2" xfId="31537" xr:uid="{00000000-0005-0000-0000-00007A7A0000}"/>
    <cellStyle name="20% - Accent1 4 2 2 10 2 2 2" xfId="31538" xr:uid="{00000000-0005-0000-0000-00007B7A0000}"/>
    <cellStyle name="20% - Accent1 4 2 2 10 2 3" xfId="31539" xr:uid="{00000000-0005-0000-0000-00007C7A0000}"/>
    <cellStyle name="20% - Accent1 4 2 2 10 3" xfId="31540" xr:uid="{00000000-0005-0000-0000-00007D7A0000}"/>
    <cellStyle name="20% - Accent1 4 2 2 10 3 2" xfId="31541" xr:uid="{00000000-0005-0000-0000-00007E7A0000}"/>
    <cellStyle name="20% - Accent1 4 2 2 10 4" xfId="31542" xr:uid="{00000000-0005-0000-0000-00007F7A0000}"/>
    <cellStyle name="20% - Accent1 4 2 2 11" xfId="31543" xr:uid="{00000000-0005-0000-0000-0000807A0000}"/>
    <cellStyle name="20% - Accent1 4 2 2 11 2" xfId="31544" xr:uid="{00000000-0005-0000-0000-0000817A0000}"/>
    <cellStyle name="20% - Accent1 4 2 2 11 2 2" xfId="31545" xr:uid="{00000000-0005-0000-0000-0000827A0000}"/>
    <cellStyle name="20% - Accent1 4 2 2 11 2 2 2" xfId="31546" xr:uid="{00000000-0005-0000-0000-0000837A0000}"/>
    <cellStyle name="20% - Accent1 4 2 2 11 2 3" xfId="31547" xr:uid="{00000000-0005-0000-0000-0000847A0000}"/>
    <cellStyle name="20% - Accent1 4 2 2 11 3" xfId="31548" xr:uid="{00000000-0005-0000-0000-0000857A0000}"/>
    <cellStyle name="20% - Accent1 4 2 2 11 3 2" xfId="31549" xr:uid="{00000000-0005-0000-0000-0000867A0000}"/>
    <cellStyle name="20% - Accent1 4 2 2 11 4" xfId="31550" xr:uid="{00000000-0005-0000-0000-0000877A0000}"/>
    <cellStyle name="20% - Accent1 4 2 2 12" xfId="31551" xr:uid="{00000000-0005-0000-0000-0000887A0000}"/>
    <cellStyle name="20% - Accent1 4 2 2 12 2" xfId="31552" xr:uid="{00000000-0005-0000-0000-0000897A0000}"/>
    <cellStyle name="20% - Accent1 4 2 2 12 2 2" xfId="31553" xr:uid="{00000000-0005-0000-0000-00008A7A0000}"/>
    <cellStyle name="20% - Accent1 4 2 2 12 3" xfId="31554" xr:uid="{00000000-0005-0000-0000-00008B7A0000}"/>
    <cellStyle name="20% - Accent1 4 2 2 13" xfId="31555" xr:uid="{00000000-0005-0000-0000-00008C7A0000}"/>
    <cellStyle name="20% - Accent1 4 2 2 13 2" xfId="31556" xr:uid="{00000000-0005-0000-0000-00008D7A0000}"/>
    <cellStyle name="20% - Accent1 4 2 2 13 2 2" xfId="31557" xr:uid="{00000000-0005-0000-0000-00008E7A0000}"/>
    <cellStyle name="20% - Accent1 4 2 2 13 3" xfId="31558" xr:uid="{00000000-0005-0000-0000-00008F7A0000}"/>
    <cellStyle name="20% - Accent1 4 2 2 14" xfId="31559" xr:uid="{00000000-0005-0000-0000-0000907A0000}"/>
    <cellStyle name="20% - Accent1 4 2 2 14 2" xfId="31560" xr:uid="{00000000-0005-0000-0000-0000917A0000}"/>
    <cellStyle name="20% - Accent1 4 2 2 15" xfId="31561" xr:uid="{00000000-0005-0000-0000-0000927A0000}"/>
    <cellStyle name="20% - Accent1 4 2 2 15 2" xfId="31562" xr:uid="{00000000-0005-0000-0000-0000937A0000}"/>
    <cellStyle name="20% - Accent1 4 2 2 16" xfId="31563" xr:uid="{00000000-0005-0000-0000-0000947A0000}"/>
    <cellStyle name="20% - Accent1 4 2 2 2" xfId="31564" xr:uid="{00000000-0005-0000-0000-0000957A0000}"/>
    <cellStyle name="20% - Accent1 4 2 2 2 10" xfId="31565" xr:uid="{00000000-0005-0000-0000-0000967A0000}"/>
    <cellStyle name="20% - Accent1 4 2 2 2 10 2" xfId="31566" xr:uid="{00000000-0005-0000-0000-0000977A0000}"/>
    <cellStyle name="20% - Accent1 4 2 2 2 10 2 2" xfId="31567" xr:uid="{00000000-0005-0000-0000-0000987A0000}"/>
    <cellStyle name="20% - Accent1 4 2 2 2 10 2 2 2" xfId="31568" xr:uid="{00000000-0005-0000-0000-0000997A0000}"/>
    <cellStyle name="20% - Accent1 4 2 2 2 10 2 3" xfId="31569" xr:uid="{00000000-0005-0000-0000-00009A7A0000}"/>
    <cellStyle name="20% - Accent1 4 2 2 2 10 3" xfId="31570" xr:uid="{00000000-0005-0000-0000-00009B7A0000}"/>
    <cellStyle name="20% - Accent1 4 2 2 2 10 3 2" xfId="31571" xr:uid="{00000000-0005-0000-0000-00009C7A0000}"/>
    <cellStyle name="20% - Accent1 4 2 2 2 10 4" xfId="31572" xr:uid="{00000000-0005-0000-0000-00009D7A0000}"/>
    <cellStyle name="20% - Accent1 4 2 2 2 11" xfId="31573" xr:uid="{00000000-0005-0000-0000-00009E7A0000}"/>
    <cellStyle name="20% - Accent1 4 2 2 2 11 2" xfId="31574" xr:uid="{00000000-0005-0000-0000-00009F7A0000}"/>
    <cellStyle name="20% - Accent1 4 2 2 2 11 2 2" xfId="31575" xr:uid="{00000000-0005-0000-0000-0000A07A0000}"/>
    <cellStyle name="20% - Accent1 4 2 2 2 11 3" xfId="31576" xr:uid="{00000000-0005-0000-0000-0000A17A0000}"/>
    <cellStyle name="20% - Accent1 4 2 2 2 12" xfId="31577" xr:uid="{00000000-0005-0000-0000-0000A27A0000}"/>
    <cellStyle name="20% - Accent1 4 2 2 2 12 2" xfId="31578" xr:uid="{00000000-0005-0000-0000-0000A37A0000}"/>
    <cellStyle name="20% - Accent1 4 2 2 2 12 2 2" xfId="31579" xr:uid="{00000000-0005-0000-0000-0000A47A0000}"/>
    <cellStyle name="20% - Accent1 4 2 2 2 12 3" xfId="31580" xr:uid="{00000000-0005-0000-0000-0000A57A0000}"/>
    <cellStyle name="20% - Accent1 4 2 2 2 13" xfId="31581" xr:uid="{00000000-0005-0000-0000-0000A67A0000}"/>
    <cellStyle name="20% - Accent1 4 2 2 2 13 2" xfId="31582" xr:uid="{00000000-0005-0000-0000-0000A77A0000}"/>
    <cellStyle name="20% - Accent1 4 2 2 2 14" xfId="31583" xr:uid="{00000000-0005-0000-0000-0000A87A0000}"/>
    <cellStyle name="20% - Accent1 4 2 2 2 14 2" xfId="31584" xr:uid="{00000000-0005-0000-0000-0000A97A0000}"/>
    <cellStyle name="20% - Accent1 4 2 2 2 15" xfId="31585" xr:uid="{00000000-0005-0000-0000-0000AA7A0000}"/>
    <cellStyle name="20% - Accent1 4 2 2 2 2" xfId="31586" xr:uid="{00000000-0005-0000-0000-0000AB7A0000}"/>
    <cellStyle name="20% - Accent1 4 2 2 2 2 10" xfId="31587" xr:uid="{00000000-0005-0000-0000-0000AC7A0000}"/>
    <cellStyle name="20% - Accent1 4 2 2 2 2 10 2" xfId="31588" xr:uid="{00000000-0005-0000-0000-0000AD7A0000}"/>
    <cellStyle name="20% - Accent1 4 2 2 2 2 10 2 2" xfId="31589" xr:uid="{00000000-0005-0000-0000-0000AE7A0000}"/>
    <cellStyle name="20% - Accent1 4 2 2 2 2 10 3" xfId="31590" xr:uid="{00000000-0005-0000-0000-0000AF7A0000}"/>
    <cellStyle name="20% - Accent1 4 2 2 2 2 11" xfId="31591" xr:uid="{00000000-0005-0000-0000-0000B07A0000}"/>
    <cellStyle name="20% - Accent1 4 2 2 2 2 11 2" xfId="31592" xr:uid="{00000000-0005-0000-0000-0000B17A0000}"/>
    <cellStyle name="20% - Accent1 4 2 2 2 2 11 2 2" xfId="31593" xr:uid="{00000000-0005-0000-0000-0000B27A0000}"/>
    <cellStyle name="20% - Accent1 4 2 2 2 2 11 3" xfId="31594" xr:uid="{00000000-0005-0000-0000-0000B37A0000}"/>
    <cellStyle name="20% - Accent1 4 2 2 2 2 12" xfId="31595" xr:uid="{00000000-0005-0000-0000-0000B47A0000}"/>
    <cellStyle name="20% - Accent1 4 2 2 2 2 12 2" xfId="31596" xr:uid="{00000000-0005-0000-0000-0000B57A0000}"/>
    <cellStyle name="20% - Accent1 4 2 2 2 2 13" xfId="31597" xr:uid="{00000000-0005-0000-0000-0000B67A0000}"/>
    <cellStyle name="20% - Accent1 4 2 2 2 2 13 2" xfId="31598" xr:uid="{00000000-0005-0000-0000-0000B77A0000}"/>
    <cellStyle name="20% - Accent1 4 2 2 2 2 14" xfId="31599" xr:uid="{00000000-0005-0000-0000-0000B87A0000}"/>
    <cellStyle name="20% - Accent1 4 2 2 2 2 2" xfId="31600" xr:uid="{00000000-0005-0000-0000-0000B97A0000}"/>
    <cellStyle name="20% - Accent1 4 2 2 2 2 2 10" xfId="31601" xr:uid="{00000000-0005-0000-0000-0000BA7A0000}"/>
    <cellStyle name="20% - Accent1 4 2 2 2 2 2 10 2" xfId="31602" xr:uid="{00000000-0005-0000-0000-0000BB7A0000}"/>
    <cellStyle name="20% - Accent1 4 2 2 2 2 2 11" xfId="31603" xr:uid="{00000000-0005-0000-0000-0000BC7A0000}"/>
    <cellStyle name="20% - Accent1 4 2 2 2 2 2 2" xfId="31604" xr:uid="{00000000-0005-0000-0000-0000BD7A0000}"/>
    <cellStyle name="20% - Accent1 4 2 2 2 2 2 2 2" xfId="31605" xr:uid="{00000000-0005-0000-0000-0000BE7A0000}"/>
    <cellStyle name="20% - Accent1 4 2 2 2 2 2 2 2 2" xfId="31606" xr:uid="{00000000-0005-0000-0000-0000BF7A0000}"/>
    <cellStyle name="20% - Accent1 4 2 2 2 2 2 2 2 2 2" xfId="31607" xr:uid="{00000000-0005-0000-0000-0000C07A0000}"/>
    <cellStyle name="20% - Accent1 4 2 2 2 2 2 2 2 2 2 2" xfId="31608" xr:uid="{00000000-0005-0000-0000-0000C17A0000}"/>
    <cellStyle name="20% - Accent1 4 2 2 2 2 2 2 2 2 3" xfId="31609" xr:uid="{00000000-0005-0000-0000-0000C27A0000}"/>
    <cellStyle name="20% - Accent1 4 2 2 2 2 2 2 2 3" xfId="31610" xr:uid="{00000000-0005-0000-0000-0000C37A0000}"/>
    <cellStyle name="20% - Accent1 4 2 2 2 2 2 2 2 3 2" xfId="31611" xr:uid="{00000000-0005-0000-0000-0000C47A0000}"/>
    <cellStyle name="20% - Accent1 4 2 2 2 2 2 2 2 4" xfId="31612" xr:uid="{00000000-0005-0000-0000-0000C57A0000}"/>
    <cellStyle name="20% - Accent1 4 2 2 2 2 2 2 3" xfId="31613" xr:uid="{00000000-0005-0000-0000-0000C67A0000}"/>
    <cellStyle name="20% - Accent1 4 2 2 2 2 2 2 3 2" xfId="31614" xr:uid="{00000000-0005-0000-0000-0000C77A0000}"/>
    <cellStyle name="20% - Accent1 4 2 2 2 2 2 2 3 2 2" xfId="31615" xr:uid="{00000000-0005-0000-0000-0000C87A0000}"/>
    <cellStyle name="20% - Accent1 4 2 2 2 2 2 2 3 2 2 2" xfId="31616" xr:uid="{00000000-0005-0000-0000-0000C97A0000}"/>
    <cellStyle name="20% - Accent1 4 2 2 2 2 2 2 3 2 3" xfId="31617" xr:uid="{00000000-0005-0000-0000-0000CA7A0000}"/>
    <cellStyle name="20% - Accent1 4 2 2 2 2 2 2 3 3" xfId="31618" xr:uid="{00000000-0005-0000-0000-0000CB7A0000}"/>
    <cellStyle name="20% - Accent1 4 2 2 2 2 2 2 3 3 2" xfId="31619" xr:uid="{00000000-0005-0000-0000-0000CC7A0000}"/>
    <cellStyle name="20% - Accent1 4 2 2 2 2 2 2 3 4" xfId="31620" xr:uid="{00000000-0005-0000-0000-0000CD7A0000}"/>
    <cellStyle name="20% - Accent1 4 2 2 2 2 2 2 4" xfId="31621" xr:uid="{00000000-0005-0000-0000-0000CE7A0000}"/>
    <cellStyle name="20% - Accent1 4 2 2 2 2 2 2 4 2" xfId="31622" xr:uid="{00000000-0005-0000-0000-0000CF7A0000}"/>
    <cellStyle name="20% - Accent1 4 2 2 2 2 2 2 4 2 2" xfId="31623" xr:uid="{00000000-0005-0000-0000-0000D07A0000}"/>
    <cellStyle name="20% - Accent1 4 2 2 2 2 2 2 4 2 2 2" xfId="31624" xr:uid="{00000000-0005-0000-0000-0000D17A0000}"/>
    <cellStyle name="20% - Accent1 4 2 2 2 2 2 2 4 2 3" xfId="31625" xr:uid="{00000000-0005-0000-0000-0000D27A0000}"/>
    <cellStyle name="20% - Accent1 4 2 2 2 2 2 2 4 3" xfId="31626" xr:uid="{00000000-0005-0000-0000-0000D37A0000}"/>
    <cellStyle name="20% - Accent1 4 2 2 2 2 2 2 4 3 2" xfId="31627" xr:uid="{00000000-0005-0000-0000-0000D47A0000}"/>
    <cellStyle name="20% - Accent1 4 2 2 2 2 2 2 4 4" xfId="31628" xr:uid="{00000000-0005-0000-0000-0000D57A0000}"/>
    <cellStyle name="20% - Accent1 4 2 2 2 2 2 2 5" xfId="31629" xr:uid="{00000000-0005-0000-0000-0000D67A0000}"/>
    <cellStyle name="20% - Accent1 4 2 2 2 2 2 2 5 2" xfId="31630" xr:uid="{00000000-0005-0000-0000-0000D77A0000}"/>
    <cellStyle name="20% - Accent1 4 2 2 2 2 2 2 5 2 2" xfId="31631" xr:uid="{00000000-0005-0000-0000-0000D87A0000}"/>
    <cellStyle name="20% - Accent1 4 2 2 2 2 2 2 5 3" xfId="31632" xr:uid="{00000000-0005-0000-0000-0000D97A0000}"/>
    <cellStyle name="20% - Accent1 4 2 2 2 2 2 2 6" xfId="31633" xr:uid="{00000000-0005-0000-0000-0000DA7A0000}"/>
    <cellStyle name="20% - Accent1 4 2 2 2 2 2 2 6 2" xfId="31634" xr:uid="{00000000-0005-0000-0000-0000DB7A0000}"/>
    <cellStyle name="20% - Accent1 4 2 2 2 2 2 2 6 2 2" xfId="31635" xr:uid="{00000000-0005-0000-0000-0000DC7A0000}"/>
    <cellStyle name="20% - Accent1 4 2 2 2 2 2 2 6 3" xfId="31636" xr:uid="{00000000-0005-0000-0000-0000DD7A0000}"/>
    <cellStyle name="20% - Accent1 4 2 2 2 2 2 2 7" xfId="31637" xr:uid="{00000000-0005-0000-0000-0000DE7A0000}"/>
    <cellStyle name="20% - Accent1 4 2 2 2 2 2 2 7 2" xfId="31638" xr:uid="{00000000-0005-0000-0000-0000DF7A0000}"/>
    <cellStyle name="20% - Accent1 4 2 2 2 2 2 2 8" xfId="31639" xr:uid="{00000000-0005-0000-0000-0000E07A0000}"/>
    <cellStyle name="20% - Accent1 4 2 2 2 2 2 2 8 2" xfId="31640" xr:uid="{00000000-0005-0000-0000-0000E17A0000}"/>
    <cellStyle name="20% - Accent1 4 2 2 2 2 2 2 9" xfId="31641" xr:uid="{00000000-0005-0000-0000-0000E27A0000}"/>
    <cellStyle name="20% - Accent1 4 2 2 2 2 2 3" xfId="31642" xr:uid="{00000000-0005-0000-0000-0000E37A0000}"/>
    <cellStyle name="20% - Accent1 4 2 2 2 2 2 3 2" xfId="31643" xr:uid="{00000000-0005-0000-0000-0000E47A0000}"/>
    <cellStyle name="20% - Accent1 4 2 2 2 2 2 3 2 2" xfId="31644" xr:uid="{00000000-0005-0000-0000-0000E57A0000}"/>
    <cellStyle name="20% - Accent1 4 2 2 2 2 2 3 2 2 2" xfId="31645" xr:uid="{00000000-0005-0000-0000-0000E67A0000}"/>
    <cellStyle name="20% - Accent1 4 2 2 2 2 2 3 2 2 2 2" xfId="31646" xr:uid="{00000000-0005-0000-0000-0000E77A0000}"/>
    <cellStyle name="20% - Accent1 4 2 2 2 2 2 3 2 2 3" xfId="31647" xr:uid="{00000000-0005-0000-0000-0000E87A0000}"/>
    <cellStyle name="20% - Accent1 4 2 2 2 2 2 3 2 3" xfId="31648" xr:uid="{00000000-0005-0000-0000-0000E97A0000}"/>
    <cellStyle name="20% - Accent1 4 2 2 2 2 2 3 2 3 2" xfId="31649" xr:uid="{00000000-0005-0000-0000-0000EA7A0000}"/>
    <cellStyle name="20% - Accent1 4 2 2 2 2 2 3 2 4" xfId="31650" xr:uid="{00000000-0005-0000-0000-0000EB7A0000}"/>
    <cellStyle name="20% - Accent1 4 2 2 2 2 2 3 3" xfId="31651" xr:uid="{00000000-0005-0000-0000-0000EC7A0000}"/>
    <cellStyle name="20% - Accent1 4 2 2 2 2 2 3 3 2" xfId="31652" xr:uid="{00000000-0005-0000-0000-0000ED7A0000}"/>
    <cellStyle name="20% - Accent1 4 2 2 2 2 2 3 3 2 2" xfId="31653" xr:uid="{00000000-0005-0000-0000-0000EE7A0000}"/>
    <cellStyle name="20% - Accent1 4 2 2 2 2 2 3 3 2 2 2" xfId="31654" xr:uid="{00000000-0005-0000-0000-0000EF7A0000}"/>
    <cellStyle name="20% - Accent1 4 2 2 2 2 2 3 3 2 3" xfId="31655" xr:uid="{00000000-0005-0000-0000-0000F07A0000}"/>
    <cellStyle name="20% - Accent1 4 2 2 2 2 2 3 3 3" xfId="31656" xr:uid="{00000000-0005-0000-0000-0000F17A0000}"/>
    <cellStyle name="20% - Accent1 4 2 2 2 2 2 3 3 3 2" xfId="31657" xr:uid="{00000000-0005-0000-0000-0000F27A0000}"/>
    <cellStyle name="20% - Accent1 4 2 2 2 2 2 3 3 4" xfId="31658" xr:uid="{00000000-0005-0000-0000-0000F37A0000}"/>
    <cellStyle name="20% - Accent1 4 2 2 2 2 2 3 4" xfId="31659" xr:uid="{00000000-0005-0000-0000-0000F47A0000}"/>
    <cellStyle name="20% - Accent1 4 2 2 2 2 2 3 4 2" xfId="31660" xr:uid="{00000000-0005-0000-0000-0000F57A0000}"/>
    <cellStyle name="20% - Accent1 4 2 2 2 2 2 3 4 2 2" xfId="31661" xr:uid="{00000000-0005-0000-0000-0000F67A0000}"/>
    <cellStyle name="20% - Accent1 4 2 2 2 2 2 3 4 2 2 2" xfId="31662" xr:uid="{00000000-0005-0000-0000-0000F77A0000}"/>
    <cellStyle name="20% - Accent1 4 2 2 2 2 2 3 4 2 3" xfId="31663" xr:uid="{00000000-0005-0000-0000-0000F87A0000}"/>
    <cellStyle name="20% - Accent1 4 2 2 2 2 2 3 4 3" xfId="31664" xr:uid="{00000000-0005-0000-0000-0000F97A0000}"/>
    <cellStyle name="20% - Accent1 4 2 2 2 2 2 3 4 3 2" xfId="31665" xr:uid="{00000000-0005-0000-0000-0000FA7A0000}"/>
    <cellStyle name="20% - Accent1 4 2 2 2 2 2 3 4 4" xfId="31666" xr:uid="{00000000-0005-0000-0000-0000FB7A0000}"/>
    <cellStyle name="20% - Accent1 4 2 2 2 2 2 3 5" xfId="31667" xr:uid="{00000000-0005-0000-0000-0000FC7A0000}"/>
    <cellStyle name="20% - Accent1 4 2 2 2 2 2 3 5 2" xfId="31668" xr:uid="{00000000-0005-0000-0000-0000FD7A0000}"/>
    <cellStyle name="20% - Accent1 4 2 2 2 2 2 3 5 2 2" xfId="31669" xr:uid="{00000000-0005-0000-0000-0000FE7A0000}"/>
    <cellStyle name="20% - Accent1 4 2 2 2 2 2 3 5 3" xfId="31670" xr:uid="{00000000-0005-0000-0000-0000FF7A0000}"/>
    <cellStyle name="20% - Accent1 4 2 2 2 2 2 3 6" xfId="31671" xr:uid="{00000000-0005-0000-0000-0000007B0000}"/>
    <cellStyle name="20% - Accent1 4 2 2 2 2 2 3 6 2" xfId="31672" xr:uid="{00000000-0005-0000-0000-0000017B0000}"/>
    <cellStyle name="20% - Accent1 4 2 2 2 2 2 3 6 2 2" xfId="31673" xr:uid="{00000000-0005-0000-0000-0000027B0000}"/>
    <cellStyle name="20% - Accent1 4 2 2 2 2 2 3 6 3" xfId="31674" xr:uid="{00000000-0005-0000-0000-0000037B0000}"/>
    <cellStyle name="20% - Accent1 4 2 2 2 2 2 3 7" xfId="31675" xr:uid="{00000000-0005-0000-0000-0000047B0000}"/>
    <cellStyle name="20% - Accent1 4 2 2 2 2 2 3 7 2" xfId="31676" xr:uid="{00000000-0005-0000-0000-0000057B0000}"/>
    <cellStyle name="20% - Accent1 4 2 2 2 2 2 3 8" xfId="31677" xr:uid="{00000000-0005-0000-0000-0000067B0000}"/>
    <cellStyle name="20% - Accent1 4 2 2 2 2 2 3 8 2" xfId="31678" xr:uid="{00000000-0005-0000-0000-0000077B0000}"/>
    <cellStyle name="20% - Accent1 4 2 2 2 2 2 3 9" xfId="31679" xr:uid="{00000000-0005-0000-0000-0000087B0000}"/>
    <cellStyle name="20% - Accent1 4 2 2 2 2 2 4" xfId="31680" xr:uid="{00000000-0005-0000-0000-0000097B0000}"/>
    <cellStyle name="20% - Accent1 4 2 2 2 2 2 4 2" xfId="31681" xr:uid="{00000000-0005-0000-0000-00000A7B0000}"/>
    <cellStyle name="20% - Accent1 4 2 2 2 2 2 4 2 2" xfId="31682" xr:uid="{00000000-0005-0000-0000-00000B7B0000}"/>
    <cellStyle name="20% - Accent1 4 2 2 2 2 2 4 2 2 2" xfId="31683" xr:uid="{00000000-0005-0000-0000-00000C7B0000}"/>
    <cellStyle name="20% - Accent1 4 2 2 2 2 2 4 2 3" xfId="31684" xr:uid="{00000000-0005-0000-0000-00000D7B0000}"/>
    <cellStyle name="20% - Accent1 4 2 2 2 2 2 4 3" xfId="31685" xr:uid="{00000000-0005-0000-0000-00000E7B0000}"/>
    <cellStyle name="20% - Accent1 4 2 2 2 2 2 4 3 2" xfId="31686" xr:uid="{00000000-0005-0000-0000-00000F7B0000}"/>
    <cellStyle name="20% - Accent1 4 2 2 2 2 2 4 4" xfId="31687" xr:uid="{00000000-0005-0000-0000-0000107B0000}"/>
    <cellStyle name="20% - Accent1 4 2 2 2 2 2 5" xfId="31688" xr:uid="{00000000-0005-0000-0000-0000117B0000}"/>
    <cellStyle name="20% - Accent1 4 2 2 2 2 2 5 2" xfId="31689" xr:uid="{00000000-0005-0000-0000-0000127B0000}"/>
    <cellStyle name="20% - Accent1 4 2 2 2 2 2 5 2 2" xfId="31690" xr:uid="{00000000-0005-0000-0000-0000137B0000}"/>
    <cellStyle name="20% - Accent1 4 2 2 2 2 2 5 2 2 2" xfId="31691" xr:uid="{00000000-0005-0000-0000-0000147B0000}"/>
    <cellStyle name="20% - Accent1 4 2 2 2 2 2 5 2 3" xfId="31692" xr:uid="{00000000-0005-0000-0000-0000157B0000}"/>
    <cellStyle name="20% - Accent1 4 2 2 2 2 2 5 3" xfId="31693" xr:uid="{00000000-0005-0000-0000-0000167B0000}"/>
    <cellStyle name="20% - Accent1 4 2 2 2 2 2 5 3 2" xfId="31694" xr:uid="{00000000-0005-0000-0000-0000177B0000}"/>
    <cellStyle name="20% - Accent1 4 2 2 2 2 2 5 4" xfId="31695" xr:uid="{00000000-0005-0000-0000-0000187B0000}"/>
    <cellStyle name="20% - Accent1 4 2 2 2 2 2 6" xfId="31696" xr:uid="{00000000-0005-0000-0000-0000197B0000}"/>
    <cellStyle name="20% - Accent1 4 2 2 2 2 2 6 2" xfId="31697" xr:uid="{00000000-0005-0000-0000-00001A7B0000}"/>
    <cellStyle name="20% - Accent1 4 2 2 2 2 2 6 2 2" xfId="31698" xr:uid="{00000000-0005-0000-0000-00001B7B0000}"/>
    <cellStyle name="20% - Accent1 4 2 2 2 2 2 6 2 2 2" xfId="31699" xr:uid="{00000000-0005-0000-0000-00001C7B0000}"/>
    <cellStyle name="20% - Accent1 4 2 2 2 2 2 6 2 3" xfId="31700" xr:uid="{00000000-0005-0000-0000-00001D7B0000}"/>
    <cellStyle name="20% - Accent1 4 2 2 2 2 2 6 3" xfId="31701" xr:uid="{00000000-0005-0000-0000-00001E7B0000}"/>
    <cellStyle name="20% - Accent1 4 2 2 2 2 2 6 3 2" xfId="31702" xr:uid="{00000000-0005-0000-0000-00001F7B0000}"/>
    <cellStyle name="20% - Accent1 4 2 2 2 2 2 6 4" xfId="31703" xr:uid="{00000000-0005-0000-0000-0000207B0000}"/>
    <cellStyle name="20% - Accent1 4 2 2 2 2 2 7" xfId="31704" xr:uid="{00000000-0005-0000-0000-0000217B0000}"/>
    <cellStyle name="20% - Accent1 4 2 2 2 2 2 7 2" xfId="31705" xr:uid="{00000000-0005-0000-0000-0000227B0000}"/>
    <cellStyle name="20% - Accent1 4 2 2 2 2 2 7 2 2" xfId="31706" xr:uid="{00000000-0005-0000-0000-0000237B0000}"/>
    <cellStyle name="20% - Accent1 4 2 2 2 2 2 7 3" xfId="31707" xr:uid="{00000000-0005-0000-0000-0000247B0000}"/>
    <cellStyle name="20% - Accent1 4 2 2 2 2 2 8" xfId="31708" xr:uid="{00000000-0005-0000-0000-0000257B0000}"/>
    <cellStyle name="20% - Accent1 4 2 2 2 2 2 8 2" xfId="31709" xr:uid="{00000000-0005-0000-0000-0000267B0000}"/>
    <cellStyle name="20% - Accent1 4 2 2 2 2 2 8 2 2" xfId="31710" xr:uid="{00000000-0005-0000-0000-0000277B0000}"/>
    <cellStyle name="20% - Accent1 4 2 2 2 2 2 8 3" xfId="31711" xr:uid="{00000000-0005-0000-0000-0000287B0000}"/>
    <cellStyle name="20% - Accent1 4 2 2 2 2 2 9" xfId="31712" xr:uid="{00000000-0005-0000-0000-0000297B0000}"/>
    <cellStyle name="20% - Accent1 4 2 2 2 2 2 9 2" xfId="31713" xr:uid="{00000000-0005-0000-0000-00002A7B0000}"/>
    <cellStyle name="20% - Accent1 4 2 2 2 2 3" xfId="31714" xr:uid="{00000000-0005-0000-0000-00002B7B0000}"/>
    <cellStyle name="20% - Accent1 4 2 2 2 2 3 10" xfId="31715" xr:uid="{00000000-0005-0000-0000-00002C7B0000}"/>
    <cellStyle name="20% - Accent1 4 2 2 2 2 3 10 2" xfId="31716" xr:uid="{00000000-0005-0000-0000-00002D7B0000}"/>
    <cellStyle name="20% - Accent1 4 2 2 2 2 3 11" xfId="31717" xr:uid="{00000000-0005-0000-0000-00002E7B0000}"/>
    <cellStyle name="20% - Accent1 4 2 2 2 2 3 2" xfId="31718" xr:uid="{00000000-0005-0000-0000-00002F7B0000}"/>
    <cellStyle name="20% - Accent1 4 2 2 2 2 3 2 2" xfId="31719" xr:uid="{00000000-0005-0000-0000-0000307B0000}"/>
    <cellStyle name="20% - Accent1 4 2 2 2 2 3 2 2 2" xfId="31720" xr:uid="{00000000-0005-0000-0000-0000317B0000}"/>
    <cellStyle name="20% - Accent1 4 2 2 2 2 3 2 2 2 2" xfId="31721" xr:uid="{00000000-0005-0000-0000-0000327B0000}"/>
    <cellStyle name="20% - Accent1 4 2 2 2 2 3 2 2 2 2 2" xfId="31722" xr:uid="{00000000-0005-0000-0000-0000337B0000}"/>
    <cellStyle name="20% - Accent1 4 2 2 2 2 3 2 2 2 3" xfId="31723" xr:uid="{00000000-0005-0000-0000-0000347B0000}"/>
    <cellStyle name="20% - Accent1 4 2 2 2 2 3 2 2 3" xfId="31724" xr:uid="{00000000-0005-0000-0000-0000357B0000}"/>
    <cellStyle name="20% - Accent1 4 2 2 2 2 3 2 2 3 2" xfId="31725" xr:uid="{00000000-0005-0000-0000-0000367B0000}"/>
    <cellStyle name="20% - Accent1 4 2 2 2 2 3 2 2 4" xfId="31726" xr:uid="{00000000-0005-0000-0000-0000377B0000}"/>
    <cellStyle name="20% - Accent1 4 2 2 2 2 3 2 3" xfId="31727" xr:uid="{00000000-0005-0000-0000-0000387B0000}"/>
    <cellStyle name="20% - Accent1 4 2 2 2 2 3 2 3 2" xfId="31728" xr:uid="{00000000-0005-0000-0000-0000397B0000}"/>
    <cellStyle name="20% - Accent1 4 2 2 2 2 3 2 3 2 2" xfId="31729" xr:uid="{00000000-0005-0000-0000-00003A7B0000}"/>
    <cellStyle name="20% - Accent1 4 2 2 2 2 3 2 3 2 2 2" xfId="31730" xr:uid="{00000000-0005-0000-0000-00003B7B0000}"/>
    <cellStyle name="20% - Accent1 4 2 2 2 2 3 2 3 2 3" xfId="31731" xr:uid="{00000000-0005-0000-0000-00003C7B0000}"/>
    <cellStyle name="20% - Accent1 4 2 2 2 2 3 2 3 3" xfId="31732" xr:uid="{00000000-0005-0000-0000-00003D7B0000}"/>
    <cellStyle name="20% - Accent1 4 2 2 2 2 3 2 3 3 2" xfId="31733" xr:uid="{00000000-0005-0000-0000-00003E7B0000}"/>
    <cellStyle name="20% - Accent1 4 2 2 2 2 3 2 3 4" xfId="31734" xr:uid="{00000000-0005-0000-0000-00003F7B0000}"/>
    <cellStyle name="20% - Accent1 4 2 2 2 2 3 2 4" xfId="31735" xr:uid="{00000000-0005-0000-0000-0000407B0000}"/>
    <cellStyle name="20% - Accent1 4 2 2 2 2 3 2 4 2" xfId="31736" xr:uid="{00000000-0005-0000-0000-0000417B0000}"/>
    <cellStyle name="20% - Accent1 4 2 2 2 2 3 2 4 2 2" xfId="31737" xr:uid="{00000000-0005-0000-0000-0000427B0000}"/>
    <cellStyle name="20% - Accent1 4 2 2 2 2 3 2 4 2 2 2" xfId="31738" xr:uid="{00000000-0005-0000-0000-0000437B0000}"/>
    <cellStyle name="20% - Accent1 4 2 2 2 2 3 2 4 2 3" xfId="31739" xr:uid="{00000000-0005-0000-0000-0000447B0000}"/>
    <cellStyle name="20% - Accent1 4 2 2 2 2 3 2 4 3" xfId="31740" xr:uid="{00000000-0005-0000-0000-0000457B0000}"/>
    <cellStyle name="20% - Accent1 4 2 2 2 2 3 2 4 3 2" xfId="31741" xr:uid="{00000000-0005-0000-0000-0000467B0000}"/>
    <cellStyle name="20% - Accent1 4 2 2 2 2 3 2 4 4" xfId="31742" xr:uid="{00000000-0005-0000-0000-0000477B0000}"/>
    <cellStyle name="20% - Accent1 4 2 2 2 2 3 2 5" xfId="31743" xr:uid="{00000000-0005-0000-0000-0000487B0000}"/>
    <cellStyle name="20% - Accent1 4 2 2 2 2 3 2 5 2" xfId="31744" xr:uid="{00000000-0005-0000-0000-0000497B0000}"/>
    <cellStyle name="20% - Accent1 4 2 2 2 2 3 2 5 2 2" xfId="31745" xr:uid="{00000000-0005-0000-0000-00004A7B0000}"/>
    <cellStyle name="20% - Accent1 4 2 2 2 2 3 2 5 3" xfId="31746" xr:uid="{00000000-0005-0000-0000-00004B7B0000}"/>
    <cellStyle name="20% - Accent1 4 2 2 2 2 3 2 6" xfId="31747" xr:uid="{00000000-0005-0000-0000-00004C7B0000}"/>
    <cellStyle name="20% - Accent1 4 2 2 2 2 3 2 6 2" xfId="31748" xr:uid="{00000000-0005-0000-0000-00004D7B0000}"/>
    <cellStyle name="20% - Accent1 4 2 2 2 2 3 2 6 2 2" xfId="31749" xr:uid="{00000000-0005-0000-0000-00004E7B0000}"/>
    <cellStyle name="20% - Accent1 4 2 2 2 2 3 2 6 3" xfId="31750" xr:uid="{00000000-0005-0000-0000-00004F7B0000}"/>
    <cellStyle name="20% - Accent1 4 2 2 2 2 3 2 7" xfId="31751" xr:uid="{00000000-0005-0000-0000-0000507B0000}"/>
    <cellStyle name="20% - Accent1 4 2 2 2 2 3 2 7 2" xfId="31752" xr:uid="{00000000-0005-0000-0000-0000517B0000}"/>
    <cellStyle name="20% - Accent1 4 2 2 2 2 3 2 8" xfId="31753" xr:uid="{00000000-0005-0000-0000-0000527B0000}"/>
    <cellStyle name="20% - Accent1 4 2 2 2 2 3 2 8 2" xfId="31754" xr:uid="{00000000-0005-0000-0000-0000537B0000}"/>
    <cellStyle name="20% - Accent1 4 2 2 2 2 3 2 9" xfId="31755" xr:uid="{00000000-0005-0000-0000-0000547B0000}"/>
    <cellStyle name="20% - Accent1 4 2 2 2 2 3 3" xfId="31756" xr:uid="{00000000-0005-0000-0000-0000557B0000}"/>
    <cellStyle name="20% - Accent1 4 2 2 2 2 3 3 2" xfId="31757" xr:uid="{00000000-0005-0000-0000-0000567B0000}"/>
    <cellStyle name="20% - Accent1 4 2 2 2 2 3 3 2 2" xfId="31758" xr:uid="{00000000-0005-0000-0000-0000577B0000}"/>
    <cellStyle name="20% - Accent1 4 2 2 2 2 3 3 2 2 2" xfId="31759" xr:uid="{00000000-0005-0000-0000-0000587B0000}"/>
    <cellStyle name="20% - Accent1 4 2 2 2 2 3 3 2 2 2 2" xfId="31760" xr:uid="{00000000-0005-0000-0000-0000597B0000}"/>
    <cellStyle name="20% - Accent1 4 2 2 2 2 3 3 2 2 3" xfId="31761" xr:uid="{00000000-0005-0000-0000-00005A7B0000}"/>
    <cellStyle name="20% - Accent1 4 2 2 2 2 3 3 2 3" xfId="31762" xr:uid="{00000000-0005-0000-0000-00005B7B0000}"/>
    <cellStyle name="20% - Accent1 4 2 2 2 2 3 3 2 3 2" xfId="31763" xr:uid="{00000000-0005-0000-0000-00005C7B0000}"/>
    <cellStyle name="20% - Accent1 4 2 2 2 2 3 3 2 4" xfId="31764" xr:uid="{00000000-0005-0000-0000-00005D7B0000}"/>
    <cellStyle name="20% - Accent1 4 2 2 2 2 3 3 3" xfId="31765" xr:uid="{00000000-0005-0000-0000-00005E7B0000}"/>
    <cellStyle name="20% - Accent1 4 2 2 2 2 3 3 3 2" xfId="31766" xr:uid="{00000000-0005-0000-0000-00005F7B0000}"/>
    <cellStyle name="20% - Accent1 4 2 2 2 2 3 3 3 2 2" xfId="31767" xr:uid="{00000000-0005-0000-0000-0000607B0000}"/>
    <cellStyle name="20% - Accent1 4 2 2 2 2 3 3 3 2 2 2" xfId="31768" xr:uid="{00000000-0005-0000-0000-0000617B0000}"/>
    <cellStyle name="20% - Accent1 4 2 2 2 2 3 3 3 2 3" xfId="31769" xr:uid="{00000000-0005-0000-0000-0000627B0000}"/>
    <cellStyle name="20% - Accent1 4 2 2 2 2 3 3 3 3" xfId="31770" xr:uid="{00000000-0005-0000-0000-0000637B0000}"/>
    <cellStyle name="20% - Accent1 4 2 2 2 2 3 3 3 3 2" xfId="31771" xr:uid="{00000000-0005-0000-0000-0000647B0000}"/>
    <cellStyle name="20% - Accent1 4 2 2 2 2 3 3 3 4" xfId="31772" xr:uid="{00000000-0005-0000-0000-0000657B0000}"/>
    <cellStyle name="20% - Accent1 4 2 2 2 2 3 3 4" xfId="31773" xr:uid="{00000000-0005-0000-0000-0000667B0000}"/>
    <cellStyle name="20% - Accent1 4 2 2 2 2 3 3 4 2" xfId="31774" xr:uid="{00000000-0005-0000-0000-0000677B0000}"/>
    <cellStyle name="20% - Accent1 4 2 2 2 2 3 3 4 2 2" xfId="31775" xr:uid="{00000000-0005-0000-0000-0000687B0000}"/>
    <cellStyle name="20% - Accent1 4 2 2 2 2 3 3 4 2 2 2" xfId="31776" xr:uid="{00000000-0005-0000-0000-0000697B0000}"/>
    <cellStyle name="20% - Accent1 4 2 2 2 2 3 3 4 2 3" xfId="31777" xr:uid="{00000000-0005-0000-0000-00006A7B0000}"/>
    <cellStyle name="20% - Accent1 4 2 2 2 2 3 3 4 3" xfId="31778" xr:uid="{00000000-0005-0000-0000-00006B7B0000}"/>
    <cellStyle name="20% - Accent1 4 2 2 2 2 3 3 4 3 2" xfId="31779" xr:uid="{00000000-0005-0000-0000-00006C7B0000}"/>
    <cellStyle name="20% - Accent1 4 2 2 2 2 3 3 4 4" xfId="31780" xr:uid="{00000000-0005-0000-0000-00006D7B0000}"/>
    <cellStyle name="20% - Accent1 4 2 2 2 2 3 3 5" xfId="31781" xr:uid="{00000000-0005-0000-0000-00006E7B0000}"/>
    <cellStyle name="20% - Accent1 4 2 2 2 2 3 3 5 2" xfId="31782" xr:uid="{00000000-0005-0000-0000-00006F7B0000}"/>
    <cellStyle name="20% - Accent1 4 2 2 2 2 3 3 5 2 2" xfId="31783" xr:uid="{00000000-0005-0000-0000-0000707B0000}"/>
    <cellStyle name="20% - Accent1 4 2 2 2 2 3 3 5 3" xfId="31784" xr:uid="{00000000-0005-0000-0000-0000717B0000}"/>
    <cellStyle name="20% - Accent1 4 2 2 2 2 3 3 6" xfId="31785" xr:uid="{00000000-0005-0000-0000-0000727B0000}"/>
    <cellStyle name="20% - Accent1 4 2 2 2 2 3 3 6 2" xfId="31786" xr:uid="{00000000-0005-0000-0000-0000737B0000}"/>
    <cellStyle name="20% - Accent1 4 2 2 2 2 3 3 6 2 2" xfId="31787" xr:uid="{00000000-0005-0000-0000-0000747B0000}"/>
    <cellStyle name="20% - Accent1 4 2 2 2 2 3 3 6 3" xfId="31788" xr:uid="{00000000-0005-0000-0000-0000757B0000}"/>
    <cellStyle name="20% - Accent1 4 2 2 2 2 3 3 7" xfId="31789" xr:uid="{00000000-0005-0000-0000-0000767B0000}"/>
    <cellStyle name="20% - Accent1 4 2 2 2 2 3 3 7 2" xfId="31790" xr:uid="{00000000-0005-0000-0000-0000777B0000}"/>
    <cellStyle name="20% - Accent1 4 2 2 2 2 3 3 8" xfId="31791" xr:uid="{00000000-0005-0000-0000-0000787B0000}"/>
    <cellStyle name="20% - Accent1 4 2 2 2 2 3 3 8 2" xfId="31792" xr:uid="{00000000-0005-0000-0000-0000797B0000}"/>
    <cellStyle name="20% - Accent1 4 2 2 2 2 3 3 9" xfId="31793" xr:uid="{00000000-0005-0000-0000-00007A7B0000}"/>
    <cellStyle name="20% - Accent1 4 2 2 2 2 3 4" xfId="31794" xr:uid="{00000000-0005-0000-0000-00007B7B0000}"/>
    <cellStyle name="20% - Accent1 4 2 2 2 2 3 4 2" xfId="31795" xr:uid="{00000000-0005-0000-0000-00007C7B0000}"/>
    <cellStyle name="20% - Accent1 4 2 2 2 2 3 4 2 2" xfId="31796" xr:uid="{00000000-0005-0000-0000-00007D7B0000}"/>
    <cellStyle name="20% - Accent1 4 2 2 2 2 3 4 2 2 2" xfId="31797" xr:uid="{00000000-0005-0000-0000-00007E7B0000}"/>
    <cellStyle name="20% - Accent1 4 2 2 2 2 3 4 2 3" xfId="31798" xr:uid="{00000000-0005-0000-0000-00007F7B0000}"/>
    <cellStyle name="20% - Accent1 4 2 2 2 2 3 4 3" xfId="31799" xr:uid="{00000000-0005-0000-0000-0000807B0000}"/>
    <cellStyle name="20% - Accent1 4 2 2 2 2 3 4 3 2" xfId="31800" xr:uid="{00000000-0005-0000-0000-0000817B0000}"/>
    <cellStyle name="20% - Accent1 4 2 2 2 2 3 4 4" xfId="31801" xr:uid="{00000000-0005-0000-0000-0000827B0000}"/>
    <cellStyle name="20% - Accent1 4 2 2 2 2 3 5" xfId="31802" xr:uid="{00000000-0005-0000-0000-0000837B0000}"/>
    <cellStyle name="20% - Accent1 4 2 2 2 2 3 5 2" xfId="31803" xr:uid="{00000000-0005-0000-0000-0000847B0000}"/>
    <cellStyle name="20% - Accent1 4 2 2 2 2 3 5 2 2" xfId="31804" xr:uid="{00000000-0005-0000-0000-0000857B0000}"/>
    <cellStyle name="20% - Accent1 4 2 2 2 2 3 5 2 2 2" xfId="31805" xr:uid="{00000000-0005-0000-0000-0000867B0000}"/>
    <cellStyle name="20% - Accent1 4 2 2 2 2 3 5 2 3" xfId="31806" xr:uid="{00000000-0005-0000-0000-0000877B0000}"/>
    <cellStyle name="20% - Accent1 4 2 2 2 2 3 5 3" xfId="31807" xr:uid="{00000000-0005-0000-0000-0000887B0000}"/>
    <cellStyle name="20% - Accent1 4 2 2 2 2 3 5 3 2" xfId="31808" xr:uid="{00000000-0005-0000-0000-0000897B0000}"/>
    <cellStyle name="20% - Accent1 4 2 2 2 2 3 5 4" xfId="31809" xr:uid="{00000000-0005-0000-0000-00008A7B0000}"/>
    <cellStyle name="20% - Accent1 4 2 2 2 2 3 6" xfId="31810" xr:uid="{00000000-0005-0000-0000-00008B7B0000}"/>
    <cellStyle name="20% - Accent1 4 2 2 2 2 3 6 2" xfId="31811" xr:uid="{00000000-0005-0000-0000-00008C7B0000}"/>
    <cellStyle name="20% - Accent1 4 2 2 2 2 3 6 2 2" xfId="31812" xr:uid="{00000000-0005-0000-0000-00008D7B0000}"/>
    <cellStyle name="20% - Accent1 4 2 2 2 2 3 6 2 2 2" xfId="31813" xr:uid="{00000000-0005-0000-0000-00008E7B0000}"/>
    <cellStyle name="20% - Accent1 4 2 2 2 2 3 6 2 3" xfId="31814" xr:uid="{00000000-0005-0000-0000-00008F7B0000}"/>
    <cellStyle name="20% - Accent1 4 2 2 2 2 3 6 3" xfId="31815" xr:uid="{00000000-0005-0000-0000-0000907B0000}"/>
    <cellStyle name="20% - Accent1 4 2 2 2 2 3 6 3 2" xfId="31816" xr:uid="{00000000-0005-0000-0000-0000917B0000}"/>
    <cellStyle name="20% - Accent1 4 2 2 2 2 3 6 4" xfId="31817" xr:uid="{00000000-0005-0000-0000-0000927B0000}"/>
    <cellStyle name="20% - Accent1 4 2 2 2 2 3 7" xfId="31818" xr:uid="{00000000-0005-0000-0000-0000937B0000}"/>
    <cellStyle name="20% - Accent1 4 2 2 2 2 3 7 2" xfId="31819" xr:uid="{00000000-0005-0000-0000-0000947B0000}"/>
    <cellStyle name="20% - Accent1 4 2 2 2 2 3 7 2 2" xfId="31820" xr:uid="{00000000-0005-0000-0000-0000957B0000}"/>
    <cellStyle name="20% - Accent1 4 2 2 2 2 3 7 3" xfId="31821" xr:uid="{00000000-0005-0000-0000-0000967B0000}"/>
    <cellStyle name="20% - Accent1 4 2 2 2 2 3 8" xfId="31822" xr:uid="{00000000-0005-0000-0000-0000977B0000}"/>
    <cellStyle name="20% - Accent1 4 2 2 2 2 3 8 2" xfId="31823" xr:uid="{00000000-0005-0000-0000-0000987B0000}"/>
    <cellStyle name="20% - Accent1 4 2 2 2 2 3 8 2 2" xfId="31824" xr:uid="{00000000-0005-0000-0000-0000997B0000}"/>
    <cellStyle name="20% - Accent1 4 2 2 2 2 3 8 3" xfId="31825" xr:uid="{00000000-0005-0000-0000-00009A7B0000}"/>
    <cellStyle name="20% - Accent1 4 2 2 2 2 3 9" xfId="31826" xr:uid="{00000000-0005-0000-0000-00009B7B0000}"/>
    <cellStyle name="20% - Accent1 4 2 2 2 2 3 9 2" xfId="31827" xr:uid="{00000000-0005-0000-0000-00009C7B0000}"/>
    <cellStyle name="20% - Accent1 4 2 2 2 2 4" xfId="31828" xr:uid="{00000000-0005-0000-0000-00009D7B0000}"/>
    <cellStyle name="20% - Accent1 4 2 2 2 2 4 10" xfId="31829" xr:uid="{00000000-0005-0000-0000-00009E7B0000}"/>
    <cellStyle name="20% - Accent1 4 2 2 2 2 4 10 2" xfId="31830" xr:uid="{00000000-0005-0000-0000-00009F7B0000}"/>
    <cellStyle name="20% - Accent1 4 2 2 2 2 4 11" xfId="31831" xr:uid="{00000000-0005-0000-0000-0000A07B0000}"/>
    <cellStyle name="20% - Accent1 4 2 2 2 2 4 2" xfId="31832" xr:uid="{00000000-0005-0000-0000-0000A17B0000}"/>
    <cellStyle name="20% - Accent1 4 2 2 2 2 4 2 2" xfId="31833" xr:uid="{00000000-0005-0000-0000-0000A27B0000}"/>
    <cellStyle name="20% - Accent1 4 2 2 2 2 4 2 2 2" xfId="31834" xr:uid="{00000000-0005-0000-0000-0000A37B0000}"/>
    <cellStyle name="20% - Accent1 4 2 2 2 2 4 2 2 2 2" xfId="31835" xr:uid="{00000000-0005-0000-0000-0000A47B0000}"/>
    <cellStyle name="20% - Accent1 4 2 2 2 2 4 2 2 2 2 2" xfId="31836" xr:uid="{00000000-0005-0000-0000-0000A57B0000}"/>
    <cellStyle name="20% - Accent1 4 2 2 2 2 4 2 2 2 3" xfId="31837" xr:uid="{00000000-0005-0000-0000-0000A67B0000}"/>
    <cellStyle name="20% - Accent1 4 2 2 2 2 4 2 2 3" xfId="31838" xr:uid="{00000000-0005-0000-0000-0000A77B0000}"/>
    <cellStyle name="20% - Accent1 4 2 2 2 2 4 2 2 3 2" xfId="31839" xr:uid="{00000000-0005-0000-0000-0000A87B0000}"/>
    <cellStyle name="20% - Accent1 4 2 2 2 2 4 2 2 4" xfId="31840" xr:uid="{00000000-0005-0000-0000-0000A97B0000}"/>
    <cellStyle name="20% - Accent1 4 2 2 2 2 4 2 3" xfId="31841" xr:uid="{00000000-0005-0000-0000-0000AA7B0000}"/>
    <cellStyle name="20% - Accent1 4 2 2 2 2 4 2 3 2" xfId="31842" xr:uid="{00000000-0005-0000-0000-0000AB7B0000}"/>
    <cellStyle name="20% - Accent1 4 2 2 2 2 4 2 3 2 2" xfId="31843" xr:uid="{00000000-0005-0000-0000-0000AC7B0000}"/>
    <cellStyle name="20% - Accent1 4 2 2 2 2 4 2 3 2 2 2" xfId="31844" xr:uid="{00000000-0005-0000-0000-0000AD7B0000}"/>
    <cellStyle name="20% - Accent1 4 2 2 2 2 4 2 3 2 3" xfId="31845" xr:uid="{00000000-0005-0000-0000-0000AE7B0000}"/>
    <cellStyle name="20% - Accent1 4 2 2 2 2 4 2 3 3" xfId="31846" xr:uid="{00000000-0005-0000-0000-0000AF7B0000}"/>
    <cellStyle name="20% - Accent1 4 2 2 2 2 4 2 3 3 2" xfId="31847" xr:uid="{00000000-0005-0000-0000-0000B07B0000}"/>
    <cellStyle name="20% - Accent1 4 2 2 2 2 4 2 3 4" xfId="31848" xr:uid="{00000000-0005-0000-0000-0000B17B0000}"/>
    <cellStyle name="20% - Accent1 4 2 2 2 2 4 2 4" xfId="31849" xr:uid="{00000000-0005-0000-0000-0000B27B0000}"/>
    <cellStyle name="20% - Accent1 4 2 2 2 2 4 2 4 2" xfId="31850" xr:uid="{00000000-0005-0000-0000-0000B37B0000}"/>
    <cellStyle name="20% - Accent1 4 2 2 2 2 4 2 4 2 2" xfId="31851" xr:uid="{00000000-0005-0000-0000-0000B47B0000}"/>
    <cellStyle name="20% - Accent1 4 2 2 2 2 4 2 4 2 2 2" xfId="31852" xr:uid="{00000000-0005-0000-0000-0000B57B0000}"/>
    <cellStyle name="20% - Accent1 4 2 2 2 2 4 2 4 2 3" xfId="31853" xr:uid="{00000000-0005-0000-0000-0000B67B0000}"/>
    <cellStyle name="20% - Accent1 4 2 2 2 2 4 2 4 3" xfId="31854" xr:uid="{00000000-0005-0000-0000-0000B77B0000}"/>
    <cellStyle name="20% - Accent1 4 2 2 2 2 4 2 4 3 2" xfId="31855" xr:uid="{00000000-0005-0000-0000-0000B87B0000}"/>
    <cellStyle name="20% - Accent1 4 2 2 2 2 4 2 4 4" xfId="31856" xr:uid="{00000000-0005-0000-0000-0000B97B0000}"/>
    <cellStyle name="20% - Accent1 4 2 2 2 2 4 2 5" xfId="31857" xr:uid="{00000000-0005-0000-0000-0000BA7B0000}"/>
    <cellStyle name="20% - Accent1 4 2 2 2 2 4 2 5 2" xfId="31858" xr:uid="{00000000-0005-0000-0000-0000BB7B0000}"/>
    <cellStyle name="20% - Accent1 4 2 2 2 2 4 2 5 2 2" xfId="31859" xr:uid="{00000000-0005-0000-0000-0000BC7B0000}"/>
    <cellStyle name="20% - Accent1 4 2 2 2 2 4 2 5 3" xfId="31860" xr:uid="{00000000-0005-0000-0000-0000BD7B0000}"/>
    <cellStyle name="20% - Accent1 4 2 2 2 2 4 2 6" xfId="31861" xr:uid="{00000000-0005-0000-0000-0000BE7B0000}"/>
    <cellStyle name="20% - Accent1 4 2 2 2 2 4 2 6 2" xfId="31862" xr:uid="{00000000-0005-0000-0000-0000BF7B0000}"/>
    <cellStyle name="20% - Accent1 4 2 2 2 2 4 2 6 2 2" xfId="31863" xr:uid="{00000000-0005-0000-0000-0000C07B0000}"/>
    <cellStyle name="20% - Accent1 4 2 2 2 2 4 2 6 3" xfId="31864" xr:uid="{00000000-0005-0000-0000-0000C17B0000}"/>
    <cellStyle name="20% - Accent1 4 2 2 2 2 4 2 7" xfId="31865" xr:uid="{00000000-0005-0000-0000-0000C27B0000}"/>
    <cellStyle name="20% - Accent1 4 2 2 2 2 4 2 7 2" xfId="31866" xr:uid="{00000000-0005-0000-0000-0000C37B0000}"/>
    <cellStyle name="20% - Accent1 4 2 2 2 2 4 2 8" xfId="31867" xr:uid="{00000000-0005-0000-0000-0000C47B0000}"/>
    <cellStyle name="20% - Accent1 4 2 2 2 2 4 2 8 2" xfId="31868" xr:uid="{00000000-0005-0000-0000-0000C57B0000}"/>
    <cellStyle name="20% - Accent1 4 2 2 2 2 4 2 9" xfId="31869" xr:uid="{00000000-0005-0000-0000-0000C67B0000}"/>
    <cellStyle name="20% - Accent1 4 2 2 2 2 4 3" xfId="31870" xr:uid="{00000000-0005-0000-0000-0000C77B0000}"/>
    <cellStyle name="20% - Accent1 4 2 2 2 2 4 3 2" xfId="31871" xr:uid="{00000000-0005-0000-0000-0000C87B0000}"/>
    <cellStyle name="20% - Accent1 4 2 2 2 2 4 3 2 2" xfId="31872" xr:uid="{00000000-0005-0000-0000-0000C97B0000}"/>
    <cellStyle name="20% - Accent1 4 2 2 2 2 4 3 2 2 2" xfId="31873" xr:uid="{00000000-0005-0000-0000-0000CA7B0000}"/>
    <cellStyle name="20% - Accent1 4 2 2 2 2 4 3 2 2 2 2" xfId="31874" xr:uid="{00000000-0005-0000-0000-0000CB7B0000}"/>
    <cellStyle name="20% - Accent1 4 2 2 2 2 4 3 2 2 3" xfId="31875" xr:uid="{00000000-0005-0000-0000-0000CC7B0000}"/>
    <cellStyle name="20% - Accent1 4 2 2 2 2 4 3 2 3" xfId="31876" xr:uid="{00000000-0005-0000-0000-0000CD7B0000}"/>
    <cellStyle name="20% - Accent1 4 2 2 2 2 4 3 2 3 2" xfId="31877" xr:uid="{00000000-0005-0000-0000-0000CE7B0000}"/>
    <cellStyle name="20% - Accent1 4 2 2 2 2 4 3 2 4" xfId="31878" xr:uid="{00000000-0005-0000-0000-0000CF7B0000}"/>
    <cellStyle name="20% - Accent1 4 2 2 2 2 4 3 3" xfId="31879" xr:uid="{00000000-0005-0000-0000-0000D07B0000}"/>
    <cellStyle name="20% - Accent1 4 2 2 2 2 4 3 3 2" xfId="31880" xr:uid="{00000000-0005-0000-0000-0000D17B0000}"/>
    <cellStyle name="20% - Accent1 4 2 2 2 2 4 3 3 2 2" xfId="31881" xr:uid="{00000000-0005-0000-0000-0000D27B0000}"/>
    <cellStyle name="20% - Accent1 4 2 2 2 2 4 3 3 2 2 2" xfId="31882" xr:uid="{00000000-0005-0000-0000-0000D37B0000}"/>
    <cellStyle name="20% - Accent1 4 2 2 2 2 4 3 3 2 3" xfId="31883" xr:uid="{00000000-0005-0000-0000-0000D47B0000}"/>
    <cellStyle name="20% - Accent1 4 2 2 2 2 4 3 3 3" xfId="31884" xr:uid="{00000000-0005-0000-0000-0000D57B0000}"/>
    <cellStyle name="20% - Accent1 4 2 2 2 2 4 3 3 3 2" xfId="31885" xr:uid="{00000000-0005-0000-0000-0000D67B0000}"/>
    <cellStyle name="20% - Accent1 4 2 2 2 2 4 3 3 4" xfId="31886" xr:uid="{00000000-0005-0000-0000-0000D77B0000}"/>
    <cellStyle name="20% - Accent1 4 2 2 2 2 4 3 4" xfId="31887" xr:uid="{00000000-0005-0000-0000-0000D87B0000}"/>
    <cellStyle name="20% - Accent1 4 2 2 2 2 4 3 4 2" xfId="31888" xr:uid="{00000000-0005-0000-0000-0000D97B0000}"/>
    <cellStyle name="20% - Accent1 4 2 2 2 2 4 3 4 2 2" xfId="31889" xr:uid="{00000000-0005-0000-0000-0000DA7B0000}"/>
    <cellStyle name="20% - Accent1 4 2 2 2 2 4 3 4 2 2 2" xfId="31890" xr:uid="{00000000-0005-0000-0000-0000DB7B0000}"/>
    <cellStyle name="20% - Accent1 4 2 2 2 2 4 3 4 2 3" xfId="31891" xr:uid="{00000000-0005-0000-0000-0000DC7B0000}"/>
    <cellStyle name="20% - Accent1 4 2 2 2 2 4 3 4 3" xfId="31892" xr:uid="{00000000-0005-0000-0000-0000DD7B0000}"/>
    <cellStyle name="20% - Accent1 4 2 2 2 2 4 3 4 3 2" xfId="31893" xr:uid="{00000000-0005-0000-0000-0000DE7B0000}"/>
    <cellStyle name="20% - Accent1 4 2 2 2 2 4 3 4 4" xfId="31894" xr:uid="{00000000-0005-0000-0000-0000DF7B0000}"/>
    <cellStyle name="20% - Accent1 4 2 2 2 2 4 3 5" xfId="31895" xr:uid="{00000000-0005-0000-0000-0000E07B0000}"/>
    <cellStyle name="20% - Accent1 4 2 2 2 2 4 3 5 2" xfId="31896" xr:uid="{00000000-0005-0000-0000-0000E17B0000}"/>
    <cellStyle name="20% - Accent1 4 2 2 2 2 4 3 5 2 2" xfId="31897" xr:uid="{00000000-0005-0000-0000-0000E27B0000}"/>
    <cellStyle name="20% - Accent1 4 2 2 2 2 4 3 5 3" xfId="31898" xr:uid="{00000000-0005-0000-0000-0000E37B0000}"/>
    <cellStyle name="20% - Accent1 4 2 2 2 2 4 3 6" xfId="31899" xr:uid="{00000000-0005-0000-0000-0000E47B0000}"/>
    <cellStyle name="20% - Accent1 4 2 2 2 2 4 3 6 2" xfId="31900" xr:uid="{00000000-0005-0000-0000-0000E57B0000}"/>
    <cellStyle name="20% - Accent1 4 2 2 2 2 4 3 6 2 2" xfId="31901" xr:uid="{00000000-0005-0000-0000-0000E67B0000}"/>
    <cellStyle name="20% - Accent1 4 2 2 2 2 4 3 6 3" xfId="31902" xr:uid="{00000000-0005-0000-0000-0000E77B0000}"/>
    <cellStyle name="20% - Accent1 4 2 2 2 2 4 3 7" xfId="31903" xr:uid="{00000000-0005-0000-0000-0000E87B0000}"/>
    <cellStyle name="20% - Accent1 4 2 2 2 2 4 3 7 2" xfId="31904" xr:uid="{00000000-0005-0000-0000-0000E97B0000}"/>
    <cellStyle name="20% - Accent1 4 2 2 2 2 4 3 8" xfId="31905" xr:uid="{00000000-0005-0000-0000-0000EA7B0000}"/>
    <cellStyle name="20% - Accent1 4 2 2 2 2 4 3 8 2" xfId="31906" xr:uid="{00000000-0005-0000-0000-0000EB7B0000}"/>
    <cellStyle name="20% - Accent1 4 2 2 2 2 4 3 9" xfId="31907" xr:uid="{00000000-0005-0000-0000-0000EC7B0000}"/>
    <cellStyle name="20% - Accent1 4 2 2 2 2 4 4" xfId="31908" xr:uid="{00000000-0005-0000-0000-0000ED7B0000}"/>
    <cellStyle name="20% - Accent1 4 2 2 2 2 4 4 2" xfId="31909" xr:uid="{00000000-0005-0000-0000-0000EE7B0000}"/>
    <cellStyle name="20% - Accent1 4 2 2 2 2 4 4 2 2" xfId="31910" xr:uid="{00000000-0005-0000-0000-0000EF7B0000}"/>
    <cellStyle name="20% - Accent1 4 2 2 2 2 4 4 2 2 2" xfId="31911" xr:uid="{00000000-0005-0000-0000-0000F07B0000}"/>
    <cellStyle name="20% - Accent1 4 2 2 2 2 4 4 2 3" xfId="31912" xr:uid="{00000000-0005-0000-0000-0000F17B0000}"/>
    <cellStyle name="20% - Accent1 4 2 2 2 2 4 4 3" xfId="31913" xr:uid="{00000000-0005-0000-0000-0000F27B0000}"/>
    <cellStyle name="20% - Accent1 4 2 2 2 2 4 4 3 2" xfId="31914" xr:uid="{00000000-0005-0000-0000-0000F37B0000}"/>
    <cellStyle name="20% - Accent1 4 2 2 2 2 4 4 4" xfId="31915" xr:uid="{00000000-0005-0000-0000-0000F47B0000}"/>
    <cellStyle name="20% - Accent1 4 2 2 2 2 4 5" xfId="31916" xr:uid="{00000000-0005-0000-0000-0000F57B0000}"/>
    <cellStyle name="20% - Accent1 4 2 2 2 2 4 5 2" xfId="31917" xr:uid="{00000000-0005-0000-0000-0000F67B0000}"/>
    <cellStyle name="20% - Accent1 4 2 2 2 2 4 5 2 2" xfId="31918" xr:uid="{00000000-0005-0000-0000-0000F77B0000}"/>
    <cellStyle name="20% - Accent1 4 2 2 2 2 4 5 2 2 2" xfId="31919" xr:uid="{00000000-0005-0000-0000-0000F87B0000}"/>
    <cellStyle name="20% - Accent1 4 2 2 2 2 4 5 2 3" xfId="31920" xr:uid="{00000000-0005-0000-0000-0000F97B0000}"/>
    <cellStyle name="20% - Accent1 4 2 2 2 2 4 5 3" xfId="31921" xr:uid="{00000000-0005-0000-0000-0000FA7B0000}"/>
    <cellStyle name="20% - Accent1 4 2 2 2 2 4 5 3 2" xfId="31922" xr:uid="{00000000-0005-0000-0000-0000FB7B0000}"/>
    <cellStyle name="20% - Accent1 4 2 2 2 2 4 5 4" xfId="31923" xr:uid="{00000000-0005-0000-0000-0000FC7B0000}"/>
    <cellStyle name="20% - Accent1 4 2 2 2 2 4 6" xfId="31924" xr:uid="{00000000-0005-0000-0000-0000FD7B0000}"/>
    <cellStyle name="20% - Accent1 4 2 2 2 2 4 6 2" xfId="31925" xr:uid="{00000000-0005-0000-0000-0000FE7B0000}"/>
    <cellStyle name="20% - Accent1 4 2 2 2 2 4 6 2 2" xfId="31926" xr:uid="{00000000-0005-0000-0000-0000FF7B0000}"/>
    <cellStyle name="20% - Accent1 4 2 2 2 2 4 6 2 2 2" xfId="31927" xr:uid="{00000000-0005-0000-0000-0000007C0000}"/>
    <cellStyle name="20% - Accent1 4 2 2 2 2 4 6 2 3" xfId="31928" xr:uid="{00000000-0005-0000-0000-0000017C0000}"/>
    <cellStyle name="20% - Accent1 4 2 2 2 2 4 6 3" xfId="31929" xr:uid="{00000000-0005-0000-0000-0000027C0000}"/>
    <cellStyle name="20% - Accent1 4 2 2 2 2 4 6 3 2" xfId="31930" xr:uid="{00000000-0005-0000-0000-0000037C0000}"/>
    <cellStyle name="20% - Accent1 4 2 2 2 2 4 6 4" xfId="31931" xr:uid="{00000000-0005-0000-0000-0000047C0000}"/>
    <cellStyle name="20% - Accent1 4 2 2 2 2 4 7" xfId="31932" xr:uid="{00000000-0005-0000-0000-0000057C0000}"/>
    <cellStyle name="20% - Accent1 4 2 2 2 2 4 7 2" xfId="31933" xr:uid="{00000000-0005-0000-0000-0000067C0000}"/>
    <cellStyle name="20% - Accent1 4 2 2 2 2 4 7 2 2" xfId="31934" xr:uid="{00000000-0005-0000-0000-0000077C0000}"/>
    <cellStyle name="20% - Accent1 4 2 2 2 2 4 7 3" xfId="31935" xr:uid="{00000000-0005-0000-0000-0000087C0000}"/>
    <cellStyle name="20% - Accent1 4 2 2 2 2 4 8" xfId="31936" xr:uid="{00000000-0005-0000-0000-0000097C0000}"/>
    <cellStyle name="20% - Accent1 4 2 2 2 2 4 8 2" xfId="31937" xr:uid="{00000000-0005-0000-0000-00000A7C0000}"/>
    <cellStyle name="20% - Accent1 4 2 2 2 2 4 8 2 2" xfId="31938" xr:uid="{00000000-0005-0000-0000-00000B7C0000}"/>
    <cellStyle name="20% - Accent1 4 2 2 2 2 4 8 3" xfId="31939" xr:uid="{00000000-0005-0000-0000-00000C7C0000}"/>
    <cellStyle name="20% - Accent1 4 2 2 2 2 4 9" xfId="31940" xr:uid="{00000000-0005-0000-0000-00000D7C0000}"/>
    <cellStyle name="20% - Accent1 4 2 2 2 2 4 9 2" xfId="31941" xr:uid="{00000000-0005-0000-0000-00000E7C0000}"/>
    <cellStyle name="20% - Accent1 4 2 2 2 2 5" xfId="31942" xr:uid="{00000000-0005-0000-0000-00000F7C0000}"/>
    <cellStyle name="20% - Accent1 4 2 2 2 2 5 2" xfId="31943" xr:uid="{00000000-0005-0000-0000-0000107C0000}"/>
    <cellStyle name="20% - Accent1 4 2 2 2 2 5 2 2" xfId="31944" xr:uid="{00000000-0005-0000-0000-0000117C0000}"/>
    <cellStyle name="20% - Accent1 4 2 2 2 2 5 2 2 2" xfId="31945" xr:uid="{00000000-0005-0000-0000-0000127C0000}"/>
    <cellStyle name="20% - Accent1 4 2 2 2 2 5 2 2 2 2" xfId="31946" xr:uid="{00000000-0005-0000-0000-0000137C0000}"/>
    <cellStyle name="20% - Accent1 4 2 2 2 2 5 2 2 3" xfId="31947" xr:uid="{00000000-0005-0000-0000-0000147C0000}"/>
    <cellStyle name="20% - Accent1 4 2 2 2 2 5 2 3" xfId="31948" xr:uid="{00000000-0005-0000-0000-0000157C0000}"/>
    <cellStyle name="20% - Accent1 4 2 2 2 2 5 2 3 2" xfId="31949" xr:uid="{00000000-0005-0000-0000-0000167C0000}"/>
    <cellStyle name="20% - Accent1 4 2 2 2 2 5 2 4" xfId="31950" xr:uid="{00000000-0005-0000-0000-0000177C0000}"/>
    <cellStyle name="20% - Accent1 4 2 2 2 2 5 3" xfId="31951" xr:uid="{00000000-0005-0000-0000-0000187C0000}"/>
    <cellStyle name="20% - Accent1 4 2 2 2 2 5 3 2" xfId="31952" xr:uid="{00000000-0005-0000-0000-0000197C0000}"/>
    <cellStyle name="20% - Accent1 4 2 2 2 2 5 3 2 2" xfId="31953" xr:uid="{00000000-0005-0000-0000-00001A7C0000}"/>
    <cellStyle name="20% - Accent1 4 2 2 2 2 5 3 2 2 2" xfId="31954" xr:uid="{00000000-0005-0000-0000-00001B7C0000}"/>
    <cellStyle name="20% - Accent1 4 2 2 2 2 5 3 2 3" xfId="31955" xr:uid="{00000000-0005-0000-0000-00001C7C0000}"/>
    <cellStyle name="20% - Accent1 4 2 2 2 2 5 3 3" xfId="31956" xr:uid="{00000000-0005-0000-0000-00001D7C0000}"/>
    <cellStyle name="20% - Accent1 4 2 2 2 2 5 3 3 2" xfId="31957" xr:uid="{00000000-0005-0000-0000-00001E7C0000}"/>
    <cellStyle name="20% - Accent1 4 2 2 2 2 5 3 4" xfId="31958" xr:uid="{00000000-0005-0000-0000-00001F7C0000}"/>
    <cellStyle name="20% - Accent1 4 2 2 2 2 5 4" xfId="31959" xr:uid="{00000000-0005-0000-0000-0000207C0000}"/>
    <cellStyle name="20% - Accent1 4 2 2 2 2 5 4 2" xfId="31960" xr:uid="{00000000-0005-0000-0000-0000217C0000}"/>
    <cellStyle name="20% - Accent1 4 2 2 2 2 5 4 2 2" xfId="31961" xr:uid="{00000000-0005-0000-0000-0000227C0000}"/>
    <cellStyle name="20% - Accent1 4 2 2 2 2 5 4 2 2 2" xfId="31962" xr:uid="{00000000-0005-0000-0000-0000237C0000}"/>
    <cellStyle name="20% - Accent1 4 2 2 2 2 5 4 2 3" xfId="31963" xr:uid="{00000000-0005-0000-0000-0000247C0000}"/>
    <cellStyle name="20% - Accent1 4 2 2 2 2 5 4 3" xfId="31964" xr:uid="{00000000-0005-0000-0000-0000257C0000}"/>
    <cellStyle name="20% - Accent1 4 2 2 2 2 5 4 3 2" xfId="31965" xr:uid="{00000000-0005-0000-0000-0000267C0000}"/>
    <cellStyle name="20% - Accent1 4 2 2 2 2 5 4 4" xfId="31966" xr:uid="{00000000-0005-0000-0000-0000277C0000}"/>
    <cellStyle name="20% - Accent1 4 2 2 2 2 5 5" xfId="31967" xr:uid="{00000000-0005-0000-0000-0000287C0000}"/>
    <cellStyle name="20% - Accent1 4 2 2 2 2 5 5 2" xfId="31968" xr:uid="{00000000-0005-0000-0000-0000297C0000}"/>
    <cellStyle name="20% - Accent1 4 2 2 2 2 5 5 2 2" xfId="31969" xr:uid="{00000000-0005-0000-0000-00002A7C0000}"/>
    <cellStyle name="20% - Accent1 4 2 2 2 2 5 5 3" xfId="31970" xr:uid="{00000000-0005-0000-0000-00002B7C0000}"/>
    <cellStyle name="20% - Accent1 4 2 2 2 2 5 6" xfId="31971" xr:uid="{00000000-0005-0000-0000-00002C7C0000}"/>
    <cellStyle name="20% - Accent1 4 2 2 2 2 5 6 2" xfId="31972" xr:uid="{00000000-0005-0000-0000-00002D7C0000}"/>
    <cellStyle name="20% - Accent1 4 2 2 2 2 5 6 2 2" xfId="31973" xr:uid="{00000000-0005-0000-0000-00002E7C0000}"/>
    <cellStyle name="20% - Accent1 4 2 2 2 2 5 6 3" xfId="31974" xr:uid="{00000000-0005-0000-0000-00002F7C0000}"/>
    <cellStyle name="20% - Accent1 4 2 2 2 2 5 7" xfId="31975" xr:uid="{00000000-0005-0000-0000-0000307C0000}"/>
    <cellStyle name="20% - Accent1 4 2 2 2 2 5 7 2" xfId="31976" xr:uid="{00000000-0005-0000-0000-0000317C0000}"/>
    <cellStyle name="20% - Accent1 4 2 2 2 2 5 8" xfId="31977" xr:uid="{00000000-0005-0000-0000-0000327C0000}"/>
    <cellStyle name="20% - Accent1 4 2 2 2 2 5 8 2" xfId="31978" xr:uid="{00000000-0005-0000-0000-0000337C0000}"/>
    <cellStyle name="20% - Accent1 4 2 2 2 2 5 9" xfId="31979" xr:uid="{00000000-0005-0000-0000-0000347C0000}"/>
    <cellStyle name="20% - Accent1 4 2 2 2 2 6" xfId="31980" xr:uid="{00000000-0005-0000-0000-0000357C0000}"/>
    <cellStyle name="20% - Accent1 4 2 2 2 2 6 2" xfId="31981" xr:uid="{00000000-0005-0000-0000-0000367C0000}"/>
    <cellStyle name="20% - Accent1 4 2 2 2 2 6 2 2" xfId="31982" xr:uid="{00000000-0005-0000-0000-0000377C0000}"/>
    <cellStyle name="20% - Accent1 4 2 2 2 2 6 2 2 2" xfId="31983" xr:uid="{00000000-0005-0000-0000-0000387C0000}"/>
    <cellStyle name="20% - Accent1 4 2 2 2 2 6 2 2 2 2" xfId="31984" xr:uid="{00000000-0005-0000-0000-0000397C0000}"/>
    <cellStyle name="20% - Accent1 4 2 2 2 2 6 2 2 3" xfId="31985" xr:uid="{00000000-0005-0000-0000-00003A7C0000}"/>
    <cellStyle name="20% - Accent1 4 2 2 2 2 6 2 3" xfId="31986" xr:uid="{00000000-0005-0000-0000-00003B7C0000}"/>
    <cellStyle name="20% - Accent1 4 2 2 2 2 6 2 3 2" xfId="31987" xr:uid="{00000000-0005-0000-0000-00003C7C0000}"/>
    <cellStyle name="20% - Accent1 4 2 2 2 2 6 2 4" xfId="31988" xr:uid="{00000000-0005-0000-0000-00003D7C0000}"/>
    <cellStyle name="20% - Accent1 4 2 2 2 2 6 3" xfId="31989" xr:uid="{00000000-0005-0000-0000-00003E7C0000}"/>
    <cellStyle name="20% - Accent1 4 2 2 2 2 6 3 2" xfId="31990" xr:uid="{00000000-0005-0000-0000-00003F7C0000}"/>
    <cellStyle name="20% - Accent1 4 2 2 2 2 6 3 2 2" xfId="31991" xr:uid="{00000000-0005-0000-0000-0000407C0000}"/>
    <cellStyle name="20% - Accent1 4 2 2 2 2 6 3 2 2 2" xfId="31992" xr:uid="{00000000-0005-0000-0000-0000417C0000}"/>
    <cellStyle name="20% - Accent1 4 2 2 2 2 6 3 2 3" xfId="31993" xr:uid="{00000000-0005-0000-0000-0000427C0000}"/>
    <cellStyle name="20% - Accent1 4 2 2 2 2 6 3 3" xfId="31994" xr:uid="{00000000-0005-0000-0000-0000437C0000}"/>
    <cellStyle name="20% - Accent1 4 2 2 2 2 6 3 3 2" xfId="31995" xr:uid="{00000000-0005-0000-0000-0000447C0000}"/>
    <cellStyle name="20% - Accent1 4 2 2 2 2 6 3 4" xfId="31996" xr:uid="{00000000-0005-0000-0000-0000457C0000}"/>
    <cellStyle name="20% - Accent1 4 2 2 2 2 6 4" xfId="31997" xr:uid="{00000000-0005-0000-0000-0000467C0000}"/>
    <cellStyle name="20% - Accent1 4 2 2 2 2 6 4 2" xfId="31998" xr:uid="{00000000-0005-0000-0000-0000477C0000}"/>
    <cellStyle name="20% - Accent1 4 2 2 2 2 6 4 2 2" xfId="31999" xr:uid="{00000000-0005-0000-0000-0000487C0000}"/>
    <cellStyle name="20% - Accent1 4 2 2 2 2 6 4 2 2 2" xfId="32000" xr:uid="{00000000-0005-0000-0000-0000497C0000}"/>
    <cellStyle name="20% - Accent1 4 2 2 2 2 6 4 2 3" xfId="32001" xr:uid="{00000000-0005-0000-0000-00004A7C0000}"/>
    <cellStyle name="20% - Accent1 4 2 2 2 2 6 4 3" xfId="32002" xr:uid="{00000000-0005-0000-0000-00004B7C0000}"/>
    <cellStyle name="20% - Accent1 4 2 2 2 2 6 4 3 2" xfId="32003" xr:uid="{00000000-0005-0000-0000-00004C7C0000}"/>
    <cellStyle name="20% - Accent1 4 2 2 2 2 6 4 4" xfId="32004" xr:uid="{00000000-0005-0000-0000-00004D7C0000}"/>
    <cellStyle name="20% - Accent1 4 2 2 2 2 6 5" xfId="32005" xr:uid="{00000000-0005-0000-0000-00004E7C0000}"/>
    <cellStyle name="20% - Accent1 4 2 2 2 2 6 5 2" xfId="32006" xr:uid="{00000000-0005-0000-0000-00004F7C0000}"/>
    <cellStyle name="20% - Accent1 4 2 2 2 2 6 5 2 2" xfId="32007" xr:uid="{00000000-0005-0000-0000-0000507C0000}"/>
    <cellStyle name="20% - Accent1 4 2 2 2 2 6 5 3" xfId="32008" xr:uid="{00000000-0005-0000-0000-0000517C0000}"/>
    <cellStyle name="20% - Accent1 4 2 2 2 2 6 6" xfId="32009" xr:uid="{00000000-0005-0000-0000-0000527C0000}"/>
    <cellStyle name="20% - Accent1 4 2 2 2 2 6 6 2" xfId="32010" xr:uid="{00000000-0005-0000-0000-0000537C0000}"/>
    <cellStyle name="20% - Accent1 4 2 2 2 2 6 6 2 2" xfId="32011" xr:uid="{00000000-0005-0000-0000-0000547C0000}"/>
    <cellStyle name="20% - Accent1 4 2 2 2 2 6 6 3" xfId="32012" xr:uid="{00000000-0005-0000-0000-0000557C0000}"/>
    <cellStyle name="20% - Accent1 4 2 2 2 2 6 7" xfId="32013" xr:uid="{00000000-0005-0000-0000-0000567C0000}"/>
    <cellStyle name="20% - Accent1 4 2 2 2 2 6 7 2" xfId="32014" xr:uid="{00000000-0005-0000-0000-0000577C0000}"/>
    <cellStyle name="20% - Accent1 4 2 2 2 2 6 8" xfId="32015" xr:uid="{00000000-0005-0000-0000-0000587C0000}"/>
    <cellStyle name="20% - Accent1 4 2 2 2 2 6 8 2" xfId="32016" xr:uid="{00000000-0005-0000-0000-0000597C0000}"/>
    <cellStyle name="20% - Accent1 4 2 2 2 2 6 9" xfId="32017" xr:uid="{00000000-0005-0000-0000-00005A7C0000}"/>
    <cellStyle name="20% - Accent1 4 2 2 2 2 7" xfId="32018" xr:uid="{00000000-0005-0000-0000-00005B7C0000}"/>
    <cellStyle name="20% - Accent1 4 2 2 2 2 7 2" xfId="32019" xr:uid="{00000000-0005-0000-0000-00005C7C0000}"/>
    <cellStyle name="20% - Accent1 4 2 2 2 2 7 2 2" xfId="32020" xr:uid="{00000000-0005-0000-0000-00005D7C0000}"/>
    <cellStyle name="20% - Accent1 4 2 2 2 2 7 2 2 2" xfId="32021" xr:uid="{00000000-0005-0000-0000-00005E7C0000}"/>
    <cellStyle name="20% - Accent1 4 2 2 2 2 7 2 3" xfId="32022" xr:uid="{00000000-0005-0000-0000-00005F7C0000}"/>
    <cellStyle name="20% - Accent1 4 2 2 2 2 7 3" xfId="32023" xr:uid="{00000000-0005-0000-0000-0000607C0000}"/>
    <cellStyle name="20% - Accent1 4 2 2 2 2 7 3 2" xfId="32024" xr:uid="{00000000-0005-0000-0000-0000617C0000}"/>
    <cellStyle name="20% - Accent1 4 2 2 2 2 7 4" xfId="32025" xr:uid="{00000000-0005-0000-0000-0000627C0000}"/>
    <cellStyle name="20% - Accent1 4 2 2 2 2 8" xfId="32026" xr:uid="{00000000-0005-0000-0000-0000637C0000}"/>
    <cellStyle name="20% - Accent1 4 2 2 2 2 8 2" xfId="32027" xr:uid="{00000000-0005-0000-0000-0000647C0000}"/>
    <cellStyle name="20% - Accent1 4 2 2 2 2 8 2 2" xfId="32028" xr:uid="{00000000-0005-0000-0000-0000657C0000}"/>
    <cellStyle name="20% - Accent1 4 2 2 2 2 8 2 2 2" xfId="32029" xr:uid="{00000000-0005-0000-0000-0000667C0000}"/>
    <cellStyle name="20% - Accent1 4 2 2 2 2 8 2 3" xfId="32030" xr:uid="{00000000-0005-0000-0000-0000677C0000}"/>
    <cellStyle name="20% - Accent1 4 2 2 2 2 8 3" xfId="32031" xr:uid="{00000000-0005-0000-0000-0000687C0000}"/>
    <cellStyle name="20% - Accent1 4 2 2 2 2 8 3 2" xfId="32032" xr:uid="{00000000-0005-0000-0000-0000697C0000}"/>
    <cellStyle name="20% - Accent1 4 2 2 2 2 8 4" xfId="32033" xr:uid="{00000000-0005-0000-0000-00006A7C0000}"/>
    <cellStyle name="20% - Accent1 4 2 2 2 2 9" xfId="32034" xr:uid="{00000000-0005-0000-0000-00006B7C0000}"/>
    <cellStyle name="20% - Accent1 4 2 2 2 2 9 2" xfId="32035" xr:uid="{00000000-0005-0000-0000-00006C7C0000}"/>
    <cellStyle name="20% - Accent1 4 2 2 2 2 9 2 2" xfId="32036" xr:uid="{00000000-0005-0000-0000-00006D7C0000}"/>
    <cellStyle name="20% - Accent1 4 2 2 2 2 9 2 2 2" xfId="32037" xr:uid="{00000000-0005-0000-0000-00006E7C0000}"/>
    <cellStyle name="20% - Accent1 4 2 2 2 2 9 2 3" xfId="32038" xr:uid="{00000000-0005-0000-0000-00006F7C0000}"/>
    <cellStyle name="20% - Accent1 4 2 2 2 2 9 3" xfId="32039" xr:uid="{00000000-0005-0000-0000-0000707C0000}"/>
    <cellStyle name="20% - Accent1 4 2 2 2 2 9 3 2" xfId="32040" xr:uid="{00000000-0005-0000-0000-0000717C0000}"/>
    <cellStyle name="20% - Accent1 4 2 2 2 2 9 4" xfId="32041" xr:uid="{00000000-0005-0000-0000-0000727C0000}"/>
    <cellStyle name="20% - Accent1 4 2 2 2 3" xfId="32042" xr:uid="{00000000-0005-0000-0000-0000737C0000}"/>
    <cellStyle name="20% - Accent1 4 2 2 2 3 10" xfId="32043" xr:uid="{00000000-0005-0000-0000-0000747C0000}"/>
    <cellStyle name="20% - Accent1 4 2 2 2 3 10 2" xfId="32044" xr:uid="{00000000-0005-0000-0000-0000757C0000}"/>
    <cellStyle name="20% - Accent1 4 2 2 2 3 11" xfId="32045" xr:uid="{00000000-0005-0000-0000-0000767C0000}"/>
    <cellStyle name="20% - Accent1 4 2 2 2 3 2" xfId="32046" xr:uid="{00000000-0005-0000-0000-0000777C0000}"/>
    <cellStyle name="20% - Accent1 4 2 2 2 3 2 2" xfId="32047" xr:uid="{00000000-0005-0000-0000-0000787C0000}"/>
    <cellStyle name="20% - Accent1 4 2 2 2 3 2 2 2" xfId="32048" xr:uid="{00000000-0005-0000-0000-0000797C0000}"/>
    <cellStyle name="20% - Accent1 4 2 2 2 3 2 2 2 2" xfId="32049" xr:uid="{00000000-0005-0000-0000-00007A7C0000}"/>
    <cellStyle name="20% - Accent1 4 2 2 2 3 2 2 2 2 2" xfId="32050" xr:uid="{00000000-0005-0000-0000-00007B7C0000}"/>
    <cellStyle name="20% - Accent1 4 2 2 2 3 2 2 2 3" xfId="32051" xr:uid="{00000000-0005-0000-0000-00007C7C0000}"/>
    <cellStyle name="20% - Accent1 4 2 2 2 3 2 2 3" xfId="32052" xr:uid="{00000000-0005-0000-0000-00007D7C0000}"/>
    <cellStyle name="20% - Accent1 4 2 2 2 3 2 2 3 2" xfId="32053" xr:uid="{00000000-0005-0000-0000-00007E7C0000}"/>
    <cellStyle name="20% - Accent1 4 2 2 2 3 2 2 4" xfId="32054" xr:uid="{00000000-0005-0000-0000-00007F7C0000}"/>
    <cellStyle name="20% - Accent1 4 2 2 2 3 2 3" xfId="32055" xr:uid="{00000000-0005-0000-0000-0000807C0000}"/>
    <cellStyle name="20% - Accent1 4 2 2 2 3 2 3 2" xfId="32056" xr:uid="{00000000-0005-0000-0000-0000817C0000}"/>
    <cellStyle name="20% - Accent1 4 2 2 2 3 2 3 2 2" xfId="32057" xr:uid="{00000000-0005-0000-0000-0000827C0000}"/>
    <cellStyle name="20% - Accent1 4 2 2 2 3 2 3 2 2 2" xfId="32058" xr:uid="{00000000-0005-0000-0000-0000837C0000}"/>
    <cellStyle name="20% - Accent1 4 2 2 2 3 2 3 2 3" xfId="32059" xr:uid="{00000000-0005-0000-0000-0000847C0000}"/>
    <cellStyle name="20% - Accent1 4 2 2 2 3 2 3 3" xfId="32060" xr:uid="{00000000-0005-0000-0000-0000857C0000}"/>
    <cellStyle name="20% - Accent1 4 2 2 2 3 2 3 3 2" xfId="32061" xr:uid="{00000000-0005-0000-0000-0000867C0000}"/>
    <cellStyle name="20% - Accent1 4 2 2 2 3 2 3 4" xfId="32062" xr:uid="{00000000-0005-0000-0000-0000877C0000}"/>
    <cellStyle name="20% - Accent1 4 2 2 2 3 2 4" xfId="32063" xr:uid="{00000000-0005-0000-0000-0000887C0000}"/>
    <cellStyle name="20% - Accent1 4 2 2 2 3 2 4 2" xfId="32064" xr:uid="{00000000-0005-0000-0000-0000897C0000}"/>
    <cellStyle name="20% - Accent1 4 2 2 2 3 2 4 2 2" xfId="32065" xr:uid="{00000000-0005-0000-0000-00008A7C0000}"/>
    <cellStyle name="20% - Accent1 4 2 2 2 3 2 4 2 2 2" xfId="32066" xr:uid="{00000000-0005-0000-0000-00008B7C0000}"/>
    <cellStyle name="20% - Accent1 4 2 2 2 3 2 4 2 3" xfId="32067" xr:uid="{00000000-0005-0000-0000-00008C7C0000}"/>
    <cellStyle name="20% - Accent1 4 2 2 2 3 2 4 3" xfId="32068" xr:uid="{00000000-0005-0000-0000-00008D7C0000}"/>
    <cellStyle name="20% - Accent1 4 2 2 2 3 2 4 3 2" xfId="32069" xr:uid="{00000000-0005-0000-0000-00008E7C0000}"/>
    <cellStyle name="20% - Accent1 4 2 2 2 3 2 4 4" xfId="32070" xr:uid="{00000000-0005-0000-0000-00008F7C0000}"/>
    <cellStyle name="20% - Accent1 4 2 2 2 3 2 5" xfId="32071" xr:uid="{00000000-0005-0000-0000-0000907C0000}"/>
    <cellStyle name="20% - Accent1 4 2 2 2 3 2 5 2" xfId="32072" xr:uid="{00000000-0005-0000-0000-0000917C0000}"/>
    <cellStyle name="20% - Accent1 4 2 2 2 3 2 5 2 2" xfId="32073" xr:uid="{00000000-0005-0000-0000-0000927C0000}"/>
    <cellStyle name="20% - Accent1 4 2 2 2 3 2 5 3" xfId="32074" xr:uid="{00000000-0005-0000-0000-0000937C0000}"/>
    <cellStyle name="20% - Accent1 4 2 2 2 3 2 6" xfId="32075" xr:uid="{00000000-0005-0000-0000-0000947C0000}"/>
    <cellStyle name="20% - Accent1 4 2 2 2 3 2 6 2" xfId="32076" xr:uid="{00000000-0005-0000-0000-0000957C0000}"/>
    <cellStyle name="20% - Accent1 4 2 2 2 3 2 6 2 2" xfId="32077" xr:uid="{00000000-0005-0000-0000-0000967C0000}"/>
    <cellStyle name="20% - Accent1 4 2 2 2 3 2 6 3" xfId="32078" xr:uid="{00000000-0005-0000-0000-0000977C0000}"/>
    <cellStyle name="20% - Accent1 4 2 2 2 3 2 7" xfId="32079" xr:uid="{00000000-0005-0000-0000-0000987C0000}"/>
    <cellStyle name="20% - Accent1 4 2 2 2 3 2 7 2" xfId="32080" xr:uid="{00000000-0005-0000-0000-0000997C0000}"/>
    <cellStyle name="20% - Accent1 4 2 2 2 3 2 8" xfId="32081" xr:uid="{00000000-0005-0000-0000-00009A7C0000}"/>
    <cellStyle name="20% - Accent1 4 2 2 2 3 2 8 2" xfId="32082" xr:uid="{00000000-0005-0000-0000-00009B7C0000}"/>
    <cellStyle name="20% - Accent1 4 2 2 2 3 2 9" xfId="32083" xr:uid="{00000000-0005-0000-0000-00009C7C0000}"/>
    <cellStyle name="20% - Accent1 4 2 2 2 3 3" xfId="32084" xr:uid="{00000000-0005-0000-0000-00009D7C0000}"/>
    <cellStyle name="20% - Accent1 4 2 2 2 3 3 2" xfId="32085" xr:uid="{00000000-0005-0000-0000-00009E7C0000}"/>
    <cellStyle name="20% - Accent1 4 2 2 2 3 3 2 2" xfId="32086" xr:uid="{00000000-0005-0000-0000-00009F7C0000}"/>
    <cellStyle name="20% - Accent1 4 2 2 2 3 3 2 2 2" xfId="32087" xr:uid="{00000000-0005-0000-0000-0000A07C0000}"/>
    <cellStyle name="20% - Accent1 4 2 2 2 3 3 2 2 2 2" xfId="32088" xr:uid="{00000000-0005-0000-0000-0000A17C0000}"/>
    <cellStyle name="20% - Accent1 4 2 2 2 3 3 2 2 3" xfId="32089" xr:uid="{00000000-0005-0000-0000-0000A27C0000}"/>
    <cellStyle name="20% - Accent1 4 2 2 2 3 3 2 3" xfId="32090" xr:uid="{00000000-0005-0000-0000-0000A37C0000}"/>
    <cellStyle name="20% - Accent1 4 2 2 2 3 3 2 3 2" xfId="32091" xr:uid="{00000000-0005-0000-0000-0000A47C0000}"/>
    <cellStyle name="20% - Accent1 4 2 2 2 3 3 2 4" xfId="32092" xr:uid="{00000000-0005-0000-0000-0000A57C0000}"/>
    <cellStyle name="20% - Accent1 4 2 2 2 3 3 3" xfId="32093" xr:uid="{00000000-0005-0000-0000-0000A67C0000}"/>
    <cellStyle name="20% - Accent1 4 2 2 2 3 3 3 2" xfId="32094" xr:uid="{00000000-0005-0000-0000-0000A77C0000}"/>
    <cellStyle name="20% - Accent1 4 2 2 2 3 3 3 2 2" xfId="32095" xr:uid="{00000000-0005-0000-0000-0000A87C0000}"/>
    <cellStyle name="20% - Accent1 4 2 2 2 3 3 3 2 2 2" xfId="32096" xr:uid="{00000000-0005-0000-0000-0000A97C0000}"/>
    <cellStyle name="20% - Accent1 4 2 2 2 3 3 3 2 3" xfId="32097" xr:uid="{00000000-0005-0000-0000-0000AA7C0000}"/>
    <cellStyle name="20% - Accent1 4 2 2 2 3 3 3 3" xfId="32098" xr:uid="{00000000-0005-0000-0000-0000AB7C0000}"/>
    <cellStyle name="20% - Accent1 4 2 2 2 3 3 3 3 2" xfId="32099" xr:uid="{00000000-0005-0000-0000-0000AC7C0000}"/>
    <cellStyle name="20% - Accent1 4 2 2 2 3 3 3 4" xfId="32100" xr:uid="{00000000-0005-0000-0000-0000AD7C0000}"/>
    <cellStyle name="20% - Accent1 4 2 2 2 3 3 4" xfId="32101" xr:uid="{00000000-0005-0000-0000-0000AE7C0000}"/>
    <cellStyle name="20% - Accent1 4 2 2 2 3 3 4 2" xfId="32102" xr:uid="{00000000-0005-0000-0000-0000AF7C0000}"/>
    <cellStyle name="20% - Accent1 4 2 2 2 3 3 4 2 2" xfId="32103" xr:uid="{00000000-0005-0000-0000-0000B07C0000}"/>
    <cellStyle name="20% - Accent1 4 2 2 2 3 3 4 2 2 2" xfId="32104" xr:uid="{00000000-0005-0000-0000-0000B17C0000}"/>
    <cellStyle name="20% - Accent1 4 2 2 2 3 3 4 2 3" xfId="32105" xr:uid="{00000000-0005-0000-0000-0000B27C0000}"/>
    <cellStyle name="20% - Accent1 4 2 2 2 3 3 4 3" xfId="32106" xr:uid="{00000000-0005-0000-0000-0000B37C0000}"/>
    <cellStyle name="20% - Accent1 4 2 2 2 3 3 4 3 2" xfId="32107" xr:uid="{00000000-0005-0000-0000-0000B47C0000}"/>
    <cellStyle name="20% - Accent1 4 2 2 2 3 3 4 4" xfId="32108" xr:uid="{00000000-0005-0000-0000-0000B57C0000}"/>
    <cellStyle name="20% - Accent1 4 2 2 2 3 3 5" xfId="32109" xr:uid="{00000000-0005-0000-0000-0000B67C0000}"/>
    <cellStyle name="20% - Accent1 4 2 2 2 3 3 5 2" xfId="32110" xr:uid="{00000000-0005-0000-0000-0000B77C0000}"/>
    <cellStyle name="20% - Accent1 4 2 2 2 3 3 5 2 2" xfId="32111" xr:uid="{00000000-0005-0000-0000-0000B87C0000}"/>
    <cellStyle name="20% - Accent1 4 2 2 2 3 3 5 3" xfId="32112" xr:uid="{00000000-0005-0000-0000-0000B97C0000}"/>
    <cellStyle name="20% - Accent1 4 2 2 2 3 3 6" xfId="32113" xr:uid="{00000000-0005-0000-0000-0000BA7C0000}"/>
    <cellStyle name="20% - Accent1 4 2 2 2 3 3 6 2" xfId="32114" xr:uid="{00000000-0005-0000-0000-0000BB7C0000}"/>
    <cellStyle name="20% - Accent1 4 2 2 2 3 3 6 2 2" xfId="32115" xr:uid="{00000000-0005-0000-0000-0000BC7C0000}"/>
    <cellStyle name="20% - Accent1 4 2 2 2 3 3 6 3" xfId="32116" xr:uid="{00000000-0005-0000-0000-0000BD7C0000}"/>
    <cellStyle name="20% - Accent1 4 2 2 2 3 3 7" xfId="32117" xr:uid="{00000000-0005-0000-0000-0000BE7C0000}"/>
    <cellStyle name="20% - Accent1 4 2 2 2 3 3 7 2" xfId="32118" xr:uid="{00000000-0005-0000-0000-0000BF7C0000}"/>
    <cellStyle name="20% - Accent1 4 2 2 2 3 3 8" xfId="32119" xr:uid="{00000000-0005-0000-0000-0000C07C0000}"/>
    <cellStyle name="20% - Accent1 4 2 2 2 3 3 8 2" xfId="32120" xr:uid="{00000000-0005-0000-0000-0000C17C0000}"/>
    <cellStyle name="20% - Accent1 4 2 2 2 3 3 9" xfId="32121" xr:uid="{00000000-0005-0000-0000-0000C27C0000}"/>
    <cellStyle name="20% - Accent1 4 2 2 2 3 4" xfId="32122" xr:uid="{00000000-0005-0000-0000-0000C37C0000}"/>
    <cellStyle name="20% - Accent1 4 2 2 2 3 4 2" xfId="32123" xr:uid="{00000000-0005-0000-0000-0000C47C0000}"/>
    <cellStyle name="20% - Accent1 4 2 2 2 3 4 2 2" xfId="32124" xr:uid="{00000000-0005-0000-0000-0000C57C0000}"/>
    <cellStyle name="20% - Accent1 4 2 2 2 3 4 2 2 2" xfId="32125" xr:uid="{00000000-0005-0000-0000-0000C67C0000}"/>
    <cellStyle name="20% - Accent1 4 2 2 2 3 4 2 3" xfId="32126" xr:uid="{00000000-0005-0000-0000-0000C77C0000}"/>
    <cellStyle name="20% - Accent1 4 2 2 2 3 4 3" xfId="32127" xr:uid="{00000000-0005-0000-0000-0000C87C0000}"/>
    <cellStyle name="20% - Accent1 4 2 2 2 3 4 3 2" xfId="32128" xr:uid="{00000000-0005-0000-0000-0000C97C0000}"/>
    <cellStyle name="20% - Accent1 4 2 2 2 3 4 4" xfId="32129" xr:uid="{00000000-0005-0000-0000-0000CA7C0000}"/>
    <cellStyle name="20% - Accent1 4 2 2 2 3 5" xfId="32130" xr:uid="{00000000-0005-0000-0000-0000CB7C0000}"/>
    <cellStyle name="20% - Accent1 4 2 2 2 3 5 2" xfId="32131" xr:uid="{00000000-0005-0000-0000-0000CC7C0000}"/>
    <cellStyle name="20% - Accent1 4 2 2 2 3 5 2 2" xfId="32132" xr:uid="{00000000-0005-0000-0000-0000CD7C0000}"/>
    <cellStyle name="20% - Accent1 4 2 2 2 3 5 2 2 2" xfId="32133" xr:uid="{00000000-0005-0000-0000-0000CE7C0000}"/>
    <cellStyle name="20% - Accent1 4 2 2 2 3 5 2 3" xfId="32134" xr:uid="{00000000-0005-0000-0000-0000CF7C0000}"/>
    <cellStyle name="20% - Accent1 4 2 2 2 3 5 3" xfId="32135" xr:uid="{00000000-0005-0000-0000-0000D07C0000}"/>
    <cellStyle name="20% - Accent1 4 2 2 2 3 5 3 2" xfId="32136" xr:uid="{00000000-0005-0000-0000-0000D17C0000}"/>
    <cellStyle name="20% - Accent1 4 2 2 2 3 5 4" xfId="32137" xr:uid="{00000000-0005-0000-0000-0000D27C0000}"/>
    <cellStyle name="20% - Accent1 4 2 2 2 3 6" xfId="32138" xr:uid="{00000000-0005-0000-0000-0000D37C0000}"/>
    <cellStyle name="20% - Accent1 4 2 2 2 3 6 2" xfId="32139" xr:uid="{00000000-0005-0000-0000-0000D47C0000}"/>
    <cellStyle name="20% - Accent1 4 2 2 2 3 6 2 2" xfId="32140" xr:uid="{00000000-0005-0000-0000-0000D57C0000}"/>
    <cellStyle name="20% - Accent1 4 2 2 2 3 6 2 2 2" xfId="32141" xr:uid="{00000000-0005-0000-0000-0000D67C0000}"/>
    <cellStyle name="20% - Accent1 4 2 2 2 3 6 2 3" xfId="32142" xr:uid="{00000000-0005-0000-0000-0000D77C0000}"/>
    <cellStyle name="20% - Accent1 4 2 2 2 3 6 3" xfId="32143" xr:uid="{00000000-0005-0000-0000-0000D87C0000}"/>
    <cellStyle name="20% - Accent1 4 2 2 2 3 6 3 2" xfId="32144" xr:uid="{00000000-0005-0000-0000-0000D97C0000}"/>
    <cellStyle name="20% - Accent1 4 2 2 2 3 6 4" xfId="32145" xr:uid="{00000000-0005-0000-0000-0000DA7C0000}"/>
    <cellStyle name="20% - Accent1 4 2 2 2 3 7" xfId="32146" xr:uid="{00000000-0005-0000-0000-0000DB7C0000}"/>
    <cellStyle name="20% - Accent1 4 2 2 2 3 7 2" xfId="32147" xr:uid="{00000000-0005-0000-0000-0000DC7C0000}"/>
    <cellStyle name="20% - Accent1 4 2 2 2 3 7 2 2" xfId="32148" xr:uid="{00000000-0005-0000-0000-0000DD7C0000}"/>
    <cellStyle name="20% - Accent1 4 2 2 2 3 7 3" xfId="32149" xr:uid="{00000000-0005-0000-0000-0000DE7C0000}"/>
    <cellStyle name="20% - Accent1 4 2 2 2 3 8" xfId="32150" xr:uid="{00000000-0005-0000-0000-0000DF7C0000}"/>
    <cellStyle name="20% - Accent1 4 2 2 2 3 8 2" xfId="32151" xr:uid="{00000000-0005-0000-0000-0000E07C0000}"/>
    <cellStyle name="20% - Accent1 4 2 2 2 3 8 2 2" xfId="32152" xr:uid="{00000000-0005-0000-0000-0000E17C0000}"/>
    <cellStyle name="20% - Accent1 4 2 2 2 3 8 3" xfId="32153" xr:uid="{00000000-0005-0000-0000-0000E27C0000}"/>
    <cellStyle name="20% - Accent1 4 2 2 2 3 9" xfId="32154" xr:uid="{00000000-0005-0000-0000-0000E37C0000}"/>
    <cellStyle name="20% - Accent1 4 2 2 2 3 9 2" xfId="32155" xr:uid="{00000000-0005-0000-0000-0000E47C0000}"/>
    <cellStyle name="20% - Accent1 4 2 2 2 4" xfId="32156" xr:uid="{00000000-0005-0000-0000-0000E57C0000}"/>
    <cellStyle name="20% - Accent1 4 2 2 2 4 10" xfId="32157" xr:uid="{00000000-0005-0000-0000-0000E67C0000}"/>
    <cellStyle name="20% - Accent1 4 2 2 2 4 10 2" xfId="32158" xr:uid="{00000000-0005-0000-0000-0000E77C0000}"/>
    <cellStyle name="20% - Accent1 4 2 2 2 4 11" xfId="32159" xr:uid="{00000000-0005-0000-0000-0000E87C0000}"/>
    <cellStyle name="20% - Accent1 4 2 2 2 4 2" xfId="32160" xr:uid="{00000000-0005-0000-0000-0000E97C0000}"/>
    <cellStyle name="20% - Accent1 4 2 2 2 4 2 2" xfId="32161" xr:uid="{00000000-0005-0000-0000-0000EA7C0000}"/>
    <cellStyle name="20% - Accent1 4 2 2 2 4 2 2 2" xfId="32162" xr:uid="{00000000-0005-0000-0000-0000EB7C0000}"/>
    <cellStyle name="20% - Accent1 4 2 2 2 4 2 2 2 2" xfId="32163" xr:uid="{00000000-0005-0000-0000-0000EC7C0000}"/>
    <cellStyle name="20% - Accent1 4 2 2 2 4 2 2 2 2 2" xfId="32164" xr:uid="{00000000-0005-0000-0000-0000ED7C0000}"/>
    <cellStyle name="20% - Accent1 4 2 2 2 4 2 2 2 3" xfId="32165" xr:uid="{00000000-0005-0000-0000-0000EE7C0000}"/>
    <cellStyle name="20% - Accent1 4 2 2 2 4 2 2 3" xfId="32166" xr:uid="{00000000-0005-0000-0000-0000EF7C0000}"/>
    <cellStyle name="20% - Accent1 4 2 2 2 4 2 2 3 2" xfId="32167" xr:uid="{00000000-0005-0000-0000-0000F07C0000}"/>
    <cellStyle name="20% - Accent1 4 2 2 2 4 2 2 4" xfId="32168" xr:uid="{00000000-0005-0000-0000-0000F17C0000}"/>
    <cellStyle name="20% - Accent1 4 2 2 2 4 2 3" xfId="32169" xr:uid="{00000000-0005-0000-0000-0000F27C0000}"/>
    <cellStyle name="20% - Accent1 4 2 2 2 4 2 3 2" xfId="32170" xr:uid="{00000000-0005-0000-0000-0000F37C0000}"/>
    <cellStyle name="20% - Accent1 4 2 2 2 4 2 3 2 2" xfId="32171" xr:uid="{00000000-0005-0000-0000-0000F47C0000}"/>
    <cellStyle name="20% - Accent1 4 2 2 2 4 2 3 2 2 2" xfId="32172" xr:uid="{00000000-0005-0000-0000-0000F57C0000}"/>
    <cellStyle name="20% - Accent1 4 2 2 2 4 2 3 2 3" xfId="32173" xr:uid="{00000000-0005-0000-0000-0000F67C0000}"/>
    <cellStyle name="20% - Accent1 4 2 2 2 4 2 3 3" xfId="32174" xr:uid="{00000000-0005-0000-0000-0000F77C0000}"/>
    <cellStyle name="20% - Accent1 4 2 2 2 4 2 3 3 2" xfId="32175" xr:uid="{00000000-0005-0000-0000-0000F87C0000}"/>
    <cellStyle name="20% - Accent1 4 2 2 2 4 2 3 4" xfId="32176" xr:uid="{00000000-0005-0000-0000-0000F97C0000}"/>
    <cellStyle name="20% - Accent1 4 2 2 2 4 2 4" xfId="32177" xr:uid="{00000000-0005-0000-0000-0000FA7C0000}"/>
    <cellStyle name="20% - Accent1 4 2 2 2 4 2 4 2" xfId="32178" xr:uid="{00000000-0005-0000-0000-0000FB7C0000}"/>
    <cellStyle name="20% - Accent1 4 2 2 2 4 2 4 2 2" xfId="32179" xr:uid="{00000000-0005-0000-0000-0000FC7C0000}"/>
    <cellStyle name="20% - Accent1 4 2 2 2 4 2 4 2 2 2" xfId="32180" xr:uid="{00000000-0005-0000-0000-0000FD7C0000}"/>
    <cellStyle name="20% - Accent1 4 2 2 2 4 2 4 2 3" xfId="32181" xr:uid="{00000000-0005-0000-0000-0000FE7C0000}"/>
    <cellStyle name="20% - Accent1 4 2 2 2 4 2 4 3" xfId="32182" xr:uid="{00000000-0005-0000-0000-0000FF7C0000}"/>
    <cellStyle name="20% - Accent1 4 2 2 2 4 2 4 3 2" xfId="32183" xr:uid="{00000000-0005-0000-0000-0000007D0000}"/>
    <cellStyle name="20% - Accent1 4 2 2 2 4 2 4 4" xfId="32184" xr:uid="{00000000-0005-0000-0000-0000017D0000}"/>
    <cellStyle name="20% - Accent1 4 2 2 2 4 2 5" xfId="32185" xr:uid="{00000000-0005-0000-0000-0000027D0000}"/>
    <cellStyle name="20% - Accent1 4 2 2 2 4 2 5 2" xfId="32186" xr:uid="{00000000-0005-0000-0000-0000037D0000}"/>
    <cellStyle name="20% - Accent1 4 2 2 2 4 2 5 2 2" xfId="32187" xr:uid="{00000000-0005-0000-0000-0000047D0000}"/>
    <cellStyle name="20% - Accent1 4 2 2 2 4 2 5 3" xfId="32188" xr:uid="{00000000-0005-0000-0000-0000057D0000}"/>
    <cellStyle name="20% - Accent1 4 2 2 2 4 2 6" xfId="32189" xr:uid="{00000000-0005-0000-0000-0000067D0000}"/>
    <cellStyle name="20% - Accent1 4 2 2 2 4 2 6 2" xfId="32190" xr:uid="{00000000-0005-0000-0000-0000077D0000}"/>
    <cellStyle name="20% - Accent1 4 2 2 2 4 2 6 2 2" xfId="32191" xr:uid="{00000000-0005-0000-0000-0000087D0000}"/>
    <cellStyle name="20% - Accent1 4 2 2 2 4 2 6 3" xfId="32192" xr:uid="{00000000-0005-0000-0000-0000097D0000}"/>
    <cellStyle name="20% - Accent1 4 2 2 2 4 2 7" xfId="32193" xr:uid="{00000000-0005-0000-0000-00000A7D0000}"/>
    <cellStyle name="20% - Accent1 4 2 2 2 4 2 7 2" xfId="32194" xr:uid="{00000000-0005-0000-0000-00000B7D0000}"/>
    <cellStyle name="20% - Accent1 4 2 2 2 4 2 8" xfId="32195" xr:uid="{00000000-0005-0000-0000-00000C7D0000}"/>
    <cellStyle name="20% - Accent1 4 2 2 2 4 2 8 2" xfId="32196" xr:uid="{00000000-0005-0000-0000-00000D7D0000}"/>
    <cellStyle name="20% - Accent1 4 2 2 2 4 2 9" xfId="32197" xr:uid="{00000000-0005-0000-0000-00000E7D0000}"/>
    <cellStyle name="20% - Accent1 4 2 2 2 4 3" xfId="32198" xr:uid="{00000000-0005-0000-0000-00000F7D0000}"/>
    <cellStyle name="20% - Accent1 4 2 2 2 4 3 2" xfId="32199" xr:uid="{00000000-0005-0000-0000-0000107D0000}"/>
    <cellStyle name="20% - Accent1 4 2 2 2 4 3 2 2" xfId="32200" xr:uid="{00000000-0005-0000-0000-0000117D0000}"/>
    <cellStyle name="20% - Accent1 4 2 2 2 4 3 2 2 2" xfId="32201" xr:uid="{00000000-0005-0000-0000-0000127D0000}"/>
    <cellStyle name="20% - Accent1 4 2 2 2 4 3 2 2 2 2" xfId="32202" xr:uid="{00000000-0005-0000-0000-0000137D0000}"/>
    <cellStyle name="20% - Accent1 4 2 2 2 4 3 2 2 3" xfId="32203" xr:uid="{00000000-0005-0000-0000-0000147D0000}"/>
    <cellStyle name="20% - Accent1 4 2 2 2 4 3 2 3" xfId="32204" xr:uid="{00000000-0005-0000-0000-0000157D0000}"/>
    <cellStyle name="20% - Accent1 4 2 2 2 4 3 2 3 2" xfId="32205" xr:uid="{00000000-0005-0000-0000-0000167D0000}"/>
    <cellStyle name="20% - Accent1 4 2 2 2 4 3 2 4" xfId="32206" xr:uid="{00000000-0005-0000-0000-0000177D0000}"/>
    <cellStyle name="20% - Accent1 4 2 2 2 4 3 3" xfId="32207" xr:uid="{00000000-0005-0000-0000-0000187D0000}"/>
    <cellStyle name="20% - Accent1 4 2 2 2 4 3 3 2" xfId="32208" xr:uid="{00000000-0005-0000-0000-0000197D0000}"/>
    <cellStyle name="20% - Accent1 4 2 2 2 4 3 3 2 2" xfId="32209" xr:uid="{00000000-0005-0000-0000-00001A7D0000}"/>
    <cellStyle name="20% - Accent1 4 2 2 2 4 3 3 2 2 2" xfId="32210" xr:uid="{00000000-0005-0000-0000-00001B7D0000}"/>
    <cellStyle name="20% - Accent1 4 2 2 2 4 3 3 2 3" xfId="32211" xr:uid="{00000000-0005-0000-0000-00001C7D0000}"/>
    <cellStyle name="20% - Accent1 4 2 2 2 4 3 3 3" xfId="32212" xr:uid="{00000000-0005-0000-0000-00001D7D0000}"/>
    <cellStyle name="20% - Accent1 4 2 2 2 4 3 3 3 2" xfId="32213" xr:uid="{00000000-0005-0000-0000-00001E7D0000}"/>
    <cellStyle name="20% - Accent1 4 2 2 2 4 3 3 4" xfId="32214" xr:uid="{00000000-0005-0000-0000-00001F7D0000}"/>
    <cellStyle name="20% - Accent1 4 2 2 2 4 3 4" xfId="32215" xr:uid="{00000000-0005-0000-0000-0000207D0000}"/>
    <cellStyle name="20% - Accent1 4 2 2 2 4 3 4 2" xfId="32216" xr:uid="{00000000-0005-0000-0000-0000217D0000}"/>
    <cellStyle name="20% - Accent1 4 2 2 2 4 3 4 2 2" xfId="32217" xr:uid="{00000000-0005-0000-0000-0000227D0000}"/>
    <cellStyle name="20% - Accent1 4 2 2 2 4 3 4 2 2 2" xfId="32218" xr:uid="{00000000-0005-0000-0000-0000237D0000}"/>
    <cellStyle name="20% - Accent1 4 2 2 2 4 3 4 2 3" xfId="32219" xr:uid="{00000000-0005-0000-0000-0000247D0000}"/>
    <cellStyle name="20% - Accent1 4 2 2 2 4 3 4 3" xfId="32220" xr:uid="{00000000-0005-0000-0000-0000257D0000}"/>
    <cellStyle name="20% - Accent1 4 2 2 2 4 3 4 3 2" xfId="32221" xr:uid="{00000000-0005-0000-0000-0000267D0000}"/>
    <cellStyle name="20% - Accent1 4 2 2 2 4 3 4 4" xfId="32222" xr:uid="{00000000-0005-0000-0000-0000277D0000}"/>
    <cellStyle name="20% - Accent1 4 2 2 2 4 3 5" xfId="32223" xr:uid="{00000000-0005-0000-0000-0000287D0000}"/>
    <cellStyle name="20% - Accent1 4 2 2 2 4 3 5 2" xfId="32224" xr:uid="{00000000-0005-0000-0000-0000297D0000}"/>
    <cellStyle name="20% - Accent1 4 2 2 2 4 3 5 2 2" xfId="32225" xr:uid="{00000000-0005-0000-0000-00002A7D0000}"/>
    <cellStyle name="20% - Accent1 4 2 2 2 4 3 5 3" xfId="32226" xr:uid="{00000000-0005-0000-0000-00002B7D0000}"/>
    <cellStyle name="20% - Accent1 4 2 2 2 4 3 6" xfId="32227" xr:uid="{00000000-0005-0000-0000-00002C7D0000}"/>
    <cellStyle name="20% - Accent1 4 2 2 2 4 3 6 2" xfId="32228" xr:uid="{00000000-0005-0000-0000-00002D7D0000}"/>
    <cellStyle name="20% - Accent1 4 2 2 2 4 3 6 2 2" xfId="32229" xr:uid="{00000000-0005-0000-0000-00002E7D0000}"/>
    <cellStyle name="20% - Accent1 4 2 2 2 4 3 6 3" xfId="32230" xr:uid="{00000000-0005-0000-0000-00002F7D0000}"/>
    <cellStyle name="20% - Accent1 4 2 2 2 4 3 7" xfId="32231" xr:uid="{00000000-0005-0000-0000-0000307D0000}"/>
    <cellStyle name="20% - Accent1 4 2 2 2 4 3 7 2" xfId="32232" xr:uid="{00000000-0005-0000-0000-0000317D0000}"/>
    <cellStyle name="20% - Accent1 4 2 2 2 4 3 8" xfId="32233" xr:uid="{00000000-0005-0000-0000-0000327D0000}"/>
    <cellStyle name="20% - Accent1 4 2 2 2 4 3 8 2" xfId="32234" xr:uid="{00000000-0005-0000-0000-0000337D0000}"/>
    <cellStyle name="20% - Accent1 4 2 2 2 4 3 9" xfId="32235" xr:uid="{00000000-0005-0000-0000-0000347D0000}"/>
    <cellStyle name="20% - Accent1 4 2 2 2 4 4" xfId="32236" xr:uid="{00000000-0005-0000-0000-0000357D0000}"/>
    <cellStyle name="20% - Accent1 4 2 2 2 4 4 2" xfId="32237" xr:uid="{00000000-0005-0000-0000-0000367D0000}"/>
    <cellStyle name="20% - Accent1 4 2 2 2 4 4 2 2" xfId="32238" xr:uid="{00000000-0005-0000-0000-0000377D0000}"/>
    <cellStyle name="20% - Accent1 4 2 2 2 4 4 2 2 2" xfId="32239" xr:uid="{00000000-0005-0000-0000-0000387D0000}"/>
    <cellStyle name="20% - Accent1 4 2 2 2 4 4 2 3" xfId="32240" xr:uid="{00000000-0005-0000-0000-0000397D0000}"/>
    <cellStyle name="20% - Accent1 4 2 2 2 4 4 3" xfId="32241" xr:uid="{00000000-0005-0000-0000-00003A7D0000}"/>
    <cellStyle name="20% - Accent1 4 2 2 2 4 4 3 2" xfId="32242" xr:uid="{00000000-0005-0000-0000-00003B7D0000}"/>
    <cellStyle name="20% - Accent1 4 2 2 2 4 4 4" xfId="32243" xr:uid="{00000000-0005-0000-0000-00003C7D0000}"/>
    <cellStyle name="20% - Accent1 4 2 2 2 4 5" xfId="32244" xr:uid="{00000000-0005-0000-0000-00003D7D0000}"/>
    <cellStyle name="20% - Accent1 4 2 2 2 4 5 2" xfId="32245" xr:uid="{00000000-0005-0000-0000-00003E7D0000}"/>
    <cellStyle name="20% - Accent1 4 2 2 2 4 5 2 2" xfId="32246" xr:uid="{00000000-0005-0000-0000-00003F7D0000}"/>
    <cellStyle name="20% - Accent1 4 2 2 2 4 5 2 2 2" xfId="32247" xr:uid="{00000000-0005-0000-0000-0000407D0000}"/>
    <cellStyle name="20% - Accent1 4 2 2 2 4 5 2 3" xfId="32248" xr:uid="{00000000-0005-0000-0000-0000417D0000}"/>
    <cellStyle name="20% - Accent1 4 2 2 2 4 5 3" xfId="32249" xr:uid="{00000000-0005-0000-0000-0000427D0000}"/>
    <cellStyle name="20% - Accent1 4 2 2 2 4 5 3 2" xfId="32250" xr:uid="{00000000-0005-0000-0000-0000437D0000}"/>
    <cellStyle name="20% - Accent1 4 2 2 2 4 5 4" xfId="32251" xr:uid="{00000000-0005-0000-0000-0000447D0000}"/>
    <cellStyle name="20% - Accent1 4 2 2 2 4 6" xfId="32252" xr:uid="{00000000-0005-0000-0000-0000457D0000}"/>
    <cellStyle name="20% - Accent1 4 2 2 2 4 6 2" xfId="32253" xr:uid="{00000000-0005-0000-0000-0000467D0000}"/>
    <cellStyle name="20% - Accent1 4 2 2 2 4 6 2 2" xfId="32254" xr:uid="{00000000-0005-0000-0000-0000477D0000}"/>
    <cellStyle name="20% - Accent1 4 2 2 2 4 6 2 2 2" xfId="32255" xr:uid="{00000000-0005-0000-0000-0000487D0000}"/>
    <cellStyle name="20% - Accent1 4 2 2 2 4 6 2 3" xfId="32256" xr:uid="{00000000-0005-0000-0000-0000497D0000}"/>
    <cellStyle name="20% - Accent1 4 2 2 2 4 6 3" xfId="32257" xr:uid="{00000000-0005-0000-0000-00004A7D0000}"/>
    <cellStyle name="20% - Accent1 4 2 2 2 4 6 3 2" xfId="32258" xr:uid="{00000000-0005-0000-0000-00004B7D0000}"/>
    <cellStyle name="20% - Accent1 4 2 2 2 4 6 4" xfId="32259" xr:uid="{00000000-0005-0000-0000-00004C7D0000}"/>
    <cellStyle name="20% - Accent1 4 2 2 2 4 7" xfId="32260" xr:uid="{00000000-0005-0000-0000-00004D7D0000}"/>
    <cellStyle name="20% - Accent1 4 2 2 2 4 7 2" xfId="32261" xr:uid="{00000000-0005-0000-0000-00004E7D0000}"/>
    <cellStyle name="20% - Accent1 4 2 2 2 4 7 2 2" xfId="32262" xr:uid="{00000000-0005-0000-0000-00004F7D0000}"/>
    <cellStyle name="20% - Accent1 4 2 2 2 4 7 3" xfId="32263" xr:uid="{00000000-0005-0000-0000-0000507D0000}"/>
    <cellStyle name="20% - Accent1 4 2 2 2 4 8" xfId="32264" xr:uid="{00000000-0005-0000-0000-0000517D0000}"/>
    <cellStyle name="20% - Accent1 4 2 2 2 4 8 2" xfId="32265" xr:uid="{00000000-0005-0000-0000-0000527D0000}"/>
    <cellStyle name="20% - Accent1 4 2 2 2 4 8 2 2" xfId="32266" xr:uid="{00000000-0005-0000-0000-0000537D0000}"/>
    <cellStyle name="20% - Accent1 4 2 2 2 4 8 3" xfId="32267" xr:uid="{00000000-0005-0000-0000-0000547D0000}"/>
    <cellStyle name="20% - Accent1 4 2 2 2 4 9" xfId="32268" xr:uid="{00000000-0005-0000-0000-0000557D0000}"/>
    <cellStyle name="20% - Accent1 4 2 2 2 4 9 2" xfId="32269" xr:uid="{00000000-0005-0000-0000-0000567D0000}"/>
    <cellStyle name="20% - Accent1 4 2 2 2 5" xfId="32270" xr:uid="{00000000-0005-0000-0000-0000577D0000}"/>
    <cellStyle name="20% - Accent1 4 2 2 2 5 10" xfId="32271" xr:uid="{00000000-0005-0000-0000-0000587D0000}"/>
    <cellStyle name="20% - Accent1 4 2 2 2 5 10 2" xfId="32272" xr:uid="{00000000-0005-0000-0000-0000597D0000}"/>
    <cellStyle name="20% - Accent1 4 2 2 2 5 11" xfId="32273" xr:uid="{00000000-0005-0000-0000-00005A7D0000}"/>
    <cellStyle name="20% - Accent1 4 2 2 2 5 2" xfId="32274" xr:uid="{00000000-0005-0000-0000-00005B7D0000}"/>
    <cellStyle name="20% - Accent1 4 2 2 2 5 2 2" xfId="32275" xr:uid="{00000000-0005-0000-0000-00005C7D0000}"/>
    <cellStyle name="20% - Accent1 4 2 2 2 5 2 2 2" xfId="32276" xr:uid="{00000000-0005-0000-0000-00005D7D0000}"/>
    <cellStyle name="20% - Accent1 4 2 2 2 5 2 2 2 2" xfId="32277" xr:uid="{00000000-0005-0000-0000-00005E7D0000}"/>
    <cellStyle name="20% - Accent1 4 2 2 2 5 2 2 2 2 2" xfId="32278" xr:uid="{00000000-0005-0000-0000-00005F7D0000}"/>
    <cellStyle name="20% - Accent1 4 2 2 2 5 2 2 2 3" xfId="32279" xr:uid="{00000000-0005-0000-0000-0000607D0000}"/>
    <cellStyle name="20% - Accent1 4 2 2 2 5 2 2 3" xfId="32280" xr:uid="{00000000-0005-0000-0000-0000617D0000}"/>
    <cellStyle name="20% - Accent1 4 2 2 2 5 2 2 3 2" xfId="32281" xr:uid="{00000000-0005-0000-0000-0000627D0000}"/>
    <cellStyle name="20% - Accent1 4 2 2 2 5 2 2 4" xfId="32282" xr:uid="{00000000-0005-0000-0000-0000637D0000}"/>
    <cellStyle name="20% - Accent1 4 2 2 2 5 2 3" xfId="32283" xr:uid="{00000000-0005-0000-0000-0000647D0000}"/>
    <cellStyle name="20% - Accent1 4 2 2 2 5 2 3 2" xfId="32284" xr:uid="{00000000-0005-0000-0000-0000657D0000}"/>
    <cellStyle name="20% - Accent1 4 2 2 2 5 2 3 2 2" xfId="32285" xr:uid="{00000000-0005-0000-0000-0000667D0000}"/>
    <cellStyle name="20% - Accent1 4 2 2 2 5 2 3 2 2 2" xfId="32286" xr:uid="{00000000-0005-0000-0000-0000677D0000}"/>
    <cellStyle name="20% - Accent1 4 2 2 2 5 2 3 2 3" xfId="32287" xr:uid="{00000000-0005-0000-0000-0000687D0000}"/>
    <cellStyle name="20% - Accent1 4 2 2 2 5 2 3 3" xfId="32288" xr:uid="{00000000-0005-0000-0000-0000697D0000}"/>
    <cellStyle name="20% - Accent1 4 2 2 2 5 2 3 3 2" xfId="32289" xr:uid="{00000000-0005-0000-0000-00006A7D0000}"/>
    <cellStyle name="20% - Accent1 4 2 2 2 5 2 3 4" xfId="32290" xr:uid="{00000000-0005-0000-0000-00006B7D0000}"/>
    <cellStyle name="20% - Accent1 4 2 2 2 5 2 4" xfId="32291" xr:uid="{00000000-0005-0000-0000-00006C7D0000}"/>
    <cellStyle name="20% - Accent1 4 2 2 2 5 2 4 2" xfId="32292" xr:uid="{00000000-0005-0000-0000-00006D7D0000}"/>
    <cellStyle name="20% - Accent1 4 2 2 2 5 2 4 2 2" xfId="32293" xr:uid="{00000000-0005-0000-0000-00006E7D0000}"/>
    <cellStyle name="20% - Accent1 4 2 2 2 5 2 4 2 2 2" xfId="32294" xr:uid="{00000000-0005-0000-0000-00006F7D0000}"/>
    <cellStyle name="20% - Accent1 4 2 2 2 5 2 4 2 3" xfId="32295" xr:uid="{00000000-0005-0000-0000-0000707D0000}"/>
    <cellStyle name="20% - Accent1 4 2 2 2 5 2 4 3" xfId="32296" xr:uid="{00000000-0005-0000-0000-0000717D0000}"/>
    <cellStyle name="20% - Accent1 4 2 2 2 5 2 4 3 2" xfId="32297" xr:uid="{00000000-0005-0000-0000-0000727D0000}"/>
    <cellStyle name="20% - Accent1 4 2 2 2 5 2 4 4" xfId="32298" xr:uid="{00000000-0005-0000-0000-0000737D0000}"/>
    <cellStyle name="20% - Accent1 4 2 2 2 5 2 5" xfId="32299" xr:uid="{00000000-0005-0000-0000-0000747D0000}"/>
    <cellStyle name="20% - Accent1 4 2 2 2 5 2 5 2" xfId="32300" xr:uid="{00000000-0005-0000-0000-0000757D0000}"/>
    <cellStyle name="20% - Accent1 4 2 2 2 5 2 5 2 2" xfId="32301" xr:uid="{00000000-0005-0000-0000-0000767D0000}"/>
    <cellStyle name="20% - Accent1 4 2 2 2 5 2 5 3" xfId="32302" xr:uid="{00000000-0005-0000-0000-0000777D0000}"/>
    <cellStyle name="20% - Accent1 4 2 2 2 5 2 6" xfId="32303" xr:uid="{00000000-0005-0000-0000-0000787D0000}"/>
    <cellStyle name="20% - Accent1 4 2 2 2 5 2 6 2" xfId="32304" xr:uid="{00000000-0005-0000-0000-0000797D0000}"/>
    <cellStyle name="20% - Accent1 4 2 2 2 5 2 6 2 2" xfId="32305" xr:uid="{00000000-0005-0000-0000-00007A7D0000}"/>
    <cellStyle name="20% - Accent1 4 2 2 2 5 2 6 3" xfId="32306" xr:uid="{00000000-0005-0000-0000-00007B7D0000}"/>
    <cellStyle name="20% - Accent1 4 2 2 2 5 2 7" xfId="32307" xr:uid="{00000000-0005-0000-0000-00007C7D0000}"/>
    <cellStyle name="20% - Accent1 4 2 2 2 5 2 7 2" xfId="32308" xr:uid="{00000000-0005-0000-0000-00007D7D0000}"/>
    <cellStyle name="20% - Accent1 4 2 2 2 5 2 8" xfId="32309" xr:uid="{00000000-0005-0000-0000-00007E7D0000}"/>
    <cellStyle name="20% - Accent1 4 2 2 2 5 2 8 2" xfId="32310" xr:uid="{00000000-0005-0000-0000-00007F7D0000}"/>
    <cellStyle name="20% - Accent1 4 2 2 2 5 2 9" xfId="32311" xr:uid="{00000000-0005-0000-0000-0000807D0000}"/>
    <cellStyle name="20% - Accent1 4 2 2 2 5 3" xfId="32312" xr:uid="{00000000-0005-0000-0000-0000817D0000}"/>
    <cellStyle name="20% - Accent1 4 2 2 2 5 3 2" xfId="32313" xr:uid="{00000000-0005-0000-0000-0000827D0000}"/>
    <cellStyle name="20% - Accent1 4 2 2 2 5 3 2 2" xfId="32314" xr:uid="{00000000-0005-0000-0000-0000837D0000}"/>
    <cellStyle name="20% - Accent1 4 2 2 2 5 3 2 2 2" xfId="32315" xr:uid="{00000000-0005-0000-0000-0000847D0000}"/>
    <cellStyle name="20% - Accent1 4 2 2 2 5 3 2 2 2 2" xfId="32316" xr:uid="{00000000-0005-0000-0000-0000857D0000}"/>
    <cellStyle name="20% - Accent1 4 2 2 2 5 3 2 2 3" xfId="32317" xr:uid="{00000000-0005-0000-0000-0000867D0000}"/>
    <cellStyle name="20% - Accent1 4 2 2 2 5 3 2 3" xfId="32318" xr:uid="{00000000-0005-0000-0000-0000877D0000}"/>
    <cellStyle name="20% - Accent1 4 2 2 2 5 3 2 3 2" xfId="32319" xr:uid="{00000000-0005-0000-0000-0000887D0000}"/>
    <cellStyle name="20% - Accent1 4 2 2 2 5 3 2 4" xfId="32320" xr:uid="{00000000-0005-0000-0000-0000897D0000}"/>
    <cellStyle name="20% - Accent1 4 2 2 2 5 3 3" xfId="32321" xr:uid="{00000000-0005-0000-0000-00008A7D0000}"/>
    <cellStyle name="20% - Accent1 4 2 2 2 5 3 3 2" xfId="32322" xr:uid="{00000000-0005-0000-0000-00008B7D0000}"/>
    <cellStyle name="20% - Accent1 4 2 2 2 5 3 3 2 2" xfId="32323" xr:uid="{00000000-0005-0000-0000-00008C7D0000}"/>
    <cellStyle name="20% - Accent1 4 2 2 2 5 3 3 2 2 2" xfId="32324" xr:uid="{00000000-0005-0000-0000-00008D7D0000}"/>
    <cellStyle name="20% - Accent1 4 2 2 2 5 3 3 2 3" xfId="32325" xr:uid="{00000000-0005-0000-0000-00008E7D0000}"/>
    <cellStyle name="20% - Accent1 4 2 2 2 5 3 3 3" xfId="32326" xr:uid="{00000000-0005-0000-0000-00008F7D0000}"/>
    <cellStyle name="20% - Accent1 4 2 2 2 5 3 3 3 2" xfId="32327" xr:uid="{00000000-0005-0000-0000-0000907D0000}"/>
    <cellStyle name="20% - Accent1 4 2 2 2 5 3 3 4" xfId="32328" xr:uid="{00000000-0005-0000-0000-0000917D0000}"/>
    <cellStyle name="20% - Accent1 4 2 2 2 5 3 4" xfId="32329" xr:uid="{00000000-0005-0000-0000-0000927D0000}"/>
    <cellStyle name="20% - Accent1 4 2 2 2 5 3 4 2" xfId="32330" xr:uid="{00000000-0005-0000-0000-0000937D0000}"/>
    <cellStyle name="20% - Accent1 4 2 2 2 5 3 4 2 2" xfId="32331" xr:uid="{00000000-0005-0000-0000-0000947D0000}"/>
    <cellStyle name="20% - Accent1 4 2 2 2 5 3 4 2 2 2" xfId="32332" xr:uid="{00000000-0005-0000-0000-0000957D0000}"/>
    <cellStyle name="20% - Accent1 4 2 2 2 5 3 4 2 3" xfId="32333" xr:uid="{00000000-0005-0000-0000-0000967D0000}"/>
    <cellStyle name="20% - Accent1 4 2 2 2 5 3 4 3" xfId="32334" xr:uid="{00000000-0005-0000-0000-0000977D0000}"/>
    <cellStyle name="20% - Accent1 4 2 2 2 5 3 4 3 2" xfId="32335" xr:uid="{00000000-0005-0000-0000-0000987D0000}"/>
    <cellStyle name="20% - Accent1 4 2 2 2 5 3 4 4" xfId="32336" xr:uid="{00000000-0005-0000-0000-0000997D0000}"/>
    <cellStyle name="20% - Accent1 4 2 2 2 5 3 5" xfId="32337" xr:uid="{00000000-0005-0000-0000-00009A7D0000}"/>
    <cellStyle name="20% - Accent1 4 2 2 2 5 3 5 2" xfId="32338" xr:uid="{00000000-0005-0000-0000-00009B7D0000}"/>
    <cellStyle name="20% - Accent1 4 2 2 2 5 3 5 2 2" xfId="32339" xr:uid="{00000000-0005-0000-0000-00009C7D0000}"/>
    <cellStyle name="20% - Accent1 4 2 2 2 5 3 5 3" xfId="32340" xr:uid="{00000000-0005-0000-0000-00009D7D0000}"/>
    <cellStyle name="20% - Accent1 4 2 2 2 5 3 6" xfId="32341" xr:uid="{00000000-0005-0000-0000-00009E7D0000}"/>
    <cellStyle name="20% - Accent1 4 2 2 2 5 3 6 2" xfId="32342" xr:uid="{00000000-0005-0000-0000-00009F7D0000}"/>
    <cellStyle name="20% - Accent1 4 2 2 2 5 3 6 2 2" xfId="32343" xr:uid="{00000000-0005-0000-0000-0000A07D0000}"/>
    <cellStyle name="20% - Accent1 4 2 2 2 5 3 6 3" xfId="32344" xr:uid="{00000000-0005-0000-0000-0000A17D0000}"/>
    <cellStyle name="20% - Accent1 4 2 2 2 5 3 7" xfId="32345" xr:uid="{00000000-0005-0000-0000-0000A27D0000}"/>
    <cellStyle name="20% - Accent1 4 2 2 2 5 3 7 2" xfId="32346" xr:uid="{00000000-0005-0000-0000-0000A37D0000}"/>
    <cellStyle name="20% - Accent1 4 2 2 2 5 3 8" xfId="32347" xr:uid="{00000000-0005-0000-0000-0000A47D0000}"/>
    <cellStyle name="20% - Accent1 4 2 2 2 5 3 8 2" xfId="32348" xr:uid="{00000000-0005-0000-0000-0000A57D0000}"/>
    <cellStyle name="20% - Accent1 4 2 2 2 5 3 9" xfId="32349" xr:uid="{00000000-0005-0000-0000-0000A67D0000}"/>
    <cellStyle name="20% - Accent1 4 2 2 2 5 4" xfId="32350" xr:uid="{00000000-0005-0000-0000-0000A77D0000}"/>
    <cellStyle name="20% - Accent1 4 2 2 2 5 4 2" xfId="32351" xr:uid="{00000000-0005-0000-0000-0000A87D0000}"/>
    <cellStyle name="20% - Accent1 4 2 2 2 5 4 2 2" xfId="32352" xr:uid="{00000000-0005-0000-0000-0000A97D0000}"/>
    <cellStyle name="20% - Accent1 4 2 2 2 5 4 2 2 2" xfId="32353" xr:uid="{00000000-0005-0000-0000-0000AA7D0000}"/>
    <cellStyle name="20% - Accent1 4 2 2 2 5 4 2 3" xfId="32354" xr:uid="{00000000-0005-0000-0000-0000AB7D0000}"/>
    <cellStyle name="20% - Accent1 4 2 2 2 5 4 3" xfId="32355" xr:uid="{00000000-0005-0000-0000-0000AC7D0000}"/>
    <cellStyle name="20% - Accent1 4 2 2 2 5 4 3 2" xfId="32356" xr:uid="{00000000-0005-0000-0000-0000AD7D0000}"/>
    <cellStyle name="20% - Accent1 4 2 2 2 5 4 4" xfId="32357" xr:uid="{00000000-0005-0000-0000-0000AE7D0000}"/>
    <cellStyle name="20% - Accent1 4 2 2 2 5 5" xfId="32358" xr:uid="{00000000-0005-0000-0000-0000AF7D0000}"/>
    <cellStyle name="20% - Accent1 4 2 2 2 5 5 2" xfId="32359" xr:uid="{00000000-0005-0000-0000-0000B07D0000}"/>
    <cellStyle name="20% - Accent1 4 2 2 2 5 5 2 2" xfId="32360" xr:uid="{00000000-0005-0000-0000-0000B17D0000}"/>
    <cellStyle name="20% - Accent1 4 2 2 2 5 5 2 2 2" xfId="32361" xr:uid="{00000000-0005-0000-0000-0000B27D0000}"/>
    <cellStyle name="20% - Accent1 4 2 2 2 5 5 2 3" xfId="32362" xr:uid="{00000000-0005-0000-0000-0000B37D0000}"/>
    <cellStyle name="20% - Accent1 4 2 2 2 5 5 3" xfId="32363" xr:uid="{00000000-0005-0000-0000-0000B47D0000}"/>
    <cellStyle name="20% - Accent1 4 2 2 2 5 5 3 2" xfId="32364" xr:uid="{00000000-0005-0000-0000-0000B57D0000}"/>
    <cellStyle name="20% - Accent1 4 2 2 2 5 5 4" xfId="32365" xr:uid="{00000000-0005-0000-0000-0000B67D0000}"/>
    <cellStyle name="20% - Accent1 4 2 2 2 5 6" xfId="32366" xr:uid="{00000000-0005-0000-0000-0000B77D0000}"/>
    <cellStyle name="20% - Accent1 4 2 2 2 5 6 2" xfId="32367" xr:uid="{00000000-0005-0000-0000-0000B87D0000}"/>
    <cellStyle name="20% - Accent1 4 2 2 2 5 6 2 2" xfId="32368" xr:uid="{00000000-0005-0000-0000-0000B97D0000}"/>
    <cellStyle name="20% - Accent1 4 2 2 2 5 6 2 2 2" xfId="32369" xr:uid="{00000000-0005-0000-0000-0000BA7D0000}"/>
    <cellStyle name="20% - Accent1 4 2 2 2 5 6 2 3" xfId="32370" xr:uid="{00000000-0005-0000-0000-0000BB7D0000}"/>
    <cellStyle name="20% - Accent1 4 2 2 2 5 6 3" xfId="32371" xr:uid="{00000000-0005-0000-0000-0000BC7D0000}"/>
    <cellStyle name="20% - Accent1 4 2 2 2 5 6 3 2" xfId="32372" xr:uid="{00000000-0005-0000-0000-0000BD7D0000}"/>
    <cellStyle name="20% - Accent1 4 2 2 2 5 6 4" xfId="32373" xr:uid="{00000000-0005-0000-0000-0000BE7D0000}"/>
    <cellStyle name="20% - Accent1 4 2 2 2 5 7" xfId="32374" xr:uid="{00000000-0005-0000-0000-0000BF7D0000}"/>
    <cellStyle name="20% - Accent1 4 2 2 2 5 7 2" xfId="32375" xr:uid="{00000000-0005-0000-0000-0000C07D0000}"/>
    <cellStyle name="20% - Accent1 4 2 2 2 5 7 2 2" xfId="32376" xr:uid="{00000000-0005-0000-0000-0000C17D0000}"/>
    <cellStyle name="20% - Accent1 4 2 2 2 5 7 3" xfId="32377" xr:uid="{00000000-0005-0000-0000-0000C27D0000}"/>
    <cellStyle name="20% - Accent1 4 2 2 2 5 8" xfId="32378" xr:uid="{00000000-0005-0000-0000-0000C37D0000}"/>
    <cellStyle name="20% - Accent1 4 2 2 2 5 8 2" xfId="32379" xr:uid="{00000000-0005-0000-0000-0000C47D0000}"/>
    <cellStyle name="20% - Accent1 4 2 2 2 5 8 2 2" xfId="32380" xr:uid="{00000000-0005-0000-0000-0000C57D0000}"/>
    <cellStyle name="20% - Accent1 4 2 2 2 5 8 3" xfId="32381" xr:uid="{00000000-0005-0000-0000-0000C67D0000}"/>
    <cellStyle name="20% - Accent1 4 2 2 2 5 9" xfId="32382" xr:uid="{00000000-0005-0000-0000-0000C77D0000}"/>
    <cellStyle name="20% - Accent1 4 2 2 2 5 9 2" xfId="32383" xr:uid="{00000000-0005-0000-0000-0000C87D0000}"/>
    <cellStyle name="20% - Accent1 4 2 2 2 6" xfId="32384" xr:uid="{00000000-0005-0000-0000-0000C97D0000}"/>
    <cellStyle name="20% - Accent1 4 2 2 2 6 2" xfId="32385" xr:uid="{00000000-0005-0000-0000-0000CA7D0000}"/>
    <cellStyle name="20% - Accent1 4 2 2 2 6 2 2" xfId="32386" xr:uid="{00000000-0005-0000-0000-0000CB7D0000}"/>
    <cellStyle name="20% - Accent1 4 2 2 2 6 2 2 2" xfId="32387" xr:uid="{00000000-0005-0000-0000-0000CC7D0000}"/>
    <cellStyle name="20% - Accent1 4 2 2 2 6 2 2 2 2" xfId="32388" xr:uid="{00000000-0005-0000-0000-0000CD7D0000}"/>
    <cellStyle name="20% - Accent1 4 2 2 2 6 2 2 3" xfId="32389" xr:uid="{00000000-0005-0000-0000-0000CE7D0000}"/>
    <cellStyle name="20% - Accent1 4 2 2 2 6 2 3" xfId="32390" xr:uid="{00000000-0005-0000-0000-0000CF7D0000}"/>
    <cellStyle name="20% - Accent1 4 2 2 2 6 2 3 2" xfId="32391" xr:uid="{00000000-0005-0000-0000-0000D07D0000}"/>
    <cellStyle name="20% - Accent1 4 2 2 2 6 2 4" xfId="32392" xr:uid="{00000000-0005-0000-0000-0000D17D0000}"/>
    <cellStyle name="20% - Accent1 4 2 2 2 6 3" xfId="32393" xr:uid="{00000000-0005-0000-0000-0000D27D0000}"/>
    <cellStyle name="20% - Accent1 4 2 2 2 6 3 2" xfId="32394" xr:uid="{00000000-0005-0000-0000-0000D37D0000}"/>
    <cellStyle name="20% - Accent1 4 2 2 2 6 3 2 2" xfId="32395" xr:uid="{00000000-0005-0000-0000-0000D47D0000}"/>
    <cellStyle name="20% - Accent1 4 2 2 2 6 3 2 2 2" xfId="32396" xr:uid="{00000000-0005-0000-0000-0000D57D0000}"/>
    <cellStyle name="20% - Accent1 4 2 2 2 6 3 2 3" xfId="32397" xr:uid="{00000000-0005-0000-0000-0000D67D0000}"/>
    <cellStyle name="20% - Accent1 4 2 2 2 6 3 3" xfId="32398" xr:uid="{00000000-0005-0000-0000-0000D77D0000}"/>
    <cellStyle name="20% - Accent1 4 2 2 2 6 3 3 2" xfId="32399" xr:uid="{00000000-0005-0000-0000-0000D87D0000}"/>
    <cellStyle name="20% - Accent1 4 2 2 2 6 3 4" xfId="32400" xr:uid="{00000000-0005-0000-0000-0000D97D0000}"/>
    <cellStyle name="20% - Accent1 4 2 2 2 6 4" xfId="32401" xr:uid="{00000000-0005-0000-0000-0000DA7D0000}"/>
    <cellStyle name="20% - Accent1 4 2 2 2 6 4 2" xfId="32402" xr:uid="{00000000-0005-0000-0000-0000DB7D0000}"/>
    <cellStyle name="20% - Accent1 4 2 2 2 6 4 2 2" xfId="32403" xr:uid="{00000000-0005-0000-0000-0000DC7D0000}"/>
    <cellStyle name="20% - Accent1 4 2 2 2 6 4 2 2 2" xfId="32404" xr:uid="{00000000-0005-0000-0000-0000DD7D0000}"/>
    <cellStyle name="20% - Accent1 4 2 2 2 6 4 2 3" xfId="32405" xr:uid="{00000000-0005-0000-0000-0000DE7D0000}"/>
    <cellStyle name="20% - Accent1 4 2 2 2 6 4 3" xfId="32406" xr:uid="{00000000-0005-0000-0000-0000DF7D0000}"/>
    <cellStyle name="20% - Accent1 4 2 2 2 6 4 3 2" xfId="32407" xr:uid="{00000000-0005-0000-0000-0000E07D0000}"/>
    <cellStyle name="20% - Accent1 4 2 2 2 6 4 4" xfId="32408" xr:uid="{00000000-0005-0000-0000-0000E17D0000}"/>
    <cellStyle name="20% - Accent1 4 2 2 2 6 5" xfId="32409" xr:uid="{00000000-0005-0000-0000-0000E27D0000}"/>
    <cellStyle name="20% - Accent1 4 2 2 2 6 5 2" xfId="32410" xr:uid="{00000000-0005-0000-0000-0000E37D0000}"/>
    <cellStyle name="20% - Accent1 4 2 2 2 6 5 2 2" xfId="32411" xr:uid="{00000000-0005-0000-0000-0000E47D0000}"/>
    <cellStyle name="20% - Accent1 4 2 2 2 6 5 3" xfId="32412" xr:uid="{00000000-0005-0000-0000-0000E57D0000}"/>
    <cellStyle name="20% - Accent1 4 2 2 2 6 6" xfId="32413" xr:uid="{00000000-0005-0000-0000-0000E67D0000}"/>
    <cellStyle name="20% - Accent1 4 2 2 2 6 6 2" xfId="32414" xr:uid="{00000000-0005-0000-0000-0000E77D0000}"/>
    <cellStyle name="20% - Accent1 4 2 2 2 6 6 2 2" xfId="32415" xr:uid="{00000000-0005-0000-0000-0000E87D0000}"/>
    <cellStyle name="20% - Accent1 4 2 2 2 6 6 3" xfId="32416" xr:uid="{00000000-0005-0000-0000-0000E97D0000}"/>
    <cellStyle name="20% - Accent1 4 2 2 2 6 7" xfId="32417" xr:uid="{00000000-0005-0000-0000-0000EA7D0000}"/>
    <cellStyle name="20% - Accent1 4 2 2 2 6 7 2" xfId="32418" xr:uid="{00000000-0005-0000-0000-0000EB7D0000}"/>
    <cellStyle name="20% - Accent1 4 2 2 2 6 8" xfId="32419" xr:uid="{00000000-0005-0000-0000-0000EC7D0000}"/>
    <cellStyle name="20% - Accent1 4 2 2 2 6 8 2" xfId="32420" xr:uid="{00000000-0005-0000-0000-0000ED7D0000}"/>
    <cellStyle name="20% - Accent1 4 2 2 2 6 9" xfId="32421" xr:uid="{00000000-0005-0000-0000-0000EE7D0000}"/>
    <cellStyle name="20% - Accent1 4 2 2 2 7" xfId="32422" xr:uid="{00000000-0005-0000-0000-0000EF7D0000}"/>
    <cellStyle name="20% - Accent1 4 2 2 2 7 2" xfId="32423" xr:uid="{00000000-0005-0000-0000-0000F07D0000}"/>
    <cellStyle name="20% - Accent1 4 2 2 2 7 2 2" xfId="32424" xr:uid="{00000000-0005-0000-0000-0000F17D0000}"/>
    <cellStyle name="20% - Accent1 4 2 2 2 7 2 2 2" xfId="32425" xr:uid="{00000000-0005-0000-0000-0000F27D0000}"/>
    <cellStyle name="20% - Accent1 4 2 2 2 7 2 2 2 2" xfId="32426" xr:uid="{00000000-0005-0000-0000-0000F37D0000}"/>
    <cellStyle name="20% - Accent1 4 2 2 2 7 2 2 3" xfId="32427" xr:uid="{00000000-0005-0000-0000-0000F47D0000}"/>
    <cellStyle name="20% - Accent1 4 2 2 2 7 2 3" xfId="32428" xr:uid="{00000000-0005-0000-0000-0000F57D0000}"/>
    <cellStyle name="20% - Accent1 4 2 2 2 7 2 3 2" xfId="32429" xr:uid="{00000000-0005-0000-0000-0000F67D0000}"/>
    <cellStyle name="20% - Accent1 4 2 2 2 7 2 4" xfId="32430" xr:uid="{00000000-0005-0000-0000-0000F77D0000}"/>
    <cellStyle name="20% - Accent1 4 2 2 2 7 3" xfId="32431" xr:uid="{00000000-0005-0000-0000-0000F87D0000}"/>
    <cellStyle name="20% - Accent1 4 2 2 2 7 3 2" xfId="32432" xr:uid="{00000000-0005-0000-0000-0000F97D0000}"/>
    <cellStyle name="20% - Accent1 4 2 2 2 7 3 2 2" xfId="32433" xr:uid="{00000000-0005-0000-0000-0000FA7D0000}"/>
    <cellStyle name="20% - Accent1 4 2 2 2 7 3 2 2 2" xfId="32434" xr:uid="{00000000-0005-0000-0000-0000FB7D0000}"/>
    <cellStyle name="20% - Accent1 4 2 2 2 7 3 2 3" xfId="32435" xr:uid="{00000000-0005-0000-0000-0000FC7D0000}"/>
    <cellStyle name="20% - Accent1 4 2 2 2 7 3 3" xfId="32436" xr:uid="{00000000-0005-0000-0000-0000FD7D0000}"/>
    <cellStyle name="20% - Accent1 4 2 2 2 7 3 3 2" xfId="32437" xr:uid="{00000000-0005-0000-0000-0000FE7D0000}"/>
    <cellStyle name="20% - Accent1 4 2 2 2 7 3 4" xfId="32438" xr:uid="{00000000-0005-0000-0000-0000FF7D0000}"/>
    <cellStyle name="20% - Accent1 4 2 2 2 7 4" xfId="32439" xr:uid="{00000000-0005-0000-0000-0000007E0000}"/>
    <cellStyle name="20% - Accent1 4 2 2 2 7 4 2" xfId="32440" xr:uid="{00000000-0005-0000-0000-0000017E0000}"/>
    <cellStyle name="20% - Accent1 4 2 2 2 7 4 2 2" xfId="32441" xr:uid="{00000000-0005-0000-0000-0000027E0000}"/>
    <cellStyle name="20% - Accent1 4 2 2 2 7 4 2 2 2" xfId="32442" xr:uid="{00000000-0005-0000-0000-0000037E0000}"/>
    <cellStyle name="20% - Accent1 4 2 2 2 7 4 2 3" xfId="32443" xr:uid="{00000000-0005-0000-0000-0000047E0000}"/>
    <cellStyle name="20% - Accent1 4 2 2 2 7 4 3" xfId="32444" xr:uid="{00000000-0005-0000-0000-0000057E0000}"/>
    <cellStyle name="20% - Accent1 4 2 2 2 7 4 3 2" xfId="32445" xr:uid="{00000000-0005-0000-0000-0000067E0000}"/>
    <cellStyle name="20% - Accent1 4 2 2 2 7 4 4" xfId="32446" xr:uid="{00000000-0005-0000-0000-0000077E0000}"/>
    <cellStyle name="20% - Accent1 4 2 2 2 7 5" xfId="32447" xr:uid="{00000000-0005-0000-0000-0000087E0000}"/>
    <cellStyle name="20% - Accent1 4 2 2 2 7 5 2" xfId="32448" xr:uid="{00000000-0005-0000-0000-0000097E0000}"/>
    <cellStyle name="20% - Accent1 4 2 2 2 7 5 2 2" xfId="32449" xr:uid="{00000000-0005-0000-0000-00000A7E0000}"/>
    <cellStyle name="20% - Accent1 4 2 2 2 7 5 3" xfId="32450" xr:uid="{00000000-0005-0000-0000-00000B7E0000}"/>
    <cellStyle name="20% - Accent1 4 2 2 2 7 6" xfId="32451" xr:uid="{00000000-0005-0000-0000-00000C7E0000}"/>
    <cellStyle name="20% - Accent1 4 2 2 2 7 6 2" xfId="32452" xr:uid="{00000000-0005-0000-0000-00000D7E0000}"/>
    <cellStyle name="20% - Accent1 4 2 2 2 7 6 2 2" xfId="32453" xr:uid="{00000000-0005-0000-0000-00000E7E0000}"/>
    <cellStyle name="20% - Accent1 4 2 2 2 7 6 3" xfId="32454" xr:uid="{00000000-0005-0000-0000-00000F7E0000}"/>
    <cellStyle name="20% - Accent1 4 2 2 2 7 7" xfId="32455" xr:uid="{00000000-0005-0000-0000-0000107E0000}"/>
    <cellStyle name="20% - Accent1 4 2 2 2 7 7 2" xfId="32456" xr:uid="{00000000-0005-0000-0000-0000117E0000}"/>
    <cellStyle name="20% - Accent1 4 2 2 2 7 8" xfId="32457" xr:uid="{00000000-0005-0000-0000-0000127E0000}"/>
    <cellStyle name="20% - Accent1 4 2 2 2 7 8 2" xfId="32458" xr:uid="{00000000-0005-0000-0000-0000137E0000}"/>
    <cellStyle name="20% - Accent1 4 2 2 2 7 9" xfId="32459" xr:uid="{00000000-0005-0000-0000-0000147E0000}"/>
    <cellStyle name="20% - Accent1 4 2 2 2 8" xfId="32460" xr:uid="{00000000-0005-0000-0000-0000157E0000}"/>
    <cellStyle name="20% - Accent1 4 2 2 2 8 2" xfId="32461" xr:uid="{00000000-0005-0000-0000-0000167E0000}"/>
    <cellStyle name="20% - Accent1 4 2 2 2 8 2 2" xfId="32462" xr:uid="{00000000-0005-0000-0000-0000177E0000}"/>
    <cellStyle name="20% - Accent1 4 2 2 2 8 2 2 2" xfId="32463" xr:uid="{00000000-0005-0000-0000-0000187E0000}"/>
    <cellStyle name="20% - Accent1 4 2 2 2 8 2 3" xfId="32464" xr:uid="{00000000-0005-0000-0000-0000197E0000}"/>
    <cellStyle name="20% - Accent1 4 2 2 2 8 3" xfId="32465" xr:uid="{00000000-0005-0000-0000-00001A7E0000}"/>
    <cellStyle name="20% - Accent1 4 2 2 2 8 3 2" xfId="32466" xr:uid="{00000000-0005-0000-0000-00001B7E0000}"/>
    <cellStyle name="20% - Accent1 4 2 2 2 8 4" xfId="32467" xr:uid="{00000000-0005-0000-0000-00001C7E0000}"/>
    <cellStyle name="20% - Accent1 4 2 2 2 9" xfId="32468" xr:uid="{00000000-0005-0000-0000-00001D7E0000}"/>
    <cellStyle name="20% - Accent1 4 2 2 2 9 2" xfId="32469" xr:uid="{00000000-0005-0000-0000-00001E7E0000}"/>
    <cellStyle name="20% - Accent1 4 2 2 2 9 2 2" xfId="32470" xr:uid="{00000000-0005-0000-0000-00001F7E0000}"/>
    <cellStyle name="20% - Accent1 4 2 2 2 9 2 2 2" xfId="32471" xr:uid="{00000000-0005-0000-0000-0000207E0000}"/>
    <cellStyle name="20% - Accent1 4 2 2 2 9 2 3" xfId="32472" xr:uid="{00000000-0005-0000-0000-0000217E0000}"/>
    <cellStyle name="20% - Accent1 4 2 2 2 9 3" xfId="32473" xr:uid="{00000000-0005-0000-0000-0000227E0000}"/>
    <cellStyle name="20% - Accent1 4 2 2 2 9 3 2" xfId="32474" xr:uid="{00000000-0005-0000-0000-0000237E0000}"/>
    <cellStyle name="20% - Accent1 4 2 2 2 9 4" xfId="32475" xr:uid="{00000000-0005-0000-0000-0000247E0000}"/>
    <cellStyle name="20% - Accent1 4 2 2 3" xfId="32476" xr:uid="{00000000-0005-0000-0000-0000257E0000}"/>
    <cellStyle name="20% - Accent1 4 2 2 3 10" xfId="32477" xr:uid="{00000000-0005-0000-0000-0000267E0000}"/>
    <cellStyle name="20% - Accent1 4 2 2 3 10 2" xfId="32478" xr:uid="{00000000-0005-0000-0000-0000277E0000}"/>
    <cellStyle name="20% - Accent1 4 2 2 3 10 2 2" xfId="32479" xr:uid="{00000000-0005-0000-0000-0000287E0000}"/>
    <cellStyle name="20% - Accent1 4 2 2 3 10 3" xfId="32480" xr:uid="{00000000-0005-0000-0000-0000297E0000}"/>
    <cellStyle name="20% - Accent1 4 2 2 3 11" xfId="32481" xr:uid="{00000000-0005-0000-0000-00002A7E0000}"/>
    <cellStyle name="20% - Accent1 4 2 2 3 11 2" xfId="32482" xr:uid="{00000000-0005-0000-0000-00002B7E0000}"/>
    <cellStyle name="20% - Accent1 4 2 2 3 11 2 2" xfId="32483" xr:uid="{00000000-0005-0000-0000-00002C7E0000}"/>
    <cellStyle name="20% - Accent1 4 2 2 3 11 3" xfId="32484" xr:uid="{00000000-0005-0000-0000-00002D7E0000}"/>
    <cellStyle name="20% - Accent1 4 2 2 3 12" xfId="32485" xr:uid="{00000000-0005-0000-0000-00002E7E0000}"/>
    <cellStyle name="20% - Accent1 4 2 2 3 12 2" xfId="32486" xr:uid="{00000000-0005-0000-0000-00002F7E0000}"/>
    <cellStyle name="20% - Accent1 4 2 2 3 13" xfId="32487" xr:uid="{00000000-0005-0000-0000-0000307E0000}"/>
    <cellStyle name="20% - Accent1 4 2 2 3 13 2" xfId="32488" xr:uid="{00000000-0005-0000-0000-0000317E0000}"/>
    <cellStyle name="20% - Accent1 4 2 2 3 14" xfId="32489" xr:uid="{00000000-0005-0000-0000-0000327E0000}"/>
    <cellStyle name="20% - Accent1 4 2 2 3 2" xfId="32490" xr:uid="{00000000-0005-0000-0000-0000337E0000}"/>
    <cellStyle name="20% - Accent1 4 2 2 3 2 10" xfId="32491" xr:uid="{00000000-0005-0000-0000-0000347E0000}"/>
    <cellStyle name="20% - Accent1 4 2 2 3 2 10 2" xfId="32492" xr:uid="{00000000-0005-0000-0000-0000357E0000}"/>
    <cellStyle name="20% - Accent1 4 2 2 3 2 11" xfId="32493" xr:uid="{00000000-0005-0000-0000-0000367E0000}"/>
    <cellStyle name="20% - Accent1 4 2 2 3 2 2" xfId="32494" xr:uid="{00000000-0005-0000-0000-0000377E0000}"/>
    <cellStyle name="20% - Accent1 4 2 2 3 2 2 2" xfId="32495" xr:uid="{00000000-0005-0000-0000-0000387E0000}"/>
    <cellStyle name="20% - Accent1 4 2 2 3 2 2 2 2" xfId="32496" xr:uid="{00000000-0005-0000-0000-0000397E0000}"/>
    <cellStyle name="20% - Accent1 4 2 2 3 2 2 2 2 2" xfId="32497" xr:uid="{00000000-0005-0000-0000-00003A7E0000}"/>
    <cellStyle name="20% - Accent1 4 2 2 3 2 2 2 2 2 2" xfId="32498" xr:uid="{00000000-0005-0000-0000-00003B7E0000}"/>
    <cellStyle name="20% - Accent1 4 2 2 3 2 2 2 2 3" xfId="32499" xr:uid="{00000000-0005-0000-0000-00003C7E0000}"/>
    <cellStyle name="20% - Accent1 4 2 2 3 2 2 2 3" xfId="32500" xr:uid="{00000000-0005-0000-0000-00003D7E0000}"/>
    <cellStyle name="20% - Accent1 4 2 2 3 2 2 2 3 2" xfId="32501" xr:uid="{00000000-0005-0000-0000-00003E7E0000}"/>
    <cellStyle name="20% - Accent1 4 2 2 3 2 2 2 4" xfId="32502" xr:uid="{00000000-0005-0000-0000-00003F7E0000}"/>
    <cellStyle name="20% - Accent1 4 2 2 3 2 2 3" xfId="32503" xr:uid="{00000000-0005-0000-0000-0000407E0000}"/>
    <cellStyle name="20% - Accent1 4 2 2 3 2 2 3 2" xfId="32504" xr:uid="{00000000-0005-0000-0000-0000417E0000}"/>
    <cellStyle name="20% - Accent1 4 2 2 3 2 2 3 2 2" xfId="32505" xr:uid="{00000000-0005-0000-0000-0000427E0000}"/>
    <cellStyle name="20% - Accent1 4 2 2 3 2 2 3 2 2 2" xfId="32506" xr:uid="{00000000-0005-0000-0000-0000437E0000}"/>
    <cellStyle name="20% - Accent1 4 2 2 3 2 2 3 2 3" xfId="32507" xr:uid="{00000000-0005-0000-0000-0000447E0000}"/>
    <cellStyle name="20% - Accent1 4 2 2 3 2 2 3 3" xfId="32508" xr:uid="{00000000-0005-0000-0000-0000457E0000}"/>
    <cellStyle name="20% - Accent1 4 2 2 3 2 2 3 3 2" xfId="32509" xr:uid="{00000000-0005-0000-0000-0000467E0000}"/>
    <cellStyle name="20% - Accent1 4 2 2 3 2 2 3 4" xfId="32510" xr:uid="{00000000-0005-0000-0000-0000477E0000}"/>
    <cellStyle name="20% - Accent1 4 2 2 3 2 2 4" xfId="32511" xr:uid="{00000000-0005-0000-0000-0000487E0000}"/>
    <cellStyle name="20% - Accent1 4 2 2 3 2 2 4 2" xfId="32512" xr:uid="{00000000-0005-0000-0000-0000497E0000}"/>
    <cellStyle name="20% - Accent1 4 2 2 3 2 2 4 2 2" xfId="32513" xr:uid="{00000000-0005-0000-0000-00004A7E0000}"/>
    <cellStyle name="20% - Accent1 4 2 2 3 2 2 4 2 2 2" xfId="32514" xr:uid="{00000000-0005-0000-0000-00004B7E0000}"/>
    <cellStyle name="20% - Accent1 4 2 2 3 2 2 4 2 3" xfId="32515" xr:uid="{00000000-0005-0000-0000-00004C7E0000}"/>
    <cellStyle name="20% - Accent1 4 2 2 3 2 2 4 3" xfId="32516" xr:uid="{00000000-0005-0000-0000-00004D7E0000}"/>
    <cellStyle name="20% - Accent1 4 2 2 3 2 2 4 3 2" xfId="32517" xr:uid="{00000000-0005-0000-0000-00004E7E0000}"/>
    <cellStyle name="20% - Accent1 4 2 2 3 2 2 4 4" xfId="32518" xr:uid="{00000000-0005-0000-0000-00004F7E0000}"/>
    <cellStyle name="20% - Accent1 4 2 2 3 2 2 5" xfId="32519" xr:uid="{00000000-0005-0000-0000-0000507E0000}"/>
    <cellStyle name="20% - Accent1 4 2 2 3 2 2 5 2" xfId="32520" xr:uid="{00000000-0005-0000-0000-0000517E0000}"/>
    <cellStyle name="20% - Accent1 4 2 2 3 2 2 5 2 2" xfId="32521" xr:uid="{00000000-0005-0000-0000-0000527E0000}"/>
    <cellStyle name="20% - Accent1 4 2 2 3 2 2 5 3" xfId="32522" xr:uid="{00000000-0005-0000-0000-0000537E0000}"/>
    <cellStyle name="20% - Accent1 4 2 2 3 2 2 6" xfId="32523" xr:uid="{00000000-0005-0000-0000-0000547E0000}"/>
    <cellStyle name="20% - Accent1 4 2 2 3 2 2 6 2" xfId="32524" xr:uid="{00000000-0005-0000-0000-0000557E0000}"/>
    <cellStyle name="20% - Accent1 4 2 2 3 2 2 6 2 2" xfId="32525" xr:uid="{00000000-0005-0000-0000-0000567E0000}"/>
    <cellStyle name="20% - Accent1 4 2 2 3 2 2 6 3" xfId="32526" xr:uid="{00000000-0005-0000-0000-0000577E0000}"/>
    <cellStyle name="20% - Accent1 4 2 2 3 2 2 7" xfId="32527" xr:uid="{00000000-0005-0000-0000-0000587E0000}"/>
    <cellStyle name="20% - Accent1 4 2 2 3 2 2 7 2" xfId="32528" xr:uid="{00000000-0005-0000-0000-0000597E0000}"/>
    <cellStyle name="20% - Accent1 4 2 2 3 2 2 8" xfId="32529" xr:uid="{00000000-0005-0000-0000-00005A7E0000}"/>
    <cellStyle name="20% - Accent1 4 2 2 3 2 2 8 2" xfId="32530" xr:uid="{00000000-0005-0000-0000-00005B7E0000}"/>
    <cellStyle name="20% - Accent1 4 2 2 3 2 2 9" xfId="32531" xr:uid="{00000000-0005-0000-0000-00005C7E0000}"/>
    <cellStyle name="20% - Accent1 4 2 2 3 2 3" xfId="32532" xr:uid="{00000000-0005-0000-0000-00005D7E0000}"/>
    <cellStyle name="20% - Accent1 4 2 2 3 2 3 2" xfId="32533" xr:uid="{00000000-0005-0000-0000-00005E7E0000}"/>
    <cellStyle name="20% - Accent1 4 2 2 3 2 3 2 2" xfId="32534" xr:uid="{00000000-0005-0000-0000-00005F7E0000}"/>
    <cellStyle name="20% - Accent1 4 2 2 3 2 3 2 2 2" xfId="32535" xr:uid="{00000000-0005-0000-0000-0000607E0000}"/>
    <cellStyle name="20% - Accent1 4 2 2 3 2 3 2 2 2 2" xfId="32536" xr:uid="{00000000-0005-0000-0000-0000617E0000}"/>
    <cellStyle name="20% - Accent1 4 2 2 3 2 3 2 2 3" xfId="32537" xr:uid="{00000000-0005-0000-0000-0000627E0000}"/>
    <cellStyle name="20% - Accent1 4 2 2 3 2 3 2 3" xfId="32538" xr:uid="{00000000-0005-0000-0000-0000637E0000}"/>
    <cellStyle name="20% - Accent1 4 2 2 3 2 3 2 3 2" xfId="32539" xr:uid="{00000000-0005-0000-0000-0000647E0000}"/>
    <cellStyle name="20% - Accent1 4 2 2 3 2 3 2 4" xfId="32540" xr:uid="{00000000-0005-0000-0000-0000657E0000}"/>
    <cellStyle name="20% - Accent1 4 2 2 3 2 3 3" xfId="32541" xr:uid="{00000000-0005-0000-0000-0000667E0000}"/>
    <cellStyle name="20% - Accent1 4 2 2 3 2 3 3 2" xfId="32542" xr:uid="{00000000-0005-0000-0000-0000677E0000}"/>
    <cellStyle name="20% - Accent1 4 2 2 3 2 3 3 2 2" xfId="32543" xr:uid="{00000000-0005-0000-0000-0000687E0000}"/>
    <cellStyle name="20% - Accent1 4 2 2 3 2 3 3 2 2 2" xfId="32544" xr:uid="{00000000-0005-0000-0000-0000697E0000}"/>
    <cellStyle name="20% - Accent1 4 2 2 3 2 3 3 2 3" xfId="32545" xr:uid="{00000000-0005-0000-0000-00006A7E0000}"/>
    <cellStyle name="20% - Accent1 4 2 2 3 2 3 3 3" xfId="32546" xr:uid="{00000000-0005-0000-0000-00006B7E0000}"/>
    <cellStyle name="20% - Accent1 4 2 2 3 2 3 3 3 2" xfId="32547" xr:uid="{00000000-0005-0000-0000-00006C7E0000}"/>
    <cellStyle name="20% - Accent1 4 2 2 3 2 3 3 4" xfId="32548" xr:uid="{00000000-0005-0000-0000-00006D7E0000}"/>
    <cellStyle name="20% - Accent1 4 2 2 3 2 3 4" xfId="32549" xr:uid="{00000000-0005-0000-0000-00006E7E0000}"/>
    <cellStyle name="20% - Accent1 4 2 2 3 2 3 4 2" xfId="32550" xr:uid="{00000000-0005-0000-0000-00006F7E0000}"/>
    <cellStyle name="20% - Accent1 4 2 2 3 2 3 4 2 2" xfId="32551" xr:uid="{00000000-0005-0000-0000-0000707E0000}"/>
    <cellStyle name="20% - Accent1 4 2 2 3 2 3 4 2 2 2" xfId="32552" xr:uid="{00000000-0005-0000-0000-0000717E0000}"/>
    <cellStyle name="20% - Accent1 4 2 2 3 2 3 4 2 3" xfId="32553" xr:uid="{00000000-0005-0000-0000-0000727E0000}"/>
    <cellStyle name="20% - Accent1 4 2 2 3 2 3 4 3" xfId="32554" xr:uid="{00000000-0005-0000-0000-0000737E0000}"/>
    <cellStyle name="20% - Accent1 4 2 2 3 2 3 4 3 2" xfId="32555" xr:uid="{00000000-0005-0000-0000-0000747E0000}"/>
    <cellStyle name="20% - Accent1 4 2 2 3 2 3 4 4" xfId="32556" xr:uid="{00000000-0005-0000-0000-0000757E0000}"/>
    <cellStyle name="20% - Accent1 4 2 2 3 2 3 5" xfId="32557" xr:uid="{00000000-0005-0000-0000-0000767E0000}"/>
    <cellStyle name="20% - Accent1 4 2 2 3 2 3 5 2" xfId="32558" xr:uid="{00000000-0005-0000-0000-0000777E0000}"/>
    <cellStyle name="20% - Accent1 4 2 2 3 2 3 5 2 2" xfId="32559" xr:uid="{00000000-0005-0000-0000-0000787E0000}"/>
    <cellStyle name="20% - Accent1 4 2 2 3 2 3 5 3" xfId="32560" xr:uid="{00000000-0005-0000-0000-0000797E0000}"/>
    <cellStyle name="20% - Accent1 4 2 2 3 2 3 6" xfId="32561" xr:uid="{00000000-0005-0000-0000-00007A7E0000}"/>
    <cellStyle name="20% - Accent1 4 2 2 3 2 3 6 2" xfId="32562" xr:uid="{00000000-0005-0000-0000-00007B7E0000}"/>
    <cellStyle name="20% - Accent1 4 2 2 3 2 3 6 2 2" xfId="32563" xr:uid="{00000000-0005-0000-0000-00007C7E0000}"/>
    <cellStyle name="20% - Accent1 4 2 2 3 2 3 6 3" xfId="32564" xr:uid="{00000000-0005-0000-0000-00007D7E0000}"/>
    <cellStyle name="20% - Accent1 4 2 2 3 2 3 7" xfId="32565" xr:uid="{00000000-0005-0000-0000-00007E7E0000}"/>
    <cellStyle name="20% - Accent1 4 2 2 3 2 3 7 2" xfId="32566" xr:uid="{00000000-0005-0000-0000-00007F7E0000}"/>
    <cellStyle name="20% - Accent1 4 2 2 3 2 3 8" xfId="32567" xr:uid="{00000000-0005-0000-0000-0000807E0000}"/>
    <cellStyle name="20% - Accent1 4 2 2 3 2 3 8 2" xfId="32568" xr:uid="{00000000-0005-0000-0000-0000817E0000}"/>
    <cellStyle name="20% - Accent1 4 2 2 3 2 3 9" xfId="32569" xr:uid="{00000000-0005-0000-0000-0000827E0000}"/>
    <cellStyle name="20% - Accent1 4 2 2 3 2 4" xfId="32570" xr:uid="{00000000-0005-0000-0000-0000837E0000}"/>
    <cellStyle name="20% - Accent1 4 2 2 3 2 4 2" xfId="32571" xr:uid="{00000000-0005-0000-0000-0000847E0000}"/>
    <cellStyle name="20% - Accent1 4 2 2 3 2 4 2 2" xfId="32572" xr:uid="{00000000-0005-0000-0000-0000857E0000}"/>
    <cellStyle name="20% - Accent1 4 2 2 3 2 4 2 2 2" xfId="32573" xr:uid="{00000000-0005-0000-0000-0000867E0000}"/>
    <cellStyle name="20% - Accent1 4 2 2 3 2 4 2 3" xfId="32574" xr:uid="{00000000-0005-0000-0000-0000877E0000}"/>
    <cellStyle name="20% - Accent1 4 2 2 3 2 4 3" xfId="32575" xr:uid="{00000000-0005-0000-0000-0000887E0000}"/>
    <cellStyle name="20% - Accent1 4 2 2 3 2 4 3 2" xfId="32576" xr:uid="{00000000-0005-0000-0000-0000897E0000}"/>
    <cellStyle name="20% - Accent1 4 2 2 3 2 4 4" xfId="32577" xr:uid="{00000000-0005-0000-0000-00008A7E0000}"/>
    <cellStyle name="20% - Accent1 4 2 2 3 2 5" xfId="32578" xr:uid="{00000000-0005-0000-0000-00008B7E0000}"/>
    <cellStyle name="20% - Accent1 4 2 2 3 2 5 2" xfId="32579" xr:uid="{00000000-0005-0000-0000-00008C7E0000}"/>
    <cellStyle name="20% - Accent1 4 2 2 3 2 5 2 2" xfId="32580" xr:uid="{00000000-0005-0000-0000-00008D7E0000}"/>
    <cellStyle name="20% - Accent1 4 2 2 3 2 5 2 2 2" xfId="32581" xr:uid="{00000000-0005-0000-0000-00008E7E0000}"/>
    <cellStyle name="20% - Accent1 4 2 2 3 2 5 2 3" xfId="32582" xr:uid="{00000000-0005-0000-0000-00008F7E0000}"/>
    <cellStyle name="20% - Accent1 4 2 2 3 2 5 3" xfId="32583" xr:uid="{00000000-0005-0000-0000-0000907E0000}"/>
    <cellStyle name="20% - Accent1 4 2 2 3 2 5 3 2" xfId="32584" xr:uid="{00000000-0005-0000-0000-0000917E0000}"/>
    <cellStyle name="20% - Accent1 4 2 2 3 2 5 4" xfId="32585" xr:uid="{00000000-0005-0000-0000-0000927E0000}"/>
    <cellStyle name="20% - Accent1 4 2 2 3 2 6" xfId="32586" xr:uid="{00000000-0005-0000-0000-0000937E0000}"/>
    <cellStyle name="20% - Accent1 4 2 2 3 2 6 2" xfId="32587" xr:uid="{00000000-0005-0000-0000-0000947E0000}"/>
    <cellStyle name="20% - Accent1 4 2 2 3 2 6 2 2" xfId="32588" xr:uid="{00000000-0005-0000-0000-0000957E0000}"/>
    <cellStyle name="20% - Accent1 4 2 2 3 2 6 2 2 2" xfId="32589" xr:uid="{00000000-0005-0000-0000-0000967E0000}"/>
    <cellStyle name="20% - Accent1 4 2 2 3 2 6 2 3" xfId="32590" xr:uid="{00000000-0005-0000-0000-0000977E0000}"/>
    <cellStyle name="20% - Accent1 4 2 2 3 2 6 3" xfId="32591" xr:uid="{00000000-0005-0000-0000-0000987E0000}"/>
    <cellStyle name="20% - Accent1 4 2 2 3 2 6 3 2" xfId="32592" xr:uid="{00000000-0005-0000-0000-0000997E0000}"/>
    <cellStyle name="20% - Accent1 4 2 2 3 2 6 4" xfId="32593" xr:uid="{00000000-0005-0000-0000-00009A7E0000}"/>
    <cellStyle name="20% - Accent1 4 2 2 3 2 7" xfId="32594" xr:uid="{00000000-0005-0000-0000-00009B7E0000}"/>
    <cellStyle name="20% - Accent1 4 2 2 3 2 7 2" xfId="32595" xr:uid="{00000000-0005-0000-0000-00009C7E0000}"/>
    <cellStyle name="20% - Accent1 4 2 2 3 2 7 2 2" xfId="32596" xr:uid="{00000000-0005-0000-0000-00009D7E0000}"/>
    <cellStyle name="20% - Accent1 4 2 2 3 2 7 3" xfId="32597" xr:uid="{00000000-0005-0000-0000-00009E7E0000}"/>
    <cellStyle name="20% - Accent1 4 2 2 3 2 8" xfId="32598" xr:uid="{00000000-0005-0000-0000-00009F7E0000}"/>
    <cellStyle name="20% - Accent1 4 2 2 3 2 8 2" xfId="32599" xr:uid="{00000000-0005-0000-0000-0000A07E0000}"/>
    <cellStyle name="20% - Accent1 4 2 2 3 2 8 2 2" xfId="32600" xr:uid="{00000000-0005-0000-0000-0000A17E0000}"/>
    <cellStyle name="20% - Accent1 4 2 2 3 2 8 3" xfId="32601" xr:uid="{00000000-0005-0000-0000-0000A27E0000}"/>
    <cellStyle name="20% - Accent1 4 2 2 3 2 9" xfId="32602" xr:uid="{00000000-0005-0000-0000-0000A37E0000}"/>
    <cellStyle name="20% - Accent1 4 2 2 3 2 9 2" xfId="32603" xr:uid="{00000000-0005-0000-0000-0000A47E0000}"/>
    <cellStyle name="20% - Accent1 4 2 2 3 3" xfId="32604" xr:uid="{00000000-0005-0000-0000-0000A57E0000}"/>
    <cellStyle name="20% - Accent1 4 2 2 3 3 10" xfId="32605" xr:uid="{00000000-0005-0000-0000-0000A67E0000}"/>
    <cellStyle name="20% - Accent1 4 2 2 3 3 10 2" xfId="32606" xr:uid="{00000000-0005-0000-0000-0000A77E0000}"/>
    <cellStyle name="20% - Accent1 4 2 2 3 3 11" xfId="32607" xr:uid="{00000000-0005-0000-0000-0000A87E0000}"/>
    <cellStyle name="20% - Accent1 4 2 2 3 3 2" xfId="32608" xr:uid="{00000000-0005-0000-0000-0000A97E0000}"/>
    <cellStyle name="20% - Accent1 4 2 2 3 3 2 2" xfId="32609" xr:uid="{00000000-0005-0000-0000-0000AA7E0000}"/>
    <cellStyle name="20% - Accent1 4 2 2 3 3 2 2 2" xfId="32610" xr:uid="{00000000-0005-0000-0000-0000AB7E0000}"/>
    <cellStyle name="20% - Accent1 4 2 2 3 3 2 2 2 2" xfId="32611" xr:uid="{00000000-0005-0000-0000-0000AC7E0000}"/>
    <cellStyle name="20% - Accent1 4 2 2 3 3 2 2 2 2 2" xfId="32612" xr:uid="{00000000-0005-0000-0000-0000AD7E0000}"/>
    <cellStyle name="20% - Accent1 4 2 2 3 3 2 2 2 3" xfId="32613" xr:uid="{00000000-0005-0000-0000-0000AE7E0000}"/>
    <cellStyle name="20% - Accent1 4 2 2 3 3 2 2 3" xfId="32614" xr:uid="{00000000-0005-0000-0000-0000AF7E0000}"/>
    <cellStyle name="20% - Accent1 4 2 2 3 3 2 2 3 2" xfId="32615" xr:uid="{00000000-0005-0000-0000-0000B07E0000}"/>
    <cellStyle name="20% - Accent1 4 2 2 3 3 2 2 4" xfId="32616" xr:uid="{00000000-0005-0000-0000-0000B17E0000}"/>
    <cellStyle name="20% - Accent1 4 2 2 3 3 2 3" xfId="32617" xr:uid="{00000000-0005-0000-0000-0000B27E0000}"/>
    <cellStyle name="20% - Accent1 4 2 2 3 3 2 3 2" xfId="32618" xr:uid="{00000000-0005-0000-0000-0000B37E0000}"/>
    <cellStyle name="20% - Accent1 4 2 2 3 3 2 3 2 2" xfId="32619" xr:uid="{00000000-0005-0000-0000-0000B47E0000}"/>
    <cellStyle name="20% - Accent1 4 2 2 3 3 2 3 2 2 2" xfId="32620" xr:uid="{00000000-0005-0000-0000-0000B57E0000}"/>
    <cellStyle name="20% - Accent1 4 2 2 3 3 2 3 2 3" xfId="32621" xr:uid="{00000000-0005-0000-0000-0000B67E0000}"/>
    <cellStyle name="20% - Accent1 4 2 2 3 3 2 3 3" xfId="32622" xr:uid="{00000000-0005-0000-0000-0000B77E0000}"/>
    <cellStyle name="20% - Accent1 4 2 2 3 3 2 3 3 2" xfId="32623" xr:uid="{00000000-0005-0000-0000-0000B87E0000}"/>
    <cellStyle name="20% - Accent1 4 2 2 3 3 2 3 4" xfId="32624" xr:uid="{00000000-0005-0000-0000-0000B97E0000}"/>
    <cellStyle name="20% - Accent1 4 2 2 3 3 2 4" xfId="32625" xr:uid="{00000000-0005-0000-0000-0000BA7E0000}"/>
    <cellStyle name="20% - Accent1 4 2 2 3 3 2 4 2" xfId="32626" xr:uid="{00000000-0005-0000-0000-0000BB7E0000}"/>
    <cellStyle name="20% - Accent1 4 2 2 3 3 2 4 2 2" xfId="32627" xr:uid="{00000000-0005-0000-0000-0000BC7E0000}"/>
    <cellStyle name="20% - Accent1 4 2 2 3 3 2 4 2 2 2" xfId="32628" xr:uid="{00000000-0005-0000-0000-0000BD7E0000}"/>
    <cellStyle name="20% - Accent1 4 2 2 3 3 2 4 2 3" xfId="32629" xr:uid="{00000000-0005-0000-0000-0000BE7E0000}"/>
    <cellStyle name="20% - Accent1 4 2 2 3 3 2 4 3" xfId="32630" xr:uid="{00000000-0005-0000-0000-0000BF7E0000}"/>
    <cellStyle name="20% - Accent1 4 2 2 3 3 2 4 3 2" xfId="32631" xr:uid="{00000000-0005-0000-0000-0000C07E0000}"/>
    <cellStyle name="20% - Accent1 4 2 2 3 3 2 4 4" xfId="32632" xr:uid="{00000000-0005-0000-0000-0000C17E0000}"/>
    <cellStyle name="20% - Accent1 4 2 2 3 3 2 5" xfId="32633" xr:uid="{00000000-0005-0000-0000-0000C27E0000}"/>
    <cellStyle name="20% - Accent1 4 2 2 3 3 2 5 2" xfId="32634" xr:uid="{00000000-0005-0000-0000-0000C37E0000}"/>
    <cellStyle name="20% - Accent1 4 2 2 3 3 2 5 2 2" xfId="32635" xr:uid="{00000000-0005-0000-0000-0000C47E0000}"/>
    <cellStyle name="20% - Accent1 4 2 2 3 3 2 5 3" xfId="32636" xr:uid="{00000000-0005-0000-0000-0000C57E0000}"/>
    <cellStyle name="20% - Accent1 4 2 2 3 3 2 6" xfId="32637" xr:uid="{00000000-0005-0000-0000-0000C67E0000}"/>
    <cellStyle name="20% - Accent1 4 2 2 3 3 2 6 2" xfId="32638" xr:uid="{00000000-0005-0000-0000-0000C77E0000}"/>
    <cellStyle name="20% - Accent1 4 2 2 3 3 2 6 2 2" xfId="32639" xr:uid="{00000000-0005-0000-0000-0000C87E0000}"/>
    <cellStyle name="20% - Accent1 4 2 2 3 3 2 6 3" xfId="32640" xr:uid="{00000000-0005-0000-0000-0000C97E0000}"/>
    <cellStyle name="20% - Accent1 4 2 2 3 3 2 7" xfId="32641" xr:uid="{00000000-0005-0000-0000-0000CA7E0000}"/>
    <cellStyle name="20% - Accent1 4 2 2 3 3 2 7 2" xfId="32642" xr:uid="{00000000-0005-0000-0000-0000CB7E0000}"/>
    <cellStyle name="20% - Accent1 4 2 2 3 3 2 8" xfId="32643" xr:uid="{00000000-0005-0000-0000-0000CC7E0000}"/>
    <cellStyle name="20% - Accent1 4 2 2 3 3 2 8 2" xfId="32644" xr:uid="{00000000-0005-0000-0000-0000CD7E0000}"/>
    <cellStyle name="20% - Accent1 4 2 2 3 3 2 9" xfId="32645" xr:uid="{00000000-0005-0000-0000-0000CE7E0000}"/>
    <cellStyle name="20% - Accent1 4 2 2 3 3 3" xfId="32646" xr:uid="{00000000-0005-0000-0000-0000CF7E0000}"/>
    <cellStyle name="20% - Accent1 4 2 2 3 3 3 2" xfId="32647" xr:uid="{00000000-0005-0000-0000-0000D07E0000}"/>
    <cellStyle name="20% - Accent1 4 2 2 3 3 3 2 2" xfId="32648" xr:uid="{00000000-0005-0000-0000-0000D17E0000}"/>
    <cellStyle name="20% - Accent1 4 2 2 3 3 3 2 2 2" xfId="32649" xr:uid="{00000000-0005-0000-0000-0000D27E0000}"/>
    <cellStyle name="20% - Accent1 4 2 2 3 3 3 2 2 2 2" xfId="32650" xr:uid="{00000000-0005-0000-0000-0000D37E0000}"/>
    <cellStyle name="20% - Accent1 4 2 2 3 3 3 2 2 3" xfId="32651" xr:uid="{00000000-0005-0000-0000-0000D47E0000}"/>
    <cellStyle name="20% - Accent1 4 2 2 3 3 3 2 3" xfId="32652" xr:uid="{00000000-0005-0000-0000-0000D57E0000}"/>
    <cellStyle name="20% - Accent1 4 2 2 3 3 3 2 3 2" xfId="32653" xr:uid="{00000000-0005-0000-0000-0000D67E0000}"/>
    <cellStyle name="20% - Accent1 4 2 2 3 3 3 2 4" xfId="32654" xr:uid="{00000000-0005-0000-0000-0000D77E0000}"/>
    <cellStyle name="20% - Accent1 4 2 2 3 3 3 3" xfId="32655" xr:uid="{00000000-0005-0000-0000-0000D87E0000}"/>
    <cellStyle name="20% - Accent1 4 2 2 3 3 3 3 2" xfId="32656" xr:uid="{00000000-0005-0000-0000-0000D97E0000}"/>
    <cellStyle name="20% - Accent1 4 2 2 3 3 3 3 2 2" xfId="32657" xr:uid="{00000000-0005-0000-0000-0000DA7E0000}"/>
    <cellStyle name="20% - Accent1 4 2 2 3 3 3 3 2 2 2" xfId="32658" xr:uid="{00000000-0005-0000-0000-0000DB7E0000}"/>
    <cellStyle name="20% - Accent1 4 2 2 3 3 3 3 2 3" xfId="32659" xr:uid="{00000000-0005-0000-0000-0000DC7E0000}"/>
    <cellStyle name="20% - Accent1 4 2 2 3 3 3 3 3" xfId="32660" xr:uid="{00000000-0005-0000-0000-0000DD7E0000}"/>
    <cellStyle name="20% - Accent1 4 2 2 3 3 3 3 3 2" xfId="32661" xr:uid="{00000000-0005-0000-0000-0000DE7E0000}"/>
    <cellStyle name="20% - Accent1 4 2 2 3 3 3 3 4" xfId="32662" xr:uid="{00000000-0005-0000-0000-0000DF7E0000}"/>
    <cellStyle name="20% - Accent1 4 2 2 3 3 3 4" xfId="32663" xr:uid="{00000000-0005-0000-0000-0000E07E0000}"/>
    <cellStyle name="20% - Accent1 4 2 2 3 3 3 4 2" xfId="32664" xr:uid="{00000000-0005-0000-0000-0000E17E0000}"/>
    <cellStyle name="20% - Accent1 4 2 2 3 3 3 4 2 2" xfId="32665" xr:uid="{00000000-0005-0000-0000-0000E27E0000}"/>
    <cellStyle name="20% - Accent1 4 2 2 3 3 3 4 2 2 2" xfId="32666" xr:uid="{00000000-0005-0000-0000-0000E37E0000}"/>
    <cellStyle name="20% - Accent1 4 2 2 3 3 3 4 2 3" xfId="32667" xr:uid="{00000000-0005-0000-0000-0000E47E0000}"/>
    <cellStyle name="20% - Accent1 4 2 2 3 3 3 4 3" xfId="32668" xr:uid="{00000000-0005-0000-0000-0000E57E0000}"/>
    <cellStyle name="20% - Accent1 4 2 2 3 3 3 4 3 2" xfId="32669" xr:uid="{00000000-0005-0000-0000-0000E67E0000}"/>
    <cellStyle name="20% - Accent1 4 2 2 3 3 3 4 4" xfId="32670" xr:uid="{00000000-0005-0000-0000-0000E77E0000}"/>
    <cellStyle name="20% - Accent1 4 2 2 3 3 3 5" xfId="32671" xr:uid="{00000000-0005-0000-0000-0000E87E0000}"/>
    <cellStyle name="20% - Accent1 4 2 2 3 3 3 5 2" xfId="32672" xr:uid="{00000000-0005-0000-0000-0000E97E0000}"/>
    <cellStyle name="20% - Accent1 4 2 2 3 3 3 5 2 2" xfId="32673" xr:uid="{00000000-0005-0000-0000-0000EA7E0000}"/>
    <cellStyle name="20% - Accent1 4 2 2 3 3 3 5 3" xfId="32674" xr:uid="{00000000-0005-0000-0000-0000EB7E0000}"/>
    <cellStyle name="20% - Accent1 4 2 2 3 3 3 6" xfId="32675" xr:uid="{00000000-0005-0000-0000-0000EC7E0000}"/>
    <cellStyle name="20% - Accent1 4 2 2 3 3 3 6 2" xfId="32676" xr:uid="{00000000-0005-0000-0000-0000ED7E0000}"/>
    <cellStyle name="20% - Accent1 4 2 2 3 3 3 6 2 2" xfId="32677" xr:uid="{00000000-0005-0000-0000-0000EE7E0000}"/>
    <cellStyle name="20% - Accent1 4 2 2 3 3 3 6 3" xfId="32678" xr:uid="{00000000-0005-0000-0000-0000EF7E0000}"/>
    <cellStyle name="20% - Accent1 4 2 2 3 3 3 7" xfId="32679" xr:uid="{00000000-0005-0000-0000-0000F07E0000}"/>
    <cellStyle name="20% - Accent1 4 2 2 3 3 3 7 2" xfId="32680" xr:uid="{00000000-0005-0000-0000-0000F17E0000}"/>
    <cellStyle name="20% - Accent1 4 2 2 3 3 3 8" xfId="32681" xr:uid="{00000000-0005-0000-0000-0000F27E0000}"/>
    <cellStyle name="20% - Accent1 4 2 2 3 3 3 8 2" xfId="32682" xr:uid="{00000000-0005-0000-0000-0000F37E0000}"/>
    <cellStyle name="20% - Accent1 4 2 2 3 3 3 9" xfId="32683" xr:uid="{00000000-0005-0000-0000-0000F47E0000}"/>
    <cellStyle name="20% - Accent1 4 2 2 3 3 4" xfId="32684" xr:uid="{00000000-0005-0000-0000-0000F57E0000}"/>
    <cellStyle name="20% - Accent1 4 2 2 3 3 4 2" xfId="32685" xr:uid="{00000000-0005-0000-0000-0000F67E0000}"/>
    <cellStyle name="20% - Accent1 4 2 2 3 3 4 2 2" xfId="32686" xr:uid="{00000000-0005-0000-0000-0000F77E0000}"/>
    <cellStyle name="20% - Accent1 4 2 2 3 3 4 2 2 2" xfId="32687" xr:uid="{00000000-0005-0000-0000-0000F87E0000}"/>
    <cellStyle name="20% - Accent1 4 2 2 3 3 4 2 3" xfId="32688" xr:uid="{00000000-0005-0000-0000-0000F97E0000}"/>
    <cellStyle name="20% - Accent1 4 2 2 3 3 4 3" xfId="32689" xr:uid="{00000000-0005-0000-0000-0000FA7E0000}"/>
    <cellStyle name="20% - Accent1 4 2 2 3 3 4 3 2" xfId="32690" xr:uid="{00000000-0005-0000-0000-0000FB7E0000}"/>
    <cellStyle name="20% - Accent1 4 2 2 3 3 4 4" xfId="32691" xr:uid="{00000000-0005-0000-0000-0000FC7E0000}"/>
    <cellStyle name="20% - Accent1 4 2 2 3 3 5" xfId="32692" xr:uid="{00000000-0005-0000-0000-0000FD7E0000}"/>
    <cellStyle name="20% - Accent1 4 2 2 3 3 5 2" xfId="32693" xr:uid="{00000000-0005-0000-0000-0000FE7E0000}"/>
    <cellStyle name="20% - Accent1 4 2 2 3 3 5 2 2" xfId="32694" xr:uid="{00000000-0005-0000-0000-0000FF7E0000}"/>
    <cellStyle name="20% - Accent1 4 2 2 3 3 5 2 2 2" xfId="32695" xr:uid="{00000000-0005-0000-0000-0000007F0000}"/>
    <cellStyle name="20% - Accent1 4 2 2 3 3 5 2 3" xfId="32696" xr:uid="{00000000-0005-0000-0000-0000017F0000}"/>
    <cellStyle name="20% - Accent1 4 2 2 3 3 5 3" xfId="32697" xr:uid="{00000000-0005-0000-0000-0000027F0000}"/>
    <cellStyle name="20% - Accent1 4 2 2 3 3 5 3 2" xfId="32698" xr:uid="{00000000-0005-0000-0000-0000037F0000}"/>
    <cellStyle name="20% - Accent1 4 2 2 3 3 5 4" xfId="32699" xr:uid="{00000000-0005-0000-0000-0000047F0000}"/>
    <cellStyle name="20% - Accent1 4 2 2 3 3 6" xfId="32700" xr:uid="{00000000-0005-0000-0000-0000057F0000}"/>
    <cellStyle name="20% - Accent1 4 2 2 3 3 6 2" xfId="32701" xr:uid="{00000000-0005-0000-0000-0000067F0000}"/>
    <cellStyle name="20% - Accent1 4 2 2 3 3 6 2 2" xfId="32702" xr:uid="{00000000-0005-0000-0000-0000077F0000}"/>
    <cellStyle name="20% - Accent1 4 2 2 3 3 6 2 2 2" xfId="32703" xr:uid="{00000000-0005-0000-0000-0000087F0000}"/>
    <cellStyle name="20% - Accent1 4 2 2 3 3 6 2 3" xfId="32704" xr:uid="{00000000-0005-0000-0000-0000097F0000}"/>
    <cellStyle name="20% - Accent1 4 2 2 3 3 6 3" xfId="32705" xr:uid="{00000000-0005-0000-0000-00000A7F0000}"/>
    <cellStyle name="20% - Accent1 4 2 2 3 3 6 3 2" xfId="32706" xr:uid="{00000000-0005-0000-0000-00000B7F0000}"/>
    <cellStyle name="20% - Accent1 4 2 2 3 3 6 4" xfId="32707" xr:uid="{00000000-0005-0000-0000-00000C7F0000}"/>
    <cellStyle name="20% - Accent1 4 2 2 3 3 7" xfId="32708" xr:uid="{00000000-0005-0000-0000-00000D7F0000}"/>
    <cellStyle name="20% - Accent1 4 2 2 3 3 7 2" xfId="32709" xr:uid="{00000000-0005-0000-0000-00000E7F0000}"/>
    <cellStyle name="20% - Accent1 4 2 2 3 3 7 2 2" xfId="32710" xr:uid="{00000000-0005-0000-0000-00000F7F0000}"/>
    <cellStyle name="20% - Accent1 4 2 2 3 3 7 3" xfId="32711" xr:uid="{00000000-0005-0000-0000-0000107F0000}"/>
    <cellStyle name="20% - Accent1 4 2 2 3 3 8" xfId="32712" xr:uid="{00000000-0005-0000-0000-0000117F0000}"/>
    <cellStyle name="20% - Accent1 4 2 2 3 3 8 2" xfId="32713" xr:uid="{00000000-0005-0000-0000-0000127F0000}"/>
    <cellStyle name="20% - Accent1 4 2 2 3 3 8 2 2" xfId="32714" xr:uid="{00000000-0005-0000-0000-0000137F0000}"/>
    <cellStyle name="20% - Accent1 4 2 2 3 3 8 3" xfId="32715" xr:uid="{00000000-0005-0000-0000-0000147F0000}"/>
    <cellStyle name="20% - Accent1 4 2 2 3 3 9" xfId="32716" xr:uid="{00000000-0005-0000-0000-0000157F0000}"/>
    <cellStyle name="20% - Accent1 4 2 2 3 3 9 2" xfId="32717" xr:uid="{00000000-0005-0000-0000-0000167F0000}"/>
    <cellStyle name="20% - Accent1 4 2 2 3 4" xfId="32718" xr:uid="{00000000-0005-0000-0000-0000177F0000}"/>
    <cellStyle name="20% - Accent1 4 2 2 3 4 10" xfId="32719" xr:uid="{00000000-0005-0000-0000-0000187F0000}"/>
    <cellStyle name="20% - Accent1 4 2 2 3 4 10 2" xfId="32720" xr:uid="{00000000-0005-0000-0000-0000197F0000}"/>
    <cellStyle name="20% - Accent1 4 2 2 3 4 11" xfId="32721" xr:uid="{00000000-0005-0000-0000-00001A7F0000}"/>
    <cellStyle name="20% - Accent1 4 2 2 3 4 2" xfId="32722" xr:uid="{00000000-0005-0000-0000-00001B7F0000}"/>
    <cellStyle name="20% - Accent1 4 2 2 3 4 2 2" xfId="32723" xr:uid="{00000000-0005-0000-0000-00001C7F0000}"/>
    <cellStyle name="20% - Accent1 4 2 2 3 4 2 2 2" xfId="32724" xr:uid="{00000000-0005-0000-0000-00001D7F0000}"/>
    <cellStyle name="20% - Accent1 4 2 2 3 4 2 2 2 2" xfId="32725" xr:uid="{00000000-0005-0000-0000-00001E7F0000}"/>
    <cellStyle name="20% - Accent1 4 2 2 3 4 2 2 2 2 2" xfId="32726" xr:uid="{00000000-0005-0000-0000-00001F7F0000}"/>
    <cellStyle name="20% - Accent1 4 2 2 3 4 2 2 2 3" xfId="32727" xr:uid="{00000000-0005-0000-0000-0000207F0000}"/>
    <cellStyle name="20% - Accent1 4 2 2 3 4 2 2 3" xfId="32728" xr:uid="{00000000-0005-0000-0000-0000217F0000}"/>
    <cellStyle name="20% - Accent1 4 2 2 3 4 2 2 3 2" xfId="32729" xr:uid="{00000000-0005-0000-0000-0000227F0000}"/>
    <cellStyle name="20% - Accent1 4 2 2 3 4 2 2 4" xfId="32730" xr:uid="{00000000-0005-0000-0000-0000237F0000}"/>
    <cellStyle name="20% - Accent1 4 2 2 3 4 2 3" xfId="32731" xr:uid="{00000000-0005-0000-0000-0000247F0000}"/>
    <cellStyle name="20% - Accent1 4 2 2 3 4 2 3 2" xfId="32732" xr:uid="{00000000-0005-0000-0000-0000257F0000}"/>
    <cellStyle name="20% - Accent1 4 2 2 3 4 2 3 2 2" xfId="32733" xr:uid="{00000000-0005-0000-0000-0000267F0000}"/>
    <cellStyle name="20% - Accent1 4 2 2 3 4 2 3 2 2 2" xfId="32734" xr:uid="{00000000-0005-0000-0000-0000277F0000}"/>
    <cellStyle name="20% - Accent1 4 2 2 3 4 2 3 2 3" xfId="32735" xr:uid="{00000000-0005-0000-0000-0000287F0000}"/>
    <cellStyle name="20% - Accent1 4 2 2 3 4 2 3 3" xfId="32736" xr:uid="{00000000-0005-0000-0000-0000297F0000}"/>
    <cellStyle name="20% - Accent1 4 2 2 3 4 2 3 3 2" xfId="32737" xr:uid="{00000000-0005-0000-0000-00002A7F0000}"/>
    <cellStyle name="20% - Accent1 4 2 2 3 4 2 3 4" xfId="32738" xr:uid="{00000000-0005-0000-0000-00002B7F0000}"/>
    <cellStyle name="20% - Accent1 4 2 2 3 4 2 4" xfId="32739" xr:uid="{00000000-0005-0000-0000-00002C7F0000}"/>
    <cellStyle name="20% - Accent1 4 2 2 3 4 2 4 2" xfId="32740" xr:uid="{00000000-0005-0000-0000-00002D7F0000}"/>
    <cellStyle name="20% - Accent1 4 2 2 3 4 2 4 2 2" xfId="32741" xr:uid="{00000000-0005-0000-0000-00002E7F0000}"/>
    <cellStyle name="20% - Accent1 4 2 2 3 4 2 4 2 2 2" xfId="32742" xr:uid="{00000000-0005-0000-0000-00002F7F0000}"/>
    <cellStyle name="20% - Accent1 4 2 2 3 4 2 4 2 3" xfId="32743" xr:uid="{00000000-0005-0000-0000-0000307F0000}"/>
    <cellStyle name="20% - Accent1 4 2 2 3 4 2 4 3" xfId="32744" xr:uid="{00000000-0005-0000-0000-0000317F0000}"/>
    <cellStyle name="20% - Accent1 4 2 2 3 4 2 4 3 2" xfId="32745" xr:uid="{00000000-0005-0000-0000-0000327F0000}"/>
    <cellStyle name="20% - Accent1 4 2 2 3 4 2 4 4" xfId="32746" xr:uid="{00000000-0005-0000-0000-0000337F0000}"/>
    <cellStyle name="20% - Accent1 4 2 2 3 4 2 5" xfId="32747" xr:uid="{00000000-0005-0000-0000-0000347F0000}"/>
    <cellStyle name="20% - Accent1 4 2 2 3 4 2 5 2" xfId="32748" xr:uid="{00000000-0005-0000-0000-0000357F0000}"/>
    <cellStyle name="20% - Accent1 4 2 2 3 4 2 5 2 2" xfId="32749" xr:uid="{00000000-0005-0000-0000-0000367F0000}"/>
    <cellStyle name="20% - Accent1 4 2 2 3 4 2 5 3" xfId="32750" xr:uid="{00000000-0005-0000-0000-0000377F0000}"/>
    <cellStyle name="20% - Accent1 4 2 2 3 4 2 6" xfId="32751" xr:uid="{00000000-0005-0000-0000-0000387F0000}"/>
    <cellStyle name="20% - Accent1 4 2 2 3 4 2 6 2" xfId="32752" xr:uid="{00000000-0005-0000-0000-0000397F0000}"/>
    <cellStyle name="20% - Accent1 4 2 2 3 4 2 6 2 2" xfId="32753" xr:uid="{00000000-0005-0000-0000-00003A7F0000}"/>
    <cellStyle name="20% - Accent1 4 2 2 3 4 2 6 3" xfId="32754" xr:uid="{00000000-0005-0000-0000-00003B7F0000}"/>
    <cellStyle name="20% - Accent1 4 2 2 3 4 2 7" xfId="32755" xr:uid="{00000000-0005-0000-0000-00003C7F0000}"/>
    <cellStyle name="20% - Accent1 4 2 2 3 4 2 7 2" xfId="32756" xr:uid="{00000000-0005-0000-0000-00003D7F0000}"/>
    <cellStyle name="20% - Accent1 4 2 2 3 4 2 8" xfId="32757" xr:uid="{00000000-0005-0000-0000-00003E7F0000}"/>
    <cellStyle name="20% - Accent1 4 2 2 3 4 2 8 2" xfId="32758" xr:uid="{00000000-0005-0000-0000-00003F7F0000}"/>
    <cellStyle name="20% - Accent1 4 2 2 3 4 2 9" xfId="32759" xr:uid="{00000000-0005-0000-0000-0000407F0000}"/>
    <cellStyle name="20% - Accent1 4 2 2 3 4 3" xfId="32760" xr:uid="{00000000-0005-0000-0000-0000417F0000}"/>
    <cellStyle name="20% - Accent1 4 2 2 3 4 3 2" xfId="32761" xr:uid="{00000000-0005-0000-0000-0000427F0000}"/>
    <cellStyle name="20% - Accent1 4 2 2 3 4 3 2 2" xfId="32762" xr:uid="{00000000-0005-0000-0000-0000437F0000}"/>
    <cellStyle name="20% - Accent1 4 2 2 3 4 3 2 2 2" xfId="32763" xr:uid="{00000000-0005-0000-0000-0000447F0000}"/>
    <cellStyle name="20% - Accent1 4 2 2 3 4 3 2 2 2 2" xfId="32764" xr:uid="{00000000-0005-0000-0000-0000457F0000}"/>
    <cellStyle name="20% - Accent1 4 2 2 3 4 3 2 2 3" xfId="32765" xr:uid="{00000000-0005-0000-0000-0000467F0000}"/>
    <cellStyle name="20% - Accent1 4 2 2 3 4 3 2 3" xfId="32766" xr:uid="{00000000-0005-0000-0000-0000477F0000}"/>
    <cellStyle name="20% - Accent1 4 2 2 3 4 3 2 3 2" xfId="32767" xr:uid="{00000000-0005-0000-0000-0000487F0000}"/>
    <cellStyle name="20% - Accent1 4 2 2 3 4 3 2 4" xfId="32768" xr:uid="{00000000-0005-0000-0000-0000497F0000}"/>
    <cellStyle name="20% - Accent1 4 2 2 3 4 3 3" xfId="32769" xr:uid="{00000000-0005-0000-0000-00004A7F0000}"/>
    <cellStyle name="20% - Accent1 4 2 2 3 4 3 3 2" xfId="32770" xr:uid="{00000000-0005-0000-0000-00004B7F0000}"/>
    <cellStyle name="20% - Accent1 4 2 2 3 4 3 3 2 2" xfId="32771" xr:uid="{00000000-0005-0000-0000-00004C7F0000}"/>
    <cellStyle name="20% - Accent1 4 2 2 3 4 3 3 2 2 2" xfId="32772" xr:uid="{00000000-0005-0000-0000-00004D7F0000}"/>
    <cellStyle name="20% - Accent1 4 2 2 3 4 3 3 2 3" xfId="32773" xr:uid="{00000000-0005-0000-0000-00004E7F0000}"/>
    <cellStyle name="20% - Accent1 4 2 2 3 4 3 3 3" xfId="32774" xr:uid="{00000000-0005-0000-0000-00004F7F0000}"/>
    <cellStyle name="20% - Accent1 4 2 2 3 4 3 3 3 2" xfId="32775" xr:uid="{00000000-0005-0000-0000-0000507F0000}"/>
    <cellStyle name="20% - Accent1 4 2 2 3 4 3 3 4" xfId="32776" xr:uid="{00000000-0005-0000-0000-0000517F0000}"/>
    <cellStyle name="20% - Accent1 4 2 2 3 4 3 4" xfId="32777" xr:uid="{00000000-0005-0000-0000-0000527F0000}"/>
    <cellStyle name="20% - Accent1 4 2 2 3 4 3 4 2" xfId="32778" xr:uid="{00000000-0005-0000-0000-0000537F0000}"/>
    <cellStyle name="20% - Accent1 4 2 2 3 4 3 4 2 2" xfId="32779" xr:uid="{00000000-0005-0000-0000-0000547F0000}"/>
    <cellStyle name="20% - Accent1 4 2 2 3 4 3 4 2 2 2" xfId="32780" xr:uid="{00000000-0005-0000-0000-0000557F0000}"/>
    <cellStyle name="20% - Accent1 4 2 2 3 4 3 4 2 3" xfId="32781" xr:uid="{00000000-0005-0000-0000-0000567F0000}"/>
    <cellStyle name="20% - Accent1 4 2 2 3 4 3 4 3" xfId="32782" xr:uid="{00000000-0005-0000-0000-0000577F0000}"/>
    <cellStyle name="20% - Accent1 4 2 2 3 4 3 4 3 2" xfId="32783" xr:uid="{00000000-0005-0000-0000-0000587F0000}"/>
    <cellStyle name="20% - Accent1 4 2 2 3 4 3 4 4" xfId="32784" xr:uid="{00000000-0005-0000-0000-0000597F0000}"/>
    <cellStyle name="20% - Accent1 4 2 2 3 4 3 5" xfId="32785" xr:uid="{00000000-0005-0000-0000-00005A7F0000}"/>
    <cellStyle name="20% - Accent1 4 2 2 3 4 3 5 2" xfId="32786" xr:uid="{00000000-0005-0000-0000-00005B7F0000}"/>
    <cellStyle name="20% - Accent1 4 2 2 3 4 3 5 2 2" xfId="32787" xr:uid="{00000000-0005-0000-0000-00005C7F0000}"/>
    <cellStyle name="20% - Accent1 4 2 2 3 4 3 5 3" xfId="32788" xr:uid="{00000000-0005-0000-0000-00005D7F0000}"/>
    <cellStyle name="20% - Accent1 4 2 2 3 4 3 6" xfId="32789" xr:uid="{00000000-0005-0000-0000-00005E7F0000}"/>
    <cellStyle name="20% - Accent1 4 2 2 3 4 3 6 2" xfId="32790" xr:uid="{00000000-0005-0000-0000-00005F7F0000}"/>
    <cellStyle name="20% - Accent1 4 2 2 3 4 3 6 2 2" xfId="32791" xr:uid="{00000000-0005-0000-0000-0000607F0000}"/>
    <cellStyle name="20% - Accent1 4 2 2 3 4 3 6 3" xfId="32792" xr:uid="{00000000-0005-0000-0000-0000617F0000}"/>
    <cellStyle name="20% - Accent1 4 2 2 3 4 3 7" xfId="32793" xr:uid="{00000000-0005-0000-0000-0000627F0000}"/>
    <cellStyle name="20% - Accent1 4 2 2 3 4 3 7 2" xfId="32794" xr:uid="{00000000-0005-0000-0000-0000637F0000}"/>
    <cellStyle name="20% - Accent1 4 2 2 3 4 3 8" xfId="32795" xr:uid="{00000000-0005-0000-0000-0000647F0000}"/>
    <cellStyle name="20% - Accent1 4 2 2 3 4 3 8 2" xfId="32796" xr:uid="{00000000-0005-0000-0000-0000657F0000}"/>
    <cellStyle name="20% - Accent1 4 2 2 3 4 3 9" xfId="32797" xr:uid="{00000000-0005-0000-0000-0000667F0000}"/>
    <cellStyle name="20% - Accent1 4 2 2 3 4 4" xfId="32798" xr:uid="{00000000-0005-0000-0000-0000677F0000}"/>
    <cellStyle name="20% - Accent1 4 2 2 3 4 4 2" xfId="32799" xr:uid="{00000000-0005-0000-0000-0000687F0000}"/>
    <cellStyle name="20% - Accent1 4 2 2 3 4 4 2 2" xfId="32800" xr:uid="{00000000-0005-0000-0000-0000697F0000}"/>
    <cellStyle name="20% - Accent1 4 2 2 3 4 4 2 2 2" xfId="32801" xr:uid="{00000000-0005-0000-0000-00006A7F0000}"/>
    <cellStyle name="20% - Accent1 4 2 2 3 4 4 2 3" xfId="32802" xr:uid="{00000000-0005-0000-0000-00006B7F0000}"/>
    <cellStyle name="20% - Accent1 4 2 2 3 4 4 3" xfId="32803" xr:uid="{00000000-0005-0000-0000-00006C7F0000}"/>
    <cellStyle name="20% - Accent1 4 2 2 3 4 4 3 2" xfId="32804" xr:uid="{00000000-0005-0000-0000-00006D7F0000}"/>
    <cellStyle name="20% - Accent1 4 2 2 3 4 4 4" xfId="32805" xr:uid="{00000000-0005-0000-0000-00006E7F0000}"/>
    <cellStyle name="20% - Accent1 4 2 2 3 4 5" xfId="32806" xr:uid="{00000000-0005-0000-0000-00006F7F0000}"/>
    <cellStyle name="20% - Accent1 4 2 2 3 4 5 2" xfId="32807" xr:uid="{00000000-0005-0000-0000-0000707F0000}"/>
    <cellStyle name="20% - Accent1 4 2 2 3 4 5 2 2" xfId="32808" xr:uid="{00000000-0005-0000-0000-0000717F0000}"/>
    <cellStyle name="20% - Accent1 4 2 2 3 4 5 2 2 2" xfId="32809" xr:uid="{00000000-0005-0000-0000-0000727F0000}"/>
    <cellStyle name="20% - Accent1 4 2 2 3 4 5 2 3" xfId="32810" xr:uid="{00000000-0005-0000-0000-0000737F0000}"/>
    <cellStyle name="20% - Accent1 4 2 2 3 4 5 3" xfId="32811" xr:uid="{00000000-0005-0000-0000-0000747F0000}"/>
    <cellStyle name="20% - Accent1 4 2 2 3 4 5 3 2" xfId="32812" xr:uid="{00000000-0005-0000-0000-0000757F0000}"/>
    <cellStyle name="20% - Accent1 4 2 2 3 4 5 4" xfId="32813" xr:uid="{00000000-0005-0000-0000-0000767F0000}"/>
    <cellStyle name="20% - Accent1 4 2 2 3 4 6" xfId="32814" xr:uid="{00000000-0005-0000-0000-0000777F0000}"/>
    <cellStyle name="20% - Accent1 4 2 2 3 4 6 2" xfId="32815" xr:uid="{00000000-0005-0000-0000-0000787F0000}"/>
    <cellStyle name="20% - Accent1 4 2 2 3 4 6 2 2" xfId="32816" xr:uid="{00000000-0005-0000-0000-0000797F0000}"/>
    <cellStyle name="20% - Accent1 4 2 2 3 4 6 2 2 2" xfId="32817" xr:uid="{00000000-0005-0000-0000-00007A7F0000}"/>
    <cellStyle name="20% - Accent1 4 2 2 3 4 6 2 3" xfId="32818" xr:uid="{00000000-0005-0000-0000-00007B7F0000}"/>
    <cellStyle name="20% - Accent1 4 2 2 3 4 6 3" xfId="32819" xr:uid="{00000000-0005-0000-0000-00007C7F0000}"/>
    <cellStyle name="20% - Accent1 4 2 2 3 4 6 3 2" xfId="32820" xr:uid="{00000000-0005-0000-0000-00007D7F0000}"/>
    <cellStyle name="20% - Accent1 4 2 2 3 4 6 4" xfId="32821" xr:uid="{00000000-0005-0000-0000-00007E7F0000}"/>
    <cellStyle name="20% - Accent1 4 2 2 3 4 7" xfId="32822" xr:uid="{00000000-0005-0000-0000-00007F7F0000}"/>
    <cellStyle name="20% - Accent1 4 2 2 3 4 7 2" xfId="32823" xr:uid="{00000000-0005-0000-0000-0000807F0000}"/>
    <cellStyle name="20% - Accent1 4 2 2 3 4 7 2 2" xfId="32824" xr:uid="{00000000-0005-0000-0000-0000817F0000}"/>
    <cellStyle name="20% - Accent1 4 2 2 3 4 7 3" xfId="32825" xr:uid="{00000000-0005-0000-0000-0000827F0000}"/>
    <cellStyle name="20% - Accent1 4 2 2 3 4 8" xfId="32826" xr:uid="{00000000-0005-0000-0000-0000837F0000}"/>
    <cellStyle name="20% - Accent1 4 2 2 3 4 8 2" xfId="32827" xr:uid="{00000000-0005-0000-0000-0000847F0000}"/>
    <cellStyle name="20% - Accent1 4 2 2 3 4 8 2 2" xfId="32828" xr:uid="{00000000-0005-0000-0000-0000857F0000}"/>
    <cellStyle name="20% - Accent1 4 2 2 3 4 8 3" xfId="32829" xr:uid="{00000000-0005-0000-0000-0000867F0000}"/>
    <cellStyle name="20% - Accent1 4 2 2 3 4 9" xfId="32830" xr:uid="{00000000-0005-0000-0000-0000877F0000}"/>
    <cellStyle name="20% - Accent1 4 2 2 3 4 9 2" xfId="32831" xr:uid="{00000000-0005-0000-0000-0000887F0000}"/>
    <cellStyle name="20% - Accent1 4 2 2 3 5" xfId="32832" xr:uid="{00000000-0005-0000-0000-0000897F0000}"/>
    <cellStyle name="20% - Accent1 4 2 2 3 5 2" xfId="32833" xr:uid="{00000000-0005-0000-0000-00008A7F0000}"/>
    <cellStyle name="20% - Accent1 4 2 2 3 5 2 2" xfId="32834" xr:uid="{00000000-0005-0000-0000-00008B7F0000}"/>
    <cellStyle name="20% - Accent1 4 2 2 3 5 2 2 2" xfId="32835" xr:uid="{00000000-0005-0000-0000-00008C7F0000}"/>
    <cellStyle name="20% - Accent1 4 2 2 3 5 2 2 2 2" xfId="32836" xr:uid="{00000000-0005-0000-0000-00008D7F0000}"/>
    <cellStyle name="20% - Accent1 4 2 2 3 5 2 2 3" xfId="32837" xr:uid="{00000000-0005-0000-0000-00008E7F0000}"/>
    <cellStyle name="20% - Accent1 4 2 2 3 5 2 3" xfId="32838" xr:uid="{00000000-0005-0000-0000-00008F7F0000}"/>
    <cellStyle name="20% - Accent1 4 2 2 3 5 2 3 2" xfId="32839" xr:uid="{00000000-0005-0000-0000-0000907F0000}"/>
    <cellStyle name="20% - Accent1 4 2 2 3 5 2 4" xfId="32840" xr:uid="{00000000-0005-0000-0000-0000917F0000}"/>
    <cellStyle name="20% - Accent1 4 2 2 3 5 3" xfId="32841" xr:uid="{00000000-0005-0000-0000-0000927F0000}"/>
    <cellStyle name="20% - Accent1 4 2 2 3 5 3 2" xfId="32842" xr:uid="{00000000-0005-0000-0000-0000937F0000}"/>
    <cellStyle name="20% - Accent1 4 2 2 3 5 3 2 2" xfId="32843" xr:uid="{00000000-0005-0000-0000-0000947F0000}"/>
    <cellStyle name="20% - Accent1 4 2 2 3 5 3 2 2 2" xfId="32844" xr:uid="{00000000-0005-0000-0000-0000957F0000}"/>
    <cellStyle name="20% - Accent1 4 2 2 3 5 3 2 3" xfId="32845" xr:uid="{00000000-0005-0000-0000-0000967F0000}"/>
    <cellStyle name="20% - Accent1 4 2 2 3 5 3 3" xfId="32846" xr:uid="{00000000-0005-0000-0000-0000977F0000}"/>
    <cellStyle name="20% - Accent1 4 2 2 3 5 3 3 2" xfId="32847" xr:uid="{00000000-0005-0000-0000-0000987F0000}"/>
    <cellStyle name="20% - Accent1 4 2 2 3 5 3 4" xfId="32848" xr:uid="{00000000-0005-0000-0000-0000997F0000}"/>
    <cellStyle name="20% - Accent1 4 2 2 3 5 4" xfId="32849" xr:uid="{00000000-0005-0000-0000-00009A7F0000}"/>
    <cellStyle name="20% - Accent1 4 2 2 3 5 4 2" xfId="32850" xr:uid="{00000000-0005-0000-0000-00009B7F0000}"/>
    <cellStyle name="20% - Accent1 4 2 2 3 5 4 2 2" xfId="32851" xr:uid="{00000000-0005-0000-0000-00009C7F0000}"/>
    <cellStyle name="20% - Accent1 4 2 2 3 5 4 2 2 2" xfId="32852" xr:uid="{00000000-0005-0000-0000-00009D7F0000}"/>
    <cellStyle name="20% - Accent1 4 2 2 3 5 4 2 3" xfId="32853" xr:uid="{00000000-0005-0000-0000-00009E7F0000}"/>
    <cellStyle name="20% - Accent1 4 2 2 3 5 4 3" xfId="32854" xr:uid="{00000000-0005-0000-0000-00009F7F0000}"/>
    <cellStyle name="20% - Accent1 4 2 2 3 5 4 3 2" xfId="32855" xr:uid="{00000000-0005-0000-0000-0000A07F0000}"/>
    <cellStyle name="20% - Accent1 4 2 2 3 5 4 4" xfId="32856" xr:uid="{00000000-0005-0000-0000-0000A17F0000}"/>
    <cellStyle name="20% - Accent1 4 2 2 3 5 5" xfId="32857" xr:uid="{00000000-0005-0000-0000-0000A27F0000}"/>
    <cellStyle name="20% - Accent1 4 2 2 3 5 5 2" xfId="32858" xr:uid="{00000000-0005-0000-0000-0000A37F0000}"/>
    <cellStyle name="20% - Accent1 4 2 2 3 5 5 2 2" xfId="32859" xr:uid="{00000000-0005-0000-0000-0000A47F0000}"/>
    <cellStyle name="20% - Accent1 4 2 2 3 5 5 3" xfId="32860" xr:uid="{00000000-0005-0000-0000-0000A57F0000}"/>
    <cellStyle name="20% - Accent1 4 2 2 3 5 6" xfId="32861" xr:uid="{00000000-0005-0000-0000-0000A67F0000}"/>
    <cellStyle name="20% - Accent1 4 2 2 3 5 6 2" xfId="32862" xr:uid="{00000000-0005-0000-0000-0000A77F0000}"/>
    <cellStyle name="20% - Accent1 4 2 2 3 5 6 2 2" xfId="32863" xr:uid="{00000000-0005-0000-0000-0000A87F0000}"/>
    <cellStyle name="20% - Accent1 4 2 2 3 5 6 3" xfId="32864" xr:uid="{00000000-0005-0000-0000-0000A97F0000}"/>
    <cellStyle name="20% - Accent1 4 2 2 3 5 7" xfId="32865" xr:uid="{00000000-0005-0000-0000-0000AA7F0000}"/>
    <cellStyle name="20% - Accent1 4 2 2 3 5 7 2" xfId="32866" xr:uid="{00000000-0005-0000-0000-0000AB7F0000}"/>
    <cellStyle name="20% - Accent1 4 2 2 3 5 8" xfId="32867" xr:uid="{00000000-0005-0000-0000-0000AC7F0000}"/>
    <cellStyle name="20% - Accent1 4 2 2 3 5 8 2" xfId="32868" xr:uid="{00000000-0005-0000-0000-0000AD7F0000}"/>
    <cellStyle name="20% - Accent1 4 2 2 3 5 9" xfId="32869" xr:uid="{00000000-0005-0000-0000-0000AE7F0000}"/>
    <cellStyle name="20% - Accent1 4 2 2 3 6" xfId="32870" xr:uid="{00000000-0005-0000-0000-0000AF7F0000}"/>
    <cellStyle name="20% - Accent1 4 2 2 3 6 2" xfId="32871" xr:uid="{00000000-0005-0000-0000-0000B07F0000}"/>
    <cellStyle name="20% - Accent1 4 2 2 3 6 2 2" xfId="32872" xr:uid="{00000000-0005-0000-0000-0000B17F0000}"/>
    <cellStyle name="20% - Accent1 4 2 2 3 6 2 2 2" xfId="32873" xr:uid="{00000000-0005-0000-0000-0000B27F0000}"/>
    <cellStyle name="20% - Accent1 4 2 2 3 6 2 2 2 2" xfId="32874" xr:uid="{00000000-0005-0000-0000-0000B37F0000}"/>
    <cellStyle name="20% - Accent1 4 2 2 3 6 2 2 3" xfId="32875" xr:uid="{00000000-0005-0000-0000-0000B47F0000}"/>
    <cellStyle name="20% - Accent1 4 2 2 3 6 2 3" xfId="32876" xr:uid="{00000000-0005-0000-0000-0000B57F0000}"/>
    <cellStyle name="20% - Accent1 4 2 2 3 6 2 3 2" xfId="32877" xr:uid="{00000000-0005-0000-0000-0000B67F0000}"/>
    <cellStyle name="20% - Accent1 4 2 2 3 6 2 4" xfId="32878" xr:uid="{00000000-0005-0000-0000-0000B77F0000}"/>
    <cellStyle name="20% - Accent1 4 2 2 3 6 3" xfId="32879" xr:uid="{00000000-0005-0000-0000-0000B87F0000}"/>
    <cellStyle name="20% - Accent1 4 2 2 3 6 3 2" xfId="32880" xr:uid="{00000000-0005-0000-0000-0000B97F0000}"/>
    <cellStyle name="20% - Accent1 4 2 2 3 6 3 2 2" xfId="32881" xr:uid="{00000000-0005-0000-0000-0000BA7F0000}"/>
    <cellStyle name="20% - Accent1 4 2 2 3 6 3 2 2 2" xfId="32882" xr:uid="{00000000-0005-0000-0000-0000BB7F0000}"/>
    <cellStyle name="20% - Accent1 4 2 2 3 6 3 2 3" xfId="32883" xr:uid="{00000000-0005-0000-0000-0000BC7F0000}"/>
    <cellStyle name="20% - Accent1 4 2 2 3 6 3 3" xfId="32884" xr:uid="{00000000-0005-0000-0000-0000BD7F0000}"/>
    <cellStyle name="20% - Accent1 4 2 2 3 6 3 3 2" xfId="32885" xr:uid="{00000000-0005-0000-0000-0000BE7F0000}"/>
    <cellStyle name="20% - Accent1 4 2 2 3 6 3 4" xfId="32886" xr:uid="{00000000-0005-0000-0000-0000BF7F0000}"/>
    <cellStyle name="20% - Accent1 4 2 2 3 6 4" xfId="32887" xr:uid="{00000000-0005-0000-0000-0000C07F0000}"/>
    <cellStyle name="20% - Accent1 4 2 2 3 6 4 2" xfId="32888" xr:uid="{00000000-0005-0000-0000-0000C17F0000}"/>
    <cellStyle name="20% - Accent1 4 2 2 3 6 4 2 2" xfId="32889" xr:uid="{00000000-0005-0000-0000-0000C27F0000}"/>
    <cellStyle name="20% - Accent1 4 2 2 3 6 4 2 2 2" xfId="32890" xr:uid="{00000000-0005-0000-0000-0000C37F0000}"/>
    <cellStyle name="20% - Accent1 4 2 2 3 6 4 2 3" xfId="32891" xr:uid="{00000000-0005-0000-0000-0000C47F0000}"/>
    <cellStyle name="20% - Accent1 4 2 2 3 6 4 3" xfId="32892" xr:uid="{00000000-0005-0000-0000-0000C57F0000}"/>
    <cellStyle name="20% - Accent1 4 2 2 3 6 4 3 2" xfId="32893" xr:uid="{00000000-0005-0000-0000-0000C67F0000}"/>
    <cellStyle name="20% - Accent1 4 2 2 3 6 4 4" xfId="32894" xr:uid="{00000000-0005-0000-0000-0000C77F0000}"/>
    <cellStyle name="20% - Accent1 4 2 2 3 6 5" xfId="32895" xr:uid="{00000000-0005-0000-0000-0000C87F0000}"/>
    <cellStyle name="20% - Accent1 4 2 2 3 6 5 2" xfId="32896" xr:uid="{00000000-0005-0000-0000-0000C97F0000}"/>
    <cellStyle name="20% - Accent1 4 2 2 3 6 5 2 2" xfId="32897" xr:uid="{00000000-0005-0000-0000-0000CA7F0000}"/>
    <cellStyle name="20% - Accent1 4 2 2 3 6 5 3" xfId="32898" xr:uid="{00000000-0005-0000-0000-0000CB7F0000}"/>
    <cellStyle name="20% - Accent1 4 2 2 3 6 6" xfId="32899" xr:uid="{00000000-0005-0000-0000-0000CC7F0000}"/>
    <cellStyle name="20% - Accent1 4 2 2 3 6 6 2" xfId="32900" xr:uid="{00000000-0005-0000-0000-0000CD7F0000}"/>
    <cellStyle name="20% - Accent1 4 2 2 3 6 6 2 2" xfId="32901" xr:uid="{00000000-0005-0000-0000-0000CE7F0000}"/>
    <cellStyle name="20% - Accent1 4 2 2 3 6 6 3" xfId="32902" xr:uid="{00000000-0005-0000-0000-0000CF7F0000}"/>
    <cellStyle name="20% - Accent1 4 2 2 3 6 7" xfId="32903" xr:uid="{00000000-0005-0000-0000-0000D07F0000}"/>
    <cellStyle name="20% - Accent1 4 2 2 3 6 7 2" xfId="32904" xr:uid="{00000000-0005-0000-0000-0000D17F0000}"/>
    <cellStyle name="20% - Accent1 4 2 2 3 6 8" xfId="32905" xr:uid="{00000000-0005-0000-0000-0000D27F0000}"/>
    <cellStyle name="20% - Accent1 4 2 2 3 6 8 2" xfId="32906" xr:uid="{00000000-0005-0000-0000-0000D37F0000}"/>
    <cellStyle name="20% - Accent1 4 2 2 3 6 9" xfId="32907" xr:uid="{00000000-0005-0000-0000-0000D47F0000}"/>
    <cellStyle name="20% - Accent1 4 2 2 3 7" xfId="32908" xr:uid="{00000000-0005-0000-0000-0000D57F0000}"/>
    <cellStyle name="20% - Accent1 4 2 2 3 7 2" xfId="32909" xr:uid="{00000000-0005-0000-0000-0000D67F0000}"/>
    <cellStyle name="20% - Accent1 4 2 2 3 7 2 2" xfId="32910" xr:uid="{00000000-0005-0000-0000-0000D77F0000}"/>
    <cellStyle name="20% - Accent1 4 2 2 3 7 2 2 2" xfId="32911" xr:uid="{00000000-0005-0000-0000-0000D87F0000}"/>
    <cellStyle name="20% - Accent1 4 2 2 3 7 2 3" xfId="32912" xr:uid="{00000000-0005-0000-0000-0000D97F0000}"/>
    <cellStyle name="20% - Accent1 4 2 2 3 7 3" xfId="32913" xr:uid="{00000000-0005-0000-0000-0000DA7F0000}"/>
    <cellStyle name="20% - Accent1 4 2 2 3 7 3 2" xfId="32914" xr:uid="{00000000-0005-0000-0000-0000DB7F0000}"/>
    <cellStyle name="20% - Accent1 4 2 2 3 7 4" xfId="32915" xr:uid="{00000000-0005-0000-0000-0000DC7F0000}"/>
    <cellStyle name="20% - Accent1 4 2 2 3 8" xfId="32916" xr:uid="{00000000-0005-0000-0000-0000DD7F0000}"/>
    <cellStyle name="20% - Accent1 4 2 2 3 8 2" xfId="32917" xr:uid="{00000000-0005-0000-0000-0000DE7F0000}"/>
    <cellStyle name="20% - Accent1 4 2 2 3 8 2 2" xfId="32918" xr:uid="{00000000-0005-0000-0000-0000DF7F0000}"/>
    <cellStyle name="20% - Accent1 4 2 2 3 8 2 2 2" xfId="32919" xr:uid="{00000000-0005-0000-0000-0000E07F0000}"/>
    <cellStyle name="20% - Accent1 4 2 2 3 8 2 3" xfId="32920" xr:uid="{00000000-0005-0000-0000-0000E17F0000}"/>
    <cellStyle name="20% - Accent1 4 2 2 3 8 3" xfId="32921" xr:uid="{00000000-0005-0000-0000-0000E27F0000}"/>
    <cellStyle name="20% - Accent1 4 2 2 3 8 3 2" xfId="32922" xr:uid="{00000000-0005-0000-0000-0000E37F0000}"/>
    <cellStyle name="20% - Accent1 4 2 2 3 8 4" xfId="32923" xr:uid="{00000000-0005-0000-0000-0000E47F0000}"/>
    <cellStyle name="20% - Accent1 4 2 2 3 9" xfId="32924" xr:uid="{00000000-0005-0000-0000-0000E57F0000}"/>
    <cellStyle name="20% - Accent1 4 2 2 3 9 2" xfId="32925" xr:uid="{00000000-0005-0000-0000-0000E67F0000}"/>
    <cellStyle name="20% - Accent1 4 2 2 3 9 2 2" xfId="32926" xr:uid="{00000000-0005-0000-0000-0000E77F0000}"/>
    <cellStyle name="20% - Accent1 4 2 2 3 9 2 2 2" xfId="32927" xr:uid="{00000000-0005-0000-0000-0000E87F0000}"/>
    <cellStyle name="20% - Accent1 4 2 2 3 9 2 3" xfId="32928" xr:uid="{00000000-0005-0000-0000-0000E97F0000}"/>
    <cellStyle name="20% - Accent1 4 2 2 3 9 3" xfId="32929" xr:uid="{00000000-0005-0000-0000-0000EA7F0000}"/>
    <cellStyle name="20% - Accent1 4 2 2 3 9 3 2" xfId="32930" xr:uid="{00000000-0005-0000-0000-0000EB7F0000}"/>
    <cellStyle name="20% - Accent1 4 2 2 3 9 4" xfId="32931" xr:uid="{00000000-0005-0000-0000-0000EC7F0000}"/>
    <cellStyle name="20% - Accent1 4 2 2 4" xfId="32932" xr:uid="{00000000-0005-0000-0000-0000ED7F0000}"/>
    <cellStyle name="20% - Accent1 4 2 2 4 10" xfId="32933" xr:uid="{00000000-0005-0000-0000-0000EE7F0000}"/>
    <cellStyle name="20% - Accent1 4 2 2 4 10 2" xfId="32934" xr:uid="{00000000-0005-0000-0000-0000EF7F0000}"/>
    <cellStyle name="20% - Accent1 4 2 2 4 11" xfId="32935" xr:uid="{00000000-0005-0000-0000-0000F07F0000}"/>
    <cellStyle name="20% - Accent1 4 2 2 4 2" xfId="32936" xr:uid="{00000000-0005-0000-0000-0000F17F0000}"/>
    <cellStyle name="20% - Accent1 4 2 2 4 2 2" xfId="32937" xr:uid="{00000000-0005-0000-0000-0000F27F0000}"/>
    <cellStyle name="20% - Accent1 4 2 2 4 2 2 2" xfId="32938" xr:uid="{00000000-0005-0000-0000-0000F37F0000}"/>
    <cellStyle name="20% - Accent1 4 2 2 4 2 2 2 2" xfId="32939" xr:uid="{00000000-0005-0000-0000-0000F47F0000}"/>
    <cellStyle name="20% - Accent1 4 2 2 4 2 2 2 2 2" xfId="32940" xr:uid="{00000000-0005-0000-0000-0000F57F0000}"/>
    <cellStyle name="20% - Accent1 4 2 2 4 2 2 2 3" xfId="32941" xr:uid="{00000000-0005-0000-0000-0000F67F0000}"/>
    <cellStyle name="20% - Accent1 4 2 2 4 2 2 3" xfId="32942" xr:uid="{00000000-0005-0000-0000-0000F77F0000}"/>
    <cellStyle name="20% - Accent1 4 2 2 4 2 2 3 2" xfId="32943" xr:uid="{00000000-0005-0000-0000-0000F87F0000}"/>
    <cellStyle name="20% - Accent1 4 2 2 4 2 2 4" xfId="32944" xr:uid="{00000000-0005-0000-0000-0000F97F0000}"/>
    <cellStyle name="20% - Accent1 4 2 2 4 2 3" xfId="32945" xr:uid="{00000000-0005-0000-0000-0000FA7F0000}"/>
    <cellStyle name="20% - Accent1 4 2 2 4 2 3 2" xfId="32946" xr:uid="{00000000-0005-0000-0000-0000FB7F0000}"/>
    <cellStyle name="20% - Accent1 4 2 2 4 2 3 2 2" xfId="32947" xr:uid="{00000000-0005-0000-0000-0000FC7F0000}"/>
    <cellStyle name="20% - Accent1 4 2 2 4 2 3 2 2 2" xfId="32948" xr:uid="{00000000-0005-0000-0000-0000FD7F0000}"/>
    <cellStyle name="20% - Accent1 4 2 2 4 2 3 2 3" xfId="32949" xr:uid="{00000000-0005-0000-0000-0000FE7F0000}"/>
    <cellStyle name="20% - Accent1 4 2 2 4 2 3 3" xfId="32950" xr:uid="{00000000-0005-0000-0000-0000FF7F0000}"/>
    <cellStyle name="20% - Accent1 4 2 2 4 2 3 3 2" xfId="32951" xr:uid="{00000000-0005-0000-0000-000000800000}"/>
    <cellStyle name="20% - Accent1 4 2 2 4 2 3 4" xfId="32952" xr:uid="{00000000-0005-0000-0000-000001800000}"/>
    <cellStyle name="20% - Accent1 4 2 2 4 2 4" xfId="32953" xr:uid="{00000000-0005-0000-0000-000002800000}"/>
    <cellStyle name="20% - Accent1 4 2 2 4 2 4 2" xfId="32954" xr:uid="{00000000-0005-0000-0000-000003800000}"/>
    <cellStyle name="20% - Accent1 4 2 2 4 2 4 2 2" xfId="32955" xr:uid="{00000000-0005-0000-0000-000004800000}"/>
    <cellStyle name="20% - Accent1 4 2 2 4 2 4 2 2 2" xfId="32956" xr:uid="{00000000-0005-0000-0000-000005800000}"/>
    <cellStyle name="20% - Accent1 4 2 2 4 2 4 2 3" xfId="32957" xr:uid="{00000000-0005-0000-0000-000006800000}"/>
    <cellStyle name="20% - Accent1 4 2 2 4 2 4 3" xfId="32958" xr:uid="{00000000-0005-0000-0000-000007800000}"/>
    <cellStyle name="20% - Accent1 4 2 2 4 2 4 3 2" xfId="32959" xr:uid="{00000000-0005-0000-0000-000008800000}"/>
    <cellStyle name="20% - Accent1 4 2 2 4 2 4 4" xfId="32960" xr:uid="{00000000-0005-0000-0000-000009800000}"/>
    <cellStyle name="20% - Accent1 4 2 2 4 2 5" xfId="32961" xr:uid="{00000000-0005-0000-0000-00000A800000}"/>
    <cellStyle name="20% - Accent1 4 2 2 4 2 5 2" xfId="32962" xr:uid="{00000000-0005-0000-0000-00000B800000}"/>
    <cellStyle name="20% - Accent1 4 2 2 4 2 5 2 2" xfId="32963" xr:uid="{00000000-0005-0000-0000-00000C800000}"/>
    <cellStyle name="20% - Accent1 4 2 2 4 2 5 3" xfId="32964" xr:uid="{00000000-0005-0000-0000-00000D800000}"/>
    <cellStyle name="20% - Accent1 4 2 2 4 2 6" xfId="32965" xr:uid="{00000000-0005-0000-0000-00000E800000}"/>
    <cellStyle name="20% - Accent1 4 2 2 4 2 6 2" xfId="32966" xr:uid="{00000000-0005-0000-0000-00000F800000}"/>
    <cellStyle name="20% - Accent1 4 2 2 4 2 6 2 2" xfId="32967" xr:uid="{00000000-0005-0000-0000-000010800000}"/>
    <cellStyle name="20% - Accent1 4 2 2 4 2 6 3" xfId="32968" xr:uid="{00000000-0005-0000-0000-000011800000}"/>
    <cellStyle name="20% - Accent1 4 2 2 4 2 7" xfId="32969" xr:uid="{00000000-0005-0000-0000-000012800000}"/>
    <cellStyle name="20% - Accent1 4 2 2 4 2 7 2" xfId="32970" xr:uid="{00000000-0005-0000-0000-000013800000}"/>
    <cellStyle name="20% - Accent1 4 2 2 4 2 8" xfId="32971" xr:uid="{00000000-0005-0000-0000-000014800000}"/>
    <cellStyle name="20% - Accent1 4 2 2 4 2 8 2" xfId="32972" xr:uid="{00000000-0005-0000-0000-000015800000}"/>
    <cellStyle name="20% - Accent1 4 2 2 4 2 9" xfId="32973" xr:uid="{00000000-0005-0000-0000-000016800000}"/>
    <cellStyle name="20% - Accent1 4 2 2 4 3" xfId="32974" xr:uid="{00000000-0005-0000-0000-000017800000}"/>
    <cellStyle name="20% - Accent1 4 2 2 4 3 2" xfId="32975" xr:uid="{00000000-0005-0000-0000-000018800000}"/>
    <cellStyle name="20% - Accent1 4 2 2 4 3 2 2" xfId="32976" xr:uid="{00000000-0005-0000-0000-000019800000}"/>
    <cellStyle name="20% - Accent1 4 2 2 4 3 2 2 2" xfId="32977" xr:uid="{00000000-0005-0000-0000-00001A800000}"/>
    <cellStyle name="20% - Accent1 4 2 2 4 3 2 2 2 2" xfId="32978" xr:uid="{00000000-0005-0000-0000-00001B800000}"/>
    <cellStyle name="20% - Accent1 4 2 2 4 3 2 2 3" xfId="32979" xr:uid="{00000000-0005-0000-0000-00001C800000}"/>
    <cellStyle name="20% - Accent1 4 2 2 4 3 2 3" xfId="32980" xr:uid="{00000000-0005-0000-0000-00001D800000}"/>
    <cellStyle name="20% - Accent1 4 2 2 4 3 2 3 2" xfId="32981" xr:uid="{00000000-0005-0000-0000-00001E800000}"/>
    <cellStyle name="20% - Accent1 4 2 2 4 3 2 4" xfId="32982" xr:uid="{00000000-0005-0000-0000-00001F800000}"/>
    <cellStyle name="20% - Accent1 4 2 2 4 3 3" xfId="32983" xr:uid="{00000000-0005-0000-0000-000020800000}"/>
    <cellStyle name="20% - Accent1 4 2 2 4 3 3 2" xfId="32984" xr:uid="{00000000-0005-0000-0000-000021800000}"/>
    <cellStyle name="20% - Accent1 4 2 2 4 3 3 2 2" xfId="32985" xr:uid="{00000000-0005-0000-0000-000022800000}"/>
    <cellStyle name="20% - Accent1 4 2 2 4 3 3 2 2 2" xfId="32986" xr:uid="{00000000-0005-0000-0000-000023800000}"/>
    <cellStyle name="20% - Accent1 4 2 2 4 3 3 2 3" xfId="32987" xr:uid="{00000000-0005-0000-0000-000024800000}"/>
    <cellStyle name="20% - Accent1 4 2 2 4 3 3 3" xfId="32988" xr:uid="{00000000-0005-0000-0000-000025800000}"/>
    <cellStyle name="20% - Accent1 4 2 2 4 3 3 3 2" xfId="32989" xr:uid="{00000000-0005-0000-0000-000026800000}"/>
    <cellStyle name="20% - Accent1 4 2 2 4 3 3 4" xfId="32990" xr:uid="{00000000-0005-0000-0000-000027800000}"/>
    <cellStyle name="20% - Accent1 4 2 2 4 3 4" xfId="32991" xr:uid="{00000000-0005-0000-0000-000028800000}"/>
    <cellStyle name="20% - Accent1 4 2 2 4 3 4 2" xfId="32992" xr:uid="{00000000-0005-0000-0000-000029800000}"/>
    <cellStyle name="20% - Accent1 4 2 2 4 3 4 2 2" xfId="32993" xr:uid="{00000000-0005-0000-0000-00002A800000}"/>
    <cellStyle name="20% - Accent1 4 2 2 4 3 4 2 2 2" xfId="32994" xr:uid="{00000000-0005-0000-0000-00002B800000}"/>
    <cellStyle name="20% - Accent1 4 2 2 4 3 4 2 3" xfId="32995" xr:uid="{00000000-0005-0000-0000-00002C800000}"/>
    <cellStyle name="20% - Accent1 4 2 2 4 3 4 3" xfId="32996" xr:uid="{00000000-0005-0000-0000-00002D800000}"/>
    <cellStyle name="20% - Accent1 4 2 2 4 3 4 3 2" xfId="32997" xr:uid="{00000000-0005-0000-0000-00002E800000}"/>
    <cellStyle name="20% - Accent1 4 2 2 4 3 4 4" xfId="32998" xr:uid="{00000000-0005-0000-0000-00002F800000}"/>
    <cellStyle name="20% - Accent1 4 2 2 4 3 5" xfId="32999" xr:uid="{00000000-0005-0000-0000-000030800000}"/>
    <cellStyle name="20% - Accent1 4 2 2 4 3 5 2" xfId="33000" xr:uid="{00000000-0005-0000-0000-000031800000}"/>
    <cellStyle name="20% - Accent1 4 2 2 4 3 5 2 2" xfId="33001" xr:uid="{00000000-0005-0000-0000-000032800000}"/>
    <cellStyle name="20% - Accent1 4 2 2 4 3 5 3" xfId="33002" xr:uid="{00000000-0005-0000-0000-000033800000}"/>
    <cellStyle name="20% - Accent1 4 2 2 4 3 6" xfId="33003" xr:uid="{00000000-0005-0000-0000-000034800000}"/>
    <cellStyle name="20% - Accent1 4 2 2 4 3 6 2" xfId="33004" xr:uid="{00000000-0005-0000-0000-000035800000}"/>
    <cellStyle name="20% - Accent1 4 2 2 4 3 6 2 2" xfId="33005" xr:uid="{00000000-0005-0000-0000-000036800000}"/>
    <cellStyle name="20% - Accent1 4 2 2 4 3 6 3" xfId="33006" xr:uid="{00000000-0005-0000-0000-000037800000}"/>
    <cellStyle name="20% - Accent1 4 2 2 4 3 7" xfId="33007" xr:uid="{00000000-0005-0000-0000-000038800000}"/>
    <cellStyle name="20% - Accent1 4 2 2 4 3 7 2" xfId="33008" xr:uid="{00000000-0005-0000-0000-000039800000}"/>
    <cellStyle name="20% - Accent1 4 2 2 4 3 8" xfId="33009" xr:uid="{00000000-0005-0000-0000-00003A800000}"/>
    <cellStyle name="20% - Accent1 4 2 2 4 3 8 2" xfId="33010" xr:uid="{00000000-0005-0000-0000-00003B800000}"/>
    <cellStyle name="20% - Accent1 4 2 2 4 3 9" xfId="33011" xr:uid="{00000000-0005-0000-0000-00003C800000}"/>
    <cellStyle name="20% - Accent1 4 2 2 4 4" xfId="33012" xr:uid="{00000000-0005-0000-0000-00003D800000}"/>
    <cellStyle name="20% - Accent1 4 2 2 4 4 2" xfId="33013" xr:uid="{00000000-0005-0000-0000-00003E800000}"/>
    <cellStyle name="20% - Accent1 4 2 2 4 4 2 2" xfId="33014" xr:uid="{00000000-0005-0000-0000-00003F800000}"/>
    <cellStyle name="20% - Accent1 4 2 2 4 4 2 2 2" xfId="33015" xr:uid="{00000000-0005-0000-0000-000040800000}"/>
    <cellStyle name="20% - Accent1 4 2 2 4 4 2 3" xfId="33016" xr:uid="{00000000-0005-0000-0000-000041800000}"/>
    <cellStyle name="20% - Accent1 4 2 2 4 4 3" xfId="33017" xr:uid="{00000000-0005-0000-0000-000042800000}"/>
    <cellStyle name="20% - Accent1 4 2 2 4 4 3 2" xfId="33018" xr:uid="{00000000-0005-0000-0000-000043800000}"/>
    <cellStyle name="20% - Accent1 4 2 2 4 4 4" xfId="33019" xr:uid="{00000000-0005-0000-0000-000044800000}"/>
    <cellStyle name="20% - Accent1 4 2 2 4 5" xfId="33020" xr:uid="{00000000-0005-0000-0000-000045800000}"/>
    <cellStyle name="20% - Accent1 4 2 2 4 5 2" xfId="33021" xr:uid="{00000000-0005-0000-0000-000046800000}"/>
    <cellStyle name="20% - Accent1 4 2 2 4 5 2 2" xfId="33022" xr:uid="{00000000-0005-0000-0000-000047800000}"/>
    <cellStyle name="20% - Accent1 4 2 2 4 5 2 2 2" xfId="33023" xr:uid="{00000000-0005-0000-0000-000048800000}"/>
    <cellStyle name="20% - Accent1 4 2 2 4 5 2 3" xfId="33024" xr:uid="{00000000-0005-0000-0000-000049800000}"/>
    <cellStyle name="20% - Accent1 4 2 2 4 5 3" xfId="33025" xr:uid="{00000000-0005-0000-0000-00004A800000}"/>
    <cellStyle name="20% - Accent1 4 2 2 4 5 3 2" xfId="33026" xr:uid="{00000000-0005-0000-0000-00004B800000}"/>
    <cellStyle name="20% - Accent1 4 2 2 4 5 4" xfId="33027" xr:uid="{00000000-0005-0000-0000-00004C800000}"/>
    <cellStyle name="20% - Accent1 4 2 2 4 6" xfId="33028" xr:uid="{00000000-0005-0000-0000-00004D800000}"/>
    <cellStyle name="20% - Accent1 4 2 2 4 6 2" xfId="33029" xr:uid="{00000000-0005-0000-0000-00004E800000}"/>
    <cellStyle name="20% - Accent1 4 2 2 4 6 2 2" xfId="33030" xr:uid="{00000000-0005-0000-0000-00004F800000}"/>
    <cellStyle name="20% - Accent1 4 2 2 4 6 2 2 2" xfId="33031" xr:uid="{00000000-0005-0000-0000-000050800000}"/>
    <cellStyle name="20% - Accent1 4 2 2 4 6 2 3" xfId="33032" xr:uid="{00000000-0005-0000-0000-000051800000}"/>
    <cellStyle name="20% - Accent1 4 2 2 4 6 3" xfId="33033" xr:uid="{00000000-0005-0000-0000-000052800000}"/>
    <cellStyle name="20% - Accent1 4 2 2 4 6 3 2" xfId="33034" xr:uid="{00000000-0005-0000-0000-000053800000}"/>
    <cellStyle name="20% - Accent1 4 2 2 4 6 4" xfId="33035" xr:uid="{00000000-0005-0000-0000-000054800000}"/>
    <cellStyle name="20% - Accent1 4 2 2 4 7" xfId="33036" xr:uid="{00000000-0005-0000-0000-000055800000}"/>
    <cellStyle name="20% - Accent1 4 2 2 4 7 2" xfId="33037" xr:uid="{00000000-0005-0000-0000-000056800000}"/>
    <cellStyle name="20% - Accent1 4 2 2 4 7 2 2" xfId="33038" xr:uid="{00000000-0005-0000-0000-000057800000}"/>
    <cellStyle name="20% - Accent1 4 2 2 4 7 3" xfId="33039" xr:uid="{00000000-0005-0000-0000-000058800000}"/>
    <cellStyle name="20% - Accent1 4 2 2 4 8" xfId="33040" xr:uid="{00000000-0005-0000-0000-000059800000}"/>
    <cellStyle name="20% - Accent1 4 2 2 4 8 2" xfId="33041" xr:uid="{00000000-0005-0000-0000-00005A800000}"/>
    <cellStyle name="20% - Accent1 4 2 2 4 8 2 2" xfId="33042" xr:uid="{00000000-0005-0000-0000-00005B800000}"/>
    <cellStyle name="20% - Accent1 4 2 2 4 8 3" xfId="33043" xr:uid="{00000000-0005-0000-0000-00005C800000}"/>
    <cellStyle name="20% - Accent1 4 2 2 4 9" xfId="33044" xr:uid="{00000000-0005-0000-0000-00005D800000}"/>
    <cellStyle name="20% - Accent1 4 2 2 4 9 2" xfId="33045" xr:uid="{00000000-0005-0000-0000-00005E800000}"/>
    <cellStyle name="20% - Accent1 4 2 2 5" xfId="33046" xr:uid="{00000000-0005-0000-0000-00005F800000}"/>
    <cellStyle name="20% - Accent1 4 2 2 5 10" xfId="33047" xr:uid="{00000000-0005-0000-0000-000060800000}"/>
    <cellStyle name="20% - Accent1 4 2 2 5 10 2" xfId="33048" xr:uid="{00000000-0005-0000-0000-000061800000}"/>
    <cellStyle name="20% - Accent1 4 2 2 5 11" xfId="33049" xr:uid="{00000000-0005-0000-0000-000062800000}"/>
    <cellStyle name="20% - Accent1 4 2 2 5 2" xfId="33050" xr:uid="{00000000-0005-0000-0000-000063800000}"/>
    <cellStyle name="20% - Accent1 4 2 2 5 2 2" xfId="33051" xr:uid="{00000000-0005-0000-0000-000064800000}"/>
    <cellStyle name="20% - Accent1 4 2 2 5 2 2 2" xfId="33052" xr:uid="{00000000-0005-0000-0000-000065800000}"/>
    <cellStyle name="20% - Accent1 4 2 2 5 2 2 2 2" xfId="33053" xr:uid="{00000000-0005-0000-0000-000066800000}"/>
    <cellStyle name="20% - Accent1 4 2 2 5 2 2 2 2 2" xfId="33054" xr:uid="{00000000-0005-0000-0000-000067800000}"/>
    <cellStyle name="20% - Accent1 4 2 2 5 2 2 2 3" xfId="33055" xr:uid="{00000000-0005-0000-0000-000068800000}"/>
    <cellStyle name="20% - Accent1 4 2 2 5 2 2 3" xfId="33056" xr:uid="{00000000-0005-0000-0000-000069800000}"/>
    <cellStyle name="20% - Accent1 4 2 2 5 2 2 3 2" xfId="33057" xr:uid="{00000000-0005-0000-0000-00006A800000}"/>
    <cellStyle name="20% - Accent1 4 2 2 5 2 2 4" xfId="33058" xr:uid="{00000000-0005-0000-0000-00006B800000}"/>
    <cellStyle name="20% - Accent1 4 2 2 5 2 3" xfId="33059" xr:uid="{00000000-0005-0000-0000-00006C800000}"/>
    <cellStyle name="20% - Accent1 4 2 2 5 2 3 2" xfId="33060" xr:uid="{00000000-0005-0000-0000-00006D800000}"/>
    <cellStyle name="20% - Accent1 4 2 2 5 2 3 2 2" xfId="33061" xr:uid="{00000000-0005-0000-0000-00006E800000}"/>
    <cellStyle name="20% - Accent1 4 2 2 5 2 3 2 2 2" xfId="33062" xr:uid="{00000000-0005-0000-0000-00006F800000}"/>
    <cellStyle name="20% - Accent1 4 2 2 5 2 3 2 3" xfId="33063" xr:uid="{00000000-0005-0000-0000-000070800000}"/>
    <cellStyle name="20% - Accent1 4 2 2 5 2 3 3" xfId="33064" xr:uid="{00000000-0005-0000-0000-000071800000}"/>
    <cellStyle name="20% - Accent1 4 2 2 5 2 3 3 2" xfId="33065" xr:uid="{00000000-0005-0000-0000-000072800000}"/>
    <cellStyle name="20% - Accent1 4 2 2 5 2 3 4" xfId="33066" xr:uid="{00000000-0005-0000-0000-000073800000}"/>
    <cellStyle name="20% - Accent1 4 2 2 5 2 4" xfId="33067" xr:uid="{00000000-0005-0000-0000-000074800000}"/>
    <cellStyle name="20% - Accent1 4 2 2 5 2 4 2" xfId="33068" xr:uid="{00000000-0005-0000-0000-000075800000}"/>
    <cellStyle name="20% - Accent1 4 2 2 5 2 4 2 2" xfId="33069" xr:uid="{00000000-0005-0000-0000-000076800000}"/>
    <cellStyle name="20% - Accent1 4 2 2 5 2 4 2 2 2" xfId="33070" xr:uid="{00000000-0005-0000-0000-000077800000}"/>
    <cellStyle name="20% - Accent1 4 2 2 5 2 4 2 3" xfId="33071" xr:uid="{00000000-0005-0000-0000-000078800000}"/>
    <cellStyle name="20% - Accent1 4 2 2 5 2 4 3" xfId="33072" xr:uid="{00000000-0005-0000-0000-000079800000}"/>
    <cellStyle name="20% - Accent1 4 2 2 5 2 4 3 2" xfId="33073" xr:uid="{00000000-0005-0000-0000-00007A800000}"/>
    <cellStyle name="20% - Accent1 4 2 2 5 2 4 4" xfId="33074" xr:uid="{00000000-0005-0000-0000-00007B800000}"/>
    <cellStyle name="20% - Accent1 4 2 2 5 2 5" xfId="33075" xr:uid="{00000000-0005-0000-0000-00007C800000}"/>
    <cellStyle name="20% - Accent1 4 2 2 5 2 5 2" xfId="33076" xr:uid="{00000000-0005-0000-0000-00007D800000}"/>
    <cellStyle name="20% - Accent1 4 2 2 5 2 5 2 2" xfId="33077" xr:uid="{00000000-0005-0000-0000-00007E800000}"/>
    <cellStyle name="20% - Accent1 4 2 2 5 2 5 3" xfId="33078" xr:uid="{00000000-0005-0000-0000-00007F800000}"/>
    <cellStyle name="20% - Accent1 4 2 2 5 2 6" xfId="33079" xr:uid="{00000000-0005-0000-0000-000080800000}"/>
    <cellStyle name="20% - Accent1 4 2 2 5 2 6 2" xfId="33080" xr:uid="{00000000-0005-0000-0000-000081800000}"/>
    <cellStyle name="20% - Accent1 4 2 2 5 2 6 2 2" xfId="33081" xr:uid="{00000000-0005-0000-0000-000082800000}"/>
    <cellStyle name="20% - Accent1 4 2 2 5 2 6 3" xfId="33082" xr:uid="{00000000-0005-0000-0000-000083800000}"/>
    <cellStyle name="20% - Accent1 4 2 2 5 2 7" xfId="33083" xr:uid="{00000000-0005-0000-0000-000084800000}"/>
    <cellStyle name="20% - Accent1 4 2 2 5 2 7 2" xfId="33084" xr:uid="{00000000-0005-0000-0000-000085800000}"/>
    <cellStyle name="20% - Accent1 4 2 2 5 2 8" xfId="33085" xr:uid="{00000000-0005-0000-0000-000086800000}"/>
    <cellStyle name="20% - Accent1 4 2 2 5 2 8 2" xfId="33086" xr:uid="{00000000-0005-0000-0000-000087800000}"/>
    <cellStyle name="20% - Accent1 4 2 2 5 2 9" xfId="33087" xr:uid="{00000000-0005-0000-0000-000088800000}"/>
    <cellStyle name="20% - Accent1 4 2 2 5 3" xfId="33088" xr:uid="{00000000-0005-0000-0000-000089800000}"/>
    <cellStyle name="20% - Accent1 4 2 2 5 3 2" xfId="33089" xr:uid="{00000000-0005-0000-0000-00008A800000}"/>
    <cellStyle name="20% - Accent1 4 2 2 5 3 2 2" xfId="33090" xr:uid="{00000000-0005-0000-0000-00008B800000}"/>
    <cellStyle name="20% - Accent1 4 2 2 5 3 2 2 2" xfId="33091" xr:uid="{00000000-0005-0000-0000-00008C800000}"/>
    <cellStyle name="20% - Accent1 4 2 2 5 3 2 2 2 2" xfId="33092" xr:uid="{00000000-0005-0000-0000-00008D800000}"/>
    <cellStyle name="20% - Accent1 4 2 2 5 3 2 2 3" xfId="33093" xr:uid="{00000000-0005-0000-0000-00008E800000}"/>
    <cellStyle name="20% - Accent1 4 2 2 5 3 2 3" xfId="33094" xr:uid="{00000000-0005-0000-0000-00008F800000}"/>
    <cellStyle name="20% - Accent1 4 2 2 5 3 2 3 2" xfId="33095" xr:uid="{00000000-0005-0000-0000-000090800000}"/>
    <cellStyle name="20% - Accent1 4 2 2 5 3 2 4" xfId="33096" xr:uid="{00000000-0005-0000-0000-000091800000}"/>
    <cellStyle name="20% - Accent1 4 2 2 5 3 3" xfId="33097" xr:uid="{00000000-0005-0000-0000-000092800000}"/>
    <cellStyle name="20% - Accent1 4 2 2 5 3 3 2" xfId="33098" xr:uid="{00000000-0005-0000-0000-000093800000}"/>
    <cellStyle name="20% - Accent1 4 2 2 5 3 3 2 2" xfId="33099" xr:uid="{00000000-0005-0000-0000-000094800000}"/>
    <cellStyle name="20% - Accent1 4 2 2 5 3 3 2 2 2" xfId="33100" xr:uid="{00000000-0005-0000-0000-000095800000}"/>
    <cellStyle name="20% - Accent1 4 2 2 5 3 3 2 3" xfId="33101" xr:uid="{00000000-0005-0000-0000-000096800000}"/>
    <cellStyle name="20% - Accent1 4 2 2 5 3 3 3" xfId="33102" xr:uid="{00000000-0005-0000-0000-000097800000}"/>
    <cellStyle name="20% - Accent1 4 2 2 5 3 3 3 2" xfId="33103" xr:uid="{00000000-0005-0000-0000-000098800000}"/>
    <cellStyle name="20% - Accent1 4 2 2 5 3 3 4" xfId="33104" xr:uid="{00000000-0005-0000-0000-000099800000}"/>
    <cellStyle name="20% - Accent1 4 2 2 5 3 4" xfId="33105" xr:uid="{00000000-0005-0000-0000-00009A800000}"/>
    <cellStyle name="20% - Accent1 4 2 2 5 3 4 2" xfId="33106" xr:uid="{00000000-0005-0000-0000-00009B800000}"/>
    <cellStyle name="20% - Accent1 4 2 2 5 3 4 2 2" xfId="33107" xr:uid="{00000000-0005-0000-0000-00009C800000}"/>
    <cellStyle name="20% - Accent1 4 2 2 5 3 4 2 2 2" xfId="33108" xr:uid="{00000000-0005-0000-0000-00009D800000}"/>
    <cellStyle name="20% - Accent1 4 2 2 5 3 4 2 3" xfId="33109" xr:uid="{00000000-0005-0000-0000-00009E800000}"/>
    <cellStyle name="20% - Accent1 4 2 2 5 3 4 3" xfId="33110" xr:uid="{00000000-0005-0000-0000-00009F800000}"/>
    <cellStyle name="20% - Accent1 4 2 2 5 3 4 3 2" xfId="33111" xr:uid="{00000000-0005-0000-0000-0000A0800000}"/>
    <cellStyle name="20% - Accent1 4 2 2 5 3 4 4" xfId="33112" xr:uid="{00000000-0005-0000-0000-0000A1800000}"/>
    <cellStyle name="20% - Accent1 4 2 2 5 3 5" xfId="33113" xr:uid="{00000000-0005-0000-0000-0000A2800000}"/>
    <cellStyle name="20% - Accent1 4 2 2 5 3 5 2" xfId="33114" xr:uid="{00000000-0005-0000-0000-0000A3800000}"/>
    <cellStyle name="20% - Accent1 4 2 2 5 3 5 2 2" xfId="33115" xr:uid="{00000000-0005-0000-0000-0000A4800000}"/>
    <cellStyle name="20% - Accent1 4 2 2 5 3 5 3" xfId="33116" xr:uid="{00000000-0005-0000-0000-0000A5800000}"/>
    <cellStyle name="20% - Accent1 4 2 2 5 3 6" xfId="33117" xr:uid="{00000000-0005-0000-0000-0000A6800000}"/>
    <cellStyle name="20% - Accent1 4 2 2 5 3 6 2" xfId="33118" xr:uid="{00000000-0005-0000-0000-0000A7800000}"/>
    <cellStyle name="20% - Accent1 4 2 2 5 3 6 2 2" xfId="33119" xr:uid="{00000000-0005-0000-0000-0000A8800000}"/>
    <cellStyle name="20% - Accent1 4 2 2 5 3 6 3" xfId="33120" xr:uid="{00000000-0005-0000-0000-0000A9800000}"/>
    <cellStyle name="20% - Accent1 4 2 2 5 3 7" xfId="33121" xr:uid="{00000000-0005-0000-0000-0000AA800000}"/>
    <cellStyle name="20% - Accent1 4 2 2 5 3 7 2" xfId="33122" xr:uid="{00000000-0005-0000-0000-0000AB800000}"/>
    <cellStyle name="20% - Accent1 4 2 2 5 3 8" xfId="33123" xr:uid="{00000000-0005-0000-0000-0000AC800000}"/>
    <cellStyle name="20% - Accent1 4 2 2 5 3 8 2" xfId="33124" xr:uid="{00000000-0005-0000-0000-0000AD800000}"/>
    <cellStyle name="20% - Accent1 4 2 2 5 3 9" xfId="33125" xr:uid="{00000000-0005-0000-0000-0000AE800000}"/>
    <cellStyle name="20% - Accent1 4 2 2 5 4" xfId="33126" xr:uid="{00000000-0005-0000-0000-0000AF800000}"/>
    <cellStyle name="20% - Accent1 4 2 2 5 4 2" xfId="33127" xr:uid="{00000000-0005-0000-0000-0000B0800000}"/>
    <cellStyle name="20% - Accent1 4 2 2 5 4 2 2" xfId="33128" xr:uid="{00000000-0005-0000-0000-0000B1800000}"/>
    <cellStyle name="20% - Accent1 4 2 2 5 4 2 2 2" xfId="33129" xr:uid="{00000000-0005-0000-0000-0000B2800000}"/>
    <cellStyle name="20% - Accent1 4 2 2 5 4 2 3" xfId="33130" xr:uid="{00000000-0005-0000-0000-0000B3800000}"/>
    <cellStyle name="20% - Accent1 4 2 2 5 4 3" xfId="33131" xr:uid="{00000000-0005-0000-0000-0000B4800000}"/>
    <cellStyle name="20% - Accent1 4 2 2 5 4 3 2" xfId="33132" xr:uid="{00000000-0005-0000-0000-0000B5800000}"/>
    <cellStyle name="20% - Accent1 4 2 2 5 4 4" xfId="33133" xr:uid="{00000000-0005-0000-0000-0000B6800000}"/>
    <cellStyle name="20% - Accent1 4 2 2 5 5" xfId="33134" xr:uid="{00000000-0005-0000-0000-0000B7800000}"/>
    <cellStyle name="20% - Accent1 4 2 2 5 5 2" xfId="33135" xr:uid="{00000000-0005-0000-0000-0000B8800000}"/>
    <cellStyle name="20% - Accent1 4 2 2 5 5 2 2" xfId="33136" xr:uid="{00000000-0005-0000-0000-0000B9800000}"/>
    <cellStyle name="20% - Accent1 4 2 2 5 5 2 2 2" xfId="33137" xr:uid="{00000000-0005-0000-0000-0000BA800000}"/>
    <cellStyle name="20% - Accent1 4 2 2 5 5 2 3" xfId="33138" xr:uid="{00000000-0005-0000-0000-0000BB800000}"/>
    <cellStyle name="20% - Accent1 4 2 2 5 5 3" xfId="33139" xr:uid="{00000000-0005-0000-0000-0000BC800000}"/>
    <cellStyle name="20% - Accent1 4 2 2 5 5 3 2" xfId="33140" xr:uid="{00000000-0005-0000-0000-0000BD800000}"/>
    <cellStyle name="20% - Accent1 4 2 2 5 5 4" xfId="33141" xr:uid="{00000000-0005-0000-0000-0000BE800000}"/>
    <cellStyle name="20% - Accent1 4 2 2 5 6" xfId="33142" xr:uid="{00000000-0005-0000-0000-0000BF800000}"/>
    <cellStyle name="20% - Accent1 4 2 2 5 6 2" xfId="33143" xr:uid="{00000000-0005-0000-0000-0000C0800000}"/>
    <cellStyle name="20% - Accent1 4 2 2 5 6 2 2" xfId="33144" xr:uid="{00000000-0005-0000-0000-0000C1800000}"/>
    <cellStyle name="20% - Accent1 4 2 2 5 6 2 2 2" xfId="33145" xr:uid="{00000000-0005-0000-0000-0000C2800000}"/>
    <cellStyle name="20% - Accent1 4 2 2 5 6 2 3" xfId="33146" xr:uid="{00000000-0005-0000-0000-0000C3800000}"/>
    <cellStyle name="20% - Accent1 4 2 2 5 6 3" xfId="33147" xr:uid="{00000000-0005-0000-0000-0000C4800000}"/>
    <cellStyle name="20% - Accent1 4 2 2 5 6 3 2" xfId="33148" xr:uid="{00000000-0005-0000-0000-0000C5800000}"/>
    <cellStyle name="20% - Accent1 4 2 2 5 6 4" xfId="33149" xr:uid="{00000000-0005-0000-0000-0000C6800000}"/>
    <cellStyle name="20% - Accent1 4 2 2 5 7" xfId="33150" xr:uid="{00000000-0005-0000-0000-0000C7800000}"/>
    <cellStyle name="20% - Accent1 4 2 2 5 7 2" xfId="33151" xr:uid="{00000000-0005-0000-0000-0000C8800000}"/>
    <cellStyle name="20% - Accent1 4 2 2 5 7 2 2" xfId="33152" xr:uid="{00000000-0005-0000-0000-0000C9800000}"/>
    <cellStyle name="20% - Accent1 4 2 2 5 7 3" xfId="33153" xr:uid="{00000000-0005-0000-0000-0000CA800000}"/>
    <cellStyle name="20% - Accent1 4 2 2 5 8" xfId="33154" xr:uid="{00000000-0005-0000-0000-0000CB800000}"/>
    <cellStyle name="20% - Accent1 4 2 2 5 8 2" xfId="33155" xr:uid="{00000000-0005-0000-0000-0000CC800000}"/>
    <cellStyle name="20% - Accent1 4 2 2 5 8 2 2" xfId="33156" xr:uid="{00000000-0005-0000-0000-0000CD800000}"/>
    <cellStyle name="20% - Accent1 4 2 2 5 8 3" xfId="33157" xr:uid="{00000000-0005-0000-0000-0000CE800000}"/>
    <cellStyle name="20% - Accent1 4 2 2 5 9" xfId="33158" xr:uid="{00000000-0005-0000-0000-0000CF800000}"/>
    <cellStyle name="20% - Accent1 4 2 2 5 9 2" xfId="33159" xr:uid="{00000000-0005-0000-0000-0000D0800000}"/>
    <cellStyle name="20% - Accent1 4 2 2 6" xfId="33160" xr:uid="{00000000-0005-0000-0000-0000D1800000}"/>
    <cellStyle name="20% - Accent1 4 2 2 6 10" xfId="33161" xr:uid="{00000000-0005-0000-0000-0000D2800000}"/>
    <cellStyle name="20% - Accent1 4 2 2 6 10 2" xfId="33162" xr:uid="{00000000-0005-0000-0000-0000D3800000}"/>
    <cellStyle name="20% - Accent1 4 2 2 6 11" xfId="33163" xr:uid="{00000000-0005-0000-0000-0000D4800000}"/>
    <cellStyle name="20% - Accent1 4 2 2 6 2" xfId="33164" xr:uid="{00000000-0005-0000-0000-0000D5800000}"/>
    <cellStyle name="20% - Accent1 4 2 2 6 2 2" xfId="33165" xr:uid="{00000000-0005-0000-0000-0000D6800000}"/>
    <cellStyle name="20% - Accent1 4 2 2 6 2 2 2" xfId="33166" xr:uid="{00000000-0005-0000-0000-0000D7800000}"/>
    <cellStyle name="20% - Accent1 4 2 2 6 2 2 2 2" xfId="33167" xr:uid="{00000000-0005-0000-0000-0000D8800000}"/>
    <cellStyle name="20% - Accent1 4 2 2 6 2 2 2 2 2" xfId="33168" xr:uid="{00000000-0005-0000-0000-0000D9800000}"/>
    <cellStyle name="20% - Accent1 4 2 2 6 2 2 2 3" xfId="33169" xr:uid="{00000000-0005-0000-0000-0000DA800000}"/>
    <cellStyle name="20% - Accent1 4 2 2 6 2 2 3" xfId="33170" xr:uid="{00000000-0005-0000-0000-0000DB800000}"/>
    <cellStyle name="20% - Accent1 4 2 2 6 2 2 3 2" xfId="33171" xr:uid="{00000000-0005-0000-0000-0000DC800000}"/>
    <cellStyle name="20% - Accent1 4 2 2 6 2 2 4" xfId="33172" xr:uid="{00000000-0005-0000-0000-0000DD800000}"/>
    <cellStyle name="20% - Accent1 4 2 2 6 2 3" xfId="33173" xr:uid="{00000000-0005-0000-0000-0000DE800000}"/>
    <cellStyle name="20% - Accent1 4 2 2 6 2 3 2" xfId="33174" xr:uid="{00000000-0005-0000-0000-0000DF800000}"/>
    <cellStyle name="20% - Accent1 4 2 2 6 2 3 2 2" xfId="33175" xr:uid="{00000000-0005-0000-0000-0000E0800000}"/>
    <cellStyle name="20% - Accent1 4 2 2 6 2 3 2 2 2" xfId="33176" xr:uid="{00000000-0005-0000-0000-0000E1800000}"/>
    <cellStyle name="20% - Accent1 4 2 2 6 2 3 2 3" xfId="33177" xr:uid="{00000000-0005-0000-0000-0000E2800000}"/>
    <cellStyle name="20% - Accent1 4 2 2 6 2 3 3" xfId="33178" xr:uid="{00000000-0005-0000-0000-0000E3800000}"/>
    <cellStyle name="20% - Accent1 4 2 2 6 2 3 3 2" xfId="33179" xr:uid="{00000000-0005-0000-0000-0000E4800000}"/>
    <cellStyle name="20% - Accent1 4 2 2 6 2 3 4" xfId="33180" xr:uid="{00000000-0005-0000-0000-0000E5800000}"/>
    <cellStyle name="20% - Accent1 4 2 2 6 2 4" xfId="33181" xr:uid="{00000000-0005-0000-0000-0000E6800000}"/>
    <cellStyle name="20% - Accent1 4 2 2 6 2 4 2" xfId="33182" xr:uid="{00000000-0005-0000-0000-0000E7800000}"/>
    <cellStyle name="20% - Accent1 4 2 2 6 2 4 2 2" xfId="33183" xr:uid="{00000000-0005-0000-0000-0000E8800000}"/>
    <cellStyle name="20% - Accent1 4 2 2 6 2 4 2 2 2" xfId="33184" xr:uid="{00000000-0005-0000-0000-0000E9800000}"/>
    <cellStyle name="20% - Accent1 4 2 2 6 2 4 2 3" xfId="33185" xr:uid="{00000000-0005-0000-0000-0000EA800000}"/>
    <cellStyle name="20% - Accent1 4 2 2 6 2 4 3" xfId="33186" xr:uid="{00000000-0005-0000-0000-0000EB800000}"/>
    <cellStyle name="20% - Accent1 4 2 2 6 2 4 3 2" xfId="33187" xr:uid="{00000000-0005-0000-0000-0000EC800000}"/>
    <cellStyle name="20% - Accent1 4 2 2 6 2 4 4" xfId="33188" xr:uid="{00000000-0005-0000-0000-0000ED800000}"/>
    <cellStyle name="20% - Accent1 4 2 2 6 2 5" xfId="33189" xr:uid="{00000000-0005-0000-0000-0000EE800000}"/>
    <cellStyle name="20% - Accent1 4 2 2 6 2 5 2" xfId="33190" xr:uid="{00000000-0005-0000-0000-0000EF800000}"/>
    <cellStyle name="20% - Accent1 4 2 2 6 2 5 2 2" xfId="33191" xr:uid="{00000000-0005-0000-0000-0000F0800000}"/>
    <cellStyle name="20% - Accent1 4 2 2 6 2 5 3" xfId="33192" xr:uid="{00000000-0005-0000-0000-0000F1800000}"/>
    <cellStyle name="20% - Accent1 4 2 2 6 2 6" xfId="33193" xr:uid="{00000000-0005-0000-0000-0000F2800000}"/>
    <cellStyle name="20% - Accent1 4 2 2 6 2 6 2" xfId="33194" xr:uid="{00000000-0005-0000-0000-0000F3800000}"/>
    <cellStyle name="20% - Accent1 4 2 2 6 2 6 2 2" xfId="33195" xr:uid="{00000000-0005-0000-0000-0000F4800000}"/>
    <cellStyle name="20% - Accent1 4 2 2 6 2 6 3" xfId="33196" xr:uid="{00000000-0005-0000-0000-0000F5800000}"/>
    <cellStyle name="20% - Accent1 4 2 2 6 2 7" xfId="33197" xr:uid="{00000000-0005-0000-0000-0000F6800000}"/>
    <cellStyle name="20% - Accent1 4 2 2 6 2 7 2" xfId="33198" xr:uid="{00000000-0005-0000-0000-0000F7800000}"/>
    <cellStyle name="20% - Accent1 4 2 2 6 2 8" xfId="33199" xr:uid="{00000000-0005-0000-0000-0000F8800000}"/>
    <cellStyle name="20% - Accent1 4 2 2 6 2 8 2" xfId="33200" xr:uid="{00000000-0005-0000-0000-0000F9800000}"/>
    <cellStyle name="20% - Accent1 4 2 2 6 2 9" xfId="33201" xr:uid="{00000000-0005-0000-0000-0000FA800000}"/>
    <cellStyle name="20% - Accent1 4 2 2 6 3" xfId="33202" xr:uid="{00000000-0005-0000-0000-0000FB800000}"/>
    <cellStyle name="20% - Accent1 4 2 2 6 3 2" xfId="33203" xr:uid="{00000000-0005-0000-0000-0000FC800000}"/>
    <cellStyle name="20% - Accent1 4 2 2 6 3 2 2" xfId="33204" xr:uid="{00000000-0005-0000-0000-0000FD800000}"/>
    <cellStyle name="20% - Accent1 4 2 2 6 3 2 2 2" xfId="33205" xr:uid="{00000000-0005-0000-0000-0000FE800000}"/>
    <cellStyle name="20% - Accent1 4 2 2 6 3 2 2 2 2" xfId="33206" xr:uid="{00000000-0005-0000-0000-0000FF800000}"/>
    <cellStyle name="20% - Accent1 4 2 2 6 3 2 2 3" xfId="33207" xr:uid="{00000000-0005-0000-0000-000000810000}"/>
    <cellStyle name="20% - Accent1 4 2 2 6 3 2 3" xfId="33208" xr:uid="{00000000-0005-0000-0000-000001810000}"/>
    <cellStyle name="20% - Accent1 4 2 2 6 3 2 3 2" xfId="33209" xr:uid="{00000000-0005-0000-0000-000002810000}"/>
    <cellStyle name="20% - Accent1 4 2 2 6 3 2 4" xfId="33210" xr:uid="{00000000-0005-0000-0000-000003810000}"/>
    <cellStyle name="20% - Accent1 4 2 2 6 3 3" xfId="33211" xr:uid="{00000000-0005-0000-0000-000004810000}"/>
    <cellStyle name="20% - Accent1 4 2 2 6 3 3 2" xfId="33212" xr:uid="{00000000-0005-0000-0000-000005810000}"/>
    <cellStyle name="20% - Accent1 4 2 2 6 3 3 2 2" xfId="33213" xr:uid="{00000000-0005-0000-0000-000006810000}"/>
    <cellStyle name="20% - Accent1 4 2 2 6 3 3 2 2 2" xfId="33214" xr:uid="{00000000-0005-0000-0000-000007810000}"/>
    <cellStyle name="20% - Accent1 4 2 2 6 3 3 2 3" xfId="33215" xr:uid="{00000000-0005-0000-0000-000008810000}"/>
    <cellStyle name="20% - Accent1 4 2 2 6 3 3 3" xfId="33216" xr:uid="{00000000-0005-0000-0000-000009810000}"/>
    <cellStyle name="20% - Accent1 4 2 2 6 3 3 3 2" xfId="33217" xr:uid="{00000000-0005-0000-0000-00000A810000}"/>
    <cellStyle name="20% - Accent1 4 2 2 6 3 3 4" xfId="33218" xr:uid="{00000000-0005-0000-0000-00000B810000}"/>
    <cellStyle name="20% - Accent1 4 2 2 6 3 4" xfId="33219" xr:uid="{00000000-0005-0000-0000-00000C810000}"/>
    <cellStyle name="20% - Accent1 4 2 2 6 3 4 2" xfId="33220" xr:uid="{00000000-0005-0000-0000-00000D810000}"/>
    <cellStyle name="20% - Accent1 4 2 2 6 3 4 2 2" xfId="33221" xr:uid="{00000000-0005-0000-0000-00000E810000}"/>
    <cellStyle name="20% - Accent1 4 2 2 6 3 4 2 2 2" xfId="33222" xr:uid="{00000000-0005-0000-0000-00000F810000}"/>
    <cellStyle name="20% - Accent1 4 2 2 6 3 4 2 3" xfId="33223" xr:uid="{00000000-0005-0000-0000-000010810000}"/>
    <cellStyle name="20% - Accent1 4 2 2 6 3 4 3" xfId="33224" xr:uid="{00000000-0005-0000-0000-000011810000}"/>
    <cellStyle name="20% - Accent1 4 2 2 6 3 4 3 2" xfId="33225" xr:uid="{00000000-0005-0000-0000-000012810000}"/>
    <cellStyle name="20% - Accent1 4 2 2 6 3 4 4" xfId="33226" xr:uid="{00000000-0005-0000-0000-000013810000}"/>
    <cellStyle name="20% - Accent1 4 2 2 6 3 5" xfId="33227" xr:uid="{00000000-0005-0000-0000-000014810000}"/>
    <cellStyle name="20% - Accent1 4 2 2 6 3 5 2" xfId="33228" xr:uid="{00000000-0005-0000-0000-000015810000}"/>
    <cellStyle name="20% - Accent1 4 2 2 6 3 5 2 2" xfId="33229" xr:uid="{00000000-0005-0000-0000-000016810000}"/>
    <cellStyle name="20% - Accent1 4 2 2 6 3 5 3" xfId="33230" xr:uid="{00000000-0005-0000-0000-000017810000}"/>
    <cellStyle name="20% - Accent1 4 2 2 6 3 6" xfId="33231" xr:uid="{00000000-0005-0000-0000-000018810000}"/>
    <cellStyle name="20% - Accent1 4 2 2 6 3 6 2" xfId="33232" xr:uid="{00000000-0005-0000-0000-000019810000}"/>
    <cellStyle name="20% - Accent1 4 2 2 6 3 6 2 2" xfId="33233" xr:uid="{00000000-0005-0000-0000-00001A810000}"/>
    <cellStyle name="20% - Accent1 4 2 2 6 3 6 3" xfId="33234" xr:uid="{00000000-0005-0000-0000-00001B810000}"/>
    <cellStyle name="20% - Accent1 4 2 2 6 3 7" xfId="33235" xr:uid="{00000000-0005-0000-0000-00001C810000}"/>
    <cellStyle name="20% - Accent1 4 2 2 6 3 7 2" xfId="33236" xr:uid="{00000000-0005-0000-0000-00001D810000}"/>
    <cellStyle name="20% - Accent1 4 2 2 6 3 8" xfId="33237" xr:uid="{00000000-0005-0000-0000-00001E810000}"/>
    <cellStyle name="20% - Accent1 4 2 2 6 3 8 2" xfId="33238" xr:uid="{00000000-0005-0000-0000-00001F810000}"/>
    <cellStyle name="20% - Accent1 4 2 2 6 3 9" xfId="33239" xr:uid="{00000000-0005-0000-0000-000020810000}"/>
    <cellStyle name="20% - Accent1 4 2 2 6 4" xfId="33240" xr:uid="{00000000-0005-0000-0000-000021810000}"/>
    <cellStyle name="20% - Accent1 4 2 2 6 4 2" xfId="33241" xr:uid="{00000000-0005-0000-0000-000022810000}"/>
    <cellStyle name="20% - Accent1 4 2 2 6 4 2 2" xfId="33242" xr:uid="{00000000-0005-0000-0000-000023810000}"/>
    <cellStyle name="20% - Accent1 4 2 2 6 4 2 2 2" xfId="33243" xr:uid="{00000000-0005-0000-0000-000024810000}"/>
    <cellStyle name="20% - Accent1 4 2 2 6 4 2 3" xfId="33244" xr:uid="{00000000-0005-0000-0000-000025810000}"/>
    <cellStyle name="20% - Accent1 4 2 2 6 4 3" xfId="33245" xr:uid="{00000000-0005-0000-0000-000026810000}"/>
    <cellStyle name="20% - Accent1 4 2 2 6 4 3 2" xfId="33246" xr:uid="{00000000-0005-0000-0000-000027810000}"/>
    <cellStyle name="20% - Accent1 4 2 2 6 4 4" xfId="33247" xr:uid="{00000000-0005-0000-0000-000028810000}"/>
    <cellStyle name="20% - Accent1 4 2 2 6 5" xfId="33248" xr:uid="{00000000-0005-0000-0000-000029810000}"/>
    <cellStyle name="20% - Accent1 4 2 2 6 5 2" xfId="33249" xr:uid="{00000000-0005-0000-0000-00002A810000}"/>
    <cellStyle name="20% - Accent1 4 2 2 6 5 2 2" xfId="33250" xr:uid="{00000000-0005-0000-0000-00002B810000}"/>
    <cellStyle name="20% - Accent1 4 2 2 6 5 2 2 2" xfId="33251" xr:uid="{00000000-0005-0000-0000-00002C810000}"/>
    <cellStyle name="20% - Accent1 4 2 2 6 5 2 3" xfId="33252" xr:uid="{00000000-0005-0000-0000-00002D810000}"/>
    <cellStyle name="20% - Accent1 4 2 2 6 5 3" xfId="33253" xr:uid="{00000000-0005-0000-0000-00002E810000}"/>
    <cellStyle name="20% - Accent1 4 2 2 6 5 3 2" xfId="33254" xr:uid="{00000000-0005-0000-0000-00002F810000}"/>
    <cellStyle name="20% - Accent1 4 2 2 6 5 4" xfId="33255" xr:uid="{00000000-0005-0000-0000-000030810000}"/>
    <cellStyle name="20% - Accent1 4 2 2 6 6" xfId="33256" xr:uid="{00000000-0005-0000-0000-000031810000}"/>
    <cellStyle name="20% - Accent1 4 2 2 6 6 2" xfId="33257" xr:uid="{00000000-0005-0000-0000-000032810000}"/>
    <cellStyle name="20% - Accent1 4 2 2 6 6 2 2" xfId="33258" xr:uid="{00000000-0005-0000-0000-000033810000}"/>
    <cellStyle name="20% - Accent1 4 2 2 6 6 2 2 2" xfId="33259" xr:uid="{00000000-0005-0000-0000-000034810000}"/>
    <cellStyle name="20% - Accent1 4 2 2 6 6 2 3" xfId="33260" xr:uid="{00000000-0005-0000-0000-000035810000}"/>
    <cellStyle name="20% - Accent1 4 2 2 6 6 3" xfId="33261" xr:uid="{00000000-0005-0000-0000-000036810000}"/>
    <cellStyle name="20% - Accent1 4 2 2 6 6 3 2" xfId="33262" xr:uid="{00000000-0005-0000-0000-000037810000}"/>
    <cellStyle name="20% - Accent1 4 2 2 6 6 4" xfId="33263" xr:uid="{00000000-0005-0000-0000-000038810000}"/>
    <cellStyle name="20% - Accent1 4 2 2 6 7" xfId="33264" xr:uid="{00000000-0005-0000-0000-000039810000}"/>
    <cellStyle name="20% - Accent1 4 2 2 6 7 2" xfId="33265" xr:uid="{00000000-0005-0000-0000-00003A810000}"/>
    <cellStyle name="20% - Accent1 4 2 2 6 7 2 2" xfId="33266" xr:uid="{00000000-0005-0000-0000-00003B810000}"/>
    <cellStyle name="20% - Accent1 4 2 2 6 7 3" xfId="33267" xr:uid="{00000000-0005-0000-0000-00003C810000}"/>
    <cellStyle name="20% - Accent1 4 2 2 6 8" xfId="33268" xr:uid="{00000000-0005-0000-0000-00003D810000}"/>
    <cellStyle name="20% - Accent1 4 2 2 6 8 2" xfId="33269" xr:uid="{00000000-0005-0000-0000-00003E810000}"/>
    <cellStyle name="20% - Accent1 4 2 2 6 8 2 2" xfId="33270" xr:uid="{00000000-0005-0000-0000-00003F810000}"/>
    <cellStyle name="20% - Accent1 4 2 2 6 8 3" xfId="33271" xr:uid="{00000000-0005-0000-0000-000040810000}"/>
    <cellStyle name="20% - Accent1 4 2 2 6 9" xfId="33272" xr:uid="{00000000-0005-0000-0000-000041810000}"/>
    <cellStyle name="20% - Accent1 4 2 2 6 9 2" xfId="33273" xr:uid="{00000000-0005-0000-0000-000042810000}"/>
    <cellStyle name="20% - Accent1 4 2 2 7" xfId="33274" xr:uid="{00000000-0005-0000-0000-000043810000}"/>
    <cellStyle name="20% - Accent1 4 2 2 7 2" xfId="33275" xr:uid="{00000000-0005-0000-0000-000044810000}"/>
    <cellStyle name="20% - Accent1 4 2 2 7 2 2" xfId="33276" xr:uid="{00000000-0005-0000-0000-000045810000}"/>
    <cellStyle name="20% - Accent1 4 2 2 7 2 2 2" xfId="33277" xr:uid="{00000000-0005-0000-0000-000046810000}"/>
    <cellStyle name="20% - Accent1 4 2 2 7 2 2 2 2" xfId="33278" xr:uid="{00000000-0005-0000-0000-000047810000}"/>
    <cellStyle name="20% - Accent1 4 2 2 7 2 2 3" xfId="33279" xr:uid="{00000000-0005-0000-0000-000048810000}"/>
    <cellStyle name="20% - Accent1 4 2 2 7 2 3" xfId="33280" xr:uid="{00000000-0005-0000-0000-000049810000}"/>
    <cellStyle name="20% - Accent1 4 2 2 7 2 3 2" xfId="33281" xr:uid="{00000000-0005-0000-0000-00004A810000}"/>
    <cellStyle name="20% - Accent1 4 2 2 7 2 4" xfId="33282" xr:uid="{00000000-0005-0000-0000-00004B810000}"/>
    <cellStyle name="20% - Accent1 4 2 2 7 3" xfId="33283" xr:uid="{00000000-0005-0000-0000-00004C810000}"/>
    <cellStyle name="20% - Accent1 4 2 2 7 3 2" xfId="33284" xr:uid="{00000000-0005-0000-0000-00004D810000}"/>
    <cellStyle name="20% - Accent1 4 2 2 7 3 2 2" xfId="33285" xr:uid="{00000000-0005-0000-0000-00004E810000}"/>
    <cellStyle name="20% - Accent1 4 2 2 7 3 2 2 2" xfId="33286" xr:uid="{00000000-0005-0000-0000-00004F810000}"/>
    <cellStyle name="20% - Accent1 4 2 2 7 3 2 3" xfId="33287" xr:uid="{00000000-0005-0000-0000-000050810000}"/>
    <cellStyle name="20% - Accent1 4 2 2 7 3 3" xfId="33288" xr:uid="{00000000-0005-0000-0000-000051810000}"/>
    <cellStyle name="20% - Accent1 4 2 2 7 3 3 2" xfId="33289" xr:uid="{00000000-0005-0000-0000-000052810000}"/>
    <cellStyle name="20% - Accent1 4 2 2 7 3 4" xfId="33290" xr:uid="{00000000-0005-0000-0000-000053810000}"/>
    <cellStyle name="20% - Accent1 4 2 2 7 4" xfId="33291" xr:uid="{00000000-0005-0000-0000-000054810000}"/>
    <cellStyle name="20% - Accent1 4 2 2 7 4 2" xfId="33292" xr:uid="{00000000-0005-0000-0000-000055810000}"/>
    <cellStyle name="20% - Accent1 4 2 2 7 4 2 2" xfId="33293" xr:uid="{00000000-0005-0000-0000-000056810000}"/>
    <cellStyle name="20% - Accent1 4 2 2 7 4 2 2 2" xfId="33294" xr:uid="{00000000-0005-0000-0000-000057810000}"/>
    <cellStyle name="20% - Accent1 4 2 2 7 4 2 3" xfId="33295" xr:uid="{00000000-0005-0000-0000-000058810000}"/>
    <cellStyle name="20% - Accent1 4 2 2 7 4 3" xfId="33296" xr:uid="{00000000-0005-0000-0000-000059810000}"/>
    <cellStyle name="20% - Accent1 4 2 2 7 4 3 2" xfId="33297" xr:uid="{00000000-0005-0000-0000-00005A810000}"/>
    <cellStyle name="20% - Accent1 4 2 2 7 4 4" xfId="33298" xr:uid="{00000000-0005-0000-0000-00005B810000}"/>
    <cellStyle name="20% - Accent1 4 2 2 7 5" xfId="33299" xr:uid="{00000000-0005-0000-0000-00005C810000}"/>
    <cellStyle name="20% - Accent1 4 2 2 7 5 2" xfId="33300" xr:uid="{00000000-0005-0000-0000-00005D810000}"/>
    <cellStyle name="20% - Accent1 4 2 2 7 5 2 2" xfId="33301" xr:uid="{00000000-0005-0000-0000-00005E810000}"/>
    <cellStyle name="20% - Accent1 4 2 2 7 5 3" xfId="33302" xr:uid="{00000000-0005-0000-0000-00005F810000}"/>
    <cellStyle name="20% - Accent1 4 2 2 7 6" xfId="33303" xr:uid="{00000000-0005-0000-0000-000060810000}"/>
    <cellStyle name="20% - Accent1 4 2 2 7 6 2" xfId="33304" xr:uid="{00000000-0005-0000-0000-000061810000}"/>
    <cellStyle name="20% - Accent1 4 2 2 7 6 2 2" xfId="33305" xr:uid="{00000000-0005-0000-0000-000062810000}"/>
    <cellStyle name="20% - Accent1 4 2 2 7 6 3" xfId="33306" xr:uid="{00000000-0005-0000-0000-000063810000}"/>
    <cellStyle name="20% - Accent1 4 2 2 7 7" xfId="33307" xr:uid="{00000000-0005-0000-0000-000064810000}"/>
    <cellStyle name="20% - Accent1 4 2 2 7 7 2" xfId="33308" xr:uid="{00000000-0005-0000-0000-000065810000}"/>
    <cellStyle name="20% - Accent1 4 2 2 7 8" xfId="33309" xr:uid="{00000000-0005-0000-0000-000066810000}"/>
    <cellStyle name="20% - Accent1 4 2 2 7 8 2" xfId="33310" xr:uid="{00000000-0005-0000-0000-000067810000}"/>
    <cellStyle name="20% - Accent1 4 2 2 7 9" xfId="33311" xr:uid="{00000000-0005-0000-0000-000068810000}"/>
    <cellStyle name="20% - Accent1 4 2 2 8" xfId="33312" xr:uid="{00000000-0005-0000-0000-000069810000}"/>
    <cellStyle name="20% - Accent1 4 2 2 8 2" xfId="33313" xr:uid="{00000000-0005-0000-0000-00006A810000}"/>
    <cellStyle name="20% - Accent1 4 2 2 8 2 2" xfId="33314" xr:uid="{00000000-0005-0000-0000-00006B810000}"/>
    <cellStyle name="20% - Accent1 4 2 2 8 2 2 2" xfId="33315" xr:uid="{00000000-0005-0000-0000-00006C810000}"/>
    <cellStyle name="20% - Accent1 4 2 2 8 2 2 2 2" xfId="33316" xr:uid="{00000000-0005-0000-0000-00006D810000}"/>
    <cellStyle name="20% - Accent1 4 2 2 8 2 2 3" xfId="33317" xr:uid="{00000000-0005-0000-0000-00006E810000}"/>
    <cellStyle name="20% - Accent1 4 2 2 8 2 3" xfId="33318" xr:uid="{00000000-0005-0000-0000-00006F810000}"/>
    <cellStyle name="20% - Accent1 4 2 2 8 2 3 2" xfId="33319" xr:uid="{00000000-0005-0000-0000-000070810000}"/>
    <cellStyle name="20% - Accent1 4 2 2 8 2 4" xfId="33320" xr:uid="{00000000-0005-0000-0000-000071810000}"/>
    <cellStyle name="20% - Accent1 4 2 2 8 3" xfId="33321" xr:uid="{00000000-0005-0000-0000-000072810000}"/>
    <cellStyle name="20% - Accent1 4 2 2 8 3 2" xfId="33322" xr:uid="{00000000-0005-0000-0000-000073810000}"/>
    <cellStyle name="20% - Accent1 4 2 2 8 3 2 2" xfId="33323" xr:uid="{00000000-0005-0000-0000-000074810000}"/>
    <cellStyle name="20% - Accent1 4 2 2 8 3 2 2 2" xfId="33324" xr:uid="{00000000-0005-0000-0000-000075810000}"/>
    <cellStyle name="20% - Accent1 4 2 2 8 3 2 3" xfId="33325" xr:uid="{00000000-0005-0000-0000-000076810000}"/>
    <cellStyle name="20% - Accent1 4 2 2 8 3 3" xfId="33326" xr:uid="{00000000-0005-0000-0000-000077810000}"/>
    <cellStyle name="20% - Accent1 4 2 2 8 3 3 2" xfId="33327" xr:uid="{00000000-0005-0000-0000-000078810000}"/>
    <cellStyle name="20% - Accent1 4 2 2 8 3 4" xfId="33328" xr:uid="{00000000-0005-0000-0000-000079810000}"/>
    <cellStyle name="20% - Accent1 4 2 2 8 4" xfId="33329" xr:uid="{00000000-0005-0000-0000-00007A810000}"/>
    <cellStyle name="20% - Accent1 4 2 2 8 4 2" xfId="33330" xr:uid="{00000000-0005-0000-0000-00007B810000}"/>
    <cellStyle name="20% - Accent1 4 2 2 8 4 2 2" xfId="33331" xr:uid="{00000000-0005-0000-0000-00007C810000}"/>
    <cellStyle name="20% - Accent1 4 2 2 8 4 2 2 2" xfId="33332" xr:uid="{00000000-0005-0000-0000-00007D810000}"/>
    <cellStyle name="20% - Accent1 4 2 2 8 4 2 3" xfId="33333" xr:uid="{00000000-0005-0000-0000-00007E810000}"/>
    <cellStyle name="20% - Accent1 4 2 2 8 4 3" xfId="33334" xr:uid="{00000000-0005-0000-0000-00007F810000}"/>
    <cellStyle name="20% - Accent1 4 2 2 8 4 3 2" xfId="33335" xr:uid="{00000000-0005-0000-0000-000080810000}"/>
    <cellStyle name="20% - Accent1 4 2 2 8 4 4" xfId="33336" xr:uid="{00000000-0005-0000-0000-000081810000}"/>
    <cellStyle name="20% - Accent1 4 2 2 8 5" xfId="33337" xr:uid="{00000000-0005-0000-0000-000082810000}"/>
    <cellStyle name="20% - Accent1 4 2 2 8 5 2" xfId="33338" xr:uid="{00000000-0005-0000-0000-000083810000}"/>
    <cellStyle name="20% - Accent1 4 2 2 8 5 2 2" xfId="33339" xr:uid="{00000000-0005-0000-0000-000084810000}"/>
    <cellStyle name="20% - Accent1 4 2 2 8 5 3" xfId="33340" xr:uid="{00000000-0005-0000-0000-000085810000}"/>
    <cellStyle name="20% - Accent1 4 2 2 8 6" xfId="33341" xr:uid="{00000000-0005-0000-0000-000086810000}"/>
    <cellStyle name="20% - Accent1 4 2 2 8 6 2" xfId="33342" xr:uid="{00000000-0005-0000-0000-000087810000}"/>
    <cellStyle name="20% - Accent1 4 2 2 8 6 2 2" xfId="33343" xr:uid="{00000000-0005-0000-0000-000088810000}"/>
    <cellStyle name="20% - Accent1 4 2 2 8 6 3" xfId="33344" xr:uid="{00000000-0005-0000-0000-000089810000}"/>
    <cellStyle name="20% - Accent1 4 2 2 8 7" xfId="33345" xr:uid="{00000000-0005-0000-0000-00008A810000}"/>
    <cellStyle name="20% - Accent1 4 2 2 8 7 2" xfId="33346" xr:uid="{00000000-0005-0000-0000-00008B810000}"/>
    <cellStyle name="20% - Accent1 4 2 2 8 8" xfId="33347" xr:uid="{00000000-0005-0000-0000-00008C810000}"/>
    <cellStyle name="20% - Accent1 4 2 2 8 8 2" xfId="33348" xr:uid="{00000000-0005-0000-0000-00008D810000}"/>
    <cellStyle name="20% - Accent1 4 2 2 8 9" xfId="33349" xr:uid="{00000000-0005-0000-0000-00008E810000}"/>
    <cellStyle name="20% - Accent1 4 2 2 9" xfId="33350" xr:uid="{00000000-0005-0000-0000-00008F810000}"/>
    <cellStyle name="20% - Accent1 4 2 2 9 2" xfId="33351" xr:uid="{00000000-0005-0000-0000-000090810000}"/>
    <cellStyle name="20% - Accent1 4 2 2 9 2 2" xfId="33352" xr:uid="{00000000-0005-0000-0000-000091810000}"/>
    <cellStyle name="20% - Accent1 4 2 2 9 2 2 2" xfId="33353" xr:uid="{00000000-0005-0000-0000-000092810000}"/>
    <cellStyle name="20% - Accent1 4 2 2 9 2 3" xfId="33354" xr:uid="{00000000-0005-0000-0000-000093810000}"/>
    <cellStyle name="20% - Accent1 4 2 2 9 3" xfId="33355" xr:uid="{00000000-0005-0000-0000-000094810000}"/>
    <cellStyle name="20% - Accent1 4 2 2 9 3 2" xfId="33356" xr:uid="{00000000-0005-0000-0000-000095810000}"/>
    <cellStyle name="20% - Accent1 4 2 2 9 4" xfId="33357" xr:uid="{00000000-0005-0000-0000-000096810000}"/>
    <cellStyle name="20% - Accent1 4 2 20" xfId="33358" xr:uid="{00000000-0005-0000-0000-000097810000}"/>
    <cellStyle name="20% - Accent1 4 2 3" xfId="33359" xr:uid="{00000000-0005-0000-0000-000098810000}"/>
    <cellStyle name="20% - Accent1 4 2 3 10" xfId="33360" xr:uid="{00000000-0005-0000-0000-000099810000}"/>
    <cellStyle name="20% - Accent1 4 2 3 10 2" xfId="33361" xr:uid="{00000000-0005-0000-0000-00009A810000}"/>
    <cellStyle name="20% - Accent1 4 2 3 10 2 2" xfId="33362" xr:uid="{00000000-0005-0000-0000-00009B810000}"/>
    <cellStyle name="20% - Accent1 4 2 3 10 2 2 2" xfId="33363" xr:uid="{00000000-0005-0000-0000-00009C810000}"/>
    <cellStyle name="20% - Accent1 4 2 3 10 2 3" xfId="33364" xr:uid="{00000000-0005-0000-0000-00009D810000}"/>
    <cellStyle name="20% - Accent1 4 2 3 10 3" xfId="33365" xr:uid="{00000000-0005-0000-0000-00009E810000}"/>
    <cellStyle name="20% - Accent1 4 2 3 10 3 2" xfId="33366" xr:uid="{00000000-0005-0000-0000-00009F810000}"/>
    <cellStyle name="20% - Accent1 4 2 3 10 4" xfId="33367" xr:uid="{00000000-0005-0000-0000-0000A0810000}"/>
    <cellStyle name="20% - Accent1 4 2 3 11" xfId="33368" xr:uid="{00000000-0005-0000-0000-0000A1810000}"/>
    <cellStyle name="20% - Accent1 4 2 3 11 2" xfId="33369" xr:uid="{00000000-0005-0000-0000-0000A2810000}"/>
    <cellStyle name="20% - Accent1 4 2 3 11 2 2" xfId="33370" xr:uid="{00000000-0005-0000-0000-0000A3810000}"/>
    <cellStyle name="20% - Accent1 4 2 3 11 2 2 2" xfId="33371" xr:uid="{00000000-0005-0000-0000-0000A4810000}"/>
    <cellStyle name="20% - Accent1 4 2 3 11 2 3" xfId="33372" xr:uid="{00000000-0005-0000-0000-0000A5810000}"/>
    <cellStyle name="20% - Accent1 4 2 3 11 3" xfId="33373" xr:uid="{00000000-0005-0000-0000-0000A6810000}"/>
    <cellStyle name="20% - Accent1 4 2 3 11 3 2" xfId="33374" xr:uid="{00000000-0005-0000-0000-0000A7810000}"/>
    <cellStyle name="20% - Accent1 4 2 3 11 4" xfId="33375" xr:uid="{00000000-0005-0000-0000-0000A8810000}"/>
    <cellStyle name="20% - Accent1 4 2 3 12" xfId="33376" xr:uid="{00000000-0005-0000-0000-0000A9810000}"/>
    <cellStyle name="20% - Accent1 4 2 3 12 2" xfId="33377" xr:uid="{00000000-0005-0000-0000-0000AA810000}"/>
    <cellStyle name="20% - Accent1 4 2 3 12 2 2" xfId="33378" xr:uid="{00000000-0005-0000-0000-0000AB810000}"/>
    <cellStyle name="20% - Accent1 4 2 3 12 3" xfId="33379" xr:uid="{00000000-0005-0000-0000-0000AC810000}"/>
    <cellStyle name="20% - Accent1 4 2 3 13" xfId="33380" xr:uid="{00000000-0005-0000-0000-0000AD810000}"/>
    <cellStyle name="20% - Accent1 4 2 3 13 2" xfId="33381" xr:uid="{00000000-0005-0000-0000-0000AE810000}"/>
    <cellStyle name="20% - Accent1 4 2 3 13 2 2" xfId="33382" xr:uid="{00000000-0005-0000-0000-0000AF810000}"/>
    <cellStyle name="20% - Accent1 4 2 3 13 3" xfId="33383" xr:uid="{00000000-0005-0000-0000-0000B0810000}"/>
    <cellStyle name="20% - Accent1 4 2 3 14" xfId="33384" xr:uid="{00000000-0005-0000-0000-0000B1810000}"/>
    <cellStyle name="20% - Accent1 4 2 3 14 2" xfId="33385" xr:uid="{00000000-0005-0000-0000-0000B2810000}"/>
    <cellStyle name="20% - Accent1 4 2 3 15" xfId="33386" xr:uid="{00000000-0005-0000-0000-0000B3810000}"/>
    <cellStyle name="20% - Accent1 4 2 3 15 2" xfId="33387" xr:uid="{00000000-0005-0000-0000-0000B4810000}"/>
    <cellStyle name="20% - Accent1 4 2 3 16" xfId="33388" xr:uid="{00000000-0005-0000-0000-0000B5810000}"/>
    <cellStyle name="20% - Accent1 4 2 3 2" xfId="33389" xr:uid="{00000000-0005-0000-0000-0000B6810000}"/>
    <cellStyle name="20% - Accent1 4 2 3 2 10" xfId="33390" xr:uid="{00000000-0005-0000-0000-0000B7810000}"/>
    <cellStyle name="20% - Accent1 4 2 3 2 10 2" xfId="33391" xr:uid="{00000000-0005-0000-0000-0000B8810000}"/>
    <cellStyle name="20% - Accent1 4 2 3 2 10 2 2" xfId="33392" xr:uid="{00000000-0005-0000-0000-0000B9810000}"/>
    <cellStyle name="20% - Accent1 4 2 3 2 10 2 2 2" xfId="33393" xr:uid="{00000000-0005-0000-0000-0000BA810000}"/>
    <cellStyle name="20% - Accent1 4 2 3 2 10 2 3" xfId="33394" xr:uid="{00000000-0005-0000-0000-0000BB810000}"/>
    <cellStyle name="20% - Accent1 4 2 3 2 10 3" xfId="33395" xr:uid="{00000000-0005-0000-0000-0000BC810000}"/>
    <cellStyle name="20% - Accent1 4 2 3 2 10 3 2" xfId="33396" xr:uid="{00000000-0005-0000-0000-0000BD810000}"/>
    <cellStyle name="20% - Accent1 4 2 3 2 10 4" xfId="33397" xr:uid="{00000000-0005-0000-0000-0000BE810000}"/>
    <cellStyle name="20% - Accent1 4 2 3 2 11" xfId="33398" xr:uid="{00000000-0005-0000-0000-0000BF810000}"/>
    <cellStyle name="20% - Accent1 4 2 3 2 11 2" xfId="33399" xr:uid="{00000000-0005-0000-0000-0000C0810000}"/>
    <cellStyle name="20% - Accent1 4 2 3 2 11 2 2" xfId="33400" xr:uid="{00000000-0005-0000-0000-0000C1810000}"/>
    <cellStyle name="20% - Accent1 4 2 3 2 11 3" xfId="33401" xr:uid="{00000000-0005-0000-0000-0000C2810000}"/>
    <cellStyle name="20% - Accent1 4 2 3 2 12" xfId="33402" xr:uid="{00000000-0005-0000-0000-0000C3810000}"/>
    <cellStyle name="20% - Accent1 4 2 3 2 12 2" xfId="33403" xr:uid="{00000000-0005-0000-0000-0000C4810000}"/>
    <cellStyle name="20% - Accent1 4 2 3 2 12 2 2" xfId="33404" xr:uid="{00000000-0005-0000-0000-0000C5810000}"/>
    <cellStyle name="20% - Accent1 4 2 3 2 12 3" xfId="33405" xr:uid="{00000000-0005-0000-0000-0000C6810000}"/>
    <cellStyle name="20% - Accent1 4 2 3 2 13" xfId="33406" xr:uid="{00000000-0005-0000-0000-0000C7810000}"/>
    <cellStyle name="20% - Accent1 4 2 3 2 13 2" xfId="33407" xr:uid="{00000000-0005-0000-0000-0000C8810000}"/>
    <cellStyle name="20% - Accent1 4 2 3 2 14" xfId="33408" xr:uid="{00000000-0005-0000-0000-0000C9810000}"/>
    <cellStyle name="20% - Accent1 4 2 3 2 14 2" xfId="33409" xr:uid="{00000000-0005-0000-0000-0000CA810000}"/>
    <cellStyle name="20% - Accent1 4 2 3 2 15" xfId="33410" xr:uid="{00000000-0005-0000-0000-0000CB810000}"/>
    <cellStyle name="20% - Accent1 4 2 3 2 2" xfId="33411" xr:uid="{00000000-0005-0000-0000-0000CC810000}"/>
    <cellStyle name="20% - Accent1 4 2 3 2 2 10" xfId="33412" xr:uid="{00000000-0005-0000-0000-0000CD810000}"/>
    <cellStyle name="20% - Accent1 4 2 3 2 2 10 2" xfId="33413" xr:uid="{00000000-0005-0000-0000-0000CE810000}"/>
    <cellStyle name="20% - Accent1 4 2 3 2 2 10 2 2" xfId="33414" xr:uid="{00000000-0005-0000-0000-0000CF810000}"/>
    <cellStyle name="20% - Accent1 4 2 3 2 2 10 3" xfId="33415" xr:uid="{00000000-0005-0000-0000-0000D0810000}"/>
    <cellStyle name="20% - Accent1 4 2 3 2 2 11" xfId="33416" xr:uid="{00000000-0005-0000-0000-0000D1810000}"/>
    <cellStyle name="20% - Accent1 4 2 3 2 2 11 2" xfId="33417" xr:uid="{00000000-0005-0000-0000-0000D2810000}"/>
    <cellStyle name="20% - Accent1 4 2 3 2 2 11 2 2" xfId="33418" xr:uid="{00000000-0005-0000-0000-0000D3810000}"/>
    <cellStyle name="20% - Accent1 4 2 3 2 2 11 3" xfId="33419" xr:uid="{00000000-0005-0000-0000-0000D4810000}"/>
    <cellStyle name="20% - Accent1 4 2 3 2 2 12" xfId="33420" xr:uid="{00000000-0005-0000-0000-0000D5810000}"/>
    <cellStyle name="20% - Accent1 4 2 3 2 2 12 2" xfId="33421" xr:uid="{00000000-0005-0000-0000-0000D6810000}"/>
    <cellStyle name="20% - Accent1 4 2 3 2 2 13" xfId="33422" xr:uid="{00000000-0005-0000-0000-0000D7810000}"/>
    <cellStyle name="20% - Accent1 4 2 3 2 2 13 2" xfId="33423" xr:uid="{00000000-0005-0000-0000-0000D8810000}"/>
    <cellStyle name="20% - Accent1 4 2 3 2 2 14" xfId="33424" xr:uid="{00000000-0005-0000-0000-0000D9810000}"/>
    <cellStyle name="20% - Accent1 4 2 3 2 2 2" xfId="33425" xr:uid="{00000000-0005-0000-0000-0000DA810000}"/>
    <cellStyle name="20% - Accent1 4 2 3 2 2 2 10" xfId="33426" xr:uid="{00000000-0005-0000-0000-0000DB810000}"/>
    <cellStyle name="20% - Accent1 4 2 3 2 2 2 10 2" xfId="33427" xr:uid="{00000000-0005-0000-0000-0000DC810000}"/>
    <cellStyle name="20% - Accent1 4 2 3 2 2 2 11" xfId="33428" xr:uid="{00000000-0005-0000-0000-0000DD810000}"/>
    <cellStyle name="20% - Accent1 4 2 3 2 2 2 2" xfId="33429" xr:uid="{00000000-0005-0000-0000-0000DE810000}"/>
    <cellStyle name="20% - Accent1 4 2 3 2 2 2 2 2" xfId="33430" xr:uid="{00000000-0005-0000-0000-0000DF810000}"/>
    <cellStyle name="20% - Accent1 4 2 3 2 2 2 2 2 2" xfId="33431" xr:uid="{00000000-0005-0000-0000-0000E0810000}"/>
    <cellStyle name="20% - Accent1 4 2 3 2 2 2 2 2 2 2" xfId="33432" xr:uid="{00000000-0005-0000-0000-0000E1810000}"/>
    <cellStyle name="20% - Accent1 4 2 3 2 2 2 2 2 2 2 2" xfId="33433" xr:uid="{00000000-0005-0000-0000-0000E2810000}"/>
    <cellStyle name="20% - Accent1 4 2 3 2 2 2 2 2 2 3" xfId="33434" xr:uid="{00000000-0005-0000-0000-0000E3810000}"/>
    <cellStyle name="20% - Accent1 4 2 3 2 2 2 2 2 3" xfId="33435" xr:uid="{00000000-0005-0000-0000-0000E4810000}"/>
    <cellStyle name="20% - Accent1 4 2 3 2 2 2 2 2 3 2" xfId="33436" xr:uid="{00000000-0005-0000-0000-0000E5810000}"/>
    <cellStyle name="20% - Accent1 4 2 3 2 2 2 2 2 4" xfId="33437" xr:uid="{00000000-0005-0000-0000-0000E6810000}"/>
    <cellStyle name="20% - Accent1 4 2 3 2 2 2 2 3" xfId="33438" xr:uid="{00000000-0005-0000-0000-0000E7810000}"/>
    <cellStyle name="20% - Accent1 4 2 3 2 2 2 2 3 2" xfId="33439" xr:uid="{00000000-0005-0000-0000-0000E8810000}"/>
    <cellStyle name="20% - Accent1 4 2 3 2 2 2 2 3 2 2" xfId="33440" xr:uid="{00000000-0005-0000-0000-0000E9810000}"/>
    <cellStyle name="20% - Accent1 4 2 3 2 2 2 2 3 2 2 2" xfId="33441" xr:uid="{00000000-0005-0000-0000-0000EA810000}"/>
    <cellStyle name="20% - Accent1 4 2 3 2 2 2 2 3 2 3" xfId="33442" xr:uid="{00000000-0005-0000-0000-0000EB810000}"/>
    <cellStyle name="20% - Accent1 4 2 3 2 2 2 2 3 3" xfId="33443" xr:uid="{00000000-0005-0000-0000-0000EC810000}"/>
    <cellStyle name="20% - Accent1 4 2 3 2 2 2 2 3 3 2" xfId="33444" xr:uid="{00000000-0005-0000-0000-0000ED810000}"/>
    <cellStyle name="20% - Accent1 4 2 3 2 2 2 2 3 4" xfId="33445" xr:uid="{00000000-0005-0000-0000-0000EE810000}"/>
    <cellStyle name="20% - Accent1 4 2 3 2 2 2 2 4" xfId="33446" xr:uid="{00000000-0005-0000-0000-0000EF810000}"/>
    <cellStyle name="20% - Accent1 4 2 3 2 2 2 2 4 2" xfId="33447" xr:uid="{00000000-0005-0000-0000-0000F0810000}"/>
    <cellStyle name="20% - Accent1 4 2 3 2 2 2 2 4 2 2" xfId="33448" xr:uid="{00000000-0005-0000-0000-0000F1810000}"/>
    <cellStyle name="20% - Accent1 4 2 3 2 2 2 2 4 2 2 2" xfId="33449" xr:uid="{00000000-0005-0000-0000-0000F2810000}"/>
    <cellStyle name="20% - Accent1 4 2 3 2 2 2 2 4 2 3" xfId="33450" xr:uid="{00000000-0005-0000-0000-0000F3810000}"/>
    <cellStyle name="20% - Accent1 4 2 3 2 2 2 2 4 3" xfId="33451" xr:uid="{00000000-0005-0000-0000-0000F4810000}"/>
    <cellStyle name="20% - Accent1 4 2 3 2 2 2 2 4 3 2" xfId="33452" xr:uid="{00000000-0005-0000-0000-0000F5810000}"/>
    <cellStyle name="20% - Accent1 4 2 3 2 2 2 2 4 4" xfId="33453" xr:uid="{00000000-0005-0000-0000-0000F6810000}"/>
    <cellStyle name="20% - Accent1 4 2 3 2 2 2 2 5" xfId="33454" xr:uid="{00000000-0005-0000-0000-0000F7810000}"/>
    <cellStyle name="20% - Accent1 4 2 3 2 2 2 2 5 2" xfId="33455" xr:uid="{00000000-0005-0000-0000-0000F8810000}"/>
    <cellStyle name="20% - Accent1 4 2 3 2 2 2 2 5 2 2" xfId="33456" xr:uid="{00000000-0005-0000-0000-0000F9810000}"/>
    <cellStyle name="20% - Accent1 4 2 3 2 2 2 2 5 3" xfId="33457" xr:uid="{00000000-0005-0000-0000-0000FA810000}"/>
    <cellStyle name="20% - Accent1 4 2 3 2 2 2 2 6" xfId="33458" xr:uid="{00000000-0005-0000-0000-0000FB810000}"/>
    <cellStyle name="20% - Accent1 4 2 3 2 2 2 2 6 2" xfId="33459" xr:uid="{00000000-0005-0000-0000-0000FC810000}"/>
    <cellStyle name="20% - Accent1 4 2 3 2 2 2 2 6 2 2" xfId="33460" xr:uid="{00000000-0005-0000-0000-0000FD810000}"/>
    <cellStyle name="20% - Accent1 4 2 3 2 2 2 2 6 3" xfId="33461" xr:uid="{00000000-0005-0000-0000-0000FE810000}"/>
    <cellStyle name="20% - Accent1 4 2 3 2 2 2 2 7" xfId="33462" xr:uid="{00000000-0005-0000-0000-0000FF810000}"/>
    <cellStyle name="20% - Accent1 4 2 3 2 2 2 2 7 2" xfId="33463" xr:uid="{00000000-0005-0000-0000-000000820000}"/>
    <cellStyle name="20% - Accent1 4 2 3 2 2 2 2 8" xfId="33464" xr:uid="{00000000-0005-0000-0000-000001820000}"/>
    <cellStyle name="20% - Accent1 4 2 3 2 2 2 2 8 2" xfId="33465" xr:uid="{00000000-0005-0000-0000-000002820000}"/>
    <cellStyle name="20% - Accent1 4 2 3 2 2 2 2 9" xfId="33466" xr:uid="{00000000-0005-0000-0000-000003820000}"/>
    <cellStyle name="20% - Accent1 4 2 3 2 2 2 3" xfId="33467" xr:uid="{00000000-0005-0000-0000-000004820000}"/>
    <cellStyle name="20% - Accent1 4 2 3 2 2 2 3 2" xfId="33468" xr:uid="{00000000-0005-0000-0000-000005820000}"/>
    <cellStyle name="20% - Accent1 4 2 3 2 2 2 3 2 2" xfId="33469" xr:uid="{00000000-0005-0000-0000-000006820000}"/>
    <cellStyle name="20% - Accent1 4 2 3 2 2 2 3 2 2 2" xfId="33470" xr:uid="{00000000-0005-0000-0000-000007820000}"/>
    <cellStyle name="20% - Accent1 4 2 3 2 2 2 3 2 2 2 2" xfId="33471" xr:uid="{00000000-0005-0000-0000-000008820000}"/>
    <cellStyle name="20% - Accent1 4 2 3 2 2 2 3 2 2 3" xfId="33472" xr:uid="{00000000-0005-0000-0000-000009820000}"/>
    <cellStyle name="20% - Accent1 4 2 3 2 2 2 3 2 3" xfId="33473" xr:uid="{00000000-0005-0000-0000-00000A820000}"/>
    <cellStyle name="20% - Accent1 4 2 3 2 2 2 3 2 3 2" xfId="33474" xr:uid="{00000000-0005-0000-0000-00000B820000}"/>
    <cellStyle name="20% - Accent1 4 2 3 2 2 2 3 2 4" xfId="33475" xr:uid="{00000000-0005-0000-0000-00000C820000}"/>
    <cellStyle name="20% - Accent1 4 2 3 2 2 2 3 3" xfId="33476" xr:uid="{00000000-0005-0000-0000-00000D820000}"/>
    <cellStyle name="20% - Accent1 4 2 3 2 2 2 3 3 2" xfId="33477" xr:uid="{00000000-0005-0000-0000-00000E820000}"/>
    <cellStyle name="20% - Accent1 4 2 3 2 2 2 3 3 2 2" xfId="33478" xr:uid="{00000000-0005-0000-0000-00000F820000}"/>
    <cellStyle name="20% - Accent1 4 2 3 2 2 2 3 3 2 2 2" xfId="33479" xr:uid="{00000000-0005-0000-0000-000010820000}"/>
    <cellStyle name="20% - Accent1 4 2 3 2 2 2 3 3 2 3" xfId="33480" xr:uid="{00000000-0005-0000-0000-000011820000}"/>
    <cellStyle name="20% - Accent1 4 2 3 2 2 2 3 3 3" xfId="33481" xr:uid="{00000000-0005-0000-0000-000012820000}"/>
    <cellStyle name="20% - Accent1 4 2 3 2 2 2 3 3 3 2" xfId="33482" xr:uid="{00000000-0005-0000-0000-000013820000}"/>
    <cellStyle name="20% - Accent1 4 2 3 2 2 2 3 3 4" xfId="33483" xr:uid="{00000000-0005-0000-0000-000014820000}"/>
    <cellStyle name="20% - Accent1 4 2 3 2 2 2 3 4" xfId="33484" xr:uid="{00000000-0005-0000-0000-000015820000}"/>
    <cellStyle name="20% - Accent1 4 2 3 2 2 2 3 4 2" xfId="33485" xr:uid="{00000000-0005-0000-0000-000016820000}"/>
    <cellStyle name="20% - Accent1 4 2 3 2 2 2 3 4 2 2" xfId="33486" xr:uid="{00000000-0005-0000-0000-000017820000}"/>
    <cellStyle name="20% - Accent1 4 2 3 2 2 2 3 4 2 2 2" xfId="33487" xr:uid="{00000000-0005-0000-0000-000018820000}"/>
    <cellStyle name="20% - Accent1 4 2 3 2 2 2 3 4 2 3" xfId="33488" xr:uid="{00000000-0005-0000-0000-000019820000}"/>
    <cellStyle name="20% - Accent1 4 2 3 2 2 2 3 4 3" xfId="33489" xr:uid="{00000000-0005-0000-0000-00001A820000}"/>
    <cellStyle name="20% - Accent1 4 2 3 2 2 2 3 4 3 2" xfId="33490" xr:uid="{00000000-0005-0000-0000-00001B820000}"/>
    <cellStyle name="20% - Accent1 4 2 3 2 2 2 3 4 4" xfId="33491" xr:uid="{00000000-0005-0000-0000-00001C820000}"/>
    <cellStyle name="20% - Accent1 4 2 3 2 2 2 3 5" xfId="33492" xr:uid="{00000000-0005-0000-0000-00001D820000}"/>
    <cellStyle name="20% - Accent1 4 2 3 2 2 2 3 5 2" xfId="33493" xr:uid="{00000000-0005-0000-0000-00001E820000}"/>
    <cellStyle name="20% - Accent1 4 2 3 2 2 2 3 5 2 2" xfId="33494" xr:uid="{00000000-0005-0000-0000-00001F820000}"/>
    <cellStyle name="20% - Accent1 4 2 3 2 2 2 3 5 3" xfId="33495" xr:uid="{00000000-0005-0000-0000-000020820000}"/>
    <cellStyle name="20% - Accent1 4 2 3 2 2 2 3 6" xfId="33496" xr:uid="{00000000-0005-0000-0000-000021820000}"/>
    <cellStyle name="20% - Accent1 4 2 3 2 2 2 3 6 2" xfId="33497" xr:uid="{00000000-0005-0000-0000-000022820000}"/>
    <cellStyle name="20% - Accent1 4 2 3 2 2 2 3 6 2 2" xfId="33498" xr:uid="{00000000-0005-0000-0000-000023820000}"/>
    <cellStyle name="20% - Accent1 4 2 3 2 2 2 3 6 3" xfId="33499" xr:uid="{00000000-0005-0000-0000-000024820000}"/>
    <cellStyle name="20% - Accent1 4 2 3 2 2 2 3 7" xfId="33500" xr:uid="{00000000-0005-0000-0000-000025820000}"/>
    <cellStyle name="20% - Accent1 4 2 3 2 2 2 3 7 2" xfId="33501" xr:uid="{00000000-0005-0000-0000-000026820000}"/>
    <cellStyle name="20% - Accent1 4 2 3 2 2 2 3 8" xfId="33502" xr:uid="{00000000-0005-0000-0000-000027820000}"/>
    <cellStyle name="20% - Accent1 4 2 3 2 2 2 3 8 2" xfId="33503" xr:uid="{00000000-0005-0000-0000-000028820000}"/>
    <cellStyle name="20% - Accent1 4 2 3 2 2 2 3 9" xfId="33504" xr:uid="{00000000-0005-0000-0000-000029820000}"/>
    <cellStyle name="20% - Accent1 4 2 3 2 2 2 4" xfId="33505" xr:uid="{00000000-0005-0000-0000-00002A820000}"/>
    <cellStyle name="20% - Accent1 4 2 3 2 2 2 4 2" xfId="33506" xr:uid="{00000000-0005-0000-0000-00002B820000}"/>
    <cellStyle name="20% - Accent1 4 2 3 2 2 2 4 2 2" xfId="33507" xr:uid="{00000000-0005-0000-0000-00002C820000}"/>
    <cellStyle name="20% - Accent1 4 2 3 2 2 2 4 2 2 2" xfId="33508" xr:uid="{00000000-0005-0000-0000-00002D820000}"/>
    <cellStyle name="20% - Accent1 4 2 3 2 2 2 4 2 3" xfId="33509" xr:uid="{00000000-0005-0000-0000-00002E820000}"/>
    <cellStyle name="20% - Accent1 4 2 3 2 2 2 4 3" xfId="33510" xr:uid="{00000000-0005-0000-0000-00002F820000}"/>
    <cellStyle name="20% - Accent1 4 2 3 2 2 2 4 3 2" xfId="33511" xr:uid="{00000000-0005-0000-0000-000030820000}"/>
    <cellStyle name="20% - Accent1 4 2 3 2 2 2 4 4" xfId="33512" xr:uid="{00000000-0005-0000-0000-000031820000}"/>
    <cellStyle name="20% - Accent1 4 2 3 2 2 2 5" xfId="33513" xr:uid="{00000000-0005-0000-0000-000032820000}"/>
    <cellStyle name="20% - Accent1 4 2 3 2 2 2 5 2" xfId="33514" xr:uid="{00000000-0005-0000-0000-000033820000}"/>
    <cellStyle name="20% - Accent1 4 2 3 2 2 2 5 2 2" xfId="33515" xr:uid="{00000000-0005-0000-0000-000034820000}"/>
    <cellStyle name="20% - Accent1 4 2 3 2 2 2 5 2 2 2" xfId="33516" xr:uid="{00000000-0005-0000-0000-000035820000}"/>
    <cellStyle name="20% - Accent1 4 2 3 2 2 2 5 2 3" xfId="33517" xr:uid="{00000000-0005-0000-0000-000036820000}"/>
    <cellStyle name="20% - Accent1 4 2 3 2 2 2 5 3" xfId="33518" xr:uid="{00000000-0005-0000-0000-000037820000}"/>
    <cellStyle name="20% - Accent1 4 2 3 2 2 2 5 3 2" xfId="33519" xr:uid="{00000000-0005-0000-0000-000038820000}"/>
    <cellStyle name="20% - Accent1 4 2 3 2 2 2 5 4" xfId="33520" xr:uid="{00000000-0005-0000-0000-000039820000}"/>
    <cellStyle name="20% - Accent1 4 2 3 2 2 2 6" xfId="33521" xr:uid="{00000000-0005-0000-0000-00003A820000}"/>
    <cellStyle name="20% - Accent1 4 2 3 2 2 2 6 2" xfId="33522" xr:uid="{00000000-0005-0000-0000-00003B820000}"/>
    <cellStyle name="20% - Accent1 4 2 3 2 2 2 6 2 2" xfId="33523" xr:uid="{00000000-0005-0000-0000-00003C820000}"/>
    <cellStyle name="20% - Accent1 4 2 3 2 2 2 6 2 2 2" xfId="33524" xr:uid="{00000000-0005-0000-0000-00003D820000}"/>
    <cellStyle name="20% - Accent1 4 2 3 2 2 2 6 2 3" xfId="33525" xr:uid="{00000000-0005-0000-0000-00003E820000}"/>
    <cellStyle name="20% - Accent1 4 2 3 2 2 2 6 3" xfId="33526" xr:uid="{00000000-0005-0000-0000-00003F820000}"/>
    <cellStyle name="20% - Accent1 4 2 3 2 2 2 6 3 2" xfId="33527" xr:uid="{00000000-0005-0000-0000-000040820000}"/>
    <cellStyle name="20% - Accent1 4 2 3 2 2 2 6 4" xfId="33528" xr:uid="{00000000-0005-0000-0000-000041820000}"/>
    <cellStyle name="20% - Accent1 4 2 3 2 2 2 7" xfId="33529" xr:uid="{00000000-0005-0000-0000-000042820000}"/>
    <cellStyle name="20% - Accent1 4 2 3 2 2 2 7 2" xfId="33530" xr:uid="{00000000-0005-0000-0000-000043820000}"/>
    <cellStyle name="20% - Accent1 4 2 3 2 2 2 7 2 2" xfId="33531" xr:uid="{00000000-0005-0000-0000-000044820000}"/>
    <cellStyle name="20% - Accent1 4 2 3 2 2 2 7 3" xfId="33532" xr:uid="{00000000-0005-0000-0000-000045820000}"/>
    <cellStyle name="20% - Accent1 4 2 3 2 2 2 8" xfId="33533" xr:uid="{00000000-0005-0000-0000-000046820000}"/>
    <cellStyle name="20% - Accent1 4 2 3 2 2 2 8 2" xfId="33534" xr:uid="{00000000-0005-0000-0000-000047820000}"/>
    <cellStyle name="20% - Accent1 4 2 3 2 2 2 8 2 2" xfId="33535" xr:uid="{00000000-0005-0000-0000-000048820000}"/>
    <cellStyle name="20% - Accent1 4 2 3 2 2 2 8 3" xfId="33536" xr:uid="{00000000-0005-0000-0000-000049820000}"/>
    <cellStyle name="20% - Accent1 4 2 3 2 2 2 9" xfId="33537" xr:uid="{00000000-0005-0000-0000-00004A820000}"/>
    <cellStyle name="20% - Accent1 4 2 3 2 2 2 9 2" xfId="33538" xr:uid="{00000000-0005-0000-0000-00004B820000}"/>
    <cellStyle name="20% - Accent1 4 2 3 2 2 3" xfId="33539" xr:uid="{00000000-0005-0000-0000-00004C820000}"/>
    <cellStyle name="20% - Accent1 4 2 3 2 2 3 10" xfId="33540" xr:uid="{00000000-0005-0000-0000-00004D820000}"/>
    <cellStyle name="20% - Accent1 4 2 3 2 2 3 10 2" xfId="33541" xr:uid="{00000000-0005-0000-0000-00004E820000}"/>
    <cellStyle name="20% - Accent1 4 2 3 2 2 3 11" xfId="33542" xr:uid="{00000000-0005-0000-0000-00004F820000}"/>
    <cellStyle name="20% - Accent1 4 2 3 2 2 3 2" xfId="33543" xr:uid="{00000000-0005-0000-0000-000050820000}"/>
    <cellStyle name="20% - Accent1 4 2 3 2 2 3 2 2" xfId="33544" xr:uid="{00000000-0005-0000-0000-000051820000}"/>
    <cellStyle name="20% - Accent1 4 2 3 2 2 3 2 2 2" xfId="33545" xr:uid="{00000000-0005-0000-0000-000052820000}"/>
    <cellStyle name="20% - Accent1 4 2 3 2 2 3 2 2 2 2" xfId="33546" xr:uid="{00000000-0005-0000-0000-000053820000}"/>
    <cellStyle name="20% - Accent1 4 2 3 2 2 3 2 2 2 2 2" xfId="33547" xr:uid="{00000000-0005-0000-0000-000054820000}"/>
    <cellStyle name="20% - Accent1 4 2 3 2 2 3 2 2 2 3" xfId="33548" xr:uid="{00000000-0005-0000-0000-000055820000}"/>
    <cellStyle name="20% - Accent1 4 2 3 2 2 3 2 2 3" xfId="33549" xr:uid="{00000000-0005-0000-0000-000056820000}"/>
    <cellStyle name="20% - Accent1 4 2 3 2 2 3 2 2 3 2" xfId="33550" xr:uid="{00000000-0005-0000-0000-000057820000}"/>
    <cellStyle name="20% - Accent1 4 2 3 2 2 3 2 2 4" xfId="33551" xr:uid="{00000000-0005-0000-0000-000058820000}"/>
    <cellStyle name="20% - Accent1 4 2 3 2 2 3 2 3" xfId="33552" xr:uid="{00000000-0005-0000-0000-000059820000}"/>
    <cellStyle name="20% - Accent1 4 2 3 2 2 3 2 3 2" xfId="33553" xr:uid="{00000000-0005-0000-0000-00005A820000}"/>
    <cellStyle name="20% - Accent1 4 2 3 2 2 3 2 3 2 2" xfId="33554" xr:uid="{00000000-0005-0000-0000-00005B820000}"/>
    <cellStyle name="20% - Accent1 4 2 3 2 2 3 2 3 2 2 2" xfId="33555" xr:uid="{00000000-0005-0000-0000-00005C820000}"/>
    <cellStyle name="20% - Accent1 4 2 3 2 2 3 2 3 2 3" xfId="33556" xr:uid="{00000000-0005-0000-0000-00005D820000}"/>
    <cellStyle name="20% - Accent1 4 2 3 2 2 3 2 3 3" xfId="33557" xr:uid="{00000000-0005-0000-0000-00005E820000}"/>
    <cellStyle name="20% - Accent1 4 2 3 2 2 3 2 3 3 2" xfId="33558" xr:uid="{00000000-0005-0000-0000-00005F820000}"/>
    <cellStyle name="20% - Accent1 4 2 3 2 2 3 2 3 4" xfId="33559" xr:uid="{00000000-0005-0000-0000-000060820000}"/>
    <cellStyle name="20% - Accent1 4 2 3 2 2 3 2 4" xfId="33560" xr:uid="{00000000-0005-0000-0000-000061820000}"/>
    <cellStyle name="20% - Accent1 4 2 3 2 2 3 2 4 2" xfId="33561" xr:uid="{00000000-0005-0000-0000-000062820000}"/>
    <cellStyle name="20% - Accent1 4 2 3 2 2 3 2 4 2 2" xfId="33562" xr:uid="{00000000-0005-0000-0000-000063820000}"/>
    <cellStyle name="20% - Accent1 4 2 3 2 2 3 2 4 2 2 2" xfId="33563" xr:uid="{00000000-0005-0000-0000-000064820000}"/>
    <cellStyle name="20% - Accent1 4 2 3 2 2 3 2 4 2 3" xfId="33564" xr:uid="{00000000-0005-0000-0000-000065820000}"/>
    <cellStyle name="20% - Accent1 4 2 3 2 2 3 2 4 3" xfId="33565" xr:uid="{00000000-0005-0000-0000-000066820000}"/>
    <cellStyle name="20% - Accent1 4 2 3 2 2 3 2 4 3 2" xfId="33566" xr:uid="{00000000-0005-0000-0000-000067820000}"/>
    <cellStyle name="20% - Accent1 4 2 3 2 2 3 2 4 4" xfId="33567" xr:uid="{00000000-0005-0000-0000-000068820000}"/>
    <cellStyle name="20% - Accent1 4 2 3 2 2 3 2 5" xfId="33568" xr:uid="{00000000-0005-0000-0000-000069820000}"/>
    <cellStyle name="20% - Accent1 4 2 3 2 2 3 2 5 2" xfId="33569" xr:uid="{00000000-0005-0000-0000-00006A820000}"/>
    <cellStyle name="20% - Accent1 4 2 3 2 2 3 2 5 2 2" xfId="33570" xr:uid="{00000000-0005-0000-0000-00006B820000}"/>
    <cellStyle name="20% - Accent1 4 2 3 2 2 3 2 5 3" xfId="33571" xr:uid="{00000000-0005-0000-0000-00006C820000}"/>
    <cellStyle name="20% - Accent1 4 2 3 2 2 3 2 6" xfId="33572" xr:uid="{00000000-0005-0000-0000-00006D820000}"/>
    <cellStyle name="20% - Accent1 4 2 3 2 2 3 2 6 2" xfId="33573" xr:uid="{00000000-0005-0000-0000-00006E820000}"/>
    <cellStyle name="20% - Accent1 4 2 3 2 2 3 2 6 2 2" xfId="33574" xr:uid="{00000000-0005-0000-0000-00006F820000}"/>
    <cellStyle name="20% - Accent1 4 2 3 2 2 3 2 6 3" xfId="33575" xr:uid="{00000000-0005-0000-0000-000070820000}"/>
    <cellStyle name="20% - Accent1 4 2 3 2 2 3 2 7" xfId="33576" xr:uid="{00000000-0005-0000-0000-000071820000}"/>
    <cellStyle name="20% - Accent1 4 2 3 2 2 3 2 7 2" xfId="33577" xr:uid="{00000000-0005-0000-0000-000072820000}"/>
    <cellStyle name="20% - Accent1 4 2 3 2 2 3 2 8" xfId="33578" xr:uid="{00000000-0005-0000-0000-000073820000}"/>
    <cellStyle name="20% - Accent1 4 2 3 2 2 3 2 8 2" xfId="33579" xr:uid="{00000000-0005-0000-0000-000074820000}"/>
    <cellStyle name="20% - Accent1 4 2 3 2 2 3 2 9" xfId="33580" xr:uid="{00000000-0005-0000-0000-000075820000}"/>
    <cellStyle name="20% - Accent1 4 2 3 2 2 3 3" xfId="33581" xr:uid="{00000000-0005-0000-0000-000076820000}"/>
    <cellStyle name="20% - Accent1 4 2 3 2 2 3 3 2" xfId="33582" xr:uid="{00000000-0005-0000-0000-000077820000}"/>
    <cellStyle name="20% - Accent1 4 2 3 2 2 3 3 2 2" xfId="33583" xr:uid="{00000000-0005-0000-0000-000078820000}"/>
    <cellStyle name="20% - Accent1 4 2 3 2 2 3 3 2 2 2" xfId="33584" xr:uid="{00000000-0005-0000-0000-000079820000}"/>
    <cellStyle name="20% - Accent1 4 2 3 2 2 3 3 2 2 2 2" xfId="33585" xr:uid="{00000000-0005-0000-0000-00007A820000}"/>
    <cellStyle name="20% - Accent1 4 2 3 2 2 3 3 2 2 3" xfId="33586" xr:uid="{00000000-0005-0000-0000-00007B820000}"/>
    <cellStyle name="20% - Accent1 4 2 3 2 2 3 3 2 3" xfId="33587" xr:uid="{00000000-0005-0000-0000-00007C820000}"/>
    <cellStyle name="20% - Accent1 4 2 3 2 2 3 3 2 3 2" xfId="33588" xr:uid="{00000000-0005-0000-0000-00007D820000}"/>
    <cellStyle name="20% - Accent1 4 2 3 2 2 3 3 2 4" xfId="33589" xr:uid="{00000000-0005-0000-0000-00007E820000}"/>
    <cellStyle name="20% - Accent1 4 2 3 2 2 3 3 3" xfId="33590" xr:uid="{00000000-0005-0000-0000-00007F820000}"/>
    <cellStyle name="20% - Accent1 4 2 3 2 2 3 3 3 2" xfId="33591" xr:uid="{00000000-0005-0000-0000-000080820000}"/>
    <cellStyle name="20% - Accent1 4 2 3 2 2 3 3 3 2 2" xfId="33592" xr:uid="{00000000-0005-0000-0000-000081820000}"/>
    <cellStyle name="20% - Accent1 4 2 3 2 2 3 3 3 2 2 2" xfId="33593" xr:uid="{00000000-0005-0000-0000-000082820000}"/>
    <cellStyle name="20% - Accent1 4 2 3 2 2 3 3 3 2 3" xfId="33594" xr:uid="{00000000-0005-0000-0000-000083820000}"/>
    <cellStyle name="20% - Accent1 4 2 3 2 2 3 3 3 3" xfId="33595" xr:uid="{00000000-0005-0000-0000-000084820000}"/>
    <cellStyle name="20% - Accent1 4 2 3 2 2 3 3 3 3 2" xfId="33596" xr:uid="{00000000-0005-0000-0000-000085820000}"/>
    <cellStyle name="20% - Accent1 4 2 3 2 2 3 3 3 4" xfId="33597" xr:uid="{00000000-0005-0000-0000-000086820000}"/>
    <cellStyle name="20% - Accent1 4 2 3 2 2 3 3 4" xfId="33598" xr:uid="{00000000-0005-0000-0000-000087820000}"/>
    <cellStyle name="20% - Accent1 4 2 3 2 2 3 3 4 2" xfId="33599" xr:uid="{00000000-0005-0000-0000-000088820000}"/>
    <cellStyle name="20% - Accent1 4 2 3 2 2 3 3 4 2 2" xfId="33600" xr:uid="{00000000-0005-0000-0000-000089820000}"/>
    <cellStyle name="20% - Accent1 4 2 3 2 2 3 3 4 2 2 2" xfId="33601" xr:uid="{00000000-0005-0000-0000-00008A820000}"/>
    <cellStyle name="20% - Accent1 4 2 3 2 2 3 3 4 2 3" xfId="33602" xr:uid="{00000000-0005-0000-0000-00008B820000}"/>
    <cellStyle name="20% - Accent1 4 2 3 2 2 3 3 4 3" xfId="33603" xr:uid="{00000000-0005-0000-0000-00008C820000}"/>
    <cellStyle name="20% - Accent1 4 2 3 2 2 3 3 4 3 2" xfId="33604" xr:uid="{00000000-0005-0000-0000-00008D820000}"/>
    <cellStyle name="20% - Accent1 4 2 3 2 2 3 3 4 4" xfId="33605" xr:uid="{00000000-0005-0000-0000-00008E820000}"/>
    <cellStyle name="20% - Accent1 4 2 3 2 2 3 3 5" xfId="33606" xr:uid="{00000000-0005-0000-0000-00008F820000}"/>
    <cellStyle name="20% - Accent1 4 2 3 2 2 3 3 5 2" xfId="33607" xr:uid="{00000000-0005-0000-0000-000090820000}"/>
    <cellStyle name="20% - Accent1 4 2 3 2 2 3 3 5 2 2" xfId="33608" xr:uid="{00000000-0005-0000-0000-000091820000}"/>
    <cellStyle name="20% - Accent1 4 2 3 2 2 3 3 5 3" xfId="33609" xr:uid="{00000000-0005-0000-0000-000092820000}"/>
    <cellStyle name="20% - Accent1 4 2 3 2 2 3 3 6" xfId="33610" xr:uid="{00000000-0005-0000-0000-000093820000}"/>
    <cellStyle name="20% - Accent1 4 2 3 2 2 3 3 6 2" xfId="33611" xr:uid="{00000000-0005-0000-0000-000094820000}"/>
    <cellStyle name="20% - Accent1 4 2 3 2 2 3 3 6 2 2" xfId="33612" xr:uid="{00000000-0005-0000-0000-000095820000}"/>
    <cellStyle name="20% - Accent1 4 2 3 2 2 3 3 6 3" xfId="33613" xr:uid="{00000000-0005-0000-0000-000096820000}"/>
    <cellStyle name="20% - Accent1 4 2 3 2 2 3 3 7" xfId="33614" xr:uid="{00000000-0005-0000-0000-000097820000}"/>
    <cellStyle name="20% - Accent1 4 2 3 2 2 3 3 7 2" xfId="33615" xr:uid="{00000000-0005-0000-0000-000098820000}"/>
    <cellStyle name="20% - Accent1 4 2 3 2 2 3 3 8" xfId="33616" xr:uid="{00000000-0005-0000-0000-000099820000}"/>
    <cellStyle name="20% - Accent1 4 2 3 2 2 3 3 8 2" xfId="33617" xr:uid="{00000000-0005-0000-0000-00009A820000}"/>
    <cellStyle name="20% - Accent1 4 2 3 2 2 3 3 9" xfId="33618" xr:uid="{00000000-0005-0000-0000-00009B820000}"/>
    <cellStyle name="20% - Accent1 4 2 3 2 2 3 4" xfId="33619" xr:uid="{00000000-0005-0000-0000-00009C820000}"/>
    <cellStyle name="20% - Accent1 4 2 3 2 2 3 4 2" xfId="33620" xr:uid="{00000000-0005-0000-0000-00009D820000}"/>
    <cellStyle name="20% - Accent1 4 2 3 2 2 3 4 2 2" xfId="33621" xr:uid="{00000000-0005-0000-0000-00009E820000}"/>
    <cellStyle name="20% - Accent1 4 2 3 2 2 3 4 2 2 2" xfId="33622" xr:uid="{00000000-0005-0000-0000-00009F820000}"/>
    <cellStyle name="20% - Accent1 4 2 3 2 2 3 4 2 3" xfId="33623" xr:uid="{00000000-0005-0000-0000-0000A0820000}"/>
    <cellStyle name="20% - Accent1 4 2 3 2 2 3 4 3" xfId="33624" xr:uid="{00000000-0005-0000-0000-0000A1820000}"/>
    <cellStyle name="20% - Accent1 4 2 3 2 2 3 4 3 2" xfId="33625" xr:uid="{00000000-0005-0000-0000-0000A2820000}"/>
    <cellStyle name="20% - Accent1 4 2 3 2 2 3 4 4" xfId="33626" xr:uid="{00000000-0005-0000-0000-0000A3820000}"/>
    <cellStyle name="20% - Accent1 4 2 3 2 2 3 5" xfId="33627" xr:uid="{00000000-0005-0000-0000-0000A4820000}"/>
    <cellStyle name="20% - Accent1 4 2 3 2 2 3 5 2" xfId="33628" xr:uid="{00000000-0005-0000-0000-0000A5820000}"/>
    <cellStyle name="20% - Accent1 4 2 3 2 2 3 5 2 2" xfId="33629" xr:uid="{00000000-0005-0000-0000-0000A6820000}"/>
    <cellStyle name="20% - Accent1 4 2 3 2 2 3 5 2 2 2" xfId="33630" xr:uid="{00000000-0005-0000-0000-0000A7820000}"/>
    <cellStyle name="20% - Accent1 4 2 3 2 2 3 5 2 3" xfId="33631" xr:uid="{00000000-0005-0000-0000-0000A8820000}"/>
    <cellStyle name="20% - Accent1 4 2 3 2 2 3 5 3" xfId="33632" xr:uid="{00000000-0005-0000-0000-0000A9820000}"/>
    <cellStyle name="20% - Accent1 4 2 3 2 2 3 5 3 2" xfId="33633" xr:uid="{00000000-0005-0000-0000-0000AA820000}"/>
    <cellStyle name="20% - Accent1 4 2 3 2 2 3 5 4" xfId="33634" xr:uid="{00000000-0005-0000-0000-0000AB820000}"/>
    <cellStyle name="20% - Accent1 4 2 3 2 2 3 6" xfId="33635" xr:uid="{00000000-0005-0000-0000-0000AC820000}"/>
    <cellStyle name="20% - Accent1 4 2 3 2 2 3 6 2" xfId="33636" xr:uid="{00000000-0005-0000-0000-0000AD820000}"/>
    <cellStyle name="20% - Accent1 4 2 3 2 2 3 6 2 2" xfId="33637" xr:uid="{00000000-0005-0000-0000-0000AE820000}"/>
    <cellStyle name="20% - Accent1 4 2 3 2 2 3 6 2 2 2" xfId="33638" xr:uid="{00000000-0005-0000-0000-0000AF820000}"/>
    <cellStyle name="20% - Accent1 4 2 3 2 2 3 6 2 3" xfId="33639" xr:uid="{00000000-0005-0000-0000-0000B0820000}"/>
    <cellStyle name="20% - Accent1 4 2 3 2 2 3 6 3" xfId="33640" xr:uid="{00000000-0005-0000-0000-0000B1820000}"/>
    <cellStyle name="20% - Accent1 4 2 3 2 2 3 6 3 2" xfId="33641" xr:uid="{00000000-0005-0000-0000-0000B2820000}"/>
    <cellStyle name="20% - Accent1 4 2 3 2 2 3 6 4" xfId="33642" xr:uid="{00000000-0005-0000-0000-0000B3820000}"/>
    <cellStyle name="20% - Accent1 4 2 3 2 2 3 7" xfId="33643" xr:uid="{00000000-0005-0000-0000-0000B4820000}"/>
    <cellStyle name="20% - Accent1 4 2 3 2 2 3 7 2" xfId="33644" xr:uid="{00000000-0005-0000-0000-0000B5820000}"/>
    <cellStyle name="20% - Accent1 4 2 3 2 2 3 7 2 2" xfId="33645" xr:uid="{00000000-0005-0000-0000-0000B6820000}"/>
    <cellStyle name="20% - Accent1 4 2 3 2 2 3 7 3" xfId="33646" xr:uid="{00000000-0005-0000-0000-0000B7820000}"/>
    <cellStyle name="20% - Accent1 4 2 3 2 2 3 8" xfId="33647" xr:uid="{00000000-0005-0000-0000-0000B8820000}"/>
    <cellStyle name="20% - Accent1 4 2 3 2 2 3 8 2" xfId="33648" xr:uid="{00000000-0005-0000-0000-0000B9820000}"/>
    <cellStyle name="20% - Accent1 4 2 3 2 2 3 8 2 2" xfId="33649" xr:uid="{00000000-0005-0000-0000-0000BA820000}"/>
    <cellStyle name="20% - Accent1 4 2 3 2 2 3 8 3" xfId="33650" xr:uid="{00000000-0005-0000-0000-0000BB820000}"/>
    <cellStyle name="20% - Accent1 4 2 3 2 2 3 9" xfId="33651" xr:uid="{00000000-0005-0000-0000-0000BC820000}"/>
    <cellStyle name="20% - Accent1 4 2 3 2 2 3 9 2" xfId="33652" xr:uid="{00000000-0005-0000-0000-0000BD820000}"/>
    <cellStyle name="20% - Accent1 4 2 3 2 2 4" xfId="33653" xr:uid="{00000000-0005-0000-0000-0000BE820000}"/>
    <cellStyle name="20% - Accent1 4 2 3 2 2 4 10" xfId="33654" xr:uid="{00000000-0005-0000-0000-0000BF820000}"/>
    <cellStyle name="20% - Accent1 4 2 3 2 2 4 10 2" xfId="33655" xr:uid="{00000000-0005-0000-0000-0000C0820000}"/>
    <cellStyle name="20% - Accent1 4 2 3 2 2 4 11" xfId="33656" xr:uid="{00000000-0005-0000-0000-0000C1820000}"/>
    <cellStyle name="20% - Accent1 4 2 3 2 2 4 2" xfId="33657" xr:uid="{00000000-0005-0000-0000-0000C2820000}"/>
    <cellStyle name="20% - Accent1 4 2 3 2 2 4 2 2" xfId="33658" xr:uid="{00000000-0005-0000-0000-0000C3820000}"/>
    <cellStyle name="20% - Accent1 4 2 3 2 2 4 2 2 2" xfId="33659" xr:uid="{00000000-0005-0000-0000-0000C4820000}"/>
    <cellStyle name="20% - Accent1 4 2 3 2 2 4 2 2 2 2" xfId="33660" xr:uid="{00000000-0005-0000-0000-0000C5820000}"/>
    <cellStyle name="20% - Accent1 4 2 3 2 2 4 2 2 2 2 2" xfId="33661" xr:uid="{00000000-0005-0000-0000-0000C6820000}"/>
    <cellStyle name="20% - Accent1 4 2 3 2 2 4 2 2 2 3" xfId="33662" xr:uid="{00000000-0005-0000-0000-0000C7820000}"/>
    <cellStyle name="20% - Accent1 4 2 3 2 2 4 2 2 3" xfId="33663" xr:uid="{00000000-0005-0000-0000-0000C8820000}"/>
    <cellStyle name="20% - Accent1 4 2 3 2 2 4 2 2 3 2" xfId="33664" xr:uid="{00000000-0005-0000-0000-0000C9820000}"/>
    <cellStyle name="20% - Accent1 4 2 3 2 2 4 2 2 4" xfId="33665" xr:uid="{00000000-0005-0000-0000-0000CA820000}"/>
    <cellStyle name="20% - Accent1 4 2 3 2 2 4 2 3" xfId="33666" xr:uid="{00000000-0005-0000-0000-0000CB820000}"/>
    <cellStyle name="20% - Accent1 4 2 3 2 2 4 2 3 2" xfId="33667" xr:uid="{00000000-0005-0000-0000-0000CC820000}"/>
    <cellStyle name="20% - Accent1 4 2 3 2 2 4 2 3 2 2" xfId="33668" xr:uid="{00000000-0005-0000-0000-0000CD820000}"/>
    <cellStyle name="20% - Accent1 4 2 3 2 2 4 2 3 2 2 2" xfId="33669" xr:uid="{00000000-0005-0000-0000-0000CE820000}"/>
    <cellStyle name="20% - Accent1 4 2 3 2 2 4 2 3 2 3" xfId="33670" xr:uid="{00000000-0005-0000-0000-0000CF820000}"/>
    <cellStyle name="20% - Accent1 4 2 3 2 2 4 2 3 3" xfId="33671" xr:uid="{00000000-0005-0000-0000-0000D0820000}"/>
    <cellStyle name="20% - Accent1 4 2 3 2 2 4 2 3 3 2" xfId="33672" xr:uid="{00000000-0005-0000-0000-0000D1820000}"/>
    <cellStyle name="20% - Accent1 4 2 3 2 2 4 2 3 4" xfId="33673" xr:uid="{00000000-0005-0000-0000-0000D2820000}"/>
    <cellStyle name="20% - Accent1 4 2 3 2 2 4 2 4" xfId="33674" xr:uid="{00000000-0005-0000-0000-0000D3820000}"/>
    <cellStyle name="20% - Accent1 4 2 3 2 2 4 2 4 2" xfId="33675" xr:uid="{00000000-0005-0000-0000-0000D4820000}"/>
    <cellStyle name="20% - Accent1 4 2 3 2 2 4 2 4 2 2" xfId="33676" xr:uid="{00000000-0005-0000-0000-0000D5820000}"/>
    <cellStyle name="20% - Accent1 4 2 3 2 2 4 2 4 2 2 2" xfId="33677" xr:uid="{00000000-0005-0000-0000-0000D6820000}"/>
    <cellStyle name="20% - Accent1 4 2 3 2 2 4 2 4 2 3" xfId="33678" xr:uid="{00000000-0005-0000-0000-0000D7820000}"/>
    <cellStyle name="20% - Accent1 4 2 3 2 2 4 2 4 3" xfId="33679" xr:uid="{00000000-0005-0000-0000-0000D8820000}"/>
    <cellStyle name="20% - Accent1 4 2 3 2 2 4 2 4 3 2" xfId="33680" xr:uid="{00000000-0005-0000-0000-0000D9820000}"/>
    <cellStyle name="20% - Accent1 4 2 3 2 2 4 2 4 4" xfId="33681" xr:uid="{00000000-0005-0000-0000-0000DA820000}"/>
    <cellStyle name="20% - Accent1 4 2 3 2 2 4 2 5" xfId="33682" xr:uid="{00000000-0005-0000-0000-0000DB820000}"/>
    <cellStyle name="20% - Accent1 4 2 3 2 2 4 2 5 2" xfId="33683" xr:uid="{00000000-0005-0000-0000-0000DC820000}"/>
    <cellStyle name="20% - Accent1 4 2 3 2 2 4 2 5 2 2" xfId="33684" xr:uid="{00000000-0005-0000-0000-0000DD820000}"/>
    <cellStyle name="20% - Accent1 4 2 3 2 2 4 2 5 3" xfId="33685" xr:uid="{00000000-0005-0000-0000-0000DE820000}"/>
    <cellStyle name="20% - Accent1 4 2 3 2 2 4 2 6" xfId="33686" xr:uid="{00000000-0005-0000-0000-0000DF820000}"/>
    <cellStyle name="20% - Accent1 4 2 3 2 2 4 2 6 2" xfId="33687" xr:uid="{00000000-0005-0000-0000-0000E0820000}"/>
    <cellStyle name="20% - Accent1 4 2 3 2 2 4 2 6 2 2" xfId="33688" xr:uid="{00000000-0005-0000-0000-0000E1820000}"/>
    <cellStyle name="20% - Accent1 4 2 3 2 2 4 2 6 3" xfId="33689" xr:uid="{00000000-0005-0000-0000-0000E2820000}"/>
    <cellStyle name="20% - Accent1 4 2 3 2 2 4 2 7" xfId="33690" xr:uid="{00000000-0005-0000-0000-0000E3820000}"/>
    <cellStyle name="20% - Accent1 4 2 3 2 2 4 2 7 2" xfId="33691" xr:uid="{00000000-0005-0000-0000-0000E4820000}"/>
    <cellStyle name="20% - Accent1 4 2 3 2 2 4 2 8" xfId="33692" xr:uid="{00000000-0005-0000-0000-0000E5820000}"/>
    <cellStyle name="20% - Accent1 4 2 3 2 2 4 2 8 2" xfId="33693" xr:uid="{00000000-0005-0000-0000-0000E6820000}"/>
    <cellStyle name="20% - Accent1 4 2 3 2 2 4 2 9" xfId="33694" xr:uid="{00000000-0005-0000-0000-0000E7820000}"/>
    <cellStyle name="20% - Accent1 4 2 3 2 2 4 3" xfId="33695" xr:uid="{00000000-0005-0000-0000-0000E8820000}"/>
    <cellStyle name="20% - Accent1 4 2 3 2 2 4 3 2" xfId="33696" xr:uid="{00000000-0005-0000-0000-0000E9820000}"/>
    <cellStyle name="20% - Accent1 4 2 3 2 2 4 3 2 2" xfId="33697" xr:uid="{00000000-0005-0000-0000-0000EA820000}"/>
    <cellStyle name="20% - Accent1 4 2 3 2 2 4 3 2 2 2" xfId="33698" xr:uid="{00000000-0005-0000-0000-0000EB820000}"/>
    <cellStyle name="20% - Accent1 4 2 3 2 2 4 3 2 2 2 2" xfId="33699" xr:uid="{00000000-0005-0000-0000-0000EC820000}"/>
    <cellStyle name="20% - Accent1 4 2 3 2 2 4 3 2 2 3" xfId="33700" xr:uid="{00000000-0005-0000-0000-0000ED820000}"/>
    <cellStyle name="20% - Accent1 4 2 3 2 2 4 3 2 3" xfId="33701" xr:uid="{00000000-0005-0000-0000-0000EE820000}"/>
    <cellStyle name="20% - Accent1 4 2 3 2 2 4 3 2 3 2" xfId="33702" xr:uid="{00000000-0005-0000-0000-0000EF820000}"/>
    <cellStyle name="20% - Accent1 4 2 3 2 2 4 3 2 4" xfId="33703" xr:uid="{00000000-0005-0000-0000-0000F0820000}"/>
    <cellStyle name="20% - Accent1 4 2 3 2 2 4 3 3" xfId="33704" xr:uid="{00000000-0005-0000-0000-0000F1820000}"/>
    <cellStyle name="20% - Accent1 4 2 3 2 2 4 3 3 2" xfId="33705" xr:uid="{00000000-0005-0000-0000-0000F2820000}"/>
    <cellStyle name="20% - Accent1 4 2 3 2 2 4 3 3 2 2" xfId="33706" xr:uid="{00000000-0005-0000-0000-0000F3820000}"/>
    <cellStyle name="20% - Accent1 4 2 3 2 2 4 3 3 2 2 2" xfId="33707" xr:uid="{00000000-0005-0000-0000-0000F4820000}"/>
    <cellStyle name="20% - Accent1 4 2 3 2 2 4 3 3 2 3" xfId="33708" xr:uid="{00000000-0005-0000-0000-0000F5820000}"/>
    <cellStyle name="20% - Accent1 4 2 3 2 2 4 3 3 3" xfId="33709" xr:uid="{00000000-0005-0000-0000-0000F6820000}"/>
    <cellStyle name="20% - Accent1 4 2 3 2 2 4 3 3 3 2" xfId="33710" xr:uid="{00000000-0005-0000-0000-0000F7820000}"/>
    <cellStyle name="20% - Accent1 4 2 3 2 2 4 3 3 4" xfId="33711" xr:uid="{00000000-0005-0000-0000-0000F8820000}"/>
    <cellStyle name="20% - Accent1 4 2 3 2 2 4 3 4" xfId="33712" xr:uid="{00000000-0005-0000-0000-0000F9820000}"/>
    <cellStyle name="20% - Accent1 4 2 3 2 2 4 3 4 2" xfId="33713" xr:uid="{00000000-0005-0000-0000-0000FA820000}"/>
    <cellStyle name="20% - Accent1 4 2 3 2 2 4 3 4 2 2" xfId="33714" xr:uid="{00000000-0005-0000-0000-0000FB820000}"/>
    <cellStyle name="20% - Accent1 4 2 3 2 2 4 3 4 2 2 2" xfId="33715" xr:uid="{00000000-0005-0000-0000-0000FC820000}"/>
    <cellStyle name="20% - Accent1 4 2 3 2 2 4 3 4 2 3" xfId="33716" xr:uid="{00000000-0005-0000-0000-0000FD820000}"/>
    <cellStyle name="20% - Accent1 4 2 3 2 2 4 3 4 3" xfId="33717" xr:uid="{00000000-0005-0000-0000-0000FE820000}"/>
    <cellStyle name="20% - Accent1 4 2 3 2 2 4 3 4 3 2" xfId="33718" xr:uid="{00000000-0005-0000-0000-0000FF820000}"/>
    <cellStyle name="20% - Accent1 4 2 3 2 2 4 3 4 4" xfId="33719" xr:uid="{00000000-0005-0000-0000-000000830000}"/>
    <cellStyle name="20% - Accent1 4 2 3 2 2 4 3 5" xfId="33720" xr:uid="{00000000-0005-0000-0000-000001830000}"/>
    <cellStyle name="20% - Accent1 4 2 3 2 2 4 3 5 2" xfId="33721" xr:uid="{00000000-0005-0000-0000-000002830000}"/>
    <cellStyle name="20% - Accent1 4 2 3 2 2 4 3 5 2 2" xfId="33722" xr:uid="{00000000-0005-0000-0000-000003830000}"/>
    <cellStyle name="20% - Accent1 4 2 3 2 2 4 3 5 3" xfId="33723" xr:uid="{00000000-0005-0000-0000-000004830000}"/>
    <cellStyle name="20% - Accent1 4 2 3 2 2 4 3 6" xfId="33724" xr:uid="{00000000-0005-0000-0000-000005830000}"/>
    <cellStyle name="20% - Accent1 4 2 3 2 2 4 3 6 2" xfId="33725" xr:uid="{00000000-0005-0000-0000-000006830000}"/>
    <cellStyle name="20% - Accent1 4 2 3 2 2 4 3 6 2 2" xfId="33726" xr:uid="{00000000-0005-0000-0000-000007830000}"/>
    <cellStyle name="20% - Accent1 4 2 3 2 2 4 3 6 3" xfId="33727" xr:uid="{00000000-0005-0000-0000-000008830000}"/>
    <cellStyle name="20% - Accent1 4 2 3 2 2 4 3 7" xfId="33728" xr:uid="{00000000-0005-0000-0000-000009830000}"/>
    <cellStyle name="20% - Accent1 4 2 3 2 2 4 3 7 2" xfId="33729" xr:uid="{00000000-0005-0000-0000-00000A830000}"/>
    <cellStyle name="20% - Accent1 4 2 3 2 2 4 3 8" xfId="33730" xr:uid="{00000000-0005-0000-0000-00000B830000}"/>
    <cellStyle name="20% - Accent1 4 2 3 2 2 4 3 8 2" xfId="33731" xr:uid="{00000000-0005-0000-0000-00000C830000}"/>
    <cellStyle name="20% - Accent1 4 2 3 2 2 4 3 9" xfId="33732" xr:uid="{00000000-0005-0000-0000-00000D830000}"/>
    <cellStyle name="20% - Accent1 4 2 3 2 2 4 4" xfId="33733" xr:uid="{00000000-0005-0000-0000-00000E830000}"/>
    <cellStyle name="20% - Accent1 4 2 3 2 2 4 4 2" xfId="33734" xr:uid="{00000000-0005-0000-0000-00000F830000}"/>
    <cellStyle name="20% - Accent1 4 2 3 2 2 4 4 2 2" xfId="33735" xr:uid="{00000000-0005-0000-0000-000010830000}"/>
    <cellStyle name="20% - Accent1 4 2 3 2 2 4 4 2 2 2" xfId="33736" xr:uid="{00000000-0005-0000-0000-000011830000}"/>
    <cellStyle name="20% - Accent1 4 2 3 2 2 4 4 2 3" xfId="33737" xr:uid="{00000000-0005-0000-0000-000012830000}"/>
    <cellStyle name="20% - Accent1 4 2 3 2 2 4 4 3" xfId="33738" xr:uid="{00000000-0005-0000-0000-000013830000}"/>
    <cellStyle name="20% - Accent1 4 2 3 2 2 4 4 3 2" xfId="33739" xr:uid="{00000000-0005-0000-0000-000014830000}"/>
    <cellStyle name="20% - Accent1 4 2 3 2 2 4 4 4" xfId="33740" xr:uid="{00000000-0005-0000-0000-000015830000}"/>
    <cellStyle name="20% - Accent1 4 2 3 2 2 4 5" xfId="33741" xr:uid="{00000000-0005-0000-0000-000016830000}"/>
    <cellStyle name="20% - Accent1 4 2 3 2 2 4 5 2" xfId="33742" xr:uid="{00000000-0005-0000-0000-000017830000}"/>
    <cellStyle name="20% - Accent1 4 2 3 2 2 4 5 2 2" xfId="33743" xr:uid="{00000000-0005-0000-0000-000018830000}"/>
    <cellStyle name="20% - Accent1 4 2 3 2 2 4 5 2 2 2" xfId="33744" xr:uid="{00000000-0005-0000-0000-000019830000}"/>
    <cellStyle name="20% - Accent1 4 2 3 2 2 4 5 2 3" xfId="33745" xr:uid="{00000000-0005-0000-0000-00001A830000}"/>
    <cellStyle name="20% - Accent1 4 2 3 2 2 4 5 3" xfId="33746" xr:uid="{00000000-0005-0000-0000-00001B830000}"/>
    <cellStyle name="20% - Accent1 4 2 3 2 2 4 5 3 2" xfId="33747" xr:uid="{00000000-0005-0000-0000-00001C830000}"/>
    <cellStyle name="20% - Accent1 4 2 3 2 2 4 5 4" xfId="33748" xr:uid="{00000000-0005-0000-0000-00001D830000}"/>
    <cellStyle name="20% - Accent1 4 2 3 2 2 4 6" xfId="33749" xr:uid="{00000000-0005-0000-0000-00001E830000}"/>
    <cellStyle name="20% - Accent1 4 2 3 2 2 4 6 2" xfId="33750" xr:uid="{00000000-0005-0000-0000-00001F830000}"/>
    <cellStyle name="20% - Accent1 4 2 3 2 2 4 6 2 2" xfId="33751" xr:uid="{00000000-0005-0000-0000-000020830000}"/>
    <cellStyle name="20% - Accent1 4 2 3 2 2 4 6 2 2 2" xfId="33752" xr:uid="{00000000-0005-0000-0000-000021830000}"/>
    <cellStyle name="20% - Accent1 4 2 3 2 2 4 6 2 3" xfId="33753" xr:uid="{00000000-0005-0000-0000-000022830000}"/>
    <cellStyle name="20% - Accent1 4 2 3 2 2 4 6 3" xfId="33754" xr:uid="{00000000-0005-0000-0000-000023830000}"/>
    <cellStyle name="20% - Accent1 4 2 3 2 2 4 6 3 2" xfId="33755" xr:uid="{00000000-0005-0000-0000-000024830000}"/>
    <cellStyle name="20% - Accent1 4 2 3 2 2 4 6 4" xfId="33756" xr:uid="{00000000-0005-0000-0000-000025830000}"/>
    <cellStyle name="20% - Accent1 4 2 3 2 2 4 7" xfId="33757" xr:uid="{00000000-0005-0000-0000-000026830000}"/>
    <cellStyle name="20% - Accent1 4 2 3 2 2 4 7 2" xfId="33758" xr:uid="{00000000-0005-0000-0000-000027830000}"/>
    <cellStyle name="20% - Accent1 4 2 3 2 2 4 7 2 2" xfId="33759" xr:uid="{00000000-0005-0000-0000-000028830000}"/>
    <cellStyle name="20% - Accent1 4 2 3 2 2 4 7 3" xfId="33760" xr:uid="{00000000-0005-0000-0000-000029830000}"/>
    <cellStyle name="20% - Accent1 4 2 3 2 2 4 8" xfId="33761" xr:uid="{00000000-0005-0000-0000-00002A830000}"/>
    <cellStyle name="20% - Accent1 4 2 3 2 2 4 8 2" xfId="33762" xr:uid="{00000000-0005-0000-0000-00002B830000}"/>
    <cellStyle name="20% - Accent1 4 2 3 2 2 4 8 2 2" xfId="33763" xr:uid="{00000000-0005-0000-0000-00002C830000}"/>
    <cellStyle name="20% - Accent1 4 2 3 2 2 4 8 3" xfId="33764" xr:uid="{00000000-0005-0000-0000-00002D830000}"/>
    <cellStyle name="20% - Accent1 4 2 3 2 2 4 9" xfId="33765" xr:uid="{00000000-0005-0000-0000-00002E830000}"/>
    <cellStyle name="20% - Accent1 4 2 3 2 2 4 9 2" xfId="33766" xr:uid="{00000000-0005-0000-0000-00002F830000}"/>
    <cellStyle name="20% - Accent1 4 2 3 2 2 5" xfId="33767" xr:uid="{00000000-0005-0000-0000-000030830000}"/>
    <cellStyle name="20% - Accent1 4 2 3 2 2 5 2" xfId="33768" xr:uid="{00000000-0005-0000-0000-000031830000}"/>
    <cellStyle name="20% - Accent1 4 2 3 2 2 5 2 2" xfId="33769" xr:uid="{00000000-0005-0000-0000-000032830000}"/>
    <cellStyle name="20% - Accent1 4 2 3 2 2 5 2 2 2" xfId="33770" xr:uid="{00000000-0005-0000-0000-000033830000}"/>
    <cellStyle name="20% - Accent1 4 2 3 2 2 5 2 2 2 2" xfId="33771" xr:uid="{00000000-0005-0000-0000-000034830000}"/>
    <cellStyle name="20% - Accent1 4 2 3 2 2 5 2 2 3" xfId="33772" xr:uid="{00000000-0005-0000-0000-000035830000}"/>
    <cellStyle name="20% - Accent1 4 2 3 2 2 5 2 3" xfId="33773" xr:uid="{00000000-0005-0000-0000-000036830000}"/>
    <cellStyle name="20% - Accent1 4 2 3 2 2 5 2 3 2" xfId="33774" xr:uid="{00000000-0005-0000-0000-000037830000}"/>
    <cellStyle name="20% - Accent1 4 2 3 2 2 5 2 4" xfId="33775" xr:uid="{00000000-0005-0000-0000-000038830000}"/>
    <cellStyle name="20% - Accent1 4 2 3 2 2 5 3" xfId="33776" xr:uid="{00000000-0005-0000-0000-000039830000}"/>
    <cellStyle name="20% - Accent1 4 2 3 2 2 5 3 2" xfId="33777" xr:uid="{00000000-0005-0000-0000-00003A830000}"/>
    <cellStyle name="20% - Accent1 4 2 3 2 2 5 3 2 2" xfId="33778" xr:uid="{00000000-0005-0000-0000-00003B830000}"/>
    <cellStyle name="20% - Accent1 4 2 3 2 2 5 3 2 2 2" xfId="33779" xr:uid="{00000000-0005-0000-0000-00003C830000}"/>
    <cellStyle name="20% - Accent1 4 2 3 2 2 5 3 2 3" xfId="33780" xr:uid="{00000000-0005-0000-0000-00003D830000}"/>
    <cellStyle name="20% - Accent1 4 2 3 2 2 5 3 3" xfId="33781" xr:uid="{00000000-0005-0000-0000-00003E830000}"/>
    <cellStyle name="20% - Accent1 4 2 3 2 2 5 3 3 2" xfId="33782" xr:uid="{00000000-0005-0000-0000-00003F830000}"/>
    <cellStyle name="20% - Accent1 4 2 3 2 2 5 3 4" xfId="33783" xr:uid="{00000000-0005-0000-0000-000040830000}"/>
    <cellStyle name="20% - Accent1 4 2 3 2 2 5 4" xfId="33784" xr:uid="{00000000-0005-0000-0000-000041830000}"/>
    <cellStyle name="20% - Accent1 4 2 3 2 2 5 4 2" xfId="33785" xr:uid="{00000000-0005-0000-0000-000042830000}"/>
    <cellStyle name="20% - Accent1 4 2 3 2 2 5 4 2 2" xfId="33786" xr:uid="{00000000-0005-0000-0000-000043830000}"/>
    <cellStyle name="20% - Accent1 4 2 3 2 2 5 4 2 2 2" xfId="33787" xr:uid="{00000000-0005-0000-0000-000044830000}"/>
    <cellStyle name="20% - Accent1 4 2 3 2 2 5 4 2 3" xfId="33788" xr:uid="{00000000-0005-0000-0000-000045830000}"/>
    <cellStyle name="20% - Accent1 4 2 3 2 2 5 4 3" xfId="33789" xr:uid="{00000000-0005-0000-0000-000046830000}"/>
    <cellStyle name="20% - Accent1 4 2 3 2 2 5 4 3 2" xfId="33790" xr:uid="{00000000-0005-0000-0000-000047830000}"/>
    <cellStyle name="20% - Accent1 4 2 3 2 2 5 4 4" xfId="33791" xr:uid="{00000000-0005-0000-0000-000048830000}"/>
    <cellStyle name="20% - Accent1 4 2 3 2 2 5 5" xfId="33792" xr:uid="{00000000-0005-0000-0000-000049830000}"/>
    <cellStyle name="20% - Accent1 4 2 3 2 2 5 5 2" xfId="33793" xr:uid="{00000000-0005-0000-0000-00004A830000}"/>
    <cellStyle name="20% - Accent1 4 2 3 2 2 5 5 2 2" xfId="33794" xr:uid="{00000000-0005-0000-0000-00004B830000}"/>
    <cellStyle name="20% - Accent1 4 2 3 2 2 5 5 3" xfId="33795" xr:uid="{00000000-0005-0000-0000-00004C830000}"/>
    <cellStyle name="20% - Accent1 4 2 3 2 2 5 6" xfId="33796" xr:uid="{00000000-0005-0000-0000-00004D830000}"/>
    <cellStyle name="20% - Accent1 4 2 3 2 2 5 6 2" xfId="33797" xr:uid="{00000000-0005-0000-0000-00004E830000}"/>
    <cellStyle name="20% - Accent1 4 2 3 2 2 5 6 2 2" xfId="33798" xr:uid="{00000000-0005-0000-0000-00004F830000}"/>
    <cellStyle name="20% - Accent1 4 2 3 2 2 5 6 3" xfId="33799" xr:uid="{00000000-0005-0000-0000-000050830000}"/>
    <cellStyle name="20% - Accent1 4 2 3 2 2 5 7" xfId="33800" xr:uid="{00000000-0005-0000-0000-000051830000}"/>
    <cellStyle name="20% - Accent1 4 2 3 2 2 5 7 2" xfId="33801" xr:uid="{00000000-0005-0000-0000-000052830000}"/>
    <cellStyle name="20% - Accent1 4 2 3 2 2 5 8" xfId="33802" xr:uid="{00000000-0005-0000-0000-000053830000}"/>
    <cellStyle name="20% - Accent1 4 2 3 2 2 5 8 2" xfId="33803" xr:uid="{00000000-0005-0000-0000-000054830000}"/>
    <cellStyle name="20% - Accent1 4 2 3 2 2 5 9" xfId="33804" xr:uid="{00000000-0005-0000-0000-000055830000}"/>
    <cellStyle name="20% - Accent1 4 2 3 2 2 6" xfId="33805" xr:uid="{00000000-0005-0000-0000-000056830000}"/>
    <cellStyle name="20% - Accent1 4 2 3 2 2 6 2" xfId="33806" xr:uid="{00000000-0005-0000-0000-000057830000}"/>
    <cellStyle name="20% - Accent1 4 2 3 2 2 6 2 2" xfId="33807" xr:uid="{00000000-0005-0000-0000-000058830000}"/>
    <cellStyle name="20% - Accent1 4 2 3 2 2 6 2 2 2" xfId="33808" xr:uid="{00000000-0005-0000-0000-000059830000}"/>
    <cellStyle name="20% - Accent1 4 2 3 2 2 6 2 2 2 2" xfId="33809" xr:uid="{00000000-0005-0000-0000-00005A830000}"/>
    <cellStyle name="20% - Accent1 4 2 3 2 2 6 2 2 3" xfId="33810" xr:uid="{00000000-0005-0000-0000-00005B830000}"/>
    <cellStyle name="20% - Accent1 4 2 3 2 2 6 2 3" xfId="33811" xr:uid="{00000000-0005-0000-0000-00005C830000}"/>
    <cellStyle name="20% - Accent1 4 2 3 2 2 6 2 3 2" xfId="33812" xr:uid="{00000000-0005-0000-0000-00005D830000}"/>
    <cellStyle name="20% - Accent1 4 2 3 2 2 6 2 4" xfId="33813" xr:uid="{00000000-0005-0000-0000-00005E830000}"/>
    <cellStyle name="20% - Accent1 4 2 3 2 2 6 3" xfId="33814" xr:uid="{00000000-0005-0000-0000-00005F830000}"/>
    <cellStyle name="20% - Accent1 4 2 3 2 2 6 3 2" xfId="33815" xr:uid="{00000000-0005-0000-0000-000060830000}"/>
    <cellStyle name="20% - Accent1 4 2 3 2 2 6 3 2 2" xfId="33816" xr:uid="{00000000-0005-0000-0000-000061830000}"/>
    <cellStyle name="20% - Accent1 4 2 3 2 2 6 3 2 2 2" xfId="33817" xr:uid="{00000000-0005-0000-0000-000062830000}"/>
    <cellStyle name="20% - Accent1 4 2 3 2 2 6 3 2 3" xfId="33818" xr:uid="{00000000-0005-0000-0000-000063830000}"/>
    <cellStyle name="20% - Accent1 4 2 3 2 2 6 3 3" xfId="33819" xr:uid="{00000000-0005-0000-0000-000064830000}"/>
    <cellStyle name="20% - Accent1 4 2 3 2 2 6 3 3 2" xfId="33820" xr:uid="{00000000-0005-0000-0000-000065830000}"/>
    <cellStyle name="20% - Accent1 4 2 3 2 2 6 3 4" xfId="33821" xr:uid="{00000000-0005-0000-0000-000066830000}"/>
    <cellStyle name="20% - Accent1 4 2 3 2 2 6 4" xfId="33822" xr:uid="{00000000-0005-0000-0000-000067830000}"/>
    <cellStyle name="20% - Accent1 4 2 3 2 2 6 4 2" xfId="33823" xr:uid="{00000000-0005-0000-0000-000068830000}"/>
    <cellStyle name="20% - Accent1 4 2 3 2 2 6 4 2 2" xfId="33824" xr:uid="{00000000-0005-0000-0000-000069830000}"/>
    <cellStyle name="20% - Accent1 4 2 3 2 2 6 4 2 2 2" xfId="33825" xr:uid="{00000000-0005-0000-0000-00006A830000}"/>
    <cellStyle name="20% - Accent1 4 2 3 2 2 6 4 2 3" xfId="33826" xr:uid="{00000000-0005-0000-0000-00006B830000}"/>
    <cellStyle name="20% - Accent1 4 2 3 2 2 6 4 3" xfId="33827" xr:uid="{00000000-0005-0000-0000-00006C830000}"/>
    <cellStyle name="20% - Accent1 4 2 3 2 2 6 4 3 2" xfId="33828" xr:uid="{00000000-0005-0000-0000-00006D830000}"/>
    <cellStyle name="20% - Accent1 4 2 3 2 2 6 4 4" xfId="33829" xr:uid="{00000000-0005-0000-0000-00006E830000}"/>
    <cellStyle name="20% - Accent1 4 2 3 2 2 6 5" xfId="33830" xr:uid="{00000000-0005-0000-0000-00006F830000}"/>
    <cellStyle name="20% - Accent1 4 2 3 2 2 6 5 2" xfId="33831" xr:uid="{00000000-0005-0000-0000-000070830000}"/>
    <cellStyle name="20% - Accent1 4 2 3 2 2 6 5 2 2" xfId="33832" xr:uid="{00000000-0005-0000-0000-000071830000}"/>
    <cellStyle name="20% - Accent1 4 2 3 2 2 6 5 3" xfId="33833" xr:uid="{00000000-0005-0000-0000-000072830000}"/>
    <cellStyle name="20% - Accent1 4 2 3 2 2 6 6" xfId="33834" xr:uid="{00000000-0005-0000-0000-000073830000}"/>
    <cellStyle name="20% - Accent1 4 2 3 2 2 6 6 2" xfId="33835" xr:uid="{00000000-0005-0000-0000-000074830000}"/>
    <cellStyle name="20% - Accent1 4 2 3 2 2 6 6 2 2" xfId="33836" xr:uid="{00000000-0005-0000-0000-000075830000}"/>
    <cellStyle name="20% - Accent1 4 2 3 2 2 6 6 3" xfId="33837" xr:uid="{00000000-0005-0000-0000-000076830000}"/>
    <cellStyle name="20% - Accent1 4 2 3 2 2 6 7" xfId="33838" xr:uid="{00000000-0005-0000-0000-000077830000}"/>
    <cellStyle name="20% - Accent1 4 2 3 2 2 6 7 2" xfId="33839" xr:uid="{00000000-0005-0000-0000-000078830000}"/>
    <cellStyle name="20% - Accent1 4 2 3 2 2 6 8" xfId="33840" xr:uid="{00000000-0005-0000-0000-000079830000}"/>
    <cellStyle name="20% - Accent1 4 2 3 2 2 6 8 2" xfId="33841" xr:uid="{00000000-0005-0000-0000-00007A830000}"/>
    <cellStyle name="20% - Accent1 4 2 3 2 2 6 9" xfId="33842" xr:uid="{00000000-0005-0000-0000-00007B830000}"/>
    <cellStyle name="20% - Accent1 4 2 3 2 2 7" xfId="33843" xr:uid="{00000000-0005-0000-0000-00007C830000}"/>
    <cellStyle name="20% - Accent1 4 2 3 2 2 7 2" xfId="33844" xr:uid="{00000000-0005-0000-0000-00007D830000}"/>
    <cellStyle name="20% - Accent1 4 2 3 2 2 7 2 2" xfId="33845" xr:uid="{00000000-0005-0000-0000-00007E830000}"/>
    <cellStyle name="20% - Accent1 4 2 3 2 2 7 2 2 2" xfId="33846" xr:uid="{00000000-0005-0000-0000-00007F830000}"/>
    <cellStyle name="20% - Accent1 4 2 3 2 2 7 2 3" xfId="33847" xr:uid="{00000000-0005-0000-0000-000080830000}"/>
    <cellStyle name="20% - Accent1 4 2 3 2 2 7 3" xfId="33848" xr:uid="{00000000-0005-0000-0000-000081830000}"/>
    <cellStyle name="20% - Accent1 4 2 3 2 2 7 3 2" xfId="33849" xr:uid="{00000000-0005-0000-0000-000082830000}"/>
    <cellStyle name="20% - Accent1 4 2 3 2 2 7 4" xfId="33850" xr:uid="{00000000-0005-0000-0000-000083830000}"/>
    <cellStyle name="20% - Accent1 4 2 3 2 2 8" xfId="33851" xr:uid="{00000000-0005-0000-0000-000084830000}"/>
    <cellStyle name="20% - Accent1 4 2 3 2 2 8 2" xfId="33852" xr:uid="{00000000-0005-0000-0000-000085830000}"/>
    <cellStyle name="20% - Accent1 4 2 3 2 2 8 2 2" xfId="33853" xr:uid="{00000000-0005-0000-0000-000086830000}"/>
    <cellStyle name="20% - Accent1 4 2 3 2 2 8 2 2 2" xfId="33854" xr:uid="{00000000-0005-0000-0000-000087830000}"/>
    <cellStyle name="20% - Accent1 4 2 3 2 2 8 2 3" xfId="33855" xr:uid="{00000000-0005-0000-0000-000088830000}"/>
    <cellStyle name="20% - Accent1 4 2 3 2 2 8 3" xfId="33856" xr:uid="{00000000-0005-0000-0000-000089830000}"/>
    <cellStyle name="20% - Accent1 4 2 3 2 2 8 3 2" xfId="33857" xr:uid="{00000000-0005-0000-0000-00008A830000}"/>
    <cellStyle name="20% - Accent1 4 2 3 2 2 8 4" xfId="33858" xr:uid="{00000000-0005-0000-0000-00008B830000}"/>
    <cellStyle name="20% - Accent1 4 2 3 2 2 9" xfId="33859" xr:uid="{00000000-0005-0000-0000-00008C830000}"/>
    <cellStyle name="20% - Accent1 4 2 3 2 2 9 2" xfId="33860" xr:uid="{00000000-0005-0000-0000-00008D830000}"/>
    <cellStyle name="20% - Accent1 4 2 3 2 2 9 2 2" xfId="33861" xr:uid="{00000000-0005-0000-0000-00008E830000}"/>
    <cellStyle name="20% - Accent1 4 2 3 2 2 9 2 2 2" xfId="33862" xr:uid="{00000000-0005-0000-0000-00008F830000}"/>
    <cellStyle name="20% - Accent1 4 2 3 2 2 9 2 3" xfId="33863" xr:uid="{00000000-0005-0000-0000-000090830000}"/>
    <cellStyle name="20% - Accent1 4 2 3 2 2 9 3" xfId="33864" xr:uid="{00000000-0005-0000-0000-000091830000}"/>
    <cellStyle name="20% - Accent1 4 2 3 2 2 9 3 2" xfId="33865" xr:uid="{00000000-0005-0000-0000-000092830000}"/>
    <cellStyle name="20% - Accent1 4 2 3 2 2 9 4" xfId="33866" xr:uid="{00000000-0005-0000-0000-000093830000}"/>
    <cellStyle name="20% - Accent1 4 2 3 2 3" xfId="33867" xr:uid="{00000000-0005-0000-0000-000094830000}"/>
    <cellStyle name="20% - Accent1 4 2 3 2 3 10" xfId="33868" xr:uid="{00000000-0005-0000-0000-000095830000}"/>
    <cellStyle name="20% - Accent1 4 2 3 2 3 10 2" xfId="33869" xr:uid="{00000000-0005-0000-0000-000096830000}"/>
    <cellStyle name="20% - Accent1 4 2 3 2 3 11" xfId="33870" xr:uid="{00000000-0005-0000-0000-000097830000}"/>
    <cellStyle name="20% - Accent1 4 2 3 2 3 2" xfId="33871" xr:uid="{00000000-0005-0000-0000-000098830000}"/>
    <cellStyle name="20% - Accent1 4 2 3 2 3 2 2" xfId="33872" xr:uid="{00000000-0005-0000-0000-000099830000}"/>
    <cellStyle name="20% - Accent1 4 2 3 2 3 2 2 2" xfId="33873" xr:uid="{00000000-0005-0000-0000-00009A830000}"/>
    <cellStyle name="20% - Accent1 4 2 3 2 3 2 2 2 2" xfId="33874" xr:uid="{00000000-0005-0000-0000-00009B830000}"/>
    <cellStyle name="20% - Accent1 4 2 3 2 3 2 2 2 2 2" xfId="33875" xr:uid="{00000000-0005-0000-0000-00009C830000}"/>
    <cellStyle name="20% - Accent1 4 2 3 2 3 2 2 2 3" xfId="33876" xr:uid="{00000000-0005-0000-0000-00009D830000}"/>
    <cellStyle name="20% - Accent1 4 2 3 2 3 2 2 3" xfId="33877" xr:uid="{00000000-0005-0000-0000-00009E830000}"/>
    <cellStyle name="20% - Accent1 4 2 3 2 3 2 2 3 2" xfId="33878" xr:uid="{00000000-0005-0000-0000-00009F830000}"/>
    <cellStyle name="20% - Accent1 4 2 3 2 3 2 2 4" xfId="33879" xr:uid="{00000000-0005-0000-0000-0000A0830000}"/>
    <cellStyle name="20% - Accent1 4 2 3 2 3 2 3" xfId="33880" xr:uid="{00000000-0005-0000-0000-0000A1830000}"/>
    <cellStyle name="20% - Accent1 4 2 3 2 3 2 3 2" xfId="33881" xr:uid="{00000000-0005-0000-0000-0000A2830000}"/>
    <cellStyle name="20% - Accent1 4 2 3 2 3 2 3 2 2" xfId="33882" xr:uid="{00000000-0005-0000-0000-0000A3830000}"/>
    <cellStyle name="20% - Accent1 4 2 3 2 3 2 3 2 2 2" xfId="33883" xr:uid="{00000000-0005-0000-0000-0000A4830000}"/>
    <cellStyle name="20% - Accent1 4 2 3 2 3 2 3 2 3" xfId="33884" xr:uid="{00000000-0005-0000-0000-0000A5830000}"/>
    <cellStyle name="20% - Accent1 4 2 3 2 3 2 3 3" xfId="33885" xr:uid="{00000000-0005-0000-0000-0000A6830000}"/>
    <cellStyle name="20% - Accent1 4 2 3 2 3 2 3 3 2" xfId="33886" xr:uid="{00000000-0005-0000-0000-0000A7830000}"/>
    <cellStyle name="20% - Accent1 4 2 3 2 3 2 3 4" xfId="33887" xr:uid="{00000000-0005-0000-0000-0000A8830000}"/>
    <cellStyle name="20% - Accent1 4 2 3 2 3 2 4" xfId="33888" xr:uid="{00000000-0005-0000-0000-0000A9830000}"/>
    <cellStyle name="20% - Accent1 4 2 3 2 3 2 4 2" xfId="33889" xr:uid="{00000000-0005-0000-0000-0000AA830000}"/>
    <cellStyle name="20% - Accent1 4 2 3 2 3 2 4 2 2" xfId="33890" xr:uid="{00000000-0005-0000-0000-0000AB830000}"/>
    <cellStyle name="20% - Accent1 4 2 3 2 3 2 4 2 2 2" xfId="33891" xr:uid="{00000000-0005-0000-0000-0000AC830000}"/>
    <cellStyle name="20% - Accent1 4 2 3 2 3 2 4 2 3" xfId="33892" xr:uid="{00000000-0005-0000-0000-0000AD830000}"/>
    <cellStyle name="20% - Accent1 4 2 3 2 3 2 4 3" xfId="33893" xr:uid="{00000000-0005-0000-0000-0000AE830000}"/>
    <cellStyle name="20% - Accent1 4 2 3 2 3 2 4 3 2" xfId="33894" xr:uid="{00000000-0005-0000-0000-0000AF830000}"/>
    <cellStyle name="20% - Accent1 4 2 3 2 3 2 4 4" xfId="33895" xr:uid="{00000000-0005-0000-0000-0000B0830000}"/>
    <cellStyle name="20% - Accent1 4 2 3 2 3 2 5" xfId="33896" xr:uid="{00000000-0005-0000-0000-0000B1830000}"/>
    <cellStyle name="20% - Accent1 4 2 3 2 3 2 5 2" xfId="33897" xr:uid="{00000000-0005-0000-0000-0000B2830000}"/>
    <cellStyle name="20% - Accent1 4 2 3 2 3 2 5 2 2" xfId="33898" xr:uid="{00000000-0005-0000-0000-0000B3830000}"/>
    <cellStyle name="20% - Accent1 4 2 3 2 3 2 5 3" xfId="33899" xr:uid="{00000000-0005-0000-0000-0000B4830000}"/>
    <cellStyle name="20% - Accent1 4 2 3 2 3 2 6" xfId="33900" xr:uid="{00000000-0005-0000-0000-0000B5830000}"/>
    <cellStyle name="20% - Accent1 4 2 3 2 3 2 6 2" xfId="33901" xr:uid="{00000000-0005-0000-0000-0000B6830000}"/>
    <cellStyle name="20% - Accent1 4 2 3 2 3 2 6 2 2" xfId="33902" xr:uid="{00000000-0005-0000-0000-0000B7830000}"/>
    <cellStyle name="20% - Accent1 4 2 3 2 3 2 6 3" xfId="33903" xr:uid="{00000000-0005-0000-0000-0000B8830000}"/>
    <cellStyle name="20% - Accent1 4 2 3 2 3 2 7" xfId="33904" xr:uid="{00000000-0005-0000-0000-0000B9830000}"/>
    <cellStyle name="20% - Accent1 4 2 3 2 3 2 7 2" xfId="33905" xr:uid="{00000000-0005-0000-0000-0000BA830000}"/>
    <cellStyle name="20% - Accent1 4 2 3 2 3 2 8" xfId="33906" xr:uid="{00000000-0005-0000-0000-0000BB830000}"/>
    <cellStyle name="20% - Accent1 4 2 3 2 3 2 8 2" xfId="33907" xr:uid="{00000000-0005-0000-0000-0000BC830000}"/>
    <cellStyle name="20% - Accent1 4 2 3 2 3 2 9" xfId="33908" xr:uid="{00000000-0005-0000-0000-0000BD830000}"/>
    <cellStyle name="20% - Accent1 4 2 3 2 3 3" xfId="33909" xr:uid="{00000000-0005-0000-0000-0000BE830000}"/>
    <cellStyle name="20% - Accent1 4 2 3 2 3 3 2" xfId="33910" xr:uid="{00000000-0005-0000-0000-0000BF830000}"/>
    <cellStyle name="20% - Accent1 4 2 3 2 3 3 2 2" xfId="33911" xr:uid="{00000000-0005-0000-0000-0000C0830000}"/>
    <cellStyle name="20% - Accent1 4 2 3 2 3 3 2 2 2" xfId="33912" xr:uid="{00000000-0005-0000-0000-0000C1830000}"/>
    <cellStyle name="20% - Accent1 4 2 3 2 3 3 2 2 2 2" xfId="33913" xr:uid="{00000000-0005-0000-0000-0000C2830000}"/>
    <cellStyle name="20% - Accent1 4 2 3 2 3 3 2 2 3" xfId="33914" xr:uid="{00000000-0005-0000-0000-0000C3830000}"/>
    <cellStyle name="20% - Accent1 4 2 3 2 3 3 2 3" xfId="33915" xr:uid="{00000000-0005-0000-0000-0000C4830000}"/>
    <cellStyle name="20% - Accent1 4 2 3 2 3 3 2 3 2" xfId="33916" xr:uid="{00000000-0005-0000-0000-0000C5830000}"/>
    <cellStyle name="20% - Accent1 4 2 3 2 3 3 2 4" xfId="33917" xr:uid="{00000000-0005-0000-0000-0000C6830000}"/>
    <cellStyle name="20% - Accent1 4 2 3 2 3 3 3" xfId="33918" xr:uid="{00000000-0005-0000-0000-0000C7830000}"/>
    <cellStyle name="20% - Accent1 4 2 3 2 3 3 3 2" xfId="33919" xr:uid="{00000000-0005-0000-0000-0000C8830000}"/>
    <cellStyle name="20% - Accent1 4 2 3 2 3 3 3 2 2" xfId="33920" xr:uid="{00000000-0005-0000-0000-0000C9830000}"/>
    <cellStyle name="20% - Accent1 4 2 3 2 3 3 3 2 2 2" xfId="33921" xr:uid="{00000000-0005-0000-0000-0000CA830000}"/>
    <cellStyle name="20% - Accent1 4 2 3 2 3 3 3 2 3" xfId="33922" xr:uid="{00000000-0005-0000-0000-0000CB830000}"/>
    <cellStyle name="20% - Accent1 4 2 3 2 3 3 3 3" xfId="33923" xr:uid="{00000000-0005-0000-0000-0000CC830000}"/>
    <cellStyle name="20% - Accent1 4 2 3 2 3 3 3 3 2" xfId="33924" xr:uid="{00000000-0005-0000-0000-0000CD830000}"/>
    <cellStyle name="20% - Accent1 4 2 3 2 3 3 3 4" xfId="33925" xr:uid="{00000000-0005-0000-0000-0000CE830000}"/>
    <cellStyle name="20% - Accent1 4 2 3 2 3 3 4" xfId="33926" xr:uid="{00000000-0005-0000-0000-0000CF830000}"/>
    <cellStyle name="20% - Accent1 4 2 3 2 3 3 4 2" xfId="33927" xr:uid="{00000000-0005-0000-0000-0000D0830000}"/>
    <cellStyle name="20% - Accent1 4 2 3 2 3 3 4 2 2" xfId="33928" xr:uid="{00000000-0005-0000-0000-0000D1830000}"/>
    <cellStyle name="20% - Accent1 4 2 3 2 3 3 4 2 2 2" xfId="33929" xr:uid="{00000000-0005-0000-0000-0000D2830000}"/>
    <cellStyle name="20% - Accent1 4 2 3 2 3 3 4 2 3" xfId="33930" xr:uid="{00000000-0005-0000-0000-0000D3830000}"/>
    <cellStyle name="20% - Accent1 4 2 3 2 3 3 4 3" xfId="33931" xr:uid="{00000000-0005-0000-0000-0000D4830000}"/>
    <cellStyle name="20% - Accent1 4 2 3 2 3 3 4 3 2" xfId="33932" xr:uid="{00000000-0005-0000-0000-0000D5830000}"/>
    <cellStyle name="20% - Accent1 4 2 3 2 3 3 4 4" xfId="33933" xr:uid="{00000000-0005-0000-0000-0000D6830000}"/>
    <cellStyle name="20% - Accent1 4 2 3 2 3 3 5" xfId="33934" xr:uid="{00000000-0005-0000-0000-0000D7830000}"/>
    <cellStyle name="20% - Accent1 4 2 3 2 3 3 5 2" xfId="33935" xr:uid="{00000000-0005-0000-0000-0000D8830000}"/>
    <cellStyle name="20% - Accent1 4 2 3 2 3 3 5 2 2" xfId="33936" xr:uid="{00000000-0005-0000-0000-0000D9830000}"/>
    <cellStyle name="20% - Accent1 4 2 3 2 3 3 5 3" xfId="33937" xr:uid="{00000000-0005-0000-0000-0000DA830000}"/>
    <cellStyle name="20% - Accent1 4 2 3 2 3 3 6" xfId="33938" xr:uid="{00000000-0005-0000-0000-0000DB830000}"/>
    <cellStyle name="20% - Accent1 4 2 3 2 3 3 6 2" xfId="33939" xr:uid="{00000000-0005-0000-0000-0000DC830000}"/>
    <cellStyle name="20% - Accent1 4 2 3 2 3 3 6 2 2" xfId="33940" xr:uid="{00000000-0005-0000-0000-0000DD830000}"/>
    <cellStyle name="20% - Accent1 4 2 3 2 3 3 6 3" xfId="33941" xr:uid="{00000000-0005-0000-0000-0000DE830000}"/>
    <cellStyle name="20% - Accent1 4 2 3 2 3 3 7" xfId="33942" xr:uid="{00000000-0005-0000-0000-0000DF830000}"/>
    <cellStyle name="20% - Accent1 4 2 3 2 3 3 7 2" xfId="33943" xr:uid="{00000000-0005-0000-0000-0000E0830000}"/>
    <cellStyle name="20% - Accent1 4 2 3 2 3 3 8" xfId="33944" xr:uid="{00000000-0005-0000-0000-0000E1830000}"/>
    <cellStyle name="20% - Accent1 4 2 3 2 3 3 8 2" xfId="33945" xr:uid="{00000000-0005-0000-0000-0000E2830000}"/>
    <cellStyle name="20% - Accent1 4 2 3 2 3 3 9" xfId="33946" xr:uid="{00000000-0005-0000-0000-0000E3830000}"/>
    <cellStyle name="20% - Accent1 4 2 3 2 3 4" xfId="33947" xr:uid="{00000000-0005-0000-0000-0000E4830000}"/>
    <cellStyle name="20% - Accent1 4 2 3 2 3 4 2" xfId="33948" xr:uid="{00000000-0005-0000-0000-0000E5830000}"/>
    <cellStyle name="20% - Accent1 4 2 3 2 3 4 2 2" xfId="33949" xr:uid="{00000000-0005-0000-0000-0000E6830000}"/>
    <cellStyle name="20% - Accent1 4 2 3 2 3 4 2 2 2" xfId="33950" xr:uid="{00000000-0005-0000-0000-0000E7830000}"/>
    <cellStyle name="20% - Accent1 4 2 3 2 3 4 2 3" xfId="33951" xr:uid="{00000000-0005-0000-0000-0000E8830000}"/>
    <cellStyle name="20% - Accent1 4 2 3 2 3 4 3" xfId="33952" xr:uid="{00000000-0005-0000-0000-0000E9830000}"/>
    <cellStyle name="20% - Accent1 4 2 3 2 3 4 3 2" xfId="33953" xr:uid="{00000000-0005-0000-0000-0000EA830000}"/>
    <cellStyle name="20% - Accent1 4 2 3 2 3 4 4" xfId="33954" xr:uid="{00000000-0005-0000-0000-0000EB830000}"/>
    <cellStyle name="20% - Accent1 4 2 3 2 3 5" xfId="33955" xr:uid="{00000000-0005-0000-0000-0000EC830000}"/>
    <cellStyle name="20% - Accent1 4 2 3 2 3 5 2" xfId="33956" xr:uid="{00000000-0005-0000-0000-0000ED830000}"/>
    <cellStyle name="20% - Accent1 4 2 3 2 3 5 2 2" xfId="33957" xr:uid="{00000000-0005-0000-0000-0000EE830000}"/>
    <cellStyle name="20% - Accent1 4 2 3 2 3 5 2 2 2" xfId="33958" xr:uid="{00000000-0005-0000-0000-0000EF830000}"/>
    <cellStyle name="20% - Accent1 4 2 3 2 3 5 2 3" xfId="33959" xr:uid="{00000000-0005-0000-0000-0000F0830000}"/>
    <cellStyle name="20% - Accent1 4 2 3 2 3 5 3" xfId="33960" xr:uid="{00000000-0005-0000-0000-0000F1830000}"/>
    <cellStyle name="20% - Accent1 4 2 3 2 3 5 3 2" xfId="33961" xr:uid="{00000000-0005-0000-0000-0000F2830000}"/>
    <cellStyle name="20% - Accent1 4 2 3 2 3 5 4" xfId="33962" xr:uid="{00000000-0005-0000-0000-0000F3830000}"/>
    <cellStyle name="20% - Accent1 4 2 3 2 3 6" xfId="33963" xr:uid="{00000000-0005-0000-0000-0000F4830000}"/>
    <cellStyle name="20% - Accent1 4 2 3 2 3 6 2" xfId="33964" xr:uid="{00000000-0005-0000-0000-0000F5830000}"/>
    <cellStyle name="20% - Accent1 4 2 3 2 3 6 2 2" xfId="33965" xr:uid="{00000000-0005-0000-0000-0000F6830000}"/>
    <cellStyle name="20% - Accent1 4 2 3 2 3 6 2 2 2" xfId="33966" xr:uid="{00000000-0005-0000-0000-0000F7830000}"/>
    <cellStyle name="20% - Accent1 4 2 3 2 3 6 2 3" xfId="33967" xr:uid="{00000000-0005-0000-0000-0000F8830000}"/>
    <cellStyle name="20% - Accent1 4 2 3 2 3 6 3" xfId="33968" xr:uid="{00000000-0005-0000-0000-0000F9830000}"/>
    <cellStyle name="20% - Accent1 4 2 3 2 3 6 3 2" xfId="33969" xr:uid="{00000000-0005-0000-0000-0000FA830000}"/>
    <cellStyle name="20% - Accent1 4 2 3 2 3 6 4" xfId="33970" xr:uid="{00000000-0005-0000-0000-0000FB830000}"/>
    <cellStyle name="20% - Accent1 4 2 3 2 3 7" xfId="33971" xr:uid="{00000000-0005-0000-0000-0000FC830000}"/>
    <cellStyle name="20% - Accent1 4 2 3 2 3 7 2" xfId="33972" xr:uid="{00000000-0005-0000-0000-0000FD830000}"/>
    <cellStyle name="20% - Accent1 4 2 3 2 3 7 2 2" xfId="33973" xr:uid="{00000000-0005-0000-0000-0000FE830000}"/>
    <cellStyle name="20% - Accent1 4 2 3 2 3 7 3" xfId="33974" xr:uid="{00000000-0005-0000-0000-0000FF830000}"/>
    <cellStyle name="20% - Accent1 4 2 3 2 3 8" xfId="33975" xr:uid="{00000000-0005-0000-0000-000000840000}"/>
    <cellStyle name="20% - Accent1 4 2 3 2 3 8 2" xfId="33976" xr:uid="{00000000-0005-0000-0000-000001840000}"/>
    <cellStyle name="20% - Accent1 4 2 3 2 3 8 2 2" xfId="33977" xr:uid="{00000000-0005-0000-0000-000002840000}"/>
    <cellStyle name="20% - Accent1 4 2 3 2 3 8 3" xfId="33978" xr:uid="{00000000-0005-0000-0000-000003840000}"/>
    <cellStyle name="20% - Accent1 4 2 3 2 3 9" xfId="33979" xr:uid="{00000000-0005-0000-0000-000004840000}"/>
    <cellStyle name="20% - Accent1 4 2 3 2 3 9 2" xfId="33980" xr:uid="{00000000-0005-0000-0000-000005840000}"/>
    <cellStyle name="20% - Accent1 4 2 3 2 4" xfId="33981" xr:uid="{00000000-0005-0000-0000-000006840000}"/>
    <cellStyle name="20% - Accent1 4 2 3 2 4 10" xfId="33982" xr:uid="{00000000-0005-0000-0000-000007840000}"/>
    <cellStyle name="20% - Accent1 4 2 3 2 4 10 2" xfId="33983" xr:uid="{00000000-0005-0000-0000-000008840000}"/>
    <cellStyle name="20% - Accent1 4 2 3 2 4 11" xfId="33984" xr:uid="{00000000-0005-0000-0000-000009840000}"/>
    <cellStyle name="20% - Accent1 4 2 3 2 4 2" xfId="33985" xr:uid="{00000000-0005-0000-0000-00000A840000}"/>
    <cellStyle name="20% - Accent1 4 2 3 2 4 2 2" xfId="33986" xr:uid="{00000000-0005-0000-0000-00000B840000}"/>
    <cellStyle name="20% - Accent1 4 2 3 2 4 2 2 2" xfId="33987" xr:uid="{00000000-0005-0000-0000-00000C840000}"/>
    <cellStyle name="20% - Accent1 4 2 3 2 4 2 2 2 2" xfId="33988" xr:uid="{00000000-0005-0000-0000-00000D840000}"/>
    <cellStyle name="20% - Accent1 4 2 3 2 4 2 2 2 2 2" xfId="33989" xr:uid="{00000000-0005-0000-0000-00000E840000}"/>
    <cellStyle name="20% - Accent1 4 2 3 2 4 2 2 2 3" xfId="33990" xr:uid="{00000000-0005-0000-0000-00000F840000}"/>
    <cellStyle name="20% - Accent1 4 2 3 2 4 2 2 3" xfId="33991" xr:uid="{00000000-0005-0000-0000-000010840000}"/>
    <cellStyle name="20% - Accent1 4 2 3 2 4 2 2 3 2" xfId="33992" xr:uid="{00000000-0005-0000-0000-000011840000}"/>
    <cellStyle name="20% - Accent1 4 2 3 2 4 2 2 4" xfId="33993" xr:uid="{00000000-0005-0000-0000-000012840000}"/>
    <cellStyle name="20% - Accent1 4 2 3 2 4 2 3" xfId="33994" xr:uid="{00000000-0005-0000-0000-000013840000}"/>
    <cellStyle name="20% - Accent1 4 2 3 2 4 2 3 2" xfId="33995" xr:uid="{00000000-0005-0000-0000-000014840000}"/>
    <cellStyle name="20% - Accent1 4 2 3 2 4 2 3 2 2" xfId="33996" xr:uid="{00000000-0005-0000-0000-000015840000}"/>
    <cellStyle name="20% - Accent1 4 2 3 2 4 2 3 2 2 2" xfId="33997" xr:uid="{00000000-0005-0000-0000-000016840000}"/>
    <cellStyle name="20% - Accent1 4 2 3 2 4 2 3 2 3" xfId="33998" xr:uid="{00000000-0005-0000-0000-000017840000}"/>
    <cellStyle name="20% - Accent1 4 2 3 2 4 2 3 3" xfId="33999" xr:uid="{00000000-0005-0000-0000-000018840000}"/>
    <cellStyle name="20% - Accent1 4 2 3 2 4 2 3 3 2" xfId="34000" xr:uid="{00000000-0005-0000-0000-000019840000}"/>
    <cellStyle name="20% - Accent1 4 2 3 2 4 2 3 4" xfId="34001" xr:uid="{00000000-0005-0000-0000-00001A840000}"/>
    <cellStyle name="20% - Accent1 4 2 3 2 4 2 4" xfId="34002" xr:uid="{00000000-0005-0000-0000-00001B840000}"/>
    <cellStyle name="20% - Accent1 4 2 3 2 4 2 4 2" xfId="34003" xr:uid="{00000000-0005-0000-0000-00001C840000}"/>
    <cellStyle name="20% - Accent1 4 2 3 2 4 2 4 2 2" xfId="34004" xr:uid="{00000000-0005-0000-0000-00001D840000}"/>
    <cellStyle name="20% - Accent1 4 2 3 2 4 2 4 2 2 2" xfId="34005" xr:uid="{00000000-0005-0000-0000-00001E840000}"/>
    <cellStyle name="20% - Accent1 4 2 3 2 4 2 4 2 3" xfId="34006" xr:uid="{00000000-0005-0000-0000-00001F840000}"/>
    <cellStyle name="20% - Accent1 4 2 3 2 4 2 4 3" xfId="34007" xr:uid="{00000000-0005-0000-0000-000020840000}"/>
    <cellStyle name="20% - Accent1 4 2 3 2 4 2 4 3 2" xfId="34008" xr:uid="{00000000-0005-0000-0000-000021840000}"/>
    <cellStyle name="20% - Accent1 4 2 3 2 4 2 4 4" xfId="34009" xr:uid="{00000000-0005-0000-0000-000022840000}"/>
    <cellStyle name="20% - Accent1 4 2 3 2 4 2 5" xfId="34010" xr:uid="{00000000-0005-0000-0000-000023840000}"/>
    <cellStyle name="20% - Accent1 4 2 3 2 4 2 5 2" xfId="34011" xr:uid="{00000000-0005-0000-0000-000024840000}"/>
    <cellStyle name="20% - Accent1 4 2 3 2 4 2 5 2 2" xfId="34012" xr:uid="{00000000-0005-0000-0000-000025840000}"/>
    <cellStyle name="20% - Accent1 4 2 3 2 4 2 5 3" xfId="34013" xr:uid="{00000000-0005-0000-0000-000026840000}"/>
    <cellStyle name="20% - Accent1 4 2 3 2 4 2 6" xfId="34014" xr:uid="{00000000-0005-0000-0000-000027840000}"/>
    <cellStyle name="20% - Accent1 4 2 3 2 4 2 6 2" xfId="34015" xr:uid="{00000000-0005-0000-0000-000028840000}"/>
    <cellStyle name="20% - Accent1 4 2 3 2 4 2 6 2 2" xfId="34016" xr:uid="{00000000-0005-0000-0000-000029840000}"/>
    <cellStyle name="20% - Accent1 4 2 3 2 4 2 6 3" xfId="34017" xr:uid="{00000000-0005-0000-0000-00002A840000}"/>
    <cellStyle name="20% - Accent1 4 2 3 2 4 2 7" xfId="34018" xr:uid="{00000000-0005-0000-0000-00002B840000}"/>
    <cellStyle name="20% - Accent1 4 2 3 2 4 2 7 2" xfId="34019" xr:uid="{00000000-0005-0000-0000-00002C840000}"/>
    <cellStyle name="20% - Accent1 4 2 3 2 4 2 8" xfId="34020" xr:uid="{00000000-0005-0000-0000-00002D840000}"/>
    <cellStyle name="20% - Accent1 4 2 3 2 4 2 8 2" xfId="34021" xr:uid="{00000000-0005-0000-0000-00002E840000}"/>
    <cellStyle name="20% - Accent1 4 2 3 2 4 2 9" xfId="34022" xr:uid="{00000000-0005-0000-0000-00002F840000}"/>
    <cellStyle name="20% - Accent1 4 2 3 2 4 3" xfId="34023" xr:uid="{00000000-0005-0000-0000-000030840000}"/>
    <cellStyle name="20% - Accent1 4 2 3 2 4 3 2" xfId="34024" xr:uid="{00000000-0005-0000-0000-000031840000}"/>
    <cellStyle name="20% - Accent1 4 2 3 2 4 3 2 2" xfId="34025" xr:uid="{00000000-0005-0000-0000-000032840000}"/>
    <cellStyle name="20% - Accent1 4 2 3 2 4 3 2 2 2" xfId="34026" xr:uid="{00000000-0005-0000-0000-000033840000}"/>
    <cellStyle name="20% - Accent1 4 2 3 2 4 3 2 2 2 2" xfId="34027" xr:uid="{00000000-0005-0000-0000-000034840000}"/>
    <cellStyle name="20% - Accent1 4 2 3 2 4 3 2 2 3" xfId="34028" xr:uid="{00000000-0005-0000-0000-000035840000}"/>
    <cellStyle name="20% - Accent1 4 2 3 2 4 3 2 3" xfId="34029" xr:uid="{00000000-0005-0000-0000-000036840000}"/>
    <cellStyle name="20% - Accent1 4 2 3 2 4 3 2 3 2" xfId="34030" xr:uid="{00000000-0005-0000-0000-000037840000}"/>
    <cellStyle name="20% - Accent1 4 2 3 2 4 3 2 4" xfId="34031" xr:uid="{00000000-0005-0000-0000-000038840000}"/>
    <cellStyle name="20% - Accent1 4 2 3 2 4 3 3" xfId="34032" xr:uid="{00000000-0005-0000-0000-000039840000}"/>
    <cellStyle name="20% - Accent1 4 2 3 2 4 3 3 2" xfId="34033" xr:uid="{00000000-0005-0000-0000-00003A840000}"/>
    <cellStyle name="20% - Accent1 4 2 3 2 4 3 3 2 2" xfId="34034" xr:uid="{00000000-0005-0000-0000-00003B840000}"/>
    <cellStyle name="20% - Accent1 4 2 3 2 4 3 3 2 2 2" xfId="34035" xr:uid="{00000000-0005-0000-0000-00003C840000}"/>
    <cellStyle name="20% - Accent1 4 2 3 2 4 3 3 2 3" xfId="34036" xr:uid="{00000000-0005-0000-0000-00003D840000}"/>
    <cellStyle name="20% - Accent1 4 2 3 2 4 3 3 3" xfId="34037" xr:uid="{00000000-0005-0000-0000-00003E840000}"/>
    <cellStyle name="20% - Accent1 4 2 3 2 4 3 3 3 2" xfId="34038" xr:uid="{00000000-0005-0000-0000-00003F840000}"/>
    <cellStyle name="20% - Accent1 4 2 3 2 4 3 3 4" xfId="34039" xr:uid="{00000000-0005-0000-0000-000040840000}"/>
    <cellStyle name="20% - Accent1 4 2 3 2 4 3 4" xfId="34040" xr:uid="{00000000-0005-0000-0000-000041840000}"/>
    <cellStyle name="20% - Accent1 4 2 3 2 4 3 4 2" xfId="34041" xr:uid="{00000000-0005-0000-0000-000042840000}"/>
    <cellStyle name="20% - Accent1 4 2 3 2 4 3 4 2 2" xfId="34042" xr:uid="{00000000-0005-0000-0000-000043840000}"/>
    <cellStyle name="20% - Accent1 4 2 3 2 4 3 4 2 2 2" xfId="34043" xr:uid="{00000000-0005-0000-0000-000044840000}"/>
    <cellStyle name="20% - Accent1 4 2 3 2 4 3 4 2 3" xfId="34044" xr:uid="{00000000-0005-0000-0000-000045840000}"/>
    <cellStyle name="20% - Accent1 4 2 3 2 4 3 4 3" xfId="34045" xr:uid="{00000000-0005-0000-0000-000046840000}"/>
    <cellStyle name="20% - Accent1 4 2 3 2 4 3 4 3 2" xfId="34046" xr:uid="{00000000-0005-0000-0000-000047840000}"/>
    <cellStyle name="20% - Accent1 4 2 3 2 4 3 4 4" xfId="34047" xr:uid="{00000000-0005-0000-0000-000048840000}"/>
    <cellStyle name="20% - Accent1 4 2 3 2 4 3 5" xfId="34048" xr:uid="{00000000-0005-0000-0000-000049840000}"/>
    <cellStyle name="20% - Accent1 4 2 3 2 4 3 5 2" xfId="34049" xr:uid="{00000000-0005-0000-0000-00004A840000}"/>
    <cellStyle name="20% - Accent1 4 2 3 2 4 3 5 2 2" xfId="34050" xr:uid="{00000000-0005-0000-0000-00004B840000}"/>
    <cellStyle name="20% - Accent1 4 2 3 2 4 3 5 3" xfId="34051" xr:uid="{00000000-0005-0000-0000-00004C840000}"/>
    <cellStyle name="20% - Accent1 4 2 3 2 4 3 6" xfId="34052" xr:uid="{00000000-0005-0000-0000-00004D840000}"/>
    <cellStyle name="20% - Accent1 4 2 3 2 4 3 6 2" xfId="34053" xr:uid="{00000000-0005-0000-0000-00004E840000}"/>
    <cellStyle name="20% - Accent1 4 2 3 2 4 3 6 2 2" xfId="34054" xr:uid="{00000000-0005-0000-0000-00004F840000}"/>
    <cellStyle name="20% - Accent1 4 2 3 2 4 3 6 3" xfId="34055" xr:uid="{00000000-0005-0000-0000-000050840000}"/>
    <cellStyle name="20% - Accent1 4 2 3 2 4 3 7" xfId="34056" xr:uid="{00000000-0005-0000-0000-000051840000}"/>
    <cellStyle name="20% - Accent1 4 2 3 2 4 3 7 2" xfId="34057" xr:uid="{00000000-0005-0000-0000-000052840000}"/>
    <cellStyle name="20% - Accent1 4 2 3 2 4 3 8" xfId="34058" xr:uid="{00000000-0005-0000-0000-000053840000}"/>
    <cellStyle name="20% - Accent1 4 2 3 2 4 3 8 2" xfId="34059" xr:uid="{00000000-0005-0000-0000-000054840000}"/>
    <cellStyle name="20% - Accent1 4 2 3 2 4 3 9" xfId="34060" xr:uid="{00000000-0005-0000-0000-000055840000}"/>
    <cellStyle name="20% - Accent1 4 2 3 2 4 4" xfId="34061" xr:uid="{00000000-0005-0000-0000-000056840000}"/>
    <cellStyle name="20% - Accent1 4 2 3 2 4 4 2" xfId="34062" xr:uid="{00000000-0005-0000-0000-000057840000}"/>
    <cellStyle name="20% - Accent1 4 2 3 2 4 4 2 2" xfId="34063" xr:uid="{00000000-0005-0000-0000-000058840000}"/>
    <cellStyle name="20% - Accent1 4 2 3 2 4 4 2 2 2" xfId="34064" xr:uid="{00000000-0005-0000-0000-000059840000}"/>
    <cellStyle name="20% - Accent1 4 2 3 2 4 4 2 3" xfId="34065" xr:uid="{00000000-0005-0000-0000-00005A840000}"/>
    <cellStyle name="20% - Accent1 4 2 3 2 4 4 3" xfId="34066" xr:uid="{00000000-0005-0000-0000-00005B840000}"/>
    <cellStyle name="20% - Accent1 4 2 3 2 4 4 3 2" xfId="34067" xr:uid="{00000000-0005-0000-0000-00005C840000}"/>
    <cellStyle name="20% - Accent1 4 2 3 2 4 4 4" xfId="34068" xr:uid="{00000000-0005-0000-0000-00005D840000}"/>
    <cellStyle name="20% - Accent1 4 2 3 2 4 5" xfId="34069" xr:uid="{00000000-0005-0000-0000-00005E840000}"/>
    <cellStyle name="20% - Accent1 4 2 3 2 4 5 2" xfId="34070" xr:uid="{00000000-0005-0000-0000-00005F840000}"/>
    <cellStyle name="20% - Accent1 4 2 3 2 4 5 2 2" xfId="34071" xr:uid="{00000000-0005-0000-0000-000060840000}"/>
    <cellStyle name="20% - Accent1 4 2 3 2 4 5 2 2 2" xfId="34072" xr:uid="{00000000-0005-0000-0000-000061840000}"/>
    <cellStyle name="20% - Accent1 4 2 3 2 4 5 2 3" xfId="34073" xr:uid="{00000000-0005-0000-0000-000062840000}"/>
    <cellStyle name="20% - Accent1 4 2 3 2 4 5 3" xfId="34074" xr:uid="{00000000-0005-0000-0000-000063840000}"/>
    <cellStyle name="20% - Accent1 4 2 3 2 4 5 3 2" xfId="34075" xr:uid="{00000000-0005-0000-0000-000064840000}"/>
    <cellStyle name="20% - Accent1 4 2 3 2 4 5 4" xfId="34076" xr:uid="{00000000-0005-0000-0000-000065840000}"/>
    <cellStyle name="20% - Accent1 4 2 3 2 4 6" xfId="34077" xr:uid="{00000000-0005-0000-0000-000066840000}"/>
    <cellStyle name="20% - Accent1 4 2 3 2 4 6 2" xfId="34078" xr:uid="{00000000-0005-0000-0000-000067840000}"/>
    <cellStyle name="20% - Accent1 4 2 3 2 4 6 2 2" xfId="34079" xr:uid="{00000000-0005-0000-0000-000068840000}"/>
    <cellStyle name="20% - Accent1 4 2 3 2 4 6 2 2 2" xfId="34080" xr:uid="{00000000-0005-0000-0000-000069840000}"/>
    <cellStyle name="20% - Accent1 4 2 3 2 4 6 2 3" xfId="34081" xr:uid="{00000000-0005-0000-0000-00006A840000}"/>
    <cellStyle name="20% - Accent1 4 2 3 2 4 6 3" xfId="34082" xr:uid="{00000000-0005-0000-0000-00006B840000}"/>
    <cellStyle name="20% - Accent1 4 2 3 2 4 6 3 2" xfId="34083" xr:uid="{00000000-0005-0000-0000-00006C840000}"/>
    <cellStyle name="20% - Accent1 4 2 3 2 4 6 4" xfId="34084" xr:uid="{00000000-0005-0000-0000-00006D840000}"/>
    <cellStyle name="20% - Accent1 4 2 3 2 4 7" xfId="34085" xr:uid="{00000000-0005-0000-0000-00006E840000}"/>
    <cellStyle name="20% - Accent1 4 2 3 2 4 7 2" xfId="34086" xr:uid="{00000000-0005-0000-0000-00006F840000}"/>
    <cellStyle name="20% - Accent1 4 2 3 2 4 7 2 2" xfId="34087" xr:uid="{00000000-0005-0000-0000-000070840000}"/>
    <cellStyle name="20% - Accent1 4 2 3 2 4 7 3" xfId="34088" xr:uid="{00000000-0005-0000-0000-000071840000}"/>
    <cellStyle name="20% - Accent1 4 2 3 2 4 8" xfId="34089" xr:uid="{00000000-0005-0000-0000-000072840000}"/>
    <cellStyle name="20% - Accent1 4 2 3 2 4 8 2" xfId="34090" xr:uid="{00000000-0005-0000-0000-000073840000}"/>
    <cellStyle name="20% - Accent1 4 2 3 2 4 8 2 2" xfId="34091" xr:uid="{00000000-0005-0000-0000-000074840000}"/>
    <cellStyle name="20% - Accent1 4 2 3 2 4 8 3" xfId="34092" xr:uid="{00000000-0005-0000-0000-000075840000}"/>
    <cellStyle name="20% - Accent1 4 2 3 2 4 9" xfId="34093" xr:uid="{00000000-0005-0000-0000-000076840000}"/>
    <cellStyle name="20% - Accent1 4 2 3 2 4 9 2" xfId="34094" xr:uid="{00000000-0005-0000-0000-000077840000}"/>
    <cellStyle name="20% - Accent1 4 2 3 2 5" xfId="34095" xr:uid="{00000000-0005-0000-0000-000078840000}"/>
    <cellStyle name="20% - Accent1 4 2 3 2 5 10" xfId="34096" xr:uid="{00000000-0005-0000-0000-000079840000}"/>
    <cellStyle name="20% - Accent1 4 2 3 2 5 10 2" xfId="34097" xr:uid="{00000000-0005-0000-0000-00007A840000}"/>
    <cellStyle name="20% - Accent1 4 2 3 2 5 11" xfId="34098" xr:uid="{00000000-0005-0000-0000-00007B840000}"/>
    <cellStyle name="20% - Accent1 4 2 3 2 5 2" xfId="34099" xr:uid="{00000000-0005-0000-0000-00007C840000}"/>
    <cellStyle name="20% - Accent1 4 2 3 2 5 2 2" xfId="34100" xr:uid="{00000000-0005-0000-0000-00007D840000}"/>
    <cellStyle name="20% - Accent1 4 2 3 2 5 2 2 2" xfId="34101" xr:uid="{00000000-0005-0000-0000-00007E840000}"/>
    <cellStyle name="20% - Accent1 4 2 3 2 5 2 2 2 2" xfId="34102" xr:uid="{00000000-0005-0000-0000-00007F840000}"/>
    <cellStyle name="20% - Accent1 4 2 3 2 5 2 2 2 2 2" xfId="34103" xr:uid="{00000000-0005-0000-0000-000080840000}"/>
    <cellStyle name="20% - Accent1 4 2 3 2 5 2 2 2 3" xfId="34104" xr:uid="{00000000-0005-0000-0000-000081840000}"/>
    <cellStyle name="20% - Accent1 4 2 3 2 5 2 2 3" xfId="34105" xr:uid="{00000000-0005-0000-0000-000082840000}"/>
    <cellStyle name="20% - Accent1 4 2 3 2 5 2 2 3 2" xfId="34106" xr:uid="{00000000-0005-0000-0000-000083840000}"/>
    <cellStyle name="20% - Accent1 4 2 3 2 5 2 2 4" xfId="34107" xr:uid="{00000000-0005-0000-0000-000084840000}"/>
    <cellStyle name="20% - Accent1 4 2 3 2 5 2 3" xfId="34108" xr:uid="{00000000-0005-0000-0000-000085840000}"/>
    <cellStyle name="20% - Accent1 4 2 3 2 5 2 3 2" xfId="34109" xr:uid="{00000000-0005-0000-0000-000086840000}"/>
    <cellStyle name="20% - Accent1 4 2 3 2 5 2 3 2 2" xfId="34110" xr:uid="{00000000-0005-0000-0000-000087840000}"/>
    <cellStyle name="20% - Accent1 4 2 3 2 5 2 3 2 2 2" xfId="34111" xr:uid="{00000000-0005-0000-0000-000088840000}"/>
    <cellStyle name="20% - Accent1 4 2 3 2 5 2 3 2 3" xfId="34112" xr:uid="{00000000-0005-0000-0000-000089840000}"/>
    <cellStyle name="20% - Accent1 4 2 3 2 5 2 3 3" xfId="34113" xr:uid="{00000000-0005-0000-0000-00008A840000}"/>
    <cellStyle name="20% - Accent1 4 2 3 2 5 2 3 3 2" xfId="34114" xr:uid="{00000000-0005-0000-0000-00008B840000}"/>
    <cellStyle name="20% - Accent1 4 2 3 2 5 2 3 4" xfId="34115" xr:uid="{00000000-0005-0000-0000-00008C840000}"/>
    <cellStyle name="20% - Accent1 4 2 3 2 5 2 4" xfId="34116" xr:uid="{00000000-0005-0000-0000-00008D840000}"/>
    <cellStyle name="20% - Accent1 4 2 3 2 5 2 4 2" xfId="34117" xr:uid="{00000000-0005-0000-0000-00008E840000}"/>
    <cellStyle name="20% - Accent1 4 2 3 2 5 2 4 2 2" xfId="34118" xr:uid="{00000000-0005-0000-0000-00008F840000}"/>
    <cellStyle name="20% - Accent1 4 2 3 2 5 2 4 2 2 2" xfId="34119" xr:uid="{00000000-0005-0000-0000-000090840000}"/>
    <cellStyle name="20% - Accent1 4 2 3 2 5 2 4 2 3" xfId="34120" xr:uid="{00000000-0005-0000-0000-000091840000}"/>
    <cellStyle name="20% - Accent1 4 2 3 2 5 2 4 3" xfId="34121" xr:uid="{00000000-0005-0000-0000-000092840000}"/>
    <cellStyle name="20% - Accent1 4 2 3 2 5 2 4 3 2" xfId="34122" xr:uid="{00000000-0005-0000-0000-000093840000}"/>
    <cellStyle name="20% - Accent1 4 2 3 2 5 2 4 4" xfId="34123" xr:uid="{00000000-0005-0000-0000-000094840000}"/>
    <cellStyle name="20% - Accent1 4 2 3 2 5 2 5" xfId="34124" xr:uid="{00000000-0005-0000-0000-000095840000}"/>
    <cellStyle name="20% - Accent1 4 2 3 2 5 2 5 2" xfId="34125" xr:uid="{00000000-0005-0000-0000-000096840000}"/>
    <cellStyle name="20% - Accent1 4 2 3 2 5 2 5 2 2" xfId="34126" xr:uid="{00000000-0005-0000-0000-000097840000}"/>
    <cellStyle name="20% - Accent1 4 2 3 2 5 2 5 3" xfId="34127" xr:uid="{00000000-0005-0000-0000-000098840000}"/>
    <cellStyle name="20% - Accent1 4 2 3 2 5 2 6" xfId="34128" xr:uid="{00000000-0005-0000-0000-000099840000}"/>
    <cellStyle name="20% - Accent1 4 2 3 2 5 2 6 2" xfId="34129" xr:uid="{00000000-0005-0000-0000-00009A840000}"/>
    <cellStyle name="20% - Accent1 4 2 3 2 5 2 6 2 2" xfId="34130" xr:uid="{00000000-0005-0000-0000-00009B840000}"/>
    <cellStyle name="20% - Accent1 4 2 3 2 5 2 6 3" xfId="34131" xr:uid="{00000000-0005-0000-0000-00009C840000}"/>
    <cellStyle name="20% - Accent1 4 2 3 2 5 2 7" xfId="34132" xr:uid="{00000000-0005-0000-0000-00009D840000}"/>
    <cellStyle name="20% - Accent1 4 2 3 2 5 2 7 2" xfId="34133" xr:uid="{00000000-0005-0000-0000-00009E840000}"/>
    <cellStyle name="20% - Accent1 4 2 3 2 5 2 8" xfId="34134" xr:uid="{00000000-0005-0000-0000-00009F840000}"/>
    <cellStyle name="20% - Accent1 4 2 3 2 5 2 8 2" xfId="34135" xr:uid="{00000000-0005-0000-0000-0000A0840000}"/>
    <cellStyle name="20% - Accent1 4 2 3 2 5 2 9" xfId="34136" xr:uid="{00000000-0005-0000-0000-0000A1840000}"/>
    <cellStyle name="20% - Accent1 4 2 3 2 5 3" xfId="34137" xr:uid="{00000000-0005-0000-0000-0000A2840000}"/>
    <cellStyle name="20% - Accent1 4 2 3 2 5 3 2" xfId="34138" xr:uid="{00000000-0005-0000-0000-0000A3840000}"/>
    <cellStyle name="20% - Accent1 4 2 3 2 5 3 2 2" xfId="34139" xr:uid="{00000000-0005-0000-0000-0000A4840000}"/>
    <cellStyle name="20% - Accent1 4 2 3 2 5 3 2 2 2" xfId="34140" xr:uid="{00000000-0005-0000-0000-0000A5840000}"/>
    <cellStyle name="20% - Accent1 4 2 3 2 5 3 2 2 2 2" xfId="34141" xr:uid="{00000000-0005-0000-0000-0000A6840000}"/>
    <cellStyle name="20% - Accent1 4 2 3 2 5 3 2 2 3" xfId="34142" xr:uid="{00000000-0005-0000-0000-0000A7840000}"/>
    <cellStyle name="20% - Accent1 4 2 3 2 5 3 2 3" xfId="34143" xr:uid="{00000000-0005-0000-0000-0000A8840000}"/>
    <cellStyle name="20% - Accent1 4 2 3 2 5 3 2 3 2" xfId="34144" xr:uid="{00000000-0005-0000-0000-0000A9840000}"/>
    <cellStyle name="20% - Accent1 4 2 3 2 5 3 2 4" xfId="34145" xr:uid="{00000000-0005-0000-0000-0000AA840000}"/>
    <cellStyle name="20% - Accent1 4 2 3 2 5 3 3" xfId="34146" xr:uid="{00000000-0005-0000-0000-0000AB840000}"/>
    <cellStyle name="20% - Accent1 4 2 3 2 5 3 3 2" xfId="34147" xr:uid="{00000000-0005-0000-0000-0000AC840000}"/>
    <cellStyle name="20% - Accent1 4 2 3 2 5 3 3 2 2" xfId="34148" xr:uid="{00000000-0005-0000-0000-0000AD840000}"/>
    <cellStyle name="20% - Accent1 4 2 3 2 5 3 3 2 2 2" xfId="34149" xr:uid="{00000000-0005-0000-0000-0000AE840000}"/>
    <cellStyle name="20% - Accent1 4 2 3 2 5 3 3 2 3" xfId="34150" xr:uid="{00000000-0005-0000-0000-0000AF840000}"/>
    <cellStyle name="20% - Accent1 4 2 3 2 5 3 3 3" xfId="34151" xr:uid="{00000000-0005-0000-0000-0000B0840000}"/>
    <cellStyle name="20% - Accent1 4 2 3 2 5 3 3 3 2" xfId="34152" xr:uid="{00000000-0005-0000-0000-0000B1840000}"/>
    <cellStyle name="20% - Accent1 4 2 3 2 5 3 3 4" xfId="34153" xr:uid="{00000000-0005-0000-0000-0000B2840000}"/>
    <cellStyle name="20% - Accent1 4 2 3 2 5 3 4" xfId="34154" xr:uid="{00000000-0005-0000-0000-0000B3840000}"/>
    <cellStyle name="20% - Accent1 4 2 3 2 5 3 4 2" xfId="34155" xr:uid="{00000000-0005-0000-0000-0000B4840000}"/>
    <cellStyle name="20% - Accent1 4 2 3 2 5 3 4 2 2" xfId="34156" xr:uid="{00000000-0005-0000-0000-0000B5840000}"/>
    <cellStyle name="20% - Accent1 4 2 3 2 5 3 4 2 2 2" xfId="34157" xr:uid="{00000000-0005-0000-0000-0000B6840000}"/>
    <cellStyle name="20% - Accent1 4 2 3 2 5 3 4 2 3" xfId="34158" xr:uid="{00000000-0005-0000-0000-0000B7840000}"/>
    <cellStyle name="20% - Accent1 4 2 3 2 5 3 4 3" xfId="34159" xr:uid="{00000000-0005-0000-0000-0000B8840000}"/>
    <cellStyle name="20% - Accent1 4 2 3 2 5 3 4 3 2" xfId="34160" xr:uid="{00000000-0005-0000-0000-0000B9840000}"/>
    <cellStyle name="20% - Accent1 4 2 3 2 5 3 4 4" xfId="34161" xr:uid="{00000000-0005-0000-0000-0000BA840000}"/>
    <cellStyle name="20% - Accent1 4 2 3 2 5 3 5" xfId="34162" xr:uid="{00000000-0005-0000-0000-0000BB840000}"/>
    <cellStyle name="20% - Accent1 4 2 3 2 5 3 5 2" xfId="34163" xr:uid="{00000000-0005-0000-0000-0000BC840000}"/>
    <cellStyle name="20% - Accent1 4 2 3 2 5 3 5 2 2" xfId="34164" xr:uid="{00000000-0005-0000-0000-0000BD840000}"/>
    <cellStyle name="20% - Accent1 4 2 3 2 5 3 5 3" xfId="34165" xr:uid="{00000000-0005-0000-0000-0000BE840000}"/>
    <cellStyle name="20% - Accent1 4 2 3 2 5 3 6" xfId="34166" xr:uid="{00000000-0005-0000-0000-0000BF840000}"/>
    <cellStyle name="20% - Accent1 4 2 3 2 5 3 6 2" xfId="34167" xr:uid="{00000000-0005-0000-0000-0000C0840000}"/>
    <cellStyle name="20% - Accent1 4 2 3 2 5 3 6 2 2" xfId="34168" xr:uid="{00000000-0005-0000-0000-0000C1840000}"/>
    <cellStyle name="20% - Accent1 4 2 3 2 5 3 6 3" xfId="34169" xr:uid="{00000000-0005-0000-0000-0000C2840000}"/>
    <cellStyle name="20% - Accent1 4 2 3 2 5 3 7" xfId="34170" xr:uid="{00000000-0005-0000-0000-0000C3840000}"/>
    <cellStyle name="20% - Accent1 4 2 3 2 5 3 7 2" xfId="34171" xr:uid="{00000000-0005-0000-0000-0000C4840000}"/>
    <cellStyle name="20% - Accent1 4 2 3 2 5 3 8" xfId="34172" xr:uid="{00000000-0005-0000-0000-0000C5840000}"/>
    <cellStyle name="20% - Accent1 4 2 3 2 5 3 8 2" xfId="34173" xr:uid="{00000000-0005-0000-0000-0000C6840000}"/>
    <cellStyle name="20% - Accent1 4 2 3 2 5 3 9" xfId="34174" xr:uid="{00000000-0005-0000-0000-0000C7840000}"/>
    <cellStyle name="20% - Accent1 4 2 3 2 5 4" xfId="34175" xr:uid="{00000000-0005-0000-0000-0000C8840000}"/>
    <cellStyle name="20% - Accent1 4 2 3 2 5 4 2" xfId="34176" xr:uid="{00000000-0005-0000-0000-0000C9840000}"/>
    <cellStyle name="20% - Accent1 4 2 3 2 5 4 2 2" xfId="34177" xr:uid="{00000000-0005-0000-0000-0000CA840000}"/>
    <cellStyle name="20% - Accent1 4 2 3 2 5 4 2 2 2" xfId="34178" xr:uid="{00000000-0005-0000-0000-0000CB840000}"/>
    <cellStyle name="20% - Accent1 4 2 3 2 5 4 2 3" xfId="34179" xr:uid="{00000000-0005-0000-0000-0000CC840000}"/>
    <cellStyle name="20% - Accent1 4 2 3 2 5 4 3" xfId="34180" xr:uid="{00000000-0005-0000-0000-0000CD840000}"/>
    <cellStyle name="20% - Accent1 4 2 3 2 5 4 3 2" xfId="34181" xr:uid="{00000000-0005-0000-0000-0000CE840000}"/>
    <cellStyle name="20% - Accent1 4 2 3 2 5 4 4" xfId="34182" xr:uid="{00000000-0005-0000-0000-0000CF840000}"/>
    <cellStyle name="20% - Accent1 4 2 3 2 5 5" xfId="34183" xr:uid="{00000000-0005-0000-0000-0000D0840000}"/>
    <cellStyle name="20% - Accent1 4 2 3 2 5 5 2" xfId="34184" xr:uid="{00000000-0005-0000-0000-0000D1840000}"/>
    <cellStyle name="20% - Accent1 4 2 3 2 5 5 2 2" xfId="34185" xr:uid="{00000000-0005-0000-0000-0000D2840000}"/>
    <cellStyle name="20% - Accent1 4 2 3 2 5 5 2 2 2" xfId="34186" xr:uid="{00000000-0005-0000-0000-0000D3840000}"/>
    <cellStyle name="20% - Accent1 4 2 3 2 5 5 2 3" xfId="34187" xr:uid="{00000000-0005-0000-0000-0000D4840000}"/>
    <cellStyle name="20% - Accent1 4 2 3 2 5 5 3" xfId="34188" xr:uid="{00000000-0005-0000-0000-0000D5840000}"/>
    <cellStyle name="20% - Accent1 4 2 3 2 5 5 3 2" xfId="34189" xr:uid="{00000000-0005-0000-0000-0000D6840000}"/>
    <cellStyle name="20% - Accent1 4 2 3 2 5 5 4" xfId="34190" xr:uid="{00000000-0005-0000-0000-0000D7840000}"/>
    <cellStyle name="20% - Accent1 4 2 3 2 5 6" xfId="34191" xr:uid="{00000000-0005-0000-0000-0000D8840000}"/>
    <cellStyle name="20% - Accent1 4 2 3 2 5 6 2" xfId="34192" xr:uid="{00000000-0005-0000-0000-0000D9840000}"/>
    <cellStyle name="20% - Accent1 4 2 3 2 5 6 2 2" xfId="34193" xr:uid="{00000000-0005-0000-0000-0000DA840000}"/>
    <cellStyle name="20% - Accent1 4 2 3 2 5 6 2 2 2" xfId="34194" xr:uid="{00000000-0005-0000-0000-0000DB840000}"/>
    <cellStyle name="20% - Accent1 4 2 3 2 5 6 2 3" xfId="34195" xr:uid="{00000000-0005-0000-0000-0000DC840000}"/>
    <cellStyle name="20% - Accent1 4 2 3 2 5 6 3" xfId="34196" xr:uid="{00000000-0005-0000-0000-0000DD840000}"/>
    <cellStyle name="20% - Accent1 4 2 3 2 5 6 3 2" xfId="34197" xr:uid="{00000000-0005-0000-0000-0000DE840000}"/>
    <cellStyle name="20% - Accent1 4 2 3 2 5 6 4" xfId="34198" xr:uid="{00000000-0005-0000-0000-0000DF840000}"/>
    <cellStyle name="20% - Accent1 4 2 3 2 5 7" xfId="34199" xr:uid="{00000000-0005-0000-0000-0000E0840000}"/>
    <cellStyle name="20% - Accent1 4 2 3 2 5 7 2" xfId="34200" xr:uid="{00000000-0005-0000-0000-0000E1840000}"/>
    <cellStyle name="20% - Accent1 4 2 3 2 5 7 2 2" xfId="34201" xr:uid="{00000000-0005-0000-0000-0000E2840000}"/>
    <cellStyle name="20% - Accent1 4 2 3 2 5 7 3" xfId="34202" xr:uid="{00000000-0005-0000-0000-0000E3840000}"/>
    <cellStyle name="20% - Accent1 4 2 3 2 5 8" xfId="34203" xr:uid="{00000000-0005-0000-0000-0000E4840000}"/>
    <cellStyle name="20% - Accent1 4 2 3 2 5 8 2" xfId="34204" xr:uid="{00000000-0005-0000-0000-0000E5840000}"/>
    <cellStyle name="20% - Accent1 4 2 3 2 5 8 2 2" xfId="34205" xr:uid="{00000000-0005-0000-0000-0000E6840000}"/>
    <cellStyle name="20% - Accent1 4 2 3 2 5 8 3" xfId="34206" xr:uid="{00000000-0005-0000-0000-0000E7840000}"/>
    <cellStyle name="20% - Accent1 4 2 3 2 5 9" xfId="34207" xr:uid="{00000000-0005-0000-0000-0000E8840000}"/>
    <cellStyle name="20% - Accent1 4 2 3 2 5 9 2" xfId="34208" xr:uid="{00000000-0005-0000-0000-0000E9840000}"/>
    <cellStyle name="20% - Accent1 4 2 3 2 6" xfId="34209" xr:uid="{00000000-0005-0000-0000-0000EA840000}"/>
    <cellStyle name="20% - Accent1 4 2 3 2 6 2" xfId="34210" xr:uid="{00000000-0005-0000-0000-0000EB840000}"/>
    <cellStyle name="20% - Accent1 4 2 3 2 6 2 2" xfId="34211" xr:uid="{00000000-0005-0000-0000-0000EC840000}"/>
    <cellStyle name="20% - Accent1 4 2 3 2 6 2 2 2" xfId="34212" xr:uid="{00000000-0005-0000-0000-0000ED840000}"/>
    <cellStyle name="20% - Accent1 4 2 3 2 6 2 2 2 2" xfId="34213" xr:uid="{00000000-0005-0000-0000-0000EE840000}"/>
    <cellStyle name="20% - Accent1 4 2 3 2 6 2 2 3" xfId="34214" xr:uid="{00000000-0005-0000-0000-0000EF840000}"/>
    <cellStyle name="20% - Accent1 4 2 3 2 6 2 3" xfId="34215" xr:uid="{00000000-0005-0000-0000-0000F0840000}"/>
    <cellStyle name="20% - Accent1 4 2 3 2 6 2 3 2" xfId="34216" xr:uid="{00000000-0005-0000-0000-0000F1840000}"/>
    <cellStyle name="20% - Accent1 4 2 3 2 6 2 4" xfId="34217" xr:uid="{00000000-0005-0000-0000-0000F2840000}"/>
    <cellStyle name="20% - Accent1 4 2 3 2 6 3" xfId="34218" xr:uid="{00000000-0005-0000-0000-0000F3840000}"/>
    <cellStyle name="20% - Accent1 4 2 3 2 6 3 2" xfId="34219" xr:uid="{00000000-0005-0000-0000-0000F4840000}"/>
    <cellStyle name="20% - Accent1 4 2 3 2 6 3 2 2" xfId="34220" xr:uid="{00000000-0005-0000-0000-0000F5840000}"/>
    <cellStyle name="20% - Accent1 4 2 3 2 6 3 2 2 2" xfId="34221" xr:uid="{00000000-0005-0000-0000-0000F6840000}"/>
    <cellStyle name="20% - Accent1 4 2 3 2 6 3 2 3" xfId="34222" xr:uid="{00000000-0005-0000-0000-0000F7840000}"/>
    <cellStyle name="20% - Accent1 4 2 3 2 6 3 3" xfId="34223" xr:uid="{00000000-0005-0000-0000-0000F8840000}"/>
    <cellStyle name="20% - Accent1 4 2 3 2 6 3 3 2" xfId="34224" xr:uid="{00000000-0005-0000-0000-0000F9840000}"/>
    <cellStyle name="20% - Accent1 4 2 3 2 6 3 4" xfId="34225" xr:uid="{00000000-0005-0000-0000-0000FA840000}"/>
    <cellStyle name="20% - Accent1 4 2 3 2 6 4" xfId="34226" xr:uid="{00000000-0005-0000-0000-0000FB840000}"/>
    <cellStyle name="20% - Accent1 4 2 3 2 6 4 2" xfId="34227" xr:uid="{00000000-0005-0000-0000-0000FC840000}"/>
    <cellStyle name="20% - Accent1 4 2 3 2 6 4 2 2" xfId="34228" xr:uid="{00000000-0005-0000-0000-0000FD840000}"/>
    <cellStyle name="20% - Accent1 4 2 3 2 6 4 2 2 2" xfId="34229" xr:uid="{00000000-0005-0000-0000-0000FE840000}"/>
    <cellStyle name="20% - Accent1 4 2 3 2 6 4 2 3" xfId="34230" xr:uid="{00000000-0005-0000-0000-0000FF840000}"/>
    <cellStyle name="20% - Accent1 4 2 3 2 6 4 3" xfId="34231" xr:uid="{00000000-0005-0000-0000-000000850000}"/>
    <cellStyle name="20% - Accent1 4 2 3 2 6 4 3 2" xfId="34232" xr:uid="{00000000-0005-0000-0000-000001850000}"/>
    <cellStyle name="20% - Accent1 4 2 3 2 6 4 4" xfId="34233" xr:uid="{00000000-0005-0000-0000-000002850000}"/>
    <cellStyle name="20% - Accent1 4 2 3 2 6 5" xfId="34234" xr:uid="{00000000-0005-0000-0000-000003850000}"/>
    <cellStyle name="20% - Accent1 4 2 3 2 6 5 2" xfId="34235" xr:uid="{00000000-0005-0000-0000-000004850000}"/>
    <cellStyle name="20% - Accent1 4 2 3 2 6 5 2 2" xfId="34236" xr:uid="{00000000-0005-0000-0000-000005850000}"/>
    <cellStyle name="20% - Accent1 4 2 3 2 6 5 3" xfId="34237" xr:uid="{00000000-0005-0000-0000-000006850000}"/>
    <cellStyle name="20% - Accent1 4 2 3 2 6 6" xfId="34238" xr:uid="{00000000-0005-0000-0000-000007850000}"/>
    <cellStyle name="20% - Accent1 4 2 3 2 6 6 2" xfId="34239" xr:uid="{00000000-0005-0000-0000-000008850000}"/>
    <cellStyle name="20% - Accent1 4 2 3 2 6 6 2 2" xfId="34240" xr:uid="{00000000-0005-0000-0000-000009850000}"/>
    <cellStyle name="20% - Accent1 4 2 3 2 6 6 3" xfId="34241" xr:uid="{00000000-0005-0000-0000-00000A850000}"/>
    <cellStyle name="20% - Accent1 4 2 3 2 6 7" xfId="34242" xr:uid="{00000000-0005-0000-0000-00000B850000}"/>
    <cellStyle name="20% - Accent1 4 2 3 2 6 7 2" xfId="34243" xr:uid="{00000000-0005-0000-0000-00000C850000}"/>
    <cellStyle name="20% - Accent1 4 2 3 2 6 8" xfId="34244" xr:uid="{00000000-0005-0000-0000-00000D850000}"/>
    <cellStyle name="20% - Accent1 4 2 3 2 6 8 2" xfId="34245" xr:uid="{00000000-0005-0000-0000-00000E850000}"/>
    <cellStyle name="20% - Accent1 4 2 3 2 6 9" xfId="34246" xr:uid="{00000000-0005-0000-0000-00000F850000}"/>
    <cellStyle name="20% - Accent1 4 2 3 2 7" xfId="34247" xr:uid="{00000000-0005-0000-0000-000010850000}"/>
    <cellStyle name="20% - Accent1 4 2 3 2 7 2" xfId="34248" xr:uid="{00000000-0005-0000-0000-000011850000}"/>
    <cellStyle name="20% - Accent1 4 2 3 2 7 2 2" xfId="34249" xr:uid="{00000000-0005-0000-0000-000012850000}"/>
    <cellStyle name="20% - Accent1 4 2 3 2 7 2 2 2" xfId="34250" xr:uid="{00000000-0005-0000-0000-000013850000}"/>
    <cellStyle name="20% - Accent1 4 2 3 2 7 2 2 2 2" xfId="34251" xr:uid="{00000000-0005-0000-0000-000014850000}"/>
    <cellStyle name="20% - Accent1 4 2 3 2 7 2 2 3" xfId="34252" xr:uid="{00000000-0005-0000-0000-000015850000}"/>
    <cellStyle name="20% - Accent1 4 2 3 2 7 2 3" xfId="34253" xr:uid="{00000000-0005-0000-0000-000016850000}"/>
    <cellStyle name="20% - Accent1 4 2 3 2 7 2 3 2" xfId="34254" xr:uid="{00000000-0005-0000-0000-000017850000}"/>
    <cellStyle name="20% - Accent1 4 2 3 2 7 2 4" xfId="34255" xr:uid="{00000000-0005-0000-0000-000018850000}"/>
    <cellStyle name="20% - Accent1 4 2 3 2 7 3" xfId="34256" xr:uid="{00000000-0005-0000-0000-000019850000}"/>
    <cellStyle name="20% - Accent1 4 2 3 2 7 3 2" xfId="34257" xr:uid="{00000000-0005-0000-0000-00001A850000}"/>
    <cellStyle name="20% - Accent1 4 2 3 2 7 3 2 2" xfId="34258" xr:uid="{00000000-0005-0000-0000-00001B850000}"/>
    <cellStyle name="20% - Accent1 4 2 3 2 7 3 2 2 2" xfId="34259" xr:uid="{00000000-0005-0000-0000-00001C850000}"/>
    <cellStyle name="20% - Accent1 4 2 3 2 7 3 2 3" xfId="34260" xr:uid="{00000000-0005-0000-0000-00001D850000}"/>
    <cellStyle name="20% - Accent1 4 2 3 2 7 3 3" xfId="34261" xr:uid="{00000000-0005-0000-0000-00001E850000}"/>
    <cellStyle name="20% - Accent1 4 2 3 2 7 3 3 2" xfId="34262" xr:uid="{00000000-0005-0000-0000-00001F850000}"/>
    <cellStyle name="20% - Accent1 4 2 3 2 7 3 4" xfId="34263" xr:uid="{00000000-0005-0000-0000-000020850000}"/>
    <cellStyle name="20% - Accent1 4 2 3 2 7 4" xfId="34264" xr:uid="{00000000-0005-0000-0000-000021850000}"/>
    <cellStyle name="20% - Accent1 4 2 3 2 7 4 2" xfId="34265" xr:uid="{00000000-0005-0000-0000-000022850000}"/>
    <cellStyle name="20% - Accent1 4 2 3 2 7 4 2 2" xfId="34266" xr:uid="{00000000-0005-0000-0000-000023850000}"/>
    <cellStyle name="20% - Accent1 4 2 3 2 7 4 2 2 2" xfId="34267" xr:uid="{00000000-0005-0000-0000-000024850000}"/>
    <cellStyle name="20% - Accent1 4 2 3 2 7 4 2 3" xfId="34268" xr:uid="{00000000-0005-0000-0000-000025850000}"/>
    <cellStyle name="20% - Accent1 4 2 3 2 7 4 3" xfId="34269" xr:uid="{00000000-0005-0000-0000-000026850000}"/>
    <cellStyle name="20% - Accent1 4 2 3 2 7 4 3 2" xfId="34270" xr:uid="{00000000-0005-0000-0000-000027850000}"/>
    <cellStyle name="20% - Accent1 4 2 3 2 7 4 4" xfId="34271" xr:uid="{00000000-0005-0000-0000-000028850000}"/>
    <cellStyle name="20% - Accent1 4 2 3 2 7 5" xfId="34272" xr:uid="{00000000-0005-0000-0000-000029850000}"/>
    <cellStyle name="20% - Accent1 4 2 3 2 7 5 2" xfId="34273" xr:uid="{00000000-0005-0000-0000-00002A850000}"/>
    <cellStyle name="20% - Accent1 4 2 3 2 7 5 2 2" xfId="34274" xr:uid="{00000000-0005-0000-0000-00002B850000}"/>
    <cellStyle name="20% - Accent1 4 2 3 2 7 5 3" xfId="34275" xr:uid="{00000000-0005-0000-0000-00002C850000}"/>
    <cellStyle name="20% - Accent1 4 2 3 2 7 6" xfId="34276" xr:uid="{00000000-0005-0000-0000-00002D850000}"/>
    <cellStyle name="20% - Accent1 4 2 3 2 7 6 2" xfId="34277" xr:uid="{00000000-0005-0000-0000-00002E850000}"/>
    <cellStyle name="20% - Accent1 4 2 3 2 7 6 2 2" xfId="34278" xr:uid="{00000000-0005-0000-0000-00002F850000}"/>
    <cellStyle name="20% - Accent1 4 2 3 2 7 6 3" xfId="34279" xr:uid="{00000000-0005-0000-0000-000030850000}"/>
    <cellStyle name="20% - Accent1 4 2 3 2 7 7" xfId="34280" xr:uid="{00000000-0005-0000-0000-000031850000}"/>
    <cellStyle name="20% - Accent1 4 2 3 2 7 7 2" xfId="34281" xr:uid="{00000000-0005-0000-0000-000032850000}"/>
    <cellStyle name="20% - Accent1 4 2 3 2 7 8" xfId="34282" xr:uid="{00000000-0005-0000-0000-000033850000}"/>
    <cellStyle name="20% - Accent1 4 2 3 2 7 8 2" xfId="34283" xr:uid="{00000000-0005-0000-0000-000034850000}"/>
    <cellStyle name="20% - Accent1 4 2 3 2 7 9" xfId="34284" xr:uid="{00000000-0005-0000-0000-000035850000}"/>
    <cellStyle name="20% - Accent1 4 2 3 2 8" xfId="34285" xr:uid="{00000000-0005-0000-0000-000036850000}"/>
    <cellStyle name="20% - Accent1 4 2 3 2 8 2" xfId="34286" xr:uid="{00000000-0005-0000-0000-000037850000}"/>
    <cellStyle name="20% - Accent1 4 2 3 2 8 2 2" xfId="34287" xr:uid="{00000000-0005-0000-0000-000038850000}"/>
    <cellStyle name="20% - Accent1 4 2 3 2 8 2 2 2" xfId="34288" xr:uid="{00000000-0005-0000-0000-000039850000}"/>
    <cellStyle name="20% - Accent1 4 2 3 2 8 2 3" xfId="34289" xr:uid="{00000000-0005-0000-0000-00003A850000}"/>
    <cellStyle name="20% - Accent1 4 2 3 2 8 3" xfId="34290" xr:uid="{00000000-0005-0000-0000-00003B850000}"/>
    <cellStyle name="20% - Accent1 4 2 3 2 8 3 2" xfId="34291" xr:uid="{00000000-0005-0000-0000-00003C850000}"/>
    <cellStyle name="20% - Accent1 4 2 3 2 8 4" xfId="34292" xr:uid="{00000000-0005-0000-0000-00003D850000}"/>
    <cellStyle name="20% - Accent1 4 2 3 2 9" xfId="34293" xr:uid="{00000000-0005-0000-0000-00003E850000}"/>
    <cellStyle name="20% - Accent1 4 2 3 2 9 2" xfId="34294" xr:uid="{00000000-0005-0000-0000-00003F850000}"/>
    <cellStyle name="20% - Accent1 4 2 3 2 9 2 2" xfId="34295" xr:uid="{00000000-0005-0000-0000-000040850000}"/>
    <cellStyle name="20% - Accent1 4 2 3 2 9 2 2 2" xfId="34296" xr:uid="{00000000-0005-0000-0000-000041850000}"/>
    <cellStyle name="20% - Accent1 4 2 3 2 9 2 3" xfId="34297" xr:uid="{00000000-0005-0000-0000-000042850000}"/>
    <cellStyle name="20% - Accent1 4 2 3 2 9 3" xfId="34298" xr:uid="{00000000-0005-0000-0000-000043850000}"/>
    <cellStyle name="20% - Accent1 4 2 3 2 9 3 2" xfId="34299" xr:uid="{00000000-0005-0000-0000-000044850000}"/>
    <cellStyle name="20% - Accent1 4 2 3 2 9 4" xfId="34300" xr:uid="{00000000-0005-0000-0000-000045850000}"/>
    <cellStyle name="20% - Accent1 4 2 3 3" xfId="34301" xr:uid="{00000000-0005-0000-0000-000046850000}"/>
    <cellStyle name="20% - Accent1 4 2 3 3 10" xfId="34302" xr:uid="{00000000-0005-0000-0000-000047850000}"/>
    <cellStyle name="20% - Accent1 4 2 3 3 10 2" xfId="34303" xr:uid="{00000000-0005-0000-0000-000048850000}"/>
    <cellStyle name="20% - Accent1 4 2 3 3 10 2 2" xfId="34304" xr:uid="{00000000-0005-0000-0000-000049850000}"/>
    <cellStyle name="20% - Accent1 4 2 3 3 10 3" xfId="34305" xr:uid="{00000000-0005-0000-0000-00004A850000}"/>
    <cellStyle name="20% - Accent1 4 2 3 3 11" xfId="34306" xr:uid="{00000000-0005-0000-0000-00004B850000}"/>
    <cellStyle name="20% - Accent1 4 2 3 3 11 2" xfId="34307" xr:uid="{00000000-0005-0000-0000-00004C850000}"/>
    <cellStyle name="20% - Accent1 4 2 3 3 11 2 2" xfId="34308" xr:uid="{00000000-0005-0000-0000-00004D850000}"/>
    <cellStyle name="20% - Accent1 4 2 3 3 11 3" xfId="34309" xr:uid="{00000000-0005-0000-0000-00004E850000}"/>
    <cellStyle name="20% - Accent1 4 2 3 3 12" xfId="34310" xr:uid="{00000000-0005-0000-0000-00004F850000}"/>
    <cellStyle name="20% - Accent1 4 2 3 3 12 2" xfId="34311" xr:uid="{00000000-0005-0000-0000-000050850000}"/>
    <cellStyle name="20% - Accent1 4 2 3 3 13" xfId="34312" xr:uid="{00000000-0005-0000-0000-000051850000}"/>
    <cellStyle name="20% - Accent1 4 2 3 3 13 2" xfId="34313" xr:uid="{00000000-0005-0000-0000-000052850000}"/>
    <cellStyle name="20% - Accent1 4 2 3 3 14" xfId="34314" xr:uid="{00000000-0005-0000-0000-000053850000}"/>
    <cellStyle name="20% - Accent1 4 2 3 3 2" xfId="34315" xr:uid="{00000000-0005-0000-0000-000054850000}"/>
    <cellStyle name="20% - Accent1 4 2 3 3 2 10" xfId="34316" xr:uid="{00000000-0005-0000-0000-000055850000}"/>
    <cellStyle name="20% - Accent1 4 2 3 3 2 10 2" xfId="34317" xr:uid="{00000000-0005-0000-0000-000056850000}"/>
    <cellStyle name="20% - Accent1 4 2 3 3 2 11" xfId="34318" xr:uid="{00000000-0005-0000-0000-000057850000}"/>
    <cellStyle name="20% - Accent1 4 2 3 3 2 2" xfId="34319" xr:uid="{00000000-0005-0000-0000-000058850000}"/>
    <cellStyle name="20% - Accent1 4 2 3 3 2 2 2" xfId="34320" xr:uid="{00000000-0005-0000-0000-000059850000}"/>
    <cellStyle name="20% - Accent1 4 2 3 3 2 2 2 2" xfId="34321" xr:uid="{00000000-0005-0000-0000-00005A850000}"/>
    <cellStyle name="20% - Accent1 4 2 3 3 2 2 2 2 2" xfId="34322" xr:uid="{00000000-0005-0000-0000-00005B850000}"/>
    <cellStyle name="20% - Accent1 4 2 3 3 2 2 2 2 2 2" xfId="34323" xr:uid="{00000000-0005-0000-0000-00005C850000}"/>
    <cellStyle name="20% - Accent1 4 2 3 3 2 2 2 2 3" xfId="34324" xr:uid="{00000000-0005-0000-0000-00005D850000}"/>
    <cellStyle name="20% - Accent1 4 2 3 3 2 2 2 3" xfId="34325" xr:uid="{00000000-0005-0000-0000-00005E850000}"/>
    <cellStyle name="20% - Accent1 4 2 3 3 2 2 2 3 2" xfId="34326" xr:uid="{00000000-0005-0000-0000-00005F850000}"/>
    <cellStyle name="20% - Accent1 4 2 3 3 2 2 2 4" xfId="34327" xr:uid="{00000000-0005-0000-0000-000060850000}"/>
    <cellStyle name="20% - Accent1 4 2 3 3 2 2 3" xfId="34328" xr:uid="{00000000-0005-0000-0000-000061850000}"/>
    <cellStyle name="20% - Accent1 4 2 3 3 2 2 3 2" xfId="34329" xr:uid="{00000000-0005-0000-0000-000062850000}"/>
    <cellStyle name="20% - Accent1 4 2 3 3 2 2 3 2 2" xfId="34330" xr:uid="{00000000-0005-0000-0000-000063850000}"/>
    <cellStyle name="20% - Accent1 4 2 3 3 2 2 3 2 2 2" xfId="34331" xr:uid="{00000000-0005-0000-0000-000064850000}"/>
    <cellStyle name="20% - Accent1 4 2 3 3 2 2 3 2 3" xfId="34332" xr:uid="{00000000-0005-0000-0000-000065850000}"/>
    <cellStyle name="20% - Accent1 4 2 3 3 2 2 3 3" xfId="34333" xr:uid="{00000000-0005-0000-0000-000066850000}"/>
    <cellStyle name="20% - Accent1 4 2 3 3 2 2 3 3 2" xfId="34334" xr:uid="{00000000-0005-0000-0000-000067850000}"/>
    <cellStyle name="20% - Accent1 4 2 3 3 2 2 3 4" xfId="34335" xr:uid="{00000000-0005-0000-0000-000068850000}"/>
    <cellStyle name="20% - Accent1 4 2 3 3 2 2 4" xfId="34336" xr:uid="{00000000-0005-0000-0000-000069850000}"/>
    <cellStyle name="20% - Accent1 4 2 3 3 2 2 4 2" xfId="34337" xr:uid="{00000000-0005-0000-0000-00006A850000}"/>
    <cellStyle name="20% - Accent1 4 2 3 3 2 2 4 2 2" xfId="34338" xr:uid="{00000000-0005-0000-0000-00006B850000}"/>
    <cellStyle name="20% - Accent1 4 2 3 3 2 2 4 2 2 2" xfId="34339" xr:uid="{00000000-0005-0000-0000-00006C850000}"/>
    <cellStyle name="20% - Accent1 4 2 3 3 2 2 4 2 3" xfId="34340" xr:uid="{00000000-0005-0000-0000-00006D850000}"/>
    <cellStyle name="20% - Accent1 4 2 3 3 2 2 4 3" xfId="34341" xr:uid="{00000000-0005-0000-0000-00006E850000}"/>
    <cellStyle name="20% - Accent1 4 2 3 3 2 2 4 3 2" xfId="34342" xr:uid="{00000000-0005-0000-0000-00006F850000}"/>
    <cellStyle name="20% - Accent1 4 2 3 3 2 2 4 4" xfId="34343" xr:uid="{00000000-0005-0000-0000-000070850000}"/>
    <cellStyle name="20% - Accent1 4 2 3 3 2 2 5" xfId="34344" xr:uid="{00000000-0005-0000-0000-000071850000}"/>
    <cellStyle name="20% - Accent1 4 2 3 3 2 2 5 2" xfId="34345" xr:uid="{00000000-0005-0000-0000-000072850000}"/>
    <cellStyle name="20% - Accent1 4 2 3 3 2 2 5 2 2" xfId="34346" xr:uid="{00000000-0005-0000-0000-000073850000}"/>
    <cellStyle name="20% - Accent1 4 2 3 3 2 2 5 3" xfId="34347" xr:uid="{00000000-0005-0000-0000-000074850000}"/>
    <cellStyle name="20% - Accent1 4 2 3 3 2 2 6" xfId="34348" xr:uid="{00000000-0005-0000-0000-000075850000}"/>
    <cellStyle name="20% - Accent1 4 2 3 3 2 2 6 2" xfId="34349" xr:uid="{00000000-0005-0000-0000-000076850000}"/>
    <cellStyle name="20% - Accent1 4 2 3 3 2 2 6 2 2" xfId="34350" xr:uid="{00000000-0005-0000-0000-000077850000}"/>
    <cellStyle name="20% - Accent1 4 2 3 3 2 2 6 3" xfId="34351" xr:uid="{00000000-0005-0000-0000-000078850000}"/>
    <cellStyle name="20% - Accent1 4 2 3 3 2 2 7" xfId="34352" xr:uid="{00000000-0005-0000-0000-000079850000}"/>
    <cellStyle name="20% - Accent1 4 2 3 3 2 2 7 2" xfId="34353" xr:uid="{00000000-0005-0000-0000-00007A850000}"/>
    <cellStyle name="20% - Accent1 4 2 3 3 2 2 8" xfId="34354" xr:uid="{00000000-0005-0000-0000-00007B850000}"/>
    <cellStyle name="20% - Accent1 4 2 3 3 2 2 8 2" xfId="34355" xr:uid="{00000000-0005-0000-0000-00007C850000}"/>
    <cellStyle name="20% - Accent1 4 2 3 3 2 2 9" xfId="34356" xr:uid="{00000000-0005-0000-0000-00007D850000}"/>
    <cellStyle name="20% - Accent1 4 2 3 3 2 3" xfId="34357" xr:uid="{00000000-0005-0000-0000-00007E850000}"/>
    <cellStyle name="20% - Accent1 4 2 3 3 2 3 2" xfId="34358" xr:uid="{00000000-0005-0000-0000-00007F850000}"/>
    <cellStyle name="20% - Accent1 4 2 3 3 2 3 2 2" xfId="34359" xr:uid="{00000000-0005-0000-0000-000080850000}"/>
    <cellStyle name="20% - Accent1 4 2 3 3 2 3 2 2 2" xfId="34360" xr:uid="{00000000-0005-0000-0000-000081850000}"/>
    <cellStyle name="20% - Accent1 4 2 3 3 2 3 2 2 2 2" xfId="34361" xr:uid="{00000000-0005-0000-0000-000082850000}"/>
    <cellStyle name="20% - Accent1 4 2 3 3 2 3 2 2 3" xfId="34362" xr:uid="{00000000-0005-0000-0000-000083850000}"/>
    <cellStyle name="20% - Accent1 4 2 3 3 2 3 2 3" xfId="34363" xr:uid="{00000000-0005-0000-0000-000084850000}"/>
    <cellStyle name="20% - Accent1 4 2 3 3 2 3 2 3 2" xfId="34364" xr:uid="{00000000-0005-0000-0000-000085850000}"/>
    <cellStyle name="20% - Accent1 4 2 3 3 2 3 2 4" xfId="34365" xr:uid="{00000000-0005-0000-0000-000086850000}"/>
    <cellStyle name="20% - Accent1 4 2 3 3 2 3 3" xfId="34366" xr:uid="{00000000-0005-0000-0000-000087850000}"/>
    <cellStyle name="20% - Accent1 4 2 3 3 2 3 3 2" xfId="34367" xr:uid="{00000000-0005-0000-0000-000088850000}"/>
    <cellStyle name="20% - Accent1 4 2 3 3 2 3 3 2 2" xfId="34368" xr:uid="{00000000-0005-0000-0000-000089850000}"/>
    <cellStyle name="20% - Accent1 4 2 3 3 2 3 3 2 2 2" xfId="34369" xr:uid="{00000000-0005-0000-0000-00008A850000}"/>
    <cellStyle name="20% - Accent1 4 2 3 3 2 3 3 2 3" xfId="34370" xr:uid="{00000000-0005-0000-0000-00008B850000}"/>
    <cellStyle name="20% - Accent1 4 2 3 3 2 3 3 3" xfId="34371" xr:uid="{00000000-0005-0000-0000-00008C850000}"/>
    <cellStyle name="20% - Accent1 4 2 3 3 2 3 3 3 2" xfId="34372" xr:uid="{00000000-0005-0000-0000-00008D850000}"/>
    <cellStyle name="20% - Accent1 4 2 3 3 2 3 3 4" xfId="34373" xr:uid="{00000000-0005-0000-0000-00008E850000}"/>
    <cellStyle name="20% - Accent1 4 2 3 3 2 3 4" xfId="34374" xr:uid="{00000000-0005-0000-0000-00008F850000}"/>
    <cellStyle name="20% - Accent1 4 2 3 3 2 3 4 2" xfId="34375" xr:uid="{00000000-0005-0000-0000-000090850000}"/>
    <cellStyle name="20% - Accent1 4 2 3 3 2 3 4 2 2" xfId="34376" xr:uid="{00000000-0005-0000-0000-000091850000}"/>
    <cellStyle name="20% - Accent1 4 2 3 3 2 3 4 2 2 2" xfId="34377" xr:uid="{00000000-0005-0000-0000-000092850000}"/>
    <cellStyle name="20% - Accent1 4 2 3 3 2 3 4 2 3" xfId="34378" xr:uid="{00000000-0005-0000-0000-000093850000}"/>
    <cellStyle name="20% - Accent1 4 2 3 3 2 3 4 3" xfId="34379" xr:uid="{00000000-0005-0000-0000-000094850000}"/>
    <cellStyle name="20% - Accent1 4 2 3 3 2 3 4 3 2" xfId="34380" xr:uid="{00000000-0005-0000-0000-000095850000}"/>
    <cellStyle name="20% - Accent1 4 2 3 3 2 3 4 4" xfId="34381" xr:uid="{00000000-0005-0000-0000-000096850000}"/>
    <cellStyle name="20% - Accent1 4 2 3 3 2 3 5" xfId="34382" xr:uid="{00000000-0005-0000-0000-000097850000}"/>
    <cellStyle name="20% - Accent1 4 2 3 3 2 3 5 2" xfId="34383" xr:uid="{00000000-0005-0000-0000-000098850000}"/>
    <cellStyle name="20% - Accent1 4 2 3 3 2 3 5 2 2" xfId="34384" xr:uid="{00000000-0005-0000-0000-000099850000}"/>
    <cellStyle name="20% - Accent1 4 2 3 3 2 3 5 3" xfId="34385" xr:uid="{00000000-0005-0000-0000-00009A850000}"/>
    <cellStyle name="20% - Accent1 4 2 3 3 2 3 6" xfId="34386" xr:uid="{00000000-0005-0000-0000-00009B850000}"/>
    <cellStyle name="20% - Accent1 4 2 3 3 2 3 6 2" xfId="34387" xr:uid="{00000000-0005-0000-0000-00009C850000}"/>
    <cellStyle name="20% - Accent1 4 2 3 3 2 3 6 2 2" xfId="34388" xr:uid="{00000000-0005-0000-0000-00009D850000}"/>
    <cellStyle name="20% - Accent1 4 2 3 3 2 3 6 3" xfId="34389" xr:uid="{00000000-0005-0000-0000-00009E850000}"/>
    <cellStyle name="20% - Accent1 4 2 3 3 2 3 7" xfId="34390" xr:uid="{00000000-0005-0000-0000-00009F850000}"/>
    <cellStyle name="20% - Accent1 4 2 3 3 2 3 7 2" xfId="34391" xr:uid="{00000000-0005-0000-0000-0000A0850000}"/>
    <cellStyle name="20% - Accent1 4 2 3 3 2 3 8" xfId="34392" xr:uid="{00000000-0005-0000-0000-0000A1850000}"/>
    <cellStyle name="20% - Accent1 4 2 3 3 2 3 8 2" xfId="34393" xr:uid="{00000000-0005-0000-0000-0000A2850000}"/>
    <cellStyle name="20% - Accent1 4 2 3 3 2 3 9" xfId="34394" xr:uid="{00000000-0005-0000-0000-0000A3850000}"/>
    <cellStyle name="20% - Accent1 4 2 3 3 2 4" xfId="34395" xr:uid="{00000000-0005-0000-0000-0000A4850000}"/>
    <cellStyle name="20% - Accent1 4 2 3 3 2 4 2" xfId="34396" xr:uid="{00000000-0005-0000-0000-0000A5850000}"/>
    <cellStyle name="20% - Accent1 4 2 3 3 2 4 2 2" xfId="34397" xr:uid="{00000000-0005-0000-0000-0000A6850000}"/>
    <cellStyle name="20% - Accent1 4 2 3 3 2 4 2 2 2" xfId="34398" xr:uid="{00000000-0005-0000-0000-0000A7850000}"/>
    <cellStyle name="20% - Accent1 4 2 3 3 2 4 2 3" xfId="34399" xr:uid="{00000000-0005-0000-0000-0000A8850000}"/>
    <cellStyle name="20% - Accent1 4 2 3 3 2 4 3" xfId="34400" xr:uid="{00000000-0005-0000-0000-0000A9850000}"/>
    <cellStyle name="20% - Accent1 4 2 3 3 2 4 3 2" xfId="34401" xr:uid="{00000000-0005-0000-0000-0000AA850000}"/>
    <cellStyle name="20% - Accent1 4 2 3 3 2 4 4" xfId="34402" xr:uid="{00000000-0005-0000-0000-0000AB850000}"/>
    <cellStyle name="20% - Accent1 4 2 3 3 2 5" xfId="34403" xr:uid="{00000000-0005-0000-0000-0000AC850000}"/>
    <cellStyle name="20% - Accent1 4 2 3 3 2 5 2" xfId="34404" xr:uid="{00000000-0005-0000-0000-0000AD850000}"/>
    <cellStyle name="20% - Accent1 4 2 3 3 2 5 2 2" xfId="34405" xr:uid="{00000000-0005-0000-0000-0000AE850000}"/>
    <cellStyle name="20% - Accent1 4 2 3 3 2 5 2 2 2" xfId="34406" xr:uid="{00000000-0005-0000-0000-0000AF850000}"/>
    <cellStyle name="20% - Accent1 4 2 3 3 2 5 2 3" xfId="34407" xr:uid="{00000000-0005-0000-0000-0000B0850000}"/>
    <cellStyle name="20% - Accent1 4 2 3 3 2 5 3" xfId="34408" xr:uid="{00000000-0005-0000-0000-0000B1850000}"/>
    <cellStyle name="20% - Accent1 4 2 3 3 2 5 3 2" xfId="34409" xr:uid="{00000000-0005-0000-0000-0000B2850000}"/>
    <cellStyle name="20% - Accent1 4 2 3 3 2 5 4" xfId="34410" xr:uid="{00000000-0005-0000-0000-0000B3850000}"/>
    <cellStyle name="20% - Accent1 4 2 3 3 2 6" xfId="34411" xr:uid="{00000000-0005-0000-0000-0000B4850000}"/>
    <cellStyle name="20% - Accent1 4 2 3 3 2 6 2" xfId="34412" xr:uid="{00000000-0005-0000-0000-0000B5850000}"/>
    <cellStyle name="20% - Accent1 4 2 3 3 2 6 2 2" xfId="34413" xr:uid="{00000000-0005-0000-0000-0000B6850000}"/>
    <cellStyle name="20% - Accent1 4 2 3 3 2 6 2 2 2" xfId="34414" xr:uid="{00000000-0005-0000-0000-0000B7850000}"/>
    <cellStyle name="20% - Accent1 4 2 3 3 2 6 2 3" xfId="34415" xr:uid="{00000000-0005-0000-0000-0000B8850000}"/>
    <cellStyle name="20% - Accent1 4 2 3 3 2 6 3" xfId="34416" xr:uid="{00000000-0005-0000-0000-0000B9850000}"/>
    <cellStyle name="20% - Accent1 4 2 3 3 2 6 3 2" xfId="34417" xr:uid="{00000000-0005-0000-0000-0000BA850000}"/>
    <cellStyle name="20% - Accent1 4 2 3 3 2 6 4" xfId="34418" xr:uid="{00000000-0005-0000-0000-0000BB850000}"/>
    <cellStyle name="20% - Accent1 4 2 3 3 2 7" xfId="34419" xr:uid="{00000000-0005-0000-0000-0000BC850000}"/>
    <cellStyle name="20% - Accent1 4 2 3 3 2 7 2" xfId="34420" xr:uid="{00000000-0005-0000-0000-0000BD850000}"/>
    <cellStyle name="20% - Accent1 4 2 3 3 2 7 2 2" xfId="34421" xr:uid="{00000000-0005-0000-0000-0000BE850000}"/>
    <cellStyle name="20% - Accent1 4 2 3 3 2 7 3" xfId="34422" xr:uid="{00000000-0005-0000-0000-0000BF850000}"/>
    <cellStyle name="20% - Accent1 4 2 3 3 2 8" xfId="34423" xr:uid="{00000000-0005-0000-0000-0000C0850000}"/>
    <cellStyle name="20% - Accent1 4 2 3 3 2 8 2" xfId="34424" xr:uid="{00000000-0005-0000-0000-0000C1850000}"/>
    <cellStyle name="20% - Accent1 4 2 3 3 2 8 2 2" xfId="34425" xr:uid="{00000000-0005-0000-0000-0000C2850000}"/>
    <cellStyle name="20% - Accent1 4 2 3 3 2 8 3" xfId="34426" xr:uid="{00000000-0005-0000-0000-0000C3850000}"/>
    <cellStyle name="20% - Accent1 4 2 3 3 2 9" xfId="34427" xr:uid="{00000000-0005-0000-0000-0000C4850000}"/>
    <cellStyle name="20% - Accent1 4 2 3 3 2 9 2" xfId="34428" xr:uid="{00000000-0005-0000-0000-0000C5850000}"/>
    <cellStyle name="20% - Accent1 4 2 3 3 3" xfId="34429" xr:uid="{00000000-0005-0000-0000-0000C6850000}"/>
    <cellStyle name="20% - Accent1 4 2 3 3 3 10" xfId="34430" xr:uid="{00000000-0005-0000-0000-0000C7850000}"/>
    <cellStyle name="20% - Accent1 4 2 3 3 3 10 2" xfId="34431" xr:uid="{00000000-0005-0000-0000-0000C8850000}"/>
    <cellStyle name="20% - Accent1 4 2 3 3 3 11" xfId="34432" xr:uid="{00000000-0005-0000-0000-0000C9850000}"/>
    <cellStyle name="20% - Accent1 4 2 3 3 3 2" xfId="34433" xr:uid="{00000000-0005-0000-0000-0000CA850000}"/>
    <cellStyle name="20% - Accent1 4 2 3 3 3 2 2" xfId="34434" xr:uid="{00000000-0005-0000-0000-0000CB850000}"/>
    <cellStyle name="20% - Accent1 4 2 3 3 3 2 2 2" xfId="34435" xr:uid="{00000000-0005-0000-0000-0000CC850000}"/>
    <cellStyle name="20% - Accent1 4 2 3 3 3 2 2 2 2" xfId="34436" xr:uid="{00000000-0005-0000-0000-0000CD850000}"/>
    <cellStyle name="20% - Accent1 4 2 3 3 3 2 2 2 2 2" xfId="34437" xr:uid="{00000000-0005-0000-0000-0000CE850000}"/>
    <cellStyle name="20% - Accent1 4 2 3 3 3 2 2 2 3" xfId="34438" xr:uid="{00000000-0005-0000-0000-0000CF850000}"/>
    <cellStyle name="20% - Accent1 4 2 3 3 3 2 2 3" xfId="34439" xr:uid="{00000000-0005-0000-0000-0000D0850000}"/>
    <cellStyle name="20% - Accent1 4 2 3 3 3 2 2 3 2" xfId="34440" xr:uid="{00000000-0005-0000-0000-0000D1850000}"/>
    <cellStyle name="20% - Accent1 4 2 3 3 3 2 2 4" xfId="34441" xr:uid="{00000000-0005-0000-0000-0000D2850000}"/>
    <cellStyle name="20% - Accent1 4 2 3 3 3 2 3" xfId="34442" xr:uid="{00000000-0005-0000-0000-0000D3850000}"/>
    <cellStyle name="20% - Accent1 4 2 3 3 3 2 3 2" xfId="34443" xr:uid="{00000000-0005-0000-0000-0000D4850000}"/>
    <cellStyle name="20% - Accent1 4 2 3 3 3 2 3 2 2" xfId="34444" xr:uid="{00000000-0005-0000-0000-0000D5850000}"/>
    <cellStyle name="20% - Accent1 4 2 3 3 3 2 3 2 2 2" xfId="34445" xr:uid="{00000000-0005-0000-0000-0000D6850000}"/>
    <cellStyle name="20% - Accent1 4 2 3 3 3 2 3 2 3" xfId="34446" xr:uid="{00000000-0005-0000-0000-0000D7850000}"/>
    <cellStyle name="20% - Accent1 4 2 3 3 3 2 3 3" xfId="34447" xr:uid="{00000000-0005-0000-0000-0000D8850000}"/>
    <cellStyle name="20% - Accent1 4 2 3 3 3 2 3 3 2" xfId="34448" xr:uid="{00000000-0005-0000-0000-0000D9850000}"/>
    <cellStyle name="20% - Accent1 4 2 3 3 3 2 3 4" xfId="34449" xr:uid="{00000000-0005-0000-0000-0000DA850000}"/>
    <cellStyle name="20% - Accent1 4 2 3 3 3 2 4" xfId="34450" xr:uid="{00000000-0005-0000-0000-0000DB850000}"/>
    <cellStyle name="20% - Accent1 4 2 3 3 3 2 4 2" xfId="34451" xr:uid="{00000000-0005-0000-0000-0000DC850000}"/>
    <cellStyle name="20% - Accent1 4 2 3 3 3 2 4 2 2" xfId="34452" xr:uid="{00000000-0005-0000-0000-0000DD850000}"/>
    <cellStyle name="20% - Accent1 4 2 3 3 3 2 4 2 2 2" xfId="34453" xr:uid="{00000000-0005-0000-0000-0000DE850000}"/>
    <cellStyle name="20% - Accent1 4 2 3 3 3 2 4 2 3" xfId="34454" xr:uid="{00000000-0005-0000-0000-0000DF850000}"/>
    <cellStyle name="20% - Accent1 4 2 3 3 3 2 4 3" xfId="34455" xr:uid="{00000000-0005-0000-0000-0000E0850000}"/>
    <cellStyle name="20% - Accent1 4 2 3 3 3 2 4 3 2" xfId="34456" xr:uid="{00000000-0005-0000-0000-0000E1850000}"/>
    <cellStyle name="20% - Accent1 4 2 3 3 3 2 4 4" xfId="34457" xr:uid="{00000000-0005-0000-0000-0000E2850000}"/>
    <cellStyle name="20% - Accent1 4 2 3 3 3 2 5" xfId="34458" xr:uid="{00000000-0005-0000-0000-0000E3850000}"/>
    <cellStyle name="20% - Accent1 4 2 3 3 3 2 5 2" xfId="34459" xr:uid="{00000000-0005-0000-0000-0000E4850000}"/>
    <cellStyle name="20% - Accent1 4 2 3 3 3 2 5 2 2" xfId="34460" xr:uid="{00000000-0005-0000-0000-0000E5850000}"/>
    <cellStyle name="20% - Accent1 4 2 3 3 3 2 5 3" xfId="34461" xr:uid="{00000000-0005-0000-0000-0000E6850000}"/>
    <cellStyle name="20% - Accent1 4 2 3 3 3 2 6" xfId="34462" xr:uid="{00000000-0005-0000-0000-0000E7850000}"/>
    <cellStyle name="20% - Accent1 4 2 3 3 3 2 6 2" xfId="34463" xr:uid="{00000000-0005-0000-0000-0000E8850000}"/>
    <cellStyle name="20% - Accent1 4 2 3 3 3 2 6 2 2" xfId="34464" xr:uid="{00000000-0005-0000-0000-0000E9850000}"/>
    <cellStyle name="20% - Accent1 4 2 3 3 3 2 6 3" xfId="34465" xr:uid="{00000000-0005-0000-0000-0000EA850000}"/>
    <cellStyle name="20% - Accent1 4 2 3 3 3 2 7" xfId="34466" xr:uid="{00000000-0005-0000-0000-0000EB850000}"/>
    <cellStyle name="20% - Accent1 4 2 3 3 3 2 7 2" xfId="34467" xr:uid="{00000000-0005-0000-0000-0000EC850000}"/>
    <cellStyle name="20% - Accent1 4 2 3 3 3 2 8" xfId="34468" xr:uid="{00000000-0005-0000-0000-0000ED850000}"/>
    <cellStyle name="20% - Accent1 4 2 3 3 3 2 8 2" xfId="34469" xr:uid="{00000000-0005-0000-0000-0000EE850000}"/>
    <cellStyle name="20% - Accent1 4 2 3 3 3 2 9" xfId="34470" xr:uid="{00000000-0005-0000-0000-0000EF850000}"/>
    <cellStyle name="20% - Accent1 4 2 3 3 3 3" xfId="34471" xr:uid="{00000000-0005-0000-0000-0000F0850000}"/>
    <cellStyle name="20% - Accent1 4 2 3 3 3 3 2" xfId="34472" xr:uid="{00000000-0005-0000-0000-0000F1850000}"/>
    <cellStyle name="20% - Accent1 4 2 3 3 3 3 2 2" xfId="34473" xr:uid="{00000000-0005-0000-0000-0000F2850000}"/>
    <cellStyle name="20% - Accent1 4 2 3 3 3 3 2 2 2" xfId="34474" xr:uid="{00000000-0005-0000-0000-0000F3850000}"/>
    <cellStyle name="20% - Accent1 4 2 3 3 3 3 2 2 2 2" xfId="34475" xr:uid="{00000000-0005-0000-0000-0000F4850000}"/>
    <cellStyle name="20% - Accent1 4 2 3 3 3 3 2 2 3" xfId="34476" xr:uid="{00000000-0005-0000-0000-0000F5850000}"/>
    <cellStyle name="20% - Accent1 4 2 3 3 3 3 2 3" xfId="34477" xr:uid="{00000000-0005-0000-0000-0000F6850000}"/>
    <cellStyle name="20% - Accent1 4 2 3 3 3 3 2 3 2" xfId="34478" xr:uid="{00000000-0005-0000-0000-0000F7850000}"/>
    <cellStyle name="20% - Accent1 4 2 3 3 3 3 2 4" xfId="34479" xr:uid="{00000000-0005-0000-0000-0000F8850000}"/>
    <cellStyle name="20% - Accent1 4 2 3 3 3 3 3" xfId="34480" xr:uid="{00000000-0005-0000-0000-0000F9850000}"/>
    <cellStyle name="20% - Accent1 4 2 3 3 3 3 3 2" xfId="34481" xr:uid="{00000000-0005-0000-0000-0000FA850000}"/>
    <cellStyle name="20% - Accent1 4 2 3 3 3 3 3 2 2" xfId="34482" xr:uid="{00000000-0005-0000-0000-0000FB850000}"/>
    <cellStyle name="20% - Accent1 4 2 3 3 3 3 3 2 2 2" xfId="34483" xr:uid="{00000000-0005-0000-0000-0000FC850000}"/>
    <cellStyle name="20% - Accent1 4 2 3 3 3 3 3 2 3" xfId="34484" xr:uid="{00000000-0005-0000-0000-0000FD850000}"/>
    <cellStyle name="20% - Accent1 4 2 3 3 3 3 3 3" xfId="34485" xr:uid="{00000000-0005-0000-0000-0000FE850000}"/>
    <cellStyle name="20% - Accent1 4 2 3 3 3 3 3 3 2" xfId="34486" xr:uid="{00000000-0005-0000-0000-0000FF850000}"/>
    <cellStyle name="20% - Accent1 4 2 3 3 3 3 3 4" xfId="34487" xr:uid="{00000000-0005-0000-0000-000000860000}"/>
    <cellStyle name="20% - Accent1 4 2 3 3 3 3 4" xfId="34488" xr:uid="{00000000-0005-0000-0000-000001860000}"/>
    <cellStyle name="20% - Accent1 4 2 3 3 3 3 4 2" xfId="34489" xr:uid="{00000000-0005-0000-0000-000002860000}"/>
    <cellStyle name="20% - Accent1 4 2 3 3 3 3 4 2 2" xfId="34490" xr:uid="{00000000-0005-0000-0000-000003860000}"/>
    <cellStyle name="20% - Accent1 4 2 3 3 3 3 4 2 2 2" xfId="34491" xr:uid="{00000000-0005-0000-0000-000004860000}"/>
    <cellStyle name="20% - Accent1 4 2 3 3 3 3 4 2 3" xfId="34492" xr:uid="{00000000-0005-0000-0000-000005860000}"/>
    <cellStyle name="20% - Accent1 4 2 3 3 3 3 4 3" xfId="34493" xr:uid="{00000000-0005-0000-0000-000006860000}"/>
    <cellStyle name="20% - Accent1 4 2 3 3 3 3 4 3 2" xfId="34494" xr:uid="{00000000-0005-0000-0000-000007860000}"/>
    <cellStyle name="20% - Accent1 4 2 3 3 3 3 4 4" xfId="34495" xr:uid="{00000000-0005-0000-0000-000008860000}"/>
    <cellStyle name="20% - Accent1 4 2 3 3 3 3 5" xfId="34496" xr:uid="{00000000-0005-0000-0000-000009860000}"/>
    <cellStyle name="20% - Accent1 4 2 3 3 3 3 5 2" xfId="34497" xr:uid="{00000000-0005-0000-0000-00000A860000}"/>
    <cellStyle name="20% - Accent1 4 2 3 3 3 3 5 2 2" xfId="34498" xr:uid="{00000000-0005-0000-0000-00000B860000}"/>
    <cellStyle name="20% - Accent1 4 2 3 3 3 3 5 3" xfId="34499" xr:uid="{00000000-0005-0000-0000-00000C860000}"/>
    <cellStyle name="20% - Accent1 4 2 3 3 3 3 6" xfId="34500" xr:uid="{00000000-0005-0000-0000-00000D860000}"/>
    <cellStyle name="20% - Accent1 4 2 3 3 3 3 6 2" xfId="34501" xr:uid="{00000000-0005-0000-0000-00000E860000}"/>
    <cellStyle name="20% - Accent1 4 2 3 3 3 3 6 2 2" xfId="34502" xr:uid="{00000000-0005-0000-0000-00000F860000}"/>
    <cellStyle name="20% - Accent1 4 2 3 3 3 3 6 3" xfId="34503" xr:uid="{00000000-0005-0000-0000-000010860000}"/>
    <cellStyle name="20% - Accent1 4 2 3 3 3 3 7" xfId="34504" xr:uid="{00000000-0005-0000-0000-000011860000}"/>
    <cellStyle name="20% - Accent1 4 2 3 3 3 3 7 2" xfId="34505" xr:uid="{00000000-0005-0000-0000-000012860000}"/>
    <cellStyle name="20% - Accent1 4 2 3 3 3 3 8" xfId="34506" xr:uid="{00000000-0005-0000-0000-000013860000}"/>
    <cellStyle name="20% - Accent1 4 2 3 3 3 3 8 2" xfId="34507" xr:uid="{00000000-0005-0000-0000-000014860000}"/>
    <cellStyle name="20% - Accent1 4 2 3 3 3 3 9" xfId="34508" xr:uid="{00000000-0005-0000-0000-000015860000}"/>
    <cellStyle name="20% - Accent1 4 2 3 3 3 4" xfId="34509" xr:uid="{00000000-0005-0000-0000-000016860000}"/>
    <cellStyle name="20% - Accent1 4 2 3 3 3 4 2" xfId="34510" xr:uid="{00000000-0005-0000-0000-000017860000}"/>
    <cellStyle name="20% - Accent1 4 2 3 3 3 4 2 2" xfId="34511" xr:uid="{00000000-0005-0000-0000-000018860000}"/>
    <cellStyle name="20% - Accent1 4 2 3 3 3 4 2 2 2" xfId="34512" xr:uid="{00000000-0005-0000-0000-000019860000}"/>
    <cellStyle name="20% - Accent1 4 2 3 3 3 4 2 3" xfId="34513" xr:uid="{00000000-0005-0000-0000-00001A860000}"/>
    <cellStyle name="20% - Accent1 4 2 3 3 3 4 3" xfId="34514" xr:uid="{00000000-0005-0000-0000-00001B860000}"/>
    <cellStyle name="20% - Accent1 4 2 3 3 3 4 3 2" xfId="34515" xr:uid="{00000000-0005-0000-0000-00001C860000}"/>
    <cellStyle name="20% - Accent1 4 2 3 3 3 4 4" xfId="34516" xr:uid="{00000000-0005-0000-0000-00001D860000}"/>
    <cellStyle name="20% - Accent1 4 2 3 3 3 5" xfId="34517" xr:uid="{00000000-0005-0000-0000-00001E860000}"/>
    <cellStyle name="20% - Accent1 4 2 3 3 3 5 2" xfId="34518" xr:uid="{00000000-0005-0000-0000-00001F860000}"/>
    <cellStyle name="20% - Accent1 4 2 3 3 3 5 2 2" xfId="34519" xr:uid="{00000000-0005-0000-0000-000020860000}"/>
    <cellStyle name="20% - Accent1 4 2 3 3 3 5 2 2 2" xfId="34520" xr:uid="{00000000-0005-0000-0000-000021860000}"/>
    <cellStyle name="20% - Accent1 4 2 3 3 3 5 2 3" xfId="34521" xr:uid="{00000000-0005-0000-0000-000022860000}"/>
    <cellStyle name="20% - Accent1 4 2 3 3 3 5 3" xfId="34522" xr:uid="{00000000-0005-0000-0000-000023860000}"/>
    <cellStyle name="20% - Accent1 4 2 3 3 3 5 3 2" xfId="34523" xr:uid="{00000000-0005-0000-0000-000024860000}"/>
    <cellStyle name="20% - Accent1 4 2 3 3 3 5 4" xfId="34524" xr:uid="{00000000-0005-0000-0000-000025860000}"/>
    <cellStyle name="20% - Accent1 4 2 3 3 3 6" xfId="34525" xr:uid="{00000000-0005-0000-0000-000026860000}"/>
    <cellStyle name="20% - Accent1 4 2 3 3 3 6 2" xfId="34526" xr:uid="{00000000-0005-0000-0000-000027860000}"/>
    <cellStyle name="20% - Accent1 4 2 3 3 3 6 2 2" xfId="34527" xr:uid="{00000000-0005-0000-0000-000028860000}"/>
    <cellStyle name="20% - Accent1 4 2 3 3 3 6 2 2 2" xfId="34528" xr:uid="{00000000-0005-0000-0000-000029860000}"/>
    <cellStyle name="20% - Accent1 4 2 3 3 3 6 2 3" xfId="34529" xr:uid="{00000000-0005-0000-0000-00002A860000}"/>
    <cellStyle name="20% - Accent1 4 2 3 3 3 6 3" xfId="34530" xr:uid="{00000000-0005-0000-0000-00002B860000}"/>
    <cellStyle name="20% - Accent1 4 2 3 3 3 6 3 2" xfId="34531" xr:uid="{00000000-0005-0000-0000-00002C860000}"/>
    <cellStyle name="20% - Accent1 4 2 3 3 3 6 4" xfId="34532" xr:uid="{00000000-0005-0000-0000-00002D860000}"/>
    <cellStyle name="20% - Accent1 4 2 3 3 3 7" xfId="34533" xr:uid="{00000000-0005-0000-0000-00002E860000}"/>
    <cellStyle name="20% - Accent1 4 2 3 3 3 7 2" xfId="34534" xr:uid="{00000000-0005-0000-0000-00002F860000}"/>
    <cellStyle name="20% - Accent1 4 2 3 3 3 7 2 2" xfId="34535" xr:uid="{00000000-0005-0000-0000-000030860000}"/>
    <cellStyle name="20% - Accent1 4 2 3 3 3 7 3" xfId="34536" xr:uid="{00000000-0005-0000-0000-000031860000}"/>
    <cellStyle name="20% - Accent1 4 2 3 3 3 8" xfId="34537" xr:uid="{00000000-0005-0000-0000-000032860000}"/>
    <cellStyle name="20% - Accent1 4 2 3 3 3 8 2" xfId="34538" xr:uid="{00000000-0005-0000-0000-000033860000}"/>
    <cellStyle name="20% - Accent1 4 2 3 3 3 8 2 2" xfId="34539" xr:uid="{00000000-0005-0000-0000-000034860000}"/>
    <cellStyle name="20% - Accent1 4 2 3 3 3 8 3" xfId="34540" xr:uid="{00000000-0005-0000-0000-000035860000}"/>
    <cellStyle name="20% - Accent1 4 2 3 3 3 9" xfId="34541" xr:uid="{00000000-0005-0000-0000-000036860000}"/>
    <cellStyle name="20% - Accent1 4 2 3 3 3 9 2" xfId="34542" xr:uid="{00000000-0005-0000-0000-000037860000}"/>
    <cellStyle name="20% - Accent1 4 2 3 3 4" xfId="34543" xr:uid="{00000000-0005-0000-0000-000038860000}"/>
    <cellStyle name="20% - Accent1 4 2 3 3 4 10" xfId="34544" xr:uid="{00000000-0005-0000-0000-000039860000}"/>
    <cellStyle name="20% - Accent1 4 2 3 3 4 10 2" xfId="34545" xr:uid="{00000000-0005-0000-0000-00003A860000}"/>
    <cellStyle name="20% - Accent1 4 2 3 3 4 11" xfId="34546" xr:uid="{00000000-0005-0000-0000-00003B860000}"/>
    <cellStyle name="20% - Accent1 4 2 3 3 4 2" xfId="34547" xr:uid="{00000000-0005-0000-0000-00003C860000}"/>
    <cellStyle name="20% - Accent1 4 2 3 3 4 2 2" xfId="34548" xr:uid="{00000000-0005-0000-0000-00003D860000}"/>
    <cellStyle name="20% - Accent1 4 2 3 3 4 2 2 2" xfId="34549" xr:uid="{00000000-0005-0000-0000-00003E860000}"/>
    <cellStyle name="20% - Accent1 4 2 3 3 4 2 2 2 2" xfId="34550" xr:uid="{00000000-0005-0000-0000-00003F860000}"/>
    <cellStyle name="20% - Accent1 4 2 3 3 4 2 2 2 2 2" xfId="34551" xr:uid="{00000000-0005-0000-0000-000040860000}"/>
    <cellStyle name="20% - Accent1 4 2 3 3 4 2 2 2 3" xfId="34552" xr:uid="{00000000-0005-0000-0000-000041860000}"/>
    <cellStyle name="20% - Accent1 4 2 3 3 4 2 2 3" xfId="34553" xr:uid="{00000000-0005-0000-0000-000042860000}"/>
    <cellStyle name="20% - Accent1 4 2 3 3 4 2 2 3 2" xfId="34554" xr:uid="{00000000-0005-0000-0000-000043860000}"/>
    <cellStyle name="20% - Accent1 4 2 3 3 4 2 2 4" xfId="34555" xr:uid="{00000000-0005-0000-0000-000044860000}"/>
    <cellStyle name="20% - Accent1 4 2 3 3 4 2 3" xfId="34556" xr:uid="{00000000-0005-0000-0000-000045860000}"/>
    <cellStyle name="20% - Accent1 4 2 3 3 4 2 3 2" xfId="34557" xr:uid="{00000000-0005-0000-0000-000046860000}"/>
    <cellStyle name="20% - Accent1 4 2 3 3 4 2 3 2 2" xfId="34558" xr:uid="{00000000-0005-0000-0000-000047860000}"/>
    <cellStyle name="20% - Accent1 4 2 3 3 4 2 3 2 2 2" xfId="34559" xr:uid="{00000000-0005-0000-0000-000048860000}"/>
    <cellStyle name="20% - Accent1 4 2 3 3 4 2 3 2 3" xfId="34560" xr:uid="{00000000-0005-0000-0000-000049860000}"/>
    <cellStyle name="20% - Accent1 4 2 3 3 4 2 3 3" xfId="34561" xr:uid="{00000000-0005-0000-0000-00004A860000}"/>
    <cellStyle name="20% - Accent1 4 2 3 3 4 2 3 3 2" xfId="34562" xr:uid="{00000000-0005-0000-0000-00004B860000}"/>
    <cellStyle name="20% - Accent1 4 2 3 3 4 2 3 4" xfId="34563" xr:uid="{00000000-0005-0000-0000-00004C860000}"/>
    <cellStyle name="20% - Accent1 4 2 3 3 4 2 4" xfId="34564" xr:uid="{00000000-0005-0000-0000-00004D860000}"/>
    <cellStyle name="20% - Accent1 4 2 3 3 4 2 4 2" xfId="34565" xr:uid="{00000000-0005-0000-0000-00004E860000}"/>
    <cellStyle name="20% - Accent1 4 2 3 3 4 2 4 2 2" xfId="34566" xr:uid="{00000000-0005-0000-0000-00004F860000}"/>
    <cellStyle name="20% - Accent1 4 2 3 3 4 2 4 2 2 2" xfId="34567" xr:uid="{00000000-0005-0000-0000-000050860000}"/>
    <cellStyle name="20% - Accent1 4 2 3 3 4 2 4 2 3" xfId="34568" xr:uid="{00000000-0005-0000-0000-000051860000}"/>
    <cellStyle name="20% - Accent1 4 2 3 3 4 2 4 3" xfId="34569" xr:uid="{00000000-0005-0000-0000-000052860000}"/>
    <cellStyle name="20% - Accent1 4 2 3 3 4 2 4 3 2" xfId="34570" xr:uid="{00000000-0005-0000-0000-000053860000}"/>
    <cellStyle name="20% - Accent1 4 2 3 3 4 2 4 4" xfId="34571" xr:uid="{00000000-0005-0000-0000-000054860000}"/>
    <cellStyle name="20% - Accent1 4 2 3 3 4 2 5" xfId="34572" xr:uid="{00000000-0005-0000-0000-000055860000}"/>
    <cellStyle name="20% - Accent1 4 2 3 3 4 2 5 2" xfId="34573" xr:uid="{00000000-0005-0000-0000-000056860000}"/>
    <cellStyle name="20% - Accent1 4 2 3 3 4 2 5 2 2" xfId="34574" xr:uid="{00000000-0005-0000-0000-000057860000}"/>
    <cellStyle name="20% - Accent1 4 2 3 3 4 2 5 3" xfId="34575" xr:uid="{00000000-0005-0000-0000-000058860000}"/>
    <cellStyle name="20% - Accent1 4 2 3 3 4 2 6" xfId="34576" xr:uid="{00000000-0005-0000-0000-000059860000}"/>
    <cellStyle name="20% - Accent1 4 2 3 3 4 2 6 2" xfId="34577" xr:uid="{00000000-0005-0000-0000-00005A860000}"/>
    <cellStyle name="20% - Accent1 4 2 3 3 4 2 6 2 2" xfId="34578" xr:uid="{00000000-0005-0000-0000-00005B860000}"/>
    <cellStyle name="20% - Accent1 4 2 3 3 4 2 6 3" xfId="34579" xr:uid="{00000000-0005-0000-0000-00005C860000}"/>
    <cellStyle name="20% - Accent1 4 2 3 3 4 2 7" xfId="34580" xr:uid="{00000000-0005-0000-0000-00005D860000}"/>
    <cellStyle name="20% - Accent1 4 2 3 3 4 2 7 2" xfId="34581" xr:uid="{00000000-0005-0000-0000-00005E860000}"/>
    <cellStyle name="20% - Accent1 4 2 3 3 4 2 8" xfId="34582" xr:uid="{00000000-0005-0000-0000-00005F860000}"/>
    <cellStyle name="20% - Accent1 4 2 3 3 4 2 8 2" xfId="34583" xr:uid="{00000000-0005-0000-0000-000060860000}"/>
    <cellStyle name="20% - Accent1 4 2 3 3 4 2 9" xfId="34584" xr:uid="{00000000-0005-0000-0000-000061860000}"/>
    <cellStyle name="20% - Accent1 4 2 3 3 4 3" xfId="34585" xr:uid="{00000000-0005-0000-0000-000062860000}"/>
    <cellStyle name="20% - Accent1 4 2 3 3 4 3 2" xfId="34586" xr:uid="{00000000-0005-0000-0000-000063860000}"/>
    <cellStyle name="20% - Accent1 4 2 3 3 4 3 2 2" xfId="34587" xr:uid="{00000000-0005-0000-0000-000064860000}"/>
    <cellStyle name="20% - Accent1 4 2 3 3 4 3 2 2 2" xfId="34588" xr:uid="{00000000-0005-0000-0000-000065860000}"/>
    <cellStyle name="20% - Accent1 4 2 3 3 4 3 2 2 2 2" xfId="34589" xr:uid="{00000000-0005-0000-0000-000066860000}"/>
    <cellStyle name="20% - Accent1 4 2 3 3 4 3 2 2 3" xfId="34590" xr:uid="{00000000-0005-0000-0000-000067860000}"/>
    <cellStyle name="20% - Accent1 4 2 3 3 4 3 2 3" xfId="34591" xr:uid="{00000000-0005-0000-0000-000068860000}"/>
    <cellStyle name="20% - Accent1 4 2 3 3 4 3 2 3 2" xfId="34592" xr:uid="{00000000-0005-0000-0000-000069860000}"/>
    <cellStyle name="20% - Accent1 4 2 3 3 4 3 2 4" xfId="34593" xr:uid="{00000000-0005-0000-0000-00006A860000}"/>
    <cellStyle name="20% - Accent1 4 2 3 3 4 3 3" xfId="34594" xr:uid="{00000000-0005-0000-0000-00006B860000}"/>
    <cellStyle name="20% - Accent1 4 2 3 3 4 3 3 2" xfId="34595" xr:uid="{00000000-0005-0000-0000-00006C860000}"/>
    <cellStyle name="20% - Accent1 4 2 3 3 4 3 3 2 2" xfId="34596" xr:uid="{00000000-0005-0000-0000-00006D860000}"/>
    <cellStyle name="20% - Accent1 4 2 3 3 4 3 3 2 2 2" xfId="34597" xr:uid="{00000000-0005-0000-0000-00006E860000}"/>
    <cellStyle name="20% - Accent1 4 2 3 3 4 3 3 2 3" xfId="34598" xr:uid="{00000000-0005-0000-0000-00006F860000}"/>
    <cellStyle name="20% - Accent1 4 2 3 3 4 3 3 3" xfId="34599" xr:uid="{00000000-0005-0000-0000-000070860000}"/>
    <cellStyle name="20% - Accent1 4 2 3 3 4 3 3 3 2" xfId="34600" xr:uid="{00000000-0005-0000-0000-000071860000}"/>
    <cellStyle name="20% - Accent1 4 2 3 3 4 3 3 4" xfId="34601" xr:uid="{00000000-0005-0000-0000-000072860000}"/>
    <cellStyle name="20% - Accent1 4 2 3 3 4 3 4" xfId="34602" xr:uid="{00000000-0005-0000-0000-000073860000}"/>
    <cellStyle name="20% - Accent1 4 2 3 3 4 3 4 2" xfId="34603" xr:uid="{00000000-0005-0000-0000-000074860000}"/>
    <cellStyle name="20% - Accent1 4 2 3 3 4 3 4 2 2" xfId="34604" xr:uid="{00000000-0005-0000-0000-000075860000}"/>
    <cellStyle name="20% - Accent1 4 2 3 3 4 3 4 2 2 2" xfId="34605" xr:uid="{00000000-0005-0000-0000-000076860000}"/>
    <cellStyle name="20% - Accent1 4 2 3 3 4 3 4 2 3" xfId="34606" xr:uid="{00000000-0005-0000-0000-000077860000}"/>
    <cellStyle name="20% - Accent1 4 2 3 3 4 3 4 3" xfId="34607" xr:uid="{00000000-0005-0000-0000-000078860000}"/>
    <cellStyle name="20% - Accent1 4 2 3 3 4 3 4 3 2" xfId="34608" xr:uid="{00000000-0005-0000-0000-000079860000}"/>
    <cellStyle name="20% - Accent1 4 2 3 3 4 3 4 4" xfId="34609" xr:uid="{00000000-0005-0000-0000-00007A860000}"/>
    <cellStyle name="20% - Accent1 4 2 3 3 4 3 5" xfId="34610" xr:uid="{00000000-0005-0000-0000-00007B860000}"/>
    <cellStyle name="20% - Accent1 4 2 3 3 4 3 5 2" xfId="34611" xr:uid="{00000000-0005-0000-0000-00007C860000}"/>
    <cellStyle name="20% - Accent1 4 2 3 3 4 3 5 2 2" xfId="34612" xr:uid="{00000000-0005-0000-0000-00007D860000}"/>
    <cellStyle name="20% - Accent1 4 2 3 3 4 3 5 3" xfId="34613" xr:uid="{00000000-0005-0000-0000-00007E860000}"/>
    <cellStyle name="20% - Accent1 4 2 3 3 4 3 6" xfId="34614" xr:uid="{00000000-0005-0000-0000-00007F860000}"/>
    <cellStyle name="20% - Accent1 4 2 3 3 4 3 6 2" xfId="34615" xr:uid="{00000000-0005-0000-0000-000080860000}"/>
    <cellStyle name="20% - Accent1 4 2 3 3 4 3 6 2 2" xfId="34616" xr:uid="{00000000-0005-0000-0000-000081860000}"/>
    <cellStyle name="20% - Accent1 4 2 3 3 4 3 6 3" xfId="34617" xr:uid="{00000000-0005-0000-0000-000082860000}"/>
    <cellStyle name="20% - Accent1 4 2 3 3 4 3 7" xfId="34618" xr:uid="{00000000-0005-0000-0000-000083860000}"/>
    <cellStyle name="20% - Accent1 4 2 3 3 4 3 7 2" xfId="34619" xr:uid="{00000000-0005-0000-0000-000084860000}"/>
    <cellStyle name="20% - Accent1 4 2 3 3 4 3 8" xfId="34620" xr:uid="{00000000-0005-0000-0000-000085860000}"/>
    <cellStyle name="20% - Accent1 4 2 3 3 4 3 8 2" xfId="34621" xr:uid="{00000000-0005-0000-0000-000086860000}"/>
    <cellStyle name="20% - Accent1 4 2 3 3 4 3 9" xfId="34622" xr:uid="{00000000-0005-0000-0000-000087860000}"/>
    <cellStyle name="20% - Accent1 4 2 3 3 4 4" xfId="34623" xr:uid="{00000000-0005-0000-0000-000088860000}"/>
    <cellStyle name="20% - Accent1 4 2 3 3 4 4 2" xfId="34624" xr:uid="{00000000-0005-0000-0000-000089860000}"/>
    <cellStyle name="20% - Accent1 4 2 3 3 4 4 2 2" xfId="34625" xr:uid="{00000000-0005-0000-0000-00008A860000}"/>
    <cellStyle name="20% - Accent1 4 2 3 3 4 4 2 2 2" xfId="34626" xr:uid="{00000000-0005-0000-0000-00008B860000}"/>
    <cellStyle name="20% - Accent1 4 2 3 3 4 4 2 3" xfId="34627" xr:uid="{00000000-0005-0000-0000-00008C860000}"/>
    <cellStyle name="20% - Accent1 4 2 3 3 4 4 3" xfId="34628" xr:uid="{00000000-0005-0000-0000-00008D860000}"/>
    <cellStyle name="20% - Accent1 4 2 3 3 4 4 3 2" xfId="34629" xr:uid="{00000000-0005-0000-0000-00008E860000}"/>
    <cellStyle name="20% - Accent1 4 2 3 3 4 4 4" xfId="34630" xr:uid="{00000000-0005-0000-0000-00008F860000}"/>
    <cellStyle name="20% - Accent1 4 2 3 3 4 5" xfId="34631" xr:uid="{00000000-0005-0000-0000-000090860000}"/>
    <cellStyle name="20% - Accent1 4 2 3 3 4 5 2" xfId="34632" xr:uid="{00000000-0005-0000-0000-000091860000}"/>
    <cellStyle name="20% - Accent1 4 2 3 3 4 5 2 2" xfId="34633" xr:uid="{00000000-0005-0000-0000-000092860000}"/>
    <cellStyle name="20% - Accent1 4 2 3 3 4 5 2 2 2" xfId="34634" xr:uid="{00000000-0005-0000-0000-000093860000}"/>
    <cellStyle name="20% - Accent1 4 2 3 3 4 5 2 3" xfId="34635" xr:uid="{00000000-0005-0000-0000-000094860000}"/>
    <cellStyle name="20% - Accent1 4 2 3 3 4 5 3" xfId="34636" xr:uid="{00000000-0005-0000-0000-000095860000}"/>
    <cellStyle name="20% - Accent1 4 2 3 3 4 5 3 2" xfId="34637" xr:uid="{00000000-0005-0000-0000-000096860000}"/>
    <cellStyle name="20% - Accent1 4 2 3 3 4 5 4" xfId="34638" xr:uid="{00000000-0005-0000-0000-000097860000}"/>
    <cellStyle name="20% - Accent1 4 2 3 3 4 6" xfId="34639" xr:uid="{00000000-0005-0000-0000-000098860000}"/>
    <cellStyle name="20% - Accent1 4 2 3 3 4 6 2" xfId="34640" xr:uid="{00000000-0005-0000-0000-000099860000}"/>
    <cellStyle name="20% - Accent1 4 2 3 3 4 6 2 2" xfId="34641" xr:uid="{00000000-0005-0000-0000-00009A860000}"/>
    <cellStyle name="20% - Accent1 4 2 3 3 4 6 2 2 2" xfId="34642" xr:uid="{00000000-0005-0000-0000-00009B860000}"/>
    <cellStyle name="20% - Accent1 4 2 3 3 4 6 2 3" xfId="34643" xr:uid="{00000000-0005-0000-0000-00009C860000}"/>
    <cellStyle name="20% - Accent1 4 2 3 3 4 6 3" xfId="34644" xr:uid="{00000000-0005-0000-0000-00009D860000}"/>
    <cellStyle name="20% - Accent1 4 2 3 3 4 6 3 2" xfId="34645" xr:uid="{00000000-0005-0000-0000-00009E860000}"/>
    <cellStyle name="20% - Accent1 4 2 3 3 4 6 4" xfId="34646" xr:uid="{00000000-0005-0000-0000-00009F860000}"/>
    <cellStyle name="20% - Accent1 4 2 3 3 4 7" xfId="34647" xr:uid="{00000000-0005-0000-0000-0000A0860000}"/>
    <cellStyle name="20% - Accent1 4 2 3 3 4 7 2" xfId="34648" xr:uid="{00000000-0005-0000-0000-0000A1860000}"/>
    <cellStyle name="20% - Accent1 4 2 3 3 4 7 2 2" xfId="34649" xr:uid="{00000000-0005-0000-0000-0000A2860000}"/>
    <cellStyle name="20% - Accent1 4 2 3 3 4 7 3" xfId="34650" xr:uid="{00000000-0005-0000-0000-0000A3860000}"/>
    <cellStyle name="20% - Accent1 4 2 3 3 4 8" xfId="34651" xr:uid="{00000000-0005-0000-0000-0000A4860000}"/>
    <cellStyle name="20% - Accent1 4 2 3 3 4 8 2" xfId="34652" xr:uid="{00000000-0005-0000-0000-0000A5860000}"/>
    <cellStyle name="20% - Accent1 4 2 3 3 4 8 2 2" xfId="34653" xr:uid="{00000000-0005-0000-0000-0000A6860000}"/>
    <cellStyle name="20% - Accent1 4 2 3 3 4 8 3" xfId="34654" xr:uid="{00000000-0005-0000-0000-0000A7860000}"/>
    <cellStyle name="20% - Accent1 4 2 3 3 4 9" xfId="34655" xr:uid="{00000000-0005-0000-0000-0000A8860000}"/>
    <cellStyle name="20% - Accent1 4 2 3 3 4 9 2" xfId="34656" xr:uid="{00000000-0005-0000-0000-0000A9860000}"/>
    <cellStyle name="20% - Accent1 4 2 3 3 5" xfId="34657" xr:uid="{00000000-0005-0000-0000-0000AA860000}"/>
    <cellStyle name="20% - Accent1 4 2 3 3 5 2" xfId="34658" xr:uid="{00000000-0005-0000-0000-0000AB860000}"/>
    <cellStyle name="20% - Accent1 4 2 3 3 5 2 2" xfId="34659" xr:uid="{00000000-0005-0000-0000-0000AC860000}"/>
    <cellStyle name="20% - Accent1 4 2 3 3 5 2 2 2" xfId="34660" xr:uid="{00000000-0005-0000-0000-0000AD860000}"/>
    <cellStyle name="20% - Accent1 4 2 3 3 5 2 2 2 2" xfId="34661" xr:uid="{00000000-0005-0000-0000-0000AE860000}"/>
    <cellStyle name="20% - Accent1 4 2 3 3 5 2 2 3" xfId="34662" xr:uid="{00000000-0005-0000-0000-0000AF860000}"/>
    <cellStyle name="20% - Accent1 4 2 3 3 5 2 3" xfId="34663" xr:uid="{00000000-0005-0000-0000-0000B0860000}"/>
    <cellStyle name="20% - Accent1 4 2 3 3 5 2 3 2" xfId="34664" xr:uid="{00000000-0005-0000-0000-0000B1860000}"/>
    <cellStyle name="20% - Accent1 4 2 3 3 5 2 4" xfId="34665" xr:uid="{00000000-0005-0000-0000-0000B2860000}"/>
    <cellStyle name="20% - Accent1 4 2 3 3 5 3" xfId="34666" xr:uid="{00000000-0005-0000-0000-0000B3860000}"/>
    <cellStyle name="20% - Accent1 4 2 3 3 5 3 2" xfId="34667" xr:uid="{00000000-0005-0000-0000-0000B4860000}"/>
    <cellStyle name="20% - Accent1 4 2 3 3 5 3 2 2" xfId="34668" xr:uid="{00000000-0005-0000-0000-0000B5860000}"/>
    <cellStyle name="20% - Accent1 4 2 3 3 5 3 2 2 2" xfId="34669" xr:uid="{00000000-0005-0000-0000-0000B6860000}"/>
    <cellStyle name="20% - Accent1 4 2 3 3 5 3 2 3" xfId="34670" xr:uid="{00000000-0005-0000-0000-0000B7860000}"/>
    <cellStyle name="20% - Accent1 4 2 3 3 5 3 3" xfId="34671" xr:uid="{00000000-0005-0000-0000-0000B8860000}"/>
    <cellStyle name="20% - Accent1 4 2 3 3 5 3 3 2" xfId="34672" xr:uid="{00000000-0005-0000-0000-0000B9860000}"/>
    <cellStyle name="20% - Accent1 4 2 3 3 5 3 4" xfId="34673" xr:uid="{00000000-0005-0000-0000-0000BA860000}"/>
    <cellStyle name="20% - Accent1 4 2 3 3 5 4" xfId="34674" xr:uid="{00000000-0005-0000-0000-0000BB860000}"/>
    <cellStyle name="20% - Accent1 4 2 3 3 5 4 2" xfId="34675" xr:uid="{00000000-0005-0000-0000-0000BC860000}"/>
    <cellStyle name="20% - Accent1 4 2 3 3 5 4 2 2" xfId="34676" xr:uid="{00000000-0005-0000-0000-0000BD860000}"/>
    <cellStyle name="20% - Accent1 4 2 3 3 5 4 2 2 2" xfId="34677" xr:uid="{00000000-0005-0000-0000-0000BE860000}"/>
    <cellStyle name="20% - Accent1 4 2 3 3 5 4 2 3" xfId="34678" xr:uid="{00000000-0005-0000-0000-0000BF860000}"/>
    <cellStyle name="20% - Accent1 4 2 3 3 5 4 3" xfId="34679" xr:uid="{00000000-0005-0000-0000-0000C0860000}"/>
    <cellStyle name="20% - Accent1 4 2 3 3 5 4 3 2" xfId="34680" xr:uid="{00000000-0005-0000-0000-0000C1860000}"/>
    <cellStyle name="20% - Accent1 4 2 3 3 5 4 4" xfId="34681" xr:uid="{00000000-0005-0000-0000-0000C2860000}"/>
    <cellStyle name="20% - Accent1 4 2 3 3 5 5" xfId="34682" xr:uid="{00000000-0005-0000-0000-0000C3860000}"/>
    <cellStyle name="20% - Accent1 4 2 3 3 5 5 2" xfId="34683" xr:uid="{00000000-0005-0000-0000-0000C4860000}"/>
    <cellStyle name="20% - Accent1 4 2 3 3 5 5 2 2" xfId="34684" xr:uid="{00000000-0005-0000-0000-0000C5860000}"/>
    <cellStyle name="20% - Accent1 4 2 3 3 5 5 3" xfId="34685" xr:uid="{00000000-0005-0000-0000-0000C6860000}"/>
    <cellStyle name="20% - Accent1 4 2 3 3 5 6" xfId="34686" xr:uid="{00000000-0005-0000-0000-0000C7860000}"/>
    <cellStyle name="20% - Accent1 4 2 3 3 5 6 2" xfId="34687" xr:uid="{00000000-0005-0000-0000-0000C8860000}"/>
    <cellStyle name="20% - Accent1 4 2 3 3 5 6 2 2" xfId="34688" xr:uid="{00000000-0005-0000-0000-0000C9860000}"/>
    <cellStyle name="20% - Accent1 4 2 3 3 5 6 3" xfId="34689" xr:uid="{00000000-0005-0000-0000-0000CA860000}"/>
    <cellStyle name="20% - Accent1 4 2 3 3 5 7" xfId="34690" xr:uid="{00000000-0005-0000-0000-0000CB860000}"/>
    <cellStyle name="20% - Accent1 4 2 3 3 5 7 2" xfId="34691" xr:uid="{00000000-0005-0000-0000-0000CC860000}"/>
    <cellStyle name="20% - Accent1 4 2 3 3 5 8" xfId="34692" xr:uid="{00000000-0005-0000-0000-0000CD860000}"/>
    <cellStyle name="20% - Accent1 4 2 3 3 5 8 2" xfId="34693" xr:uid="{00000000-0005-0000-0000-0000CE860000}"/>
    <cellStyle name="20% - Accent1 4 2 3 3 5 9" xfId="34694" xr:uid="{00000000-0005-0000-0000-0000CF860000}"/>
    <cellStyle name="20% - Accent1 4 2 3 3 6" xfId="34695" xr:uid="{00000000-0005-0000-0000-0000D0860000}"/>
    <cellStyle name="20% - Accent1 4 2 3 3 6 2" xfId="34696" xr:uid="{00000000-0005-0000-0000-0000D1860000}"/>
    <cellStyle name="20% - Accent1 4 2 3 3 6 2 2" xfId="34697" xr:uid="{00000000-0005-0000-0000-0000D2860000}"/>
    <cellStyle name="20% - Accent1 4 2 3 3 6 2 2 2" xfId="34698" xr:uid="{00000000-0005-0000-0000-0000D3860000}"/>
    <cellStyle name="20% - Accent1 4 2 3 3 6 2 2 2 2" xfId="34699" xr:uid="{00000000-0005-0000-0000-0000D4860000}"/>
    <cellStyle name="20% - Accent1 4 2 3 3 6 2 2 3" xfId="34700" xr:uid="{00000000-0005-0000-0000-0000D5860000}"/>
    <cellStyle name="20% - Accent1 4 2 3 3 6 2 3" xfId="34701" xr:uid="{00000000-0005-0000-0000-0000D6860000}"/>
    <cellStyle name="20% - Accent1 4 2 3 3 6 2 3 2" xfId="34702" xr:uid="{00000000-0005-0000-0000-0000D7860000}"/>
    <cellStyle name="20% - Accent1 4 2 3 3 6 2 4" xfId="34703" xr:uid="{00000000-0005-0000-0000-0000D8860000}"/>
    <cellStyle name="20% - Accent1 4 2 3 3 6 3" xfId="34704" xr:uid="{00000000-0005-0000-0000-0000D9860000}"/>
    <cellStyle name="20% - Accent1 4 2 3 3 6 3 2" xfId="34705" xr:uid="{00000000-0005-0000-0000-0000DA860000}"/>
    <cellStyle name="20% - Accent1 4 2 3 3 6 3 2 2" xfId="34706" xr:uid="{00000000-0005-0000-0000-0000DB860000}"/>
    <cellStyle name="20% - Accent1 4 2 3 3 6 3 2 2 2" xfId="34707" xr:uid="{00000000-0005-0000-0000-0000DC860000}"/>
    <cellStyle name="20% - Accent1 4 2 3 3 6 3 2 3" xfId="34708" xr:uid="{00000000-0005-0000-0000-0000DD860000}"/>
    <cellStyle name="20% - Accent1 4 2 3 3 6 3 3" xfId="34709" xr:uid="{00000000-0005-0000-0000-0000DE860000}"/>
    <cellStyle name="20% - Accent1 4 2 3 3 6 3 3 2" xfId="34710" xr:uid="{00000000-0005-0000-0000-0000DF860000}"/>
    <cellStyle name="20% - Accent1 4 2 3 3 6 3 4" xfId="34711" xr:uid="{00000000-0005-0000-0000-0000E0860000}"/>
    <cellStyle name="20% - Accent1 4 2 3 3 6 4" xfId="34712" xr:uid="{00000000-0005-0000-0000-0000E1860000}"/>
    <cellStyle name="20% - Accent1 4 2 3 3 6 4 2" xfId="34713" xr:uid="{00000000-0005-0000-0000-0000E2860000}"/>
    <cellStyle name="20% - Accent1 4 2 3 3 6 4 2 2" xfId="34714" xr:uid="{00000000-0005-0000-0000-0000E3860000}"/>
    <cellStyle name="20% - Accent1 4 2 3 3 6 4 2 2 2" xfId="34715" xr:uid="{00000000-0005-0000-0000-0000E4860000}"/>
    <cellStyle name="20% - Accent1 4 2 3 3 6 4 2 3" xfId="34716" xr:uid="{00000000-0005-0000-0000-0000E5860000}"/>
    <cellStyle name="20% - Accent1 4 2 3 3 6 4 3" xfId="34717" xr:uid="{00000000-0005-0000-0000-0000E6860000}"/>
    <cellStyle name="20% - Accent1 4 2 3 3 6 4 3 2" xfId="34718" xr:uid="{00000000-0005-0000-0000-0000E7860000}"/>
    <cellStyle name="20% - Accent1 4 2 3 3 6 4 4" xfId="34719" xr:uid="{00000000-0005-0000-0000-0000E8860000}"/>
    <cellStyle name="20% - Accent1 4 2 3 3 6 5" xfId="34720" xr:uid="{00000000-0005-0000-0000-0000E9860000}"/>
    <cellStyle name="20% - Accent1 4 2 3 3 6 5 2" xfId="34721" xr:uid="{00000000-0005-0000-0000-0000EA860000}"/>
    <cellStyle name="20% - Accent1 4 2 3 3 6 5 2 2" xfId="34722" xr:uid="{00000000-0005-0000-0000-0000EB860000}"/>
    <cellStyle name="20% - Accent1 4 2 3 3 6 5 3" xfId="34723" xr:uid="{00000000-0005-0000-0000-0000EC860000}"/>
    <cellStyle name="20% - Accent1 4 2 3 3 6 6" xfId="34724" xr:uid="{00000000-0005-0000-0000-0000ED860000}"/>
    <cellStyle name="20% - Accent1 4 2 3 3 6 6 2" xfId="34725" xr:uid="{00000000-0005-0000-0000-0000EE860000}"/>
    <cellStyle name="20% - Accent1 4 2 3 3 6 6 2 2" xfId="34726" xr:uid="{00000000-0005-0000-0000-0000EF860000}"/>
    <cellStyle name="20% - Accent1 4 2 3 3 6 6 3" xfId="34727" xr:uid="{00000000-0005-0000-0000-0000F0860000}"/>
    <cellStyle name="20% - Accent1 4 2 3 3 6 7" xfId="34728" xr:uid="{00000000-0005-0000-0000-0000F1860000}"/>
    <cellStyle name="20% - Accent1 4 2 3 3 6 7 2" xfId="34729" xr:uid="{00000000-0005-0000-0000-0000F2860000}"/>
    <cellStyle name="20% - Accent1 4 2 3 3 6 8" xfId="34730" xr:uid="{00000000-0005-0000-0000-0000F3860000}"/>
    <cellStyle name="20% - Accent1 4 2 3 3 6 8 2" xfId="34731" xr:uid="{00000000-0005-0000-0000-0000F4860000}"/>
    <cellStyle name="20% - Accent1 4 2 3 3 6 9" xfId="34732" xr:uid="{00000000-0005-0000-0000-0000F5860000}"/>
    <cellStyle name="20% - Accent1 4 2 3 3 7" xfId="34733" xr:uid="{00000000-0005-0000-0000-0000F6860000}"/>
    <cellStyle name="20% - Accent1 4 2 3 3 7 2" xfId="34734" xr:uid="{00000000-0005-0000-0000-0000F7860000}"/>
    <cellStyle name="20% - Accent1 4 2 3 3 7 2 2" xfId="34735" xr:uid="{00000000-0005-0000-0000-0000F8860000}"/>
    <cellStyle name="20% - Accent1 4 2 3 3 7 2 2 2" xfId="34736" xr:uid="{00000000-0005-0000-0000-0000F9860000}"/>
    <cellStyle name="20% - Accent1 4 2 3 3 7 2 3" xfId="34737" xr:uid="{00000000-0005-0000-0000-0000FA860000}"/>
    <cellStyle name="20% - Accent1 4 2 3 3 7 3" xfId="34738" xr:uid="{00000000-0005-0000-0000-0000FB860000}"/>
    <cellStyle name="20% - Accent1 4 2 3 3 7 3 2" xfId="34739" xr:uid="{00000000-0005-0000-0000-0000FC860000}"/>
    <cellStyle name="20% - Accent1 4 2 3 3 7 4" xfId="34740" xr:uid="{00000000-0005-0000-0000-0000FD860000}"/>
    <cellStyle name="20% - Accent1 4 2 3 3 8" xfId="34741" xr:uid="{00000000-0005-0000-0000-0000FE860000}"/>
    <cellStyle name="20% - Accent1 4 2 3 3 8 2" xfId="34742" xr:uid="{00000000-0005-0000-0000-0000FF860000}"/>
    <cellStyle name="20% - Accent1 4 2 3 3 8 2 2" xfId="34743" xr:uid="{00000000-0005-0000-0000-000000870000}"/>
    <cellStyle name="20% - Accent1 4 2 3 3 8 2 2 2" xfId="34744" xr:uid="{00000000-0005-0000-0000-000001870000}"/>
    <cellStyle name="20% - Accent1 4 2 3 3 8 2 3" xfId="34745" xr:uid="{00000000-0005-0000-0000-000002870000}"/>
    <cellStyle name="20% - Accent1 4 2 3 3 8 3" xfId="34746" xr:uid="{00000000-0005-0000-0000-000003870000}"/>
    <cellStyle name="20% - Accent1 4 2 3 3 8 3 2" xfId="34747" xr:uid="{00000000-0005-0000-0000-000004870000}"/>
    <cellStyle name="20% - Accent1 4 2 3 3 8 4" xfId="34748" xr:uid="{00000000-0005-0000-0000-000005870000}"/>
    <cellStyle name="20% - Accent1 4 2 3 3 9" xfId="34749" xr:uid="{00000000-0005-0000-0000-000006870000}"/>
    <cellStyle name="20% - Accent1 4 2 3 3 9 2" xfId="34750" xr:uid="{00000000-0005-0000-0000-000007870000}"/>
    <cellStyle name="20% - Accent1 4 2 3 3 9 2 2" xfId="34751" xr:uid="{00000000-0005-0000-0000-000008870000}"/>
    <cellStyle name="20% - Accent1 4 2 3 3 9 2 2 2" xfId="34752" xr:uid="{00000000-0005-0000-0000-000009870000}"/>
    <cellStyle name="20% - Accent1 4 2 3 3 9 2 3" xfId="34753" xr:uid="{00000000-0005-0000-0000-00000A870000}"/>
    <cellStyle name="20% - Accent1 4 2 3 3 9 3" xfId="34754" xr:uid="{00000000-0005-0000-0000-00000B870000}"/>
    <cellStyle name="20% - Accent1 4 2 3 3 9 3 2" xfId="34755" xr:uid="{00000000-0005-0000-0000-00000C870000}"/>
    <cellStyle name="20% - Accent1 4 2 3 3 9 4" xfId="34756" xr:uid="{00000000-0005-0000-0000-00000D870000}"/>
    <cellStyle name="20% - Accent1 4 2 3 4" xfId="34757" xr:uid="{00000000-0005-0000-0000-00000E870000}"/>
    <cellStyle name="20% - Accent1 4 2 3 4 10" xfId="34758" xr:uid="{00000000-0005-0000-0000-00000F870000}"/>
    <cellStyle name="20% - Accent1 4 2 3 4 10 2" xfId="34759" xr:uid="{00000000-0005-0000-0000-000010870000}"/>
    <cellStyle name="20% - Accent1 4 2 3 4 11" xfId="34760" xr:uid="{00000000-0005-0000-0000-000011870000}"/>
    <cellStyle name="20% - Accent1 4 2 3 4 2" xfId="34761" xr:uid="{00000000-0005-0000-0000-000012870000}"/>
    <cellStyle name="20% - Accent1 4 2 3 4 2 2" xfId="34762" xr:uid="{00000000-0005-0000-0000-000013870000}"/>
    <cellStyle name="20% - Accent1 4 2 3 4 2 2 2" xfId="34763" xr:uid="{00000000-0005-0000-0000-000014870000}"/>
    <cellStyle name="20% - Accent1 4 2 3 4 2 2 2 2" xfId="34764" xr:uid="{00000000-0005-0000-0000-000015870000}"/>
    <cellStyle name="20% - Accent1 4 2 3 4 2 2 2 2 2" xfId="34765" xr:uid="{00000000-0005-0000-0000-000016870000}"/>
    <cellStyle name="20% - Accent1 4 2 3 4 2 2 2 3" xfId="34766" xr:uid="{00000000-0005-0000-0000-000017870000}"/>
    <cellStyle name="20% - Accent1 4 2 3 4 2 2 3" xfId="34767" xr:uid="{00000000-0005-0000-0000-000018870000}"/>
    <cellStyle name="20% - Accent1 4 2 3 4 2 2 3 2" xfId="34768" xr:uid="{00000000-0005-0000-0000-000019870000}"/>
    <cellStyle name="20% - Accent1 4 2 3 4 2 2 4" xfId="34769" xr:uid="{00000000-0005-0000-0000-00001A870000}"/>
    <cellStyle name="20% - Accent1 4 2 3 4 2 3" xfId="34770" xr:uid="{00000000-0005-0000-0000-00001B870000}"/>
    <cellStyle name="20% - Accent1 4 2 3 4 2 3 2" xfId="34771" xr:uid="{00000000-0005-0000-0000-00001C870000}"/>
    <cellStyle name="20% - Accent1 4 2 3 4 2 3 2 2" xfId="34772" xr:uid="{00000000-0005-0000-0000-00001D870000}"/>
    <cellStyle name="20% - Accent1 4 2 3 4 2 3 2 2 2" xfId="34773" xr:uid="{00000000-0005-0000-0000-00001E870000}"/>
    <cellStyle name="20% - Accent1 4 2 3 4 2 3 2 3" xfId="34774" xr:uid="{00000000-0005-0000-0000-00001F870000}"/>
    <cellStyle name="20% - Accent1 4 2 3 4 2 3 3" xfId="34775" xr:uid="{00000000-0005-0000-0000-000020870000}"/>
    <cellStyle name="20% - Accent1 4 2 3 4 2 3 3 2" xfId="34776" xr:uid="{00000000-0005-0000-0000-000021870000}"/>
    <cellStyle name="20% - Accent1 4 2 3 4 2 3 4" xfId="34777" xr:uid="{00000000-0005-0000-0000-000022870000}"/>
    <cellStyle name="20% - Accent1 4 2 3 4 2 4" xfId="34778" xr:uid="{00000000-0005-0000-0000-000023870000}"/>
    <cellStyle name="20% - Accent1 4 2 3 4 2 4 2" xfId="34779" xr:uid="{00000000-0005-0000-0000-000024870000}"/>
    <cellStyle name="20% - Accent1 4 2 3 4 2 4 2 2" xfId="34780" xr:uid="{00000000-0005-0000-0000-000025870000}"/>
    <cellStyle name="20% - Accent1 4 2 3 4 2 4 2 2 2" xfId="34781" xr:uid="{00000000-0005-0000-0000-000026870000}"/>
    <cellStyle name="20% - Accent1 4 2 3 4 2 4 2 3" xfId="34782" xr:uid="{00000000-0005-0000-0000-000027870000}"/>
    <cellStyle name="20% - Accent1 4 2 3 4 2 4 3" xfId="34783" xr:uid="{00000000-0005-0000-0000-000028870000}"/>
    <cellStyle name="20% - Accent1 4 2 3 4 2 4 3 2" xfId="34784" xr:uid="{00000000-0005-0000-0000-000029870000}"/>
    <cellStyle name="20% - Accent1 4 2 3 4 2 4 4" xfId="34785" xr:uid="{00000000-0005-0000-0000-00002A870000}"/>
    <cellStyle name="20% - Accent1 4 2 3 4 2 5" xfId="34786" xr:uid="{00000000-0005-0000-0000-00002B870000}"/>
    <cellStyle name="20% - Accent1 4 2 3 4 2 5 2" xfId="34787" xr:uid="{00000000-0005-0000-0000-00002C870000}"/>
    <cellStyle name="20% - Accent1 4 2 3 4 2 5 2 2" xfId="34788" xr:uid="{00000000-0005-0000-0000-00002D870000}"/>
    <cellStyle name="20% - Accent1 4 2 3 4 2 5 3" xfId="34789" xr:uid="{00000000-0005-0000-0000-00002E870000}"/>
    <cellStyle name="20% - Accent1 4 2 3 4 2 6" xfId="34790" xr:uid="{00000000-0005-0000-0000-00002F870000}"/>
    <cellStyle name="20% - Accent1 4 2 3 4 2 6 2" xfId="34791" xr:uid="{00000000-0005-0000-0000-000030870000}"/>
    <cellStyle name="20% - Accent1 4 2 3 4 2 6 2 2" xfId="34792" xr:uid="{00000000-0005-0000-0000-000031870000}"/>
    <cellStyle name="20% - Accent1 4 2 3 4 2 6 3" xfId="34793" xr:uid="{00000000-0005-0000-0000-000032870000}"/>
    <cellStyle name="20% - Accent1 4 2 3 4 2 7" xfId="34794" xr:uid="{00000000-0005-0000-0000-000033870000}"/>
    <cellStyle name="20% - Accent1 4 2 3 4 2 7 2" xfId="34795" xr:uid="{00000000-0005-0000-0000-000034870000}"/>
    <cellStyle name="20% - Accent1 4 2 3 4 2 8" xfId="34796" xr:uid="{00000000-0005-0000-0000-000035870000}"/>
    <cellStyle name="20% - Accent1 4 2 3 4 2 8 2" xfId="34797" xr:uid="{00000000-0005-0000-0000-000036870000}"/>
    <cellStyle name="20% - Accent1 4 2 3 4 2 9" xfId="34798" xr:uid="{00000000-0005-0000-0000-000037870000}"/>
    <cellStyle name="20% - Accent1 4 2 3 4 3" xfId="34799" xr:uid="{00000000-0005-0000-0000-000038870000}"/>
    <cellStyle name="20% - Accent1 4 2 3 4 3 2" xfId="34800" xr:uid="{00000000-0005-0000-0000-000039870000}"/>
    <cellStyle name="20% - Accent1 4 2 3 4 3 2 2" xfId="34801" xr:uid="{00000000-0005-0000-0000-00003A870000}"/>
    <cellStyle name="20% - Accent1 4 2 3 4 3 2 2 2" xfId="34802" xr:uid="{00000000-0005-0000-0000-00003B870000}"/>
    <cellStyle name="20% - Accent1 4 2 3 4 3 2 2 2 2" xfId="34803" xr:uid="{00000000-0005-0000-0000-00003C870000}"/>
    <cellStyle name="20% - Accent1 4 2 3 4 3 2 2 3" xfId="34804" xr:uid="{00000000-0005-0000-0000-00003D870000}"/>
    <cellStyle name="20% - Accent1 4 2 3 4 3 2 3" xfId="34805" xr:uid="{00000000-0005-0000-0000-00003E870000}"/>
    <cellStyle name="20% - Accent1 4 2 3 4 3 2 3 2" xfId="34806" xr:uid="{00000000-0005-0000-0000-00003F870000}"/>
    <cellStyle name="20% - Accent1 4 2 3 4 3 2 4" xfId="34807" xr:uid="{00000000-0005-0000-0000-000040870000}"/>
    <cellStyle name="20% - Accent1 4 2 3 4 3 3" xfId="34808" xr:uid="{00000000-0005-0000-0000-000041870000}"/>
    <cellStyle name="20% - Accent1 4 2 3 4 3 3 2" xfId="34809" xr:uid="{00000000-0005-0000-0000-000042870000}"/>
    <cellStyle name="20% - Accent1 4 2 3 4 3 3 2 2" xfId="34810" xr:uid="{00000000-0005-0000-0000-000043870000}"/>
    <cellStyle name="20% - Accent1 4 2 3 4 3 3 2 2 2" xfId="34811" xr:uid="{00000000-0005-0000-0000-000044870000}"/>
    <cellStyle name="20% - Accent1 4 2 3 4 3 3 2 3" xfId="34812" xr:uid="{00000000-0005-0000-0000-000045870000}"/>
    <cellStyle name="20% - Accent1 4 2 3 4 3 3 3" xfId="34813" xr:uid="{00000000-0005-0000-0000-000046870000}"/>
    <cellStyle name="20% - Accent1 4 2 3 4 3 3 3 2" xfId="34814" xr:uid="{00000000-0005-0000-0000-000047870000}"/>
    <cellStyle name="20% - Accent1 4 2 3 4 3 3 4" xfId="34815" xr:uid="{00000000-0005-0000-0000-000048870000}"/>
    <cellStyle name="20% - Accent1 4 2 3 4 3 4" xfId="34816" xr:uid="{00000000-0005-0000-0000-000049870000}"/>
    <cellStyle name="20% - Accent1 4 2 3 4 3 4 2" xfId="34817" xr:uid="{00000000-0005-0000-0000-00004A870000}"/>
    <cellStyle name="20% - Accent1 4 2 3 4 3 4 2 2" xfId="34818" xr:uid="{00000000-0005-0000-0000-00004B870000}"/>
    <cellStyle name="20% - Accent1 4 2 3 4 3 4 2 2 2" xfId="34819" xr:uid="{00000000-0005-0000-0000-00004C870000}"/>
    <cellStyle name="20% - Accent1 4 2 3 4 3 4 2 3" xfId="34820" xr:uid="{00000000-0005-0000-0000-00004D870000}"/>
    <cellStyle name="20% - Accent1 4 2 3 4 3 4 3" xfId="34821" xr:uid="{00000000-0005-0000-0000-00004E870000}"/>
    <cellStyle name="20% - Accent1 4 2 3 4 3 4 3 2" xfId="34822" xr:uid="{00000000-0005-0000-0000-00004F870000}"/>
    <cellStyle name="20% - Accent1 4 2 3 4 3 4 4" xfId="34823" xr:uid="{00000000-0005-0000-0000-000050870000}"/>
    <cellStyle name="20% - Accent1 4 2 3 4 3 5" xfId="34824" xr:uid="{00000000-0005-0000-0000-000051870000}"/>
    <cellStyle name="20% - Accent1 4 2 3 4 3 5 2" xfId="34825" xr:uid="{00000000-0005-0000-0000-000052870000}"/>
    <cellStyle name="20% - Accent1 4 2 3 4 3 5 2 2" xfId="34826" xr:uid="{00000000-0005-0000-0000-000053870000}"/>
    <cellStyle name="20% - Accent1 4 2 3 4 3 5 3" xfId="34827" xr:uid="{00000000-0005-0000-0000-000054870000}"/>
    <cellStyle name="20% - Accent1 4 2 3 4 3 6" xfId="34828" xr:uid="{00000000-0005-0000-0000-000055870000}"/>
    <cellStyle name="20% - Accent1 4 2 3 4 3 6 2" xfId="34829" xr:uid="{00000000-0005-0000-0000-000056870000}"/>
    <cellStyle name="20% - Accent1 4 2 3 4 3 6 2 2" xfId="34830" xr:uid="{00000000-0005-0000-0000-000057870000}"/>
    <cellStyle name="20% - Accent1 4 2 3 4 3 6 3" xfId="34831" xr:uid="{00000000-0005-0000-0000-000058870000}"/>
    <cellStyle name="20% - Accent1 4 2 3 4 3 7" xfId="34832" xr:uid="{00000000-0005-0000-0000-000059870000}"/>
    <cellStyle name="20% - Accent1 4 2 3 4 3 7 2" xfId="34833" xr:uid="{00000000-0005-0000-0000-00005A870000}"/>
    <cellStyle name="20% - Accent1 4 2 3 4 3 8" xfId="34834" xr:uid="{00000000-0005-0000-0000-00005B870000}"/>
    <cellStyle name="20% - Accent1 4 2 3 4 3 8 2" xfId="34835" xr:uid="{00000000-0005-0000-0000-00005C870000}"/>
    <cellStyle name="20% - Accent1 4 2 3 4 3 9" xfId="34836" xr:uid="{00000000-0005-0000-0000-00005D870000}"/>
    <cellStyle name="20% - Accent1 4 2 3 4 4" xfId="34837" xr:uid="{00000000-0005-0000-0000-00005E870000}"/>
    <cellStyle name="20% - Accent1 4 2 3 4 4 2" xfId="34838" xr:uid="{00000000-0005-0000-0000-00005F870000}"/>
    <cellStyle name="20% - Accent1 4 2 3 4 4 2 2" xfId="34839" xr:uid="{00000000-0005-0000-0000-000060870000}"/>
    <cellStyle name="20% - Accent1 4 2 3 4 4 2 2 2" xfId="34840" xr:uid="{00000000-0005-0000-0000-000061870000}"/>
    <cellStyle name="20% - Accent1 4 2 3 4 4 2 3" xfId="34841" xr:uid="{00000000-0005-0000-0000-000062870000}"/>
    <cellStyle name="20% - Accent1 4 2 3 4 4 3" xfId="34842" xr:uid="{00000000-0005-0000-0000-000063870000}"/>
    <cellStyle name="20% - Accent1 4 2 3 4 4 3 2" xfId="34843" xr:uid="{00000000-0005-0000-0000-000064870000}"/>
    <cellStyle name="20% - Accent1 4 2 3 4 4 4" xfId="34844" xr:uid="{00000000-0005-0000-0000-000065870000}"/>
    <cellStyle name="20% - Accent1 4 2 3 4 5" xfId="34845" xr:uid="{00000000-0005-0000-0000-000066870000}"/>
    <cellStyle name="20% - Accent1 4 2 3 4 5 2" xfId="34846" xr:uid="{00000000-0005-0000-0000-000067870000}"/>
    <cellStyle name="20% - Accent1 4 2 3 4 5 2 2" xfId="34847" xr:uid="{00000000-0005-0000-0000-000068870000}"/>
    <cellStyle name="20% - Accent1 4 2 3 4 5 2 2 2" xfId="34848" xr:uid="{00000000-0005-0000-0000-000069870000}"/>
    <cellStyle name="20% - Accent1 4 2 3 4 5 2 3" xfId="34849" xr:uid="{00000000-0005-0000-0000-00006A870000}"/>
    <cellStyle name="20% - Accent1 4 2 3 4 5 3" xfId="34850" xr:uid="{00000000-0005-0000-0000-00006B870000}"/>
    <cellStyle name="20% - Accent1 4 2 3 4 5 3 2" xfId="34851" xr:uid="{00000000-0005-0000-0000-00006C870000}"/>
    <cellStyle name="20% - Accent1 4 2 3 4 5 4" xfId="34852" xr:uid="{00000000-0005-0000-0000-00006D870000}"/>
    <cellStyle name="20% - Accent1 4 2 3 4 6" xfId="34853" xr:uid="{00000000-0005-0000-0000-00006E870000}"/>
    <cellStyle name="20% - Accent1 4 2 3 4 6 2" xfId="34854" xr:uid="{00000000-0005-0000-0000-00006F870000}"/>
    <cellStyle name="20% - Accent1 4 2 3 4 6 2 2" xfId="34855" xr:uid="{00000000-0005-0000-0000-000070870000}"/>
    <cellStyle name="20% - Accent1 4 2 3 4 6 2 2 2" xfId="34856" xr:uid="{00000000-0005-0000-0000-000071870000}"/>
    <cellStyle name="20% - Accent1 4 2 3 4 6 2 3" xfId="34857" xr:uid="{00000000-0005-0000-0000-000072870000}"/>
    <cellStyle name="20% - Accent1 4 2 3 4 6 3" xfId="34858" xr:uid="{00000000-0005-0000-0000-000073870000}"/>
    <cellStyle name="20% - Accent1 4 2 3 4 6 3 2" xfId="34859" xr:uid="{00000000-0005-0000-0000-000074870000}"/>
    <cellStyle name="20% - Accent1 4 2 3 4 6 4" xfId="34860" xr:uid="{00000000-0005-0000-0000-000075870000}"/>
    <cellStyle name="20% - Accent1 4 2 3 4 7" xfId="34861" xr:uid="{00000000-0005-0000-0000-000076870000}"/>
    <cellStyle name="20% - Accent1 4 2 3 4 7 2" xfId="34862" xr:uid="{00000000-0005-0000-0000-000077870000}"/>
    <cellStyle name="20% - Accent1 4 2 3 4 7 2 2" xfId="34863" xr:uid="{00000000-0005-0000-0000-000078870000}"/>
    <cellStyle name="20% - Accent1 4 2 3 4 7 3" xfId="34864" xr:uid="{00000000-0005-0000-0000-000079870000}"/>
    <cellStyle name="20% - Accent1 4 2 3 4 8" xfId="34865" xr:uid="{00000000-0005-0000-0000-00007A870000}"/>
    <cellStyle name="20% - Accent1 4 2 3 4 8 2" xfId="34866" xr:uid="{00000000-0005-0000-0000-00007B870000}"/>
    <cellStyle name="20% - Accent1 4 2 3 4 8 2 2" xfId="34867" xr:uid="{00000000-0005-0000-0000-00007C870000}"/>
    <cellStyle name="20% - Accent1 4 2 3 4 8 3" xfId="34868" xr:uid="{00000000-0005-0000-0000-00007D870000}"/>
    <cellStyle name="20% - Accent1 4 2 3 4 9" xfId="34869" xr:uid="{00000000-0005-0000-0000-00007E870000}"/>
    <cellStyle name="20% - Accent1 4 2 3 4 9 2" xfId="34870" xr:uid="{00000000-0005-0000-0000-00007F870000}"/>
    <cellStyle name="20% - Accent1 4 2 3 5" xfId="34871" xr:uid="{00000000-0005-0000-0000-000080870000}"/>
    <cellStyle name="20% - Accent1 4 2 3 5 10" xfId="34872" xr:uid="{00000000-0005-0000-0000-000081870000}"/>
    <cellStyle name="20% - Accent1 4 2 3 5 10 2" xfId="34873" xr:uid="{00000000-0005-0000-0000-000082870000}"/>
    <cellStyle name="20% - Accent1 4 2 3 5 11" xfId="34874" xr:uid="{00000000-0005-0000-0000-000083870000}"/>
    <cellStyle name="20% - Accent1 4 2 3 5 2" xfId="34875" xr:uid="{00000000-0005-0000-0000-000084870000}"/>
    <cellStyle name="20% - Accent1 4 2 3 5 2 2" xfId="34876" xr:uid="{00000000-0005-0000-0000-000085870000}"/>
    <cellStyle name="20% - Accent1 4 2 3 5 2 2 2" xfId="34877" xr:uid="{00000000-0005-0000-0000-000086870000}"/>
    <cellStyle name="20% - Accent1 4 2 3 5 2 2 2 2" xfId="34878" xr:uid="{00000000-0005-0000-0000-000087870000}"/>
    <cellStyle name="20% - Accent1 4 2 3 5 2 2 2 2 2" xfId="34879" xr:uid="{00000000-0005-0000-0000-000088870000}"/>
    <cellStyle name="20% - Accent1 4 2 3 5 2 2 2 3" xfId="34880" xr:uid="{00000000-0005-0000-0000-000089870000}"/>
    <cellStyle name="20% - Accent1 4 2 3 5 2 2 3" xfId="34881" xr:uid="{00000000-0005-0000-0000-00008A870000}"/>
    <cellStyle name="20% - Accent1 4 2 3 5 2 2 3 2" xfId="34882" xr:uid="{00000000-0005-0000-0000-00008B870000}"/>
    <cellStyle name="20% - Accent1 4 2 3 5 2 2 4" xfId="34883" xr:uid="{00000000-0005-0000-0000-00008C870000}"/>
    <cellStyle name="20% - Accent1 4 2 3 5 2 3" xfId="34884" xr:uid="{00000000-0005-0000-0000-00008D870000}"/>
    <cellStyle name="20% - Accent1 4 2 3 5 2 3 2" xfId="34885" xr:uid="{00000000-0005-0000-0000-00008E870000}"/>
    <cellStyle name="20% - Accent1 4 2 3 5 2 3 2 2" xfId="34886" xr:uid="{00000000-0005-0000-0000-00008F870000}"/>
    <cellStyle name="20% - Accent1 4 2 3 5 2 3 2 2 2" xfId="34887" xr:uid="{00000000-0005-0000-0000-000090870000}"/>
    <cellStyle name="20% - Accent1 4 2 3 5 2 3 2 3" xfId="34888" xr:uid="{00000000-0005-0000-0000-000091870000}"/>
    <cellStyle name="20% - Accent1 4 2 3 5 2 3 3" xfId="34889" xr:uid="{00000000-0005-0000-0000-000092870000}"/>
    <cellStyle name="20% - Accent1 4 2 3 5 2 3 3 2" xfId="34890" xr:uid="{00000000-0005-0000-0000-000093870000}"/>
    <cellStyle name="20% - Accent1 4 2 3 5 2 3 4" xfId="34891" xr:uid="{00000000-0005-0000-0000-000094870000}"/>
    <cellStyle name="20% - Accent1 4 2 3 5 2 4" xfId="34892" xr:uid="{00000000-0005-0000-0000-000095870000}"/>
    <cellStyle name="20% - Accent1 4 2 3 5 2 4 2" xfId="34893" xr:uid="{00000000-0005-0000-0000-000096870000}"/>
    <cellStyle name="20% - Accent1 4 2 3 5 2 4 2 2" xfId="34894" xr:uid="{00000000-0005-0000-0000-000097870000}"/>
    <cellStyle name="20% - Accent1 4 2 3 5 2 4 2 2 2" xfId="34895" xr:uid="{00000000-0005-0000-0000-000098870000}"/>
    <cellStyle name="20% - Accent1 4 2 3 5 2 4 2 3" xfId="34896" xr:uid="{00000000-0005-0000-0000-000099870000}"/>
    <cellStyle name="20% - Accent1 4 2 3 5 2 4 3" xfId="34897" xr:uid="{00000000-0005-0000-0000-00009A870000}"/>
    <cellStyle name="20% - Accent1 4 2 3 5 2 4 3 2" xfId="34898" xr:uid="{00000000-0005-0000-0000-00009B870000}"/>
    <cellStyle name="20% - Accent1 4 2 3 5 2 4 4" xfId="34899" xr:uid="{00000000-0005-0000-0000-00009C870000}"/>
    <cellStyle name="20% - Accent1 4 2 3 5 2 5" xfId="34900" xr:uid="{00000000-0005-0000-0000-00009D870000}"/>
    <cellStyle name="20% - Accent1 4 2 3 5 2 5 2" xfId="34901" xr:uid="{00000000-0005-0000-0000-00009E870000}"/>
    <cellStyle name="20% - Accent1 4 2 3 5 2 5 2 2" xfId="34902" xr:uid="{00000000-0005-0000-0000-00009F870000}"/>
    <cellStyle name="20% - Accent1 4 2 3 5 2 5 3" xfId="34903" xr:uid="{00000000-0005-0000-0000-0000A0870000}"/>
    <cellStyle name="20% - Accent1 4 2 3 5 2 6" xfId="34904" xr:uid="{00000000-0005-0000-0000-0000A1870000}"/>
    <cellStyle name="20% - Accent1 4 2 3 5 2 6 2" xfId="34905" xr:uid="{00000000-0005-0000-0000-0000A2870000}"/>
    <cellStyle name="20% - Accent1 4 2 3 5 2 6 2 2" xfId="34906" xr:uid="{00000000-0005-0000-0000-0000A3870000}"/>
    <cellStyle name="20% - Accent1 4 2 3 5 2 6 3" xfId="34907" xr:uid="{00000000-0005-0000-0000-0000A4870000}"/>
    <cellStyle name="20% - Accent1 4 2 3 5 2 7" xfId="34908" xr:uid="{00000000-0005-0000-0000-0000A5870000}"/>
    <cellStyle name="20% - Accent1 4 2 3 5 2 7 2" xfId="34909" xr:uid="{00000000-0005-0000-0000-0000A6870000}"/>
    <cellStyle name="20% - Accent1 4 2 3 5 2 8" xfId="34910" xr:uid="{00000000-0005-0000-0000-0000A7870000}"/>
    <cellStyle name="20% - Accent1 4 2 3 5 2 8 2" xfId="34911" xr:uid="{00000000-0005-0000-0000-0000A8870000}"/>
    <cellStyle name="20% - Accent1 4 2 3 5 2 9" xfId="34912" xr:uid="{00000000-0005-0000-0000-0000A9870000}"/>
    <cellStyle name="20% - Accent1 4 2 3 5 3" xfId="34913" xr:uid="{00000000-0005-0000-0000-0000AA870000}"/>
    <cellStyle name="20% - Accent1 4 2 3 5 3 2" xfId="34914" xr:uid="{00000000-0005-0000-0000-0000AB870000}"/>
    <cellStyle name="20% - Accent1 4 2 3 5 3 2 2" xfId="34915" xr:uid="{00000000-0005-0000-0000-0000AC870000}"/>
    <cellStyle name="20% - Accent1 4 2 3 5 3 2 2 2" xfId="34916" xr:uid="{00000000-0005-0000-0000-0000AD870000}"/>
    <cellStyle name="20% - Accent1 4 2 3 5 3 2 2 2 2" xfId="34917" xr:uid="{00000000-0005-0000-0000-0000AE870000}"/>
    <cellStyle name="20% - Accent1 4 2 3 5 3 2 2 3" xfId="34918" xr:uid="{00000000-0005-0000-0000-0000AF870000}"/>
    <cellStyle name="20% - Accent1 4 2 3 5 3 2 3" xfId="34919" xr:uid="{00000000-0005-0000-0000-0000B0870000}"/>
    <cellStyle name="20% - Accent1 4 2 3 5 3 2 3 2" xfId="34920" xr:uid="{00000000-0005-0000-0000-0000B1870000}"/>
    <cellStyle name="20% - Accent1 4 2 3 5 3 2 4" xfId="34921" xr:uid="{00000000-0005-0000-0000-0000B2870000}"/>
    <cellStyle name="20% - Accent1 4 2 3 5 3 3" xfId="34922" xr:uid="{00000000-0005-0000-0000-0000B3870000}"/>
    <cellStyle name="20% - Accent1 4 2 3 5 3 3 2" xfId="34923" xr:uid="{00000000-0005-0000-0000-0000B4870000}"/>
    <cellStyle name="20% - Accent1 4 2 3 5 3 3 2 2" xfId="34924" xr:uid="{00000000-0005-0000-0000-0000B5870000}"/>
    <cellStyle name="20% - Accent1 4 2 3 5 3 3 2 2 2" xfId="34925" xr:uid="{00000000-0005-0000-0000-0000B6870000}"/>
    <cellStyle name="20% - Accent1 4 2 3 5 3 3 2 3" xfId="34926" xr:uid="{00000000-0005-0000-0000-0000B7870000}"/>
    <cellStyle name="20% - Accent1 4 2 3 5 3 3 3" xfId="34927" xr:uid="{00000000-0005-0000-0000-0000B8870000}"/>
    <cellStyle name="20% - Accent1 4 2 3 5 3 3 3 2" xfId="34928" xr:uid="{00000000-0005-0000-0000-0000B9870000}"/>
    <cellStyle name="20% - Accent1 4 2 3 5 3 3 4" xfId="34929" xr:uid="{00000000-0005-0000-0000-0000BA870000}"/>
    <cellStyle name="20% - Accent1 4 2 3 5 3 4" xfId="34930" xr:uid="{00000000-0005-0000-0000-0000BB870000}"/>
    <cellStyle name="20% - Accent1 4 2 3 5 3 4 2" xfId="34931" xr:uid="{00000000-0005-0000-0000-0000BC870000}"/>
    <cellStyle name="20% - Accent1 4 2 3 5 3 4 2 2" xfId="34932" xr:uid="{00000000-0005-0000-0000-0000BD870000}"/>
    <cellStyle name="20% - Accent1 4 2 3 5 3 4 2 2 2" xfId="34933" xr:uid="{00000000-0005-0000-0000-0000BE870000}"/>
    <cellStyle name="20% - Accent1 4 2 3 5 3 4 2 3" xfId="34934" xr:uid="{00000000-0005-0000-0000-0000BF870000}"/>
    <cellStyle name="20% - Accent1 4 2 3 5 3 4 3" xfId="34935" xr:uid="{00000000-0005-0000-0000-0000C0870000}"/>
    <cellStyle name="20% - Accent1 4 2 3 5 3 4 3 2" xfId="34936" xr:uid="{00000000-0005-0000-0000-0000C1870000}"/>
    <cellStyle name="20% - Accent1 4 2 3 5 3 4 4" xfId="34937" xr:uid="{00000000-0005-0000-0000-0000C2870000}"/>
    <cellStyle name="20% - Accent1 4 2 3 5 3 5" xfId="34938" xr:uid="{00000000-0005-0000-0000-0000C3870000}"/>
    <cellStyle name="20% - Accent1 4 2 3 5 3 5 2" xfId="34939" xr:uid="{00000000-0005-0000-0000-0000C4870000}"/>
    <cellStyle name="20% - Accent1 4 2 3 5 3 5 2 2" xfId="34940" xr:uid="{00000000-0005-0000-0000-0000C5870000}"/>
    <cellStyle name="20% - Accent1 4 2 3 5 3 5 3" xfId="34941" xr:uid="{00000000-0005-0000-0000-0000C6870000}"/>
    <cellStyle name="20% - Accent1 4 2 3 5 3 6" xfId="34942" xr:uid="{00000000-0005-0000-0000-0000C7870000}"/>
    <cellStyle name="20% - Accent1 4 2 3 5 3 6 2" xfId="34943" xr:uid="{00000000-0005-0000-0000-0000C8870000}"/>
    <cellStyle name="20% - Accent1 4 2 3 5 3 6 2 2" xfId="34944" xr:uid="{00000000-0005-0000-0000-0000C9870000}"/>
    <cellStyle name="20% - Accent1 4 2 3 5 3 6 3" xfId="34945" xr:uid="{00000000-0005-0000-0000-0000CA870000}"/>
    <cellStyle name="20% - Accent1 4 2 3 5 3 7" xfId="34946" xr:uid="{00000000-0005-0000-0000-0000CB870000}"/>
    <cellStyle name="20% - Accent1 4 2 3 5 3 7 2" xfId="34947" xr:uid="{00000000-0005-0000-0000-0000CC870000}"/>
    <cellStyle name="20% - Accent1 4 2 3 5 3 8" xfId="34948" xr:uid="{00000000-0005-0000-0000-0000CD870000}"/>
    <cellStyle name="20% - Accent1 4 2 3 5 3 8 2" xfId="34949" xr:uid="{00000000-0005-0000-0000-0000CE870000}"/>
    <cellStyle name="20% - Accent1 4 2 3 5 3 9" xfId="34950" xr:uid="{00000000-0005-0000-0000-0000CF870000}"/>
    <cellStyle name="20% - Accent1 4 2 3 5 4" xfId="34951" xr:uid="{00000000-0005-0000-0000-0000D0870000}"/>
    <cellStyle name="20% - Accent1 4 2 3 5 4 2" xfId="34952" xr:uid="{00000000-0005-0000-0000-0000D1870000}"/>
    <cellStyle name="20% - Accent1 4 2 3 5 4 2 2" xfId="34953" xr:uid="{00000000-0005-0000-0000-0000D2870000}"/>
    <cellStyle name="20% - Accent1 4 2 3 5 4 2 2 2" xfId="34954" xr:uid="{00000000-0005-0000-0000-0000D3870000}"/>
    <cellStyle name="20% - Accent1 4 2 3 5 4 2 3" xfId="34955" xr:uid="{00000000-0005-0000-0000-0000D4870000}"/>
    <cellStyle name="20% - Accent1 4 2 3 5 4 3" xfId="34956" xr:uid="{00000000-0005-0000-0000-0000D5870000}"/>
    <cellStyle name="20% - Accent1 4 2 3 5 4 3 2" xfId="34957" xr:uid="{00000000-0005-0000-0000-0000D6870000}"/>
    <cellStyle name="20% - Accent1 4 2 3 5 4 4" xfId="34958" xr:uid="{00000000-0005-0000-0000-0000D7870000}"/>
    <cellStyle name="20% - Accent1 4 2 3 5 5" xfId="34959" xr:uid="{00000000-0005-0000-0000-0000D8870000}"/>
    <cellStyle name="20% - Accent1 4 2 3 5 5 2" xfId="34960" xr:uid="{00000000-0005-0000-0000-0000D9870000}"/>
    <cellStyle name="20% - Accent1 4 2 3 5 5 2 2" xfId="34961" xr:uid="{00000000-0005-0000-0000-0000DA870000}"/>
    <cellStyle name="20% - Accent1 4 2 3 5 5 2 2 2" xfId="34962" xr:uid="{00000000-0005-0000-0000-0000DB870000}"/>
    <cellStyle name="20% - Accent1 4 2 3 5 5 2 3" xfId="34963" xr:uid="{00000000-0005-0000-0000-0000DC870000}"/>
    <cellStyle name="20% - Accent1 4 2 3 5 5 3" xfId="34964" xr:uid="{00000000-0005-0000-0000-0000DD870000}"/>
    <cellStyle name="20% - Accent1 4 2 3 5 5 3 2" xfId="34965" xr:uid="{00000000-0005-0000-0000-0000DE870000}"/>
    <cellStyle name="20% - Accent1 4 2 3 5 5 4" xfId="34966" xr:uid="{00000000-0005-0000-0000-0000DF870000}"/>
    <cellStyle name="20% - Accent1 4 2 3 5 6" xfId="34967" xr:uid="{00000000-0005-0000-0000-0000E0870000}"/>
    <cellStyle name="20% - Accent1 4 2 3 5 6 2" xfId="34968" xr:uid="{00000000-0005-0000-0000-0000E1870000}"/>
    <cellStyle name="20% - Accent1 4 2 3 5 6 2 2" xfId="34969" xr:uid="{00000000-0005-0000-0000-0000E2870000}"/>
    <cellStyle name="20% - Accent1 4 2 3 5 6 2 2 2" xfId="34970" xr:uid="{00000000-0005-0000-0000-0000E3870000}"/>
    <cellStyle name="20% - Accent1 4 2 3 5 6 2 3" xfId="34971" xr:uid="{00000000-0005-0000-0000-0000E4870000}"/>
    <cellStyle name="20% - Accent1 4 2 3 5 6 3" xfId="34972" xr:uid="{00000000-0005-0000-0000-0000E5870000}"/>
    <cellStyle name="20% - Accent1 4 2 3 5 6 3 2" xfId="34973" xr:uid="{00000000-0005-0000-0000-0000E6870000}"/>
    <cellStyle name="20% - Accent1 4 2 3 5 6 4" xfId="34974" xr:uid="{00000000-0005-0000-0000-0000E7870000}"/>
    <cellStyle name="20% - Accent1 4 2 3 5 7" xfId="34975" xr:uid="{00000000-0005-0000-0000-0000E8870000}"/>
    <cellStyle name="20% - Accent1 4 2 3 5 7 2" xfId="34976" xr:uid="{00000000-0005-0000-0000-0000E9870000}"/>
    <cellStyle name="20% - Accent1 4 2 3 5 7 2 2" xfId="34977" xr:uid="{00000000-0005-0000-0000-0000EA870000}"/>
    <cellStyle name="20% - Accent1 4 2 3 5 7 3" xfId="34978" xr:uid="{00000000-0005-0000-0000-0000EB870000}"/>
    <cellStyle name="20% - Accent1 4 2 3 5 8" xfId="34979" xr:uid="{00000000-0005-0000-0000-0000EC870000}"/>
    <cellStyle name="20% - Accent1 4 2 3 5 8 2" xfId="34980" xr:uid="{00000000-0005-0000-0000-0000ED870000}"/>
    <cellStyle name="20% - Accent1 4 2 3 5 8 2 2" xfId="34981" xr:uid="{00000000-0005-0000-0000-0000EE870000}"/>
    <cellStyle name="20% - Accent1 4 2 3 5 8 3" xfId="34982" xr:uid="{00000000-0005-0000-0000-0000EF870000}"/>
    <cellStyle name="20% - Accent1 4 2 3 5 9" xfId="34983" xr:uid="{00000000-0005-0000-0000-0000F0870000}"/>
    <cellStyle name="20% - Accent1 4 2 3 5 9 2" xfId="34984" xr:uid="{00000000-0005-0000-0000-0000F1870000}"/>
    <cellStyle name="20% - Accent1 4 2 3 6" xfId="34985" xr:uid="{00000000-0005-0000-0000-0000F2870000}"/>
    <cellStyle name="20% - Accent1 4 2 3 6 10" xfId="34986" xr:uid="{00000000-0005-0000-0000-0000F3870000}"/>
    <cellStyle name="20% - Accent1 4 2 3 6 10 2" xfId="34987" xr:uid="{00000000-0005-0000-0000-0000F4870000}"/>
    <cellStyle name="20% - Accent1 4 2 3 6 11" xfId="34988" xr:uid="{00000000-0005-0000-0000-0000F5870000}"/>
    <cellStyle name="20% - Accent1 4 2 3 6 2" xfId="34989" xr:uid="{00000000-0005-0000-0000-0000F6870000}"/>
    <cellStyle name="20% - Accent1 4 2 3 6 2 2" xfId="34990" xr:uid="{00000000-0005-0000-0000-0000F7870000}"/>
    <cellStyle name="20% - Accent1 4 2 3 6 2 2 2" xfId="34991" xr:uid="{00000000-0005-0000-0000-0000F8870000}"/>
    <cellStyle name="20% - Accent1 4 2 3 6 2 2 2 2" xfId="34992" xr:uid="{00000000-0005-0000-0000-0000F9870000}"/>
    <cellStyle name="20% - Accent1 4 2 3 6 2 2 2 2 2" xfId="34993" xr:uid="{00000000-0005-0000-0000-0000FA870000}"/>
    <cellStyle name="20% - Accent1 4 2 3 6 2 2 2 3" xfId="34994" xr:uid="{00000000-0005-0000-0000-0000FB870000}"/>
    <cellStyle name="20% - Accent1 4 2 3 6 2 2 3" xfId="34995" xr:uid="{00000000-0005-0000-0000-0000FC870000}"/>
    <cellStyle name="20% - Accent1 4 2 3 6 2 2 3 2" xfId="34996" xr:uid="{00000000-0005-0000-0000-0000FD870000}"/>
    <cellStyle name="20% - Accent1 4 2 3 6 2 2 4" xfId="34997" xr:uid="{00000000-0005-0000-0000-0000FE870000}"/>
    <cellStyle name="20% - Accent1 4 2 3 6 2 3" xfId="34998" xr:uid="{00000000-0005-0000-0000-0000FF870000}"/>
    <cellStyle name="20% - Accent1 4 2 3 6 2 3 2" xfId="34999" xr:uid="{00000000-0005-0000-0000-000000880000}"/>
    <cellStyle name="20% - Accent1 4 2 3 6 2 3 2 2" xfId="35000" xr:uid="{00000000-0005-0000-0000-000001880000}"/>
    <cellStyle name="20% - Accent1 4 2 3 6 2 3 2 2 2" xfId="35001" xr:uid="{00000000-0005-0000-0000-000002880000}"/>
    <cellStyle name="20% - Accent1 4 2 3 6 2 3 2 3" xfId="35002" xr:uid="{00000000-0005-0000-0000-000003880000}"/>
    <cellStyle name="20% - Accent1 4 2 3 6 2 3 3" xfId="35003" xr:uid="{00000000-0005-0000-0000-000004880000}"/>
    <cellStyle name="20% - Accent1 4 2 3 6 2 3 3 2" xfId="35004" xr:uid="{00000000-0005-0000-0000-000005880000}"/>
    <cellStyle name="20% - Accent1 4 2 3 6 2 3 4" xfId="35005" xr:uid="{00000000-0005-0000-0000-000006880000}"/>
    <cellStyle name="20% - Accent1 4 2 3 6 2 4" xfId="35006" xr:uid="{00000000-0005-0000-0000-000007880000}"/>
    <cellStyle name="20% - Accent1 4 2 3 6 2 4 2" xfId="35007" xr:uid="{00000000-0005-0000-0000-000008880000}"/>
    <cellStyle name="20% - Accent1 4 2 3 6 2 4 2 2" xfId="35008" xr:uid="{00000000-0005-0000-0000-000009880000}"/>
    <cellStyle name="20% - Accent1 4 2 3 6 2 4 2 2 2" xfId="35009" xr:uid="{00000000-0005-0000-0000-00000A880000}"/>
    <cellStyle name="20% - Accent1 4 2 3 6 2 4 2 3" xfId="35010" xr:uid="{00000000-0005-0000-0000-00000B880000}"/>
    <cellStyle name="20% - Accent1 4 2 3 6 2 4 3" xfId="35011" xr:uid="{00000000-0005-0000-0000-00000C880000}"/>
    <cellStyle name="20% - Accent1 4 2 3 6 2 4 3 2" xfId="35012" xr:uid="{00000000-0005-0000-0000-00000D880000}"/>
    <cellStyle name="20% - Accent1 4 2 3 6 2 4 4" xfId="35013" xr:uid="{00000000-0005-0000-0000-00000E880000}"/>
    <cellStyle name="20% - Accent1 4 2 3 6 2 5" xfId="35014" xr:uid="{00000000-0005-0000-0000-00000F880000}"/>
    <cellStyle name="20% - Accent1 4 2 3 6 2 5 2" xfId="35015" xr:uid="{00000000-0005-0000-0000-000010880000}"/>
    <cellStyle name="20% - Accent1 4 2 3 6 2 5 2 2" xfId="35016" xr:uid="{00000000-0005-0000-0000-000011880000}"/>
    <cellStyle name="20% - Accent1 4 2 3 6 2 5 3" xfId="35017" xr:uid="{00000000-0005-0000-0000-000012880000}"/>
    <cellStyle name="20% - Accent1 4 2 3 6 2 6" xfId="35018" xr:uid="{00000000-0005-0000-0000-000013880000}"/>
    <cellStyle name="20% - Accent1 4 2 3 6 2 6 2" xfId="35019" xr:uid="{00000000-0005-0000-0000-000014880000}"/>
    <cellStyle name="20% - Accent1 4 2 3 6 2 6 2 2" xfId="35020" xr:uid="{00000000-0005-0000-0000-000015880000}"/>
    <cellStyle name="20% - Accent1 4 2 3 6 2 6 3" xfId="35021" xr:uid="{00000000-0005-0000-0000-000016880000}"/>
    <cellStyle name="20% - Accent1 4 2 3 6 2 7" xfId="35022" xr:uid="{00000000-0005-0000-0000-000017880000}"/>
    <cellStyle name="20% - Accent1 4 2 3 6 2 7 2" xfId="35023" xr:uid="{00000000-0005-0000-0000-000018880000}"/>
    <cellStyle name="20% - Accent1 4 2 3 6 2 8" xfId="35024" xr:uid="{00000000-0005-0000-0000-000019880000}"/>
    <cellStyle name="20% - Accent1 4 2 3 6 2 8 2" xfId="35025" xr:uid="{00000000-0005-0000-0000-00001A880000}"/>
    <cellStyle name="20% - Accent1 4 2 3 6 2 9" xfId="35026" xr:uid="{00000000-0005-0000-0000-00001B880000}"/>
    <cellStyle name="20% - Accent1 4 2 3 6 3" xfId="35027" xr:uid="{00000000-0005-0000-0000-00001C880000}"/>
    <cellStyle name="20% - Accent1 4 2 3 6 3 2" xfId="35028" xr:uid="{00000000-0005-0000-0000-00001D880000}"/>
    <cellStyle name="20% - Accent1 4 2 3 6 3 2 2" xfId="35029" xr:uid="{00000000-0005-0000-0000-00001E880000}"/>
    <cellStyle name="20% - Accent1 4 2 3 6 3 2 2 2" xfId="35030" xr:uid="{00000000-0005-0000-0000-00001F880000}"/>
    <cellStyle name="20% - Accent1 4 2 3 6 3 2 2 2 2" xfId="35031" xr:uid="{00000000-0005-0000-0000-000020880000}"/>
    <cellStyle name="20% - Accent1 4 2 3 6 3 2 2 3" xfId="35032" xr:uid="{00000000-0005-0000-0000-000021880000}"/>
    <cellStyle name="20% - Accent1 4 2 3 6 3 2 3" xfId="35033" xr:uid="{00000000-0005-0000-0000-000022880000}"/>
    <cellStyle name="20% - Accent1 4 2 3 6 3 2 3 2" xfId="35034" xr:uid="{00000000-0005-0000-0000-000023880000}"/>
    <cellStyle name="20% - Accent1 4 2 3 6 3 2 4" xfId="35035" xr:uid="{00000000-0005-0000-0000-000024880000}"/>
    <cellStyle name="20% - Accent1 4 2 3 6 3 3" xfId="35036" xr:uid="{00000000-0005-0000-0000-000025880000}"/>
    <cellStyle name="20% - Accent1 4 2 3 6 3 3 2" xfId="35037" xr:uid="{00000000-0005-0000-0000-000026880000}"/>
    <cellStyle name="20% - Accent1 4 2 3 6 3 3 2 2" xfId="35038" xr:uid="{00000000-0005-0000-0000-000027880000}"/>
    <cellStyle name="20% - Accent1 4 2 3 6 3 3 2 2 2" xfId="35039" xr:uid="{00000000-0005-0000-0000-000028880000}"/>
    <cellStyle name="20% - Accent1 4 2 3 6 3 3 2 3" xfId="35040" xr:uid="{00000000-0005-0000-0000-000029880000}"/>
    <cellStyle name="20% - Accent1 4 2 3 6 3 3 3" xfId="35041" xr:uid="{00000000-0005-0000-0000-00002A880000}"/>
    <cellStyle name="20% - Accent1 4 2 3 6 3 3 3 2" xfId="35042" xr:uid="{00000000-0005-0000-0000-00002B880000}"/>
    <cellStyle name="20% - Accent1 4 2 3 6 3 3 4" xfId="35043" xr:uid="{00000000-0005-0000-0000-00002C880000}"/>
    <cellStyle name="20% - Accent1 4 2 3 6 3 4" xfId="35044" xr:uid="{00000000-0005-0000-0000-00002D880000}"/>
    <cellStyle name="20% - Accent1 4 2 3 6 3 4 2" xfId="35045" xr:uid="{00000000-0005-0000-0000-00002E880000}"/>
    <cellStyle name="20% - Accent1 4 2 3 6 3 4 2 2" xfId="35046" xr:uid="{00000000-0005-0000-0000-00002F880000}"/>
    <cellStyle name="20% - Accent1 4 2 3 6 3 4 2 2 2" xfId="35047" xr:uid="{00000000-0005-0000-0000-000030880000}"/>
    <cellStyle name="20% - Accent1 4 2 3 6 3 4 2 3" xfId="35048" xr:uid="{00000000-0005-0000-0000-000031880000}"/>
    <cellStyle name="20% - Accent1 4 2 3 6 3 4 3" xfId="35049" xr:uid="{00000000-0005-0000-0000-000032880000}"/>
    <cellStyle name="20% - Accent1 4 2 3 6 3 4 3 2" xfId="35050" xr:uid="{00000000-0005-0000-0000-000033880000}"/>
    <cellStyle name="20% - Accent1 4 2 3 6 3 4 4" xfId="35051" xr:uid="{00000000-0005-0000-0000-000034880000}"/>
    <cellStyle name="20% - Accent1 4 2 3 6 3 5" xfId="35052" xr:uid="{00000000-0005-0000-0000-000035880000}"/>
    <cellStyle name="20% - Accent1 4 2 3 6 3 5 2" xfId="35053" xr:uid="{00000000-0005-0000-0000-000036880000}"/>
    <cellStyle name="20% - Accent1 4 2 3 6 3 5 2 2" xfId="35054" xr:uid="{00000000-0005-0000-0000-000037880000}"/>
    <cellStyle name="20% - Accent1 4 2 3 6 3 5 3" xfId="35055" xr:uid="{00000000-0005-0000-0000-000038880000}"/>
    <cellStyle name="20% - Accent1 4 2 3 6 3 6" xfId="35056" xr:uid="{00000000-0005-0000-0000-000039880000}"/>
    <cellStyle name="20% - Accent1 4 2 3 6 3 6 2" xfId="35057" xr:uid="{00000000-0005-0000-0000-00003A880000}"/>
    <cellStyle name="20% - Accent1 4 2 3 6 3 6 2 2" xfId="35058" xr:uid="{00000000-0005-0000-0000-00003B880000}"/>
    <cellStyle name="20% - Accent1 4 2 3 6 3 6 3" xfId="35059" xr:uid="{00000000-0005-0000-0000-00003C880000}"/>
    <cellStyle name="20% - Accent1 4 2 3 6 3 7" xfId="35060" xr:uid="{00000000-0005-0000-0000-00003D880000}"/>
    <cellStyle name="20% - Accent1 4 2 3 6 3 7 2" xfId="35061" xr:uid="{00000000-0005-0000-0000-00003E880000}"/>
    <cellStyle name="20% - Accent1 4 2 3 6 3 8" xfId="35062" xr:uid="{00000000-0005-0000-0000-00003F880000}"/>
    <cellStyle name="20% - Accent1 4 2 3 6 3 8 2" xfId="35063" xr:uid="{00000000-0005-0000-0000-000040880000}"/>
    <cellStyle name="20% - Accent1 4 2 3 6 3 9" xfId="35064" xr:uid="{00000000-0005-0000-0000-000041880000}"/>
    <cellStyle name="20% - Accent1 4 2 3 6 4" xfId="35065" xr:uid="{00000000-0005-0000-0000-000042880000}"/>
    <cellStyle name="20% - Accent1 4 2 3 6 4 2" xfId="35066" xr:uid="{00000000-0005-0000-0000-000043880000}"/>
    <cellStyle name="20% - Accent1 4 2 3 6 4 2 2" xfId="35067" xr:uid="{00000000-0005-0000-0000-000044880000}"/>
    <cellStyle name="20% - Accent1 4 2 3 6 4 2 2 2" xfId="35068" xr:uid="{00000000-0005-0000-0000-000045880000}"/>
    <cellStyle name="20% - Accent1 4 2 3 6 4 2 3" xfId="35069" xr:uid="{00000000-0005-0000-0000-000046880000}"/>
    <cellStyle name="20% - Accent1 4 2 3 6 4 3" xfId="35070" xr:uid="{00000000-0005-0000-0000-000047880000}"/>
    <cellStyle name="20% - Accent1 4 2 3 6 4 3 2" xfId="35071" xr:uid="{00000000-0005-0000-0000-000048880000}"/>
    <cellStyle name="20% - Accent1 4 2 3 6 4 4" xfId="35072" xr:uid="{00000000-0005-0000-0000-000049880000}"/>
    <cellStyle name="20% - Accent1 4 2 3 6 5" xfId="35073" xr:uid="{00000000-0005-0000-0000-00004A880000}"/>
    <cellStyle name="20% - Accent1 4 2 3 6 5 2" xfId="35074" xr:uid="{00000000-0005-0000-0000-00004B880000}"/>
    <cellStyle name="20% - Accent1 4 2 3 6 5 2 2" xfId="35075" xr:uid="{00000000-0005-0000-0000-00004C880000}"/>
    <cellStyle name="20% - Accent1 4 2 3 6 5 2 2 2" xfId="35076" xr:uid="{00000000-0005-0000-0000-00004D880000}"/>
    <cellStyle name="20% - Accent1 4 2 3 6 5 2 3" xfId="35077" xr:uid="{00000000-0005-0000-0000-00004E880000}"/>
    <cellStyle name="20% - Accent1 4 2 3 6 5 3" xfId="35078" xr:uid="{00000000-0005-0000-0000-00004F880000}"/>
    <cellStyle name="20% - Accent1 4 2 3 6 5 3 2" xfId="35079" xr:uid="{00000000-0005-0000-0000-000050880000}"/>
    <cellStyle name="20% - Accent1 4 2 3 6 5 4" xfId="35080" xr:uid="{00000000-0005-0000-0000-000051880000}"/>
    <cellStyle name="20% - Accent1 4 2 3 6 6" xfId="35081" xr:uid="{00000000-0005-0000-0000-000052880000}"/>
    <cellStyle name="20% - Accent1 4 2 3 6 6 2" xfId="35082" xr:uid="{00000000-0005-0000-0000-000053880000}"/>
    <cellStyle name="20% - Accent1 4 2 3 6 6 2 2" xfId="35083" xr:uid="{00000000-0005-0000-0000-000054880000}"/>
    <cellStyle name="20% - Accent1 4 2 3 6 6 2 2 2" xfId="35084" xr:uid="{00000000-0005-0000-0000-000055880000}"/>
    <cellStyle name="20% - Accent1 4 2 3 6 6 2 3" xfId="35085" xr:uid="{00000000-0005-0000-0000-000056880000}"/>
    <cellStyle name="20% - Accent1 4 2 3 6 6 3" xfId="35086" xr:uid="{00000000-0005-0000-0000-000057880000}"/>
    <cellStyle name="20% - Accent1 4 2 3 6 6 3 2" xfId="35087" xr:uid="{00000000-0005-0000-0000-000058880000}"/>
    <cellStyle name="20% - Accent1 4 2 3 6 6 4" xfId="35088" xr:uid="{00000000-0005-0000-0000-000059880000}"/>
    <cellStyle name="20% - Accent1 4 2 3 6 7" xfId="35089" xr:uid="{00000000-0005-0000-0000-00005A880000}"/>
    <cellStyle name="20% - Accent1 4 2 3 6 7 2" xfId="35090" xr:uid="{00000000-0005-0000-0000-00005B880000}"/>
    <cellStyle name="20% - Accent1 4 2 3 6 7 2 2" xfId="35091" xr:uid="{00000000-0005-0000-0000-00005C880000}"/>
    <cellStyle name="20% - Accent1 4 2 3 6 7 3" xfId="35092" xr:uid="{00000000-0005-0000-0000-00005D880000}"/>
    <cellStyle name="20% - Accent1 4 2 3 6 8" xfId="35093" xr:uid="{00000000-0005-0000-0000-00005E880000}"/>
    <cellStyle name="20% - Accent1 4 2 3 6 8 2" xfId="35094" xr:uid="{00000000-0005-0000-0000-00005F880000}"/>
    <cellStyle name="20% - Accent1 4 2 3 6 8 2 2" xfId="35095" xr:uid="{00000000-0005-0000-0000-000060880000}"/>
    <cellStyle name="20% - Accent1 4 2 3 6 8 3" xfId="35096" xr:uid="{00000000-0005-0000-0000-000061880000}"/>
    <cellStyle name="20% - Accent1 4 2 3 6 9" xfId="35097" xr:uid="{00000000-0005-0000-0000-000062880000}"/>
    <cellStyle name="20% - Accent1 4 2 3 6 9 2" xfId="35098" xr:uid="{00000000-0005-0000-0000-000063880000}"/>
    <cellStyle name="20% - Accent1 4 2 3 7" xfId="35099" xr:uid="{00000000-0005-0000-0000-000064880000}"/>
    <cellStyle name="20% - Accent1 4 2 3 7 2" xfId="35100" xr:uid="{00000000-0005-0000-0000-000065880000}"/>
    <cellStyle name="20% - Accent1 4 2 3 7 2 2" xfId="35101" xr:uid="{00000000-0005-0000-0000-000066880000}"/>
    <cellStyle name="20% - Accent1 4 2 3 7 2 2 2" xfId="35102" xr:uid="{00000000-0005-0000-0000-000067880000}"/>
    <cellStyle name="20% - Accent1 4 2 3 7 2 2 2 2" xfId="35103" xr:uid="{00000000-0005-0000-0000-000068880000}"/>
    <cellStyle name="20% - Accent1 4 2 3 7 2 2 3" xfId="35104" xr:uid="{00000000-0005-0000-0000-000069880000}"/>
    <cellStyle name="20% - Accent1 4 2 3 7 2 3" xfId="35105" xr:uid="{00000000-0005-0000-0000-00006A880000}"/>
    <cellStyle name="20% - Accent1 4 2 3 7 2 3 2" xfId="35106" xr:uid="{00000000-0005-0000-0000-00006B880000}"/>
    <cellStyle name="20% - Accent1 4 2 3 7 2 4" xfId="35107" xr:uid="{00000000-0005-0000-0000-00006C880000}"/>
    <cellStyle name="20% - Accent1 4 2 3 7 3" xfId="35108" xr:uid="{00000000-0005-0000-0000-00006D880000}"/>
    <cellStyle name="20% - Accent1 4 2 3 7 3 2" xfId="35109" xr:uid="{00000000-0005-0000-0000-00006E880000}"/>
    <cellStyle name="20% - Accent1 4 2 3 7 3 2 2" xfId="35110" xr:uid="{00000000-0005-0000-0000-00006F880000}"/>
    <cellStyle name="20% - Accent1 4 2 3 7 3 2 2 2" xfId="35111" xr:uid="{00000000-0005-0000-0000-000070880000}"/>
    <cellStyle name="20% - Accent1 4 2 3 7 3 2 3" xfId="35112" xr:uid="{00000000-0005-0000-0000-000071880000}"/>
    <cellStyle name="20% - Accent1 4 2 3 7 3 3" xfId="35113" xr:uid="{00000000-0005-0000-0000-000072880000}"/>
    <cellStyle name="20% - Accent1 4 2 3 7 3 3 2" xfId="35114" xr:uid="{00000000-0005-0000-0000-000073880000}"/>
    <cellStyle name="20% - Accent1 4 2 3 7 3 4" xfId="35115" xr:uid="{00000000-0005-0000-0000-000074880000}"/>
    <cellStyle name="20% - Accent1 4 2 3 7 4" xfId="35116" xr:uid="{00000000-0005-0000-0000-000075880000}"/>
    <cellStyle name="20% - Accent1 4 2 3 7 4 2" xfId="35117" xr:uid="{00000000-0005-0000-0000-000076880000}"/>
    <cellStyle name="20% - Accent1 4 2 3 7 4 2 2" xfId="35118" xr:uid="{00000000-0005-0000-0000-000077880000}"/>
    <cellStyle name="20% - Accent1 4 2 3 7 4 2 2 2" xfId="35119" xr:uid="{00000000-0005-0000-0000-000078880000}"/>
    <cellStyle name="20% - Accent1 4 2 3 7 4 2 3" xfId="35120" xr:uid="{00000000-0005-0000-0000-000079880000}"/>
    <cellStyle name="20% - Accent1 4 2 3 7 4 3" xfId="35121" xr:uid="{00000000-0005-0000-0000-00007A880000}"/>
    <cellStyle name="20% - Accent1 4 2 3 7 4 3 2" xfId="35122" xr:uid="{00000000-0005-0000-0000-00007B880000}"/>
    <cellStyle name="20% - Accent1 4 2 3 7 4 4" xfId="35123" xr:uid="{00000000-0005-0000-0000-00007C880000}"/>
    <cellStyle name="20% - Accent1 4 2 3 7 5" xfId="35124" xr:uid="{00000000-0005-0000-0000-00007D880000}"/>
    <cellStyle name="20% - Accent1 4 2 3 7 5 2" xfId="35125" xr:uid="{00000000-0005-0000-0000-00007E880000}"/>
    <cellStyle name="20% - Accent1 4 2 3 7 5 2 2" xfId="35126" xr:uid="{00000000-0005-0000-0000-00007F880000}"/>
    <cellStyle name="20% - Accent1 4 2 3 7 5 3" xfId="35127" xr:uid="{00000000-0005-0000-0000-000080880000}"/>
    <cellStyle name="20% - Accent1 4 2 3 7 6" xfId="35128" xr:uid="{00000000-0005-0000-0000-000081880000}"/>
    <cellStyle name="20% - Accent1 4 2 3 7 6 2" xfId="35129" xr:uid="{00000000-0005-0000-0000-000082880000}"/>
    <cellStyle name="20% - Accent1 4 2 3 7 6 2 2" xfId="35130" xr:uid="{00000000-0005-0000-0000-000083880000}"/>
    <cellStyle name="20% - Accent1 4 2 3 7 6 3" xfId="35131" xr:uid="{00000000-0005-0000-0000-000084880000}"/>
    <cellStyle name="20% - Accent1 4 2 3 7 7" xfId="35132" xr:uid="{00000000-0005-0000-0000-000085880000}"/>
    <cellStyle name="20% - Accent1 4 2 3 7 7 2" xfId="35133" xr:uid="{00000000-0005-0000-0000-000086880000}"/>
    <cellStyle name="20% - Accent1 4 2 3 7 8" xfId="35134" xr:uid="{00000000-0005-0000-0000-000087880000}"/>
    <cellStyle name="20% - Accent1 4 2 3 7 8 2" xfId="35135" xr:uid="{00000000-0005-0000-0000-000088880000}"/>
    <cellStyle name="20% - Accent1 4 2 3 7 9" xfId="35136" xr:uid="{00000000-0005-0000-0000-000089880000}"/>
    <cellStyle name="20% - Accent1 4 2 3 8" xfId="35137" xr:uid="{00000000-0005-0000-0000-00008A880000}"/>
    <cellStyle name="20% - Accent1 4 2 3 8 2" xfId="35138" xr:uid="{00000000-0005-0000-0000-00008B880000}"/>
    <cellStyle name="20% - Accent1 4 2 3 8 2 2" xfId="35139" xr:uid="{00000000-0005-0000-0000-00008C880000}"/>
    <cellStyle name="20% - Accent1 4 2 3 8 2 2 2" xfId="35140" xr:uid="{00000000-0005-0000-0000-00008D880000}"/>
    <cellStyle name="20% - Accent1 4 2 3 8 2 2 2 2" xfId="35141" xr:uid="{00000000-0005-0000-0000-00008E880000}"/>
    <cellStyle name="20% - Accent1 4 2 3 8 2 2 3" xfId="35142" xr:uid="{00000000-0005-0000-0000-00008F880000}"/>
    <cellStyle name="20% - Accent1 4 2 3 8 2 3" xfId="35143" xr:uid="{00000000-0005-0000-0000-000090880000}"/>
    <cellStyle name="20% - Accent1 4 2 3 8 2 3 2" xfId="35144" xr:uid="{00000000-0005-0000-0000-000091880000}"/>
    <cellStyle name="20% - Accent1 4 2 3 8 2 4" xfId="35145" xr:uid="{00000000-0005-0000-0000-000092880000}"/>
    <cellStyle name="20% - Accent1 4 2 3 8 3" xfId="35146" xr:uid="{00000000-0005-0000-0000-000093880000}"/>
    <cellStyle name="20% - Accent1 4 2 3 8 3 2" xfId="35147" xr:uid="{00000000-0005-0000-0000-000094880000}"/>
    <cellStyle name="20% - Accent1 4 2 3 8 3 2 2" xfId="35148" xr:uid="{00000000-0005-0000-0000-000095880000}"/>
    <cellStyle name="20% - Accent1 4 2 3 8 3 2 2 2" xfId="35149" xr:uid="{00000000-0005-0000-0000-000096880000}"/>
    <cellStyle name="20% - Accent1 4 2 3 8 3 2 3" xfId="35150" xr:uid="{00000000-0005-0000-0000-000097880000}"/>
    <cellStyle name="20% - Accent1 4 2 3 8 3 3" xfId="35151" xr:uid="{00000000-0005-0000-0000-000098880000}"/>
    <cellStyle name="20% - Accent1 4 2 3 8 3 3 2" xfId="35152" xr:uid="{00000000-0005-0000-0000-000099880000}"/>
    <cellStyle name="20% - Accent1 4 2 3 8 3 4" xfId="35153" xr:uid="{00000000-0005-0000-0000-00009A880000}"/>
    <cellStyle name="20% - Accent1 4 2 3 8 4" xfId="35154" xr:uid="{00000000-0005-0000-0000-00009B880000}"/>
    <cellStyle name="20% - Accent1 4 2 3 8 4 2" xfId="35155" xr:uid="{00000000-0005-0000-0000-00009C880000}"/>
    <cellStyle name="20% - Accent1 4 2 3 8 4 2 2" xfId="35156" xr:uid="{00000000-0005-0000-0000-00009D880000}"/>
    <cellStyle name="20% - Accent1 4 2 3 8 4 2 2 2" xfId="35157" xr:uid="{00000000-0005-0000-0000-00009E880000}"/>
    <cellStyle name="20% - Accent1 4 2 3 8 4 2 3" xfId="35158" xr:uid="{00000000-0005-0000-0000-00009F880000}"/>
    <cellStyle name="20% - Accent1 4 2 3 8 4 3" xfId="35159" xr:uid="{00000000-0005-0000-0000-0000A0880000}"/>
    <cellStyle name="20% - Accent1 4 2 3 8 4 3 2" xfId="35160" xr:uid="{00000000-0005-0000-0000-0000A1880000}"/>
    <cellStyle name="20% - Accent1 4 2 3 8 4 4" xfId="35161" xr:uid="{00000000-0005-0000-0000-0000A2880000}"/>
    <cellStyle name="20% - Accent1 4 2 3 8 5" xfId="35162" xr:uid="{00000000-0005-0000-0000-0000A3880000}"/>
    <cellStyle name="20% - Accent1 4 2 3 8 5 2" xfId="35163" xr:uid="{00000000-0005-0000-0000-0000A4880000}"/>
    <cellStyle name="20% - Accent1 4 2 3 8 5 2 2" xfId="35164" xr:uid="{00000000-0005-0000-0000-0000A5880000}"/>
    <cellStyle name="20% - Accent1 4 2 3 8 5 3" xfId="35165" xr:uid="{00000000-0005-0000-0000-0000A6880000}"/>
    <cellStyle name="20% - Accent1 4 2 3 8 6" xfId="35166" xr:uid="{00000000-0005-0000-0000-0000A7880000}"/>
    <cellStyle name="20% - Accent1 4 2 3 8 6 2" xfId="35167" xr:uid="{00000000-0005-0000-0000-0000A8880000}"/>
    <cellStyle name="20% - Accent1 4 2 3 8 6 2 2" xfId="35168" xr:uid="{00000000-0005-0000-0000-0000A9880000}"/>
    <cellStyle name="20% - Accent1 4 2 3 8 6 3" xfId="35169" xr:uid="{00000000-0005-0000-0000-0000AA880000}"/>
    <cellStyle name="20% - Accent1 4 2 3 8 7" xfId="35170" xr:uid="{00000000-0005-0000-0000-0000AB880000}"/>
    <cellStyle name="20% - Accent1 4 2 3 8 7 2" xfId="35171" xr:uid="{00000000-0005-0000-0000-0000AC880000}"/>
    <cellStyle name="20% - Accent1 4 2 3 8 8" xfId="35172" xr:uid="{00000000-0005-0000-0000-0000AD880000}"/>
    <cellStyle name="20% - Accent1 4 2 3 8 8 2" xfId="35173" xr:uid="{00000000-0005-0000-0000-0000AE880000}"/>
    <cellStyle name="20% - Accent1 4 2 3 8 9" xfId="35174" xr:uid="{00000000-0005-0000-0000-0000AF880000}"/>
    <cellStyle name="20% - Accent1 4 2 3 9" xfId="35175" xr:uid="{00000000-0005-0000-0000-0000B0880000}"/>
    <cellStyle name="20% - Accent1 4 2 3 9 2" xfId="35176" xr:uid="{00000000-0005-0000-0000-0000B1880000}"/>
    <cellStyle name="20% - Accent1 4 2 3 9 2 2" xfId="35177" xr:uid="{00000000-0005-0000-0000-0000B2880000}"/>
    <cellStyle name="20% - Accent1 4 2 3 9 2 2 2" xfId="35178" xr:uid="{00000000-0005-0000-0000-0000B3880000}"/>
    <cellStyle name="20% - Accent1 4 2 3 9 2 3" xfId="35179" xr:uid="{00000000-0005-0000-0000-0000B4880000}"/>
    <cellStyle name="20% - Accent1 4 2 3 9 3" xfId="35180" xr:uid="{00000000-0005-0000-0000-0000B5880000}"/>
    <cellStyle name="20% - Accent1 4 2 3 9 3 2" xfId="35181" xr:uid="{00000000-0005-0000-0000-0000B6880000}"/>
    <cellStyle name="20% - Accent1 4 2 3 9 4" xfId="35182" xr:uid="{00000000-0005-0000-0000-0000B7880000}"/>
    <cellStyle name="20% - Accent1 4 2 4" xfId="35183" xr:uid="{00000000-0005-0000-0000-0000B8880000}"/>
    <cellStyle name="20% - Accent1 4 2 4 10" xfId="35184" xr:uid="{00000000-0005-0000-0000-0000B9880000}"/>
    <cellStyle name="20% - Accent1 4 2 4 10 2" xfId="35185" xr:uid="{00000000-0005-0000-0000-0000BA880000}"/>
    <cellStyle name="20% - Accent1 4 2 4 10 2 2" xfId="35186" xr:uid="{00000000-0005-0000-0000-0000BB880000}"/>
    <cellStyle name="20% - Accent1 4 2 4 10 2 2 2" xfId="35187" xr:uid="{00000000-0005-0000-0000-0000BC880000}"/>
    <cellStyle name="20% - Accent1 4 2 4 10 2 3" xfId="35188" xr:uid="{00000000-0005-0000-0000-0000BD880000}"/>
    <cellStyle name="20% - Accent1 4 2 4 10 3" xfId="35189" xr:uid="{00000000-0005-0000-0000-0000BE880000}"/>
    <cellStyle name="20% - Accent1 4 2 4 10 3 2" xfId="35190" xr:uid="{00000000-0005-0000-0000-0000BF880000}"/>
    <cellStyle name="20% - Accent1 4 2 4 10 4" xfId="35191" xr:uid="{00000000-0005-0000-0000-0000C0880000}"/>
    <cellStyle name="20% - Accent1 4 2 4 11" xfId="35192" xr:uid="{00000000-0005-0000-0000-0000C1880000}"/>
    <cellStyle name="20% - Accent1 4 2 4 11 2" xfId="35193" xr:uid="{00000000-0005-0000-0000-0000C2880000}"/>
    <cellStyle name="20% - Accent1 4 2 4 11 2 2" xfId="35194" xr:uid="{00000000-0005-0000-0000-0000C3880000}"/>
    <cellStyle name="20% - Accent1 4 2 4 11 2 2 2" xfId="35195" xr:uid="{00000000-0005-0000-0000-0000C4880000}"/>
    <cellStyle name="20% - Accent1 4 2 4 11 2 3" xfId="35196" xr:uid="{00000000-0005-0000-0000-0000C5880000}"/>
    <cellStyle name="20% - Accent1 4 2 4 11 3" xfId="35197" xr:uid="{00000000-0005-0000-0000-0000C6880000}"/>
    <cellStyle name="20% - Accent1 4 2 4 11 3 2" xfId="35198" xr:uid="{00000000-0005-0000-0000-0000C7880000}"/>
    <cellStyle name="20% - Accent1 4 2 4 11 4" xfId="35199" xr:uid="{00000000-0005-0000-0000-0000C8880000}"/>
    <cellStyle name="20% - Accent1 4 2 4 12" xfId="35200" xr:uid="{00000000-0005-0000-0000-0000C9880000}"/>
    <cellStyle name="20% - Accent1 4 2 4 12 2" xfId="35201" xr:uid="{00000000-0005-0000-0000-0000CA880000}"/>
    <cellStyle name="20% - Accent1 4 2 4 12 2 2" xfId="35202" xr:uid="{00000000-0005-0000-0000-0000CB880000}"/>
    <cellStyle name="20% - Accent1 4 2 4 12 3" xfId="35203" xr:uid="{00000000-0005-0000-0000-0000CC880000}"/>
    <cellStyle name="20% - Accent1 4 2 4 13" xfId="35204" xr:uid="{00000000-0005-0000-0000-0000CD880000}"/>
    <cellStyle name="20% - Accent1 4 2 4 13 2" xfId="35205" xr:uid="{00000000-0005-0000-0000-0000CE880000}"/>
    <cellStyle name="20% - Accent1 4 2 4 13 2 2" xfId="35206" xr:uid="{00000000-0005-0000-0000-0000CF880000}"/>
    <cellStyle name="20% - Accent1 4 2 4 13 3" xfId="35207" xr:uid="{00000000-0005-0000-0000-0000D0880000}"/>
    <cellStyle name="20% - Accent1 4 2 4 14" xfId="35208" xr:uid="{00000000-0005-0000-0000-0000D1880000}"/>
    <cellStyle name="20% - Accent1 4 2 4 14 2" xfId="35209" xr:uid="{00000000-0005-0000-0000-0000D2880000}"/>
    <cellStyle name="20% - Accent1 4 2 4 15" xfId="35210" xr:uid="{00000000-0005-0000-0000-0000D3880000}"/>
    <cellStyle name="20% - Accent1 4 2 4 15 2" xfId="35211" xr:uid="{00000000-0005-0000-0000-0000D4880000}"/>
    <cellStyle name="20% - Accent1 4 2 4 16" xfId="35212" xr:uid="{00000000-0005-0000-0000-0000D5880000}"/>
    <cellStyle name="20% - Accent1 4 2 4 2" xfId="35213" xr:uid="{00000000-0005-0000-0000-0000D6880000}"/>
    <cellStyle name="20% - Accent1 4 2 4 2 10" xfId="35214" xr:uid="{00000000-0005-0000-0000-0000D7880000}"/>
    <cellStyle name="20% - Accent1 4 2 4 2 10 2" xfId="35215" xr:uid="{00000000-0005-0000-0000-0000D8880000}"/>
    <cellStyle name="20% - Accent1 4 2 4 2 10 2 2" xfId="35216" xr:uid="{00000000-0005-0000-0000-0000D9880000}"/>
    <cellStyle name="20% - Accent1 4 2 4 2 10 2 2 2" xfId="35217" xr:uid="{00000000-0005-0000-0000-0000DA880000}"/>
    <cellStyle name="20% - Accent1 4 2 4 2 10 2 3" xfId="35218" xr:uid="{00000000-0005-0000-0000-0000DB880000}"/>
    <cellStyle name="20% - Accent1 4 2 4 2 10 3" xfId="35219" xr:uid="{00000000-0005-0000-0000-0000DC880000}"/>
    <cellStyle name="20% - Accent1 4 2 4 2 10 3 2" xfId="35220" xr:uid="{00000000-0005-0000-0000-0000DD880000}"/>
    <cellStyle name="20% - Accent1 4 2 4 2 10 4" xfId="35221" xr:uid="{00000000-0005-0000-0000-0000DE880000}"/>
    <cellStyle name="20% - Accent1 4 2 4 2 11" xfId="35222" xr:uid="{00000000-0005-0000-0000-0000DF880000}"/>
    <cellStyle name="20% - Accent1 4 2 4 2 11 2" xfId="35223" xr:uid="{00000000-0005-0000-0000-0000E0880000}"/>
    <cellStyle name="20% - Accent1 4 2 4 2 11 2 2" xfId="35224" xr:uid="{00000000-0005-0000-0000-0000E1880000}"/>
    <cellStyle name="20% - Accent1 4 2 4 2 11 3" xfId="35225" xr:uid="{00000000-0005-0000-0000-0000E2880000}"/>
    <cellStyle name="20% - Accent1 4 2 4 2 12" xfId="35226" xr:uid="{00000000-0005-0000-0000-0000E3880000}"/>
    <cellStyle name="20% - Accent1 4 2 4 2 12 2" xfId="35227" xr:uid="{00000000-0005-0000-0000-0000E4880000}"/>
    <cellStyle name="20% - Accent1 4 2 4 2 12 2 2" xfId="35228" xr:uid="{00000000-0005-0000-0000-0000E5880000}"/>
    <cellStyle name="20% - Accent1 4 2 4 2 12 3" xfId="35229" xr:uid="{00000000-0005-0000-0000-0000E6880000}"/>
    <cellStyle name="20% - Accent1 4 2 4 2 13" xfId="35230" xr:uid="{00000000-0005-0000-0000-0000E7880000}"/>
    <cellStyle name="20% - Accent1 4 2 4 2 13 2" xfId="35231" xr:uid="{00000000-0005-0000-0000-0000E8880000}"/>
    <cellStyle name="20% - Accent1 4 2 4 2 14" xfId="35232" xr:uid="{00000000-0005-0000-0000-0000E9880000}"/>
    <cellStyle name="20% - Accent1 4 2 4 2 14 2" xfId="35233" xr:uid="{00000000-0005-0000-0000-0000EA880000}"/>
    <cellStyle name="20% - Accent1 4 2 4 2 15" xfId="35234" xr:uid="{00000000-0005-0000-0000-0000EB880000}"/>
    <cellStyle name="20% - Accent1 4 2 4 2 2" xfId="35235" xr:uid="{00000000-0005-0000-0000-0000EC880000}"/>
    <cellStyle name="20% - Accent1 4 2 4 2 2 10" xfId="35236" xr:uid="{00000000-0005-0000-0000-0000ED880000}"/>
    <cellStyle name="20% - Accent1 4 2 4 2 2 10 2" xfId="35237" xr:uid="{00000000-0005-0000-0000-0000EE880000}"/>
    <cellStyle name="20% - Accent1 4 2 4 2 2 10 2 2" xfId="35238" xr:uid="{00000000-0005-0000-0000-0000EF880000}"/>
    <cellStyle name="20% - Accent1 4 2 4 2 2 10 3" xfId="35239" xr:uid="{00000000-0005-0000-0000-0000F0880000}"/>
    <cellStyle name="20% - Accent1 4 2 4 2 2 11" xfId="35240" xr:uid="{00000000-0005-0000-0000-0000F1880000}"/>
    <cellStyle name="20% - Accent1 4 2 4 2 2 11 2" xfId="35241" xr:uid="{00000000-0005-0000-0000-0000F2880000}"/>
    <cellStyle name="20% - Accent1 4 2 4 2 2 11 2 2" xfId="35242" xr:uid="{00000000-0005-0000-0000-0000F3880000}"/>
    <cellStyle name="20% - Accent1 4 2 4 2 2 11 3" xfId="35243" xr:uid="{00000000-0005-0000-0000-0000F4880000}"/>
    <cellStyle name="20% - Accent1 4 2 4 2 2 12" xfId="35244" xr:uid="{00000000-0005-0000-0000-0000F5880000}"/>
    <cellStyle name="20% - Accent1 4 2 4 2 2 12 2" xfId="35245" xr:uid="{00000000-0005-0000-0000-0000F6880000}"/>
    <cellStyle name="20% - Accent1 4 2 4 2 2 13" xfId="35246" xr:uid="{00000000-0005-0000-0000-0000F7880000}"/>
    <cellStyle name="20% - Accent1 4 2 4 2 2 13 2" xfId="35247" xr:uid="{00000000-0005-0000-0000-0000F8880000}"/>
    <cellStyle name="20% - Accent1 4 2 4 2 2 14" xfId="35248" xr:uid="{00000000-0005-0000-0000-0000F9880000}"/>
    <cellStyle name="20% - Accent1 4 2 4 2 2 2" xfId="35249" xr:uid="{00000000-0005-0000-0000-0000FA880000}"/>
    <cellStyle name="20% - Accent1 4 2 4 2 2 2 10" xfId="35250" xr:uid="{00000000-0005-0000-0000-0000FB880000}"/>
    <cellStyle name="20% - Accent1 4 2 4 2 2 2 10 2" xfId="35251" xr:uid="{00000000-0005-0000-0000-0000FC880000}"/>
    <cellStyle name="20% - Accent1 4 2 4 2 2 2 11" xfId="35252" xr:uid="{00000000-0005-0000-0000-0000FD880000}"/>
    <cellStyle name="20% - Accent1 4 2 4 2 2 2 2" xfId="35253" xr:uid="{00000000-0005-0000-0000-0000FE880000}"/>
    <cellStyle name="20% - Accent1 4 2 4 2 2 2 2 2" xfId="35254" xr:uid="{00000000-0005-0000-0000-0000FF880000}"/>
    <cellStyle name="20% - Accent1 4 2 4 2 2 2 2 2 2" xfId="35255" xr:uid="{00000000-0005-0000-0000-000000890000}"/>
    <cellStyle name="20% - Accent1 4 2 4 2 2 2 2 2 2 2" xfId="35256" xr:uid="{00000000-0005-0000-0000-000001890000}"/>
    <cellStyle name="20% - Accent1 4 2 4 2 2 2 2 2 2 2 2" xfId="35257" xr:uid="{00000000-0005-0000-0000-000002890000}"/>
    <cellStyle name="20% - Accent1 4 2 4 2 2 2 2 2 2 3" xfId="35258" xr:uid="{00000000-0005-0000-0000-000003890000}"/>
    <cellStyle name="20% - Accent1 4 2 4 2 2 2 2 2 3" xfId="35259" xr:uid="{00000000-0005-0000-0000-000004890000}"/>
    <cellStyle name="20% - Accent1 4 2 4 2 2 2 2 2 3 2" xfId="35260" xr:uid="{00000000-0005-0000-0000-000005890000}"/>
    <cellStyle name="20% - Accent1 4 2 4 2 2 2 2 2 4" xfId="35261" xr:uid="{00000000-0005-0000-0000-000006890000}"/>
    <cellStyle name="20% - Accent1 4 2 4 2 2 2 2 3" xfId="35262" xr:uid="{00000000-0005-0000-0000-000007890000}"/>
    <cellStyle name="20% - Accent1 4 2 4 2 2 2 2 3 2" xfId="35263" xr:uid="{00000000-0005-0000-0000-000008890000}"/>
    <cellStyle name="20% - Accent1 4 2 4 2 2 2 2 3 2 2" xfId="35264" xr:uid="{00000000-0005-0000-0000-000009890000}"/>
    <cellStyle name="20% - Accent1 4 2 4 2 2 2 2 3 2 2 2" xfId="35265" xr:uid="{00000000-0005-0000-0000-00000A890000}"/>
    <cellStyle name="20% - Accent1 4 2 4 2 2 2 2 3 2 3" xfId="35266" xr:uid="{00000000-0005-0000-0000-00000B890000}"/>
    <cellStyle name="20% - Accent1 4 2 4 2 2 2 2 3 3" xfId="35267" xr:uid="{00000000-0005-0000-0000-00000C890000}"/>
    <cellStyle name="20% - Accent1 4 2 4 2 2 2 2 3 3 2" xfId="35268" xr:uid="{00000000-0005-0000-0000-00000D890000}"/>
    <cellStyle name="20% - Accent1 4 2 4 2 2 2 2 3 4" xfId="35269" xr:uid="{00000000-0005-0000-0000-00000E890000}"/>
    <cellStyle name="20% - Accent1 4 2 4 2 2 2 2 4" xfId="35270" xr:uid="{00000000-0005-0000-0000-00000F890000}"/>
    <cellStyle name="20% - Accent1 4 2 4 2 2 2 2 4 2" xfId="35271" xr:uid="{00000000-0005-0000-0000-000010890000}"/>
    <cellStyle name="20% - Accent1 4 2 4 2 2 2 2 4 2 2" xfId="35272" xr:uid="{00000000-0005-0000-0000-000011890000}"/>
    <cellStyle name="20% - Accent1 4 2 4 2 2 2 2 4 2 2 2" xfId="35273" xr:uid="{00000000-0005-0000-0000-000012890000}"/>
    <cellStyle name="20% - Accent1 4 2 4 2 2 2 2 4 2 3" xfId="35274" xr:uid="{00000000-0005-0000-0000-000013890000}"/>
    <cellStyle name="20% - Accent1 4 2 4 2 2 2 2 4 3" xfId="35275" xr:uid="{00000000-0005-0000-0000-000014890000}"/>
    <cellStyle name="20% - Accent1 4 2 4 2 2 2 2 4 3 2" xfId="35276" xr:uid="{00000000-0005-0000-0000-000015890000}"/>
    <cellStyle name="20% - Accent1 4 2 4 2 2 2 2 4 4" xfId="35277" xr:uid="{00000000-0005-0000-0000-000016890000}"/>
    <cellStyle name="20% - Accent1 4 2 4 2 2 2 2 5" xfId="35278" xr:uid="{00000000-0005-0000-0000-000017890000}"/>
    <cellStyle name="20% - Accent1 4 2 4 2 2 2 2 5 2" xfId="35279" xr:uid="{00000000-0005-0000-0000-000018890000}"/>
    <cellStyle name="20% - Accent1 4 2 4 2 2 2 2 5 2 2" xfId="35280" xr:uid="{00000000-0005-0000-0000-000019890000}"/>
    <cellStyle name="20% - Accent1 4 2 4 2 2 2 2 5 3" xfId="35281" xr:uid="{00000000-0005-0000-0000-00001A890000}"/>
    <cellStyle name="20% - Accent1 4 2 4 2 2 2 2 6" xfId="35282" xr:uid="{00000000-0005-0000-0000-00001B890000}"/>
    <cellStyle name="20% - Accent1 4 2 4 2 2 2 2 6 2" xfId="35283" xr:uid="{00000000-0005-0000-0000-00001C890000}"/>
    <cellStyle name="20% - Accent1 4 2 4 2 2 2 2 6 2 2" xfId="35284" xr:uid="{00000000-0005-0000-0000-00001D890000}"/>
    <cellStyle name="20% - Accent1 4 2 4 2 2 2 2 6 3" xfId="35285" xr:uid="{00000000-0005-0000-0000-00001E890000}"/>
    <cellStyle name="20% - Accent1 4 2 4 2 2 2 2 7" xfId="35286" xr:uid="{00000000-0005-0000-0000-00001F890000}"/>
    <cellStyle name="20% - Accent1 4 2 4 2 2 2 2 7 2" xfId="35287" xr:uid="{00000000-0005-0000-0000-000020890000}"/>
    <cellStyle name="20% - Accent1 4 2 4 2 2 2 2 8" xfId="35288" xr:uid="{00000000-0005-0000-0000-000021890000}"/>
    <cellStyle name="20% - Accent1 4 2 4 2 2 2 2 8 2" xfId="35289" xr:uid="{00000000-0005-0000-0000-000022890000}"/>
    <cellStyle name="20% - Accent1 4 2 4 2 2 2 2 9" xfId="35290" xr:uid="{00000000-0005-0000-0000-000023890000}"/>
    <cellStyle name="20% - Accent1 4 2 4 2 2 2 3" xfId="35291" xr:uid="{00000000-0005-0000-0000-000024890000}"/>
    <cellStyle name="20% - Accent1 4 2 4 2 2 2 3 2" xfId="35292" xr:uid="{00000000-0005-0000-0000-000025890000}"/>
    <cellStyle name="20% - Accent1 4 2 4 2 2 2 3 2 2" xfId="35293" xr:uid="{00000000-0005-0000-0000-000026890000}"/>
    <cellStyle name="20% - Accent1 4 2 4 2 2 2 3 2 2 2" xfId="35294" xr:uid="{00000000-0005-0000-0000-000027890000}"/>
    <cellStyle name="20% - Accent1 4 2 4 2 2 2 3 2 2 2 2" xfId="35295" xr:uid="{00000000-0005-0000-0000-000028890000}"/>
    <cellStyle name="20% - Accent1 4 2 4 2 2 2 3 2 2 3" xfId="35296" xr:uid="{00000000-0005-0000-0000-000029890000}"/>
    <cellStyle name="20% - Accent1 4 2 4 2 2 2 3 2 3" xfId="35297" xr:uid="{00000000-0005-0000-0000-00002A890000}"/>
    <cellStyle name="20% - Accent1 4 2 4 2 2 2 3 2 3 2" xfId="35298" xr:uid="{00000000-0005-0000-0000-00002B890000}"/>
    <cellStyle name="20% - Accent1 4 2 4 2 2 2 3 2 4" xfId="35299" xr:uid="{00000000-0005-0000-0000-00002C890000}"/>
    <cellStyle name="20% - Accent1 4 2 4 2 2 2 3 3" xfId="35300" xr:uid="{00000000-0005-0000-0000-00002D890000}"/>
    <cellStyle name="20% - Accent1 4 2 4 2 2 2 3 3 2" xfId="35301" xr:uid="{00000000-0005-0000-0000-00002E890000}"/>
    <cellStyle name="20% - Accent1 4 2 4 2 2 2 3 3 2 2" xfId="35302" xr:uid="{00000000-0005-0000-0000-00002F890000}"/>
    <cellStyle name="20% - Accent1 4 2 4 2 2 2 3 3 2 2 2" xfId="35303" xr:uid="{00000000-0005-0000-0000-000030890000}"/>
    <cellStyle name="20% - Accent1 4 2 4 2 2 2 3 3 2 3" xfId="35304" xr:uid="{00000000-0005-0000-0000-000031890000}"/>
    <cellStyle name="20% - Accent1 4 2 4 2 2 2 3 3 3" xfId="35305" xr:uid="{00000000-0005-0000-0000-000032890000}"/>
    <cellStyle name="20% - Accent1 4 2 4 2 2 2 3 3 3 2" xfId="35306" xr:uid="{00000000-0005-0000-0000-000033890000}"/>
    <cellStyle name="20% - Accent1 4 2 4 2 2 2 3 3 4" xfId="35307" xr:uid="{00000000-0005-0000-0000-000034890000}"/>
    <cellStyle name="20% - Accent1 4 2 4 2 2 2 3 4" xfId="35308" xr:uid="{00000000-0005-0000-0000-000035890000}"/>
    <cellStyle name="20% - Accent1 4 2 4 2 2 2 3 4 2" xfId="35309" xr:uid="{00000000-0005-0000-0000-000036890000}"/>
    <cellStyle name="20% - Accent1 4 2 4 2 2 2 3 4 2 2" xfId="35310" xr:uid="{00000000-0005-0000-0000-000037890000}"/>
    <cellStyle name="20% - Accent1 4 2 4 2 2 2 3 4 2 2 2" xfId="35311" xr:uid="{00000000-0005-0000-0000-000038890000}"/>
    <cellStyle name="20% - Accent1 4 2 4 2 2 2 3 4 2 3" xfId="35312" xr:uid="{00000000-0005-0000-0000-000039890000}"/>
    <cellStyle name="20% - Accent1 4 2 4 2 2 2 3 4 3" xfId="35313" xr:uid="{00000000-0005-0000-0000-00003A890000}"/>
    <cellStyle name="20% - Accent1 4 2 4 2 2 2 3 4 3 2" xfId="35314" xr:uid="{00000000-0005-0000-0000-00003B890000}"/>
    <cellStyle name="20% - Accent1 4 2 4 2 2 2 3 4 4" xfId="35315" xr:uid="{00000000-0005-0000-0000-00003C890000}"/>
    <cellStyle name="20% - Accent1 4 2 4 2 2 2 3 5" xfId="35316" xr:uid="{00000000-0005-0000-0000-00003D890000}"/>
    <cellStyle name="20% - Accent1 4 2 4 2 2 2 3 5 2" xfId="35317" xr:uid="{00000000-0005-0000-0000-00003E890000}"/>
    <cellStyle name="20% - Accent1 4 2 4 2 2 2 3 5 2 2" xfId="35318" xr:uid="{00000000-0005-0000-0000-00003F890000}"/>
    <cellStyle name="20% - Accent1 4 2 4 2 2 2 3 5 3" xfId="35319" xr:uid="{00000000-0005-0000-0000-000040890000}"/>
    <cellStyle name="20% - Accent1 4 2 4 2 2 2 3 6" xfId="35320" xr:uid="{00000000-0005-0000-0000-000041890000}"/>
    <cellStyle name="20% - Accent1 4 2 4 2 2 2 3 6 2" xfId="35321" xr:uid="{00000000-0005-0000-0000-000042890000}"/>
    <cellStyle name="20% - Accent1 4 2 4 2 2 2 3 6 2 2" xfId="35322" xr:uid="{00000000-0005-0000-0000-000043890000}"/>
    <cellStyle name="20% - Accent1 4 2 4 2 2 2 3 6 3" xfId="35323" xr:uid="{00000000-0005-0000-0000-000044890000}"/>
    <cellStyle name="20% - Accent1 4 2 4 2 2 2 3 7" xfId="35324" xr:uid="{00000000-0005-0000-0000-000045890000}"/>
    <cellStyle name="20% - Accent1 4 2 4 2 2 2 3 7 2" xfId="35325" xr:uid="{00000000-0005-0000-0000-000046890000}"/>
    <cellStyle name="20% - Accent1 4 2 4 2 2 2 3 8" xfId="35326" xr:uid="{00000000-0005-0000-0000-000047890000}"/>
    <cellStyle name="20% - Accent1 4 2 4 2 2 2 3 8 2" xfId="35327" xr:uid="{00000000-0005-0000-0000-000048890000}"/>
    <cellStyle name="20% - Accent1 4 2 4 2 2 2 3 9" xfId="35328" xr:uid="{00000000-0005-0000-0000-000049890000}"/>
    <cellStyle name="20% - Accent1 4 2 4 2 2 2 4" xfId="35329" xr:uid="{00000000-0005-0000-0000-00004A890000}"/>
    <cellStyle name="20% - Accent1 4 2 4 2 2 2 4 2" xfId="35330" xr:uid="{00000000-0005-0000-0000-00004B890000}"/>
    <cellStyle name="20% - Accent1 4 2 4 2 2 2 4 2 2" xfId="35331" xr:uid="{00000000-0005-0000-0000-00004C890000}"/>
    <cellStyle name="20% - Accent1 4 2 4 2 2 2 4 2 2 2" xfId="35332" xr:uid="{00000000-0005-0000-0000-00004D890000}"/>
    <cellStyle name="20% - Accent1 4 2 4 2 2 2 4 2 3" xfId="35333" xr:uid="{00000000-0005-0000-0000-00004E890000}"/>
    <cellStyle name="20% - Accent1 4 2 4 2 2 2 4 3" xfId="35334" xr:uid="{00000000-0005-0000-0000-00004F890000}"/>
    <cellStyle name="20% - Accent1 4 2 4 2 2 2 4 3 2" xfId="35335" xr:uid="{00000000-0005-0000-0000-000050890000}"/>
    <cellStyle name="20% - Accent1 4 2 4 2 2 2 4 4" xfId="35336" xr:uid="{00000000-0005-0000-0000-000051890000}"/>
    <cellStyle name="20% - Accent1 4 2 4 2 2 2 5" xfId="35337" xr:uid="{00000000-0005-0000-0000-000052890000}"/>
    <cellStyle name="20% - Accent1 4 2 4 2 2 2 5 2" xfId="35338" xr:uid="{00000000-0005-0000-0000-000053890000}"/>
    <cellStyle name="20% - Accent1 4 2 4 2 2 2 5 2 2" xfId="35339" xr:uid="{00000000-0005-0000-0000-000054890000}"/>
    <cellStyle name="20% - Accent1 4 2 4 2 2 2 5 2 2 2" xfId="35340" xr:uid="{00000000-0005-0000-0000-000055890000}"/>
    <cellStyle name="20% - Accent1 4 2 4 2 2 2 5 2 3" xfId="35341" xr:uid="{00000000-0005-0000-0000-000056890000}"/>
    <cellStyle name="20% - Accent1 4 2 4 2 2 2 5 3" xfId="35342" xr:uid="{00000000-0005-0000-0000-000057890000}"/>
    <cellStyle name="20% - Accent1 4 2 4 2 2 2 5 3 2" xfId="35343" xr:uid="{00000000-0005-0000-0000-000058890000}"/>
    <cellStyle name="20% - Accent1 4 2 4 2 2 2 5 4" xfId="35344" xr:uid="{00000000-0005-0000-0000-000059890000}"/>
    <cellStyle name="20% - Accent1 4 2 4 2 2 2 6" xfId="35345" xr:uid="{00000000-0005-0000-0000-00005A890000}"/>
    <cellStyle name="20% - Accent1 4 2 4 2 2 2 6 2" xfId="35346" xr:uid="{00000000-0005-0000-0000-00005B890000}"/>
    <cellStyle name="20% - Accent1 4 2 4 2 2 2 6 2 2" xfId="35347" xr:uid="{00000000-0005-0000-0000-00005C890000}"/>
    <cellStyle name="20% - Accent1 4 2 4 2 2 2 6 2 2 2" xfId="35348" xr:uid="{00000000-0005-0000-0000-00005D890000}"/>
    <cellStyle name="20% - Accent1 4 2 4 2 2 2 6 2 3" xfId="35349" xr:uid="{00000000-0005-0000-0000-00005E890000}"/>
    <cellStyle name="20% - Accent1 4 2 4 2 2 2 6 3" xfId="35350" xr:uid="{00000000-0005-0000-0000-00005F890000}"/>
    <cellStyle name="20% - Accent1 4 2 4 2 2 2 6 3 2" xfId="35351" xr:uid="{00000000-0005-0000-0000-000060890000}"/>
    <cellStyle name="20% - Accent1 4 2 4 2 2 2 6 4" xfId="35352" xr:uid="{00000000-0005-0000-0000-000061890000}"/>
    <cellStyle name="20% - Accent1 4 2 4 2 2 2 7" xfId="35353" xr:uid="{00000000-0005-0000-0000-000062890000}"/>
    <cellStyle name="20% - Accent1 4 2 4 2 2 2 7 2" xfId="35354" xr:uid="{00000000-0005-0000-0000-000063890000}"/>
    <cellStyle name="20% - Accent1 4 2 4 2 2 2 7 2 2" xfId="35355" xr:uid="{00000000-0005-0000-0000-000064890000}"/>
    <cellStyle name="20% - Accent1 4 2 4 2 2 2 7 3" xfId="35356" xr:uid="{00000000-0005-0000-0000-000065890000}"/>
    <cellStyle name="20% - Accent1 4 2 4 2 2 2 8" xfId="35357" xr:uid="{00000000-0005-0000-0000-000066890000}"/>
    <cellStyle name="20% - Accent1 4 2 4 2 2 2 8 2" xfId="35358" xr:uid="{00000000-0005-0000-0000-000067890000}"/>
    <cellStyle name="20% - Accent1 4 2 4 2 2 2 8 2 2" xfId="35359" xr:uid="{00000000-0005-0000-0000-000068890000}"/>
    <cellStyle name="20% - Accent1 4 2 4 2 2 2 8 3" xfId="35360" xr:uid="{00000000-0005-0000-0000-000069890000}"/>
    <cellStyle name="20% - Accent1 4 2 4 2 2 2 9" xfId="35361" xr:uid="{00000000-0005-0000-0000-00006A890000}"/>
    <cellStyle name="20% - Accent1 4 2 4 2 2 2 9 2" xfId="35362" xr:uid="{00000000-0005-0000-0000-00006B890000}"/>
    <cellStyle name="20% - Accent1 4 2 4 2 2 3" xfId="35363" xr:uid="{00000000-0005-0000-0000-00006C890000}"/>
    <cellStyle name="20% - Accent1 4 2 4 2 2 3 10" xfId="35364" xr:uid="{00000000-0005-0000-0000-00006D890000}"/>
    <cellStyle name="20% - Accent1 4 2 4 2 2 3 10 2" xfId="35365" xr:uid="{00000000-0005-0000-0000-00006E890000}"/>
    <cellStyle name="20% - Accent1 4 2 4 2 2 3 11" xfId="35366" xr:uid="{00000000-0005-0000-0000-00006F890000}"/>
    <cellStyle name="20% - Accent1 4 2 4 2 2 3 2" xfId="35367" xr:uid="{00000000-0005-0000-0000-000070890000}"/>
    <cellStyle name="20% - Accent1 4 2 4 2 2 3 2 2" xfId="35368" xr:uid="{00000000-0005-0000-0000-000071890000}"/>
    <cellStyle name="20% - Accent1 4 2 4 2 2 3 2 2 2" xfId="35369" xr:uid="{00000000-0005-0000-0000-000072890000}"/>
    <cellStyle name="20% - Accent1 4 2 4 2 2 3 2 2 2 2" xfId="35370" xr:uid="{00000000-0005-0000-0000-000073890000}"/>
    <cellStyle name="20% - Accent1 4 2 4 2 2 3 2 2 2 2 2" xfId="35371" xr:uid="{00000000-0005-0000-0000-000074890000}"/>
    <cellStyle name="20% - Accent1 4 2 4 2 2 3 2 2 2 3" xfId="35372" xr:uid="{00000000-0005-0000-0000-000075890000}"/>
    <cellStyle name="20% - Accent1 4 2 4 2 2 3 2 2 3" xfId="35373" xr:uid="{00000000-0005-0000-0000-000076890000}"/>
    <cellStyle name="20% - Accent1 4 2 4 2 2 3 2 2 3 2" xfId="35374" xr:uid="{00000000-0005-0000-0000-000077890000}"/>
    <cellStyle name="20% - Accent1 4 2 4 2 2 3 2 2 4" xfId="35375" xr:uid="{00000000-0005-0000-0000-000078890000}"/>
    <cellStyle name="20% - Accent1 4 2 4 2 2 3 2 3" xfId="35376" xr:uid="{00000000-0005-0000-0000-000079890000}"/>
    <cellStyle name="20% - Accent1 4 2 4 2 2 3 2 3 2" xfId="35377" xr:uid="{00000000-0005-0000-0000-00007A890000}"/>
    <cellStyle name="20% - Accent1 4 2 4 2 2 3 2 3 2 2" xfId="35378" xr:uid="{00000000-0005-0000-0000-00007B890000}"/>
    <cellStyle name="20% - Accent1 4 2 4 2 2 3 2 3 2 2 2" xfId="35379" xr:uid="{00000000-0005-0000-0000-00007C890000}"/>
    <cellStyle name="20% - Accent1 4 2 4 2 2 3 2 3 2 3" xfId="35380" xr:uid="{00000000-0005-0000-0000-00007D890000}"/>
    <cellStyle name="20% - Accent1 4 2 4 2 2 3 2 3 3" xfId="35381" xr:uid="{00000000-0005-0000-0000-00007E890000}"/>
    <cellStyle name="20% - Accent1 4 2 4 2 2 3 2 3 3 2" xfId="35382" xr:uid="{00000000-0005-0000-0000-00007F890000}"/>
    <cellStyle name="20% - Accent1 4 2 4 2 2 3 2 3 4" xfId="35383" xr:uid="{00000000-0005-0000-0000-000080890000}"/>
    <cellStyle name="20% - Accent1 4 2 4 2 2 3 2 4" xfId="35384" xr:uid="{00000000-0005-0000-0000-000081890000}"/>
    <cellStyle name="20% - Accent1 4 2 4 2 2 3 2 4 2" xfId="35385" xr:uid="{00000000-0005-0000-0000-000082890000}"/>
    <cellStyle name="20% - Accent1 4 2 4 2 2 3 2 4 2 2" xfId="35386" xr:uid="{00000000-0005-0000-0000-000083890000}"/>
    <cellStyle name="20% - Accent1 4 2 4 2 2 3 2 4 2 2 2" xfId="35387" xr:uid="{00000000-0005-0000-0000-000084890000}"/>
    <cellStyle name="20% - Accent1 4 2 4 2 2 3 2 4 2 3" xfId="35388" xr:uid="{00000000-0005-0000-0000-000085890000}"/>
    <cellStyle name="20% - Accent1 4 2 4 2 2 3 2 4 3" xfId="35389" xr:uid="{00000000-0005-0000-0000-000086890000}"/>
    <cellStyle name="20% - Accent1 4 2 4 2 2 3 2 4 3 2" xfId="35390" xr:uid="{00000000-0005-0000-0000-000087890000}"/>
    <cellStyle name="20% - Accent1 4 2 4 2 2 3 2 4 4" xfId="35391" xr:uid="{00000000-0005-0000-0000-000088890000}"/>
    <cellStyle name="20% - Accent1 4 2 4 2 2 3 2 5" xfId="35392" xr:uid="{00000000-0005-0000-0000-000089890000}"/>
    <cellStyle name="20% - Accent1 4 2 4 2 2 3 2 5 2" xfId="35393" xr:uid="{00000000-0005-0000-0000-00008A890000}"/>
    <cellStyle name="20% - Accent1 4 2 4 2 2 3 2 5 2 2" xfId="35394" xr:uid="{00000000-0005-0000-0000-00008B890000}"/>
    <cellStyle name="20% - Accent1 4 2 4 2 2 3 2 5 3" xfId="35395" xr:uid="{00000000-0005-0000-0000-00008C890000}"/>
    <cellStyle name="20% - Accent1 4 2 4 2 2 3 2 6" xfId="35396" xr:uid="{00000000-0005-0000-0000-00008D890000}"/>
    <cellStyle name="20% - Accent1 4 2 4 2 2 3 2 6 2" xfId="35397" xr:uid="{00000000-0005-0000-0000-00008E890000}"/>
    <cellStyle name="20% - Accent1 4 2 4 2 2 3 2 6 2 2" xfId="35398" xr:uid="{00000000-0005-0000-0000-00008F890000}"/>
    <cellStyle name="20% - Accent1 4 2 4 2 2 3 2 6 3" xfId="35399" xr:uid="{00000000-0005-0000-0000-000090890000}"/>
    <cellStyle name="20% - Accent1 4 2 4 2 2 3 2 7" xfId="35400" xr:uid="{00000000-0005-0000-0000-000091890000}"/>
    <cellStyle name="20% - Accent1 4 2 4 2 2 3 2 7 2" xfId="35401" xr:uid="{00000000-0005-0000-0000-000092890000}"/>
    <cellStyle name="20% - Accent1 4 2 4 2 2 3 2 8" xfId="35402" xr:uid="{00000000-0005-0000-0000-000093890000}"/>
    <cellStyle name="20% - Accent1 4 2 4 2 2 3 2 8 2" xfId="35403" xr:uid="{00000000-0005-0000-0000-000094890000}"/>
    <cellStyle name="20% - Accent1 4 2 4 2 2 3 2 9" xfId="35404" xr:uid="{00000000-0005-0000-0000-000095890000}"/>
    <cellStyle name="20% - Accent1 4 2 4 2 2 3 3" xfId="35405" xr:uid="{00000000-0005-0000-0000-000096890000}"/>
    <cellStyle name="20% - Accent1 4 2 4 2 2 3 3 2" xfId="35406" xr:uid="{00000000-0005-0000-0000-000097890000}"/>
    <cellStyle name="20% - Accent1 4 2 4 2 2 3 3 2 2" xfId="35407" xr:uid="{00000000-0005-0000-0000-000098890000}"/>
    <cellStyle name="20% - Accent1 4 2 4 2 2 3 3 2 2 2" xfId="35408" xr:uid="{00000000-0005-0000-0000-000099890000}"/>
    <cellStyle name="20% - Accent1 4 2 4 2 2 3 3 2 2 2 2" xfId="35409" xr:uid="{00000000-0005-0000-0000-00009A890000}"/>
    <cellStyle name="20% - Accent1 4 2 4 2 2 3 3 2 2 3" xfId="35410" xr:uid="{00000000-0005-0000-0000-00009B890000}"/>
    <cellStyle name="20% - Accent1 4 2 4 2 2 3 3 2 3" xfId="35411" xr:uid="{00000000-0005-0000-0000-00009C890000}"/>
    <cellStyle name="20% - Accent1 4 2 4 2 2 3 3 2 3 2" xfId="35412" xr:uid="{00000000-0005-0000-0000-00009D890000}"/>
    <cellStyle name="20% - Accent1 4 2 4 2 2 3 3 2 4" xfId="35413" xr:uid="{00000000-0005-0000-0000-00009E890000}"/>
    <cellStyle name="20% - Accent1 4 2 4 2 2 3 3 3" xfId="35414" xr:uid="{00000000-0005-0000-0000-00009F890000}"/>
    <cellStyle name="20% - Accent1 4 2 4 2 2 3 3 3 2" xfId="35415" xr:uid="{00000000-0005-0000-0000-0000A0890000}"/>
    <cellStyle name="20% - Accent1 4 2 4 2 2 3 3 3 2 2" xfId="35416" xr:uid="{00000000-0005-0000-0000-0000A1890000}"/>
    <cellStyle name="20% - Accent1 4 2 4 2 2 3 3 3 2 2 2" xfId="35417" xr:uid="{00000000-0005-0000-0000-0000A2890000}"/>
    <cellStyle name="20% - Accent1 4 2 4 2 2 3 3 3 2 3" xfId="35418" xr:uid="{00000000-0005-0000-0000-0000A3890000}"/>
    <cellStyle name="20% - Accent1 4 2 4 2 2 3 3 3 3" xfId="35419" xr:uid="{00000000-0005-0000-0000-0000A4890000}"/>
    <cellStyle name="20% - Accent1 4 2 4 2 2 3 3 3 3 2" xfId="35420" xr:uid="{00000000-0005-0000-0000-0000A5890000}"/>
    <cellStyle name="20% - Accent1 4 2 4 2 2 3 3 3 4" xfId="35421" xr:uid="{00000000-0005-0000-0000-0000A6890000}"/>
    <cellStyle name="20% - Accent1 4 2 4 2 2 3 3 4" xfId="35422" xr:uid="{00000000-0005-0000-0000-0000A7890000}"/>
    <cellStyle name="20% - Accent1 4 2 4 2 2 3 3 4 2" xfId="35423" xr:uid="{00000000-0005-0000-0000-0000A8890000}"/>
    <cellStyle name="20% - Accent1 4 2 4 2 2 3 3 4 2 2" xfId="35424" xr:uid="{00000000-0005-0000-0000-0000A9890000}"/>
    <cellStyle name="20% - Accent1 4 2 4 2 2 3 3 4 2 2 2" xfId="35425" xr:uid="{00000000-0005-0000-0000-0000AA890000}"/>
    <cellStyle name="20% - Accent1 4 2 4 2 2 3 3 4 2 3" xfId="35426" xr:uid="{00000000-0005-0000-0000-0000AB890000}"/>
    <cellStyle name="20% - Accent1 4 2 4 2 2 3 3 4 3" xfId="35427" xr:uid="{00000000-0005-0000-0000-0000AC890000}"/>
    <cellStyle name="20% - Accent1 4 2 4 2 2 3 3 4 3 2" xfId="35428" xr:uid="{00000000-0005-0000-0000-0000AD890000}"/>
    <cellStyle name="20% - Accent1 4 2 4 2 2 3 3 4 4" xfId="35429" xr:uid="{00000000-0005-0000-0000-0000AE890000}"/>
    <cellStyle name="20% - Accent1 4 2 4 2 2 3 3 5" xfId="35430" xr:uid="{00000000-0005-0000-0000-0000AF890000}"/>
    <cellStyle name="20% - Accent1 4 2 4 2 2 3 3 5 2" xfId="35431" xr:uid="{00000000-0005-0000-0000-0000B0890000}"/>
    <cellStyle name="20% - Accent1 4 2 4 2 2 3 3 5 2 2" xfId="35432" xr:uid="{00000000-0005-0000-0000-0000B1890000}"/>
    <cellStyle name="20% - Accent1 4 2 4 2 2 3 3 5 3" xfId="35433" xr:uid="{00000000-0005-0000-0000-0000B2890000}"/>
    <cellStyle name="20% - Accent1 4 2 4 2 2 3 3 6" xfId="35434" xr:uid="{00000000-0005-0000-0000-0000B3890000}"/>
    <cellStyle name="20% - Accent1 4 2 4 2 2 3 3 6 2" xfId="35435" xr:uid="{00000000-0005-0000-0000-0000B4890000}"/>
    <cellStyle name="20% - Accent1 4 2 4 2 2 3 3 6 2 2" xfId="35436" xr:uid="{00000000-0005-0000-0000-0000B5890000}"/>
    <cellStyle name="20% - Accent1 4 2 4 2 2 3 3 6 3" xfId="35437" xr:uid="{00000000-0005-0000-0000-0000B6890000}"/>
    <cellStyle name="20% - Accent1 4 2 4 2 2 3 3 7" xfId="35438" xr:uid="{00000000-0005-0000-0000-0000B7890000}"/>
    <cellStyle name="20% - Accent1 4 2 4 2 2 3 3 7 2" xfId="35439" xr:uid="{00000000-0005-0000-0000-0000B8890000}"/>
    <cellStyle name="20% - Accent1 4 2 4 2 2 3 3 8" xfId="35440" xr:uid="{00000000-0005-0000-0000-0000B9890000}"/>
    <cellStyle name="20% - Accent1 4 2 4 2 2 3 3 8 2" xfId="35441" xr:uid="{00000000-0005-0000-0000-0000BA890000}"/>
    <cellStyle name="20% - Accent1 4 2 4 2 2 3 3 9" xfId="35442" xr:uid="{00000000-0005-0000-0000-0000BB890000}"/>
    <cellStyle name="20% - Accent1 4 2 4 2 2 3 4" xfId="35443" xr:uid="{00000000-0005-0000-0000-0000BC890000}"/>
    <cellStyle name="20% - Accent1 4 2 4 2 2 3 4 2" xfId="35444" xr:uid="{00000000-0005-0000-0000-0000BD890000}"/>
    <cellStyle name="20% - Accent1 4 2 4 2 2 3 4 2 2" xfId="35445" xr:uid="{00000000-0005-0000-0000-0000BE890000}"/>
    <cellStyle name="20% - Accent1 4 2 4 2 2 3 4 2 2 2" xfId="35446" xr:uid="{00000000-0005-0000-0000-0000BF890000}"/>
    <cellStyle name="20% - Accent1 4 2 4 2 2 3 4 2 3" xfId="35447" xr:uid="{00000000-0005-0000-0000-0000C0890000}"/>
    <cellStyle name="20% - Accent1 4 2 4 2 2 3 4 3" xfId="35448" xr:uid="{00000000-0005-0000-0000-0000C1890000}"/>
    <cellStyle name="20% - Accent1 4 2 4 2 2 3 4 3 2" xfId="35449" xr:uid="{00000000-0005-0000-0000-0000C2890000}"/>
    <cellStyle name="20% - Accent1 4 2 4 2 2 3 4 4" xfId="35450" xr:uid="{00000000-0005-0000-0000-0000C3890000}"/>
    <cellStyle name="20% - Accent1 4 2 4 2 2 3 5" xfId="35451" xr:uid="{00000000-0005-0000-0000-0000C4890000}"/>
    <cellStyle name="20% - Accent1 4 2 4 2 2 3 5 2" xfId="35452" xr:uid="{00000000-0005-0000-0000-0000C5890000}"/>
    <cellStyle name="20% - Accent1 4 2 4 2 2 3 5 2 2" xfId="35453" xr:uid="{00000000-0005-0000-0000-0000C6890000}"/>
    <cellStyle name="20% - Accent1 4 2 4 2 2 3 5 2 2 2" xfId="35454" xr:uid="{00000000-0005-0000-0000-0000C7890000}"/>
    <cellStyle name="20% - Accent1 4 2 4 2 2 3 5 2 3" xfId="35455" xr:uid="{00000000-0005-0000-0000-0000C8890000}"/>
    <cellStyle name="20% - Accent1 4 2 4 2 2 3 5 3" xfId="35456" xr:uid="{00000000-0005-0000-0000-0000C9890000}"/>
    <cellStyle name="20% - Accent1 4 2 4 2 2 3 5 3 2" xfId="35457" xr:uid="{00000000-0005-0000-0000-0000CA890000}"/>
    <cellStyle name="20% - Accent1 4 2 4 2 2 3 5 4" xfId="35458" xr:uid="{00000000-0005-0000-0000-0000CB890000}"/>
    <cellStyle name="20% - Accent1 4 2 4 2 2 3 6" xfId="35459" xr:uid="{00000000-0005-0000-0000-0000CC890000}"/>
    <cellStyle name="20% - Accent1 4 2 4 2 2 3 6 2" xfId="35460" xr:uid="{00000000-0005-0000-0000-0000CD890000}"/>
    <cellStyle name="20% - Accent1 4 2 4 2 2 3 6 2 2" xfId="35461" xr:uid="{00000000-0005-0000-0000-0000CE890000}"/>
    <cellStyle name="20% - Accent1 4 2 4 2 2 3 6 2 2 2" xfId="35462" xr:uid="{00000000-0005-0000-0000-0000CF890000}"/>
    <cellStyle name="20% - Accent1 4 2 4 2 2 3 6 2 3" xfId="35463" xr:uid="{00000000-0005-0000-0000-0000D0890000}"/>
    <cellStyle name="20% - Accent1 4 2 4 2 2 3 6 3" xfId="35464" xr:uid="{00000000-0005-0000-0000-0000D1890000}"/>
    <cellStyle name="20% - Accent1 4 2 4 2 2 3 6 3 2" xfId="35465" xr:uid="{00000000-0005-0000-0000-0000D2890000}"/>
    <cellStyle name="20% - Accent1 4 2 4 2 2 3 6 4" xfId="35466" xr:uid="{00000000-0005-0000-0000-0000D3890000}"/>
    <cellStyle name="20% - Accent1 4 2 4 2 2 3 7" xfId="35467" xr:uid="{00000000-0005-0000-0000-0000D4890000}"/>
    <cellStyle name="20% - Accent1 4 2 4 2 2 3 7 2" xfId="35468" xr:uid="{00000000-0005-0000-0000-0000D5890000}"/>
    <cellStyle name="20% - Accent1 4 2 4 2 2 3 7 2 2" xfId="35469" xr:uid="{00000000-0005-0000-0000-0000D6890000}"/>
    <cellStyle name="20% - Accent1 4 2 4 2 2 3 7 3" xfId="35470" xr:uid="{00000000-0005-0000-0000-0000D7890000}"/>
    <cellStyle name="20% - Accent1 4 2 4 2 2 3 8" xfId="35471" xr:uid="{00000000-0005-0000-0000-0000D8890000}"/>
    <cellStyle name="20% - Accent1 4 2 4 2 2 3 8 2" xfId="35472" xr:uid="{00000000-0005-0000-0000-0000D9890000}"/>
    <cellStyle name="20% - Accent1 4 2 4 2 2 3 8 2 2" xfId="35473" xr:uid="{00000000-0005-0000-0000-0000DA890000}"/>
    <cellStyle name="20% - Accent1 4 2 4 2 2 3 8 3" xfId="35474" xr:uid="{00000000-0005-0000-0000-0000DB890000}"/>
    <cellStyle name="20% - Accent1 4 2 4 2 2 3 9" xfId="35475" xr:uid="{00000000-0005-0000-0000-0000DC890000}"/>
    <cellStyle name="20% - Accent1 4 2 4 2 2 3 9 2" xfId="35476" xr:uid="{00000000-0005-0000-0000-0000DD890000}"/>
    <cellStyle name="20% - Accent1 4 2 4 2 2 4" xfId="35477" xr:uid="{00000000-0005-0000-0000-0000DE890000}"/>
    <cellStyle name="20% - Accent1 4 2 4 2 2 4 10" xfId="35478" xr:uid="{00000000-0005-0000-0000-0000DF890000}"/>
    <cellStyle name="20% - Accent1 4 2 4 2 2 4 10 2" xfId="35479" xr:uid="{00000000-0005-0000-0000-0000E0890000}"/>
    <cellStyle name="20% - Accent1 4 2 4 2 2 4 11" xfId="35480" xr:uid="{00000000-0005-0000-0000-0000E1890000}"/>
    <cellStyle name="20% - Accent1 4 2 4 2 2 4 2" xfId="35481" xr:uid="{00000000-0005-0000-0000-0000E2890000}"/>
    <cellStyle name="20% - Accent1 4 2 4 2 2 4 2 2" xfId="35482" xr:uid="{00000000-0005-0000-0000-0000E3890000}"/>
    <cellStyle name="20% - Accent1 4 2 4 2 2 4 2 2 2" xfId="35483" xr:uid="{00000000-0005-0000-0000-0000E4890000}"/>
    <cellStyle name="20% - Accent1 4 2 4 2 2 4 2 2 2 2" xfId="35484" xr:uid="{00000000-0005-0000-0000-0000E5890000}"/>
    <cellStyle name="20% - Accent1 4 2 4 2 2 4 2 2 2 2 2" xfId="35485" xr:uid="{00000000-0005-0000-0000-0000E6890000}"/>
    <cellStyle name="20% - Accent1 4 2 4 2 2 4 2 2 2 3" xfId="35486" xr:uid="{00000000-0005-0000-0000-0000E7890000}"/>
    <cellStyle name="20% - Accent1 4 2 4 2 2 4 2 2 3" xfId="35487" xr:uid="{00000000-0005-0000-0000-0000E8890000}"/>
    <cellStyle name="20% - Accent1 4 2 4 2 2 4 2 2 3 2" xfId="35488" xr:uid="{00000000-0005-0000-0000-0000E9890000}"/>
    <cellStyle name="20% - Accent1 4 2 4 2 2 4 2 2 4" xfId="35489" xr:uid="{00000000-0005-0000-0000-0000EA890000}"/>
    <cellStyle name="20% - Accent1 4 2 4 2 2 4 2 3" xfId="35490" xr:uid="{00000000-0005-0000-0000-0000EB890000}"/>
    <cellStyle name="20% - Accent1 4 2 4 2 2 4 2 3 2" xfId="35491" xr:uid="{00000000-0005-0000-0000-0000EC890000}"/>
    <cellStyle name="20% - Accent1 4 2 4 2 2 4 2 3 2 2" xfId="35492" xr:uid="{00000000-0005-0000-0000-0000ED890000}"/>
    <cellStyle name="20% - Accent1 4 2 4 2 2 4 2 3 2 2 2" xfId="35493" xr:uid="{00000000-0005-0000-0000-0000EE890000}"/>
    <cellStyle name="20% - Accent1 4 2 4 2 2 4 2 3 2 3" xfId="35494" xr:uid="{00000000-0005-0000-0000-0000EF890000}"/>
    <cellStyle name="20% - Accent1 4 2 4 2 2 4 2 3 3" xfId="35495" xr:uid="{00000000-0005-0000-0000-0000F0890000}"/>
    <cellStyle name="20% - Accent1 4 2 4 2 2 4 2 3 3 2" xfId="35496" xr:uid="{00000000-0005-0000-0000-0000F1890000}"/>
    <cellStyle name="20% - Accent1 4 2 4 2 2 4 2 3 4" xfId="35497" xr:uid="{00000000-0005-0000-0000-0000F2890000}"/>
    <cellStyle name="20% - Accent1 4 2 4 2 2 4 2 4" xfId="35498" xr:uid="{00000000-0005-0000-0000-0000F3890000}"/>
    <cellStyle name="20% - Accent1 4 2 4 2 2 4 2 4 2" xfId="35499" xr:uid="{00000000-0005-0000-0000-0000F4890000}"/>
    <cellStyle name="20% - Accent1 4 2 4 2 2 4 2 4 2 2" xfId="35500" xr:uid="{00000000-0005-0000-0000-0000F5890000}"/>
    <cellStyle name="20% - Accent1 4 2 4 2 2 4 2 4 2 2 2" xfId="35501" xr:uid="{00000000-0005-0000-0000-0000F6890000}"/>
    <cellStyle name="20% - Accent1 4 2 4 2 2 4 2 4 2 3" xfId="35502" xr:uid="{00000000-0005-0000-0000-0000F7890000}"/>
    <cellStyle name="20% - Accent1 4 2 4 2 2 4 2 4 3" xfId="35503" xr:uid="{00000000-0005-0000-0000-0000F8890000}"/>
    <cellStyle name="20% - Accent1 4 2 4 2 2 4 2 4 3 2" xfId="35504" xr:uid="{00000000-0005-0000-0000-0000F9890000}"/>
    <cellStyle name="20% - Accent1 4 2 4 2 2 4 2 4 4" xfId="35505" xr:uid="{00000000-0005-0000-0000-0000FA890000}"/>
    <cellStyle name="20% - Accent1 4 2 4 2 2 4 2 5" xfId="35506" xr:uid="{00000000-0005-0000-0000-0000FB890000}"/>
    <cellStyle name="20% - Accent1 4 2 4 2 2 4 2 5 2" xfId="35507" xr:uid="{00000000-0005-0000-0000-0000FC890000}"/>
    <cellStyle name="20% - Accent1 4 2 4 2 2 4 2 5 2 2" xfId="35508" xr:uid="{00000000-0005-0000-0000-0000FD890000}"/>
    <cellStyle name="20% - Accent1 4 2 4 2 2 4 2 5 3" xfId="35509" xr:uid="{00000000-0005-0000-0000-0000FE890000}"/>
    <cellStyle name="20% - Accent1 4 2 4 2 2 4 2 6" xfId="35510" xr:uid="{00000000-0005-0000-0000-0000FF890000}"/>
    <cellStyle name="20% - Accent1 4 2 4 2 2 4 2 6 2" xfId="35511" xr:uid="{00000000-0005-0000-0000-0000008A0000}"/>
    <cellStyle name="20% - Accent1 4 2 4 2 2 4 2 6 2 2" xfId="35512" xr:uid="{00000000-0005-0000-0000-0000018A0000}"/>
    <cellStyle name="20% - Accent1 4 2 4 2 2 4 2 6 3" xfId="35513" xr:uid="{00000000-0005-0000-0000-0000028A0000}"/>
    <cellStyle name="20% - Accent1 4 2 4 2 2 4 2 7" xfId="35514" xr:uid="{00000000-0005-0000-0000-0000038A0000}"/>
    <cellStyle name="20% - Accent1 4 2 4 2 2 4 2 7 2" xfId="35515" xr:uid="{00000000-0005-0000-0000-0000048A0000}"/>
    <cellStyle name="20% - Accent1 4 2 4 2 2 4 2 8" xfId="35516" xr:uid="{00000000-0005-0000-0000-0000058A0000}"/>
    <cellStyle name="20% - Accent1 4 2 4 2 2 4 2 8 2" xfId="35517" xr:uid="{00000000-0005-0000-0000-0000068A0000}"/>
    <cellStyle name="20% - Accent1 4 2 4 2 2 4 2 9" xfId="35518" xr:uid="{00000000-0005-0000-0000-0000078A0000}"/>
    <cellStyle name="20% - Accent1 4 2 4 2 2 4 3" xfId="35519" xr:uid="{00000000-0005-0000-0000-0000088A0000}"/>
    <cellStyle name="20% - Accent1 4 2 4 2 2 4 3 2" xfId="35520" xr:uid="{00000000-0005-0000-0000-0000098A0000}"/>
    <cellStyle name="20% - Accent1 4 2 4 2 2 4 3 2 2" xfId="35521" xr:uid="{00000000-0005-0000-0000-00000A8A0000}"/>
    <cellStyle name="20% - Accent1 4 2 4 2 2 4 3 2 2 2" xfId="35522" xr:uid="{00000000-0005-0000-0000-00000B8A0000}"/>
    <cellStyle name="20% - Accent1 4 2 4 2 2 4 3 2 2 2 2" xfId="35523" xr:uid="{00000000-0005-0000-0000-00000C8A0000}"/>
    <cellStyle name="20% - Accent1 4 2 4 2 2 4 3 2 2 3" xfId="35524" xr:uid="{00000000-0005-0000-0000-00000D8A0000}"/>
    <cellStyle name="20% - Accent1 4 2 4 2 2 4 3 2 3" xfId="35525" xr:uid="{00000000-0005-0000-0000-00000E8A0000}"/>
    <cellStyle name="20% - Accent1 4 2 4 2 2 4 3 2 3 2" xfId="35526" xr:uid="{00000000-0005-0000-0000-00000F8A0000}"/>
    <cellStyle name="20% - Accent1 4 2 4 2 2 4 3 2 4" xfId="35527" xr:uid="{00000000-0005-0000-0000-0000108A0000}"/>
    <cellStyle name="20% - Accent1 4 2 4 2 2 4 3 3" xfId="35528" xr:uid="{00000000-0005-0000-0000-0000118A0000}"/>
    <cellStyle name="20% - Accent1 4 2 4 2 2 4 3 3 2" xfId="35529" xr:uid="{00000000-0005-0000-0000-0000128A0000}"/>
    <cellStyle name="20% - Accent1 4 2 4 2 2 4 3 3 2 2" xfId="35530" xr:uid="{00000000-0005-0000-0000-0000138A0000}"/>
    <cellStyle name="20% - Accent1 4 2 4 2 2 4 3 3 2 2 2" xfId="35531" xr:uid="{00000000-0005-0000-0000-0000148A0000}"/>
    <cellStyle name="20% - Accent1 4 2 4 2 2 4 3 3 2 3" xfId="35532" xr:uid="{00000000-0005-0000-0000-0000158A0000}"/>
    <cellStyle name="20% - Accent1 4 2 4 2 2 4 3 3 3" xfId="35533" xr:uid="{00000000-0005-0000-0000-0000168A0000}"/>
    <cellStyle name="20% - Accent1 4 2 4 2 2 4 3 3 3 2" xfId="35534" xr:uid="{00000000-0005-0000-0000-0000178A0000}"/>
    <cellStyle name="20% - Accent1 4 2 4 2 2 4 3 3 4" xfId="35535" xr:uid="{00000000-0005-0000-0000-0000188A0000}"/>
    <cellStyle name="20% - Accent1 4 2 4 2 2 4 3 4" xfId="35536" xr:uid="{00000000-0005-0000-0000-0000198A0000}"/>
    <cellStyle name="20% - Accent1 4 2 4 2 2 4 3 4 2" xfId="35537" xr:uid="{00000000-0005-0000-0000-00001A8A0000}"/>
    <cellStyle name="20% - Accent1 4 2 4 2 2 4 3 4 2 2" xfId="35538" xr:uid="{00000000-0005-0000-0000-00001B8A0000}"/>
    <cellStyle name="20% - Accent1 4 2 4 2 2 4 3 4 2 2 2" xfId="35539" xr:uid="{00000000-0005-0000-0000-00001C8A0000}"/>
    <cellStyle name="20% - Accent1 4 2 4 2 2 4 3 4 2 3" xfId="35540" xr:uid="{00000000-0005-0000-0000-00001D8A0000}"/>
    <cellStyle name="20% - Accent1 4 2 4 2 2 4 3 4 3" xfId="35541" xr:uid="{00000000-0005-0000-0000-00001E8A0000}"/>
    <cellStyle name="20% - Accent1 4 2 4 2 2 4 3 4 3 2" xfId="35542" xr:uid="{00000000-0005-0000-0000-00001F8A0000}"/>
    <cellStyle name="20% - Accent1 4 2 4 2 2 4 3 4 4" xfId="35543" xr:uid="{00000000-0005-0000-0000-0000208A0000}"/>
    <cellStyle name="20% - Accent1 4 2 4 2 2 4 3 5" xfId="35544" xr:uid="{00000000-0005-0000-0000-0000218A0000}"/>
    <cellStyle name="20% - Accent1 4 2 4 2 2 4 3 5 2" xfId="35545" xr:uid="{00000000-0005-0000-0000-0000228A0000}"/>
    <cellStyle name="20% - Accent1 4 2 4 2 2 4 3 5 2 2" xfId="35546" xr:uid="{00000000-0005-0000-0000-0000238A0000}"/>
    <cellStyle name="20% - Accent1 4 2 4 2 2 4 3 5 3" xfId="35547" xr:uid="{00000000-0005-0000-0000-0000248A0000}"/>
    <cellStyle name="20% - Accent1 4 2 4 2 2 4 3 6" xfId="35548" xr:uid="{00000000-0005-0000-0000-0000258A0000}"/>
    <cellStyle name="20% - Accent1 4 2 4 2 2 4 3 6 2" xfId="35549" xr:uid="{00000000-0005-0000-0000-0000268A0000}"/>
    <cellStyle name="20% - Accent1 4 2 4 2 2 4 3 6 2 2" xfId="35550" xr:uid="{00000000-0005-0000-0000-0000278A0000}"/>
    <cellStyle name="20% - Accent1 4 2 4 2 2 4 3 6 3" xfId="35551" xr:uid="{00000000-0005-0000-0000-0000288A0000}"/>
    <cellStyle name="20% - Accent1 4 2 4 2 2 4 3 7" xfId="35552" xr:uid="{00000000-0005-0000-0000-0000298A0000}"/>
    <cellStyle name="20% - Accent1 4 2 4 2 2 4 3 7 2" xfId="35553" xr:uid="{00000000-0005-0000-0000-00002A8A0000}"/>
    <cellStyle name="20% - Accent1 4 2 4 2 2 4 3 8" xfId="35554" xr:uid="{00000000-0005-0000-0000-00002B8A0000}"/>
    <cellStyle name="20% - Accent1 4 2 4 2 2 4 3 8 2" xfId="35555" xr:uid="{00000000-0005-0000-0000-00002C8A0000}"/>
    <cellStyle name="20% - Accent1 4 2 4 2 2 4 3 9" xfId="35556" xr:uid="{00000000-0005-0000-0000-00002D8A0000}"/>
    <cellStyle name="20% - Accent1 4 2 4 2 2 4 4" xfId="35557" xr:uid="{00000000-0005-0000-0000-00002E8A0000}"/>
    <cellStyle name="20% - Accent1 4 2 4 2 2 4 4 2" xfId="35558" xr:uid="{00000000-0005-0000-0000-00002F8A0000}"/>
    <cellStyle name="20% - Accent1 4 2 4 2 2 4 4 2 2" xfId="35559" xr:uid="{00000000-0005-0000-0000-0000308A0000}"/>
    <cellStyle name="20% - Accent1 4 2 4 2 2 4 4 2 2 2" xfId="35560" xr:uid="{00000000-0005-0000-0000-0000318A0000}"/>
    <cellStyle name="20% - Accent1 4 2 4 2 2 4 4 2 3" xfId="35561" xr:uid="{00000000-0005-0000-0000-0000328A0000}"/>
    <cellStyle name="20% - Accent1 4 2 4 2 2 4 4 3" xfId="35562" xr:uid="{00000000-0005-0000-0000-0000338A0000}"/>
    <cellStyle name="20% - Accent1 4 2 4 2 2 4 4 3 2" xfId="35563" xr:uid="{00000000-0005-0000-0000-0000348A0000}"/>
    <cellStyle name="20% - Accent1 4 2 4 2 2 4 4 4" xfId="35564" xr:uid="{00000000-0005-0000-0000-0000358A0000}"/>
    <cellStyle name="20% - Accent1 4 2 4 2 2 4 5" xfId="35565" xr:uid="{00000000-0005-0000-0000-0000368A0000}"/>
    <cellStyle name="20% - Accent1 4 2 4 2 2 4 5 2" xfId="35566" xr:uid="{00000000-0005-0000-0000-0000378A0000}"/>
    <cellStyle name="20% - Accent1 4 2 4 2 2 4 5 2 2" xfId="35567" xr:uid="{00000000-0005-0000-0000-0000388A0000}"/>
    <cellStyle name="20% - Accent1 4 2 4 2 2 4 5 2 2 2" xfId="35568" xr:uid="{00000000-0005-0000-0000-0000398A0000}"/>
    <cellStyle name="20% - Accent1 4 2 4 2 2 4 5 2 3" xfId="35569" xr:uid="{00000000-0005-0000-0000-00003A8A0000}"/>
    <cellStyle name="20% - Accent1 4 2 4 2 2 4 5 3" xfId="35570" xr:uid="{00000000-0005-0000-0000-00003B8A0000}"/>
    <cellStyle name="20% - Accent1 4 2 4 2 2 4 5 3 2" xfId="35571" xr:uid="{00000000-0005-0000-0000-00003C8A0000}"/>
    <cellStyle name="20% - Accent1 4 2 4 2 2 4 5 4" xfId="35572" xr:uid="{00000000-0005-0000-0000-00003D8A0000}"/>
    <cellStyle name="20% - Accent1 4 2 4 2 2 4 6" xfId="35573" xr:uid="{00000000-0005-0000-0000-00003E8A0000}"/>
    <cellStyle name="20% - Accent1 4 2 4 2 2 4 6 2" xfId="35574" xr:uid="{00000000-0005-0000-0000-00003F8A0000}"/>
    <cellStyle name="20% - Accent1 4 2 4 2 2 4 6 2 2" xfId="35575" xr:uid="{00000000-0005-0000-0000-0000408A0000}"/>
    <cellStyle name="20% - Accent1 4 2 4 2 2 4 6 2 2 2" xfId="35576" xr:uid="{00000000-0005-0000-0000-0000418A0000}"/>
    <cellStyle name="20% - Accent1 4 2 4 2 2 4 6 2 3" xfId="35577" xr:uid="{00000000-0005-0000-0000-0000428A0000}"/>
    <cellStyle name="20% - Accent1 4 2 4 2 2 4 6 3" xfId="35578" xr:uid="{00000000-0005-0000-0000-0000438A0000}"/>
    <cellStyle name="20% - Accent1 4 2 4 2 2 4 6 3 2" xfId="35579" xr:uid="{00000000-0005-0000-0000-0000448A0000}"/>
    <cellStyle name="20% - Accent1 4 2 4 2 2 4 6 4" xfId="35580" xr:uid="{00000000-0005-0000-0000-0000458A0000}"/>
    <cellStyle name="20% - Accent1 4 2 4 2 2 4 7" xfId="35581" xr:uid="{00000000-0005-0000-0000-0000468A0000}"/>
    <cellStyle name="20% - Accent1 4 2 4 2 2 4 7 2" xfId="35582" xr:uid="{00000000-0005-0000-0000-0000478A0000}"/>
    <cellStyle name="20% - Accent1 4 2 4 2 2 4 7 2 2" xfId="35583" xr:uid="{00000000-0005-0000-0000-0000488A0000}"/>
    <cellStyle name="20% - Accent1 4 2 4 2 2 4 7 3" xfId="35584" xr:uid="{00000000-0005-0000-0000-0000498A0000}"/>
    <cellStyle name="20% - Accent1 4 2 4 2 2 4 8" xfId="35585" xr:uid="{00000000-0005-0000-0000-00004A8A0000}"/>
    <cellStyle name="20% - Accent1 4 2 4 2 2 4 8 2" xfId="35586" xr:uid="{00000000-0005-0000-0000-00004B8A0000}"/>
    <cellStyle name="20% - Accent1 4 2 4 2 2 4 8 2 2" xfId="35587" xr:uid="{00000000-0005-0000-0000-00004C8A0000}"/>
    <cellStyle name="20% - Accent1 4 2 4 2 2 4 8 3" xfId="35588" xr:uid="{00000000-0005-0000-0000-00004D8A0000}"/>
    <cellStyle name="20% - Accent1 4 2 4 2 2 4 9" xfId="35589" xr:uid="{00000000-0005-0000-0000-00004E8A0000}"/>
    <cellStyle name="20% - Accent1 4 2 4 2 2 4 9 2" xfId="35590" xr:uid="{00000000-0005-0000-0000-00004F8A0000}"/>
    <cellStyle name="20% - Accent1 4 2 4 2 2 5" xfId="35591" xr:uid="{00000000-0005-0000-0000-0000508A0000}"/>
    <cellStyle name="20% - Accent1 4 2 4 2 2 5 2" xfId="35592" xr:uid="{00000000-0005-0000-0000-0000518A0000}"/>
    <cellStyle name="20% - Accent1 4 2 4 2 2 5 2 2" xfId="35593" xr:uid="{00000000-0005-0000-0000-0000528A0000}"/>
    <cellStyle name="20% - Accent1 4 2 4 2 2 5 2 2 2" xfId="35594" xr:uid="{00000000-0005-0000-0000-0000538A0000}"/>
    <cellStyle name="20% - Accent1 4 2 4 2 2 5 2 2 2 2" xfId="35595" xr:uid="{00000000-0005-0000-0000-0000548A0000}"/>
    <cellStyle name="20% - Accent1 4 2 4 2 2 5 2 2 3" xfId="35596" xr:uid="{00000000-0005-0000-0000-0000558A0000}"/>
    <cellStyle name="20% - Accent1 4 2 4 2 2 5 2 3" xfId="35597" xr:uid="{00000000-0005-0000-0000-0000568A0000}"/>
    <cellStyle name="20% - Accent1 4 2 4 2 2 5 2 3 2" xfId="35598" xr:uid="{00000000-0005-0000-0000-0000578A0000}"/>
    <cellStyle name="20% - Accent1 4 2 4 2 2 5 2 4" xfId="35599" xr:uid="{00000000-0005-0000-0000-0000588A0000}"/>
    <cellStyle name="20% - Accent1 4 2 4 2 2 5 3" xfId="35600" xr:uid="{00000000-0005-0000-0000-0000598A0000}"/>
    <cellStyle name="20% - Accent1 4 2 4 2 2 5 3 2" xfId="35601" xr:uid="{00000000-0005-0000-0000-00005A8A0000}"/>
    <cellStyle name="20% - Accent1 4 2 4 2 2 5 3 2 2" xfId="35602" xr:uid="{00000000-0005-0000-0000-00005B8A0000}"/>
    <cellStyle name="20% - Accent1 4 2 4 2 2 5 3 2 2 2" xfId="35603" xr:uid="{00000000-0005-0000-0000-00005C8A0000}"/>
    <cellStyle name="20% - Accent1 4 2 4 2 2 5 3 2 3" xfId="35604" xr:uid="{00000000-0005-0000-0000-00005D8A0000}"/>
    <cellStyle name="20% - Accent1 4 2 4 2 2 5 3 3" xfId="35605" xr:uid="{00000000-0005-0000-0000-00005E8A0000}"/>
    <cellStyle name="20% - Accent1 4 2 4 2 2 5 3 3 2" xfId="35606" xr:uid="{00000000-0005-0000-0000-00005F8A0000}"/>
    <cellStyle name="20% - Accent1 4 2 4 2 2 5 3 4" xfId="35607" xr:uid="{00000000-0005-0000-0000-0000608A0000}"/>
    <cellStyle name="20% - Accent1 4 2 4 2 2 5 4" xfId="35608" xr:uid="{00000000-0005-0000-0000-0000618A0000}"/>
    <cellStyle name="20% - Accent1 4 2 4 2 2 5 4 2" xfId="35609" xr:uid="{00000000-0005-0000-0000-0000628A0000}"/>
    <cellStyle name="20% - Accent1 4 2 4 2 2 5 4 2 2" xfId="35610" xr:uid="{00000000-0005-0000-0000-0000638A0000}"/>
    <cellStyle name="20% - Accent1 4 2 4 2 2 5 4 2 2 2" xfId="35611" xr:uid="{00000000-0005-0000-0000-0000648A0000}"/>
    <cellStyle name="20% - Accent1 4 2 4 2 2 5 4 2 3" xfId="35612" xr:uid="{00000000-0005-0000-0000-0000658A0000}"/>
    <cellStyle name="20% - Accent1 4 2 4 2 2 5 4 3" xfId="35613" xr:uid="{00000000-0005-0000-0000-0000668A0000}"/>
    <cellStyle name="20% - Accent1 4 2 4 2 2 5 4 3 2" xfId="35614" xr:uid="{00000000-0005-0000-0000-0000678A0000}"/>
    <cellStyle name="20% - Accent1 4 2 4 2 2 5 4 4" xfId="35615" xr:uid="{00000000-0005-0000-0000-0000688A0000}"/>
    <cellStyle name="20% - Accent1 4 2 4 2 2 5 5" xfId="35616" xr:uid="{00000000-0005-0000-0000-0000698A0000}"/>
    <cellStyle name="20% - Accent1 4 2 4 2 2 5 5 2" xfId="35617" xr:uid="{00000000-0005-0000-0000-00006A8A0000}"/>
    <cellStyle name="20% - Accent1 4 2 4 2 2 5 5 2 2" xfId="35618" xr:uid="{00000000-0005-0000-0000-00006B8A0000}"/>
    <cellStyle name="20% - Accent1 4 2 4 2 2 5 5 3" xfId="35619" xr:uid="{00000000-0005-0000-0000-00006C8A0000}"/>
    <cellStyle name="20% - Accent1 4 2 4 2 2 5 6" xfId="35620" xr:uid="{00000000-0005-0000-0000-00006D8A0000}"/>
    <cellStyle name="20% - Accent1 4 2 4 2 2 5 6 2" xfId="35621" xr:uid="{00000000-0005-0000-0000-00006E8A0000}"/>
    <cellStyle name="20% - Accent1 4 2 4 2 2 5 6 2 2" xfId="35622" xr:uid="{00000000-0005-0000-0000-00006F8A0000}"/>
    <cellStyle name="20% - Accent1 4 2 4 2 2 5 6 3" xfId="35623" xr:uid="{00000000-0005-0000-0000-0000708A0000}"/>
    <cellStyle name="20% - Accent1 4 2 4 2 2 5 7" xfId="35624" xr:uid="{00000000-0005-0000-0000-0000718A0000}"/>
    <cellStyle name="20% - Accent1 4 2 4 2 2 5 7 2" xfId="35625" xr:uid="{00000000-0005-0000-0000-0000728A0000}"/>
    <cellStyle name="20% - Accent1 4 2 4 2 2 5 8" xfId="35626" xr:uid="{00000000-0005-0000-0000-0000738A0000}"/>
    <cellStyle name="20% - Accent1 4 2 4 2 2 5 8 2" xfId="35627" xr:uid="{00000000-0005-0000-0000-0000748A0000}"/>
    <cellStyle name="20% - Accent1 4 2 4 2 2 5 9" xfId="35628" xr:uid="{00000000-0005-0000-0000-0000758A0000}"/>
    <cellStyle name="20% - Accent1 4 2 4 2 2 6" xfId="35629" xr:uid="{00000000-0005-0000-0000-0000768A0000}"/>
    <cellStyle name="20% - Accent1 4 2 4 2 2 6 2" xfId="35630" xr:uid="{00000000-0005-0000-0000-0000778A0000}"/>
    <cellStyle name="20% - Accent1 4 2 4 2 2 6 2 2" xfId="35631" xr:uid="{00000000-0005-0000-0000-0000788A0000}"/>
    <cellStyle name="20% - Accent1 4 2 4 2 2 6 2 2 2" xfId="35632" xr:uid="{00000000-0005-0000-0000-0000798A0000}"/>
    <cellStyle name="20% - Accent1 4 2 4 2 2 6 2 2 2 2" xfId="35633" xr:uid="{00000000-0005-0000-0000-00007A8A0000}"/>
    <cellStyle name="20% - Accent1 4 2 4 2 2 6 2 2 3" xfId="35634" xr:uid="{00000000-0005-0000-0000-00007B8A0000}"/>
    <cellStyle name="20% - Accent1 4 2 4 2 2 6 2 3" xfId="35635" xr:uid="{00000000-0005-0000-0000-00007C8A0000}"/>
    <cellStyle name="20% - Accent1 4 2 4 2 2 6 2 3 2" xfId="35636" xr:uid="{00000000-0005-0000-0000-00007D8A0000}"/>
    <cellStyle name="20% - Accent1 4 2 4 2 2 6 2 4" xfId="35637" xr:uid="{00000000-0005-0000-0000-00007E8A0000}"/>
    <cellStyle name="20% - Accent1 4 2 4 2 2 6 3" xfId="35638" xr:uid="{00000000-0005-0000-0000-00007F8A0000}"/>
    <cellStyle name="20% - Accent1 4 2 4 2 2 6 3 2" xfId="35639" xr:uid="{00000000-0005-0000-0000-0000808A0000}"/>
    <cellStyle name="20% - Accent1 4 2 4 2 2 6 3 2 2" xfId="35640" xr:uid="{00000000-0005-0000-0000-0000818A0000}"/>
    <cellStyle name="20% - Accent1 4 2 4 2 2 6 3 2 2 2" xfId="35641" xr:uid="{00000000-0005-0000-0000-0000828A0000}"/>
    <cellStyle name="20% - Accent1 4 2 4 2 2 6 3 2 3" xfId="35642" xr:uid="{00000000-0005-0000-0000-0000838A0000}"/>
    <cellStyle name="20% - Accent1 4 2 4 2 2 6 3 3" xfId="35643" xr:uid="{00000000-0005-0000-0000-0000848A0000}"/>
    <cellStyle name="20% - Accent1 4 2 4 2 2 6 3 3 2" xfId="35644" xr:uid="{00000000-0005-0000-0000-0000858A0000}"/>
    <cellStyle name="20% - Accent1 4 2 4 2 2 6 3 4" xfId="35645" xr:uid="{00000000-0005-0000-0000-0000868A0000}"/>
    <cellStyle name="20% - Accent1 4 2 4 2 2 6 4" xfId="35646" xr:uid="{00000000-0005-0000-0000-0000878A0000}"/>
    <cellStyle name="20% - Accent1 4 2 4 2 2 6 4 2" xfId="35647" xr:uid="{00000000-0005-0000-0000-0000888A0000}"/>
    <cellStyle name="20% - Accent1 4 2 4 2 2 6 4 2 2" xfId="35648" xr:uid="{00000000-0005-0000-0000-0000898A0000}"/>
    <cellStyle name="20% - Accent1 4 2 4 2 2 6 4 2 2 2" xfId="35649" xr:uid="{00000000-0005-0000-0000-00008A8A0000}"/>
    <cellStyle name="20% - Accent1 4 2 4 2 2 6 4 2 3" xfId="35650" xr:uid="{00000000-0005-0000-0000-00008B8A0000}"/>
    <cellStyle name="20% - Accent1 4 2 4 2 2 6 4 3" xfId="35651" xr:uid="{00000000-0005-0000-0000-00008C8A0000}"/>
    <cellStyle name="20% - Accent1 4 2 4 2 2 6 4 3 2" xfId="35652" xr:uid="{00000000-0005-0000-0000-00008D8A0000}"/>
    <cellStyle name="20% - Accent1 4 2 4 2 2 6 4 4" xfId="35653" xr:uid="{00000000-0005-0000-0000-00008E8A0000}"/>
    <cellStyle name="20% - Accent1 4 2 4 2 2 6 5" xfId="35654" xr:uid="{00000000-0005-0000-0000-00008F8A0000}"/>
    <cellStyle name="20% - Accent1 4 2 4 2 2 6 5 2" xfId="35655" xr:uid="{00000000-0005-0000-0000-0000908A0000}"/>
    <cellStyle name="20% - Accent1 4 2 4 2 2 6 5 2 2" xfId="35656" xr:uid="{00000000-0005-0000-0000-0000918A0000}"/>
    <cellStyle name="20% - Accent1 4 2 4 2 2 6 5 3" xfId="35657" xr:uid="{00000000-0005-0000-0000-0000928A0000}"/>
    <cellStyle name="20% - Accent1 4 2 4 2 2 6 6" xfId="35658" xr:uid="{00000000-0005-0000-0000-0000938A0000}"/>
    <cellStyle name="20% - Accent1 4 2 4 2 2 6 6 2" xfId="35659" xr:uid="{00000000-0005-0000-0000-0000948A0000}"/>
    <cellStyle name="20% - Accent1 4 2 4 2 2 6 6 2 2" xfId="35660" xr:uid="{00000000-0005-0000-0000-0000958A0000}"/>
    <cellStyle name="20% - Accent1 4 2 4 2 2 6 6 3" xfId="35661" xr:uid="{00000000-0005-0000-0000-0000968A0000}"/>
    <cellStyle name="20% - Accent1 4 2 4 2 2 6 7" xfId="35662" xr:uid="{00000000-0005-0000-0000-0000978A0000}"/>
    <cellStyle name="20% - Accent1 4 2 4 2 2 6 7 2" xfId="35663" xr:uid="{00000000-0005-0000-0000-0000988A0000}"/>
    <cellStyle name="20% - Accent1 4 2 4 2 2 6 8" xfId="35664" xr:uid="{00000000-0005-0000-0000-0000998A0000}"/>
    <cellStyle name="20% - Accent1 4 2 4 2 2 6 8 2" xfId="35665" xr:uid="{00000000-0005-0000-0000-00009A8A0000}"/>
    <cellStyle name="20% - Accent1 4 2 4 2 2 6 9" xfId="35666" xr:uid="{00000000-0005-0000-0000-00009B8A0000}"/>
    <cellStyle name="20% - Accent1 4 2 4 2 2 7" xfId="35667" xr:uid="{00000000-0005-0000-0000-00009C8A0000}"/>
    <cellStyle name="20% - Accent1 4 2 4 2 2 7 2" xfId="35668" xr:uid="{00000000-0005-0000-0000-00009D8A0000}"/>
    <cellStyle name="20% - Accent1 4 2 4 2 2 7 2 2" xfId="35669" xr:uid="{00000000-0005-0000-0000-00009E8A0000}"/>
    <cellStyle name="20% - Accent1 4 2 4 2 2 7 2 2 2" xfId="35670" xr:uid="{00000000-0005-0000-0000-00009F8A0000}"/>
    <cellStyle name="20% - Accent1 4 2 4 2 2 7 2 3" xfId="35671" xr:uid="{00000000-0005-0000-0000-0000A08A0000}"/>
    <cellStyle name="20% - Accent1 4 2 4 2 2 7 3" xfId="35672" xr:uid="{00000000-0005-0000-0000-0000A18A0000}"/>
    <cellStyle name="20% - Accent1 4 2 4 2 2 7 3 2" xfId="35673" xr:uid="{00000000-0005-0000-0000-0000A28A0000}"/>
    <cellStyle name="20% - Accent1 4 2 4 2 2 7 4" xfId="35674" xr:uid="{00000000-0005-0000-0000-0000A38A0000}"/>
    <cellStyle name="20% - Accent1 4 2 4 2 2 8" xfId="35675" xr:uid="{00000000-0005-0000-0000-0000A48A0000}"/>
    <cellStyle name="20% - Accent1 4 2 4 2 2 8 2" xfId="35676" xr:uid="{00000000-0005-0000-0000-0000A58A0000}"/>
    <cellStyle name="20% - Accent1 4 2 4 2 2 8 2 2" xfId="35677" xr:uid="{00000000-0005-0000-0000-0000A68A0000}"/>
    <cellStyle name="20% - Accent1 4 2 4 2 2 8 2 2 2" xfId="35678" xr:uid="{00000000-0005-0000-0000-0000A78A0000}"/>
    <cellStyle name="20% - Accent1 4 2 4 2 2 8 2 3" xfId="35679" xr:uid="{00000000-0005-0000-0000-0000A88A0000}"/>
    <cellStyle name="20% - Accent1 4 2 4 2 2 8 3" xfId="35680" xr:uid="{00000000-0005-0000-0000-0000A98A0000}"/>
    <cellStyle name="20% - Accent1 4 2 4 2 2 8 3 2" xfId="35681" xr:uid="{00000000-0005-0000-0000-0000AA8A0000}"/>
    <cellStyle name="20% - Accent1 4 2 4 2 2 8 4" xfId="35682" xr:uid="{00000000-0005-0000-0000-0000AB8A0000}"/>
    <cellStyle name="20% - Accent1 4 2 4 2 2 9" xfId="35683" xr:uid="{00000000-0005-0000-0000-0000AC8A0000}"/>
    <cellStyle name="20% - Accent1 4 2 4 2 2 9 2" xfId="35684" xr:uid="{00000000-0005-0000-0000-0000AD8A0000}"/>
    <cellStyle name="20% - Accent1 4 2 4 2 2 9 2 2" xfId="35685" xr:uid="{00000000-0005-0000-0000-0000AE8A0000}"/>
    <cellStyle name="20% - Accent1 4 2 4 2 2 9 2 2 2" xfId="35686" xr:uid="{00000000-0005-0000-0000-0000AF8A0000}"/>
    <cellStyle name="20% - Accent1 4 2 4 2 2 9 2 3" xfId="35687" xr:uid="{00000000-0005-0000-0000-0000B08A0000}"/>
    <cellStyle name="20% - Accent1 4 2 4 2 2 9 3" xfId="35688" xr:uid="{00000000-0005-0000-0000-0000B18A0000}"/>
    <cellStyle name="20% - Accent1 4 2 4 2 2 9 3 2" xfId="35689" xr:uid="{00000000-0005-0000-0000-0000B28A0000}"/>
    <cellStyle name="20% - Accent1 4 2 4 2 2 9 4" xfId="35690" xr:uid="{00000000-0005-0000-0000-0000B38A0000}"/>
    <cellStyle name="20% - Accent1 4 2 4 2 3" xfId="35691" xr:uid="{00000000-0005-0000-0000-0000B48A0000}"/>
    <cellStyle name="20% - Accent1 4 2 4 2 3 10" xfId="35692" xr:uid="{00000000-0005-0000-0000-0000B58A0000}"/>
    <cellStyle name="20% - Accent1 4 2 4 2 3 10 2" xfId="35693" xr:uid="{00000000-0005-0000-0000-0000B68A0000}"/>
    <cellStyle name="20% - Accent1 4 2 4 2 3 11" xfId="35694" xr:uid="{00000000-0005-0000-0000-0000B78A0000}"/>
    <cellStyle name="20% - Accent1 4 2 4 2 3 2" xfId="35695" xr:uid="{00000000-0005-0000-0000-0000B88A0000}"/>
    <cellStyle name="20% - Accent1 4 2 4 2 3 2 2" xfId="35696" xr:uid="{00000000-0005-0000-0000-0000B98A0000}"/>
    <cellStyle name="20% - Accent1 4 2 4 2 3 2 2 2" xfId="35697" xr:uid="{00000000-0005-0000-0000-0000BA8A0000}"/>
    <cellStyle name="20% - Accent1 4 2 4 2 3 2 2 2 2" xfId="35698" xr:uid="{00000000-0005-0000-0000-0000BB8A0000}"/>
    <cellStyle name="20% - Accent1 4 2 4 2 3 2 2 2 2 2" xfId="35699" xr:uid="{00000000-0005-0000-0000-0000BC8A0000}"/>
    <cellStyle name="20% - Accent1 4 2 4 2 3 2 2 2 3" xfId="35700" xr:uid="{00000000-0005-0000-0000-0000BD8A0000}"/>
    <cellStyle name="20% - Accent1 4 2 4 2 3 2 2 3" xfId="35701" xr:uid="{00000000-0005-0000-0000-0000BE8A0000}"/>
    <cellStyle name="20% - Accent1 4 2 4 2 3 2 2 3 2" xfId="35702" xr:uid="{00000000-0005-0000-0000-0000BF8A0000}"/>
    <cellStyle name="20% - Accent1 4 2 4 2 3 2 2 4" xfId="35703" xr:uid="{00000000-0005-0000-0000-0000C08A0000}"/>
    <cellStyle name="20% - Accent1 4 2 4 2 3 2 3" xfId="35704" xr:uid="{00000000-0005-0000-0000-0000C18A0000}"/>
    <cellStyle name="20% - Accent1 4 2 4 2 3 2 3 2" xfId="35705" xr:uid="{00000000-0005-0000-0000-0000C28A0000}"/>
    <cellStyle name="20% - Accent1 4 2 4 2 3 2 3 2 2" xfId="35706" xr:uid="{00000000-0005-0000-0000-0000C38A0000}"/>
    <cellStyle name="20% - Accent1 4 2 4 2 3 2 3 2 2 2" xfId="35707" xr:uid="{00000000-0005-0000-0000-0000C48A0000}"/>
    <cellStyle name="20% - Accent1 4 2 4 2 3 2 3 2 3" xfId="35708" xr:uid="{00000000-0005-0000-0000-0000C58A0000}"/>
    <cellStyle name="20% - Accent1 4 2 4 2 3 2 3 3" xfId="35709" xr:uid="{00000000-0005-0000-0000-0000C68A0000}"/>
    <cellStyle name="20% - Accent1 4 2 4 2 3 2 3 3 2" xfId="35710" xr:uid="{00000000-0005-0000-0000-0000C78A0000}"/>
    <cellStyle name="20% - Accent1 4 2 4 2 3 2 3 4" xfId="35711" xr:uid="{00000000-0005-0000-0000-0000C88A0000}"/>
    <cellStyle name="20% - Accent1 4 2 4 2 3 2 4" xfId="35712" xr:uid="{00000000-0005-0000-0000-0000C98A0000}"/>
    <cellStyle name="20% - Accent1 4 2 4 2 3 2 4 2" xfId="35713" xr:uid="{00000000-0005-0000-0000-0000CA8A0000}"/>
    <cellStyle name="20% - Accent1 4 2 4 2 3 2 4 2 2" xfId="35714" xr:uid="{00000000-0005-0000-0000-0000CB8A0000}"/>
    <cellStyle name="20% - Accent1 4 2 4 2 3 2 4 2 2 2" xfId="35715" xr:uid="{00000000-0005-0000-0000-0000CC8A0000}"/>
    <cellStyle name="20% - Accent1 4 2 4 2 3 2 4 2 3" xfId="35716" xr:uid="{00000000-0005-0000-0000-0000CD8A0000}"/>
    <cellStyle name="20% - Accent1 4 2 4 2 3 2 4 3" xfId="35717" xr:uid="{00000000-0005-0000-0000-0000CE8A0000}"/>
    <cellStyle name="20% - Accent1 4 2 4 2 3 2 4 3 2" xfId="35718" xr:uid="{00000000-0005-0000-0000-0000CF8A0000}"/>
    <cellStyle name="20% - Accent1 4 2 4 2 3 2 4 4" xfId="35719" xr:uid="{00000000-0005-0000-0000-0000D08A0000}"/>
    <cellStyle name="20% - Accent1 4 2 4 2 3 2 5" xfId="35720" xr:uid="{00000000-0005-0000-0000-0000D18A0000}"/>
    <cellStyle name="20% - Accent1 4 2 4 2 3 2 5 2" xfId="35721" xr:uid="{00000000-0005-0000-0000-0000D28A0000}"/>
    <cellStyle name="20% - Accent1 4 2 4 2 3 2 5 2 2" xfId="35722" xr:uid="{00000000-0005-0000-0000-0000D38A0000}"/>
    <cellStyle name="20% - Accent1 4 2 4 2 3 2 5 3" xfId="35723" xr:uid="{00000000-0005-0000-0000-0000D48A0000}"/>
    <cellStyle name="20% - Accent1 4 2 4 2 3 2 6" xfId="35724" xr:uid="{00000000-0005-0000-0000-0000D58A0000}"/>
    <cellStyle name="20% - Accent1 4 2 4 2 3 2 6 2" xfId="35725" xr:uid="{00000000-0005-0000-0000-0000D68A0000}"/>
    <cellStyle name="20% - Accent1 4 2 4 2 3 2 6 2 2" xfId="35726" xr:uid="{00000000-0005-0000-0000-0000D78A0000}"/>
    <cellStyle name="20% - Accent1 4 2 4 2 3 2 6 3" xfId="35727" xr:uid="{00000000-0005-0000-0000-0000D88A0000}"/>
    <cellStyle name="20% - Accent1 4 2 4 2 3 2 7" xfId="35728" xr:uid="{00000000-0005-0000-0000-0000D98A0000}"/>
    <cellStyle name="20% - Accent1 4 2 4 2 3 2 7 2" xfId="35729" xr:uid="{00000000-0005-0000-0000-0000DA8A0000}"/>
    <cellStyle name="20% - Accent1 4 2 4 2 3 2 8" xfId="35730" xr:uid="{00000000-0005-0000-0000-0000DB8A0000}"/>
    <cellStyle name="20% - Accent1 4 2 4 2 3 2 8 2" xfId="35731" xr:uid="{00000000-0005-0000-0000-0000DC8A0000}"/>
    <cellStyle name="20% - Accent1 4 2 4 2 3 2 9" xfId="35732" xr:uid="{00000000-0005-0000-0000-0000DD8A0000}"/>
    <cellStyle name="20% - Accent1 4 2 4 2 3 3" xfId="35733" xr:uid="{00000000-0005-0000-0000-0000DE8A0000}"/>
    <cellStyle name="20% - Accent1 4 2 4 2 3 3 2" xfId="35734" xr:uid="{00000000-0005-0000-0000-0000DF8A0000}"/>
    <cellStyle name="20% - Accent1 4 2 4 2 3 3 2 2" xfId="35735" xr:uid="{00000000-0005-0000-0000-0000E08A0000}"/>
    <cellStyle name="20% - Accent1 4 2 4 2 3 3 2 2 2" xfId="35736" xr:uid="{00000000-0005-0000-0000-0000E18A0000}"/>
    <cellStyle name="20% - Accent1 4 2 4 2 3 3 2 2 2 2" xfId="35737" xr:uid="{00000000-0005-0000-0000-0000E28A0000}"/>
    <cellStyle name="20% - Accent1 4 2 4 2 3 3 2 2 3" xfId="35738" xr:uid="{00000000-0005-0000-0000-0000E38A0000}"/>
    <cellStyle name="20% - Accent1 4 2 4 2 3 3 2 3" xfId="35739" xr:uid="{00000000-0005-0000-0000-0000E48A0000}"/>
    <cellStyle name="20% - Accent1 4 2 4 2 3 3 2 3 2" xfId="35740" xr:uid="{00000000-0005-0000-0000-0000E58A0000}"/>
    <cellStyle name="20% - Accent1 4 2 4 2 3 3 2 4" xfId="35741" xr:uid="{00000000-0005-0000-0000-0000E68A0000}"/>
    <cellStyle name="20% - Accent1 4 2 4 2 3 3 3" xfId="35742" xr:uid="{00000000-0005-0000-0000-0000E78A0000}"/>
    <cellStyle name="20% - Accent1 4 2 4 2 3 3 3 2" xfId="35743" xr:uid="{00000000-0005-0000-0000-0000E88A0000}"/>
    <cellStyle name="20% - Accent1 4 2 4 2 3 3 3 2 2" xfId="35744" xr:uid="{00000000-0005-0000-0000-0000E98A0000}"/>
    <cellStyle name="20% - Accent1 4 2 4 2 3 3 3 2 2 2" xfId="35745" xr:uid="{00000000-0005-0000-0000-0000EA8A0000}"/>
    <cellStyle name="20% - Accent1 4 2 4 2 3 3 3 2 3" xfId="35746" xr:uid="{00000000-0005-0000-0000-0000EB8A0000}"/>
    <cellStyle name="20% - Accent1 4 2 4 2 3 3 3 3" xfId="35747" xr:uid="{00000000-0005-0000-0000-0000EC8A0000}"/>
    <cellStyle name="20% - Accent1 4 2 4 2 3 3 3 3 2" xfId="35748" xr:uid="{00000000-0005-0000-0000-0000ED8A0000}"/>
    <cellStyle name="20% - Accent1 4 2 4 2 3 3 3 4" xfId="35749" xr:uid="{00000000-0005-0000-0000-0000EE8A0000}"/>
    <cellStyle name="20% - Accent1 4 2 4 2 3 3 4" xfId="35750" xr:uid="{00000000-0005-0000-0000-0000EF8A0000}"/>
    <cellStyle name="20% - Accent1 4 2 4 2 3 3 4 2" xfId="35751" xr:uid="{00000000-0005-0000-0000-0000F08A0000}"/>
    <cellStyle name="20% - Accent1 4 2 4 2 3 3 4 2 2" xfId="35752" xr:uid="{00000000-0005-0000-0000-0000F18A0000}"/>
    <cellStyle name="20% - Accent1 4 2 4 2 3 3 4 2 2 2" xfId="35753" xr:uid="{00000000-0005-0000-0000-0000F28A0000}"/>
    <cellStyle name="20% - Accent1 4 2 4 2 3 3 4 2 3" xfId="35754" xr:uid="{00000000-0005-0000-0000-0000F38A0000}"/>
    <cellStyle name="20% - Accent1 4 2 4 2 3 3 4 3" xfId="35755" xr:uid="{00000000-0005-0000-0000-0000F48A0000}"/>
    <cellStyle name="20% - Accent1 4 2 4 2 3 3 4 3 2" xfId="35756" xr:uid="{00000000-0005-0000-0000-0000F58A0000}"/>
    <cellStyle name="20% - Accent1 4 2 4 2 3 3 4 4" xfId="35757" xr:uid="{00000000-0005-0000-0000-0000F68A0000}"/>
    <cellStyle name="20% - Accent1 4 2 4 2 3 3 5" xfId="35758" xr:uid="{00000000-0005-0000-0000-0000F78A0000}"/>
    <cellStyle name="20% - Accent1 4 2 4 2 3 3 5 2" xfId="35759" xr:uid="{00000000-0005-0000-0000-0000F88A0000}"/>
    <cellStyle name="20% - Accent1 4 2 4 2 3 3 5 2 2" xfId="35760" xr:uid="{00000000-0005-0000-0000-0000F98A0000}"/>
    <cellStyle name="20% - Accent1 4 2 4 2 3 3 5 3" xfId="35761" xr:uid="{00000000-0005-0000-0000-0000FA8A0000}"/>
    <cellStyle name="20% - Accent1 4 2 4 2 3 3 6" xfId="35762" xr:uid="{00000000-0005-0000-0000-0000FB8A0000}"/>
    <cellStyle name="20% - Accent1 4 2 4 2 3 3 6 2" xfId="35763" xr:uid="{00000000-0005-0000-0000-0000FC8A0000}"/>
    <cellStyle name="20% - Accent1 4 2 4 2 3 3 6 2 2" xfId="35764" xr:uid="{00000000-0005-0000-0000-0000FD8A0000}"/>
    <cellStyle name="20% - Accent1 4 2 4 2 3 3 6 3" xfId="35765" xr:uid="{00000000-0005-0000-0000-0000FE8A0000}"/>
    <cellStyle name="20% - Accent1 4 2 4 2 3 3 7" xfId="35766" xr:uid="{00000000-0005-0000-0000-0000FF8A0000}"/>
    <cellStyle name="20% - Accent1 4 2 4 2 3 3 7 2" xfId="35767" xr:uid="{00000000-0005-0000-0000-0000008B0000}"/>
    <cellStyle name="20% - Accent1 4 2 4 2 3 3 8" xfId="35768" xr:uid="{00000000-0005-0000-0000-0000018B0000}"/>
    <cellStyle name="20% - Accent1 4 2 4 2 3 3 8 2" xfId="35769" xr:uid="{00000000-0005-0000-0000-0000028B0000}"/>
    <cellStyle name="20% - Accent1 4 2 4 2 3 3 9" xfId="35770" xr:uid="{00000000-0005-0000-0000-0000038B0000}"/>
    <cellStyle name="20% - Accent1 4 2 4 2 3 4" xfId="35771" xr:uid="{00000000-0005-0000-0000-0000048B0000}"/>
    <cellStyle name="20% - Accent1 4 2 4 2 3 4 2" xfId="35772" xr:uid="{00000000-0005-0000-0000-0000058B0000}"/>
    <cellStyle name="20% - Accent1 4 2 4 2 3 4 2 2" xfId="35773" xr:uid="{00000000-0005-0000-0000-0000068B0000}"/>
    <cellStyle name="20% - Accent1 4 2 4 2 3 4 2 2 2" xfId="35774" xr:uid="{00000000-0005-0000-0000-0000078B0000}"/>
    <cellStyle name="20% - Accent1 4 2 4 2 3 4 2 3" xfId="35775" xr:uid="{00000000-0005-0000-0000-0000088B0000}"/>
    <cellStyle name="20% - Accent1 4 2 4 2 3 4 3" xfId="35776" xr:uid="{00000000-0005-0000-0000-0000098B0000}"/>
    <cellStyle name="20% - Accent1 4 2 4 2 3 4 3 2" xfId="35777" xr:uid="{00000000-0005-0000-0000-00000A8B0000}"/>
    <cellStyle name="20% - Accent1 4 2 4 2 3 4 4" xfId="35778" xr:uid="{00000000-0005-0000-0000-00000B8B0000}"/>
    <cellStyle name="20% - Accent1 4 2 4 2 3 5" xfId="35779" xr:uid="{00000000-0005-0000-0000-00000C8B0000}"/>
    <cellStyle name="20% - Accent1 4 2 4 2 3 5 2" xfId="35780" xr:uid="{00000000-0005-0000-0000-00000D8B0000}"/>
    <cellStyle name="20% - Accent1 4 2 4 2 3 5 2 2" xfId="35781" xr:uid="{00000000-0005-0000-0000-00000E8B0000}"/>
    <cellStyle name="20% - Accent1 4 2 4 2 3 5 2 2 2" xfId="35782" xr:uid="{00000000-0005-0000-0000-00000F8B0000}"/>
    <cellStyle name="20% - Accent1 4 2 4 2 3 5 2 3" xfId="35783" xr:uid="{00000000-0005-0000-0000-0000108B0000}"/>
    <cellStyle name="20% - Accent1 4 2 4 2 3 5 3" xfId="35784" xr:uid="{00000000-0005-0000-0000-0000118B0000}"/>
    <cellStyle name="20% - Accent1 4 2 4 2 3 5 3 2" xfId="35785" xr:uid="{00000000-0005-0000-0000-0000128B0000}"/>
    <cellStyle name="20% - Accent1 4 2 4 2 3 5 4" xfId="35786" xr:uid="{00000000-0005-0000-0000-0000138B0000}"/>
    <cellStyle name="20% - Accent1 4 2 4 2 3 6" xfId="35787" xr:uid="{00000000-0005-0000-0000-0000148B0000}"/>
    <cellStyle name="20% - Accent1 4 2 4 2 3 6 2" xfId="35788" xr:uid="{00000000-0005-0000-0000-0000158B0000}"/>
    <cellStyle name="20% - Accent1 4 2 4 2 3 6 2 2" xfId="35789" xr:uid="{00000000-0005-0000-0000-0000168B0000}"/>
    <cellStyle name="20% - Accent1 4 2 4 2 3 6 2 2 2" xfId="35790" xr:uid="{00000000-0005-0000-0000-0000178B0000}"/>
    <cellStyle name="20% - Accent1 4 2 4 2 3 6 2 3" xfId="35791" xr:uid="{00000000-0005-0000-0000-0000188B0000}"/>
    <cellStyle name="20% - Accent1 4 2 4 2 3 6 3" xfId="35792" xr:uid="{00000000-0005-0000-0000-0000198B0000}"/>
    <cellStyle name="20% - Accent1 4 2 4 2 3 6 3 2" xfId="35793" xr:uid="{00000000-0005-0000-0000-00001A8B0000}"/>
    <cellStyle name="20% - Accent1 4 2 4 2 3 6 4" xfId="35794" xr:uid="{00000000-0005-0000-0000-00001B8B0000}"/>
    <cellStyle name="20% - Accent1 4 2 4 2 3 7" xfId="35795" xr:uid="{00000000-0005-0000-0000-00001C8B0000}"/>
    <cellStyle name="20% - Accent1 4 2 4 2 3 7 2" xfId="35796" xr:uid="{00000000-0005-0000-0000-00001D8B0000}"/>
    <cellStyle name="20% - Accent1 4 2 4 2 3 7 2 2" xfId="35797" xr:uid="{00000000-0005-0000-0000-00001E8B0000}"/>
    <cellStyle name="20% - Accent1 4 2 4 2 3 7 3" xfId="35798" xr:uid="{00000000-0005-0000-0000-00001F8B0000}"/>
    <cellStyle name="20% - Accent1 4 2 4 2 3 8" xfId="35799" xr:uid="{00000000-0005-0000-0000-0000208B0000}"/>
    <cellStyle name="20% - Accent1 4 2 4 2 3 8 2" xfId="35800" xr:uid="{00000000-0005-0000-0000-0000218B0000}"/>
    <cellStyle name="20% - Accent1 4 2 4 2 3 8 2 2" xfId="35801" xr:uid="{00000000-0005-0000-0000-0000228B0000}"/>
    <cellStyle name="20% - Accent1 4 2 4 2 3 8 3" xfId="35802" xr:uid="{00000000-0005-0000-0000-0000238B0000}"/>
    <cellStyle name="20% - Accent1 4 2 4 2 3 9" xfId="35803" xr:uid="{00000000-0005-0000-0000-0000248B0000}"/>
    <cellStyle name="20% - Accent1 4 2 4 2 3 9 2" xfId="35804" xr:uid="{00000000-0005-0000-0000-0000258B0000}"/>
    <cellStyle name="20% - Accent1 4 2 4 2 4" xfId="35805" xr:uid="{00000000-0005-0000-0000-0000268B0000}"/>
    <cellStyle name="20% - Accent1 4 2 4 2 4 10" xfId="35806" xr:uid="{00000000-0005-0000-0000-0000278B0000}"/>
    <cellStyle name="20% - Accent1 4 2 4 2 4 10 2" xfId="35807" xr:uid="{00000000-0005-0000-0000-0000288B0000}"/>
    <cellStyle name="20% - Accent1 4 2 4 2 4 11" xfId="35808" xr:uid="{00000000-0005-0000-0000-0000298B0000}"/>
    <cellStyle name="20% - Accent1 4 2 4 2 4 2" xfId="35809" xr:uid="{00000000-0005-0000-0000-00002A8B0000}"/>
    <cellStyle name="20% - Accent1 4 2 4 2 4 2 2" xfId="35810" xr:uid="{00000000-0005-0000-0000-00002B8B0000}"/>
    <cellStyle name="20% - Accent1 4 2 4 2 4 2 2 2" xfId="35811" xr:uid="{00000000-0005-0000-0000-00002C8B0000}"/>
    <cellStyle name="20% - Accent1 4 2 4 2 4 2 2 2 2" xfId="35812" xr:uid="{00000000-0005-0000-0000-00002D8B0000}"/>
    <cellStyle name="20% - Accent1 4 2 4 2 4 2 2 2 2 2" xfId="35813" xr:uid="{00000000-0005-0000-0000-00002E8B0000}"/>
    <cellStyle name="20% - Accent1 4 2 4 2 4 2 2 2 3" xfId="35814" xr:uid="{00000000-0005-0000-0000-00002F8B0000}"/>
    <cellStyle name="20% - Accent1 4 2 4 2 4 2 2 3" xfId="35815" xr:uid="{00000000-0005-0000-0000-0000308B0000}"/>
    <cellStyle name="20% - Accent1 4 2 4 2 4 2 2 3 2" xfId="35816" xr:uid="{00000000-0005-0000-0000-0000318B0000}"/>
    <cellStyle name="20% - Accent1 4 2 4 2 4 2 2 4" xfId="35817" xr:uid="{00000000-0005-0000-0000-0000328B0000}"/>
    <cellStyle name="20% - Accent1 4 2 4 2 4 2 3" xfId="35818" xr:uid="{00000000-0005-0000-0000-0000338B0000}"/>
    <cellStyle name="20% - Accent1 4 2 4 2 4 2 3 2" xfId="35819" xr:uid="{00000000-0005-0000-0000-0000348B0000}"/>
    <cellStyle name="20% - Accent1 4 2 4 2 4 2 3 2 2" xfId="35820" xr:uid="{00000000-0005-0000-0000-0000358B0000}"/>
    <cellStyle name="20% - Accent1 4 2 4 2 4 2 3 2 2 2" xfId="35821" xr:uid="{00000000-0005-0000-0000-0000368B0000}"/>
    <cellStyle name="20% - Accent1 4 2 4 2 4 2 3 2 3" xfId="35822" xr:uid="{00000000-0005-0000-0000-0000378B0000}"/>
    <cellStyle name="20% - Accent1 4 2 4 2 4 2 3 3" xfId="35823" xr:uid="{00000000-0005-0000-0000-0000388B0000}"/>
    <cellStyle name="20% - Accent1 4 2 4 2 4 2 3 3 2" xfId="35824" xr:uid="{00000000-0005-0000-0000-0000398B0000}"/>
    <cellStyle name="20% - Accent1 4 2 4 2 4 2 3 4" xfId="35825" xr:uid="{00000000-0005-0000-0000-00003A8B0000}"/>
    <cellStyle name="20% - Accent1 4 2 4 2 4 2 4" xfId="35826" xr:uid="{00000000-0005-0000-0000-00003B8B0000}"/>
    <cellStyle name="20% - Accent1 4 2 4 2 4 2 4 2" xfId="35827" xr:uid="{00000000-0005-0000-0000-00003C8B0000}"/>
    <cellStyle name="20% - Accent1 4 2 4 2 4 2 4 2 2" xfId="35828" xr:uid="{00000000-0005-0000-0000-00003D8B0000}"/>
    <cellStyle name="20% - Accent1 4 2 4 2 4 2 4 2 2 2" xfId="35829" xr:uid="{00000000-0005-0000-0000-00003E8B0000}"/>
    <cellStyle name="20% - Accent1 4 2 4 2 4 2 4 2 3" xfId="35830" xr:uid="{00000000-0005-0000-0000-00003F8B0000}"/>
    <cellStyle name="20% - Accent1 4 2 4 2 4 2 4 3" xfId="35831" xr:uid="{00000000-0005-0000-0000-0000408B0000}"/>
    <cellStyle name="20% - Accent1 4 2 4 2 4 2 4 3 2" xfId="35832" xr:uid="{00000000-0005-0000-0000-0000418B0000}"/>
    <cellStyle name="20% - Accent1 4 2 4 2 4 2 4 4" xfId="35833" xr:uid="{00000000-0005-0000-0000-0000428B0000}"/>
    <cellStyle name="20% - Accent1 4 2 4 2 4 2 5" xfId="35834" xr:uid="{00000000-0005-0000-0000-0000438B0000}"/>
    <cellStyle name="20% - Accent1 4 2 4 2 4 2 5 2" xfId="35835" xr:uid="{00000000-0005-0000-0000-0000448B0000}"/>
    <cellStyle name="20% - Accent1 4 2 4 2 4 2 5 2 2" xfId="35836" xr:uid="{00000000-0005-0000-0000-0000458B0000}"/>
    <cellStyle name="20% - Accent1 4 2 4 2 4 2 5 3" xfId="35837" xr:uid="{00000000-0005-0000-0000-0000468B0000}"/>
    <cellStyle name="20% - Accent1 4 2 4 2 4 2 6" xfId="35838" xr:uid="{00000000-0005-0000-0000-0000478B0000}"/>
    <cellStyle name="20% - Accent1 4 2 4 2 4 2 6 2" xfId="35839" xr:uid="{00000000-0005-0000-0000-0000488B0000}"/>
    <cellStyle name="20% - Accent1 4 2 4 2 4 2 6 2 2" xfId="35840" xr:uid="{00000000-0005-0000-0000-0000498B0000}"/>
    <cellStyle name="20% - Accent1 4 2 4 2 4 2 6 3" xfId="35841" xr:uid="{00000000-0005-0000-0000-00004A8B0000}"/>
    <cellStyle name="20% - Accent1 4 2 4 2 4 2 7" xfId="35842" xr:uid="{00000000-0005-0000-0000-00004B8B0000}"/>
    <cellStyle name="20% - Accent1 4 2 4 2 4 2 7 2" xfId="35843" xr:uid="{00000000-0005-0000-0000-00004C8B0000}"/>
    <cellStyle name="20% - Accent1 4 2 4 2 4 2 8" xfId="35844" xr:uid="{00000000-0005-0000-0000-00004D8B0000}"/>
    <cellStyle name="20% - Accent1 4 2 4 2 4 2 8 2" xfId="35845" xr:uid="{00000000-0005-0000-0000-00004E8B0000}"/>
    <cellStyle name="20% - Accent1 4 2 4 2 4 2 9" xfId="35846" xr:uid="{00000000-0005-0000-0000-00004F8B0000}"/>
    <cellStyle name="20% - Accent1 4 2 4 2 4 3" xfId="35847" xr:uid="{00000000-0005-0000-0000-0000508B0000}"/>
    <cellStyle name="20% - Accent1 4 2 4 2 4 3 2" xfId="35848" xr:uid="{00000000-0005-0000-0000-0000518B0000}"/>
    <cellStyle name="20% - Accent1 4 2 4 2 4 3 2 2" xfId="35849" xr:uid="{00000000-0005-0000-0000-0000528B0000}"/>
    <cellStyle name="20% - Accent1 4 2 4 2 4 3 2 2 2" xfId="35850" xr:uid="{00000000-0005-0000-0000-0000538B0000}"/>
    <cellStyle name="20% - Accent1 4 2 4 2 4 3 2 2 2 2" xfId="35851" xr:uid="{00000000-0005-0000-0000-0000548B0000}"/>
    <cellStyle name="20% - Accent1 4 2 4 2 4 3 2 2 3" xfId="35852" xr:uid="{00000000-0005-0000-0000-0000558B0000}"/>
    <cellStyle name="20% - Accent1 4 2 4 2 4 3 2 3" xfId="35853" xr:uid="{00000000-0005-0000-0000-0000568B0000}"/>
    <cellStyle name="20% - Accent1 4 2 4 2 4 3 2 3 2" xfId="35854" xr:uid="{00000000-0005-0000-0000-0000578B0000}"/>
    <cellStyle name="20% - Accent1 4 2 4 2 4 3 2 4" xfId="35855" xr:uid="{00000000-0005-0000-0000-0000588B0000}"/>
    <cellStyle name="20% - Accent1 4 2 4 2 4 3 3" xfId="35856" xr:uid="{00000000-0005-0000-0000-0000598B0000}"/>
    <cellStyle name="20% - Accent1 4 2 4 2 4 3 3 2" xfId="35857" xr:uid="{00000000-0005-0000-0000-00005A8B0000}"/>
    <cellStyle name="20% - Accent1 4 2 4 2 4 3 3 2 2" xfId="35858" xr:uid="{00000000-0005-0000-0000-00005B8B0000}"/>
    <cellStyle name="20% - Accent1 4 2 4 2 4 3 3 2 2 2" xfId="35859" xr:uid="{00000000-0005-0000-0000-00005C8B0000}"/>
    <cellStyle name="20% - Accent1 4 2 4 2 4 3 3 2 3" xfId="35860" xr:uid="{00000000-0005-0000-0000-00005D8B0000}"/>
    <cellStyle name="20% - Accent1 4 2 4 2 4 3 3 3" xfId="35861" xr:uid="{00000000-0005-0000-0000-00005E8B0000}"/>
    <cellStyle name="20% - Accent1 4 2 4 2 4 3 3 3 2" xfId="35862" xr:uid="{00000000-0005-0000-0000-00005F8B0000}"/>
    <cellStyle name="20% - Accent1 4 2 4 2 4 3 3 4" xfId="35863" xr:uid="{00000000-0005-0000-0000-0000608B0000}"/>
    <cellStyle name="20% - Accent1 4 2 4 2 4 3 4" xfId="35864" xr:uid="{00000000-0005-0000-0000-0000618B0000}"/>
    <cellStyle name="20% - Accent1 4 2 4 2 4 3 4 2" xfId="35865" xr:uid="{00000000-0005-0000-0000-0000628B0000}"/>
    <cellStyle name="20% - Accent1 4 2 4 2 4 3 4 2 2" xfId="35866" xr:uid="{00000000-0005-0000-0000-0000638B0000}"/>
    <cellStyle name="20% - Accent1 4 2 4 2 4 3 4 2 2 2" xfId="35867" xr:uid="{00000000-0005-0000-0000-0000648B0000}"/>
    <cellStyle name="20% - Accent1 4 2 4 2 4 3 4 2 3" xfId="35868" xr:uid="{00000000-0005-0000-0000-0000658B0000}"/>
    <cellStyle name="20% - Accent1 4 2 4 2 4 3 4 3" xfId="35869" xr:uid="{00000000-0005-0000-0000-0000668B0000}"/>
    <cellStyle name="20% - Accent1 4 2 4 2 4 3 4 3 2" xfId="35870" xr:uid="{00000000-0005-0000-0000-0000678B0000}"/>
    <cellStyle name="20% - Accent1 4 2 4 2 4 3 4 4" xfId="35871" xr:uid="{00000000-0005-0000-0000-0000688B0000}"/>
    <cellStyle name="20% - Accent1 4 2 4 2 4 3 5" xfId="35872" xr:uid="{00000000-0005-0000-0000-0000698B0000}"/>
    <cellStyle name="20% - Accent1 4 2 4 2 4 3 5 2" xfId="35873" xr:uid="{00000000-0005-0000-0000-00006A8B0000}"/>
    <cellStyle name="20% - Accent1 4 2 4 2 4 3 5 2 2" xfId="35874" xr:uid="{00000000-0005-0000-0000-00006B8B0000}"/>
    <cellStyle name="20% - Accent1 4 2 4 2 4 3 5 3" xfId="35875" xr:uid="{00000000-0005-0000-0000-00006C8B0000}"/>
    <cellStyle name="20% - Accent1 4 2 4 2 4 3 6" xfId="35876" xr:uid="{00000000-0005-0000-0000-00006D8B0000}"/>
    <cellStyle name="20% - Accent1 4 2 4 2 4 3 6 2" xfId="35877" xr:uid="{00000000-0005-0000-0000-00006E8B0000}"/>
    <cellStyle name="20% - Accent1 4 2 4 2 4 3 6 2 2" xfId="35878" xr:uid="{00000000-0005-0000-0000-00006F8B0000}"/>
    <cellStyle name="20% - Accent1 4 2 4 2 4 3 6 3" xfId="35879" xr:uid="{00000000-0005-0000-0000-0000708B0000}"/>
    <cellStyle name="20% - Accent1 4 2 4 2 4 3 7" xfId="35880" xr:uid="{00000000-0005-0000-0000-0000718B0000}"/>
    <cellStyle name="20% - Accent1 4 2 4 2 4 3 7 2" xfId="35881" xr:uid="{00000000-0005-0000-0000-0000728B0000}"/>
    <cellStyle name="20% - Accent1 4 2 4 2 4 3 8" xfId="35882" xr:uid="{00000000-0005-0000-0000-0000738B0000}"/>
    <cellStyle name="20% - Accent1 4 2 4 2 4 3 8 2" xfId="35883" xr:uid="{00000000-0005-0000-0000-0000748B0000}"/>
    <cellStyle name="20% - Accent1 4 2 4 2 4 3 9" xfId="35884" xr:uid="{00000000-0005-0000-0000-0000758B0000}"/>
    <cellStyle name="20% - Accent1 4 2 4 2 4 4" xfId="35885" xr:uid="{00000000-0005-0000-0000-0000768B0000}"/>
    <cellStyle name="20% - Accent1 4 2 4 2 4 4 2" xfId="35886" xr:uid="{00000000-0005-0000-0000-0000778B0000}"/>
    <cellStyle name="20% - Accent1 4 2 4 2 4 4 2 2" xfId="35887" xr:uid="{00000000-0005-0000-0000-0000788B0000}"/>
    <cellStyle name="20% - Accent1 4 2 4 2 4 4 2 2 2" xfId="35888" xr:uid="{00000000-0005-0000-0000-0000798B0000}"/>
    <cellStyle name="20% - Accent1 4 2 4 2 4 4 2 3" xfId="35889" xr:uid="{00000000-0005-0000-0000-00007A8B0000}"/>
    <cellStyle name="20% - Accent1 4 2 4 2 4 4 3" xfId="35890" xr:uid="{00000000-0005-0000-0000-00007B8B0000}"/>
    <cellStyle name="20% - Accent1 4 2 4 2 4 4 3 2" xfId="35891" xr:uid="{00000000-0005-0000-0000-00007C8B0000}"/>
    <cellStyle name="20% - Accent1 4 2 4 2 4 4 4" xfId="35892" xr:uid="{00000000-0005-0000-0000-00007D8B0000}"/>
    <cellStyle name="20% - Accent1 4 2 4 2 4 5" xfId="35893" xr:uid="{00000000-0005-0000-0000-00007E8B0000}"/>
    <cellStyle name="20% - Accent1 4 2 4 2 4 5 2" xfId="35894" xr:uid="{00000000-0005-0000-0000-00007F8B0000}"/>
    <cellStyle name="20% - Accent1 4 2 4 2 4 5 2 2" xfId="35895" xr:uid="{00000000-0005-0000-0000-0000808B0000}"/>
    <cellStyle name="20% - Accent1 4 2 4 2 4 5 2 2 2" xfId="35896" xr:uid="{00000000-0005-0000-0000-0000818B0000}"/>
    <cellStyle name="20% - Accent1 4 2 4 2 4 5 2 3" xfId="35897" xr:uid="{00000000-0005-0000-0000-0000828B0000}"/>
    <cellStyle name="20% - Accent1 4 2 4 2 4 5 3" xfId="35898" xr:uid="{00000000-0005-0000-0000-0000838B0000}"/>
    <cellStyle name="20% - Accent1 4 2 4 2 4 5 3 2" xfId="35899" xr:uid="{00000000-0005-0000-0000-0000848B0000}"/>
    <cellStyle name="20% - Accent1 4 2 4 2 4 5 4" xfId="35900" xr:uid="{00000000-0005-0000-0000-0000858B0000}"/>
    <cellStyle name="20% - Accent1 4 2 4 2 4 6" xfId="35901" xr:uid="{00000000-0005-0000-0000-0000868B0000}"/>
    <cellStyle name="20% - Accent1 4 2 4 2 4 6 2" xfId="35902" xr:uid="{00000000-0005-0000-0000-0000878B0000}"/>
    <cellStyle name="20% - Accent1 4 2 4 2 4 6 2 2" xfId="35903" xr:uid="{00000000-0005-0000-0000-0000888B0000}"/>
    <cellStyle name="20% - Accent1 4 2 4 2 4 6 2 2 2" xfId="35904" xr:uid="{00000000-0005-0000-0000-0000898B0000}"/>
    <cellStyle name="20% - Accent1 4 2 4 2 4 6 2 3" xfId="35905" xr:uid="{00000000-0005-0000-0000-00008A8B0000}"/>
    <cellStyle name="20% - Accent1 4 2 4 2 4 6 3" xfId="35906" xr:uid="{00000000-0005-0000-0000-00008B8B0000}"/>
    <cellStyle name="20% - Accent1 4 2 4 2 4 6 3 2" xfId="35907" xr:uid="{00000000-0005-0000-0000-00008C8B0000}"/>
    <cellStyle name="20% - Accent1 4 2 4 2 4 6 4" xfId="35908" xr:uid="{00000000-0005-0000-0000-00008D8B0000}"/>
    <cellStyle name="20% - Accent1 4 2 4 2 4 7" xfId="35909" xr:uid="{00000000-0005-0000-0000-00008E8B0000}"/>
    <cellStyle name="20% - Accent1 4 2 4 2 4 7 2" xfId="35910" xr:uid="{00000000-0005-0000-0000-00008F8B0000}"/>
    <cellStyle name="20% - Accent1 4 2 4 2 4 7 2 2" xfId="35911" xr:uid="{00000000-0005-0000-0000-0000908B0000}"/>
    <cellStyle name="20% - Accent1 4 2 4 2 4 7 3" xfId="35912" xr:uid="{00000000-0005-0000-0000-0000918B0000}"/>
    <cellStyle name="20% - Accent1 4 2 4 2 4 8" xfId="35913" xr:uid="{00000000-0005-0000-0000-0000928B0000}"/>
    <cellStyle name="20% - Accent1 4 2 4 2 4 8 2" xfId="35914" xr:uid="{00000000-0005-0000-0000-0000938B0000}"/>
    <cellStyle name="20% - Accent1 4 2 4 2 4 8 2 2" xfId="35915" xr:uid="{00000000-0005-0000-0000-0000948B0000}"/>
    <cellStyle name="20% - Accent1 4 2 4 2 4 8 3" xfId="35916" xr:uid="{00000000-0005-0000-0000-0000958B0000}"/>
    <cellStyle name="20% - Accent1 4 2 4 2 4 9" xfId="35917" xr:uid="{00000000-0005-0000-0000-0000968B0000}"/>
    <cellStyle name="20% - Accent1 4 2 4 2 4 9 2" xfId="35918" xr:uid="{00000000-0005-0000-0000-0000978B0000}"/>
    <cellStyle name="20% - Accent1 4 2 4 2 5" xfId="35919" xr:uid="{00000000-0005-0000-0000-0000988B0000}"/>
    <cellStyle name="20% - Accent1 4 2 4 2 5 10" xfId="35920" xr:uid="{00000000-0005-0000-0000-0000998B0000}"/>
    <cellStyle name="20% - Accent1 4 2 4 2 5 10 2" xfId="35921" xr:uid="{00000000-0005-0000-0000-00009A8B0000}"/>
    <cellStyle name="20% - Accent1 4 2 4 2 5 11" xfId="35922" xr:uid="{00000000-0005-0000-0000-00009B8B0000}"/>
    <cellStyle name="20% - Accent1 4 2 4 2 5 2" xfId="35923" xr:uid="{00000000-0005-0000-0000-00009C8B0000}"/>
    <cellStyle name="20% - Accent1 4 2 4 2 5 2 2" xfId="35924" xr:uid="{00000000-0005-0000-0000-00009D8B0000}"/>
    <cellStyle name="20% - Accent1 4 2 4 2 5 2 2 2" xfId="35925" xr:uid="{00000000-0005-0000-0000-00009E8B0000}"/>
    <cellStyle name="20% - Accent1 4 2 4 2 5 2 2 2 2" xfId="35926" xr:uid="{00000000-0005-0000-0000-00009F8B0000}"/>
    <cellStyle name="20% - Accent1 4 2 4 2 5 2 2 2 2 2" xfId="35927" xr:uid="{00000000-0005-0000-0000-0000A08B0000}"/>
    <cellStyle name="20% - Accent1 4 2 4 2 5 2 2 2 3" xfId="35928" xr:uid="{00000000-0005-0000-0000-0000A18B0000}"/>
    <cellStyle name="20% - Accent1 4 2 4 2 5 2 2 3" xfId="35929" xr:uid="{00000000-0005-0000-0000-0000A28B0000}"/>
    <cellStyle name="20% - Accent1 4 2 4 2 5 2 2 3 2" xfId="35930" xr:uid="{00000000-0005-0000-0000-0000A38B0000}"/>
    <cellStyle name="20% - Accent1 4 2 4 2 5 2 2 4" xfId="35931" xr:uid="{00000000-0005-0000-0000-0000A48B0000}"/>
    <cellStyle name="20% - Accent1 4 2 4 2 5 2 3" xfId="35932" xr:uid="{00000000-0005-0000-0000-0000A58B0000}"/>
    <cellStyle name="20% - Accent1 4 2 4 2 5 2 3 2" xfId="35933" xr:uid="{00000000-0005-0000-0000-0000A68B0000}"/>
    <cellStyle name="20% - Accent1 4 2 4 2 5 2 3 2 2" xfId="35934" xr:uid="{00000000-0005-0000-0000-0000A78B0000}"/>
    <cellStyle name="20% - Accent1 4 2 4 2 5 2 3 2 2 2" xfId="35935" xr:uid="{00000000-0005-0000-0000-0000A88B0000}"/>
    <cellStyle name="20% - Accent1 4 2 4 2 5 2 3 2 3" xfId="35936" xr:uid="{00000000-0005-0000-0000-0000A98B0000}"/>
    <cellStyle name="20% - Accent1 4 2 4 2 5 2 3 3" xfId="35937" xr:uid="{00000000-0005-0000-0000-0000AA8B0000}"/>
    <cellStyle name="20% - Accent1 4 2 4 2 5 2 3 3 2" xfId="35938" xr:uid="{00000000-0005-0000-0000-0000AB8B0000}"/>
    <cellStyle name="20% - Accent1 4 2 4 2 5 2 3 4" xfId="35939" xr:uid="{00000000-0005-0000-0000-0000AC8B0000}"/>
    <cellStyle name="20% - Accent1 4 2 4 2 5 2 4" xfId="35940" xr:uid="{00000000-0005-0000-0000-0000AD8B0000}"/>
    <cellStyle name="20% - Accent1 4 2 4 2 5 2 4 2" xfId="35941" xr:uid="{00000000-0005-0000-0000-0000AE8B0000}"/>
    <cellStyle name="20% - Accent1 4 2 4 2 5 2 4 2 2" xfId="35942" xr:uid="{00000000-0005-0000-0000-0000AF8B0000}"/>
    <cellStyle name="20% - Accent1 4 2 4 2 5 2 4 2 2 2" xfId="35943" xr:uid="{00000000-0005-0000-0000-0000B08B0000}"/>
    <cellStyle name="20% - Accent1 4 2 4 2 5 2 4 2 3" xfId="35944" xr:uid="{00000000-0005-0000-0000-0000B18B0000}"/>
    <cellStyle name="20% - Accent1 4 2 4 2 5 2 4 3" xfId="35945" xr:uid="{00000000-0005-0000-0000-0000B28B0000}"/>
    <cellStyle name="20% - Accent1 4 2 4 2 5 2 4 3 2" xfId="35946" xr:uid="{00000000-0005-0000-0000-0000B38B0000}"/>
    <cellStyle name="20% - Accent1 4 2 4 2 5 2 4 4" xfId="35947" xr:uid="{00000000-0005-0000-0000-0000B48B0000}"/>
    <cellStyle name="20% - Accent1 4 2 4 2 5 2 5" xfId="35948" xr:uid="{00000000-0005-0000-0000-0000B58B0000}"/>
    <cellStyle name="20% - Accent1 4 2 4 2 5 2 5 2" xfId="35949" xr:uid="{00000000-0005-0000-0000-0000B68B0000}"/>
    <cellStyle name="20% - Accent1 4 2 4 2 5 2 5 2 2" xfId="35950" xr:uid="{00000000-0005-0000-0000-0000B78B0000}"/>
    <cellStyle name="20% - Accent1 4 2 4 2 5 2 5 3" xfId="35951" xr:uid="{00000000-0005-0000-0000-0000B88B0000}"/>
    <cellStyle name="20% - Accent1 4 2 4 2 5 2 6" xfId="35952" xr:uid="{00000000-0005-0000-0000-0000B98B0000}"/>
    <cellStyle name="20% - Accent1 4 2 4 2 5 2 6 2" xfId="35953" xr:uid="{00000000-0005-0000-0000-0000BA8B0000}"/>
    <cellStyle name="20% - Accent1 4 2 4 2 5 2 6 2 2" xfId="35954" xr:uid="{00000000-0005-0000-0000-0000BB8B0000}"/>
    <cellStyle name="20% - Accent1 4 2 4 2 5 2 6 3" xfId="35955" xr:uid="{00000000-0005-0000-0000-0000BC8B0000}"/>
    <cellStyle name="20% - Accent1 4 2 4 2 5 2 7" xfId="35956" xr:uid="{00000000-0005-0000-0000-0000BD8B0000}"/>
    <cellStyle name="20% - Accent1 4 2 4 2 5 2 7 2" xfId="35957" xr:uid="{00000000-0005-0000-0000-0000BE8B0000}"/>
    <cellStyle name="20% - Accent1 4 2 4 2 5 2 8" xfId="35958" xr:uid="{00000000-0005-0000-0000-0000BF8B0000}"/>
    <cellStyle name="20% - Accent1 4 2 4 2 5 2 8 2" xfId="35959" xr:uid="{00000000-0005-0000-0000-0000C08B0000}"/>
    <cellStyle name="20% - Accent1 4 2 4 2 5 2 9" xfId="35960" xr:uid="{00000000-0005-0000-0000-0000C18B0000}"/>
    <cellStyle name="20% - Accent1 4 2 4 2 5 3" xfId="35961" xr:uid="{00000000-0005-0000-0000-0000C28B0000}"/>
    <cellStyle name="20% - Accent1 4 2 4 2 5 3 2" xfId="35962" xr:uid="{00000000-0005-0000-0000-0000C38B0000}"/>
    <cellStyle name="20% - Accent1 4 2 4 2 5 3 2 2" xfId="35963" xr:uid="{00000000-0005-0000-0000-0000C48B0000}"/>
    <cellStyle name="20% - Accent1 4 2 4 2 5 3 2 2 2" xfId="35964" xr:uid="{00000000-0005-0000-0000-0000C58B0000}"/>
    <cellStyle name="20% - Accent1 4 2 4 2 5 3 2 2 2 2" xfId="35965" xr:uid="{00000000-0005-0000-0000-0000C68B0000}"/>
    <cellStyle name="20% - Accent1 4 2 4 2 5 3 2 2 3" xfId="35966" xr:uid="{00000000-0005-0000-0000-0000C78B0000}"/>
    <cellStyle name="20% - Accent1 4 2 4 2 5 3 2 3" xfId="35967" xr:uid="{00000000-0005-0000-0000-0000C88B0000}"/>
    <cellStyle name="20% - Accent1 4 2 4 2 5 3 2 3 2" xfId="35968" xr:uid="{00000000-0005-0000-0000-0000C98B0000}"/>
    <cellStyle name="20% - Accent1 4 2 4 2 5 3 2 4" xfId="35969" xr:uid="{00000000-0005-0000-0000-0000CA8B0000}"/>
    <cellStyle name="20% - Accent1 4 2 4 2 5 3 3" xfId="35970" xr:uid="{00000000-0005-0000-0000-0000CB8B0000}"/>
    <cellStyle name="20% - Accent1 4 2 4 2 5 3 3 2" xfId="35971" xr:uid="{00000000-0005-0000-0000-0000CC8B0000}"/>
    <cellStyle name="20% - Accent1 4 2 4 2 5 3 3 2 2" xfId="35972" xr:uid="{00000000-0005-0000-0000-0000CD8B0000}"/>
    <cellStyle name="20% - Accent1 4 2 4 2 5 3 3 2 2 2" xfId="35973" xr:uid="{00000000-0005-0000-0000-0000CE8B0000}"/>
    <cellStyle name="20% - Accent1 4 2 4 2 5 3 3 2 3" xfId="35974" xr:uid="{00000000-0005-0000-0000-0000CF8B0000}"/>
    <cellStyle name="20% - Accent1 4 2 4 2 5 3 3 3" xfId="35975" xr:uid="{00000000-0005-0000-0000-0000D08B0000}"/>
    <cellStyle name="20% - Accent1 4 2 4 2 5 3 3 3 2" xfId="35976" xr:uid="{00000000-0005-0000-0000-0000D18B0000}"/>
    <cellStyle name="20% - Accent1 4 2 4 2 5 3 3 4" xfId="35977" xr:uid="{00000000-0005-0000-0000-0000D28B0000}"/>
    <cellStyle name="20% - Accent1 4 2 4 2 5 3 4" xfId="35978" xr:uid="{00000000-0005-0000-0000-0000D38B0000}"/>
    <cellStyle name="20% - Accent1 4 2 4 2 5 3 4 2" xfId="35979" xr:uid="{00000000-0005-0000-0000-0000D48B0000}"/>
    <cellStyle name="20% - Accent1 4 2 4 2 5 3 4 2 2" xfId="35980" xr:uid="{00000000-0005-0000-0000-0000D58B0000}"/>
    <cellStyle name="20% - Accent1 4 2 4 2 5 3 4 2 2 2" xfId="35981" xr:uid="{00000000-0005-0000-0000-0000D68B0000}"/>
    <cellStyle name="20% - Accent1 4 2 4 2 5 3 4 2 3" xfId="35982" xr:uid="{00000000-0005-0000-0000-0000D78B0000}"/>
    <cellStyle name="20% - Accent1 4 2 4 2 5 3 4 3" xfId="35983" xr:uid="{00000000-0005-0000-0000-0000D88B0000}"/>
    <cellStyle name="20% - Accent1 4 2 4 2 5 3 4 3 2" xfId="35984" xr:uid="{00000000-0005-0000-0000-0000D98B0000}"/>
    <cellStyle name="20% - Accent1 4 2 4 2 5 3 4 4" xfId="35985" xr:uid="{00000000-0005-0000-0000-0000DA8B0000}"/>
    <cellStyle name="20% - Accent1 4 2 4 2 5 3 5" xfId="35986" xr:uid="{00000000-0005-0000-0000-0000DB8B0000}"/>
    <cellStyle name="20% - Accent1 4 2 4 2 5 3 5 2" xfId="35987" xr:uid="{00000000-0005-0000-0000-0000DC8B0000}"/>
    <cellStyle name="20% - Accent1 4 2 4 2 5 3 5 2 2" xfId="35988" xr:uid="{00000000-0005-0000-0000-0000DD8B0000}"/>
    <cellStyle name="20% - Accent1 4 2 4 2 5 3 5 3" xfId="35989" xr:uid="{00000000-0005-0000-0000-0000DE8B0000}"/>
    <cellStyle name="20% - Accent1 4 2 4 2 5 3 6" xfId="35990" xr:uid="{00000000-0005-0000-0000-0000DF8B0000}"/>
    <cellStyle name="20% - Accent1 4 2 4 2 5 3 6 2" xfId="35991" xr:uid="{00000000-0005-0000-0000-0000E08B0000}"/>
    <cellStyle name="20% - Accent1 4 2 4 2 5 3 6 2 2" xfId="35992" xr:uid="{00000000-0005-0000-0000-0000E18B0000}"/>
    <cellStyle name="20% - Accent1 4 2 4 2 5 3 6 3" xfId="35993" xr:uid="{00000000-0005-0000-0000-0000E28B0000}"/>
    <cellStyle name="20% - Accent1 4 2 4 2 5 3 7" xfId="35994" xr:uid="{00000000-0005-0000-0000-0000E38B0000}"/>
    <cellStyle name="20% - Accent1 4 2 4 2 5 3 7 2" xfId="35995" xr:uid="{00000000-0005-0000-0000-0000E48B0000}"/>
    <cellStyle name="20% - Accent1 4 2 4 2 5 3 8" xfId="35996" xr:uid="{00000000-0005-0000-0000-0000E58B0000}"/>
    <cellStyle name="20% - Accent1 4 2 4 2 5 3 8 2" xfId="35997" xr:uid="{00000000-0005-0000-0000-0000E68B0000}"/>
    <cellStyle name="20% - Accent1 4 2 4 2 5 3 9" xfId="35998" xr:uid="{00000000-0005-0000-0000-0000E78B0000}"/>
    <cellStyle name="20% - Accent1 4 2 4 2 5 4" xfId="35999" xr:uid="{00000000-0005-0000-0000-0000E88B0000}"/>
    <cellStyle name="20% - Accent1 4 2 4 2 5 4 2" xfId="36000" xr:uid="{00000000-0005-0000-0000-0000E98B0000}"/>
    <cellStyle name="20% - Accent1 4 2 4 2 5 4 2 2" xfId="36001" xr:uid="{00000000-0005-0000-0000-0000EA8B0000}"/>
    <cellStyle name="20% - Accent1 4 2 4 2 5 4 2 2 2" xfId="36002" xr:uid="{00000000-0005-0000-0000-0000EB8B0000}"/>
    <cellStyle name="20% - Accent1 4 2 4 2 5 4 2 3" xfId="36003" xr:uid="{00000000-0005-0000-0000-0000EC8B0000}"/>
    <cellStyle name="20% - Accent1 4 2 4 2 5 4 3" xfId="36004" xr:uid="{00000000-0005-0000-0000-0000ED8B0000}"/>
    <cellStyle name="20% - Accent1 4 2 4 2 5 4 3 2" xfId="36005" xr:uid="{00000000-0005-0000-0000-0000EE8B0000}"/>
    <cellStyle name="20% - Accent1 4 2 4 2 5 4 4" xfId="36006" xr:uid="{00000000-0005-0000-0000-0000EF8B0000}"/>
    <cellStyle name="20% - Accent1 4 2 4 2 5 5" xfId="36007" xr:uid="{00000000-0005-0000-0000-0000F08B0000}"/>
    <cellStyle name="20% - Accent1 4 2 4 2 5 5 2" xfId="36008" xr:uid="{00000000-0005-0000-0000-0000F18B0000}"/>
    <cellStyle name="20% - Accent1 4 2 4 2 5 5 2 2" xfId="36009" xr:uid="{00000000-0005-0000-0000-0000F28B0000}"/>
    <cellStyle name="20% - Accent1 4 2 4 2 5 5 2 2 2" xfId="36010" xr:uid="{00000000-0005-0000-0000-0000F38B0000}"/>
    <cellStyle name="20% - Accent1 4 2 4 2 5 5 2 3" xfId="36011" xr:uid="{00000000-0005-0000-0000-0000F48B0000}"/>
    <cellStyle name="20% - Accent1 4 2 4 2 5 5 3" xfId="36012" xr:uid="{00000000-0005-0000-0000-0000F58B0000}"/>
    <cellStyle name="20% - Accent1 4 2 4 2 5 5 3 2" xfId="36013" xr:uid="{00000000-0005-0000-0000-0000F68B0000}"/>
    <cellStyle name="20% - Accent1 4 2 4 2 5 5 4" xfId="36014" xr:uid="{00000000-0005-0000-0000-0000F78B0000}"/>
    <cellStyle name="20% - Accent1 4 2 4 2 5 6" xfId="36015" xr:uid="{00000000-0005-0000-0000-0000F88B0000}"/>
    <cellStyle name="20% - Accent1 4 2 4 2 5 6 2" xfId="36016" xr:uid="{00000000-0005-0000-0000-0000F98B0000}"/>
    <cellStyle name="20% - Accent1 4 2 4 2 5 6 2 2" xfId="36017" xr:uid="{00000000-0005-0000-0000-0000FA8B0000}"/>
    <cellStyle name="20% - Accent1 4 2 4 2 5 6 2 2 2" xfId="36018" xr:uid="{00000000-0005-0000-0000-0000FB8B0000}"/>
    <cellStyle name="20% - Accent1 4 2 4 2 5 6 2 3" xfId="36019" xr:uid="{00000000-0005-0000-0000-0000FC8B0000}"/>
    <cellStyle name="20% - Accent1 4 2 4 2 5 6 3" xfId="36020" xr:uid="{00000000-0005-0000-0000-0000FD8B0000}"/>
    <cellStyle name="20% - Accent1 4 2 4 2 5 6 3 2" xfId="36021" xr:uid="{00000000-0005-0000-0000-0000FE8B0000}"/>
    <cellStyle name="20% - Accent1 4 2 4 2 5 6 4" xfId="36022" xr:uid="{00000000-0005-0000-0000-0000FF8B0000}"/>
    <cellStyle name="20% - Accent1 4 2 4 2 5 7" xfId="36023" xr:uid="{00000000-0005-0000-0000-0000008C0000}"/>
    <cellStyle name="20% - Accent1 4 2 4 2 5 7 2" xfId="36024" xr:uid="{00000000-0005-0000-0000-0000018C0000}"/>
    <cellStyle name="20% - Accent1 4 2 4 2 5 7 2 2" xfId="36025" xr:uid="{00000000-0005-0000-0000-0000028C0000}"/>
    <cellStyle name="20% - Accent1 4 2 4 2 5 7 3" xfId="36026" xr:uid="{00000000-0005-0000-0000-0000038C0000}"/>
    <cellStyle name="20% - Accent1 4 2 4 2 5 8" xfId="36027" xr:uid="{00000000-0005-0000-0000-0000048C0000}"/>
    <cellStyle name="20% - Accent1 4 2 4 2 5 8 2" xfId="36028" xr:uid="{00000000-0005-0000-0000-0000058C0000}"/>
    <cellStyle name="20% - Accent1 4 2 4 2 5 8 2 2" xfId="36029" xr:uid="{00000000-0005-0000-0000-0000068C0000}"/>
    <cellStyle name="20% - Accent1 4 2 4 2 5 8 3" xfId="36030" xr:uid="{00000000-0005-0000-0000-0000078C0000}"/>
    <cellStyle name="20% - Accent1 4 2 4 2 5 9" xfId="36031" xr:uid="{00000000-0005-0000-0000-0000088C0000}"/>
    <cellStyle name="20% - Accent1 4 2 4 2 5 9 2" xfId="36032" xr:uid="{00000000-0005-0000-0000-0000098C0000}"/>
    <cellStyle name="20% - Accent1 4 2 4 2 6" xfId="36033" xr:uid="{00000000-0005-0000-0000-00000A8C0000}"/>
    <cellStyle name="20% - Accent1 4 2 4 2 6 2" xfId="36034" xr:uid="{00000000-0005-0000-0000-00000B8C0000}"/>
    <cellStyle name="20% - Accent1 4 2 4 2 6 2 2" xfId="36035" xr:uid="{00000000-0005-0000-0000-00000C8C0000}"/>
    <cellStyle name="20% - Accent1 4 2 4 2 6 2 2 2" xfId="36036" xr:uid="{00000000-0005-0000-0000-00000D8C0000}"/>
    <cellStyle name="20% - Accent1 4 2 4 2 6 2 2 2 2" xfId="36037" xr:uid="{00000000-0005-0000-0000-00000E8C0000}"/>
    <cellStyle name="20% - Accent1 4 2 4 2 6 2 2 3" xfId="36038" xr:uid="{00000000-0005-0000-0000-00000F8C0000}"/>
    <cellStyle name="20% - Accent1 4 2 4 2 6 2 3" xfId="36039" xr:uid="{00000000-0005-0000-0000-0000108C0000}"/>
    <cellStyle name="20% - Accent1 4 2 4 2 6 2 3 2" xfId="36040" xr:uid="{00000000-0005-0000-0000-0000118C0000}"/>
    <cellStyle name="20% - Accent1 4 2 4 2 6 2 4" xfId="36041" xr:uid="{00000000-0005-0000-0000-0000128C0000}"/>
    <cellStyle name="20% - Accent1 4 2 4 2 6 3" xfId="36042" xr:uid="{00000000-0005-0000-0000-0000138C0000}"/>
    <cellStyle name="20% - Accent1 4 2 4 2 6 3 2" xfId="36043" xr:uid="{00000000-0005-0000-0000-0000148C0000}"/>
    <cellStyle name="20% - Accent1 4 2 4 2 6 3 2 2" xfId="36044" xr:uid="{00000000-0005-0000-0000-0000158C0000}"/>
    <cellStyle name="20% - Accent1 4 2 4 2 6 3 2 2 2" xfId="36045" xr:uid="{00000000-0005-0000-0000-0000168C0000}"/>
    <cellStyle name="20% - Accent1 4 2 4 2 6 3 2 3" xfId="36046" xr:uid="{00000000-0005-0000-0000-0000178C0000}"/>
    <cellStyle name="20% - Accent1 4 2 4 2 6 3 3" xfId="36047" xr:uid="{00000000-0005-0000-0000-0000188C0000}"/>
    <cellStyle name="20% - Accent1 4 2 4 2 6 3 3 2" xfId="36048" xr:uid="{00000000-0005-0000-0000-0000198C0000}"/>
    <cellStyle name="20% - Accent1 4 2 4 2 6 3 4" xfId="36049" xr:uid="{00000000-0005-0000-0000-00001A8C0000}"/>
    <cellStyle name="20% - Accent1 4 2 4 2 6 4" xfId="36050" xr:uid="{00000000-0005-0000-0000-00001B8C0000}"/>
    <cellStyle name="20% - Accent1 4 2 4 2 6 4 2" xfId="36051" xr:uid="{00000000-0005-0000-0000-00001C8C0000}"/>
    <cellStyle name="20% - Accent1 4 2 4 2 6 4 2 2" xfId="36052" xr:uid="{00000000-0005-0000-0000-00001D8C0000}"/>
    <cellStyle name="20% - Accent1 4 2 4 2 6 4 2 2 2" xfId="36053" xr:uid="{00000000-0005-0000-0000-00001E8C0000}"/>
    <cellStyle name="20% - Accent1 4 2 4 2 6 4 2 3" xfId="36054" xr:uid="{00000000-0005-0000-0000-00001F8C0000}"/>
    <cellStyle name="20% - Accent1 4 2 4 2 6 4 3" xfId="36055" xr:uid="{00000000-0005-0000-0000-0000208C0000}"/>
    <cellStyle name="20% - Accent1 4 2 4 2 6 4 3 2" xfId="36056" xr:uid="{00000000-0005-0000-0000-0000218C0000}"/>
    <cellStyle name="20% - Accent1 4 2 4 2 6 4 4" xfId="36057" xr:uid="{00000000-0005-0000-0000-0000228C0000}"/>
    <cellStyle name="20% - Accent1 4 2 4 2 6 5" xfId="36058" xr:uid="{00000000-0005-0000-0000-0000238C0000}"/>
    <cellStyle name="20% - Accent1 4 2 4 2 6 5 2" xfId="36059" xr:uid="{00000000-0005-0000-0000-0000248C0000}"/>
    <cellStyle name="20% - Accent1 4 2 4 2 6 5 2 2" xfId="36060" xr:uid="{00000000-0005-0000-0000-0000258C0000}"/>
    <cellStyle name="20% - Accent1 4 2 4 2 6 5 3" xfId="36061" xr:uid="{00000000-0005-0000-0000-0000268C0000}"/>
    <cellStyle name="20% - Accent1 4 2 4 2 6 6" xfId="36062" xr:uid="{00000000-0005-0000-0000-0000278C0000}"/>
    <cellStyle name="20% - Accent1 4 2 4 2 6 6 2" xfId="36063" xr:uid="{00000000-0005-0000-0000-0000288C0000}"/>
    <cellStyle name="20% - Accent1 4 2 4 2 6 6 2 2" xfId="36064" xr:uid="{00000000-0005-0000-0000-0000298C0000}"/>
    <cellStyle name="20% - Accent1 4 2 4 2 6 6 3" xfId="36065" xr:uid="{00000000-0005-0000-0000-00002A8C0000}"/>
    <cellStyle name="20% - Accent1 4 2 4 2 6 7" xfId="36066" xr:uid="{00000000-0005-0000-0000-00002B8C0000}"/>
    <cellStyle name="20% - Accent1 4 2 4 2 6 7 2" xfId="36067" xr:uid="{00000000-0005-0000-0000-00002C8C0000}"/>
    <cellStyle name="20% - Accent1 4 2 4 2 6 8" xfId="36068" xr:uid="{00000000-0005-0000-0000-00002D8C0000}"/>
    <cellStyle name="20% - Accent1 4 2 4 2 6 8 2" xfId="36069" xr:uid="{00000000-0005-0000-0000-00002E8C0000}"/>
    <cellStyle name="20% - Accent1 4 2 4 2 6 9" xfId="36070" xr:uid="{00000000-0005-0000-0000-00002F8C0000}"/>
    <cellStyle name="20% - Accent1 4 2 4 2 7" xfId="36071" xr:uid="{00000000-0005-0000-0000-0000308C0000}"/>
    <cellStyle name="20% - Accent1 4 2 4 2 7 2" xfId="36072" xr:uid="{00000000-0005-0000-0000-0000318C0000}"/>
    <cellStyle name="20% - Accent1 4 2 4 2 7 2 2" xfId="36073" xr:uid="{00000000-0005-0000-0000-0000328C0000}"/>
    <cellStyle name="20% - Accent1 4 2 4 2 7 2 2 2" xfId="36074" xr:uid="{00000000-0005-0000-0000-0000338C0000}"/>
    <cellStyle name="20% - Accent1 4 2 4 2 7 2 2 2 2" xfId="36075" xr:uid="{00000000-0005-0000-0000-0000348C0000}"/>
    <cellStyle name="20% - Accent1 4 2 4 2 7 2 2 3" xfId="36076" xr:uid="{00000000-0005-0000-0000-0000358C0000}"/>
    <cellStyle name="20% - Accent1 4 2 4 2 7 2 3" xfId="36077" xr:uid="{00000000-0005-0000-0000-0000368C0000}"/>
    <cellStyle name="20% - Accent1 4 2 4 2 7 2 3 2" xfId="36078" xr:uid="{00000000-0005-0000-0000-0000378C0000}"/>
    <cellStyle name="20% - Accent1 4 2 4 2 7 2 4" xfId="36079" xr:uid="{00000000-0005-0000-0000-0000388C0000}"/>
    <cellStyle name="20% - Accent1 4 2 4 2 7 3" xfId="36080" xr:uid="{00000000-0005-0000-0000-0000398C0000}"/>
    <cellStyle name="20% - Accent1 4 2 4 2 7 3 2" xfId="36081" xr:uid="{00000000-0005-0000-0000-00003A8C0000}"/>
    <cellStyle name="20% - Accent1 4 2 4 2 7 3 2 2" xfId="36082" xr:uid="{00000000-0005-0000-0000-00003B8C0000}"/>
    <cellStyle name="20% - Accent1 4 2 4 2 7 3 2 2 2" xfId="36083" xr:uid="{00000000-0005-0000-0000-00003C8C0000}"/>
    <cellStyle name="20% - Accent1 4 2 4 2 7 3 2 3" xfId="36084" xr:uid="{00000000-0005-0000-0000-00003D8C0000}"/>
    <cellStyle name="20% - Accent1 4 2 4 2 7 3 3" xfId="36085" xr:uid="{00000000-0005-0000-0000-00003E8C0000}"/>
    <cellStyle name="20% - Accent1 4 2 4 2 7 3 3 2" xfId="36086" xr:uid="{00000000-0005-0000-0000-00003F8C0000}"/>
    <cellStyle name="20% - Accent1 4 2 4 2 7 3 4" xfId="36087" xr:uid="{00000000-0005-0000-0000-0000408C0000}"/>
    <cellStyle name="20% - Accent1 4 2 4 2 7 4" xfId="36088" xr:uid="{00000000-0005-0000-0000-0000418C0000}"/>
    <cellStyle name="20% - Accent1 4 2 4 2 7 4 2" xfId="36089" xr:uid="{00000000-0005-0000-0000-0000428C0000}"/>
    <cellStyle name="20% - Accent1 4 2 4 2 7 4 2 2" xfId="36090" xr:uid="{00000000-0005-0000-0000-0000438C0000}"/>
    <cellStyle name="20% - Accent1 4 2 4 2 7 4 2 2 2" xfId="36091" xr:uid="{00000000-0005-0000-0000-0000448C0000}"/>
    <cellStyle name="20% - Accent1 4 2 4 2 7 4 2 3" xfId="36092" xr:uid="{00000000-0005-0000-0000-0000458C0000}"/>
    <cellStyle name="20% - Accent1 4 2 4 2 7 4 3" xfId="36093" xr:uid="{00000000-0005-0000-0000-0000468C0000}"/>
    <cellStyle name="20% - Accent1 4 2 4 2 7 4 3 2" xfId="36094" xr:uid="{00000000-0005-0000-0000-0000478C0000}"/>
    <cellStyle name="20% - Accent1 4 2 4 2 7 4 4" xfId="36095" xr:uid="{00000000-0005-0000-0000-0000488C0000}"/>
    <cellStyle name="20% - Accent1 4 2 4 2 7 5" xfId="36096" xr:uid="{00000000-0005-0000-0000-0000498C0000}"/>
    <cellStyle name="20% - Accent1 4 2 4 2 7 5 2" xfId="36097" xr:uid="{00000000-0005-0000-0000-00004A8C0000}"/>
    <cellStyle name="20% - Accent1 4 2 4 2 7 5 2 2" xfId="36098" xr:uid="{00000000-0005-0000-0000-00004B8C0000}"/>
    <cellStyle name="20% - Accent1 4 2 4 2 7 5 3" xfId="36099" xr:uid="{00000000-0005-0000-0000-00004C8C0000}"/>
    <cellStyle name="20% - Accent1 4 2 4 2 7 6" xfId="36100" xr:uid="{00000000-0005-0000-0000-00004D8C0000}"/>
    <cellStyle name="20% - Accent1 4 2 4 2 7 6 2" xfId="36101" xr:uid="{00000000-0005-0000-0000-00004E8C0000}"/>
    <cellStyle name="20% - Accent1 4 2 4 2 7 6 2 2" xfId="36102" xr:uid="{00000000-0005-0000-0000-00004F8C0000}"/>
    <cellStyle name="20% - Accent1 4 2 4 2 7 6 3" xfId="36103" xr:uid="{00000000-0005-0000-0000-0000508C0000}"/>
    <cellStyle name="20% - Accent1 4 2 4 2 7 7" xfId="36104" xr:uid="{00000000-0005-0000-0000-0000518C0000}"/>
    <cellStyle name="20% - Accent1 4 2 4 2 7 7 2" xfId="36105" xr:uid="{00000000-0005-0000-0000-0000528C0000}"/>
    <cellStyle name="20% - Accent1 4 2 4 2 7 8" xfId="36106" xr:uid="{00000000-0005-0000-0000-0000538C0000}"/>
    <cellStyle name="20% - Accent1 4 2 4 2 7 8 2" xfId="36107" xr:uid="{00000000-0005-0000-0000-0000548C0000}"/>
    <cellStyle name="20% - Accent1 4 2 4 2 7 9" xfId="36108" xr:uid="{00000000-0005-0000-0000-0000558C0000}"/>
    <cellStyle name="20% - Accent1 4 2 4 2 8" xfId="36109" xr:uid="{00000000-0005-0000-0000-0000568C0000}"/>
    <cellStyle name="20% - Accent1 4 2 4 2 8 2" xfId="36110" xr:uid="{00000000-0005-0000-0000-0000578C0000}"/>
    <cellStyle name="20% - Accent1 4 2 4 2 8 2 2" xfId="36111" xr:uid="{00000000-0005-0000-0000-0000588C0000}"/>
    <cellStyle name="20% - Accent1 4 2 4 2 8 2 2 2" xfId="36112" xr:uid="{00000000-0005-0000-0000-0000598C0000}"/>
    <cellStyle name="20% - Accent1 4 2 4 2 8 2 3" xfId="36113" xr:uid="{00000000-0005-0000-0000-00005A8C0000}"/>
    <cellStyle name="20% - Accent1 4 2 4 2 8 3" xfId="36114" xr:uid="{00000000-0005-0000-0000-00005B8C0000}"/>
    <cellStyle name="20% - Accent1 4 2 4 2 8 3 2" xfId="36115" xr:uid="{00000000-0005-0000-0000-00005C8C0000}"/>
    <cellStyle name="20% - Accent1 4 2 4 2 8 4" xfId="36116" xr:uid="{00000000-0005-0000-0000-00005D8C0000}"/>
    <cellStyle name="20% - Accent1 4 2 4 2 9" xfId="36117" xr:uid="{00000000-0005-0000-0000-00005E8C0000}"/>
    <cellStyle name="20% - Accent1 4 2 4 2 9 2" xfId="36118" xr:uid="{00000000-0005-0000-0000-00005F8C0000}"/>
    <cellStyle name="20% - Accent1 4 2 4 2 9 2 2" xfId="36119" xr:uid="{00000000-0005-0000-0000-0000608C0000}"/>
    <cellStyle name="20% - Accent1 4 2 4 2 9 2 2 2" xfId="36120" xr:uid="{00000000-0005-0000-0000-0000618C0000}"/>
    <cellStyle name="20% - Accent1 4 2 4 2 9 2 3" xfId="36121" xr:uid="{00000000-0005-0000-0000-0000628C0000}"/>
    <cellStyle name="20% - Accent1 4 2 4 2 9 3" xfId="36122" xr:uid="{00000000-0005-0000-0000-0000638C0000}"/>
    <cellStyle name="20% - Accent1 4 2 4 2 9 3 2" xfId="36123" xr:uid="{00000000-0005-0000-0000-0000648C0000}"/>
    <cellStyle name="20% - Accent1 4 2 4 2 9 4" xfId="36124" xr:uid="{00000000-0005-0000-0000-0000658C0000}"/>
    <cellStyle name="20% - Accent1 4 2 4 3" xfId="36125" xr:uid="{00000000-0005-0000-0000-0000668C0000}"/>
    <cellStyle name="20% - Accent1 4 2 4 3 10" xfId="36126" xr:uid="{00000000-0005-0000-0000-0000678C0000}"/>
    <cellStyle name="20% - Accent1 4 2 4 3 10 2" xfId="36127" xr:uid="{00000000-0005-0000-0000-0000688C0000}"/>
    <cellStyle name="20% - Accent1 4 2 4 3 10 2 2" xfId="36128" xr:uid="{00000000-0005-0000-0000-0000698C0000}"/>
    <cellStyle name="20% - Accent1 4 2 4 3 10 3" xfId="36129" xr:uid="{00000000-0005-0000-0000-00006A8C0000}"/>
    <cellStyle name="20% - Accent1 4 2 4 3 11" xfId="36130" xr:uid="{00000000-0005-0000-0000-00006B8C0000}"/>
    <cellStyle name="20% - Accent1 4 2 4 3 11 2" xfId="36131" xr:uid="{00000000-0005-0000-0000-00006C8C0000}"/>
    <cellStyle name="20% - Accent1 4 2 4 3 11 2 2" xfId="36132" xr:uid="{00000000-0005-0000-0000-00006D8C0000}"/>
    <cellStyle name="20% - Accent1 4 2 4 3 11 3" xfId="36133" xr:uid="{00000000-0005-0000-0000-00006E8C0000}"/>
    <cellStyle name="20% - Accent1 4 2 4 3 12" xfId="36134" xr:uid="{00000000-0005-0000-0000-00006F8C0000}"/>
    <cellStyle name="20% - Accent1 4 2 4 3 12 2" xfId="36135" xr:uid="{00000000-0005-0000-0000-0000708C0000}"/>
    <cellStyle name="20% - Accent1 4 2 4 3 13" xfId="36136" xr:uid="{00000000-0005-0000-0000-0000718C0000}"/>
    <cellStyle name="20% - Accent1 4 2 4 3 13 2" xfId="36137" xr:uid="{00000000-0005-0000-0000-0000728C0000}"/>
    <cellStyle name="20% - Accent1 4 2 4 3 14" xfId="36138" xr:uid="{00000000-0005-0000-0000-0000738C0000}"/>
    <cellStyle name="20% - Accent1 4 2 4 3 2" xfId="36139" xr:uid="{00000000-0005-0000-0000-0000748C0000}"/>
    <cellStyle name="20% - Accent1 4 2 4 3 2 10" xfId="36140" xr:uid="{00000000-0005-0000-0000-0000758C0000}"/>
    <cellStyle name="20% - Accent1 4 2 4 3 2 10 2" xfId="36141" xr:uid="{00000000-0005-0000-0000-0000768C0000}"/>
    <cellStyle name="20% - Accent1 4 2 4 3 2 11" xfId="36142" xr:uid="{00000000-0005-0000-0000-0000778C0000}"/>
    <cellStyle name="20% - Accent1 4 2 4 3 2 2" xfId="36143" xr:uid="{00000000-0005-0000-0000-0000788C0000}"/>
    <cellStyle name="20% - Accent1 4 2 4 3 2 2 2" xfId="36144" xr:uid="{00000000-0005-0000-0000-0000798C0000}"/>
    <cellStyle name="20% - Accent1 4 2 4 3 2 2 2 2" xfId="36145" xr:uid="{00000000-0005-0000-0000-00007A8C0000}"/>
    <cellStyle name="20% - Accent1 4 2 4 3 2 2 2 2 2" xfId="36146" xr:uid="{00000000-0005-0000-0000-00007B8C0000}"/>
    <cellStyle name="20% - Accent1 4 2 4 3 2 2 2 2 2 2" xfId="36147" xr:uid="{00000000-0005-0000-0000-00007C8C0000}"/>
    <cellStyle name="20% - Accent1 4 2 4 3 2 2 2 2 3" xfId="36148" xr:uid="{00000000-0005-0000-0000-00007D8C0000}"/>
    <cellStyle name="20% - Accent1 4 2 4 3 2 2 2 3" xfId="36149" xr:uid="{00000000-0005-0000-0000-00007E8C0000}"/>
    <cellStyle name="20% - Accent1 4 2 4 3 2 2 2 3 2" xfId="36150" xr:uid="{00000000-0005-0000-0000-00007F8C0000}"/>
    <cellStyle name="20% - Accent1 4 2 4 3 2 2 2 4" xfId="36151" xr:uid="{00000000-0005-0000-0000-0000808C0000}"/>
    <cellStyle name="20% - Accent1 4 2 4 3 2 2 3" xfId="36152" xr:uid="{00000000-0005-0000-0000-0000818C0000}"/>
    <cellStyle name="20% - Accent1 4 2 4 3 2 2 3 2" xfId="36153" xr:uid="{00000000-0005-0000-0000-0000828C0000}"/>
    <cellStyle name="20% - Accent1 4 2 4 3 2 2 3 2 2" xfId="36154" xr:uid="{00000000-0005-0000-0000-0000838C0000}"/>
    <cellStyle name="20% - Accent1 4 2 4 3 2 2 3 2 2 2" xfId="36155" xr:uid="{00000000-0005-0000-0000-0000848C0000}"/>
    <cellStyle name="20% - Accent1 4 2 4 3 2 2 3 2 3" xfId="36156" xr:uid="{00000000-0005-0000-0000-0000858C0000}"/>
    <cellStyle name="20% - Accent1 4 2 4 3 2 2 3 3" xfId="36157" xr:uid="{00000000-0005-0000-0000-0000868C0000}"/>
    <cellStyle name="20% - Accent1 4 2 4 3 2 2 3 3 2" xfId="36158" xr:uid="{00000000-0005-0000-0000-0000878C0000}"/>
    <cellStyle name="20% - Accent1 4 2 4 3 2 2 3 4" xfId="36159" xr:uid="{00000000-0005-0000-0000-0000888C0000}"/>
    <cellStyle name="20% - Accent1 4 2 4 3 2 2 4" xfId="36160" xr:uid="{00000000-0005-0000-0000-0000898C0000}"/>
    <cellStyle name="20% - Accent1 4 2 4 3 2 2 4 2" xfId="36161" xr:uid="{00000000-0005-0000-0000-00008A8C0000}"/>
    <cellStyle name="20% - Accent1 4 2 4 3 2 2 4 2 2" xfId="36162" xr:uid="{00000000-0005-0000-0000-00008B8C0000}"/>
    <cellStyle name="20% - Accent1 4 2 4 3 2 2 4 2 2 2" xfId="36163" xr:uid="{00000000-0005-0000-0000-00008C8C0000}"/>
    <cellStyle name="20% - Accent1 4 2 4 3 2 2 4 2 3" xfId="36164" xr:uid="{00000000-0005-0000-0000-00008D8C0000}"/>
    <cellStyle name="20% - Accent1 4 2 4 3 2 2 4 3" xfId="36165" xr:uid="{00000000-0005-0000-0000-00008E8C0000}"/>
    <cellStyle name="20% - Accent1 4 2 4 3 2 2 4 3 2" xfId="36166" xr:uid="{00000000-0005-0000-0000-00008F8C0000}"/>
    <cellStyle name="20% - Accent1 4 2 4 3 2 2 4 4" xfId="36167" xr:uid="{00000000-0005-0000-0000-0000908C0000}"/>
    <cellStyle name="20% - Accent1 4 2 4 3 2 2 5" xfId="36168" xr:uid="{00000000-0005-0000-0000-0000918C0000}"/>
    <cellStyle name="20% - Accent1 4 2 4 3 2 2 5 2" xfId="36169" xr:uid="{00000000-0005-0000-0000-0000928C0000}"/>
    <cellStyle name="20% - Accent1 4 2 4 3 2 2 5 2 2" xfId="36170" xr:uid="{00000000-0005-0000-0000-0000938C0000}"/>
    <cellStyle name="20% - Accent1 4 2 4 3 2 2 5 3" xfId="36171" xr:uid="{00000000-0005-0000-0000-0000948C0000}"/>
    <cellStyle name="20% - Accent1 4 2 4 3 2 2 6" xfId="36172" xr:uid="{00000000-0005-0000-0000-0000958C0000}"/>
    <cellStyle name="20% - Accent1 4 2 4 3 2 2 6 2" xfId="36173" xr:uid="{00000000-0005-0000-0000-0000968C0000}"/>
    <cellStyle name="20% - Accent1 4 2 4 3 2 2 6 2 2" xfId="36174" xr:uid="{00000000-0005-0000-0000-0000978C0000}"/>
    <cellStyle name="20% - Accent1 4 2 4 3 2 2 6 3" xfId="36175" xr:uid="{00000000-0005-0000-0000-0000988C0000}"/>
    <cellStyle name="20% - Accent1 4 2 4 3 2 2 7" xfId="36176" xr:uid="{00000000-0005-0000-0000-0000998C0000}"/>
    <cellStyle name="20% - Accent1 4 2 4 3 2 2 7 2" xfId="36177" xr:uid="{00000000-0005-0000-0000-00009A8C0000}"/>
    <cellStyle name="20% - Accent1 4 2 4 3 2 2 8" xfId="36178" xr:uid="{00000000-0005-0000-0000-00009B8C0000}"/>
    <cellStyle name="20% - Accent1 4 2 4 3 2 2 8 2" xfId="36179" xr:uid="{00000000-0005-0000-0000-00009C8C0000}"/>
    <cellStyle name="20% - Accent1 4 2 4 3 2 2 9" xfId="36180" xr:uid="{00000000-0005-0000-0000-00009D8C0000}"/>
    <cellStyle name="20% - Accent1 4 2 4 3 2 3" xfId="36181" xr:uid="{00000000-0005-0000-0000-00009E8C0000}"/>
    <cellStyle name="20% - Accent1 4 2 4 3 2 3 2" xfId="36182" xr:uid="{00000000-0005-0000-0000-00009F8C0000}"/>
    <cellStyle name="20% - Accent1 4 2 4 3 2 3 2 2" xfId="36183" xr:uid="{00000000-0005-0000-0000-0000A08C0000}"/>
    <cellStyle name="20% - Accent1 4 2 4 3 2 3 2 2 2" xfId="36184" xr:uid="{00000000-0005-0000-0000-0000A18C0000}"/>
    <cellStyle name="20% - Accent1 4 2 4 3 2 3 2 2 2 2" xfId="36185" xr:uid="{00000000-0005-0000-0000-0000A28C0000}"/>
    <cellStyle name="20% - Accent1 4 2 4 3 2 3 2 2 3" xfId="36186" xr:uid="{00000000-0005-0000-0000-0000A38C0000}"/>
    <cellStyle name="20% - Accent1 4 2 4 3 2 3 2 3" xfId="36187" xr:uid="{00000000-0005-0000-0000-0000A48C0000}"/>
    <cellStyle name="20% - Accent1 4 2 4 3 2 3 2 3 2" xfId="36188" xr:uid="{00000000-0005-0000-0000-0000A58C0000}"/>
    <cellStyle name="20% - Accent1 4 2 4 3 2 3 2 4" xfId="36189" xr:uid="{00000000-0005-0000-0000-0000A68C0000}"/>
    <cellStyle name="20% - Accent1 4 2 4 3 2 3 3" xfId="36190" xr:uid="{00000000-0005-0000-0000-0000A78C0000}"/>
    <cellStyle name="20% - Accent1 4 2 4 3 2 3 3 2" xfId="36191" xr:uid="{00000000-0005-0000-0000-0000A88C0000}"/>
    <cellStyle name="20% - Accent1 4 2 4 3 2 3 3 2 2" xfId="36192" xr:uid="{00000000-0005-0000-0000-0000A98C0000}"/>
    <cellStyle name="20% - Accent1 4 2 4 3 2 3 3 2 2 2" xfId="36193" xr:uid="{00000000-0005-0000-0000-0000AA8C0000}"/>
    <cellStyle name="20% - Accent1 4 2 4 3 2 3 3 2 3" xfId="36194" xr:uid="{00000000-0005-0000-0000-0000AB8C0000}"/>
    <cellStyle name="20% - Accent1 4 2 4 3 2 3 3 3" xfId="36195" xr:uid="{00000000-0005-0000-0000-0000AC8C0000}"/>
    <cellStyle name="20% - Accent1 4 2 4 3 2 3 3 3 2" xfId="36196" xr:uid="{00000000-0005-0000-0000-0000AD8C0000}"/>
    <cellStyle name="20% - Accent1 4 2 4 3 2 3 3 4" xfId="36197" xr:uid="{00000000-0005-0000-0000-0000AE8C0000}"/>
    <cellStyle name="20% - Accent1 4 2 4 3 2 3 4" xfId="36198" xr:uid="{00000000-0005-0000-0000-0000AF8C0000}"/>
    <cellStyle name="20% - Accent1 4 2 4 3 2 3 4 2" xfId="36199" xr:uid="{00000000-0005-0000-0000-0000B08C0000}"/>
    <cellStyle name="20% - Accent1 4 2 4 3 2 3 4 2 2" xfId="36200" xr:uid="{00000000-0005-0000-0000-0000B18C0000}"/>
    <cellStyle name="20% - Accent1 4 2 4 3 2 3 4 2 2 2" xfId="36201" xr:uid="{00000000-0005-0000-0000-0000B28C0000}"/>
    <cellStyle name="20% - Accent1 4 2 4 3 2 3 4 2 3" xfId="36202" xr:uid="{00000000-0005-0000-0000-0000B38C0000}"/>
    <cellStyle name="20% - Accent1 4 2 4 3 2 3 4 3" xfId="36203" xr:uid="{00000000-0005-0000-0000-0000B48C0000}"/>
    <cellStyle name="20% - Accent1 4 2 4 3 2 3 4 3 2" xfId="36204" xr:uid="{00000000-0005-0000-0000-0000B58C0000}"/>
    <cellStyle name="20% - Accent1 4 2 4 3 2 3 4 4" xfId="36205" xr:uid="{00000000-0005-0000-0000-0000B68C0000}"/>
    <cellStyle name="20% - Accent1 4 2 4 3 2 3 5" xfId="36206" xr:uid="{00000000-0005-0000-0000-0000B78C0000}"/>
    <cellStyle name="20% - Accent1 4 2 4 3 2 3 5 2" xfId="36207" xr:uid="{00000000-0005-0000-0000-0000B88C0000}"/>
    <cellStyle name="20% - Accent1 4 2 4 3 2 3 5 2 2" xfId="36208" xr:uid="{00000000-0005-0000-0000-0000B98C0000}"/>
    <cellStyle name="20% - Accent1 4 2 4 3 2 3 5 3" xfId="36209" xr:uid="{00000000-0005-0000-0000-0000BA8C0000}"/>
    <cellStyle name="20% - Accent1 4 2 4 3 2 3 6" xfId="36210" xr:uid="{00000000-0005-0000-0000-0000BB8C0000}"/>
    <cellStyle name="20% - Accent1 4 2 4 3 2 3 6 2" xfId="36211" xr:uid="{00000000-0005-0000-0000-0000BC8C0000}"/>
    <cellStyle name="20% - Accent1 4 2 4 3 2 3 6 2 2" xfId="36212" xr:uid="{00000000-0005-0000-0000-0000BD8C0000}"/>
    <cellStyle name="20% - Accent1 4 2 4 3 2 3 6 3" xfId="36213" xr:uid="{00000000-0005-0000-0000-0000BE8C0000}"/>
    <cellStyle name="20% - Accent1 4 2 4 3 2 3 7" xfId="36214" xr:uid="{00000000-0005-0000-0000-0000BF8C0000}"/>
    <cellStyle name="20% - Accent1 4 2 4 3 2 3 7 2" xfId="36215" xr:uid="{00000000-0005-0000-0000-0000C08C0000}"/>
    <cellStyle name="20% - Accent1 4 2 4 3 2 3 8" xfId="36216" xr:uid="{00000000-0005-0000-0000-0000C18C0000}"/>
    <cellStyle name="20% - Accent1 4 2 4 3 2 3 8 2" xfId="36217" xr:uid="{00000000-0005-0000-0000-0000C28C0000}"/>
    <cellStyle name="20% - Accent1 4 2 4 3 2 3 9" xfId="36218" xr:uid="{00000000-0005-0000-0000-0000C38C0000}"/>
    <cellStyle name="20% - Accent1 4 2 4 3 2 4" xfId="36219" xr:uid="{00000000-0005-0000-0000-0000C48C0000}"/>
    <cellStyle name="20% - Accent1 4 2 4 3 2 4 2" xfId="36220" xr:uid="{00000000-0005-0000-0000-0000C58C0000}"/>
    <cellStyle name="20% - Accent1 4 2 4 3 2 4 2 2" xfId="36221" xr:uid="{00000000-0005-0000-0000-0000C68C0000}"/>
    <cellStyle name="20% - Accent1 4 2 4 3 2 4 2 2 2" xfId="36222" xr:uid="{00000000-0005-0000-0000-0000C78C0000}"/>
    <cellStyle name="20% - Accent1 4 2 4 3 2 4 2 3" xfId="36223" xr:uid="{00000000-0005-0000-0000-0000C88C0000}"/>
    <cellStyle name="20% - Accent1 4 2 4 3 2 4 3" xfId="36224" xr:uid="{00000000-0005-0000-0000-0000C98C0000}"/>
    <cellStyle name="20% - Accent1 4 2 4 3 2 4 3 2" xfId="36225" xr:uid="{00000000-0005-0000-0000-0000CA8C0000}"/>
    <cellStyle name="20% - Accent1 4 2 4 3 2 4 4" xfId="36226" xr:uid="{00000000-0005-0000-0000-0000CB8C0000}"/>
    <cellStyle name="20% - Accent1 4 2 4 3 2 5" xfId="36227" xr:uid="{00000000-0005-0000-0000-0000CC8C0000}"/>
    <cellStyle name="20% - Accent1 4 2 4 3 2 5 2" xfId="36228" xr:uid="{00000000-0005-0000-0000-0000CD8C0000}"/>
    <cellStyle name="20% - Accent1 4 2 4 3 2 5 2 2" xfId="36229" xr:uid="{00000000-0005-0000-0000-0000CE8C0000}"/>
    <cellStyle name="20% - Accent1 4 2 4 3 2 5 2 2 2" xfId="36230" xr:uid="{00000000-0005-0000-0000-0000CF8C0000}"/>
    <cellStyle name="20% - Accent1 4 2 4 3 2 5 2 3" xfId="36231" xr:uid="{00000000-0005-0000-0000-0000D08C0000}"/>
    <cellStyle name="20% - Accent1 4 2 4 3 2 5 3" xfId="36232" xr:uid="{00000000-0005-0000-0000-0000D18C0000}"/>
    <cellStyle name="20% - Accent1 4 2 4 3 2 5 3 2" xfId="36233" xr:uid="{00000000-0005-0000-0000-0000D28C0000}"/>
    <cellStyle name="20% - Accent1 4 2 4 3 2 5 4" xfId="36234" xr:uid="{00000000-0005-0000-0000-0000D38C0000}"/>
    <cellStyle name="20% - Accent1 4 2 4 3 2 6" xfId="36235" xr:uid="{00000000-0005-0000-0000-0000D48C0000}"/>
    <cellStyle name="20% - Accent1 4 2 4 3 2 6 2" xfId="36236" xr:uid="{00000000-0005-0000-0000-0000D58C0000}"/>
    <cellStyle name="20% - Accent1 4 2 4 3 2 6 2 2" xfId="36237" xr:uid="{00000000-0005-0000-0000-0000D68C0000}"/>
    <cellStyle name="20% - Accent1 4 2 4 3 2 6 2 2 2" xfId="36238" xr:uid="{00000000-0005-0000-0000-0000D78C0000}"/>
    <cellStyle name="20% - Accent1 4 2 4 3 2 6 2 3" xfId="36239" xr:uid="{00000000-0005-0000-0000-0000D88C0000}"/>
    <cellStyle name="20% - Accent1 4 2 4 3 2 6 3" xfId="36240" xr:uid="{00000000-0005-0000-0000-0000D98C0000}"/>
    <cellStyle name="20% - Accent1 4 2 4 3 2 6 3 2" xfId="36241" xr:uid="{00000000-0005-0000-0000-0000DA8C0000}"/>
    <cellStyle name="20% - Accent1 4 2 4 3 2 6 4" xfId="36242" xr:uid="{00000000-0005-0000-0000-0000DB8C0000}"/>
    <cellStyle name="20% - Accent1 4 2 4 3 2 7" xfId="36243" xr:uid="{00000000-0005-0000-0000-0000DC8C0000}"/>
    <cellStyle name="20% - Accent1 4 2 4 3 2 7 2" xfId="36244" xr:uid="{00000000-0005-0000-0000-0000DD8C0000}"/>
    <cellStyle name="20% - Accent1 4 2 4 3 2 7 2 2" xfId="36245" xr:uid="{00000000-0005-0000-0000-0000DE8C0000}"/>
    <cellStyle name="20% - Accent1 4 2 4 3 2 7 3" xfId="36246" xr:uid="{00000000-0005-0000-0000-0000DF8C0000}"/>
    <cellStyle name="20% - Accent1 4 2 4 3 2 8" xfId="36247" xr:uid="{00000000-0005-0000-0000-0000E08C0000}"/>
    <cellStyle name="20% - Accent1 4 2 4 3 2 8 2" xfId="36248" xr:uid="{00000000-0005-0000-0000-0000E18C0000}"/>
    <cellStyle name="20% - Accent1 4 2 4 3 2 8 2 2" xfId="36249" xr:uid="{00000000-0005-0000-0000-0000E28C0000}"/>
    <cellStyle name="20% - Accent1 4 2 4 3 2 8 3" xfId="36250" xr:uid="{00000000-0005-0000-0000-0000E38C0000}"/>
    <cellStyle name="20% - Accent1 4 2 4 3 2 9" xfId="36251" xr:uid="{00000000-0005-0000-0000-0000E48C0000}"/>
    <cellStyle name="20% - Accent1 4 2 4 3 2 9 2" xfId="36252" xr:uid="{00000000-0005-0000-0000-0000E58C0000}"/>
    <cellStyle name="20% - Accent1 4 2 4 3 3" xfId="36253" xr:uid="{00000000-0005-0000-0000-0000E68C0000}"/>
    <cellStyle name="20% - Accent1 4 2 4 3 3 10" xfId="36254" xr:uid="{00000000-0005-0000-0000-0000E78C0000}"/>
    <cellStyle name="20% - Accent1 4 2 4 3 3 10 2" xfId="36255" xr:uid="{00000000-0005-0000-0000-0000E88C0000}"/>
    <cellStyle name="20% - Accent1 4 2 4 3 3 11" xfId="36256" xr:uid="{00000000-0005-0000-0000-0000E98C0000}"/>
    <cellStyle name="20% - Accent1 4 2 4 3 3 2" xfId="36257" xr:uid="{00000000-0005-0000-0000-0000EA8C0000}"/>
    <cellStyle name="20% - Accent1 4 2 4 3 3 2 2" xfId="36258" xr:uid="{00000000-0005-0000-0000-0000EB8C0000}"/>
    <cellStyle name="20% - Accent1 4 2 4 3 3 2 2 2" xfId="36259" xr:uid="{00000000-0005-0000-0000-0000EC8C0000}"/>
    <cellStyle name="20% - Accent1 4 2 4 3 3 2 2 2 2" xfId="36260" xr:uid="{00000000-0005-0000-0000-0000ED8C0000}"/>
    <cellStyle name="20% - Accent1 4 2 4 3 3 2 2 2 2 2" xfId="36261" xr:uid="{00000000-0005-0000-0000-0000EE8C0000}"/>
    <cellStyle name="20% - Accent1 4 2 4 3 3 2 2 2 3" xfId="36262" xr:uid="{00000000-0005-0000-0000-0000EF8C0000}"/>
    <cellStyle name="20% - Accent1 4 2 4 3 3 2 2 3" xfId="36263" xr:uid="{00000000-0005-0000-0000-0000F08C0000}"/>
    <cellStyle name="20% - Accent1 4 2 4 3 3 2 2 3 2" xfId="36264" xr:uid="{00000000-0005-0000-0000-0000F18C0000}"/>
    <cellStyle name="20% - Accent1 4 2 4 3 3 2 2 4" xfId="36265" xr:uid="{00000000-0005-0000-0000-0000F28C0000}"/>
    <cellStyle name="20% - Accent1 4 2 4 3 3 2 3" xfId="36266" xr:uid="{00000000-0005-0000-0000-0000F38C0000}"/>
    <cellStyle name="20% - Accent1 4 2 4 3 3 2 3 2" xfId="36267" xr:uid="{00000000-0005-0000-0000-0000F48C0000}"/>
    <cellStyle name="20% - Accent1 4 2 4 3 3 2 3 2 2" xfId="36268" xr:uid="{00000000-0005-0000-0000-0000F58C0000}"/>
    <cellStyle name="20% - Accent1 4 2 4 3 3 2 3 2 2 2" xfId="36269" xr:uid="{00000000-0005-0000-0000-0000F68C0000}"/>
    <cellStyle name="20% - Accent1 4 2 4 3 3 2 3 2 3" xfId="36270" xr:uid="{00000000-0005-0000-0000-0000F78C0000}"/>
    <cellStyle name="20% - Accent1 4 2 4 3 3 2 3 3" xfId="36271" xr:uid="{00000000-0005-0000-0000-0000F88C0000}"/>
    <cellStyle name="20% - Accent1 4 2 4 3 3 2 3 3 2" xfId="36272" xr:uid="{00000000-0005-0000-0000-0000F98C0000}"/>
    <cellStyle name="20% - Accent1 4 2 4 3 3 2 3 4" xfId="36273" xr:uid="{00000000-0005-0000-0000-0000FA8C0000}"/>
    <cellStyle name="20% - Accent1 4 2 4 3 3 2 4" xfId="36274" xr:uid="{00000000-0005-0000-0000-0000FB8C0000}"/>
    <cellStyle name="20% - Accent1 4 2 4 3 3 2 4 2" xfId="36275" xr:uid="{00000000-0005-0000-0000-0000FC8C0000}"/>
    <cellStyle name="20% - Accent1 4 2 4 3 3 2 4 2 2" xfId="36276" xr:uid="{00000000-0005-0000-0000-0000FD8C0000}"/>
    <cellStyle name="20% - Accent1 4 2 4 3 3 2 4 2 2 2" xfId="36277" xr:uid="{00000000-0005-0000-0000-0000FE8C0000}"/>
    <cellStyle name="20% - Accent1 4 2 4 3 3 2 4 2 3" xfId="36278" xr:uid="{00000000-0005-0000-0000-0000FF8C0000}"/>
    <cellStyle name="20% - Accent1 4 2 4 3 3 2 4 3" xfId="36279" xr:uid="{00000000-0005-0000-0000-0000008D0000}"/>
    <cellStyle name="20% - Accent1 4 2 4 3 3 2 4 3 2" xfId="36280" xr:uid="{00000000-0005-0000-0000-0000018D0000}"/>
    <cellStyle name="20% - Accent1 4 2 4 3 3 2 4 4" xfId="36281" xr:uid="{00000000-0005-0000-0000-0000028D0000}"/>
    <cellStyle name="20% - Accent1 4 2 4 3 3 2 5" xfId="36282" xr:uid="{00000000-0005-0000-0000-0000038D0000}"/>
    <cellStyle name="20% - Accent1 4 2 4 3 3 2 5 2" xfId="36283" xr:uid="{00000000-0005-0000-0000-0000048D0000}"/>
    <cellStyle name="20% - Accent1 4 2 4 3 3 2 5 2 2" xfId="36284" xr:uid="{00000000-0005-0000-0000-0000058D0000}"/>
    <cellStyle name="20% - Accent1 4 2 4 3 3 2 5 3" xfId="36285" xr:uid="{00000000-0005-0000-0000-0000068D0000}"/>
    <cellStyle name="20% - Accent1 4 2 4 3 3 2 6" xfId="36286" xr:uid="{00000000-0005-0000-0000-0000078D0000}"/>
    <cellStyle name="20% - Accent1 4 2 4 3 3 2 6 2" xfId="36287" xr:uid="{00000000-0005-0000-0000-0000088D0000}"/>
    <cellStyle name="20% - Accent1 4 2 4 3 3 2 6 2 2" xfId="36288" xr:uid="{00000000-0005-0000-0000-0000098D0000}"/>
    <cellStyle name="20% - Accent1 4 2 4 3 3 2 6 3" xfId="36289" xr:uid="{00000000-0005-0000-0000-00000A8D0000}"/>
    <cellStyle name="20% - Accent1 4 2 4 3 3 2 7" xfId="36290" xr:uid="{00000000-0005-0000-0000-00000B8D0000}"/>
    <cellStyle name="20% - Accent1 4 2 4 3 3 2 7 2" xfId="36291" xr:uid="{00000000-0005-0000-0000-00000C8D0000}"/>
    <cellStyle name="20% - Accent1 4 2 4 3 3 2 8" xfId="36292" xr:uid="{00000000-0005-0000-0000-00000D8D0000}"/>
    <cellStyle name="20% - Accent1 4 2 4 3 3 2 8 2" xfId="36293" xr:uid="{00000000-0005-0000-0000-00000E8D0000}"/>
    <cellStyle name="20% - Accent1 4 2 4 3 3 2 9" xfId="36294" xr:uid="{00000000-0005-0000-0000-00000F8D0000}"/>
    <cellStyle name="20% - Accent1 4 2 4 3 3 3" xfId="36295" xr:uid="{00000000-0005-0000-0000-0000108D0000}"/>
    <cellStyle name="20% - Accent1 4 2 4 3 3 3 2" xfId="36296" xr:uid="{00000000-0005-0000-0000-0000118D0000}"/>
    <cellStyle name="20% - Accent1 4 2 4 3 3 3 2 2" xfId="36297" xr:uid="{00000000-0005-0000-0000-0000128D0000}"/>
    <cellStyle name="20% - Accent1 4 2 4 3 3 3 2 2 2" xfId="36298" xr:uid="{00000000-0005-0000-0000-0000138D0000}"/>
    <cellStyle name="20% - Accent1 4 2 4 3 3 3 2 2 2 2" xfId="36299" xr:uid="{00000000-0005-0000-0000-0000148D0000}"/>
    <cellStyle name="20% - Accent1 4 2 4 3 3 3 2 2 3" xfId="36300" xr:uid="{00000000-0005-0000-0000-0000158D0000}"/>
    <cellStyle name="20% - Accent1 4 2 4 3 3 3 2 3" xfId="36301" xr:uid="{00000000-0005-0000-0000-0000168D0000}"/>
    <cellStyle name="20% - Accent1 4 2 4 3 3 3 2 3 2" xfId="36302" xr:uid="{00000000-0005-0000-0000-0000178D0000}"/>
    <cellStyle name="20% - Accent1 4 2 4 3 3 3 2 4" xfId="36303" xr:uid="{00000000-0005-0000-0000-0000188D0000}"/>
    <cellStyle name="20% - Accent1 4 2 4 3 3 3 3" xfId="36304" xr:uid="{00000000-0005-0000-0000-0000198D0000}"/>
    <cellStyle name="20% - Accent1 4 2 4 3 3 3 3 2" xfId="36305" xr:uid="{00000000-0005-0000-0000-00001A8D0000}"/>
    <cellStyle name="20% - Accent1 4 2 4 3 3 3 3 2 2" xfId="36306" xr:uid="{00000000-0005-0000-0000-00001B8D0000}"/>
    <cellStyle name="20% - Accent1 4 2 4 3 3 3 3 2 2 2" xfId="36307" xr:uid="{00000000-0005-0000-0000-00001C8D0000}"/>
    <cellStyle name="20% - Accent1 4 2 4 3 3 3 3 2 3" xfId="36308" xr:uid="{00000000-0005-0000-0000-00001D8D0000}"/>
    <cellStyle name="20% - Accent1 4 2 4 3 3 3 3 3" xfId="36309" xr:uid="{00000000-0005-0000-0000-00001E8D0000}"/>
    <cellStyle name="20% - Accent1 4 2 4 3 3 3 3 3 2" xfId="36310" xr:uid="{00000000-0005-0000-0000-00001F8D0000}"/>
    <cellStyle name="20% - Accent1 4 2 4 3 3 3 3 4" xfId="36311" xr:uid="{00000000-0005-0000-0000-0000208D0000}"/>
    <cellStyle name="20% - Accent1 4 2 4 3 3 3 4" xfId="36312" xr:uid="{00000000-0005-0000-0000-0000218D0000}"/>
    <cellStyle name="20% - Accent1 4 2 4 3 3 3 4 2" xfId="36313" xr:uid="{00000000-0005-0000-0000-0000228D0000}"/>
    <cellStyle name="20% - Accent1 4 2 4 3 3 3 4 2 2" xfId="36314" xr:uid="{00000000-0005-0000-0000-0000238D0000}"/>
    <cellStyle name="20% - Accent1 4 2 4 3 3 3 4 2 2 2" xfId="36315" xr:uid="{00000000-0005-0000-0000-0000248D0000}"/>
    <cellStyle name="20% - Accent1 4 2 4 3 3 3 4 2 3" xfId="36316" xr:uid="{00000000-0005-0000-0000-0000258D0000}"/>
    <cellStyle name="20% - Accent1 4 2 4 3 3 3 4 3" xfId="36317" xr:uid="{00000000-0005-0000-0000-0000268D0000}"/>
    <cellStyle name="20% - Accent1 4 2 4 3 3 3 4 3 2" xfId="36318" xr:uid="{00000000-0005-0000-0000-0000278D0000}"/>
    <cellStyle name="20% - Accent1 4 2 4 3 3 3 4 4" xfId="36319" xr:uid="{00000000-0005-0000-0000-0000288D0000}"/>
    <cellStyle name="20% - Accent1 4 2 4 3 3 3 5" xfId="36320" xr:uid="{00000000-0005-0000-0000-0000298D0000}"/>
    <cellStyle name="20% - Accent1 4 2 4 3 3 3 5 2" xfId="36321" xr:uid="{00000000-0005-0000-0000-00002A8D0000}"/>
    <cellStyle name="20% - Accent1 4 2 4 3 3 3 5 2 2" xfId="36322" xr:uid="{00000000-0005-0000-0000-00002B8D0000}"/>
    <cellStyle name="20% - Accent1 4 2 4 3 3 3 5 3" xfId="36323" xr:uid="{00000000-0005-0000-0000-00002C8D0000}"/>
    <cellStyle name="20% - Accent1 4 2 4 3 3 3 6" xfId="36324" xr:uid="{00000000-0005-0000-0000-00002D8D0000}"/>
    <cellStyle name="20% - Accent1 4 2 4 3 3 3 6 2" xfId="36325" xr:uid="{00000000-0005-0000-0000-00002E8D0000}"/>
    <cellStyle name="20% - Accent1 4 2 4 3 3 3 6 2 2" xfId="36326" xr:uid="{00000000-0005-0000-0000-00002F8D0000}"/>
    <cellStyle name="20% - Accent1 4 2 4 3 3 3 6 3" xfId="36327" xr:uid="{00000000-0005-0000-0000-0000308D0000}"/>
    <cellStyle name="20% - Accent1 4 2 4 3 3 3 7" xfId="36328" xr:uid="{00000000-0005-0000-0000-0000318D0000}"/>
    <cellStyle name="20% - Accent1 4 2 4 3 3 3 7 2" xfId="36329" xr:uid="{00000000-0005-0000-0000-0000328D0000}"/>
    <cellStyle name="20% - Accent1 4 2 4 3 3 3 8" xfId="36330" xr:uid="{00000000-0005-0000-0000-0000338D0000}"/>
    <cellStyle name="20% - Accent1 4 2 4 3 3 3 8 2" xfId="36331" xr:uid="{00000000-0005-0000-0000-0000348D0000}"/>
    <cellStyle name="20% - Accent1 4 2 4 3 3 3 9" xfId="36332" xr:uid="{00000000-0005-0000-0000-0000358D0000}"/>
    <cellStyle name="20% - Accent1 4 2 4 3 3 4" xfId="36333" xr:uid="{00000000-0005-0000-0000-0000368D0000}"/>
    <cellStyle name="20% - Accent1 4 2 4 3 3 4 2" xfId="36334" xr:uid="{00000000-0005-0000-0000-0000378D0000}"/>
    <cellStyle name="20% - Accent1 4 2 4 3 3 4 2 2" xfId="36335" xr:uid="{00000000-0005-0000-0000-0000388D0000}"/>
    <cellStyle name="20% - Accent1 4 2 4 3 3 4 2 2 2" xfId="36336" xr:uid="{00000000-0005-0000-0000-0000398D0000}"/>
    <cellStyle name="20% - Accent1 4 2 4 3 3 4 2 3" xfId="36337" xr:uid="{00000000-0005-0000-0000-00003A8D0000}"/>
    <cellStyle name="20% - Accent1 4 2 4 3 3 4 3" xfId="36338" xr:uid="{00000000-0005-0000-0000-00003B8D0000}"/>
    <cellStyle name="20% - Accent1 4 2 4 3 3 4 3 2" xfId="36339" xr:uid="{00000000-0005-0000-0000-00003C8D0000}"/>
    <cellStyle name="20% - Accent1 4 2 4 3 3 4 4" xfId="36340" xr:uid="{00000000-0005-0000-0000-00003D8D0000}"/>
    <cellStyle name="20% - Accent1 4 2 4 3 3 5" xfId="36341" xr:uid="{00000000-0005-0000-0000-00003E8D0000}"/>
    <cellStyle name="20% - Accent1 4 2 4 3 3 5 2" xfId="36342" xr:uid="{00000000-0005-0000-0000-00003F8D0000}"/>
    <cellStyle name="20% - Accent1 4 2 4 3 3 5 2 2" xfId="36343" xr:uid="{00000000-0005-0000-0000-0000408D0000}"/>
    <cellStyle name="20% - Accent1 4 2 4 3 3 5 2 2 2" xfId="36344" xr:uid="{00000000-0005-0000-0000-0000418D0000}"/>
    <cellStyle name="20% - Accent1 4 2 4 3 3 5 2 3" xfId="36345" xr:uid="{00000000-0005-0000-0000-0000428D0000}"/>
    <cellStyle name="20% - Accent1 4 2 4 3 3 5 3" xfId="36346" xr:uid="{00000000-0005-0000-0000-0000438D0000}"/>
    <cellStyle name="20% - Accent1 4 2 4 3 3 5 3 2" xfId="36347" xr:uid="{00000000-0005-0000-0000-0000448D0000}"/>
    <cellStyle name="20% - Accent1 4 2 4 3 3 5 4" xfId="36348" xr:uid="{00000000-0005-0000-0000-0000458D0000}"/>
    <cellStyle name="20% - Accent1 4 2 4 3 3 6" xfId="36349" xr:uid="{00000000-0005-0000-0000-0000468D0000}"/>
    <cellStyle name="20% - Accent1 4 2 4 3 3 6 2" xfId="36350" xr:uid="{00000000-0005-0000-0000-0000478D0000}"/>
    <cellStyle name="20% - Accent1 4 2 4 3 3 6 2 2" xfId="36351" xr:uid="{00000000-0005-0000-0000-0000488D0000}"/>
    <cellStyle name="20% - Accent1 4 2 4 3 3 6 2 2 2" xfId="36352" xr:uid="{00000000-0005-0000-0000-0000498D0000}"/>
    <cellStyle name="20% - Accent1 4 2 4 3 3 6 2 3" xfId="36353" xr:uid="{00000000-0005-0000-0000-00004A8D0000}"/>
    <cellStyle name="20% - Accent1 4 2 4 3 3 6 3" xfId="36354" xr:uid="{00000000-0005-0000-0000-00004B8D0000}"/>
    <cellStyle name="20% - Accent1 4 2 4 3 3 6 3 2" xfId="36355" xr:uid="{00000000-0005-0000-0000-00004C8D0000}"/>
    <cellStyle name="20% - Accent1 4 2 4 3 3 6 4" xfId="36356" xr:uid="{00000000-0005-0000-0000-00004D8D0000}"/>
    <cellStyle name="20% - Accent1 4 2 4 3 3 7" xfId="36357" xr:uid="{00000000-0005-0000-0000-00004E8D0000}"/>
    <cellStyle name="20% - Accent1 4 2 4 3 3 7 2" xfId="36358" xr:uid="{00000000-0005-0000-0000-00004F8D0000}"/>
    <cellStyle name="20% - Accent1 4 2 4 3 3 7 2 2" xfId="36359" xr:uid="{00000000-0005-0000-0000-0000508D0000}"/>
    <cellStyle name="20% - Accent1 4 2 4 3 3 7 3" xfId="36360" xr:uid="{00000000-0005-0000-0000-0000518D0000}"/>
    <cellStyle name="20% - Accent1 4 2 4 3 3 8" xfId="36361" xr:uid="{00000000-0005-0000-0000-0000528D0000}"/>
    <cellStyle name="20% - Accent1 4 2 4 3 3 8 2" xfId="36362" xr:uid="{00000000-0005-0000-0000-0000538D0000}"/>
    <cellStyle name="20% - Accent1 4 2 4 3 3 8 2 2" xfId="36363" xr:uid="{00000000-0005-0000-0000-0000548D0000}"/>
    <cellStyle name="20% - Accent1 4 2 4 3 3 8 3" xfId="36364" xr:uid="{00000000-0005-0000-0000-0000558D0000}"/>
    <cellStyle name="20% - Accent1 4 2 4 3 3 9" xfId="36365" xr:uid="{00000000-0005-0000-0000-0000568D0000}"/>
    <cellStyle name="20% - Accent1 4 2 4 3 3 9 2" xfId="36366" xr:uid="{00000000-0005-0000-0000-0000578D0000}"/>
    <cellStyle name="20% - Accent1 4 2 4 3 4" xfId="36367" xr:uid="{00000000-0005-0000-0000-0000588D0000}"/>
    <cellStyle name="20% - Accent1 4 2 4 3 4 10" xfId="36368" xr:uid="{00000000-0005-0000-0000-0000598D0000}"/>
    <cellStyle name="20% - Accent1 4 2 4 3 4 10 2" xfId="36369" xr:uid="{00000000-0005-0000-0000-00005A8D0000}"/>
    <cellStyle name="20% - Accent1 4 2 4 3 4 11" xfId="36370" xr:uid="{00000000-0005-0000-0000-00005B8D0000}"/>
    <cellStyle name="20% - Accent1 4 2 4 3 4 2" xfId="36371" xr:uid="{00000000-0005-0000-0000-00005C8D0000}"/>
    <cellStyle name="20% - Accent1 4 2 4 3 4 2 2" xfId="36372" xr:uid="{00000000-0005-0000-0000-00005D8D0000}"/>
    <cellStyle name="20% - Accent1 4 2 4 3 4 2 2 2" xfId="36373" xr:uid="{00000000-0005-0000-0000-00005E8D0000}"/>
    <cellStyle name="20% - Accent1 4 2 4 3 4 2 2 2 2" xfId="36374" xr:uid="{00000000-0005-0000-0000-00005F8D0000}"/>
    <cellStyle name="20% - Accent1 4 2 4 3 4 2 2 2 2 2" xfId="36375" xr:uid="{00000000-0005-0000-0000-0000608D0000}"/>
    <cellStyle name="20% - Accent1 4 2 4 3 4 2 2 2 3" xfId="36376" xr:uid="{00000000-0005-0000-0000-0000618D0000}"/>
    <cellStyle name="20% - Accent1 4 2 4 3 4 2 2 3" xfId="36377" xr:uid="{00000000-0005-0000-0000-0000628D0000}"/>
    <cellStyle name="20% - Accent1 4 2 4 3 4 2 2 3 2" xfId="36378" xr:uid="{00000000-0005-0000-0000-0000638D0000}"/>
    <cellStyle name="20% - Accent1 4 2 4 3 4 2 2 4" xfId="36379" xr:uid="{00000000-0005-0000-0000-0000648D0000}"/>
    <cellStyle name="20% - Accent1 4 2 4 3 4 2 3" xfId="36380" xr:uid="{00000000-0005-0000-0000-0000658D0000}"/>
    <cellStyle name="20% - Accent1 4 2 4 3 4 2 3 2" xfId="36381" xr:uid="{00000000-0005-0000-0000-0000668D0000}"/>
    <cellStyle name="20% - Accent1 4 2 4 3 4 2 3 2 2" xfId="36382" xr:uid="{00000000-0005-0000-0000-0000678D0000}"/>
    <cellStyle name="20% - Accent1 4 2 4 3 4 2 3 2 2 2" xfId="36383" xr:uid="{00000000-0005-0000-0000-0000688D0000}"/>
    <cellStyle name="20% - Accent1 4 2 4 3 4 2 3 2 3" xfId="36384" xr:uid="{00000000-0005-0000-0000-0000698D0000}"/>
    <cellStyle name="20% - Accent1 4 2 4 3 4 2 3 3" xfId="36385" xr:uid="{00000000-0005-0000-0000-00006A8D0000}"/>
    <cellStyle name="20% - Accent1 4 2 4 3 4 2 3 3 2" xfId="36386" xr:uid="{00000000-0005-0000-0000-00006B8D0000}"/>
    <cellStyle name="20% - Accent1 4 2 4 3 4 2 3 4" xfId="36387" xr:uid="{00000000-0005-0000-0000-00006C8D0000}"/>
    <cellStyle name="20% - Accent1 4 2 4 3 4 2 4" xfId="36388" xr:uid="{00000000-0005-0000-0000-00006D8D0000}"/>
    <cellStyle name="20% - Accent1 4 2 4 3 4 2 4 2" xfId="36389" xr:uid="{00000000-0005-0000-0000-00006E8D0000}"/>
    <cellStyle name="20% - Accent1 4 2 4 3 4 2 4 2 2" xfId="36390" xr:uid="{00000000-0005-0000-0000-00006F8D0000}"/>
    <cellStyle name="20% - Accent1 4 2 4 3 4 2 4 2 2 2" xfId="36391" xr:uid="{00000000-0005-0000-0000-0000708D0000}"/>
    <cellStyle name="20% - Accent1 4 2 4 3 4 2 4 2 3" xfId="36392" xr:uid="{00000000-0005-0000-0000-0000718D0000}"/>
    <cellStyle name="20% - Accent1 4 2 4 3 4 2 4 3" xfId="36393" xr:uid="{00000000-0005-0000-0000-0000728D0000}"/>
    <cellStyle name="20% - Accent1 4 2 4 3 4 2 4 3 2" xfId="36394" xr:uid="{00000000-0005-0000-0000-0000738D0000}"/>
    <cellStyle name="20% - Accent1 4 2 4 3 4 2 4 4" xfId="36395" xr:uid="{00000000-0005-0000-0000-0000748D0000}"/>
    <cellStyle name="20% - Accent1 4 2 4 3 4 2 5" xfId="36396" xr:uid="{00000000-0005-0000-0000-0000758D0000}"/>
    <cellStyle name="20% - Accent1 4 2 4 3 4 2 5 2" xfId="36397" xr:uid="{00000000-0005-0000-0000-0000768D0000}"/>
    <cellStyle name="20% - Accent1 4 2 4 3 4 2 5 2 2" xfId="36398" xr:uid="{00000000-0005-0000-0000-0000778D0000}"/>
    <cellStyle name="20% - Accent1 4 2 4 3 4 2 5 3" xfId="36399" xr:uid="{00000000-0005-0000-0000-0000788D0000}"/>
    <cellStyle name="20% - Accent1 4 2 4 3 4 2 6" xfId="36400" xr:uid="{00000000-0005-0000-0000-0000798D0000}"/>
    <cellStyle name="20% - Accent1 4 2 4 3 4 2 6 2" xfId="36401" xr:uid="{00000000-0005-0000-0000-00007A8D0000}"/>
    <cellStyle name="20% - Accent1 4 2 4 3 4 2 6 2 2" xfId="36402" xr:uid="{00000000-0005-0000-0000-00007B8D0000}"/>
    <cellStyle name="20% - Accent1 4 2 4 3 4 2 6 3" xfId="36403" xr:uid="{00000000-0005-0000-0000-00007C8D0000}"/>
    <cellStyle name="20% - Accent1 4 2 4 3 4 2 7" xfId="36404" xr:uid="{00000000-0005-0000-0000-00007D8D0000}"/>
    <cellStyle name="20% - Accent1 4 2 4 3 4 2 7 2" xfId="36405" xr:uid="{00000000-0005-0000-0000-00007E8D0000}"/>
    <cellStyle name="20% - Accent1 4 2 4 3 4 2 8" xfId="36406" xr:uid="{00000000-0005-0000-0000-00007F8D0000}"/>
    <cellStyle name="20% - Accent1 4 2 4 3 4 2 8 2" xfId="36407" xr:uid="{00000000-0005-0000-0000-0000808D0000}"/>
    <cellStyle name="20% - Accent1 4 2 4 3 4 2 9" xfId="36408" xr:uid="{00000000-0005-0000-0000-0000818D0000}"/>
    <cellStyle name="20% - Accent1 4 2 4 3 4 3" xfId="36409" xr:uid="{00000000-0005-0000-0000-0000828D0000}"/>
    <cellStyle name="20% - Accent1 4 2 4 3 4 3 2" xfId="36410" xr:uid="{00000000-0005-0000-0000-0000838D0000}"/>
    <cellStyle name="20% - Accent1 4 2 4 3 4 3 2 2" xfId="36411" xr:uid="{00000000-0005-0000-0000-0000848D0000}"/>
    <cellStyle name="20% - Accent1 4 2 4 3 4 3 2 2 2" xfId="36412" xr:uid="{00000000-0005-0000-0000-0000858D0000}"/>
    <cellStyle name="20% - Accent1 4 2 4 3 4 3 2 2 2 2" xfId="36413" xr:uid="{00000000-0005-0000-0000-0000868D0000}"/>
    <cellStyle name="20% - Accent1 4 2 4 3 4 3 2 2 3" xfId="36414" xr:uid="{00000000-0005-0000-0000-0000878D0000}"/>
    <cellStyle name="20% - Accent1 4 2 4 3 4 3 2 3" xfId="36415" xr:uid="{00000000-0005-0000-0000-0000888D0000}"/>
    <cellStyle name="20% - Accent1 4 2 4 3 4 3 2 3 2" xfId="36416" xr:uid="{00000000-0005-0000-0000-0000898D0000}"/>
    <cellStyle name="20% - Accent1 4 2 4 3 4 3 2 4" xfId="36417" xr:uid="{00000000-0005-0000-0000-00008A8D0000}"/>
    <cellStyle name="20% - Accent1 4 2 4 3 4 3 3" xfId="36418" xr:uid="{00000000-0005-0000-0000-00008B8D0000}"/>
    <cellStyle name="20% - Accent1 4 2 4 3 4 3 3 2" xfId="36419" xr:uid="{00000000-0005-0000-0000-00008C8D0000}"/>
    <cellStyle name="20% - Accent1 4 2 4 3 4 3 3 2 2" xfId="36420" xr:uid="{00000000-0005-0000-0000-00008D8D0000}"/>
    <cellStyle name="20% - Accent1 4 2 4 3 4 3 3 2 2 2" xfId="36421" xr:uid="{00000000-0005-0000-0000-00008E8D0000}"/>
    <cellStyle name="20% - Accent1 4 2 4 3 4 3 3 2 3" xfId="36422" xr:uid="{00000000-0005-0000-0000-00008F8D0000}"/>
    <cellStyle name="20% - Accent1 4 2 4 3 4 3 3 3" xfId="36423" xr:uid="{00000000-0005-0000-0000-0000908D0000}"/>
    <cellStyle name="20% - Accent1 4 2 4 3 4 3 3 3 2" xfId="36424" xr:uid="{00000000-0005-0000-0000-0000918D0000}"/>
    <cellStyle name="20% - Accent1 4 2 4 3 4 3 3 4" xfId="36425" xr:uid="{00000000-0005-0000-0000-0000928D0000}"/>
    <cellStyle name="20% - Accent1 4 2 4 3 4 3 4" xfId="36426" xr:uid="{00000000-0005-0000-0000-0000938D0000}"/>
    <cellStyle name="20% - Accent1 4 2 4 3 4 3 4 2" xfId="36427" xr:uid="{00000000-0005-0000-0000-0000948D0000}"/>
    <cellStyle name="20% - Accent1 4 2 4 3 4 3 4 2 2" xfId="36428" xr:uid="{00000000-0005-0000-0000-0000958D0000}"/>
    <cellStyle name="20% - Accent1 4 2 4 3 4 3 4 2 2 2" xfId="36429" xr:uid="{00000000-0005-0000-0000-0000968D0000}"/>
    <cellStyle name="20% - Accent1 4 2 4 3 4 3 4 2 3" xfId="36430" xr:uid="{00000000-0005-0000-0000-0000978D0000}"/>
    <cellStyle name="20% - Accent1 4 2 4 3 4 3 4 3" xfId="36431" xr:uid="{00000000-0005-0000-0000-0000988D0000}"/>
    <cellStyle name="20% - Accent1 4 2 4 3 4 3 4 3 2" xfId="36432" xr:uid="{00000000-0005-0000-0000-0000998D0000}"/>
    <cellStyle name="20% - Accent1 4 2 4 3 4 3 4 4" xfId="36433" xr:uid="{00000000-0005-0000-0000-00009A8D0000}"/>
    <cellStyle name="20% - Accent1 4 2 4 3 4 3 5" xfId="36434" xr:uid="{00000000-0005-0000-0000-00009B8D0000}"/>
    <cellStyle name="20% - Accent1 4 2 4 3 4 3 5 2" xfId="36435" xr:uid="{00000000-0005-0000-0000-00009C8D0000}"/>
    <cellStyle name="20% - Accent1 4 2 4 3 4 3 5 2 2" xfId="36436" xr:uid="{00000000-0005-0000-0000-00009D8D0000}"/>
    <cellStyle name="20% - Accent1 4 2 4 3 4 3 5 3" xfId="36437" xr:uid="{00000000-0005-0000-0000-00009E8D0000}"/>
    <cellStyle name="20% - Accent1 4 2 4 3 4 3 6" xfId="36438" xr:uid="{00000000-0005-0000-0000-00009F8D0000}"/>
    <cellStyle name="20% - Accent1 4 2 4 3 4 3 6 2" xfId="36439" xr:uid="{00000000-0005-0000-0000-0000A08D0000}"/>
    <cellStyle name="20% - Accent1 4 2 4 3 4 3 6 2 2" xfId="36440" xr:uid="{00000000-0005-0000-0000-0000A18D0000}"/>
    <cellStyle name="20% - Accent1 4 2 4 3 4 3 6 3" xfId="36441" xr:uid="{00000000-0005-0000-0000-0000A28D0000}"/>
    <cellStyle name="20% - Accent1 4 2 4 3 4 3 7" xfId="36442" xr:uid="{00000000-0005-0000-0000-0000A38D0000}"/>
    <cellStyle name="20% - Accent1 4 2 4 3 4 3 7 2" xfId="36443" xr:uid="{00000000-0005-0000-0000-0000A48D0000}"/>
    <cellStyle name="20% - Accent1 4 2 4 3 4 3 8" xfId="36444" xr:uid="{00000000-0005-0000-0000-0000A58D0000}"/>
    <cellStyle name="20% - Accent1 4 2 4 3 4 3 8 2" xfId="36445" xr:uid="{00000000-0005-0000-0000-0000A68D0000}"/>
    <cellStyle name="20% - Accent1 4 2 4 3 4 3 9" xfId="36446" xr:uid="{00000000-0005-0000-0000-0000A78D0000}"/>
    <cellStyle name="20% - Accent1 4 2 4 3 4 4" xfId="36447" xr:uid="{00000000-0005-0000-0000-0000A88D0000}"/>
    <cellStyle name="20% - Accent1 4 2 4 3 4 4 2" xfId="36448" xr:uid="{00000000-0005-0000-0000-0000A98D0000}"/>
    <cellStyle name="20% - Accent1 4 2 4 3 4 4 2 2" xfId="36449" xr:uid="{00000000-0005-0000-0000-0000AA8D0000}"/>
    <cellStyle name="20% - Accent1 4 2 4 3 4 4 2 2 2" xfId="36450" xr:uid="{00000000-0005-0000-0000-0000AB8D0000}"/>
    <cellStyle name="20% - Accent1 4 2 4 3 4 4 2 3" xfId="36451" xr:uid="{00000000-0005-0000-0000-0000AC8D0000}"/>
    <cellStyle name="20% - Accent1 4 2 4 3 4 4 3" xfId="36452" xr:uid="{00000000-0005-0000-0000-0000AD8D0000}"/>
    <cellStyle name="20% - Accent1 4 2 4 3 4 4 3 2" xfId="36453" xr:uid="{00000000-0005-0000-0000-0000AE8D0000}"/>
    <cellStyle name="20% - Accent1 4 2 4 3 4 4 4" xfId="36454" xr:uid="{00000000-0005-0000-0000-0000AF8D0000}"/>
    <cellStyle name="20% - Accent1 4 2 4 3 4 5" xfId="36455" xr:uid="{00000000-0005-0000-0000-0000B08D0000}"/>
    <cellStyle name="20% - Accent1 4 2 4 3 4 5 2" xfId="36456" xr:uid="{00000000-0005-0000-0000-0000B18D0000}"/>
    <cellStyle name="20% - Accent1 4 2 4 3 4 5 2 2" xfId="36457" xr:uid="{00000000-0005-0000-0000-0000B28D0000}"/>
    <cellStyle name="20% - Accent1 4 2 4 3 4 5 2 2 2" xfId="36458" xr:uid="{00000000-0005-0000-0000-0000B38D0000}"/>
    <cellStyle name="20% - Accent1 4 2 4 3 4 5 2 3" xfId="36459" xr:uid="{00000000-0005-0000-0000-0000B48D0000}"/>
    <cellStyle name="20% - Accent1 4 2 4 3 4 5 3" xfId="36460" xr:uid="{00000000-0005-0000-0000-0000B58D0000}"/>
    <cellStyle name="20% - Accent1 4 2 4 3 4 5 3 2" xfId="36461" xr:uid="{00000000-0005-0000-0000-0000B68D0000}"/>
    <cellStyle name="20% - Accent1 4 2 4 3 4 5 4" xfId="36462" xr:uid="{00000000-0005-0000-0000-0000B78D0000}"/>
    <cellStyle name="20% - Accent1 4 2 4 3 4 6" xfId="36463" xr:uid="{00000000-0005-0000-0000-0000B88D0000}"/>
    <cellStyle name="20% - Accent1 4 2 4 3 4 6 2" xfId="36464" xr:uid="{00000000-0005-0000-0000-0000B98D0000}"/>
    <cellStyle name="20% - Accent1 4 2 4 3 4 6 2 2" xfId="36465" xr:uid="{00000000-0005-0000-0000-0000BA8D0000}"/>
    <cellStyle name="20% - Accent1 4 2 4 3 4 6 2 2 2" xfId="36466" xr:uid="{00000000-0005-0000-0000-0000BB8D0000}"/>
    <cellStyle name="20% - Accent1 4 2 4 3 4 6 2 3" xfId="36467" xr:uid="{00000000-0005-0000-0000-0000BC8D0000}"/>
    <cellStyle name="20% - Accent1 4 2 4 3 4 6 3" xfId="36468" xr:uid="{00000000-0005-0000-0000-0000BD8D0000}"/>
    <cellStyle name="20% - Accent1 4 2 4 3 4 6 3 2" xfId="36469" xr:uid="{00000000-0005-0000-0000-0000BE8D0000}"/>
    <cellStyle name="20% - Accent1 4 2 4 3 4 6 4" xfId="36470" xr:uid="{00000000-0005-0000-0000-0000BF8D0000}"/>
    <cellStyle name="20% - Accent1 4 2 4 3 4 7" xfId="36471" xr:uid="{00000000-0005-0000-0000-0000C08D0000}"/>
    <cellStyle name="20% - Accent1 4 2 4 3 4 7 2" xfId="36472" xr:uid="{00000000-0005-0000-0000-0000C18D0000}"/>
    <cellStyle name="20% - Accent1 4 2 4 3 4 7 2 2" xfId="36473" xr:uid="{00000000-0005-0000-0000-0000C28D0000}"/>
    <cellStyle name="20% - Accent1 4 2 4 3 4 7 3" xfId="36474" xr:uid="{00000000-0005-0000-0000-0000C38D0000}"/>
    <cellStyle name="20% - Accent1 4 2 4 3 4 8" xfId="36475" xr:uid="{00000000-0005-0000-0000-0000C48D0000}"/>
    <cellStyle name="20% - Accent1 4 2 4 3 4 8 2" xfId="36476" xr:uid="{00000000-0005-0000-0000-0000C58D0000}"/>
    <cellStyle name="20% - Accent1 4 2 4 3 4 8 2 2" xfId="36477" xr:uid="{00000000-0005-0000-0000-0000C68D0000}"/>
    <cellStyle name="20% - Accent1 4 2 4 3 4 8 3" xfId="36478" xr:uid="{00000000-0005-0000-0000-0000C78D0000}"/>
    <cellStyle name="20% - Accent1 4 2 4 3 4 9" xfId="36479" xr:uid="{00000000-0005-0000-0000-0000C88D0000}"/>
    <cellStyle name="20% - Accent1 4 2 4 3 4 9 2" xfId="36480" xr:uid="{00000000-0005-0000-0000-0000C98D0000}"/>
    <cellStyle name="20% - Accent1 4 2 4 3 5" xfId="36481" xr:uid="{00000000-0005-0000-0000-0000CA8D0000}"/>
    <cellStyle name="20% - Accent1 4 2 4 3 5 2" xfId="36482" xr:uid="{00000000-0005-0000-0000-0000CB8D0000}"/>
    <cellStyle name="20% - Accent1 4 2 4 3 5 2 2" xfId="36483" xr:uid="{00000000-0005-0000-0000-0000CC8D0000}"/>
    <cellStyle name="20% - Accent1 4 2 4 3 5 2 2 2" xfId="36484" xr:uid="{00000000-0005-0000-0000-0000CD8D0000}"/>
    <cellStyle name="20% - Accent1 4 2 4 3 5 2 2 2 2" xfId="36485" xr:uid="{00000000-0005-0000-0000-0000CE8D0000}"/>
    <cellStyle name="20% - Accent1 4 2 4 3 5 2 2 3" xfId="36486" xr:uid="{00000000-0005-0000-0000-0000CF8D0000}"/>
    <cellStyle name="20% - Accent1 4 2 4 3 5 2 3" xfId="36487" xr:uid="{00000000-0005-0000-0000-0000D08D0000}"/>
    <cellStyle name="20% - Accent1 4 2 4 3 5 2 3 2" xfId="36488" xr:uid="{00000000-0005-0000-0000-0000D18D0000}"/>
    <cellStyle name="20% - Accent1 4 2 4 3 5 2 4" xfId="36489" xr:uid="{00000000-0005-0000-0000-0000D28D0000}"/>
    <cellStyle name="20% - Accent1 4 2 4 3 5 3" xfId="36490" xr:uid="{00000000-0005-0000-0000-0000D38D0000}"/>
    <cellStyle name="20% - Accent1 4 2 4 3 5 3 2" xfId="36491" xr:uid="{00000000-0005-0000-0000-0000D48D0000}"/>
    <cellStyle name="20% - Accent1 4 2 4 3 5 3 2 2" xfId="36492" xr:uid="{00000000-0005-0000-0000-0000D58D0000}"/>
    <cellStyle name="20% - Accent1 4 2 4 3 5 3 2 2 2" xfId="36493" xr:uid="{00000000-0005-0000-0000-0000D68D0000}"/>
    <cellStyle name="20% - Accent1 4 2 4 3 5 3 2 3" xfId="36494" xr:uid="{00000000-0005-0000-0000-0000D78D0000}"/>
    <cellStyle name="20% - Accent1 4 2 4 3 5 3 3" xfId="36495" xr:uid="{00000000-0005-0000-0000-0000D88D0000}"/>
    <cellStyle name="20% - Accent1 4 2 4 3 5 3 3 2" xfId="36496" xr:uid="{00000000-0005-0000-0000-0000D98D0000}"/>
    <cellStyle name="20% - Accent1 4 2 4 3 5 3 4" xfId="36497" xr:uid="{00000000-0005-0000-0000-0000DA8D0000}"/>
    <cellStyle name="20% - Accent1 4 2 4 3 5 4" xfId="36498" xr:uid="{00000000-0005-0000-0000-0000DB8D0000}"/>
    <cellStyle name="20% - Accent1 4 2 4 3 5 4 2" xfId="36499" xr:uid="{00000000-0005-0000-0000-0000DC8D0000}"/>
    <cellStyle name="20% - Accent1 4 2 4 3 5 4 2 2" xfId="36500" xr:uid="{00000000-0005-0000-0000-0000DD8D0000}"/>
    <cellStyle name="20% - Accent1 4 2 4 3 5 4 2 2 2" xfId="36501" xr:uid="{00000000-0005-0000-0000-0000DE8D0000}"/>
    <cellStyle name="20% - Accent1 4 2 4 3 5 4 2 3" xfId="36502" xr:uid="{00000000-0005-0000-0000-0000DF8D0000}"/>
    <cellStyle name="20% - Accent1 4 2 4 3 5 4 3" xfId="36503" xr:uid="{00000000-0005-0000-0000-0000E08D0000}"/>
    <cellStyle name="20% - Accent1 4 2 4 3 5 4 3 2" xfId="36504" xr:uid="{00000000-0005-0000-0000-0000E18D0000}"/>
    <cellStyle name="20% - Accent1 4 2 4 3 5 4 4" xfId="36505" xr:uid="{00000000-0005-0000-0000-0000E28D0000}"/>
    <cellStyle name="20% - Accent1 4 2 4 3 5 5" xfId="36506" xr:uid="{00000000-0005-0000-0000-0000E38D0000}"/>
    <cellStyle name="20% - Accent1 4 2 4 3 5 5 2" xfId="36507" xr:uid="{00000000-0005-0000-0000-0000E48D0000}"/>
    <cellStyle name="20% - Accent1 4 2 4 3 5 5 2 2" xfId="36508" xr:uid="{00000000-0005-0000-0000-0000E58D0000}"/>
    <cellStyle name="20% - Accent1 4 2 4 3 5 5 3" xfId="36509" xr:uid="{00000000-0005-0000-0000-0000E68D0000}"/>
    <cellStyle name="20% - Accent1 4 2 4 3 5 6" xfId="36510" xr:uid="{00000000-0005-0000-0000-0000E78D0000}"/>
    <cellStyle name="20% - Accent1 4 2 4 3 5 6 2" xfId="36511" xr:uid="{00000000-0005-0000-0000-0000E88D0000}"/>
    <cellStyle name="20% - Accent1 4 2 4 3 5 6 2 2" xfId="36512" xr:uid="{00000000-0005-0000-0000-0000E98D0000}"/>
    <cellStyle name="20% - Accent1 4 2 4 3 5 6 3" xfId="36513" xr:uid="{00000000-0005-0000-0000-0000EA8D0000}"/>
    <cellStyle name="20% - Accent1 4 2 4 3 5 7" xfId="36514" xr:uid="{00000000-0005-0000-0000-0000EB8D0000}"/>
    <cellStyle name="20% - Accent1 4 2 4 3 5 7 2" xfId="36515" xr:uid="{00000000-0005-0000-0000-0000EC8D0000}"/>
    <cellStyle name="20% - Accent1 4 2 4 3 5 8" xfId="36516" xr:uid="{00000000-0005-0000-0000-0000ED8D0000}"/>
    <cellStyle name="20% - Accent1 4 2 4 3 5 8 2" xfId="36517" xr:uid="{00000000-0005-0000-0000-0000EE8D0000}"/>
    <cellStyle name="20% - Accent1 4 2 4 3 5 9" xfId="36518" xr:uid="{00000000-0005-0000-0000-0000EF8D0000}"/>
    <cellStyle name="20% - Accent1 4 2 4 3 6" xfId="36519" xr:uid="{00000000-0005-0000-0000-0000F08D0000}"/>
    <cellStyle name="20% - Accent1 4 2 4 3 6 2" xfId="36520" xr:uid="{00000000-0005-0000-0000-0000F18D0000}"/>
    <cellStyle name="20% - Accent1 4 2 4 3 6 2 2" xfId="36521" xr:uid="{00000000-0005-0000-0000-0000F28D0000}"/>
    <cellStyle name="20% - Accent1 4 2 4 3 6 2 2 2" xfId="36522" xr:uid="{00000000-0005-0000-0000-0000F38D0000}"/>
    <cellStyle name="20% - Accent1 4 2 4 3 6 2 2 2 2" xfId="36523" xr:uid="{00000000-0005-0000-0000-0000F48D0000}"/>
    <cellStyle name="20% - Accent1 4 2 4 3 6 2 2 3" xfId="36524" xr:uid="{00000000-0005-0000-0000-0000F58D0000}"/>
    <cellStyle name="20% - Accent1 4 2 4 3 6 2 3" xfId="36525" xr:uid="{00000000-0005-0000-0000-0000F68D0000}"/>
    <cellStyle name="20% - Accent1 4 2 4 3 6 2 3 2" xfId="36526" xr:uid="{00000000-0005-0000-0000-0000F78D0000}"/>
    <cellStyle name="20% - Accent1 4 2 4 3 6 2 4" xfId="36527" xr:uid="{00000000-0005-0000-0000-0000F88D0000}"/>
    <cellStyle name="20% - Accent1 4 2 4 3 6 3" xfId="36528" xr:uid="{00000000-0005-0000-0000-0000F98D0000}"/>
    <cellStyle name="20% - Accent1 4 2 4 3 6 3 2" xfId="36529" xr:uid="{00000000-0005-0000-0000-0000FA8D0000}"/>
    <cellStyle name="20% - Accent1 4 2 4 3 6 3 2 2" xfId="36530" xr:uid="{00000000-0005-0000-0000-0000FB8D0000}"/>
    <cellStyle name="20% - Accent1 4 2 4 3 6 3 2 2 2" xfId="36531" xr:uid="{00000000-0005-0000-0000-0000FC8D0000}"/>
    <cellStyle name="20% - Accent1 4 2 4 3 6 3 2 3" xfId="36532" xr:uid="{00000000-0005-0000-0000-0000FD8D0000}"/>
    <cellStyle name="20% - Accent1 4 2 4 3 6 3 3" xfId="36533" xr:uid="{00000000-0005-0000-0000-0000FE8D0000}"/>
    <cellStyle name="20% - Accent1 4 2 4 3 6 3 3 2" xfId="36534" xr:uid="{00000000-0005-0000-0000-0000FF8D0000}"/>
    <cellStyle name="20% - Accent1 4 2 4 3 6 3 4" xfId="36535" xr:uid="{00000000-0005-0000-0000-0000008E0000}"/>
    <cellStyle name="20% - Accent1 4 2 4 3 6 4" xfId="36536" xr:uid="{00000000-0005-0000-0000-0000018E0000}"/>
    <cellStyle name="20% - Accent1 4 2 4 3 6 4 2" xfId="36537" xr:uid="{00000000-0005-0000-0000-0000028E0000}"/>
    <cellStyle name="20% - Accent1 4 2 4 3 6 4 2 2" xfId="36538" xr:uid="{00000000-0005-0000-0000-0000038E0000}"/>
    <cellStyle name="20% - Accent1 4 2 4 3 6 4 2 2 2" xfId="36539" xr:uid="{00000000-0005-0000-0000-0000048E0000}"/>
    <cellStyle name="20% - Accent1 4 2 4 3 6 4 2 3" xfId="36540" xr:uid="{00000000-0005-0000-0000-0000058E0000}"/>
    <cellStyle name="20% - Accent1 4 2 4 3 6 4 3" xfId="36541" xr:uid="{00000000-0005-0000-0000-0000068E0000}"/>
    <cellStyle name="20% - Accent1 4 2 4 3 6 4 3 2" xfId="36542" xr:uid="{00000000-0005-0000-0000-0000078E0000}"/>
    <cellStyle name="20% - Accent1 4 2 4 3 6 4 4" xfId="36543" xr:uid="{00000000-0005-0000-0000-0000088E0000}"/>
    <cellStyle name="20% - Accent1 4 2 4 3 6 5" xfId="36544" xr:uid="{00000000-0005-0000-0000-0000098E0000}"/>
    <cellStyle name="20% - Accent1 4 2 4 3 6 5 2" xfId="36545" xr:uid="{00000000-0005-0000-0000-00000A8E0000}"/>
    <cellStyle name="20% - Accent1 4 2 4 3 6 5 2 2" xfId="36546" xr:uid="{00000000-0005-0000-0000-00000B8E0000}"/>
    <cellStyle name="20% - Accent1 4 2 4 3 6 5 3" xfId="36547" xr:uid="{00000000-0005-0000-0000-00000C8E0000}"/>
    <cellStyle name="20% - Accent1 4 2 4 3 6 6" xfId="36548" xr:uid="{00000000-0005-0000-0000-00000D8E0000}"/>
    <cellStyle name="20% - Accent1 4 2 4 3 6 6 2" xfId="36549" xr:uid="{00000000-0005-0000-0000-00000E8E0000}"/>
    <cellStyle name="20% - Accent1 4 2 4 3 6 6 2 2" xfId="36550" xr:uid="{00000000-0005-0000-0000-00000F8E0000}"/>
    <cellStyle name="20% - Accent1 4 2 4 3 6 6 3" xfId="36551" xr:uid="{00000000-0005-0000-0000-0000108E0000}"/>
    <cellStyle name="20% - Accent1 4 2 4 3 6 7" xfId="36552" xr:uid="{00000000-0005-0000-0000-0000118E0000}"/>
    <cellStyle name="20% - Accent1 4 2 4 3 6 7 2" xfId="36553" xr:uid="{00000000-0005-0000-0000-0000128E0000}"/>
    <cellStyle name="20% - Accent1 4 2 4 3 6 8" xfId="36554" xr:uid="{00000000-0005-0000-0000-0000138E0000}"/>
    <cellStyle name="20% - Accent1 4 2 4 3 6 8 2" xfId="36555" xr:uid="{00000000-0005-0000-0000-0000148E0000}"/>
    <cellStyle name="20% - Accent1 4 2 4 3 6 9" xfId="36556" xr:uid="{00000000-0005-0000-0000-0000158E0000}"/>
    <cellStyle name="20% - Accent1 4 2 4 3 7" xfId="36557" xr:uid="{00000000-0005-0000-0000-0000168E0000}"/>
    <cellStyle name="20% - Accent1 4 2 4 3 7 2" xfId="36558" xr:uid="{00000000-0005-0000-0000-0000178E0000}"/>
    <cellStyle name="20% - Accent1 4 2 4 3 7 2 2" xfId="36559" xr:uid="{00000000-0005-0000-0000-0000188E0000}"/>
    <cellStyle name="20% - Accent1 4 2 4 3 7 2 2 2" xfId="36560" xr:uid="{00000000-0005-0000-0000-0000198E0000}"/>
    <cellStyle name="20% - Accent1 4 2 4 3 7 2 3" xfId="36561" xr:uid="{00000000-0005-0000-0000-00001A8E0000}"/>
    <cellStyle name="20% - Accent1 4 2 4 3 7 3" xfId="36562" xr:uid="{00000000-0005-0000-0000-00001B8E0000}"/>
    <cellStyle name="20% - Accent1 4 2 4 3 7 3 2" xfId="36563" xr:uid="{00000000-0005-0000-0000-00001C8E0000}"/>
    <cellStyle name="20% - Accent1 4 2 4 3 7 4" xfId="36564" xr:uid="{00000000-0005-0000-0000-00001D8E0000}"/>
    <cellStyle name="20% - Accent1 4 2 4 3 8" xfId="36565" xr:uid="{00000000-0005-0000-0000-00001E8E0000}"/>
    <cellStyle name="20% - Accent1 4 2 4 3 8 2" xfId="36566" xr:uid="{00000000-0005-0000-0000-00001F8E0000}"/>
    <cellStyle name="20% - Accent1 4 2 4 3 8 2 2" xfId="36567" xr:uid="{00000000-0005-0000-0000-0000208E0000}"/>
    <cellStyle name="20% - Accent1 4 2 4 3 8 2 2 2" xfId="36568" xr:uid="{00000000-0005-0000-0000-0000218E0000}"/>
    <cellStyle name="20% - Accent1 4 2 4 3 8 2 3" xfId="36569" xr:uid="{00000000-0005-0000-0000-0000228E0000}"/>
    <cellStyle name="20% - Accent1 4 2 4 3 8 3" xfId="36570" xr:uid="{00000000-0005-0000-0000-0000238E0000}"/>
    <cellStyle name="20% - Accent1 4 2 4 3 8 3 2" xfId="36571" xr:uid="{00000000-0005-0000-0000-0000248E0000}"/>
    <cellStyle name="20% - Accent1 4 2 4 3 8 4" xfId="36572" xr:uid="{00000000-0005-0000-0000-0000258E0000}"/>
    <cellStyle name="20% - Accent1 4 2 4 3 9" xfId="36573" xr:uid="{00000000-0005-0000-0000-0000268E0000}"/>
    <cellStyle name="20% - Accent1 4 2 4 3 9 2" xfId="36574" xr:uid="{00000000-0005-0000-0000-0000278E0000}"/>
    <cellStyle name="20% - Accent1 4 2 4 3 9 2 2" xfId="36575" xr:uid="{00000000-0005-0000-0000-0000288E0000}"/>
    <cellStyle name="20% - Accent1 4 2 4 3 9 2 2 2" xfId="36576" xr:uid="{00000000-0005-0000-0000-0000298E0000}"/>
    <cellStyle name="20% - Accent1 4 2 4 3 9 2 3" xfId="36577" xr:uid="{00000000-0005-0000-0000-00002A8E0000}"/>
    <cellStyle name="20% - Accent1 4 2 4 3 9 3" xfId="36578" xr:uid="{00000000-0005-0000-0000-00002B8E0000}"/>
    <cellStyle name="20% - Accent1 4 2 4 3 9 3 2" xfId="36579" xr:uid="{00000000-0005-0000-0000-00002C8E0000}"/>
    <cellStyle name="20% - Accent1 4 2 4 3 9 4" xfId="36580" xr:uid="{00000000-0005-0000-0000-00002D8E0000}"/>
    <cellStyle name="20% - Accent1 4 2 4 4" xfId="36581" xr:uid="{00000000-0005-0000-0000-00002E8E0000}"/>
    <cellStyle name="20% - Accent1 4 2 4 4 10" xfId="36582" xr:uid="{00000000-0005-0000-0000-00002F8E0000}"/>
    <cellStyle name="20% - Accent1 4 2 4 4 10 2" xfId="36583" xr:uid="{00000000-0005-0000-0000-0000308E0000}"/>
    <cellStyle name="20% - Accent1 4 2 4 4 11" xfId="36584" xr:uid="{00000000-0005-0000-0000-0000318E0000}"/>
    <cellStyle name="20% - Accent1 4 2 4 4 2" xfId="36585" xr:uid="{00000000-0005-0000-0000-0000328E0000}"/>
    <cellStyle name="20% - Accent1 4 2 4 4 2 2" xfId="36586" xr:uid="{00000000-0005-0000-0000-0000338E0000}"/>
    <cellStyle name="20% - Accent1 4 2 4 4 2 2 2" xfId="36587" xr:uid="{00000000-0005-0000-0000-0000348E0000}"/>
    <cellStyle name="20% - Accent1 4 2 4 4 2 2 2 2" xfId="36588" xr:uid="{00000000-0005-0000-0000-0000358E0000}"/>
    <cellStyle name="20% - Accent1 4 2 4 4 2 2 2 2 2" xfId="36589" xr:uid="{00000000-0005-0000-0000-0000368E0000}"/>
    <cellStyle name="20% - Accent1 4 2 4 4 2 2 2 3" xfId="36590" xr:uid="{00000000-0005-0000-0000-0000378E0000}"/>
    <cellStyle name="20% - Accent1 4 2 4 4 2 2 3" xfId="36591" xr:uid="{00000000-0005-0000-0000-0000388E0000}"/>
    <cellStyle name="20% - Accent1 4 2 4 4 2 2 3 2" xfId="36592" xr:uid="{00000000-0005-0000-0000-0000398E0000}"/>
    <cellStyle name="20% - Accent1 4 2 4 4 2 2 4" xfId="36593" xr:uid="{00000000-0005-0000-0000-00003A8E0000}"/>
    <cellStyle name="20% - Accent1 4 2 4 4 2 3" xfId="36594" xr:uid="{00000000-0005-0000-0000-00003B8E0000}"/>
    <cellStyle name="20% - Accent1 4 2 4 4 2 3 2" xfId="36595" xr:uid="{00000000-0005-0000-0000-00003C8E0000}"/>
    <cellStyle name="20% - Accent1 4 2 4 4 2 3 2 2" xfId="36596" xr:uid="{00000000-0005-0000-0000-00003D8E0000}"/>
    <cellStyle name="20% - Accent1 4 2 4 4 2 3 2 2 2" xfId="36597" xr:uid="{00000000-0005-0000-0000-00003E8E0000}"/>
    <cellStyle name="20% - Accent1 4 2 4 4 2 3 2 3" xfId="36598" xr:uid="{00000000-0005-0000-0000-00003F8E0000}"/>
    <cellStyle name="20% - Accent1 4 2 4 4 2 3 3" xfId="36599" xr:uid="{00000000-0005-0000-0000-0000408E0000}"/>
    <cellStyle name="20% - Accent1 4 2 4 4 2 3 3 2" xfId="36600" xr:uid="{00000000-0005-0000-0000-0000418E0000}"/>
    <cellStyle name="20% - Accent1 4 2 4 4 2 3 4" xfId="36601" xr:uid="{00000000-0005-0000-0000-0000428E0000}"/>
    <cellStyle name="20% - Accent1 4 2 4 4 2 4" xfId="36602" xr:uid="{00000000-0005-0000-0000-0000438E0000}"/>
    <cellStyle name="20% - Accent1 4 2 4 4 2 4 2" xfId="36603" xr:uid="{00000000-0005-0000-0000-0000448E0000}"/>
    <cellStyle name="20% - Accent1 4 2 4 4 2 4 2 2" xfId="36604" xr:uid="{00000000-0005-0000-0000-0000458E0000}"/>
    <cellStyle name="20% - Accent1 4 2 4 4 2 4 2 2 2" xfId="36605" xr:uid="{00000000-0005-0000-0000-0000468E0000}"/>
    <cellStyle name="20% - Accent1 4 2 4 4 2 4 2 3" xfId="36606" xr:uid="{00000000-0005-0000-0000-0000478E0000}"/>
    <cellStyle name="20% - Accent1 4 2 4 4 2 4 3" xfId="36607" xr:uid="{00000000-0005-0000-0000-0000488E0000}"/>
    <cellStyle name="20% - Accent1 4 2 4 4 2 4 3 2" xfId="36608" xr:uid="{00000000-0005-0000-0000-0000498E0000}"/>
    <cellStyle name="20% - Accent1 4 2 4 4 2 4 4" xfId="36609" xr:uid="{00000000-0005-0000-0000-00004A8E0000}"/>
    <cellStyle name="20% - Accent1 4 2 4 4 2 5" xfId="36610" xr:uid="{00000000-0005-0000-0000-00004B8E0000}"/>
    <cellStyle name="20% - Accent1 4 2 4 4 2 5 2" xfId="36611" xr:uid="{00000000-0005-0000-0000-00004C8E0000}"/>
    <cellStyle name="20% - Accent1 4 2 4 4 2 5 2 2" xfId="36612" xr:uid="{00000000-0005-0000-0000-00004D8E0000}"/>
    <cellStyle name="20% - Accent1 4 2 4 4 2 5 3" xfId="36613" xr:uid="{00000000-0005-0000-0000-00004E8E0000}"/>
    <cellStyle name="20% - Accent1 4 2 4 4 2 6" xfId="36614" xr:uid="{00000000-0005-0000-0000-00004F8E0000}"/>
    <cellStyle name="20% - Accent1 4 2 4 4 2 6 2" xfId="36615" xr:uid="{00000000-0005-0000-0000-0000508E0000}"/>
    <cellStyle name="20% - Accent1 4 2 4 4 2 6 2 2" xfId="36616" xr:uid="{00000000-0005-0000-0000-0000518E0000}"/>
    <cellStyle name="20% - Accent1 4 2 4 4 2 6 3" xfId="36617" xr:uid="{00000000-0005-0000-0000-0000528E0000}"/>
    <cellStyle name="20% - Accent1 4 2 4 4 2 7" xfId="36618" xr:uid="{00000000-0005-0000-0000-0000538E0000}"/>
    <cellStyle name="20% - Accent1 4 2 4 4 2 7 2" xfId="36619" xr:uid="{00000000-0005-0000-0000-0000548E0000}"/>
    <cellStyle name="20% - Accent1 4 2 4 4 2 8" xfId="36620" xr:uid="{00000000-0005-0000-0000-0000558E0000}"/>
    <cellStyle name="20% - Accent1 4 2 4 4 2 8 2" xfId="36621" xr:uid="{00000000-0005-0000-0000-0000568E0000}"/>
    <cellStyle name="20% - Accent1 4 2 4 4 2 9" xfId="36622" xr:uid="{00000000-0005-0000-0000-0000578E0000}"/>
    <cellStyle name="20% - Accent1 4 2 4 4 3" xfId="36623" xr:uid="{00000000-0005-0000-0000-0000588E0000}"/>
    <cellStyle name="20% - Accent1 4 2 4 4 3 2" xfId="36624" xr:uid="{00000000-0005-0000-0000-0000598E0000}"/>
    <cellStyle name="20% - Accent1 4 2 4 4 3 2 2" xfId="36625" xr:uid="{00000000-0005-0000-0000-00005A8E0000}"/>
    <cellStyle name="20% - Accent1 4 2 4 4 3 2 2 2" xfId="36626" xr:uid="{00000000-0005-0000-0000-00005B8E0000}"/>
    <cellStyle name="20% - Accent1 4 2 4 4 3 2 2 2 2" xfId="36627" xr:uid="{00000000-0005-0000-0000-00005C8E0000}"/>
    <cellStyle name="20% - Accent1 4 2 4 4 3 2 2 3" xfId="36628" xr:uid="{00000000-0005-0000-0000-00005D8E0000}"/>
    <cellStyle name="20% - Accent1 4 2 4 4 3 2 3" xfId="36629" xr:uid="{00000000-0005-0000-0000-00005E8E0000}"/>
    <cellStyle name="20% - Accent1 4 2 4 4 3 2 3 2" xfId="36630" xr:uid="{00000000-0005-0000-0000-00005F8E0000}"/>
    <cellStyle name="20% - Accent1 4 2 4 4 3 2 4" xfId="36631" xr:uid="{00000000-0005-0000-0000-0000608E0000}"/>
    <cellStyle name="20% - Accent1 4 2 4 4 3 3" xfId="36632" xr:uid="{00000000-0005-0000-0000-0000618E0000}"/>
    <cellStyle name="20% - Accent1 4 2 4 4 3 3 2" xfId="36633" xr:uid="{00000000-0005-0000-0000-0000628E0000}"/>
    <cellStyle name="20% - Accent1 4 2 4 4 3 3 2 2" xfId="36634" xr:uid="{00000000-0005-0000-0000-0000638E0000}"/>
    <cellStyle name="20% - Accent1 4 2 4 4 3 3 2 2 2" xfId="36635" xr:uid="{00000000-0005-0000-0000-0000648E0000}"/>
    <cellStyle name="20% - Accent1 4 2 4 4 3 3 2 3" xfId="36636" xr:uid="{00000000-0005-0000-0000-0000658E0000}"/>
    <cellStyle name="20% - Accent1 4 2 4 4 3 3 3" xfId="36637" xr:uid="{00000000-0005-0000-0000-0000668E0000}"/>
    <cellStyle name="20% - Accent1 4 2 4 4 3 3 3 2" xfId="36638" xr:uid="{00000000-0005-0000-0000-0000678E0000}"/>
    <cellStyle name="20% - Accent1 4 2 4 4 3 3 4" xfId="36639" xr:uid="{00000000-0005-0000-0000-0000688E0000}"/>
    <cellStyle name="20% - Accent1 4 2 4 4 3 4" xfId="36640" xr:uid="{00000000-0005-0000-0000-0000698E0000}"/>
    <cellStyle name="20% - Accent1 4 2 4 4 3 4 2" xfId="36641" xr:uid="{00000000-0005-0000-0000-00006A8E0000}"/>
    <cellStyle name="20% - Accent1 4 2 4 4 3 4 2 2" xfId="36642" xr:uid="{00000000-0005-0000-0000-00006B8E0000}"/>
    <cellStyle name="20% - Accent1 4 2 4 4 3 4 2 2 2" xfId="36643" xr:uid="{00000000-0005-0000-0000-00006C8E0000}"/>
    <cellStyle name="20% - Accent1 4 2 4 4 3 4 2 3" xfId="36644" xr:uid="{00000000-0005-0000-0000-00006D8E0000}"/>
    <cellStyle name="20% - Accent1 4 2 4 4 3 4 3" xfId="36645" xr:uid="{00000000-0005-0000-0000-00006E8E0000}"/>
    <cellStyle name="20% - Accent1 4 2 4 4 3 4 3 2" xfId="36646" xr:uid="{00000000-0005-0000-0000-00006F8E0000}"/>
    <cellStyle name="20% - Accent1 4 2 4 4 3 4 4" xfId="36647" xr:uid="{00000000-0005-0000-0000-0000708E0000}"/>
    <cellStyle name="20% - Accent1 4 2 4 4 3 5" xfId="36648" xr:uid="{00000000-0005-0000-0000-0000718E0000}"/>
    <cellStyle name="20% - Accent1 4 2 4 4 3 5 2" xfId="36649" xr:uid="{00000000-0005-0000-0000-0000728E0000}"/>
    <cellStyle name="20% - Accent1 4 2 4 4 3 5 2 2" xfId="36650" xr:uid="{00000000-0005-0000-0000-0000738E0000}"/>
    <cellStyle name="20% - Accent1 4 2 4 4 3 5 3" xfId="36651" xr:uid="{00000000-0005-0000-0000-0000748E0000}"/>
    <cellStyle name="20% - Accent1 4 2 4 4 3 6" xfId="36652" xr:uid="{00000000-0005-0000-0000-0000758E0000}"/>
    <cellStyle name="20% - Accent1 4 2 4 4 3 6 2" xfId="36653" xr:uid="{00000000-0005-0000-0000-0000768E0000}"/>
    <cellStyle name="20% - Accent1 4 2 4 4 3 6 2 2" xfId="36654" xr:uid="{00000000-0005-0000-0000-0000778E0000}"/>
    <cellStyle name="20% - Accent1 4 2 4 4 3 6 3" xfId="36655" xr:uid="{00000000-0005-0000-0000-0000788E0000}"/>
    <cellStyle name="20% - Accent1 4 2 4 4 3 7" xfId="36656" xr:uid="{00000000-0005-0000-0000-0000798E0000}"/>
    <cellStyle name="20% - Accent1 4 2 4 4 3 7 2" xfId="36657" xr:uid="{00000000-0005-0000-0000-00007A8E0000}"/>
    <cellStyle name="20% - Accent1 4 2 4 4 3 8" xfId="36658" xr:uid="{00000000-0005-0000-0000-00007B8E0000}"/>
    <cellStyle name="20% - Accent1 4 2 4 4 3 8 2" xfId="36659" xr:uid="{00000000-0005-0000-0000-00007C8E0000}"/>
    <cellStyle name="20% - Accent1 4 2 4 4 3 9" xfId="36660" xr:uid="{00000000-0005-0000-0000-00007D8E0000}"/>
    <cellStyle name="20% - Accent1 4 2 4 4 4" xfId="36661" xr:uid="{00000000-0005-0000-0000-00007E8E0000}"/>
    <cellStyle name="20% - Accent1 4 2 4 4 4 2" xfId="36662" xr:uid="{00000000-0005-0000-0000-00007F8E0000}"/>
    <cellStyle name="20% - Accent1 4 2 4 4 4 2 2" xfId="36663" xr:uid="{00000000-0005-0000-0000-0000808E0000}"/>
    <cellStyle name="20% - Accent1 4 2 4 4 4 2 2 2" xfId="36664" xr:uid="{00000000-0005-0000-0000-0000818E0000}"/>
    <cellStyle name="20% - Accent1 4 2 4 4 4 2 3" xfId="36665" xr:uid="{00000000-0005-0000-0000-0000828E0000}"/>
    <cellStyle name="20% - Accent1 4 2 4 4 4 3" xfId="36666" xr:uid="{00000000-0005-0000-0000-0000838E0000}"/>
    <cellStyle name="20% - Accent1 4 2 4 4 4 3 2" xfId="36667" xr:uid="{00000000-0005-0000-0000-0000848E0000}"/>
    <cellStyle name="20% - Accent1 4 2 4 4 4 4" xfId="36668" xr:uid="{00000000-0005-0000-0000-0000858E0000}"/>
    <cellStyle name="20% - Accent1 4 2 4 4 5" xfId="36669" xr:uid="{00000000-0005-0000-0000-0000868E0000}"/>
    <cellStyle name="20% - Accent1 4 2 4 4 5 2" xfId="36670" xr:uid="{00000000-0005-0000-0000-0000878E0000}"/>
    <cellStyle name="20% - Accent1 4 2 4 4 5 2 2" xfId="36671" xr:uid="{00000000-0005-0000-0000-0000888E0000}"/>
    <cellStyle name="20% - Accent1 4 2 4 4 5 2 2 2" xfId="36672" xr:uid="{00000000-0005-0000-0000-0000898E0000}"/>
    <cellStyle name="20% - Accent1 4 2 4 4 5 2 3" xfId="36673" xr:uid="{00000000-0005-0000-0000-00008A8E0000}"/>
    <cellStyle name="20% - Accent1 4 2 4 4 5 3" xfId="36674" xr:uid="{00000000-0005-0000-0000-00008B8E0000}"/>
    <cellStyle name="20% - Accent1 4 2 4 4 5 3 2" xfId="36675" xr:uid="{00000000-0005-0000-0000-00008C8E0000}"/>
    <cellStyle name="20% - Accent1 4 2 4 4 5 4" xfId="36676" xr:uid="{00000000-0005-0000-0000-00008D8E0000}"/>
    <cellStyle name="20% - Accent1 4 2 4 4 6" xfId="36677" xr:uid="{00000000-0005-0000-0000-00008E8E0000}"/>
    <cellStyle name="20% - Accent1 4 2 4 4 6 2" xfId="36678" xr:uid="{00000000-0005-0000-0000-00008F8E0000}"/>
    <cellStyle name="20% - Accent1 4 2 4 4 6 2 2" xfId="36679" xr:uid="{00000000-0005-0000-0000-0000908E0000}"/>
    <cellStyle name="20% - Accent1 4 2 4 4 6 2 2 2" xfId="36680" xr:uid="{00000000-0005-0000-0000-0000918E0000}"/>
    <cellStyle name="20% - Accent1 4 2 4 4 6 2 3" xfId="36681" xr:uid="{00000000-0005-0000-0000-0000928E0000}"/>
    <cellStyle name="20% - Accent1 4 2 4 4 6 3" xfId="36682" xr:uid="{00000000-0005-0000-0000-0000938E0000}"/>
    <cellStyle name="20% - Accent1 4 2 4 4 6 3 2" xfId="36683" xr:uid="{00000000-0005-0000-0000-0000948E0000}"/>
    <cellStyle name="20% - Accent1 4 2 4 4 6 4" xfId="36684" xr:uid="{00000000-0005-0000-0000-0000958E0000}"/>
    <cellStyle name="20% - Accent1 4 2 4 4 7" xfId="36685" xr:uid="{00000000-0005-0000-0000-0000968E0000}"/>
    <cellStyle name="20% - Accent1 4 2 4 4 7 2" xfId="36686" xr:uid="{00000000-0005-0000-0000-0000978E0000}"/>
    <cellStyle name="20% - Accent1 4 2 4 4 7 2 2" xfId="36687" xr:uid="{00000000-0005-0000-0000-0000988E0000}"/>
    <cellStyle name="20% - Accent1 4 2 4 4 7 3" xfId="36688" xr:uid="{00000000-0005-0000-0000-0000998E0000}"/>
    <cellStyle name="20% - Accent1 4 2 4 4 8" xfId="36689" xr:uid="{00000000-0005-0000-0000-00009A8E0000}"/>
    <cellStyle name="20% - Accent1 4 2 4 4 8 2" xfId="36690" xr:uid="{00000000-0005-0000-0000-00009B8E0000}"/>
    <cellStyle name="20% - Accent1 4 2 4 4 8 2 2" xfId="36691" xr:uid="{00000000-0005-0000-0000-00009C8E0000}"/>
    <cellStyle name="20% - Accent1 4 2 4 4 8 3" xfId="36692" xr:uid="{00000000-0005-0000-0000-00009D8E0000}"/>
    <cellStyle name="20% - Accent1 4 2 4 4 9" xfId="36693" xr:uid="{00000000-0005-0000-0000-00009E8E0000}"/>
    <cellStyle name="20% - Accent1 4 2 4 4 9 2" xfId="36694" xr:uid="{00000000-0005-0000-0000-00009F8E0000}"/>
    <cellStyle name="20% - Accent1 4 2 4 5" xfId="36695" xr:uid="{00000000-0005-0000-0000-0000A08E0000}"/>
    <cellStyle name="20% - Accent1 4 2 4 5 10" xfId="36696" xr:uid="{00000000-0005-0000-0000-0000A18E0000}"/>
    <cellStyle name="20% - Accent1 4 2 4 5 10 2" xfId="36697" xr:uid="{00000000-0005-0000-0000-0000A28E0000}"/>
    <cellStyle name="20% - Accent1 4 2 4 5 11" xfId="36698" xr:uid="{00000000-0005-0000-0000-0000A38E0000}"/>
    <cellStyle name="20% - Accent1 4 2 4 5 2" xfId="36699" xr:uid="{00000000-0005-0000-0000-0000A48E0000}"/>
    <cellStyle name="20% - Accent1 4 2 4 5 2 2" xfId="36700" xr:uid="{00000000-0005-0000-0000-0000A58E0000}"/>
    <cellStyle name="20% - Accent1 4 2 4 5 2 2 2" xfId="36701" xr:uid="{00000000-0005-0000-0000-0000A68E0000}"/>
    <cellStyle name="20% - Accent1 4 2 4 5 2 2 2 2" xfId="36702" xr:uid="{00000000-0005-0000-0000-0000A78E0000}"/>
    <cellStyle name="20% - Accent1 4 2 4 5 2 2 2 2 2" xfId="36703" xr:uid="{00000000-0005-0000-0000-0000A88E0000}"/>
    <cellStyle name="20% - Accent1 4 2 4 5 2 2 2 3" xfId="36704" xr:uid="{00000000-0005-0000-0000-0000A98E0000}"/>
    <cellStyle name="20% - Accent1 4 2 4 5 2 2 3" xfId="36705" xr:uid="{00000000-0005-0000-0000-0000AA8E0000}"/>
    <cellStyle name="20% - Accent1 4 2 4 5 2 2 3 2" xfId="36706" xr:uid="{00000000-0005-0000-0000-0000AB8E0000}"/>
    <cellStyle name="20% - Accent1 4 2 4 5 2 2 4" xfId="36707" xr:uid="{00000000-0005-0000-0000-0000AC8E0000}"/>
    <cellStyle name="20% - Accent1 4 2 4 5 2 3" xfId="36708" xr:uid="{00000000-0005-0000-0000-0000AD8E0000}"/>
    <cellStyle name="20% - Accent1 4 2 4 5 2 3 2" xfId="36709" xr:uid="{00000000-0005-0000-0000-0000AE8E0000}"/>
    <cellStyle name="20% - Accent1 4 2 4 5 2 3 2 2" xfId="36710" xr:uid="{00000000-0005-0000-0000-0000AF8E0000}"/>
    <cellStyle name="20% - Accent1 4 2 4 5 2 3 2 2 2" xfId="36711" xr:uid="{00000000-0005-0000-0000-0000B08E0000}"/>
    <cellStyle name="20% - Accent1 4 2 4 5 2 3 2 3" xfId="36712" xr:uid="{00000000-0005-0000-0000-0000B18E0000}"/>
    <cellStyle name="20% - Accent1 4 2 4 5 2 3 3" xfId="36713" xr:uid="{00000000-0005-0000-0000-0000B28E0000}"/>
    <cellStyle name="20% - Accent1 4 2 4 5 2 3 3 2" xfId="36714" xr:uid="{00000000-0005-0000-0000-0000B38E0000}"/>
    <cellStyle name="20% - Accent1 4 2 4 5 2 3 4" xfId="36715" xr:uid="{00000000-0005-0000-0000-0000B48E0000}"/>
    <cellStyle name="20% - Accent1 4 2 4 5 2 4" xfId="36716" xr:uid="{00000000-0005-0000-0000-0000B58E0000}"/>
    <cellStyle name="20% - Accent1 4 2 4 5 2 4 2" xfId="36717" xr:uid="{00000000-0005-0000-0000-0000B68E0000}"/>
    <cellStyle name="20% - Accent1 4 2 4 5 2 4 2 2" xfId="36718" xr:uid="{00000000-0005-0000-0000-0000B78E0000}"/>
    <cellStyle name="20% - Accent1 4 2 4 5 2 4 2 2 2" xfId="36719" xr:uid="{00000000-0005-0000-0000-0000B88E0000}"/>
    <cellStyle name="20% - Accent1 4 2 4 5 2 4 2 3" xfId="36720" xr:uid="{00000000-0005-0000-0000-0000B98E0000}"/>
    <cellStyle name="20% - Accent1 4 2 4 5 2 4 3" xfId="36721" xr:uid="{00000000-0005-0000-0000-0000BA8E0000}"/>
    <cellStyle name="20% - Accent1 4 2 4 5 2 4 3 2" xfId="36722" xr:uid="{00000000-0005-0000-0000-0000BB8E0000}"/>
    <cellStyle name="20% - Accent1 4 2 4 5 2 4 4" xfId="36723" xr:uid="{00000000-0005-0000-0000-0000BC8E0000}"/>
    <cellStyle name="20% - Accent1 4 2 4 5 2 5" xfId="36724" xr:uid="{00000000-0005-0000-0000-0000BD8E0000}"/>
    <cellStyle name="20% - Accent1 4 2 4 5 2 5 2" xfId="36725" xr:uid="{00000000-0005-0000-0000-0000BE8E0000}"/>
    <cellStyle name="20% - Accent1 4 2 4 5 2 5 2 2" xfId="36726" xr:uid="{00000000-0005-0000-0000-0000BF8E0000}"/>
    <cellStyle name="20% - Accent1 4 2 4 5 2 5 3" xfId="36727" xr:uid="{00000000-0005-0000-0000-0000C08E0000}"/>
    <cellStyle name="20% - Accent1 4 2 4 5 2 6" xfId="36728" xr:uid="{00000000-0005-0000-0000-0000C18E0000}"/>
    <cellStyle name="20% - Accent1 4 2 4 5 2 6 2" xfId="36729" xr:uid="{00000000-0005-0000-0000-0000C28E0000}"/>
    <cellStyle name="20% - Accent1 4 2 4 5 2 6 2 2" xfId="36730" xr:uid="{00000000-0005-0000-0000-0000C38E0000}"/>
    <cellStyle name="20% - Accent1 4 2 4 5 2 6 3" xfId="36731" xr:uid="{00000000-0005-0000-0000-0000C48E0000}"/>
    <cellStyle name="20% - Accent1 4 2 4 5 2 7" xfId="36732" xr:uid="{00000000-0005-0000-0000-0000C58E0000}"/>
    <cellStyle name="20% - Accent1 4 2 4 5 2 7 2" xfId="36733" xr:uid="{00000000-0005-0000-0000-0000C68E0000}"/>
    <cellStyle name="20% - Accent1 4 2 4 5 2 8" xfId="36734" xr:uid="{00000000-0005-0000-0000-0000C78E0000}"/>
    <cellStyle name="20% - Accent1 4 2 4 5 2 8 2" xfId="36735" xr:uid="{00000000-0005-0000-0000-0000C88E0000}"/>
    <cellStyle name="20% - Accent1 4 2 4 5 2 9" xfId="36736" xr:uid="{00000000-0005-0000-0000-0000C98E0000}"/>
    <cellStyle name="20% - Accent1 4 2 4 5 3" xfId="36737" xr:uid="{00000000-0005-0000-0000-0000CA8E0000}"/>
    <cellStyle name="20% - Accent1 4 2 4 5 3 2" xfId="36738" xr:uid="{00000000-0005-0000-0000-0000CB8E0000}"/>
    <cellStyle name="20% - Accent1 4 2 4 5 3 2 2" xfId="36739" xr:uid="{00000000-0005-0000-0000-0000CC8E0000}"/>
    <cellStyle name="20% - Accent1 4 2 4 5 3 2 2 2" xfId="36740" xr:uid="{00000000-0005-0000-0000-0000CD8E0000}"/>
    <cellStyle name="20% - Accent1 4 2 4 5 3 2 2 2 2" xfId="36741" xr:uid="{00000000-0005-0000-0000-0000CE8E0000}"/>
    <cellStyle name="20% - Accent1 4 2 4 5 3 2 2 3" xfId="36742" xr:uid="{00000000-0005-0000-0000-0000CF8E0000}"/>
    <cellStyle name="20% - Accent1 4 2 4 5 3 2 3" xfId="36743" xr:uid="{00000000-0005-0000-0000-0000D08E0000}"/>
    <cellStyle name="20% - Accent1 4 2 4 5 3 2 3 2" xfId="36744" xr:uid="{00000000-0005-0000-0000-0000D18E0000}"/>
    <cellStyle name="20% - Accent1 4 2 4 5 3 2 4" xfId="36745" xr:uid="{00000000-0005-0000-0000-0000D28E0000}"/>
    <cellStyle name="20% - Accent1 4 2 4 5 3 3" xfId="36746" xr:uid="{00000000-0005-0000-0000-0000D38E0000}"/>
    <cellStyle name="20% - Accent1 4 2 4 5 3 3 2" xfId="36747" xr:uid="{00000000-0005-0000-0000-0000D48E0000}"/>
    <cellStyle name="20% - Accent1 4 2 4 5 3 3 2 2" xfId="36748" xr:uid="{00000000-0005-0000-0000-0000D58E0000}"/>
    <cellStyle name="20% - Accent1 4 2 4 5 3 3 2 2 2" xfId="36749" xr:uid="{00000000-0005-0000-0000-0000D68E0000}"/>
    <cellStyle name="20% - Accent1 4 2 4 5 3 3 2 3" xfId="36750" xr:uid="{00000000-0005-0000-0000-0000D78E0000}"/>
    <cellStyle name="20% - Accent1 4 2 4 5 3 3 3" xfId="36751" xr:uid="{00000000-0005-0000-0000-0000D88E0000}"/>
    <cellStyle name="20% - Accent1 4 2 4 5 3 3 3 2" xfId="36752" xr:uid="{00000000-0005-0000-0000-0000D98E0000}"/>
    <cellStyle name="20% - Accent1 4 2 4 5 3 3 4" xfId="36753" xr:uid="{00000000-0005-0000-0000-0000DA8E0000}"/>
    <cellStyle name="20% - Accent1 4 2 4 5 3 4" xfId="36754" xr:uid="{00000000-0005-0000-0000-0000DB8E0000}"/>
    <cellStyle name="20% - Accent1 4 2 4 5 3 4 2" xfId="36755" xr:uid="{00000000-0005-0000-0000-0000DC8E0000}"/>
    <cellStyle name="20% - Accent1 4 2 4 5 3 4 2 2" xfId="36756" xr:uid="{00000000-0005-0000-0000-0000DD8E0000}"/>
    <cellStyle name="20% - Accent1 4 2 4 5 3 4 2 2 2" xfId="36757" xr:uid="{00000000-0005-0000-0000-0000DE8E0000}"/>
    <cellStyle name="20% - Accent1 4 2 4 5 3 4 2 3" xfId="36758" xr:uid="{00000000-0005-0000-0000-0000DF8E0000}"/>
    <cellStyle name="20% - Accent1 4 2 4 5 3 4 3" xfId="36759" xr:uid="{00000000-0005-0000-0000-0000E08E0000}"/>
    <cellStyle name="20% - Accent1 4 2 4 5 3 4 3 2" xfId="36760" xr:uid="{00000000-0005-0000-0000-0000E18E0000}"/>
    <cellStyle name="20% - Accent1 4 2 4 5 3 4 4" xfId="36761" xr:uid="{00000000-0005-0000-0000-0000E28E0000}"/>
    <cellStyle name="20% - Accent1 4 2 4 5 3 5" xfId="36762" xr:uid="{00000000-0005-0000-0000-0000E38E0000}"/>
    <cellStyle name="20% - Accent1 4 2 4 5 3 5 2" xfId="36763" xr:uid="{00000000-0005-0000-0000-0000E48E0000}"/>
    <cellStyle name="20% - Accent1 4 2 4 5 3 5 2 2" xfId="36764" xr:uid="{00000000-0005-0000-0000-0000E58E0000}"/>
    <cellStyle name="20% - Accent1 4 2 4 5 3 5 3" xfId="36765" xr:uid="{00000000-0005-0000-0000-0000E68E0000}"/>
    <cellStyle name="20% - Accent1 4 2 4 5 3 6" xfId="36766" xr:uid="{00000000-0005-0000-0000-0000E78E0000}"/>
    <cellStyle name="20% - Accent1 4 2 4 5 3 6 2" xfId="36767" xr:uid="{00000000-0005-0000-0000-0000E88E0000}"/>
    <cellStyle name="20% - Accent1 4 2 4 5 3 6 2 2" xfId="36768" xr:uid="{00000000-0005-0000-0000-0000E98E0000}"/>
    <cellStyle name="20% - Accent1 4 2 4 5 3 6 3" xfId="36769" xr:uid="{00000000-0005-0000-0000-0000EA8E0000}"/>
    <cellStyle name="20% - Accent1 4 2 4 5 3 7" xfId="36770" xr:uid="{00000000-0005-0000-0000-0000EB8E0000}"/>
    <cellStyle name="20% - Accent1 4 2 4 5 3 7 2" xfId="36771" xr:uid="{00000000-0005-0000-0000-0000EC8E0000}"/>
    <cellStyle name="20% - Accent1 4 2 4 5 3 8" xfId="36772" xr:uid="{00000000-0005-0000-0000-0000ED8E0000}"/>
    <cellStyle name="20% - Accent1 4 2 4 5 3 8 2" xfId="36773" xr:uid="{00000000-0005-0000-0000-0000EE8E0000}"/>
    <cellStyle name="20% - Accent1 4 2 4 5 3 9" xfId="36774" xr:uid="{00000000-0005-0000-0000-0000EF8E0000}"/>
    <cellStyle name="20% - Accent1 4 2 4 5 4" xfId="36775" xr:uid="{00000000-0005-0000-0000-0000F08E0000}"/>
    <cellStyle name="20% - Accent1 4 2 4 5 4 2" xfId="36776" xr:uid="{00000000-0005-0000-0000-0000F18E0000}"/>
    <cellStyle name="20% - Accent1 4 2 4 5 4 2 2" xfId="36777" xr:uid="{00000000-0005-0000-0000-0000F28E0000}"/>
    <cellStyle name="20% - Accent1 4 2 4 5 4 2 2 2" xfId="36778" xr:uid="{00000000-0005-0000-0000-0000F38E0000}"/>
    <cellStyle name="20% - Accent1 4 2 4 5 4 2 3" xfId="36779" xr:uid="{00000000-0005-0000-0000-0000F48E0000}"/>
    <cellStyle name="20% - Accent1 4 2 4 5 4 3" xfId="36780" xr:uid="{00000000-0005-0000-0000-0000F58E0000}"/>
    <cellStyle name="20% - Accent1 4 2 4 5 4 3 2" xfId="36781" xr:uid="{00000000-0005-0000-0000-0000F68E0000}"/>
    <cellStyle name="20% - Accent1 4 2 4 5 4 4" xfId="36782" xr:uid="{00000000-0005-0000-0000-0000F78E0000}"/>
    <cellStyle name="20% - Accent1 4 2 4 5 5" xfId="36783" xr:uid="{00000000-0005-0000-0000-0000F88E0000}"/>
    <cellStyle name="20% - Accent1 4 2 4 5 5 2" xfId="36784" xr:uid="{00000000-0005-0000-0000-0000F98E0000}"/>
    <cellStyle name="20% - Accent1 4 2 4 5 5 2 2" xfId="36785" xr:uid="{00000000-0005-0000-0000-0000FA8E0000}"/>
    <cellStyle name="20% - Accent1 4 2 4 5 5 2 2 2" xfId="36786" xr:uid="{00000000-0005-0000-0000-0000FB8E0000}"/>
    <cellStyle name="20% - Accent1 4 2 4 5 5 2 3" xfId="36787" xr:uid="{00000000-0005-0000-0000-0000FC8E0000}"/>
    <cellStyle name="20% - Accent1 4 2 4 5 5 3" xfId="36788" xr:uid="{00000000-0005-0000-0000-0000FD8E0000}"/>
    <cellStyle name="20% - Accent1 4 2 4 5 5 3 2" xfId="36789" xr:uid="{00000000-0005-0000-0000-0000FE8E0000}"/>
    <cellStyle name="20% - Accent1 4 2 4 5 5 4" xfId="36790" xr:uid="{00000000-0005-0000-0000-0000FF8E0000}"/>
    <cellStyle name="20% - Accent1 4 2 4 5 6" xfId="36791" xr:uid="{00000000-0005-0000-0000-0000008F0000}"/>
    <cellStyle name="20% - Accent1 4 2 4 5 6 2" xfId="36792" xr:uid="{00000000-0005-0000-0000-0000018F0000}"/>
    <cellStyle name="20% - Accent1 4 2 4 5 6 2 2" xfId="36793" xr:uid="{00000000-0005-0000-0000-0000028F0000}"/>
    <cellStyle name="20% - Accent1 4 2 4 5 6 2 2 2" xfId="36794" xr:uid="{00000000-0005-0000-0000-0000038F0000}"/>
    <cellStyle name="20% - Accent1 4 2 4 5 6 2 3" xfId="36795" xr:uid="{00000000-0005-0000-0000-0000048F0000}"/>
    <cellStyle name="20% - Accent1 4 2 4 5 6 3" xfId="36796" xr:uid="{00000000-0005-0000-0000-0000058F0000}"/>
    <cellStyle name="20% - Accent1 4 2 4 5 6 3 2" xfId="36797" xr:uid="{00000000-0005-0000-0000-0000068F0000}"/>
    <cellStyle name="20% - Accent1 4 2 4 5 6 4" xfId="36798" xr:uid="{00000000-0005-0000-0000-0000078F0000}"/>
    <cellStyle name="20% - Accent1 4 2 4 5 7" xfId="36799" xr:uid="{00000000-0005-0000-0000-0000088F0000}"/>
    <cellStyle name="20% - Accent1 4 2 4 5 7 2" xfId="36800" xr:uid="{00000000-0005-0000-0000-0000098F0000}"/>
    <cellStyle name="20% - Accent1 4 2 4 5 7 2 2" xfId="36801" xr:uid="{00000000-0005-0000-0000-00000A8F0000}"/>
    <cellStyle name="20% - Accent1 4 2 4 5 7 3" xfId="36802" xr:uid="{00000000-0005-0000-0000-00000B8F0000}"/>
    <cellStyle name="20% - Accent1 4 2 4 5 8" xfId="36803" xr:uid="{00000000-0005-0000-0000-00000C8F0000}"/>
    <cellStyle name="20% - Accent1 4 2 4 5 8 2" xfId="36804" xr:uid="{00000000-0005-0000-0000-00000D8F0000}"/>
    <cellStyle name="20% - Accent1 4 2 4 5 8 2 2" xfId="36805" xr:uid="{00000000-0005-0000-0000-00000E8F0000}"/>
    <cellStyle name="20% - Accent1 4 2 4 5 8 3" xfId="36806" xr:uid="{00000000-0005-0000-0000-00000F8F0000}"/>
    <cellStyle name="20% - Accent1 4 2 4 5 9" xfId="36807" xr:uid="{00000000-0005-0000-0000-0000108F0000}"/>
    <cellStyle name="20% - Accent1 4 2 4 5 9 2" xfId="36808" xr:uid="{00000000-0005-0000-0000-0000118F0000}"/>
    <cellStyle name="20% - Accent1 4 2 4 6" xfId="36809" xr:uid="{00000000-0005-0000-0000-0000128F0000}"/>
    <cellStyle name="20% - Accent1 4 2 4 6 10" xfId="36810" xr:uid="{00000000-0005-0000-0000-0000138F0000}"/>
    <cellStyle name="20% - Accent1 4 2 4 6 10 2" xfId="36811" xr:uid="{00000000-0005-0000-0000-0000148F0000}"/>
    <cellStyle name="20% - Accent1 4 2 4 6 11" xfId="36812" xr:uid="{00000000-0005-0000-0000-0000158F0000}"/>
    <cellStyle name="20% - Accent1 4 2 4 6 2" xfId="36813" xr:uid="{00000000-0005-0000-0000-0000168F0000}"/>
    <cellStyle name="20% - Accent1 4 2 4 6 2 2" xfId="36814" xr:uid="{00000000-0005-0000-0000-0000178F0000}"/>
    <cellStyle name="20% - Accent1 4 2 4 6 2 2 2" xfId="36815" xr:uid="{00000000-0005-0000-0000-0000188F0000}"/>
    <cellStyle name="20% - Accent1 4 2 4 6 2 2 2 2" xfId="36816" xr:uid="{00000000-0005-0000-0000-0000198F0000}"/>
    <cellStyle name="20% - Accent1 4 2 4 6 2 2 2 2 2" xfId="36817" xr:uid="{00000000-0005-0000-0000-00001A8F0000}"/>
    <cellStyle name="20% - Accent1 4 2 4 6 2 2 2 3" xfId="36818" xr:uid="{00000000-0005-0000-0000-00001B8F0000}"/>
    <cellStyle name="20% - Accent1 4 2 4 6 2 2 3" xfId="36819" xr:uid="{00000000-0005-0000-0000-00001C8F0000}"/>
    <cellStyle name="20% - Accent1 4 2 4 6 2 2 3 2" xfId="36820" xr:uid="{00000000-0005-0000-0000-00001D8F0000}"/>
    <cellStyle name="20% - Accent1 4 2 4 6 2 2 4" xfId="36821" xr:uid="{00000000-0005-0000-0000-00001E8F0000}"/>
    <cellStyle name="20% - Accent1 4 2 4 6 2 3" xfId="36822" xr:uid="{00000000-0005-0000-0000-00001F8F0000}"/>
    <cellStyle name="20% - Accent1 4 2 4 6 2 3 2" xfId="36823" xr:uid="{00000000-0005-0000-0000-0000208F0000}"/>
    <cellStyle name="20% - Accent1 4 2 4 6 2 3 2 2" xfId="36824" xr:uid="{00000000-0005-0000-0000-0000218F0000}"/>
    <cellStyle name="20% - Accent1 4 2 4 6 2 3 2 2 2" xfId="36825" xr:uid="{00000000-0005-0000-0000-0000228F0000}"/>
    <cellStyle name="20% - Accent1 4 2 4 6 2 3 2 3" xfId="36826" xr:uid="{00000000-0005-0000-0000-0000238F0000}"/>
    <cellStyle name="20% - Accent1 4 2 4 6 2 3 3" xfId="36827" xr:uid="{00000000-0005-0000-0000-0000248F0000}"/>
    <cellStyle name="20% - Accent1 4 2 4 6 2 3 3 2" xfId="36828" xr:uid="{00000000-0005-0000-0000-0000258F0000}"/>
    <cellStyle name="20% - Accent1 4 2 4 6 2 3 4" xfId="36829" xr:uid="{00000000-0005-0000-0000-0000268F0000}"/>
    <cellStyle name="20% - Accent1 4 2 4 6 2 4" xfId="36830" xr:uid="{00000000-0005-0000-0000-0000278F0000}"/>
    <cellStyle name="20% - Accent1 4 2 4 6 2 4 2" xfId="36831" xr:uid="{00000000-0005-0000-0000-0000288F0000}"/>
    <cellStyle name="20% - Accent1 4 2 4 6 2 4 2 2" xfId="36832" xr:uid="{00000000-0005-0000-0000-0000298F0000}"/>
    <cellStyle name="20% - Accent1 4 2 4 6 2 4 2 2 2" xfId="36833" xr:uid="{00000000-0005-0000-0000-00002A8F0000}"/>
    <cellStyle name="20% - Accent1 4 2 4 6 2 4 2 3" xfId="36834" xr:uid="{00000000-0005-0000-0000-00002B8F0000}"/>
    <cellStyle name="20% - Accent1 4 2 4 6 2 4 3" xfId="36835" xr:uid="{00000000-0005-0000-0000-00002C8F0000}"/>
    <cellStyle name="20% - Accent1 4 2 4 6 2 4 3 2" xfId="36836" xr:uid="{00000000-0005-0000-0000-00002D8F0000}"/>
    <cellStyle name="20% - Accent1 4 2 4 6 2 4 4" xfId="36837" xr:uid="{00000000-0005-0000-0000-00002E8F0000}"/>
    <cellStyle name="20% - Accent1 4 2 4 6 2 5" xfId="36838" xr:uid="{00000000-0005-0000-0000-00002F8F0000}"/>
    <cellStyle name="20% - Accent1 4 2 4 6 2 5 2" xfId="36839" xr:uid="{00000000-0005-0000-0000-0000308F0000}"/>
    <cellStyle name="20% - Accent1 4 2 4 6 2 5 2 2" xfId="36840" xr:uid="{00000000-0005-0000-0000-0000318F0000}"/>
    <cellStyle name="20% - Accent1 4 2 4 6 2 5 3" xfId="36841" xr:uid="{00000000-0005-0000-0000-0000328F0000}"/>
    <cellStyle name="20% - Accent1 4 2 4 6 2 6" xfId="36842" xr:uid="{00000000-0005-0000-0000-0000338F0000}"/>
    <cellStyle name="20% - Accent1 4 2 4 6 2 6 2" xfId="36843" xr:uid="{00000000-0005-0000-0000-0000348F0000}"/>
    <cellStyle name="20% - Accent1 4 2 4 6 2 6 2 2" xfId="36844" xr:uid="{00000000-0005-0000-0000-0000358F0000}"/>
    <cellStyle name="20% - Accent1 4 2 4 6 2 6 3" xfId="36845" xr:uid="{00000000-0005-0000-0000-0000368F0000}"/>
    <cellStyle name="20% - Accent1 4 2 4 6 2 7" xfId="36846" xr:uid="{00000000-0005-0000-0000-0000378F0000}"/>
    <cellStyle name="20% - Accent1 4 2 4 6 2 7 2" xfId="36847" xr:uid="{00000000-0005-0000-0000-0000388F0000}"/>
    <cellStyle name="20% - Accent1 4 2 4 6 2 8" xfId="36848" xr:uid="{00000000-0005-0000-0000-0000398F0000}"/>
    <cellStyle name="20% - Accent1 4 2 4 6 2 8 2" xfId="36849" xr:uid="{00000000-0005-0000-0000-00003A8F0000}"/>
    <cellStyle name="20% - Accent1 4 2 4 6 2 9" xfId="36850" xr:uid="{00000000-0005-0000-0000-00003B8F0000}"/>
    <cellStyle name="20% - Accent1 4 2 4 6 3" xfId="36851" xr:uid="{00000000-0005-0000-0000-00003C8F0000}"/>
    <cellStyle name="20% - Accent1 4 2 4 6 3 2" xfId="36852" xr:uid="{00000000-0005-0000-0000-00003D8F0000}"/>
    <cellStyle name="20% - Accent1 4 2 4 6 3 2 2" xfId="36853" xr:uid="{00000000-0005-0000-0000-00003E8F0000}"/>
    <cellStyle name="20% - Accent1 4 2 4 6 3 2 2 2" xfId="36854" xr:uid="{00000000-0005-0000-0000-00003F8F0000}"/>
    <cellStyle name="20% - Accent1 4 2 4 6 3 2 2 2 2" xfId="36855" xr:uid="{00000000-0005-0000-0000-0000408F0000}"/>
    <cellStyle name="20% - Accent1 4 2 4 6 3 2 2 3" xfId="36856" xr:uid="{00000000-0005-0000-0000-0000418F0000}"/>
    <cellStyle name="20% - Accent1 4 2 4 6 3 2 3" xfId="36857" xr:uid="{00000000-0005-0000-0000-0000428F0000}"/>
    <cellStyle name="20% - Accent1 4 2 4 6 3 2 3 2" xfId="36858" xr:uid="{00000000-0005-0000-0000-0000438F0000}"/>
    <cellStyle name="20% - Accent1 4 2 4 6 3 2 4" xfId="36859" xr:uid="{00000000-0005-0000-0000-0000448F0000}"/>
    <cellStyle name="20% - Accent1 4 2 4 6 3 3" xfId="36860" xr:uid="{00000000-0005-0000-0000-0000458F0000}"/>
    <cellStyle name="20% - Accent1 4 2 4 6 3 3 2" xfId="36861" xr:uid="{00000000-0005-0000-0000-0000468F0000}"/>
    <cellStyle name="20% - Accent1 4 2 4 6 3 3 2 2" xfId="36862" xr:uid="{00000000-0005-0000-0000-0000478F0000}"/>
    <cellStyle name="20% - Accent1 4 2 4 6 3 3 2 2 2" xfId="36863" xr:uid="{00000000-0005-0000-0000-0000488F0000}"/>
    <cellStyle name="20% - Accent1 4 2 4 6 3 3 2 3" xfId="36864" xr:uid="{00000000-0005-0000-0000-0000498F0000}"/>
    <cellStyle name="20% - Accent1 4 2 4 6 3 3 3" xfId="36865" xr:uid="{00000000-0005-0000-0000-00004A8F0000}"/>
    <cellStyle name="20% - Accent1 4 2 4 6 3 3 3 2" xfId="36866" xr:uid="{00000000-0005-0000-0000-00004B8F0000}"/>
    <cellStyle name="20% - Accent1 4 2 4 6 3 3 4" xfId="36867" xr:uid="{00000000-0005-0000-0000-00004C8F0000}"/>
    <cellStyle name="20% - Accent1 4 2 4 6 3 4" xfId="36868" xr:uid="{00000000-0005-0000-0000-00004D8F0000}"/>
    <cellStyle name="20% - Accent1 4 2 4 6 3 4 2" xfId="36869" xr:uid="{00000000-0005-0000-0000-00004E8F0000}"/>
    <cellStyle name="20% - Accent1 4 2 4 6 3 4 2 2" xfId="36870" xr:uid="{00000000-0005-0000-0000-00004F8F0000}"/>
    <cellStyle name="20% - Accent1 4 2 4 6 3 4 2 2 2" xfId="36871" xr:uid="{00000000-0005-0000-0000-0000508F0000}"/>
    <cellStyle name="20% - Accent1 4 2 4 6 3 4 2 3" xfId="36872" xr:uid="{00000000-0005-0000-0000-0000518F0000}"/>
    <cellStyle name="20% - Accent1 4 2 4 6 3 4 3" xfId="36873" xr:uid="{00000000-0005-0000-0000-0000528F0000}"/>
    <cellStyle name="20% - Accent1 4 2 4 6 3 4 3 2" xfId="36874" xr:uid="{00000000-0005-0000-0000-0000538F0000}"/>
    <cellStyle name="20% - Accent1 4 2 4 6 3 4 4" xfId="36875" xr:uid="{00000000-0005-0000-0000-0000548F0000}"/>
    <cellStyle name="20% - Accent1 4 2 4 6 3 5" xfId="36876" xr:uid="{00000000-0005-0000-0000-0000558F0000}"/>
    <cellStyle name="20% - Accent1 4 2 4 6 3 5 2" xfId="36877" xr:uid="{00000000-0005-0000-0000-0000568F0000}"/>
    <cellStyle name="20% - Accent1 4 2 4 6 3 5 2 2" xfId="36878" xr:uid="{00000000-0005-0000-0000-0000578F0000}"/>
    <cellStyle name="20% - Accent1 4 2 4 6 3 5 3" xfId="36879" xr:uid="{00000000-0005-0000-0000-0000588F0000}"/>
    <cellStyle name="20% - Accent1 4 2 4 6 3 6" xfId="36880" xr:uid="{00000000-0005-0000-0000-0000598F0000}"/>
    <cellStyle name="20% - Accent1 4 2 4 6 3 6 2" xfId="36881" xr:uid="{00000000-0005-0000-0000-00005A8F0000}"/>
    <cellStyle name="20% - Accent1 4 2 4 6 3 6 2 2" xfId="36882" xr:uid="{00000000-0005-0000-0000-00005B8F0000}"/>
    <cellStyle name="20% - Accent1 4 2 4 6 3 6 3" xfId="36883" xr:uid="{00000000-0005-0000-0000-00005C8F0000}"/>
    <cellStyle name="20% - Accent1 4 2 4 6 3 7" xfId="36884" xr:uid="{00000000-0005-0000-0000-00005D8F0000}"/>
    <cellStyle name="20% - Accent1 4 2 4 6 3 7 2" xfId="36885" xr:uid="{00000000-0005-0000-0000-00005E8F0000}"/>
    <cellStyle name="20% - Accent1 4 2 4 6 3 8" xfId="36886" xr:uid="{00000000-0005-0000-0000-00005F8F0000}"/>
    <cellStyle name="20% - Accent1 4 2 4 6 3 8 2" xfId="36887" xr:uid="{00000000-0005-0000-0000-0000608F0000}"/>
    <cellStyle name="20% - Accent1 4 2 4 6 3 9" xfId="36888" xr:uid="{00000000-0005-0000-0000-0000618F0000}"/>
    <cellStyle name="20% - Accent1 4 2 4 6 4" xfId="36889" xr:uid="{00000000-0005-0000-0000-0000628F0000}"/>
    <cellStyle name="20% - Accent1 4 2 4 6 4 2" xfId="36890" xr:uid="{00000000-0005-0000-0000-0000638F0000}"/>
    <cellStyle name="20% - Accent1 4 2 4 6 4 2 2" xfId="36891" xr:uid="{00000000-0005-0000-0000-0000648F0000}"/>
    <cellStyle name="20% - Accent1 4 2 4 6 4 2 2 2" xfId="36892" xr:uid="{00000000-0005-0000-0000-0000658F0000}"/>
    <cellStyle name="20% - Accent1 4 2 4 6 4 2 3" xfId="36893" xr:uid="{00000000-0005-0000-0000-0000668F0000}"/>
    <cellStyle name="20% - Accent1 4 2 4 6 4 3" xfId="36894" xr:uid="{00000000-0005-0000-0000-0000678F0000}"/>
    <cellStyle name="20% - Accent1 4 2 4 6 4 3 2" xfId="36895" xr:uid="{00000000-0005-0000-0000-0000688F0000}"/>
    <cellStyle name="20% - Accent1 4 2 4 6 4 4" xfId="36896" xr:uid="{00000000-0005-0000-0000-0000698F0000}"/>
    <cellStyle name="20% - Accent1 4 2 4 6 5" xfId="36897" xr:uid="{00000000-0005-0000-0000-00006A8F0000}"/>
    <cellStyle name="20% - Accent1 4 2 4 6 5 2" xfId="36898" xr:uid="{00000000-0005-0000-0000-00006B8F0000}"/>
    <cellStyle name="20% - Accent1 4 2 4 6 5 2 2" xfId="36899" xr:uid="{00000000-0005-0000-0000-00006C8F0000}"/>
    <cellStyle name="20% - Accent1 4 2 4 6 5 2 2 2" xfId="36900" xr:uid="{00000000-0005-0000-0000-00006D8F0000}"/>
    <cellStyle name="20% - Accent1 4 2 4 6 5 2 3" xfId="36901" xr:uid="{00000000-0005-0000-0000-00006E8F0000}"/>
    <cellStyle name="20% - Accent1 4 2 4 6 5 3" xfId="36902" xr:uid="{00000000-0005-0000-0000-00006F8F0000}"/>
    <cellStyle name="20% - Accent1 4 2 4 6 5 3 2" xfId="36903" xr:uid="{00000000-0005-0000-0000-0000708F0000}"/>
    <cellStyle name="20% - Accent1 4 2 4 6 5 4" xfId="36904" xr:uid="{00000000-0005-0000-0000-0000718F0000}"/>
    <cellStyle name="20% - Accent1 4 2 4 6 6" xfId="36905" xr:uid="{00000000-0005-0000-0000-0000728F0000}"/>
    <cellStyle name="20% - Accent1 4 2 4 6 6 2" xfId="36906" xr:uid="{00000000-0005-0000-0000-0000738F0000}"/>
    <cellStyle name="20% - Accent1 4 2 4 6 6 2 2" xfId="36907" xr:uid="{00000000-0005-0000-0000-0000748F0000}"/>
    <cellStyle name="20% - Accent1 4 2 4 6 6 2 2 2" xfId="36908" xr:uid="{00000000-0005-0000-0000-0000758F0000}"/>
    <cellStyle name="20% - Accent1 4 2 4 6 6 2 3" xfId="36909" xr:uid="{00000000-0005-0000-0000-0000768F0000}"/>
    <cellStyle name="20% - Accent1 4 2 4 6 6 3" xfId="36910" xr:uid="{00000000-0005-0000-0000-0000778F0000}"/>
    <cellStyle name="20% - Accent1 4 2 4 6 6 3 2" xfId="36911" xr:uid="{00000000-0005-0000-0000-0000788F0000}"/>
    <cellStyle name="20% - Accent1 4 2 4 6 6 4" xfId="36912" xr:uid="{00000000-0005-0000-0000-0000798F0000}"/>
    <cellStyle name="20% - Accent1 4 2 4 6 7" xfId="36913" xr:uid="{00000000-0005-0000-0000-00007A8F0000}"/>
    <cellStyle name="20% - Accent1 4 2 4 6 7 2" xfId="36914" xr:uid="{00000000-0005-0000-0000-00007B8F0000}"/>
    <cellStyle name="20% - Accent1 4 2 4 6 7 2 2" xfId="36915" xr:uid="{00000000-0005-0000-0000-00007C8F0000}"/>
    <cellStyle name="20% - Accent1 4 2 4 6 7 3" xfId="36916" xr:uid="{00000000-0005-0000-0000-00007D8F0000}"/>
    <cellStyle name="20% - Accent1 4 2 4 6 8" xfId="36917" xr:uid="{00000000-0005-0000-0000-00007E8F0000}"/>
    <cellStyle name="20% - Accent1 4 2 4 6 8 2" xfId="36918" xr:uid="{00000000-0005-0000-0000-00007F8F0000}"/>
    <cellStyle name="20% - Accent1 4 2 4 6 8 2 2" xfId="36919" xr:uid="{00000000-0005-0000-0000-0000808F0000}"/>
    <cellStyle name="20% - Accent1 4 2 4 6 8 3" xfId="36920" xr:uid="{00000000-0005-0000-0000-0000818F0000}"/>
    <cellStyle name="20% - Accent1 4 2 4 6 9" xfId="36921" xr:uid="{00000000-0005-0000-0000-0000828F0000}"/>
    <cellStyle name="20% - Accent1 4 2 4 6 9 2" xfId="36922" xr:uid="{00000000-0005-0000-0000-0000838F0000}"/>
    <cellStyle name="20% - Accent1 4 2 4 7" xfId="36923" xr:uid="{00000000-0005-0000-0000-0000848F0000}"/>
    <cellStyle name="20% - Accent1 4 2 4 7 2" xfId="36924" xr:uid="{00000000-0005-0000-0000-0000858F0000}"/>
    <cellStyle name="20% - Accent1 4 2 4 7 2 2" xfId="36925" xr:uid="{00000000-0005-0000-0000-0000868F0000}"/>
    <cellStyle name="20% - Accent1 4 2 4 7 2 2 2" xfId="36926" xr:uid="{00000000-0005-0000-0000-0000878F0000}"/>
    <cellStyle name="20% - Accent1 4 2 4 7 2 2 2 2" xfId="36927" xr:uid="{00000000-0005-0000-0000-0000888F0000}"/>
    <cellStyle name="20% - Accent1 4 2 4 7 2 2 3" xfId="36928" xr:uid="{00000000-0005-0000-0000-0000898F0000}"/>
    <cellStyle name="20% - Accent1 4 2 4 7 2 3" xfId="36929" xr:uid="{00000000-0005-0000-0000-00008A8F0000}"/>
    <cellStyle name="20% - Accent1 4 2 4 7 2 3 2" xfId="36930" xr:uid="{00000000-0005-0000-0000-00008B8F0000}"/>
    <cellStyle name="20% - Accent1 4 2 4 7 2 4" xfId="36931" xr:uid="{00000000-0005-0000-0000-00008C8F0000}"/>
    <cellStyle name="20% - Accent1 4 2 4 7 3" xfId="36932" xr:uid="{00000000-0005-0000-0000-00008D8F0000}"/>
    <cellStyle name="20% - Accent1 4 2 4 7 3 2" xfId="36933" xr:uid="{00000000-0005-0000-0000-00008E8F0000}"/>
    <cellStyle name="20% - Accent1 4 2 4 7 3 2 2" xfId="36934" xr:uid="{00000000-0005-0000-0000-00008F8F0000}"/>
    <cellStyle name="20% - Accent1 4 2 4 7 3 2 2 2" xfId="36935" xr:uid="{00000000-0005-0000-0000-0000908F0000}"/>
    <cellStyle name="20% - Accent1 4 2 4 7 3 2 3" xfId="36936" xr:uid="{00000000-0005-0000-0000-0000918F0000}"/>
    <cellStyle name="20% - Accent1 4 2 4 7 3 3" xfId="36937" xr:uid="{00000000-0005-0000-0000-0000928F0000}"/>
    <cellStyle name="20% - Accent1 4 2 4 7 3 3 2" xfId="36938" xr:uid="{00000000-0005-0000-0000-0000938F0000}"/>
    <cellStyle name="20% - Accent1 4 2 4 7 3 4" xfId="36939" xr:uid="{00000000-0005-0000-0000-0000948F0000}"/>
    <cellStyle name="20% - Accent1 4 2 4 7 4" xfId="36940" xr:uid="{00000000-0005-0000-0000-0000958F0000}"/>
    <cellStyle name="20% - Accent1 4 2 4 7 4 2" xfId="36941" xr:uid="{00000000-0005-0000-0000-0000968F0000}"/>
    <cellStyle name="20% - Accent1 4 2 4 7 4 2 2" xfId="36942" xr:uid="{00000000-0005-0000-0000-0000978F0000}"/>
    <cellStyle name="20% - Accent1 4 2 4 7 4 2 2 2" xfId="36943" xr:uid="{00000000-0005-0000-0000-0000988F0000}"/>
    <cellStyle name="20% - Accent1 4 2 4 7 4 2 3" xfId="36944" xr:uid="{00000000-0005-0000-0000-0000998F0000}"/>
    <cellStyle name="20% - Accent1 4 2 4 7 4 3" xfId="36945" xr:uid="{00000000-0005-0000-0000-00009A8F0000}"/>
    <cellStyle name="20% - Accent1 4 2 4 7 4 3 2" xfId="36946" xr:uid="{00000000-0005-0000-0000-00009B8F0000}"/>
    <cellStyle name="20% - Accent1 4 2 4 7 4 4" xfId="36947" xr:uid="{00000000-0005-0000-0000-00009C8F0000}"/>
    <cellStyle name="20% - Accent1 4 2 4 7 5" xfId="36948" xr:uid="{00000000-0005-0000-0000-00009D8F0000}"/>
    <cellStyle name="20% - Accent1 4 2 4 7 5 2" xfId="36949" xr:uid="{00000000-0005-0000-0000-00009E8F0000}"/>
    <cellStyle name="20% - Accent1 4 2 4 7 5 2 2" xfId="36950" xr:uid="{00000000-0005-0000-0000-00009F8F0000}"/>
    <cellStyle name="20% - Accent1 4 2 4 7 5 3" xfId="36951" xr:uid="{00000000-0005-0000-0000-0000A08F0000}"/>
    <cellStyle name="20% - Accent1 4 2 4 7 6" xfId="36952" xr:uid="{00000000-0005-0000-0000-0000A18F0000}"/>
    <cellStyle name="20% - Accent1 4 2 4 7 6 2" xfId="36953" xr:uid="{00000000-0005-0000-0000-0000A28F0000}"/>
    <cellStyle name="20% - Accent1 4 2 4 7 6 2 2" xfId="36954" xr:uid="{00000000-0005-0000-0000-0000A38F0000}"/>
    <cellStyle name="20% - Accent1 4 2 4 7 6 3" xfId="36955" xr:uid="{00000000-0005-0000-0000-0000A48F0000}"/>
    <cellStyle name="20% - Accent1 4 2 4 7 7" xfId="36956" xr:uid="{00000000-0005-0000-0000-0000A58F0000}"/>
    <cellStyle name="20% - Accent1 4 2 4 7 7 2" xfId="36957" xr:uid="{00000000-0005-0000-0000-0000A68F0000}"/>
    <cellStyle name="20% - Accent1 4 2 4 7 8" xfId="36958" xr:uid="{00000000-0005-0000-0000-0000A78F0000}"/>
    <cellStyle name="20% - Accent1 4 2 4 7 8 2" xfId="36959" xr:uid="{00000000-0005-0000-0000-0000A88F0000}"/>
    <cellStyle name="20% - Accent1 4 2 4 7 9" xfId="36960" xr:uid="{00000000-0005-0000-0000-0000A98F0000}"/>
    <cellStyle name="20% - Accent1 4 2 4 8" xfId="36961" xr:uid="{00000000-0005-0000-0000-0000AA8F0000}"/>
    <cellStyle name="20% - Accent1 4 2 4 8 2" xfId="36962" xr:uid="{00000000-0005-0000-0000-0000AB8F0000}"/>
    <cellStyle name="20% - Accent1 4 2 4 8 2 2" xfId="36963" xr:uid="{00000000-0005-0000-0000-0000AC8F0000}"/>
    <cellStyle name="20% - Accent1 4 2 4 8 2 2 2" xfId="36964" xr:uid="{00000000-0005-0000-0000-0000AD8F0000}"/>
    <cellStyle name="20% - Accent1 4 2 4 8 2 2 2 2" xfId="36965" xr:uid="{00000000-0005-0000-0000-0000AE8F0000}"/>
    <cellStyle name="20% - Accent1 4 2 4 8 2 2 3" xfId="36966" xr:uid="{00000000-0005-0000-0000-0000AF8F0000}"/>
    <cellStyle name="20% - Accent1 4 2 4 8 2 3" xfId="36967" xr:uid="{00000000-0005-0000-0000-0000B08F0000}"/>
    <cellStyle name="20% - Accent1 4 2 4 8 2 3 2" xfId="36968" xr:uid="{00000000-0005-0000-0000-0000B18F0000}"/>
    <cellStyle name="20% - Accent1 4 2 4 8 2 4" xfId="36969" xr:uid="{00000000-0005-0000-0000-0000B28F0000}"/>
    <cellStyle name="20% - Accent1 4 2 4 8 3" xfId="36970" xr:uid="{00000000-0005-0000-0000-0000B38F0000}"/>
    <cellStyle name="20% - Accent1 4 2 4 8 3 2" xfId="36971" xr:uid="{00000000-0005-0000-0000-0000B48F0000}"/>
    <cellStyle name="20% - Accent1 4 2 4 8 3 2 2" xfId="36972" xr:uid="{00000000-0005-0000-0000-0000B58F0000}"/>
    <cellStyle name="20% - Accent1 4 2 4 8 3 2 2 2" xfId="36973" xr:uid="{00000000-0005-0000-0000-0000B68F0000}"/>
    <cellStyle name="20% - Accent1 4 2 4 8 3 2 3" xfId="36974" xr:uid="{00000000-0005-0000-0000-0000B78F0000}"/>
    <cellStyle name="20% - Accent1 4 2 4 8 3 3" xfId="36975" xr:uid="{00000000-0005-0000-0000-0000B88F0000}"/>
    <cellStyle name="20% - Accent1 4 2 4 8 3 3 2" xfId="36976" xr:uid="{00000000-0005-0000-0000-0000B98F0000}"/>
    <cellStyle name="20% - Accent1 4 2 4 8 3 4" xfId="36977" xr:uid="{00000000-0005-0000-0000-0000BA8F0000}"/>
    <cellStyle name="20% - Accent1 4 2 4 8 4" xfId="36978" xr:uid="{00000000-0005-0000-0000-0000BB8F0000}"/>
    <cellStyle name="20% - Accent1 4 2 4 8 4 2" xfId="36979" xr:uid="{00000000-0005-0000-0000-0000BC8F0000}"/>
    <cellStyle name="20% - Accent1 4 2 4 8 4 2 2" xfId="36980" xr:uid="{00000000-0005-0000-0000-0000BD8F0000}"/>
    <cellStyle name="20% - Accent1 4 2 4 8 4 2 2 2" xfId="36981" xr:uid="{00000000-0005-0000-0000-0000BE8F0000}"/>
    <cellStyle name="20% - Accent1 4 2 4 8 4 2 3" xfId="36982" xr:uid="{00000000-0005-0000-0000-0000BF8F0000}"/>
    <cellStyle name="20% - Accent1 4 2 4 8 4 3" xfId="36983" xr:uid="{00000000-0005-0000-0000-0000C08F0000}"/>
    <cellStyle name="20% - Accent1 4 2 4 8 4 3 2" xfId="36984" xr:uid="{00000000-0005-0000-0000-0000C18F0000}"/>
    <cellStyle name="20% - Accent1 4 2 4 8 4 4" xfId="36985" xr:uid="{00000000-0005-0000-0000-0000C28F0000}"/>
    <cellStyle name="20% - Accent1 4 2 4 8 5" xfId="36986" xr:uid="{00000000-0005-0000-0000-0000C38F0000}"/>
    <cellStyle name="20% - Accent1 4 2 4 8 5 2" xfId="36987" xr:uid="{00000000-0005-0000-0000-0000C48F0000}"/>
    <cellStyle name="20% - Accent1 4 2 4 8 5 2 2" xfId="36988" xr:uid="{00000000-0005-0000-0000-0000C58F0000}"/>
    <cellStyle name="20% - Accent1 4 2 4 8 5 3" xfId="36989" xr:uid="{00000000-0005-0000-0000-0000C68F0000}"/>
    <cellStyle name="20% - Accent1 4 2 4 8 6" xfId="36990" xr:uid="{00000000-0005-0000-0000-0000C78F0000}"/>
    <cellStyle name="20% - Accent1 4 2 4 8 6 2" xfId="36991" xr:uid="{00000000-0005-0000-0000-0000C88F0000}"/>
    <cellStyle name="20% - Accent1 4 2 4 8 6 2 2" xfId="36992" xr:uid="{00000000-0005-0000-0000-0000C98F0000}"/>
    <cellStyle name="20% - Accent1 4 2 4 8 6 3" xfId="36993" xr:uid="{00000000-0005-0000-0000-0000CA8F0000}"/>
    <cellStyle name="20% - Accent1 4 2 4 8 7" xfId="36994" xr:uid="{00000000-0005-0000-0000-0000CB8F0000}"/>
    <cellStyle name="20% - Accent1 4 2 4 8 7 2" xfId="36995" xr:uid="{00000000-0005-0000-0000-0000CC8F0000}"/>
    <cellStyle name="20% - Accent1 4 2 4 8 8" xfId="36996" xr:uid="{00000000-0005-0000-0000-0000CD8F0000}"/>
    <cellStyle name="20% - Accent1 4 2 4 8 8 2" xfId="36997" xr:uid="{00000000-0005-0000-0000-0000CE8F0000}"/>
    <cellStyle name="20% - Accent1 4 2 4 8 9" xfId="36998" xr:uid="{00000000-0005-0000-0000-0000CF8F0000}"/>
    <cellStyle name="20% - Accent1 4 2 4 9" xfId="36999" xr:uid="{00000000-0005-0000-0000-0000D08F0000}"/>
    <cellStyle name="20% - Accent1 4 2 4 9 2" xfId="37000" xr:uid="{00000000-0005-0000-0000-0000D18F0000}"/>
    <cellStyle name="20% - Accent1 4 2 4 9 2 2" xfId="37001" xr:uid="{00000000-0005-0000-0000-0000D28F0000}"/>
    <cellStyle name="20% - Accent1 4 2 4 9 2 2 2" xfId="37002" xr:uid="{00000000-0005-0000-0000-0000D38F0000}"/>
    <cellStyle name="20% - Accent1 4 2 4 9 2 3" xfId="37003" xr:uid="{00000000-0005-0000-0000-0000D48F0000}"/>
    <cellStyle name="20% - Accent1 4 2 4 9 3" xfId="37004" xr:uid="{00000000-0005-0000-0000-0000D58F0000}"/>
    <cellStyle name="20% - Accent1 4 2 4 9 3 2" xfId="37005" xr:uid="{00000000-0005-0000-0000-0000D68F0000}"/>
    <cellStyle name="20% - Accent1 4 2 4 9 4" xfId="37006" xr:uid="{00000000-0005-0000-0000-0000D78F0000}"/>
    <cellStyle name="20% - Accent1 4 2 5" xfId="37007" xr:uid="{00000000-0005-0000-0000-0000D88F0000}"/>
    <cellStyle name="20% - Accent1 4 2 5 10" xfId="37008" xr:uid="{00000000-0005-0000-0000-0000D98F0000}"/>
    <cellStyle name="20% - Accent1 4 2 5 10 2" xfId="37009" xr:uid="{00000000-0005-0000-0000-0000DA8F0000}"/>
    <cellStyle name="20% - Accent1 4 2 5 10 2 2" xfId="37010" xr:uid="{00000000-0005-0000-0000-0000DB8F0000}"/>
    <cellStyle name="20% - Accent1 4 2 5 10 2 2 2" xfId="37011" xr:uid="{00000000-0005-0000-0000-0000DC8F0000}"/>
    <cellStyle name="20% - Accent1 4 2 5 10 2 3" xfId="37012" xr:uid="{00000000-0005-0000-0000-0000DD8F0000}"/>
    <cellStyle name="20% - Accent1 4 2 5 10 3" xfId="37013" xr:uid="{00000000-0005-0000-0000-0000DE8F0000}"/>
    <cellStyle name="20% - Accent1 4 2 5 10 3 2" xfId="37014" xr:uid="{00000000-0005-0000-0000-0000DF8F0000}"/>
    <cellStyle name="20% - Accent1 4 2 5 10 4" xfId="37015" xr:uid="{00000000-0005-0000-0000-0000E08F0000}"/>
    <cellStyle name="20% - Accent1 4 2 5 11" xfId="37016" xr:uid="{00000000-0005-0000-0000-0000E18F0000}"/>
    <cellStyle name="20% - Accent1 4 2 5 11 2" xfId="37017" xr:uid="{00000000-0005-0000-0000-0000E28F0000}"/>
    <cellStyle name="20% - Accent1 4 2 5 11 2 2" xfId="37018" xr:uid="{00000000-0005-0000-0000-0000E38F0000}"/>
    <cellStyle name="20% - Accent1 4 2 5 11 3" xfId="37019" xr:uid="{00000000-0005-0000-0000-0000E48F0000}"/>
    <cellStyle name="20% - Accent1 4 2 5 12" xfId="37020" xr:uid="{00000000-0005-0000-0000-0000E58F0000}"/>
    <cellStyle name="20% - Accent1 4 2 5 12 2" xfId="37021" xr:uid="{00000000-0005-0000-0000-0000E68F0000}"/>
    <cellStyle name="20% - Accent1 4 2 5 12 2 2" xfId="37022" xr:uid="{00000000-0005-0000-0000-0000E78F0000}"/>
    <cellStyle name="20% - Accent1 4 2 5 12 3" xfId="37023" xr:uid="{00000000-0005-0000-0000-0000E88F0000}"/>
    <cellStyle name="20% - Accent1 4 2 5 13" xfId="37024" xr:uid="{00000000-0005-0000-0000-0000E98F0000}"/>
    <cellStyle name="20% - Accent1 4 2 5 13 2" xfId="37025" xr:uid="{00000000-0005-0000-0000-0000EA8F0000}"/>
    <cellStyle name="20% - Accent1 4 2 5 14" xfId="37026" xr:uid="{00000000-0005-0000-0000-0000EB8F0000}"/>
    <cellStyle name="20% - Accent1 4 2 5 14 2" xfId="37027" xr:uid="{00000000-0005-0000-0000-0000EC8F0000}"/>
    <cellStyle name="20% - Accent1 4 2 5 15" xfId="37028" xr:uid="{00000000-0005-0000-0000-0000ED8F0000}"/>
    <cellStyle name="20% - Accent1 4 2 5 2" xfId="37029" xr:uid="{00000000-0005-0000-0000-0000EE8F0000}"/>
    <cellStyle name="20% - Accent1 4 2 5 2 10" xfId="37030" xr:uid="{00000000-0005-0000-0000-0000EF8F0000}"/>
    <cellStyle name="20% - Accent1 4 2 5 2 10 2" xfId="37031" xr:uid="{00000000-0005-0000-0000-0000F08F0000}"/>
    <cellStyle name="20% - Accent1 4 2 5 2 10 2 2" xfId="37032" xr:uid="{00000000-0005-0000-0000-0000F18F0000}"/>
    <cellStyle name="20% - Accent1 4 2 5 2 10 3" xfId="37033" xr:uid="{00000000-0005-0000-0000-0000F28F0000}"/>
    <cellStyle name="20% - Accent1 4 2 5 2 11" xfId="37034" xr:uid="{00000000-0005-0000-0000-0000F38F0000}"/>
    <cellStyle name="20% - Accent1 4 2 5 2 11 2" xfId="37035" xr:uid="{00000000-0005-0000-0000-0000F48F0000}"/>
    <cellStyle name="20% - Accent1 4 2 5 2 11 2 2" xfId="37036" xr:uid="{00000000-0005-0000-0000-0000F58F0000}"/>
    <cellStyle name="20% - Accent1 4 2 5 2 11 3" xfId="37037" xr:uid="{00000000-0005-0000-0000-0000F68F0000}"/>
    <cellStyle name="20% - Accent1 4 2 5 2 12" xfId="37038" xr:uid="{00000000-0005-0000-0000-0000F78F0000}"/>
    <cellStyle name="20% - Accent1 4 2 5 2 12 2" xfId="37039" xr:uid="{00000000-0005-0000-0000-0000F88F0000}"/>
    <cellStyle name="20% - Accent1 4 2 5 2 13" xfId="37040" xr:uid="{00000000-0005-0000-0000-0000F98F0000}"/>
    <cellStyle name="20% - Accent1 4 2 5 2 13 2" xfId="37041" xr:uid="{00000000-0005-0000-0000-0000FA8F0000}"/>
    <cellStyle name="20% - Accent1 4 2 5 2 14" xfId="37042" xr:uid="{00000000-0005-0000-0000-0000FB8F0000}"/>
    <cellStyle name="20% - Accent1 4 2 5 2 2" xfId="37043" xr:uid="{00000000-0005-0000-0000-0000FC8F0000}"/>
    <cellStyle name="20% - Accent1 4 2 5 2 2 10" xfId="37044" xr:uid="{00000000-0005-0000-0000-0000FD8F0000}"/>
    <cellStyle name="20% - Accent1 4 2 5 2 2 10 2" xfId="37045" xr:uid="{00000000-0005-0000-0000-0000FE8F0000}"/>
    <cellStyle name="20% - Accent1 4 2 5 2 2 11" xfId="37046" xr:uid="{00000000-0005-0000-0000-0000FF8F0000}"/>
    <cellStyle name="20% - Accent1 4 2 5 2 2 2" xfId="37047" xr:uid="{00000000-0005-0000-0000-000000900000}"/>
    <cellStyle name="20% - Accent1 4 2 5 2 2 2 2" xfId="37048" xr:uid="{00000000-0005-0000-0000-000001900000}"/>
    <cellStyle name="20% - Accent1 4 2 5 2 2 2 2 2" xfId="37049" xr:uid="{00000000-0005-0000-0000-000002900000}"/>
    <cellStyle name="20% - Accent1 4 2 5 2 2 2 2 2 2" xfId="37050" xr:uid="{00000000-0005-0000-0000-000003900000}"/>
    <cellStyle name="20% - Accent1 4 2 5 2 2 2 2 2 2 2" xfId="37051" xr:uid="{00000000-0005-0000-0000-000004900000}"/>
    <cellStyle name="20% - Accent1 4 2 5 2 2 2 2 2 3" xfId="37052" xr:uid="{00000000-0005-0000-0000-000005900000}"/>
    <cellStyle name="20% - Accent1 4 2 5 2 2 2 2 3" xfId="37053" xr:uid="{00000000-0005-0000-0000-000006900000}"/>
    <cellStyle name="20% - Accent1 4 2 5 2 2 2 2 3 2" xfId="37054" xr:uid="{00000000-0005-0000-0000-000007900000}"/>
    <cellStyle name="20% - Accent1 4 2 5 2 2 2 2 4" xfId="37055" xr:uid="{00000000-0005-0000-0000-000008900000}"/>
    <cellStyle name="20% - Accent1 4 2 5 2 2 2 3" xfId="37056" xr:uid="{00000000-0005-0000-0000-000009900000}"/>
    <cellStyle name="20% - Accent1 4 2 5 2 2 2 3 2" xfId="37057" xr:uid="{00000000-0005-0000-0000-00000A900000}"/>
    <cellStyle name="20% - Accent1 4 2 5 2 2 2 3 2 2" xfId="37058" xr:uid="{00000000-0005-0000-0000-00000B900000}"/>
    <cellStyle name="20% - Accent1 4 2 5 2 2 2 3 2 2 2" xfId="37059" xr:uid="{00000000-0005-0000-0000-00000C900000}"/>
    <cellStyle name="20% - Accent1 4 2 5 2 2 2 3 2 3" xfId="37060" xr:uid="{00000000-0005-0000-0000-00000D900000}"/>
    <cellStyle name="20% - Accent1 4 2 5 2 2 2 3 3" xfId="37061" xr:uid="{00000000-0005-0000-0000-00000E900000}"/>
    <cellStyle name="20% - Accent1 4 2 5 2 2 2 3 3 2" xfId="37062" xr:uid="{00000000-0005-0000-0000-00000F900000}"/>
    <cellStyle name="20% - Accent1 4 2 5 2 2 2 3 4" xfId="37063" xr:uid="{00000000-0005-0000-0000-000010900000}"/>
    <cellStyle name="20% - Accent1 4 2 5 2 2 2 4" xfId="37064" xr:uid="{00000000-0005-0000-0000-000011900000}"/>
    <cellStyle name="20% - Accent1 4 2 5 2 2 2 4 2" xfId="37065" xr:uid="{00000000-0005-0000-0000-000012900000}"/>
    <cellStyle name="20% - Accent1 4 2 5 2 2 2 4 2 2" xfId="37066" xr:uid="{00000000-0005-0000-0000-000013900000}"/>
    <cellStyle name="20% - Accent1 4 2 5 2 2 2 4 2 2 2" xfId="37067" xr:uid="{00000000-0005-0000-0000-000014900000}"/>
    <cellStyle name="20% - Accent1 4 2 5 2 2 2 4 2 3" xfId="37068" xr:uid="{00000000-0005-0000-0000-000015900000}"/>
    <cellStyle name="20% - Accent1 4 2 5 2 2 2 4 3" xfId="37069" xr:uid="{00000000-0005-0000-0000-000016900000}"/>
    <cellStyle name="20% - Accent1 4 2 5 2 2 2 4 3 2" xfId="37070" xr:uid="{00000000-0005-0000-0000-000017900000}"/>
    <cellStyle name="20% - Accent1 4 2 5 2 2 2 4 4" xfId="37071" xr:uid="{00000000-0005-0000-0000-000018900000}"/>
    <cellStyle name="20% - Accent1 4 2 5 2 2 2 5" xfId="37072" xr:uid="{00000000-0005-0000-0000-000019900000}"/>
    <cellStyle name="20% - Accent1 4 2 5 2 2 2 5 2" xfId="37073" xr:uid="{00000000-0005-0000-0000-00001A900000}"/>
    <cellStyle name="20% - Accent1 4 2 5 2 2 2 5 2 2" xfId="37074" xr:uid="{00000000-0005-0000-0000-00001B900000}"/>
    <cellStyle name="20% - Accent1 4 2 5 2 2 2 5 3" xfId="37075" xr:uid="{00000000-0005-0000-0000-00001C900000}"/>
    <cellStyle name="20% - Accent1 4 2 5 2 2 2 6" xfId="37076" xr:uid="{00000000-0005-0000-0000-00001D900000}"/>
    <cellStyle name="20% - Accent1 4 2 5 2 2 2 6 2" xfId="37077" xr:uid="{00000000-0005-0000-0000-00001E900000}"/>
    <cellStyle name="20% - Accent1 4 2 5 2 2 2 6 2 2" xfId="37078" xr:uid="{00000000-0005-0000-0000-00001F900000}"/>
    <cellStyle name="20% - Accent1 4 2 5 2 2 2 6 3" xfId="37079" xr:uid="{00000000-0005-0000-0000-000020900000}"/>
    <cellStyle name="20% - Accent1 4 2 5 2 2 2 7" xfId="37080" xr:uid="{00000000-0005-0000-0000-000021900000}"/>
    <cellStyle name="20% - Accent1 4 2 5 2 2 2 7 2" xfId="37081" xr:uid="{00000000-0005-0000-0000-000022900000}"/>
    <cellStyle name="20% - Accent1 4 2 5 2 2 2 8" xfId="37082" xr:uid="{00000000-0005-0000-0000-000023900000}"/>
    <cellStyle name="20% - Accent1 4 2 5 2 2 2 8 2" xfId="37083" xr:uid="{00000000-0005-0000-0000-000024900000}"/>
    <cellStyle name="20% - Accent1 4 2 5 2 2 2 9" xfId="37084" xr:uid="{00000000-0005-0000-0000-000025900000}"/>
    <cellStyle name="20% - Accent1 4 2 5 2 2 3" xfId="37085" xr:uid="{00000000-0005-0000-0000-000026900000}"/>
    <cellStyle name="20% - Accent1 4 2 5 2 2 3 2" xfId="37086" xr:uid="{00000000-0005-0000-0000-000027900000}"/>
    <cellStyle name="20% - Accent1 4 2 5 2 2 3 2 2" xfId="37087" xr:uid="{00000000-0005-0000-0000-000028900000}"/>
    <cellStyle name="20% - Accent1 4 2 5 2 2 3 2 2 2" xfId="37088" xr:uid="{00000000-0005-0000-0000-000029900000}"/>
    <cellStyle name="20% - Accent1 4 2 5 2 2 3 2 2 2 2" xfId="37089" xr:uid="{00000000-0005-0000-0000-00002A900000}"/>
    <cellStyle name="20% - Accent1 4 2 5 2 2 3 2 2 3" xfId="37090" xr:uid="{00000000-0005-0000-0000-00002B900000}"/>
    <cellStyle name="20% - Accent1 4 2 5 2 2 3 2 3" xfId="37091" xr:uid="{00000000-0005-0000-0000-00002C900000}"/>
    <cellStyle name="20% - Accent1 4 2 5 2 2 3 2 3 2" xfId="37092" xr:uid="{00000000-0005-0000-0000-00002D900000}"/>
    <cellStyle name="20% - Accent1 4 2 5 2 2 3 2 4" xfId="37093" xr:uid="{00000000-0005-0000-0000-00002E900000}"/>
    <cellStyle name="20% - Accent1 4 2 5 2 2 3 3" xfId="37094" xr:uid="{00000000-0005-0000-0000-00002F900000}"/>
    <cellStyle name="20% - Accent1 4 2 5 2 2 3 3 2" xfId="37095" xr:uid="{00000000-0005-0000-0000-000030900000}"/>
    <cellStyle name="20% - Accent1 4 2 5 2 2 3 3 2 2" xfId="37096" xr:uid="{00000000-0005-0000-0000-000031900000}"/>
    <cellStyle name="20% - Accent1 4 2 5 2 2 3 3 2 2 2" xfId="37097" xr:uid="{00000000-0005-0000-0000-000032900000}"/>
    <cellStyle name="20% - Accent1 4 2 5 2 2 3 3 2 3" xfId="37098" xr:uid="{00000000-0005-0000-0000-000033900000}"/>
    <cellStyle name="20% - Accent1 4 2 5 2 2 3 3 3" xfId="37099" xr:uid="{00000000-0005-0000-0000-000034900000}"/>
    <cellStyle name="20% - Accent1 4 2 5 2 2 3 3 3 2" xfId="37100" xr:uid="{00000000-0005-0000-0000-000035900000}"/>
    <cellStyle name="20% - Accent1 4 2 5 2 2 3 3 4" xfId="37101" xr:uid="{00000000-0005-0000-0000-000036900000}"/>
    <cellStyle name="20% - Accent1 4 2 5 2 2 3 4" xfId="37102" xr:uid="{00000000-0005-0000-0000-000037900000}"/>
    <cellStyle name="20% - Accent1 4 2 5 2 2 3 4 2" xfId="37103" xr:uid="{00000000-0005-0000-0000-000038900000}"/>
    <cellStyle name="20% - Accent1 4 2 5 2 2 3 4 2 2" xfId="37104" xr:uid="{00000000-0005-0000-0000-000039900000}"/>
    <cellStyle name="20% - Accent1 4 2 5 2 2 3 4 2 2 2" xfId="37105" xr:uid="{00000000-0005-0000-0000-00003A900000}"/>
    <cellStyle name="20% - Accent1 4 2 5 2 2 3 4 2 3" xfId="37106" xr:uid="{00000000-0005-0000-0000-00003B900000}"/>
    <cellStyle name="20% - Accent1 4 2 5 2 2 3 4 3" xfId="37107" xr:uid="{00000000-0005-0000-0000-00003C900000}"/>
    <cellStyle name="20% - Accent1 4 2 5 2 2 3 4 3 2" xfId="37108" xr:uid="{00000000-0005-0000-0000-00003D900000}"/>
    <cellStyle name="20% - Accent1 4 2 5 2 2 3 4 4" xfId="37109" xr:uid="{00000000-0005-0000-0000-00003E900000}"/>
    <cellStyle name="20% - Accent1 4 2 5 2 2 3 5" xfId="37110" xr:uid="{00000000-0005-0000-0000-00003F900000}"/>
    <cellStyle name="20% - Accent1 4 2 5 2 2 3 5 2" xfId="37111" xr:uid="{00000000-0005-0000-0000-000040900000}"/>
    <cellStyle name="20% - Accent1 4 2 5 2 2 3 5 2 2" xfId="37112" xr:uid="{00000000-0005-0000-0000-000041900000}"/>
    <cellStyle name="20% - Accent1 4 2 5 2 2 3 5 3" xfId="37113" xr:uid="{00000000-0005-0000-0000-000042900000}"/>
    <cellStyle name="20% - Accent1 4 2 5 2 2 3 6" xfId="37114" xr:uid="{00000000-0005-0000-0000-000043900000}"/>
    <cellStyle name="20% - Accent1 4 2 5 2 2 3 6 2" xfId="37115" xr:uid="{00000000-0005-0000-0000-000044900000}"/>
    <cellStyle name="20% - Accent1 4 2 5 2 2 3 6 2 2" xfId="37116" xr:uid="{00000000-0005-0000-0000-000045900000}"/>
    <cellStyle name="20% - Accent1 4 2 5 2 2 3 6 3" xfId="37117" xr:uid="{00000000-0005-0000-0000-000046900000}"/>
    <cellStyle name="20% - Accent1 4 2 5 2 2 3 7" xfId="37118" xr:uid="{00000000-0005-0000-0000-000047900000}"/>
    <cellStyle name="20% - Accent1 4 2 5 2 2 3 7 2" xfId="37119" xr:uid="{00000000-0005-0000-0000-000048900000}"/>
    <cellStyle name="20% - Accent1 4 2 5 2 2 3 8" xfId="37120" xr:uid="{00000000-0005-0000-0000-000049900000}"/>
    <cellStyle name="20% - Accent1 4 2 5 2 2 3 8 2" xfId="37121" xr:uid="{00000000-0005-0000-0000-00004A900000}"/>
    <cellStyle name="20% - Accent1 4 2 5 2 2 3 9" xfId="37122" xr:uid="{00000000-0005-0000-0000-00004B900000}"/>
    <cellStyle name="20% - Accent1 4 2 5 2 2 4" xfId="37123" xr:uid="{00000000-0005-0000-0000-00004C900000}"/>
    <cellStyle name="20% - Accent1 4 2 5 2 2 4 2" xfId="37124" xr:uid="{00000000-0005-0000-0000-00004D900000}"/>
    <cellStyle name="20% - Accent1 4 2 5 2 2 4 2 2" xfId="37125" xr:uid="{00000000-0005-0000-0000-00004E900000}"/>
    <cellStyle name="20% - Accent1 4 2 5 2 2 4 2 2 2" xfId="37126" xr:uid="{00000000-0005-0000-0000-00004F900000}"/>
    <cellStyle name="20% - Accent1 4 2 5 2 2 4 2 3" xfId="37127" xr:uid="{00000000-0005-0000-0000-000050900000}"/>
    <cellStyle name="20% - Accent1 4 2 5 2 2 4 3" xfId="37128" xr:uid="{00000000-0005-0000-0000-000051900000}"/>
    <cellStyle name="20% - Accent1 4 2 5 2 2 4 3 2" xfId="37129" xr:uid="{00000000-0005-0000-0000-000052900000}"/>
    <cellStyle name="20% - Accent1 4 2 5 2 2 4 4" xfId="37130" xr:uid="{00000000-0005-0000-0000-000053900000}"/>
    <cellStyle name="20% - Accent1 4 2 5 2 2 5" xfId="37131" xr:uid="{00000000-0005-0000-0000-000054900000}"/>
    <cellStyle name="20% - Accent1 4 2 5 2 2 5 2" xfId="37132" xr:uid="{00000000-0005-0000-0000-000055900000}"/>
    <cellStyle name="20% - Accent1 4 2 5 2 2 5 2 2" xfId="37133" xr:uid="{00000000-0005-0000-0000-000056900000}"/>
    <cellStyle name="20% - Accent1 4 2 5 2 2 5 2 2 2" xfId="37134" xr:uid="{00000000-0005-0000-0000-000057900000}"/>
    <cellStyle name="20% - Accent1 4 2 5 2 2 5 2 3" xfId="37135" xr:uid="{00000000-0005-0000-0000-000058900000}"/>
    <cellStyle name="20% - Accent1 4 2 5 2 2 5 3" xfId="37136" xr:uid="{00000000-0005-0000-0000-000059900000}"/>
    <cellStyle name="20% - Accent1 4 2 5 2 2 5 3 2" xfId="37137" xr:uid="{00000000-0005-0000-0000-00005A900000}"/>
    <cellStyle name="20% - Accent1 4 2 5 2 2 5 4" xfId="37138" xr:uid="{00000000-0005-0000-0000-00005B900000}"/>
    <cellStyle name="20% - Accent1 4 2 5 2 2 6" xfId="37139" xr:uid="{00000000-0005-0000-0000-00005C900000}"/>
    <cellStyle name="20% - Accent1 4 2 5 2 2 6 2" xfId="37140" xr:uid="{00000000-0005-0000-0000-00005D900000}"/>
    <cellStyle name="20% - Accent1 4 2 5 2 2 6 2 2" xfId="37141" xr:uid="{00000000-0005-0000-0000-00005E900000}"/>
    <cellStyle name="20% - Accent1 4 2 5 2 2 6 2 2 2" xfId="37142" xr:uid="{00000000-0005-0000-0000-00005F900000}"/>
    <cellStyle name="20% - Accent1 4 2 5 2 2 6 2 3" xfId="37143" xr:uid="{00000000-0005-0000-0000-000060900000}"/>
    <cellStyle name="20% - Accent1 4 2 5 2 2 6 3" xfId="37144" xr:uid="{00000000-0005-0000-0000-000061900000}"/>
    <cellStyle name="20% - Accent1 4 2 5 2 2 6 3 2" xfId="37145" xr:uid="{00000000-0005-0000-0000-000062900000}"/>
    <cellStyle name="20% - Accent1 4 2 5 2 2 6 4" xfId="37146" xr:uid="{00000000-0005-0000-0000-000063900000}"/>
    <cellStyle name="20% - Accent1 4 2 5 2 2 7" xfId="37147" xr:uid="{00000000-0005-0000-0000-000064900000}"/>
    <cellStyle name="20% - Accent1 4 2 5 2 2 7 2" xfId="37148" xr:uid="{00000000-0005-0000-0000-000065900000}"/>
    <cellStyle name="20% - Accent1 4 2 5 2 2 7 2 2" xfId="37149" xr:uid="{00000000-0005-0000-0000-000066900000}"/>
    <cellStyle name="20% - Accent1 4 2 5 2 2 7 3" xfId="37150" xr:uid="{00000000-0005-0000-0000-000067900000}"/>
    <cellStyle name="20% - Accent1 4 2 5 2 2 8" xfId="37151" xr:uid="{00000000-0005-0000-0000-000068900000}"/>
    <cellStyle name="20% - Accent1 4 2 5 2 2 8 2" xfId="37152" xr:uid="{00000000-0005-0000-0000-000069900000}"/>
    <cellStyle name="20% - Accent1 4 2 5 2 2 8 2 2" xfId="37153" xr:uid="{00000000-0005-0000-0000-00006A900000}"/>
    <cellStyle name="20% - Accent1 4 2 5 2 2 8 3" xfId="37154" xr:uid="{00000000-0005-0000-0000-00006B900000}"/>
    <cellStyle name="20% - Accent1 4 2 5 2 2 9" xfId="37155" xr:uid="{00000000-0005-0000-0000-00006C900000}"/>
    <cellStyle name="20% - Accent1 4 2 5 2 2 9 2" xfId="37156" xr:uid="{00000000-0005-0000-0000-00006D900000}"/>
    <cellStyle name="20% - Accent1 4 2 5 2 3" xfId="37157" xr:uid="{00000000-0005-0000-0000-00006E900000}"/>
    <cellStyle name="20% - Accent1 4 2 5 2 3 10" xfId="37158" xr:uid="{00000000-0005-0000-0000-00006F900000}"/>
    <cellStyle name="20% - Accent1 4 2 5 2 3 10 2" xfId="37159" xr:uid="{00000000-0005-0000-0000-000070900000}"/>
    <cellStyle name="20% - Accent1 4 2 5 2 3 11" xfId="37160" xr:uid="{00000000-0005-0000-0000-000071900000}"/>
    <cellStyle name="20% - Accent1 4 2 5 2 3 2" xfId="37161" xr:uid="{00000000-0005-0000-0000-000072900000}"/>
    <cellStyle name="20% - Accent1 4 2 5 2 3 2 2" xfId="37162" xr:uid="{00000000-0005-0000-0000-000073900000}"/>
    <cellStyle name="20% - Accent1 4 2 5 2 3 2 2 2" xfId="37163" xr:uid="{00000000-0005-0000-0000-000074900000}"/>
    <cellStyle name="20% - Accent1 4 2 5 2 3 2 2 2 2" xfId="37164" xr:uid="{00000000-0005-0000-0000-000075900000}"/>
    <cellStyle name="20% - Accent1 4 2 5 2 3 2 2 2 2 2" xfId="37165" xr:uid="{00000000-0005-0000-0000-000076900000}"/>
    <cellStyle name="20% - Accent1 4 2 5 2 3 2 2 2 3" xfId="37166" xr:uid="{00000000-0005-0000-0000-000077900000}"/>
    <cellStyle name="20% - Accent1 4 2 5 2 3 2 2 3" xfId="37167" xr:uid="{00000000-0005-0000-0000-000078900000}"/>
    <cellStyle name="20% - Accent1 4 2 5 2 3 2 2 3 2" xfId="37168" xr:uid="{00000000-0005-0000-0000-000079900000}"/>
    <cellStyle name="20% - Accent1 4 2 5 2 3 2 2 4" xfId="37169" xr:uid="{00000000-0005-0000-0000-00007A900000}"/>
    <cellStyle name="20% - Accent1 4 2 5 2 3 2 3" xfId="37170" xr:uid="{00000000-0005-0000-0000-00007B900000}"/>
    <cellStyle name="20% - Accent1 4 2 5 2 3 2 3 2" xfId="37171" xr:uid="{00000000-0005-0000-0000-00007C900000}"/>
    <cellStyle name="20% - Accent1 4 2 5 2 3 2 3 2 2" xfId="37172" xr:uid="{00000000-0005-0000-0000-00007D900000}"/>
    <cellStyle name="20% - Accent1 4 2 5 2 3 2 3 2 2 2" xfId="37173" xr:uid="{00000000-0005-0000-0000-00007E900000}"/>
    <cellStyle name="20% - Accent1 4 2 5 2 3 2 3 2 3" xfId="37174" xr:uid="{00000000-0005-0000-0000-00007F900000}"/>
    <cellStyle name="20% - Accent1 4 2 5 2 3 2 3 3" xfId="37175" xr:uid="{00000000-0005-0000-0000-000080900000}"/>
    <cellStyle name="20% - Accent1 4 2 5 2 3 2 3 3 2" xfId="37176" xr:uid="{00000000-0005-0000-0000-000081900000}"/>
    <cellStyle name="20% - Accent1 4 2 5 2 3 2 3 4" xfId="37177" xr:uid="{00000000-0005-0000-0000-000082900000}"/>
    <cellStyle name="20% - Accent1 4 2 5 2 3 2 4" xfId="37178" xr:uid="{00000000-0005-0000-0000-000083900000}"/>
    <cellStyle name="20% - Accent1 4 2 5 2 3 2 4 2" xfId="37179" xr:uid="{00000000-0005-0000-0000-000084900000}"/>
    <cellStyle name="20% - Accent1 4 2 5 2 3 2 4 2 2" xfId="37180" xr:uid="{00000000-0005-0000-0000-000085900000}"/>
    <cellStyle name="20% - Accent1 4 2 5 2 3 2 4 2 2 2" xfId="37181" xr:uid="{00000000-0005-0000-0000-000086900000}"/>
    <cellStyle name="20% - Accent1 4 2 5 2 3 2 4 2 3" xfId="37182" xr:uid="{00000000-0005-0000-0000-000087900000}"/>
    <cellStyle name="20% - Accent1 4 2 5 2 3 2 4 3" xfId="37183" xr:uid="{00000000-0005-0000-0000-000088900000}"/>
    <cellStyle name="20% - Accent1 4 2 5 2 3 2 4 3 2" xfId="37184" xr:uid="{00000000-0005-0000-0000-000089900000}"/>
    <cellStyle name="20% - Accent1 4 2 5 2 3 2 4 4" xfId="37185" xr:uid="{00000000-0005-0000-0000-00008A900000}"/>
    <cellStyle name="20% - Accent1 4 2 5 2 3 2 5" xfId="37186" xr:uid="{00000000-0005-0000-0000-00008B900000}"/>
    <cellStyle name="20% - Accent1 4 2 5 2 3 2 5 2" xfId="37187" xr:uid="{00000000-0005-0000-0000-00008C900000}"/>
    <cellStyle name="20% - Accent1 4 2 5 2 3 2 5 2 2" xfId="37188" xr:uid="{00000000-0005-0000-0000-00008D900000}"/>
    <cellStyle name="20% - Accent1 4 2 5 2 3 2 5 3" xfId="37189" xr:uid="{00000000-0005-0000-0000-00008E900000}"/>
    <cellStyle name="20% - Accent1 4 2 5 2 3 2 6" xfId="37190" xr:uid="{00000000-0005-0000-0000-00008F900000}"/>
    <cellStyle name="20% - Accent1 4 2 5 2 3 2 6 2" xfId="37191" xr:uid="{00000000-0005-0000-0000-000090900000}"/>
    <cellStyle name="20% - Accent1 4 2 5 2 3 2 6 2 2" xfId="37192" xr:uid="{00000000-0005-0000-0000-000091900000}"/>
    <cellStyle name="20% - Accent1 4 2 5 2 3 2 6 3" xfId="37193" xr:uid="{00000000-0005-0000-0000-000092900000}"/>
    <cellStyle name="20% - Accent1 4 2 5 2 3 2 7" xfId="37194" xr:uid="{00000000-0005-0000-0000-000093900000}"/>
    <cellStyle name="20% - Accent1 4 2 5 2 3 2 7 2" xfId="37195" xr:uid="{00000000-0005-0000-0000-000094900000}"/>
    <cellStyle name="20% - Accent1 4 2 5 2 3 2 8" xfId="37196" xr:uid="{00000000-0005-0000-0000-000095900000}"/>
    <cellStyle name="20% - Accent1 4 2 5 2 3 2 8 2" xfId="37197" xr:uid="{00000000-0005-0000-0000-000096900000}"/>
    <cellStyle name="20% - Accent1 4 2 5 2 3 2 9" xfId="37198" xr:uid="{00000000-0005-0000-0000-000097900000}"/>
    <cellStyle name="20% - Accent1 4 2 5 2 3 3" xfId="37199" xr:uid="{00000000-0005-0000-0000-000098900000}"/>
    <cellStyle name="20% - Accent1 4 2 5 2 3 3 2" xfId="37200" xr:uid="{00000000-0005-0000-0000-000099900000}"/>
    <cellStyle name="20% - Accent1 4 2 5 2 3 3 2 2" xfId="37201" xr:uid="{00000000-0005-0000-0000-00009A900000}"/>
    <cellStyle name="20% - Accent1 4 2 5 2 3 3 2 2 2" xfId="37202" xr:uid="{00000000-0005-0000-0000-00009B900000}"/>
    <cellStyle name="20% - Accent1 4 2 5 2 3 3 2 2 2 2" xfId="37203" xr:uid="{00000000-0005-0000-0000-00009C900000}"/>
    <cellStyle name="20% - Accent1 4 2 5 2 3 3 2 2 3" xfId="37204" xr:uid="{00000000-0005-0000-0000-00009D900000}"/>
    <cellStyle name="20% - Accent1 4 2 5 2 3 3 2 3" xfId="37205" xr:uid="{00000000-0005-0000-0000-00009E900000}"/>
    <cellStyle name="20% - Accent1 4 2 5 2 3 3 2 3 2" xfId="37206" xr:uid="{00000000-0005-0000-0000-00009F900000}"/>
    <cellStyle name="20% - Accent1 4 2 5 2 3 3 2 4" xfId="37207" xr:uid="{00000000-0005-0000-0000-0000A0900000}"/>
    <cellStyle name="20% - Accent1 4 2 5 2 3 3 3" xfId="37208" xr:uid="{00000000-0005-0000-0000-0000A1900000}"/>
    <cellStyle name="20% - Accent1 4 2 5 2 3 3 3 2" xfId="37209" xr:uid="{00000000-0005-0000-0000-0000A2900000}"/>
    <cellStyle name="20% - Accent1 4 2 5 2 3 3 3 2 2" xfId="37210" xr:uid="{00000000-0005-0000-0000-0000A3900000}"/>
    <cellStyle name="20% - Accent1 4 2 5 2 3 3 3 2 2 2" xfId="37211" xr:uid="{00000000-0005-0000-0000-0000A4900000}"/>
    <cellStyle name="20% - Accent1 4 2 5 2 3 3 3 2 3" xfId="37212" xr:uid="{00000000-0005-0000-0000-0000A5900000}"/>
    <cellStyle name="20% - Accent1 4 2 5 2 3 3 3 3" xfId="37213" xr:uid="{00000000-0005-0000-0000-0000A6900000}"/>
    <cellStyle name="20% - Accent1 4 2 5 2 3 3 3 3 2" xfId="37214" xr:uid="{00000000-0005-0000-0000-0000A7900000}"/>
    <cellStyle name="20% - Accent1 4 2 5 2 3 3 3 4" xfId="37215" xr:uid="{00000000-0005-0000-0000-0000A8900000}"/>
    <cellStyle name="20% - Accent1 4 2 5 2 3 3 4" xfId="37216" xr:uid="{00000000-0005-0000-0000-0000A9900000}"/>
    <cellStyle name="20% - Accent1 4 2 5 2 3 3 4 2" xfId="37217" xr:uid="{00000000-0005-0000-0000-0000AA900000}"/>
    <cellStyle name="20% - Accent1 4 2 5 2 3 3 4 2 2" xfId="37218" xr:uid="{00000000-0005-0000-0000-0000AB900000}"/>
    <cellStyle name="20% - Accent1 4 2 5 2 3 3 4 2 2 2" xfId="37219" xr:uid="{00000000-0005-0000-0000-0000AC900000}"/>
    <cellStyle name="20% - Accent1 4 2 5 2 3 3 4 2 3" xfId="37220" xr:uid="{00000000-0005-0000-0000-0000AD900000}"/>
    <cellStyle name="20% - Accent1 4 2 5 2 3 3 4 3" xfId="37221" xr:uid="{00000000-0005-0000-0000-0000AE900000}"/>
    <cellStyle name="20% - Accent1 4 2 5 2 3 3 4 3 2" xfId="37222" xr:uid="{00000000-0005-0000-0000-0000AF900000}"/>
    <cellStyle name="20% - Accent1 4 2 5 2 3 3 4 4" xfId="37223" xr:uid="{00000000-0005-0000-0000-0000B0900000}"/>
    <cellStyle name="20% - Accent1 4 2 5 2 3 3 5" xfId="37224" xr:uid="{00000000-0005-0000-0000-0000B1900000}"/>
    <cellStyle name="20% - Accent1 4 2 5 2 3 3 5 2" xfId="37225" xr:uid="{00000000-0005-0000-0000-0000B2900000}"/>
    <cellStyle name="20% - Accent1 4 2 5 2 3 3 5 2 2" xfId="37226" xr:uid="{00000000-0005-0000-0000-0000B3900000}"/>
    <cellStyle name="20% - Accent1 4 2 5 2 3 3 5 3" xfId="37227" xr:uid="{00000000-0005-0000-0000-0000B4900000}"/>
    <cellStyle name="20% - Accent1 4 2 5 2 3 3 6" xfId="37228" xr:uid="{00000000-0005-0000-0000-0000B5900000}"/>
    <cellStyle name="20% - Accent1 4 2 5 2 3 3 6 2" xfId="37229" xr:uid="{00000000-0005-0000-0000-0000B6900000}"/>
    <cellStyle name="20% - Accent1 4 2 5 2 3 3 6 2 2" xfId="37230" xr:uid="{00000000-0005-0000-0000-0000B7900000}"/>
    <cellStyle name="20% - Accent1 4 2 5 2 3 3 6 3" xfId="37231" xr:uid="{00000000-0005-0000-0000-0000B8900000}"/>
    <cellStyle name="20% - Accent1 4 2 5 2 3 3 7" xfId="37232" xr:uid="{00000000-0005-0000-0000-0000B9900000}"/>
    <cellStyle name="20% - Accent1 4 2 5 2 3 3 7 2" xfId="37233" xr:uid="{00000000-0005-0000-0000-0000BA900000}"/>
    <cellStyle name="20% - Accent1 4 2 5 2 3 3 8" xfId="37234" xr:uid="{00000000-0005-0000-0000-0000BB900000}"/>
    <cellStyle name="20% - Accent1 4 2 5 2 3 3 8 2" xfId="37235" xr:uid="{00000000-0005-0000-0000-0000BC900000}"/>
    <cellStyle name="20% - Accent1 4 2 5 2 3 3 9" xfId="37236" xr:uid="{00000000-0005-0000-0000-0000BD900000}"/>
    <cellStyle name="20% - Accent1 4 2 5 2 3 4" xfId="37237" xr:uid="{00000000-0005-0000-0000-0000BE900000}"/>
    <cellStyle name="20% - Accent1 4 2 5 2 3 4 2" xfId="37238" xr:uid="{00000000-0005-0000-0000-0000BF900000}"/>
    <cellStyle name="20% - Accent1 4 2 5 2 3 4 2 2" xfId="37239" xr:uid="{00000000-0005-0000-0000-0000C0900000}"/>
    <cellStyle name="20% - Accent1 4 2 5 2 3 4 2 2 2" xfId="37240" xr:uid="{00000000-0005-0000-0000-0000C1900000}"/>
    <cellStyle name="20% - Accent1 4 2 5 2 3 4 2 3" xfId="37241" xr:uid="{00000000-0005-0000-0000-0000C2900000}"/>
    <cellStyle name="20% - Accent1 4 2 5 2 3 4 3" xfId="37242" xr:uid="{00000000-0005-0000-0000-0000C3900000}"/>
    <cellStyle name="20% - Accent1 4 2 5 2 3 4 3 2" xfId="37243" xr:uid="{00000000-0005-0000-0000-0000C4900000}"/>
    <cellStyle name="20% - Accent1 4 2 5 2 3 4 4" xfId="37244" xr:uid="{00000000-0005-0000-0000-0000C5900000}"/>
    <cellStyle name="20% - Accent1 4 2 5 2 3 5" xfId="37245" xr:uid="{00000000-0005-0000-0000-0000C6900000}"/>
    <cellStyle name="20% - Accent1 4 2 5 2 3 5 2" xfId="37246" xr:uid="{00000000-0005-0000-0000-0000C7900000}"/>
    <cellStyle name="20% - Accent1 4 2 5 2 3 5 2 2" xfId="37247" xr:uid="{00000000-0005-0000-0000-0000C8900000}"/>
    <cellStyle name="20% - Accent1 4 2 5 2 3 5 2 2 2" xfId="37248" xr:uid="{00000000-0005-0000-0000-0000C9900000}"/>
    <cellStyle name="20% - Accent1 4 2 5 2 3 5 2 3" xfId="37249" xr:uid="{00000000-0005-0000-0000-0000CA900000}"/>
    <cellStyle name="20% - Accent1 4 2 5 2 3 5 3" xfId="37250" xr:uid="{00000000-0005-0000-0000-0000CB900000}"/>
    <cellStyle name="20% - Accent1 4 2 5 2 3 5 3 2" xfId="37251" xr:uid="{00000000-0005-0000-0000-0000CC900000}"/>
    <cellStyle name="20% - Accent1 4 2 5 2 3 5 4" xfId="37252" xr:uid="{00000000-0005-0000-0000-0000CD900000}"/>
    <cellStyle name="20% - Accent1 4 2 5 2 3 6" xfId="37253" xr:uid="{00000000-0005-0000-0000-0000CE900000}"/>
    <cellStyle name="20% - Accent1 4 2 5 2 3 6 2" xfId="37254" xr:uid="{00000000-0005-0000-0000-0000CF900000}"/>
    <cellStyle name="20% - Accent1 4 2 5 2 3 6 2 2" xfId="37255" xr:uid="{00000000-0005-0000-0000-0000D0900000}"/>
    <cellStyle name="20% - Accent1 4 2 5 2 3 6 2 2 2" xfId="37256" xr:uid="{00000000-0005-0000-0000-0000D1900000}"/>
    <cellStyle name="20% - Accent1 4 2 5 2 3 6 2 3" xfId="37257" xr:uid="{00000000-0005-0000-0000-0000D2900000}"/>
    <cellStyle name="20% - Accent1 4 2 5 2 3 6 3" xfId="37258" xr:uid="{00000000-0005-0000-0000-0000D3900000}"/>
    <cellStyle name="20% - Accent1 4 2 5 2 3 6 3 2" xfId="37259" xr:uid="{00000000-0005-0000-0000-0000D4900000}"/>
    <cellStyle name="20% - Accent1 4 2 5 2 3 6 4" xfId="37260" xr:uid="{00000000-0005-0000-0000-0000D5900000}"/>
    <cellStyle name="20% - Accent1 4 2 5 2 3 7" xfId="37261" xr:uid="{00000000-0005-0000-0000-0000D6900000}"/>
    <cellStyle name="20% - Accent1 4 2 5 2 3 7 2" xfId="37262" xr:uid="{00000000-0005-0000-0000-0000D7900000}"/>
    <cellStyle name="20% - Accent1 4 2 5 2 3 7 2 2" xfId="37263" xr:uid="{00000000-0005-0000-0000-0000D8900000}"/>
    <cellStyle name="20% - Accent1 4 2 5 2 3 7 3" xfId="37264" xr:uid="{00000000-0005-0000-0000-0000D9900000}"/>
    <cellStyle name="20% - Accent1 4 2 5 2 3 8" xfId="37265" xr:uid="{00000000-0005-0000-0000-0000DA900000}"/>
    <cellStyle name="20% - Accent1 4 2 5 2 3 8 2" xfId="37266" xr:uid="{00000000-0005-0000-0000-0000DB900000}"/>
    <cellStyle name="20% - Accent1 4 2 5 2 3 8 2 2" xfId="37267" xr:uid="{00000000-0005-0000-0000-0000DC900000}"/>
    <cellStyle name="20% - Accent1 4 2 5 2 3 8 3" xfId="37268" xr:uid="{00000000-0005-0000-0000-0000DD900000}"/>
    <cellStyle name="20% - Accent1 4 2 5 2 3 9" xfId="37269" xr:uid="{00000000-0005-0000-0000-0000DE900000}"/>
    <cellStyle name="20% - Accent1 4 2 5 2 3 9 2" xfId="37270" xr:uid="{00000000-0005-0000-0000-0000DF900000}"/>
    <cellStyle name="20% - Accent1 4 2 5 2 4" xfId="37271" xr:uid="{00000000-0005-0000-0000-0000E0900000}"/>
    <cellStyle name="20% - Accent1 4 2 5 2 4 10" xfId="37272" xr:uid="{00000000-0005-0000-0000-0000E1900000}"/>
    <cellStyle name="20% - Accent1 4 2 5 2 4 10 2" xfId="37273" xr:uid="{00000000-0005-0000-0000-0000E2900000}"/>
    <cellStyle name="20% - Accent1 4 2 5 2 4 11" xfId="37274" xr:uid="{00000000-0005-0000-0000-0000E3900000}"/>
    <cellStyle name="20% - Accent1 4 2 5 2 4 2" xfId="37275" xr:uid="{00000000-0005-0000-0000-0000E4900000}"/>
    <cellStyle name="20% - Accent1 4 2 5 2 4 2 2" xfId="37276" xr:uid="{00000000-0005-0000-0000-0000E5900000}"/>
    <cellStyle name="20% - Accent1 4 2 5 2 4 2 2 2" xfId="37277" xr:uid="{00000000-0005-0000-0000-0000E6900000}"/>
    <cellStyle name="20% - Accent1 4 2 5 2 4 2 2 2 2" xfId="37278" xr:uid="{00000000-0005-0000-0000-0000E7900000}"/>
    <cellStyle name="20% - Accent1 4 2 5 2 4 2 2 2 2 2" xfId="37279" xr:uid="{00000000-0005-0000-0000-0000E8900000}"/>
    <cellStyle name="20% - Accent1 4 2 5 2 4 2 2 2 3" xfId="37280" xr:uid="{00000000-0005-0000-0000-0000E9900000}"/>
    <cellStyle name="20% - Accent1 4 2 5 2 4 2 2 3" xfId="37281" xr:uid="{00000000-0005-0000-0000-0000EA900000}"/>
    <cellStyle name="20% - Accent1 4 2 5 2 4 2 2 3 2" xfId="37282" xr:uid="{00000000-0005-0000-0000-0000EB900000}"/>
    <cellStyle name="20% - Accent1 4 2 5 2 4 2 2 4" xfId="37283" xr:uid="{00000000-0005-0000-0000-0000EC900000}"/>
    <cellStyle name="20% - Accent1 4 2 5 2 4 2 3" xfId="37284" xr:uid="{00000000-0005-0000-0000-0000ED900000}"/>
    <cellStyle name="20% - Accent1 4 2 5 2 4 2 3 2" xfId="37285" xr:uid="{00000000-0005-0000-0000-0000EE900000}"/>
    <cellStyle name="20% - Accent1 4 2 5 2 4 2 3 2 2" xfId="37286" xr:uid="{00000000-0005-0000-0000-0000EF900000}"/>
    <cellStyle name="20% - Accent1 4 2 5 2 4 2 3 2 2 2" xfId="37287" xr:uid="{00000000-0005-0000-0000-0000F0900000}"/>
    <cellStyle name="20% - Accent1 4 2 5 2 4 2 3 2 3" xfId="37288" xr:uid="{00000000-0005-0000-0000-0000F1900000}"/>
    <cellStyle name="20% - Accent1 4 2 5 2 4 2 3 3" xfId="37289" xr:uid="{00000000-0005-0000-0000-0000F2900000}"/>
    <cellStyle name="20% - Accent1 4 2 5 2 4 2 3 3 2" xfId="37290" xr:uid="{00000000-0005-0000-0000-0000F3900000}"/>
    <cellStyle name="20% - Accent1 4 2 5 2 4 2 3 4" xfId="37291" xr:uid="{00000000-0005-0000-0000-0000F4900000}"/>
    <cellStyle name="20% - Accent1 4 2 5 2 4 2 4" xfId="37292" xr:uid="{00000000-0005-0000-0000-0000F5900000}"/>
    <cellStyle name="20% - Accent1 4 2 5 2 4 2 4 2" xfId="37293" xr:uid="{00000000-0005-0000-0000-0000F6900000}"/>
    <cellStyle name="20% - Accent1 4 2 5 2 4 2 4 2 2" xfId="37294" xr:uid="{00000000-0005-0000-0000-0000F7900000}"/>
    <cellStyle name="20% - Accent1 4 2 5 2 4 2 4 2 2 2" xfId="37295" xr:uid="{00000000-0005-0000-0000-0000F8900000}"/>
    <cellStyle name="20% - Accent1 4 2 5 2 4 2 4 2 3" xfId="37296" xr:uid="{00000000-0005-0000-0000-0000F9900000}"/>
    <cellStyle name="20% - Accent1 4 2 5 2 4 2 4 3" xfId="37297" xr:uid="{00000000-0005-0000-0000-0000FA900000}"/>
    <cellStyle name="20% - Accent1 4 2 5 2 4 2 4 3 2" xfId="37298" xr:uid="{00000000-0005-0000-0000-0000FB900000}"/>
    <cellStyle name="20% - Accent1 4 2 5 2 4 2 4 4" xfId="37299" xr:uid="{00000000-0005-0000-0000-0000FC900000}"/>
    <cellStyle name="20% - Accent1 4 2 5 2 4 2 5" xfId="37300" xr:uid="{00000000-0005-0000-0000-0000FD900000}"/>
    <cellStyle name="20% - Accent1 4 2 5 2 4 2 5 2" xfId="37301" xr:uid="{00000000-0005-0000-0000-0000FE900000}"/>
    <cellStyle name="20% - Accent1 4 2 5 2 4 2 5 2 2" xfId="37302" xr:uid="{00000000-0005-0000-0000-0000FF900000}"/>
    <cellStyle name="20% - Accent1 4 2 5 2 4 2 5 3" xfId="37303" xr:uid="{00000000-0005-0000-0000-000000910000}"/>
    <cellStyle name="20% - Accent1 4 2 5 2 4 2 6" xfId="37304" xr:uid="{00000000-0005-0000-0000-000001910000}"/>
    <cellStyle name="20% - Accent1 4 2 5 2 4 2 6 2" xfId="37305" xr:uid="{00000000-0005-0000-0000-000002910000}"/>
    <cellStyle name="20% - Accent1 4 2 5 2 4 2 6 2 2" xfId="37306" xr:uid="{00000000-0005-0000-0000-000003910000}"/>
    <cellStyle name="20% - Accent1 4 2 5 2 4 2 6 3" xfId="37307" xr:uid="{00000000-0005-0000-0000-000004910000}"/>
    <cellStyle name="20% - Accent1 4 2 5 2 4 2 7" xfId="37308" xr:uid="{00000000-0005-0000-0000-000005910000}"/>
    <cellStyle name="20% - Accent1 4 2 5 2 4 2 7 2" xfId="37309" xr:uid="{00000000-0005-0000-0000-000006910000}"/>
    <cellStyle name="20% - Accent1 4 2 5 2 4 2 8" xfId="37310" xr:uid="{00000000-0005-0000-0000-000007910000}"/>
    <cellStyle name="20% - Accent1 4 2 5 2 4 2 8 2" xfId="37311" xr:uid="{00000000-0005-0000-0000-000008910000}"/>
    <cellStyle name="20% - Accent1 4 2 5 2 4 2 9" xfId="37312" xr:uid="{00000000-0005-0000-0000-000009910000}"/>
    <cellStyle name="20% - Accent1 4 2 5 2 4 3" xfId="37313" xr:uid="{00000000-0005-0000-0000-00000A910000}"/>
    <cellStyle name="20% - Accent1 4 2 5 2 4 3 2" xfId="37314" xr:uid="{00000000-0005-0000-0000-00000B910000}"/>
    <cellStyle name="20% - Accent1 4 2 5 2 4 3 2 2" xfId="37315" xr:uid="{00000000-0005-0000-0000-00000C910000}"/>
    <cellStyle name="20% - Accent1 4 2 5 2 4 3 2 2 2" xfId="37316" xr:uid="{00000000-0005-0000-0000-00000D910000}"/>
    <cellStyle name="20% - Accent1 4 2 5 2 4 3 2 2 2 2" xfId="37317" xr:uid="{00000000-0005-0000-0000-00000E910000}"/>
    <cellStyle name="20% - Accent1 4 2 5 2 4 3 2 2 3" xfId="37318" xr:uid="{00000000-0005-0000-0000-00000F910000}"/>
    <cellStyle name="20% - Accent1 4 2 5 2 4 3 2 3" xfId="37319" xr:uid="{00000000-0005-0000-0000-000010910000}"/>
    <cellStyle name="20% - Accent1 4 2 5 2 4 3 2 3 2" xfId="37320" xr:uid="{00000000-0005-0000-0000-000011910000}"/>
    <cellStyle name="20% - Accent1 4 2 5 2 4 3 2 4" xfId="37321" xr:uid="{00000000-0005-0000-0000-000012910000}"/>
    <cellStyle name="20% - Accent1 4 2 5 2 4 3 3" xfId="37322" xr:uid="{00000000-0005-0000-0000-000013910000}"/>
    <cellStyle name="20% - Accent1 4 2 5 2 4 3 3 2" xfId="37323" xr:uid="{00000000-0005-0000-0000-000014910000}"/>
    <cellStyle name="20% - Accent1 4 2 5 2 4 3 3 2 2" xfId="37324" xr:uid="{00000000-0005-0000-0000-000015910000}"/>
    <cellStyle name="20% - Accent1 4 2 5 2 4 3 3 2 2 2" xfId="37325" xr:uid="{00000000-0005-0000-0000-000016910000}"/>
    <cellStyle name="20% - Accent1 4 2 5 2 4 3 3 2 3" xfId="37326" xr:uid="{00000000-0005-0000-0000-000017910000}"/>
    <cellStyle name="20% - Accent1 4 2 5 2 4 3 3 3" xfId="37327" xr:uid="{00000000-0005-0000-0000-000018910000}"/>
    <cellStyle name="20% - Accent1 4 2 5 2 4 3 3 3 2" xfId="37328" xr:uid="{00000000-0005-0000-0000-000019910000}"/>
    <cellStyle name="20% - Accent1 4 2 5 2 4 3 3 4" xfId="37329" xr:uid="{00000000-0005-0000-0000-00001A910000}"/>
    <cellStyle name="20% - Accent1 4 2 5 2 4 3 4" xfId="37330" xr:uid="{00000000-0005-0000-0000-00001B910000}"/>
    <cellStyle name="20% - Accent1 4 2 5 2 4 3 4 2" xfId="37331" xr:uid="{00000000-0005-0000-0000-00001C910000}"/>
    <cellStyle name="20% - Accent1 4 2 5 2 4 3 4 2 2" xfId="37332" xr:uid="{00000000-0005-0000-0000-00001D910000}"/>
    <cellStyle name="20% - Accent1 4 2 5 2 4 3 4 2 2 2" xfId="37333" xr:uid="{00000000-0005-0000-0000-00001E910000}"/>
    <cellStyle name="20% - Accent1 4 2 5 2 4 3 4 2 3" xfId="37334" xr:uid="{00000000-0005-0000-0000-00001F910000}"/>
    <cellStyle name="20% - Accent1 4 2 5 2 4 3 4 3" xfId="37335" xr:uid="{00000000-0005-0000-0000-000020910000}"/>
    <cellStyle name="20% - Accent1 4 2 5 2 4 3 4 3 2" xfId="37336" xr:uid="{00000000-0005-0000-0000-000021910000}"/>
    <cellStyle name="20% - Accent1 4 2 5 2 4 3 4 4" xfId="37337" xr:uid="{00000000-0005-0000-0000-000022910000}"/>
    <cellStyle name="20% - Accent1 4 2 5 2 4 3 5" xfId="37338" xr:uid="{00000000-0005-0000-0000-000023910000}"/>
    <cellStyle name="20% - Accent1 4 2 5 2 4 3 5 2" xfId="37339" xr:uid="{00000000-0005-0000-0000-000024910000}"/>
    <cellStyle name="20% - Accent1 4 2 5 2 4 3 5 2 2" xfId="37340" xr:uid="{00000000-0005-0000-0000-000025910000}"/>
    <cellStyle name="20% - Accent1 4 2 5 2 4 3 5 3" xfId="37341" xr:uid="{00000000-0005-0000-0000-000026910000}"/>
    <cellStyle name="20% - Accent1 4 2 5 2 4 3 6" xfId="37342" xr:uid="{00000000-0005-0000-0000-000027910000}"/>
    <cellStyle name="20% - Accent1 4 2 5 2 4 3 6 2" xfId="37343" xr:uid="{00000000-0005-0000-0000-000028910000}"/>
    <cellStyle name="20% - Accent1 4 2 5 2 4 3 6 2 2" xfId="37344" xr:uid="{00000000-0005-0000-0000-000029910000}"/>
    <cellStyle name="20% - Accent1 4 2 5 2 4 3 6 3" xfId="37345" xr:uid="{00000000-0005-0000-0000-00002A910000}"/>
    <cellStyle name="20% - Accent1 4 2 5 2 4 3 7" xfId="37346" xr:uid="{00000000-0005-0000-0000-00002B910000}"/>
    <cellStyle name="20% - Accent1 4 2 5 2 4 3 7 2" xfId="37347" xr:uid="{00000000-0005-0000-0000-00002C910000}"/>
    <cellStyle name="20% - Accent1 4 2 5 2 4 3 8" xfId="37348" xr:uid="{00000000-0005-0000-0000-00002D910000}"/>
    <cellStyle name="20% - Accent1 4 2 5 2 4 3 8 2" xfId="37349" xr:uid="{00000000-0005-0000-0000-00002E910000}"/>
    <cellStyle name="20% - Accent1 4 2 5 2 4 3 9" xfId="37350" xr:uid="{00000000-0005-0000-0000-00002F910000}"/>
    <cellStyle name="20% - Accent1 4 2 5 2 4 4" xfId="37351" xr:uid="{00000000-0005-0000-0000-000030910000}"/>
    <cellStyle name="20% - Accent1 4 2 5 2 4 4 2" xfId="37352" xr:uid="{00000000-0005-0000-0000-000031910000}"/>
    <cellStyle name="20% - Accent1 4 2 5 2 4 4 2 2" xfId="37353" xr:uid="{00000000-0005-0000-0000-000032910000}"/>
    <cellStyle name="20% - Accent1 4 2 5 2 4 4 2 2 2" xfId="37354" xr:uid="{00000000-0005-0000-0000-000033910000}"/>
    <cellStyle name="20% - Accent1 4 2 5 2 4 4 2 3" xfId="37355" xr:uid="{00000000-0005-0000-0000-000034910000}"/>
    <cellStyle name="20% - Accent1 4 2 5 2 4 4 3" xfId="37356" xr:uid="{00000000-0005-0000-0000-000035910000}"/>
    <cellStyle name="20% - Accent1 4 2 5 2 4 4 3 2" xfId="37357" xr:uid="{00000000-0005-0000-0000-000036910000}"/>
    <cellStyle name="20% - Accent1 4 2 5 2 4 4 4" xfId="37358" xr:uid="{00000000-0005-0000-0000-000037910000}"/>
    <cellStyle name="20% - Accent1 4 2 5 2 4 5" xfId="37359" xr:uid="{00000000-0005-0000-0000-000038910000}"/>
    <cellStyle name="20% - Accent1 4 2 5 2 4 5 2" xfId="37360" xr:uid="{00000000-0005-0000-0000-000039910000}"/>
    <cellStyle name="20% - Accent1 4 2 5 2 4 5 2 2" xfId="37361" xr:uid="{00000000-0005-0000-0000-00003A910000}"/>
    <cellStyle name="20% - Accent1 4 2 5 2 4 5 2 2 2" xfId="37362" xr:uid="{00000000-0005-0000-0000-00003B910000}"/>
    <cellStyle name="20% - Accent1 4 2 5 2 4 5 2 3" xfId="37363" xr:uid="{00000000-0005-0000-0000-00003C910000}"/>
    <cellStyle name="20% - Accent1 4 2 5 2 4 5 3" xfId="37364" xr:uid="{00000000-0005-0000-0000-00003D910000}"/>
    <cellStyle name="20% - Accent1 4 2 5 2 4 5 3 2" xfId="37365" xr:uid="{00000000-0005-0000-0000-00003E910000}"/>
    <cellStyle name="20% - Accent1 4 2 5 2 4 5 4" xfId="37366" xr:uid="{00000000-0005-0000-0000-00003F910000}"/>
    <cellStyle name="20% - Accent1 4 2 5 2 4 6" xfId="37367" xr:uid="{00000000-0005-0000-0000-000040910000}"/>
    <cellStyle name="20% - Accent1 4 2 5 2 4 6 2" xfId="37368" xr:uid="{00000000-0005-0000-0000-000041910000}"/>
    <cellStyle name="20% - Accent1 4 2 5 2 4 6 2 2" xfId="37369" xr:uid="{00000000-0005-0000-0000-000042910000}"/>
    <cellStyle name="20% - Accent1 4 2 5 2 4 6 2 2 2" xfId="37370" xr:uid="{00000000-0005-0000-0000-000043910000}"/>
    <cellStyle name="20% - Accent1 4 2 5 2 4 6 2 3" xfId="37371" xr:uid="{00000000-0005-0000-0000-000044910000}"/>
    <cellStyle name="20% - Accent1 4 2 5 2 4 6 3" xfId="37372" xr:uid="{00000000-0005-0000-0000-000045910000}"/>
    <cellStyle name="20% - Accent1 4 2 5 2 4 6 3 2" xfId="37373" xr:uid="{00000000-0005-0000-0000-000046910000}"/>
    <cellStyle name="20% - Accent1 4 2 5 2 4 6 4" xfId="37374" xr:uid="{00000000-0005-0000-0000-000047910000}"/>
    <cellStyle name="20% - Accent1 4 2 5 2 4 7" xfId="37375" xr:uid="{00000000-0005-0000-0000-000048910000}"/>
    <cellStyle name="20% - Accent1 4 2 5 2 4 7 2" xfId="37376" xr:uid="{00000000-0005-0000-0000-000049910000}"/>
    <cellStyle name="20% - Accent1 4 2 5 2 4 7 2 2" xfId="37377" xr:uid="{00000000-0005-0000-0000-00004A910000}"/>
    <cellStyle name="20% - Accent1 4 2 5 2 4 7 3" xfId="37378" xr:uid="{00000000-0005-0000-0000-00004B910000}"/>
    <cellStyle name="20% - Accent1 4 2 5 2 4 8" xfId="37379" xr:uid="{00000000-0005-0000-0000-00004C910000}"/>
    <cellStyle name="20% - Accent1 4 2 5 2 4 8 2" xfId="37380" xr:uid="{00000000-0005-0000-0000-00004D910000}"/>
    <cellStyle name="20% - Accent1 4 2 5 2 4 8 2 2" xfId="37381" xr:uid="{00000000-0005-0000-0000-00004E910000}"/>
    <cellStyle name="20% - Accent1 4 2 5 2 4 8 3" xfId="37382" xr:uid="{00000000-0005-0000-0000-00004F910000}"/>
    <cellStyle name="20% - Accent1 4 2 5 2 4 9" xfId="37383" xr:uid="{00000000-0005-0000-0000-000050910000}"/>
    <cellStyle name="20% - Accent1 4 2 5 2 4 9 2" xfId="37384" xr:uid="{00000000-0005-0000-0000-000051910000}"/>
    <cellStyle name="20% - Accent1 4 2 5 2 5" xfId="37385" xr:uid="{00000000-0005-0000-0000-000052910000}"/>
    <cellStyle name="20% - Accent1 4 2 5 2 5 2" xfId="37386" xr:uid="{00000000-0005-0000-0000-000053910000}"/>
    <cellStyle name="20% - Accent1 4 2 5 2 5 2 2" xfId="37387" xr:uid="{00000000-0005-0000-0000-000054910000}"/>
    <cellStyle name="20% - Accent1 4 2 5 2 5 2 2 2" xfId="37388" xr:uid="{00000000-0005-0000-0000-000055910000}"/>
    <cellStyle name="20% - Accent1 4 2 5 2 5 2 2 2 2" xfId="37389" xr:uid="{00000000-0005-0000-0000-000056910000}"/>
    <cellStyle name="20% - Accent1 4 2 5 2 5 2 2 3" xfId="37390" xr:uid="{00000000-0005-0000-0000-000057910000}"/>
    <cellStyle name="20% - Accent1 4 2 5 2 5 2 3" xfId="37391" xr:uid="{00000000-0005-0000-0000-000058910000}"/>
    <cellStyle name="20% - Accent1 4 2 5 2 5 2 3 2" xfId="37392" xr:uid="{00000000-0005-0000-0000-000059910000}"/>
    <cellStyle name="20% - Accent1 4 2 5 2 5 2 4" xfId="37393" xr:uid="{00000000-0005-0000-0000-00005A910000}"/>
    <cellStyle name="20% - Accent1 4 2 5 2 5 3" xfId="37394" xr:uid="{00000000-0005-0000-0000-00005B910000}"/>
    <cellStyle name="20% - Accent1 4 2 5 2 5 3 2" xfId="37395" xr:uid="{00000000-0005-0000-0000-00005C910000}"/>
    <cellStyle name="20% - Accent1 4 2 5 2 5 3 2 2" xfId="37396" xr:uid="{00000000-0005-0000-0000-00005D910000}"/>
    <cellStyle name="20% - Accent1 4 2 5 2 5 3 2 2 2" xfId="37397" xr:uid="{00000000-0005-0000-0000-00005E910000}"/>
    <cellStyle name="20% - Accent1 4 2 5 2 5 3 2 3" xfId="37398" xr:uid="{00000000-0005-0000-0000-00005F910000}"/>
    <cellStyle name="20% - Accent1 4 2 5 2 5 3 3" xfId="37399" xr:uid="{00000000-0005-0000-0000-000060910000}"/>
    <cellStyle name="20% - Accent1 4 2 5 2 5 3 3 2" xfId="37400" xr:uid="{00000000-0005-0000-0000-000061910000}"/>
    <cellStyle name="20% - Accent1 4 2 5 2 5 3 4" xfId="37401" xr:uid="{00000000-0005-0000-0000-000062910000}"/>
    <cellStyle name="20% - Accent1 4 2 5 2 5 4" xfId="37402" xr:uid="{00000000-0005-0000-0000-000063910000}"/>
    <cellStyle name="20% - Accent1 4 2 5 2 5 4 2" xfId="37403" xr:uid="{00000000-0005-0000-0000-000064910000}"/>
    <cellStyle name="20% - Accent1 4 2 5 2 5 4 2 2" xfId="37404" xr:uid="{00000000-0005-0000-0000-000065910000}"/>
    <cellStyle name="20% - Accent1 4 2 5 2 5 4 2 2 2" xfId="37405" xr:uid="{00000000-0005-0000-0000-000066910000}"/>
    <cellStyle name="20% - Accent1 4 2 5 2 5 4 2 3" xfId="37406" xr:uid="{00000000-0005-0000-0000-000067910000}"/>
    <cellStyle name="20% - Accent1 4 2 5 2 5 4 3" xfId="37407" xr:uid="{00000000-0005-0000-0000-000068910000}"/>
    <cellStyle name="20% - Accent1 4 2 5 2 5 4 3 2" xfId="37408" xr:uid="{00000000-0005-0000-0000-000069910000}"/>
    <cellStyle name="20% - Accent1 4 2 5 2 5 4 4" xfId="37409" xr:uid="{00000000-0005-0000-0000-00006A910000}"/>
    <cellStyle name="20% - Accent1 4 2 5 2 5 5" xfId="37410" xr:uid="{00000000-0005-0000-0000-00006B910000}"/>
    <cellStyle name="20% - Accent1 4 2 5 2 5 5 2" xfId="37411" xr:uid="{00000000-0005-0000-0000-00006C910000}"/>
    <cellStyle name="20% - Accent1 4 2 5 2 5 5 2 2" xfId="37412" xr:uid="{00000000-0005-0000-0000-00006D910000}"/>
    <cellStyle name="20% - Accent1 4 2 5 2 5 5 3" xfId="37413" xr:uid="{00000000-0005-0000-0000-00006E910000}"/>
    <cellStyle name="20% - Accent1 4 2 5 2 5 6" xfId="37414" xr:uid="{00000000-0005-0000-0000-00006F910000}"/>
    <cellStyle name="20% - Accent1 4 2 5 2 5 6 2" xfId="37415" xr:uid="{00000000-0005-0000-0000-000070910000}"/>
    <cellStyle name="20% - Accent1 4 2 5 2 5 6 2 2" xfId="37416" xr:uid="{00000000-0005-0000-0000-000071910000}"/>
    <cellStyle name="20% - Accent1 4 2 5 2 5 6 3" xfId="37417" xr:uid="{00000000-0005-0000-0000-000072910000}"/>
    <cellStyle name="20% - Accent1 4 2 5 2 5 7" xfId="37418" xr:uid="{00000000-0005-0000-0000-000073910000}"/>
    <cellStyle name="20% - Accent1 4 2 5 2 5 7 2" xfId="37419" xr:uid="{00000000-0005-0000-0000-000074910000}"/>
    <cellStyle name="20% - Accent1 4 2 5 2 5 8" xfId="37420" xr:uid="{00000000-0005-0000-0000-000075910000}"/>
    <cellStyle name="20% - Accent1 4 2 5 2 5 8 2" xfId="37421" xr:uid="{00000000-0005-0000-0000-000076910000}"/>
    <cellStyle name="20% - Accent1 4 2 5 2 5 9" xfId="37422" xr:uid="{00000000-0005-0000-0000-000077910000}"/>
    <cellStyle name="20% - Accent1 4 2 5 2 6" xfId="37423" xr:uid="{00000000-0005-0000-0000-000078910000}"/>
    <cellStyle name="20% - Accent1 4 2 5 2 6 2" xfId="37424" xr:uid="{00000000-0005-0000-0000-000079910000}"/>
    <cellStyle name="20% - Accent1 4 2 5 2 6 2 2" xfId="37425" xr:uid="{00000000-0005-0000-0000-00007A910000}"/>
    <cellStyle name="20% - Accent1 4 2 5 2 6 2 2 2" xfId="37426" xr:uid="{00000000-0005-0000-0000-00007B910000}"/>
    <cellStyle name="20% - Accent1 4 2 5 2 6 2 2 2 2" xfId="37427" xr:uid="{00000000-0005-0000-0000-00007C910000}"/>
    <cellStyle name="20% - Accent1 4 2 5 2 6 2 2 3" xfId="37428" xr:uid="{00000000-0005-0000-0000-00007D910000}"/>
    <cellStyle name="20% - Accent1 4 2 5 2 6 2 3" xfId="37429" xr:uid="{00000000-0005-0000-0000-00007E910000}"/>
    <cellStyle name="20% - Accent1 4 2 5 2 6 2 3 2" xfId="37430" xr:uid="{00000000-0005-0000-0000-00007F910000}"/>
    <cellStyle name="20% - Accent1 4 2 5 2 6 2 4" xfId="37431" xr:uid="{00000000-0005-0000-0000-000080910000}"/>
    <cellStyle name="20% - Accent1 4 2 5 2 6 3" xfId="37432" xr:uid="{00000000-0005-0000-0000-000081910000}"/>
    <cellStyle name="20% - Accent1 4 2 5 2 6 3 2" xfId="37433" xr:uid="{00000000-0005-0000-0000-000082910000}"/>
    <cellStyle name="20% - Accent1 4 2 5 2 6 3 2 2" xfId="37434" xr:uid="{00000000-0005-0000-0000-000083910000}"/>
    <cellStyle name="20% - Accent1 4 2 5 2 6 3 2 2 2" xfId="37435" xr:uid="{00000000-0005-0000-0000-000084910000}"/>
    <cellStyle name="20% - Accent1 4 2 5 2 6 3 2 3" xfId="37436" xr:uid="{00000000-0005-0000-0000-000085910000}"/>
    <cellStyle name="20% - Accent1 4 2 5 2 6 3 3" xfId="37437" xr:uid="{00000000-0005-0000-0000-000086910000}"/>
    <cellStyle name="20% - Accent1 4 2 5 2 6 3 3 2" xfId="37438" xr:uid="{00000000-0005-0000-0000-000087910000}"/>
    <cellStyle name="20% - Accent1 4 2 5 2 6 3 4" xfId="37439" xr:uid="{00000000-0005-0000-0000-000088910000}"/>
    <cellStyle name="20% - Accent1 4 2 5 2 6 4" xfId="37440" xr:uid="{00000000-0005-0000-0000-000089910000}"/>
    <cellStyle name="20% - Accent1 4 2 5 2 6 4 2" xfId="37441" xr:uid="{00000000-0005-0000-0000-00008A910000}"/>
    <cellStyle name="20% - Accent1 4 2 5 2 6 4 2 2" xfId="37442" xr:uid="{00000000-0005-0000-0000-00008B910000}"/>
    <cellStyle name="20% - Accent1 4 2 5 2 6 4 2 2 2" xfId="37443" xr:uid="{00000000-0005-0000-0000-00008C910000}"/>
    <cellStyle name="20% - Accent1 4 2 5 2 6 4 2 3" xfId="37444" xr:uid="{00000000-0005-0000-0000-00008D910000}"/>
    <cellStyle name="20% - Accent1 4 2 5 2 6 4 3" xfId="37445" xr:uid="{00000000-0005-0000-0000-00008E910000}"/>
    <cellStyle name="20% - Accent1 4 2 5 2 6 4 3 2" xfId="37446" xr:uid="{00000000-0005-0000-0000-00008F910000}"/>
    <cellStyle name="20% - Accent1 4 2 5 2 6 4 4" xfId="37447" xr:uid="{00000000-0005-0000-0000-000090910000}"/>
    <cellStyle name="20% - Accent1 4 2 5 2 6 5" xfId="37448" xr:uid="{00000000-0005-0000-0000-000091910000}"/>
    <cellStyle name="20% - Accent1 4 2 5 2 6 5 2" xfId="37449" xr:uid="{00000000-0005-0000-0000-000092910000}"/>
    <cellStyle name="20% - Accent1 4 2 5 2 6 5 2 2" xfId="37450" xr:uid="{00000000-0005-0000-0000-000093910000}"/>
    <cellStyle name="20% - Accent1 4 2 5 2 6 5 3" xfId="37451" xr:uid="{00000000-0005-0000-0000-000094910000}"/>
    <cellStyle name="20% - Accent1 4 2 5 2 6 6" xfId="37452" xr:uid="{00000000-0005-0000-0000-000095910000}"/>
    <cellStyle name="20% - Accent1 4 2 5 2 6 6 2" xfId="37453" xr:uid="{00000000-0005-0000-0000-000096910000}"/>
    <cellStyle name="20% - Accent1 4 2 5 2 6 6 2 2" xfId="37454" xr:uid="{00000000-0005-0000-0000-000097910000}"/>
    <cellStyle name="20% - Accent1 4 2 5 2 6 6 3" xfId="37455" xr:uid="{00000000-0005-0000-0000-000098910000}"/>
    <cellStyle name="20% - Accent1 4 2 5 2 6 7" xfId="37456" xr:uid="{00000000-0005-0000-0000-000099910000}"/>
    <cellStyle name="20% - Accent1 4 2 5 2 6 7 2" xfId="37457" xr:uid="{00000000-0005-0000-0000-00009A910000}"/>
    <cellStyle name="20% - Accent1 4 2 5 2 6 8" xfId="37458" xr:uid="{00000000-0005-0000-0000-00009B910000}"/>
    <cellStyle name="20% - Accent1 4 2 5 2 6 8 2" xfId="37459" xr:uid="{00000000-0005-0000-0000-00009C910000}"/>
    <cellStyle name="20% - Accent1 4 2 5 2 6 9" xfId="37460" xr:uid="{00000000-0005-0000-0000-00009D910000}"/>
    <cellStyle name="20% - Accent1 4 2 5 2 7" xfId="37461" xr:uid="{00000000-0005-0000-0000-00009E910000}"/>
    <cellStyle name="20% - Accent1 4 2 5 2 7 2" xfId="37462" xr:uid="{00000000-0005-0000-0000-00009F910000}"/>
    <cellStyle name="20% - Accent1 4 2 5 2 7 2 2" xfId="37463" xr:uid="{00000000-0005-0000-0000-0000A0910000}"/>
    <cellStyle name="20% - Accent1 4 2 5 2 7 2 2 2" xfId="37464" xr:uid="{00000000-0005-0000-0000-0000A1910000}"/>
    <cellStyle name="20% - Accent1 4 2 5 2 7 2 3" xfId="37465" xr:uid="{00000000-0005-0000-0000-0000A2910000}"/>
    <cellStyle name="20% - Accent1 4 2 5 2 7 3" xfId="37466" xr:uid="{00000000-0005-0000-0000-0000A3910000}"/>
    <cellStyle name="20% - Accent1 4 2 5 2 7 3 2" xfId="37467" xr:uid="{00000000-0005-0000-0000-0000A4910000}"/>
    <cellStyle name="20% - Accent1 4 2 5 2 7 4" xfId="37468" xr:uid="{00000000-0005-0000-0000-0000A5910000}"/>
    <cellStyle name="20% - Accent1 4 2 5 2 8" xfId="37469" xr:uid="{00000000-0005-0000-0000-0000A6910000}"/>
    <cellStyle name="20% - Accent1 4 2 5 2 8 2" xfId="37470" xr:uid="{00000000-0005-0000-0000-0000A7910000}"/>
    <cellStyle name="20% - Accent1 4 2 5 2 8 2 2" xfId="37471" xr:uid="{00000000-0005-0000-0000-0000A8910000}"/>
    <cellStyle name="20% - Accent1 4 2 5 2 8 2 2 2" xfId="37472" xr:uid="{00000000-0005-0000-0000-0000A9910000}"/>
    <cellStyle name="20% - Accent1 4 2 5 2 8 2 3" xfId="37473" xr:uid="{00000000-0005-0000-0000-0000AA910000}"/>
    <cellStyle name="20% - Accent1 4 2 5 2 8 3" xfId="37474" xr:uid="{00000000-0005-0000-0000-0000AB910000}"/>
    <cellStyle name="20% - Accent1 4 2 5 2 8 3 2" xfId="37475" xr:uid="{00000000-0005-0000-0000-0000AC910000}"/>
    <cellStyle name="20% - Accent1 4 2 5 2 8 4" xfId="37476" xr:uid="{00000000-0005-0000-0000-0000AD910000}"/>
    <cellStyle name="20% - Accent1 4 2 5 2 9" xfId="37477" xr:uid="{00000000-0005-0000-0000-0000AE910000}"/>
    <cellStyle name="20% - Accent1 4 2 5 2 9 2" xfId="37478" xr:uid="{00000000-0005-0000-0000-0000AF910000}"/>
    <cellStyle name="20% - Accent1 4 2 5 2 9 2 2" xfId="37479" xr:uid="{00000000-0005-0000-0000-0000B0910000}"/>
    <cellStyle name="20% - Accent1 4 2 5 2 9 2 2 2" xfId="37480" xr:uid="{00000000-0005-0000-0000-0000B1910000}"/>
    <cellStyle name="20% - Accent1 4 2 5 2 9 2 3" xfId="37481" xr:uid="{00000000-0005-0000-0000-0000B2910000}"/>
    <cellStyle name="20% - Accent1 4 2 5 2 9 3" xfId="37482" xr:uid="{00000000-0005-0000-0000-0000B3910000}"/>
    <cellStyle name="20% - Accent1 4 2 5 2 9 3 2" xfId="37483" xr:uid="{00000000-0005-0000-0000-0000B4910000}"/>
    <cellStyle name="20% - Accent1 4 2 5 2 9 4" xfId="37484" xr:uid="{00000000-0005-0000-0000-0000B5910000}"/>
    <cellStyle name="20% - Accent1 4 2 5 3" xfId="37485" xr:uid="{00000000-0005-0000-0000-0000B6910000}"/>
    <cellStyle name="20% - Accent1 4 2 5 3 10" xfId="37486" xr:uid="{00000000-0005-0000-0000-0000B7910000}"/>
    <cellStyle name="20% - Accent1 4 2 5 3 10 2" xfId="37487" xr:uid="{00000000-0005-0000-0000-0000B8910000}"/>
    <cellStyle name="20% - Accent1 4 2 5 3 11" xfId="37488" xr:uid="{00000000-0005-0000-0000-0000B9910000}"/>
    <cellStyle name="20% - Accent1 4 2 5 3 2" xfId="37489" xr:uid="{00000000-0005-0000-0000-0000BA910000}"/>
    <cellStyle name="20% - Accent1 4 2 5 3 2 2" xfId="37490" xr:uid="{00000000-0005-0000-0000-0000BB910000}"/>
    <cellStyle name="20% - Accent1 4 2 5 3 2 2 2" xfId="37491" xr:uid="{00000000-0005-0000-0000-0000BC910000}"/>
    <cellStyle name="20% - Accent1 4 2 5 3 2 2 2 2" xfId="37492" xr:uid="{00000000-0005-0000-0000-0000BD910000}"/>
    <cellStyle name="20% - Accent1 4 2 5 3 2 2 2 2 2" xfId="37493" xr:uid="{00000000-0005-0000-0000-0000BE910000}"/>
    <cellStyle name="20% - Accent1 4 2 5 3 2 2 2 3" xfId="37494" xr:uid="{00000000-0005-0000-0000-0000BF910000}"/>
    <cellStyle name="20% - Accent1 4 2 5 3 2 2 3" xfId="37495" xr:uid="{00000000-0005-0000-0000-0000C0910000}"/>
    <cellStyle name="20% - Accent1 4 2 5 3 2 2 3 2" xfId="37496" xr:uid="{00000000-0005-0000-0000-0000C1910000}"/>
    <cellStyle name="20% - Accent1 4 2 5 3 2 2 4" xfId="37497" xr:uid="{00000000-0005-0000-0000-0000C2910000}"/>
    <cellStyle name="20% - Accent1 4 2 5 3 2 3" xfId="37498" xr:uid="{00000000-0005-0000-0000-0000C3910000}"/>
    <cellStyle name="20% - Accent1 4 2 5 3 2 3 2" xfId="37499" xr:uid="{00000000-0005-0000-0000-0000C4910000}"/>
    <cellStyle name="20% - Accent1 4 2 5 3 2 3 2 2" xfId="37500" xr:uid="{00000000-0005-0000-0000-0000C5910000}"/>
    <cellStyle name="20% - Accent1 4 2 5 3 2 3 2 2 2" xfId="37501" xr:uid="{00000000-0005-0000-0000-0000C6910000}"/>
    <cellStyle name="20% - Accent1 4 2 5 3 2 3 2 3" xfId="37502" xr:uid="{00000000-0005-0000-0000-0000C7910000}"/>
    <cellStyle name="20% - Accent1 4 2 5 3 2 3 3" xfId="37503" xr:uid="{00000000-0005-0000-0000-0000C8910000}"/>
    <cellStyle name="20% - Accent1 4 2 5 3 2 3 3 2" xfId="37504" xr:uid="{00000000-0005-0000-0000-0000C9910000}"/>
    <cellStyle name="20% - Accent1 4 2 5 3 2 3 4" xfId="37505" xr:uid="{00000000-0005-0000-0000-0000CA910000}"/>
    <cellStyle name="20% - Accent1 4 2 5 3 2 4" xfId="37506" xr:uid="{00000000-0005-0000-0000-0000CB910000}"/>
    <cellStyle name="20% - Accent1 4 2 5 3 2 4 2" xfId="37507" xr:uid="{00000000-0005-0000-0000-0000CC910000}"/>
    <cellStyle name="20% - Accent1 4 2 5 3 2 4 2 2" xfId="37508" xr:uid="{00000000-0005-0000-0000-0000CD910000}"/>
    <cellStyle name="20% - Accent1 4 2 5 3 2 4 2 2 2" xfId="37509" xr:uid="{00000000-0005-0000-0000-0000CE910000}"/>
    <cellStyle name="20% - Accent1 4 2 5 3 2 4 2 3" xfId="37510" xr:uid="{00000000-0005-0000-0000-0000CF910000}"/>
    <cellStyle name="20% - Accent1 4 2 5 3 2 4 3" xfId="37511" xr:uid="{00000000-0005-0000-0000-0000D0910000}"/>
    <cellStyle name="20% - Accent1 4 2 5 3 2 4 3 2" xfId="37512" xr:uid="{00000000-0005-0000-0000-0000D1910000}"/>
    <cellStyle name="20% - Accent1 4 2 5 3 2 4 4" xfId="37513" xr:uid="{00000000-0005-0000-0000-0000D2910000}"/>
    <cellStyle name="20% - Accent1 4 2 5 3 2 5" xfId="37514" xr:uid="{00000000-0005-0000-0000-0000D3910000}"/>
    <cellStyle name="20% - Accent1 4 2 5 3 2 5 2" xfId="37515" xr:uid="{00000000-0005-0000-0000-0000D4910000}"/>
    <cellStyle name="20% - Accent1 4 2 5 3 2 5 2 2" xfId="37516" xr:uid="{00000000-0005-0000-0000-0000D5910000}"/>
    <cellStyle name="20% - Accent1 4 2 5 3 2 5 3" xfId="37517" xr:uid="{00000000-0005-0000-0000-0000D6910000}"/>
    <cellStyle name="20% - Accent1 4 2 5 3 2 6" xfId="37518" xr:uid="{00000000-0005-0000-0000-0000D7910000}"/>
    <cellStyle name="20% - Accent1 4 2 5 3 2 6 2" xfId="37519" xr:uid="{00000000-0005-0000-0000-0000D8910000}"/>
    <cellStyle name="20% - Accent1 4 2 5 3 2 6 2 2" xfId="37520" xr:uid="{00000000-0005-0000-0000-0000D9910000}"/>
    <cellStyle name="20% - Accent1 4 2 5 3 2 6 3" xfId="37521" xr:uid="{00000000-0005-0000-0000-0000DA910000}"/>
    <cellStyle name="20% - Accent1 4 2 5 3 2 7" xfId="37522" xr:uid="{00000000-0005-0000-0000-0000DB910000}"/>
    <cellStyle name="20% - Accent1 4 2 5 3 2 7 2" xfId="37523" xr:uid="{00000000-0005-0000-0000-0000DC910000}"/>
    <cellStyle name="20% - Accent1 4 2 5 3 2 8" xfId="37524" xr:uid="{00000000-0005-0000-0000-0000DD910000}"/>
    <cellStyle name="20% - Accent1 4 2 5 3 2 8 2" xfId="37525" xr:uid="{00000000-0005-0000-0000-0000DE910000}"/>
    <cellStyle name="20% - Accent1 4 2 5 3 2 9" xfId="37526" xr:uid="{00000000-0005-0000-0000-0000DF910000}"/>
    <cellStyle name="20% - Accent1 4 2 5 3 3" xfId="37527" xr:uid="{00000000-0005-0000-0000-0000E0910000}"/>
    <cellStyle name="20% - Accent1 4 2 5 3 3 2" xfId="37528" xr:uid="{00000000-0005-0000-0000-0000E1910000}"/>
    <cellStyle name="20% - Accent1 4 2 5 3 3 2 2" xfId="37529" xr:uid="{00000000-0005-0000-0000-0000E2910000}"/>
    <cellStyle name="20% - Accent1 4 2 5 3 3 2 2 2" xfId="37530" xr:uid="{00000000-0005-0000-0000-0000E3910000}"/>
    <cellStyle name="20% - Accent1 4 2 5 3 3 2 2 2 2" xfId="37531" xr:uid="{00000000-0005-0000-0000-0000E4910000}"/>
    <cellStyle name="20% - Accent1 4 2 5 3 3 2 2 3" xfId="37532" xr:uid="{00000000-0005-0000-0000-0000E5910000}"/>
    <cellStyle name="20% - Accent1 4 2 5 3 3 2 3" xfId="37533" xr:uid="{00000000-0005-0000-0000-0000E6910000}"/>
    <cellStyle name="20% - Accent1 4 2 5 3 3 2 3 2" xfId="37534" xr:uid="{00000000-0005-0000-0000-0000E7910000}"/>
    <cellStyle name="20% - Accent1 4 2 5 3 3 2 4" xfId="37535" xr:uid="{00000000-0005-0000-0000-0000E8910000}"/>
    <cellStyle name="20% - Accent1 4 2 5 3 3 3" xfId="37536" xr:uid="{00000000-0005-0000-0000-0000E9910000}"/>
    <cellStyle name="20% - Accent1 4 2 5 3 3 3 2" xfId="37537" xr:uid="{00000000-0005-0000-0000-0000EA910000}"/>
    <cellStyle name="20% - Accent1 4 2 5 3 3 3 2 2" xfId="37538" xr:uid="{00000000-0005-0000-0000-0000EB910000}"/>
    <cellStyle name="20% - Accent1 4 2 5 3 3 3 2 2 2" xfId="37539" xr:uid="{00000000-0005-0000-0000-0000EC910000}"/>
    <cellStyle name="20% - Accent1 4 2 5 3 3 3 2 3" xfId="37540" xr:uid="{00000000-0005-0000-0000-0000ED910000}"/>
    <cellStyle name="20% - Accent1 4 2 5 3 3 3 3" xfId="37541" xr:uid="{00000000-0005-0000-0000-0000EE910000}"/>
    <cellStyle name="20% - Accent1 4 2 5 3 3 3 3 2" xfId="37542" xr:uid="{00000000-0005-0000-0000-0000EF910000}"/>
    <cellStyle name="20% - Accent1 4 2 5 3 3 3 4" xfId="37543" xr:uid="{00000000-0005-0000-0000-0000F0910000}"/>
    <cellStyle name="20% - Accent1 4 2 5 3 3 4" xfId="37544" xr:uid="{00000000-0005-0000-0000-0000F1910000}"/>
    <cellStyle name="20% - Accent1 4 2 5 3 3 4 2" xfId="37545" xr:uid="{00000000-0005-0000-0000-0000F2910000}"/>
    <cellStyle name="20% - Accent1 4 2 5 3 3 4 2 2" xfId="37546" xr:uid="{00000000-0005-0000-0000-0000F3910000}"/>
    <cellStyle name="20% - Accent1 4 2 5 3 3 4 2 2 2" xfId="37547" xr:uid="{00000000-0005-0000-0000-0000F4910000}"/>
    <cellStyle name="20% - Accent1 4 2 5 3 3 4 2 3" xfId="37548" xr:uid="{00000000-0005-0000-0000-0000F5910000}"/>
    <cellStyle name="20% - Accent1 4 2 5 3 3 4 3" xfId="37549" xr:uid="{00000000-0005-0000-0000-0000F6910000}"/>
    <cellStyle name="20% - Accent1 4 2 5 3 3 4 3 2" xfId="37550" xr:uid="{00000000-0005-0000-0000-0000F7910000}"/>
    <cellStyle name="20% - Accent1 4 2 5 3 3 4 4" xfId="37551" xr:uid="{00000000-0005-0000-0000-0000F8910000}"/>
    <cellStyle name="20% - Accent1 4 2 5 3 3 5" xfId="37552" xr:uid="{00000000-0005-0000-0000-0000F9910000}"/>
    <cellStyle name="20% - Accent1 4 2 5 3 3 5 2" xfId="37553" xr:uid="{00000000-0005-0000-0000-0000FA910000}"/>
    <cellStyle name="20% - Accent1 4 2 5 3 3 5 2 2" xfId="37554" xr:uid="{00000000-0005-0000-0000-0000FB910000}"/>
    <cellStyle name="20% - Accent1 4 2 5 3 3 5 3" xfId="37555" xr:uid="{00000000-0005-0000-0000-0000FC910000}"/>
    <cellStyle name="20% - Accent1 4 2 5 3 3 6" xfId="37556" xr:uid="{00000000-0005-0000-0000-0000FD910000}"/>
    <cellStyle name="20% - Accent1 4 2 5 3 3 6 2" xfId="37557" xr:uid="{00000000-0005-0000-0000-0000FE910000}"/>
    <cellStyle name="20% - Accent1 4 2 5 3 3 6 2 2" xfId="37558" xr:uid="{00000000-0005-0000-0000-0000FF910000}"/>
    <cellStyle name="20% - Accent1 4 2 5 3 3 6 3" xfId="37559" xr:uid="{00000000-0005-0000-0000-000000920000}"/>
    <cellStyle name="20% - Accent1 4 2 5 3 3 7" xfId="37560" xr:uid="{00000000-0005-0000-0000-000001920000}"/>
    <cellStyle name="20% - Accent1 4 2 5 3 3 7 2" xfId="37561" xr:uid="{00000000-0005-0000-0000-000002920000}"/>
    <cellStyle name="20% - Accent1 4 2 5 3 3 8" xfId="37562" xr:uid="{00000000-0005-0000-0000-000003920000}"/>
    <cellStyle name="20% - Accent1 4 2 5 3 3 8 2" xfId="37563" xr:uid="{00000000-0005-0000-0000-000004920000}"/>
    <cellStyle name="20% - Accent1 4 2 5 3 3 9" xfId="37564" xr:uid="{00000000-0005-0000-0000-000005920000}"/>
    <cellStyle name="20% - Accent1 4 2 5 3 4" xfId="37565" xr:uid="{00000000-0005-0000-0000-000006920000}"/>
    <cellStyle name="20% - Accent1 4 2 5 3 4 2" xfId="37566" xr:uid="{00000000-0005-0000-0000-000007920000}"/>
    <cellStyle name="20% - Accent1 4 2 5 3 4 2 2" xfId="37567" xr:uid="{00000000-0005-0000-0000-000008920000}"/>
    <cellStyle name="20% - Accent1 4 2 5 3 4 2 2 2" xfId="37568" xr:uid="{00000000-0005-0000-0000-000009920000}"/>
    <cellStyle name="20% - Accent1 4 2 5 3 4 2 3" xfId="37569" xr:uid="{00000000-0005-0000-0000-00000A920000}"/>
    <cellStyle name="20% - Accent1 4 2 5 3 4 3" xfId="37570" xr:uid="{00000000-0005-0000-0000-00000B920000}"/>
    <cellStyle name="20% - Accent1 4 2 5 3 4 3 2" xfId="37571" xr:uid="{00000000-0005-0000-0000-00000C920000}"/>
    <cellStyle name="20% - Accent1 4 2 5 3 4 4" xfId="37572" xr:uid="{00000000-0005-0000-0000-00000D920000}"/>
    <cellStyle name="20% - Accent1 4 2 5 3 5" xfId="37573" xr:uid="{00000000-0005-0000-0000-00000E920000}"/>
    <cellStyle name="20% - Accent1 4 2 5 3 5 2" xfId="37574" xr:uid="{00000000-0005-0000-0000-00000F920000}"/>
    <cellStyle name="20% - Accent1 4 2 5 3 5 2 2" xfId="37575" xr:uid="{00000000-0005-0000-0000-000010920000}"/>
    <cellStyle name="20% - Accent1 4 2 5 3 5 2 2 2" xfId="37576" xr:uid="{00000000-0005-0000-0000-000011920000}"/>
    <cellStyle name="20% - Accent1 4 2 5 3 5 2 3" xfId="37577" xr:uid="{00000000-0005-0000-0000-000012920000}"/>
    <cellStyle name="20% - Accent1 4 2 5 3 5 3" xfId="37578" xr:uid="{00000000-0005-0000-0000-000013920000}"/>
    <cellStyle name="20% - Accent1 4 2 5 3 5 3 2" xfId="37579" xr:uid="{00000000-0005-0000-0000-000014920000}"/>
    <cellStyle name="20% - Accent1 4 2 5 3 5 4" xfId="37580" xr:uid="{00000000-0005-0000-0000-000015920000}"/>
    <cellStyle name="20% - Accent1 4 2 5 3 6" xfId="37581" xr:uid="{00000000-0005-0000-0000-000016920000}"/>
    <cellStyle name="20% - Accent1 4 2 5 3 6 2" xfId="37582" xr:uid="{00000000-0005-0000-0000-000017920000}"/>
    <cellStyle name="20% - Accent1 4 2 5 3 6 2 2" xfId="37583" xr:uid="{00000000-0005-0000-0000-000018920000}"/>
    <cellStyle name="20% - Accent1 4 2 5 3 6 2 2 2" xfId="37584" xr:uid="{00000000-0005-0000-0000-000019920000}"/>
    <cellStyle name="20% - Accent1 4 2 5 3 6 2 3" xfId="37585" xr:uid="{00000000-0005-0000-0000-00001A920000}"/>
    <cellStyle name="20% - Accent1 4 2 5 3 6 3" xfId="37586" xr:uid="{00000000-0005-0000-0000-00001B920000}"/>
    <cellStyle name="20% - Accent1 4 2 5 3 6 3 2" xfId="37587" xr:uid="{00000000-0005-0000-0000-00001C920000}"/>
    <cellStyle name="20% - Accent1 4 2 5 3 6 4" xfId="37588" xr:uid="{00000000-0005-0000-0000-00001D920000}"/>
    <cellStyle name="20% - Accent1 4 2 5 3 7" xfId="37589" xr:uid="{00000000-0005-0000-0000-00001E920000}"/>
    <cellStyle name="20% - Accent1 4 2 5 3 7 2" xfId="37590" xr:uid="{00000000-0005-0000-0000-00001F920000}"/>
    <cellStyle name="20% - Accent1 4 2 5 3 7 2 2" xfId="37591" xr:uid="{00000000-0005-0000-0000-000020920000}"/>
    <cellStyle name="20% - Accent1 4 2 5 3 7 3" xfId="37592" xr:uid="{00000000-0005-0000-0000-000021920000}"/>
    <cellStyle name="20% - Accent1 4 2 5 3 8" xfId="37593" xr:uid="{00000000-0005-0000-0000-000022920000}"/>
    <cellStyle name="20% - Accent1 4 2 5 3 8 2" xfId="37594" xr:uid="{00000000-0005-0000-0000-000023920000}"/>
    <cellStyle name="20% - Accent1 4 2 5 3 8 2 2" xfId="37595" xr:uid="{00000000-0005-0000-0000-000024920000}"/>
    <cellStyle name="20% - Accent1 4 2 5 3 8 3" xfId="37596" xr:uid="{00000000-0005-0000-0000-000025920000}"/>
    <cellStyle name="20% - Accent1 4 2 5 3 9" xfId="37597" xr:uid="{00000000-0005-0000-0000-000026920000}"/>
    <cellStyle name="20% - Accent1 4 2 5 3 9 2" xfId="37598" xr:uid="{00000000-0005-0000-0000-000027920000}"/>
    <cellStyle name="20% - Accent1 4 2 5 4" xfId="37599" xr:uid="{00000000-0005-0000-0000-000028920000}"/>
    <cellStyle name="20% - Accent1 4 2 5 4 10" xfId="37600" xr:uid="{00000000-0005-0000-0000-000029920000}"/>
    <cellStyle name="20% - Accent1 4 2 5 4 10 2" xfId="37601" xr:uid="{00000000-0005-0000-0000-00002A920000}"/>
    <cellStyle name="20% - Accent1 4 2 5 4 11" xfId="37602" xr:uid="{00000000-0005-0000-0000-00002B920000}"/>
    <cellStyle name="20% - Accent1 4 2 5 4 2" xfId="37603" xr:uid="{00000000-0005-0000-0000-00002C920000}"/>
    <cellStyle name="20% - Accent1 4 2 5 4 2 2" xfId="37604" xr:uid="{00000000-0005-0000-0000-00002D920000}"/>
    <cellStyle name="20% - Accent1 4 2 5 4 2 2 2" xfId="37605" xr:uid="{00000000-0005-0000-0000-00002E920000}"/>
    <cellStyle name="20% - Accent1 4 2 5 4 2 2 2 2" xfId="37606" xr:uid="{00000000-0005-0000-0000-00002F920000}"/>
    <cellStyle name="20% - Accent1 4 2 5 4 2 2 2 2 2" xfId="37607" xr:uid="{00000000-0005-0000-0000-000030920000}"/>
    <cellStyle name="20% - Accent1 4 2 5 4 2 2 2 3" xfId="37608" xr:uid="{00000000-0005-0000-0000-000031920000}"/>
    <cellStyle name="20% - Accent1 4 2 5 4 2 2 3" xfId="37609" xr:uid="{00000000-0005-0000-0000-000032920000}"/>
    <cellStyle name="20% - Accent1 4 2 5 4 2 2 3 2" xfId="37610" xr:uid="{00000000-0005-0000-0000-000033920000}"/>
    <cellStyle name="20% - Accent1 4 2 5 4 2 2 4" xfId="37611" xr:uid="{00000000-0005-0000-0000-000034920000}"/>
    <cellStyle name="20% - Accent1 4 2 5 4 2 3" xfId="37612" xr:uid="{00000000-0005-0000-0000-000035920000}"/>
    <cellStyle name="20% - Accent1 4 2 5 4 2 3 2" xfId="37613" xr:uid="{00000000-0005-0000-0000-000036920000}"/>
    <cellStyle name="20% - Accent1 4 2 5 4 2 3 2 2" xfId="37614" xr:uid="{00000000-0005-0000-0000-000037920000}"/>
    <cellStyle name="20% - Accent1 4 2 5 4 2 3 2 2 2" xfId="37615" xr:uid="{00000000-0005-0000-0000-000038920000}"/>
    <cellStyle name="20% - Accent1 4 2 5 4 2 3 2 3" xfId="37616" xr:uid="{00000000-0005-0000-0000-000039920000}"/>
    <cellStyle name="20% - Accent1 4 2 5 4 2 3 3" xfId="37617" xr:uid="{00000000-0005-0000-0000-00003A920000}"/>
    <cellStyle name="20% - Accent1 4 2 5 4 2 3 3 2" xfId="37618" xr:uid="{00000000-0005-0000-0000-00003B920000}"/>
    <cellStyle name="20% - Accent1 4 2 5 4 2 3 4" xfId="37619" xr:uid="{00000000-0005-0000-0000-00003C920000}"/>
    <cellStyle name="20% - Accent1 4 2 5 4 2 4" xfId="37620" xr:uid="{00000000-0005-0000-0000-00003D920000}"/>
    <cellStyle name="20% - Accent1 4 2 5 4 2 4 2" xfId="37621" xr:uid="{00000000-0005-0000-0000-00003E920000}"/>
    <cellStyle name="20% - Accent1 4 2 5 4 2 4 2 2" xfId="37622" xr:uid="{00000000-0005-0000-0000-00003F920000}"/>
    <cellStyle name="20% - Accent1 4 2 5 4 2 4 2 2 2" xfId="37623" xr:uid="{00000000-0005-0000-0000-000040920000}"/>
    <cellStyle name="20% - Accent1 4 2 5 4 2 4 2 3" xfId="37624" xr:uid="{00000000-0005-0000-0000-000041920000}"/>
    <cellStyle name="20% - Accent1 4 2 5 4 2 4 3" xfId="37625" xr:uid="{00000000-0005-0000-0000-000042920000}"/>
    <cellStyle name="20% - Accent1 4 2 5 4 2 4 3 2" xfId="37626" xr:uid="{00000000-0005-0000-0000-000043920000}"/>
    <cellStyle name="20% - Accent1 4 2 5 4 2 4 4" xfId="37627" xr:uid="{00000000-0005-0000-0000-000044920000}"/>
    <cellStyle name="20% - Accent1 4 2 5 4 2 5" xfId="37628" xr:uid="{00000000-0005-0000-0000-000045920000}"/>
    <cellStyle name="20% - Accent1 4 2 5 4 2 5 2" xfId="37629" xr:uid="{00000000-0005-0000-0000-000046920000}"/>
    <cellStyle name="20% - Accent1 4 2 5 4 2 5 2 2" xfId="37630" xr:uid="{00000000-0005-0000-0000-000047920000}"/>
    <cellStyle name="20% - Accent1 4 2 5 4 2 5 3" xfId="37631" xr:uid="{00000000-0005-0000-0000-000048920000}"/>
    <cellStyle name="20% - Accent1 4 2 5 4 2 6" xfId="37632" xr:uid="{00000000-0005-0000-0000-000049920000}"/>
    <cellStyle name="20% - Accent1 4 2 5 4 2 6 2" xfId="37633" xr:uid="{00000000-0005-0000-0000-00004A920000}"/>
    <cellStyle name="20% - Accent1 4 2 5 4 2 6 2 2" xfId="37634" xr:uid="{00000000-0005-0000-0000-00004B920000}"/>
    <cellStyle name="20% - Accent1 4 2 5 4 2 6 3" xfId="37635" xr:uid="{00000000-0005-0000-0000-00004C920000}"/>
    <cellStyle name="20% - Accent1 4 2 5 4 2 7" xfId="37636" xr:uid="{00000000-0005-0000-0000-00004D920000}"/>
    <cellStyle name="20% - Accent1 4 2 5 4 2 7 2" xfId="37637" xr:uid="{00000000-0005-0000-0000-00004E920000}"/>
    <cellStyle name="20% - Accent1 4 2 5 4 2 8" xfId="37638" xr:uid="{00000000-0005-0000-0000-00004F920000}"/>
    <cellStyle name="20% - Accent1 4 2 5 4 2 8 2" xfId="37639" xr:uid="{00000000-0005-0000-0000-000050920000}"/>
    <cellStyle name="20% - Accent1 4 2 5 4 2 9" xfId="37640" xr:uid="{00000000-0005-0000-0000-000051920000}"/>
    <cellStyle name="20% - Accent1 4 2 5 4 3" xfId="37641" xr:uid="{00000000-0005-0000-0000-000052920000}"/>
    <cellStyle name="20% - Accent1 4 2 5 4 3 2" xfId="37642" xr:uid="{00000000-0005-0000-0000-000053920000}"/>
    <cellStyle name="20% - Accent1 4 2 5 4 3 2 2" xfId="37643" xr:uid="{00000000-0005-0000-0000-000054920000}"/>
    <cellStyle name="20% - Accent1 4 2 5 4 3 2 2 2" xfId="37644" xr:uid="{00000000-0005-0000-0000-000055920000}"/>
    <cellStyle name="20% - Accent1 4 2 5 4 3 2 2 2 2" xfId="37645" xr:uid="{00000000-0005-0000-0000-000056920000}"/>
    <cellStyle name="20% - Accent1 4 2 5 4 3 2 2 3" xfId="37646" xr:uid="{00000000-0005-0000-0000-000057920000}"/>
    <cellStyle name="20% - Accent1 4 2 5 4 3 2 3" xfId="37647" xr:uid="{00000000-0005-0000-0000-000058920000}"/>
    <cellStyle name="20% - Accent1 4 2 5 4 3 2 3 2" xfId="37648" xr:uid="{00000000-0005-0000-0000-000059920000}"/>
    <cellStyle name="20% - Accent1 4 2 5 4 3 2 4" xfId="37649" xr:uid="{00000000-0005-0000-0000-00005A920000}"/>
    <cellStyle name="20% - Accent1 4 2 5 4 3 3" xfId="37650" xr:uid="{00000000-0005-0000-0000-00005B920000}"/>
    <cellStyle name="20% - Accent1 4 2 5 4 3 3 2" xfId="37651" xr:uid="{00000000-0005-0000-0000-00005C920000}"/>
    <cellStyle name="20% - Accent1 4 2 5 4 3 3 2 2" xfId="37652" xr:uid="{00000000-0005-0000-0000-00005D920000}"/>
    <cellStyle name="20% - Accent1 4 2 5 4 3 3 2 2 2" xfId="37653" xr:uid="{00000000-0005-0000-0000-00005E920000}"/>
    <cellStyle name="20% - Accent1 4 2 5 4 3 3 2 3" xfId="37654" xr:uid="{00000000-0005-0000-0000-00005F920000}"/>
    <cellStyle name="20% - Accent1 4 2 5 4 3 3 3" xfId="37655" xr:uid="{00000000-0005-0000-0000-000060920000}"/>
    <cellStyle name="20% - Accent1 4 2 5 4 3 3 3 2" xfId="37656" xr:uid="{00000000-0005-0000-0000-000061920000}"/>
    <cellStyle name="20% - Accent1 4 2 5 4 3 3 4" xfId="37657" xr:uid="{00000000-0005-0000-0000-000062920000}"/>
    <cellStyle name="20% - Accent1 4 2 5 4 3 4" xfId="37658" xr:uid="{00000000-0005-0000-0000-000063920000}"/>
    <cellStyle name="20% - Accent1 4 2 5 4 3 4 2" xfId="37659" xr:uid="{00000000-0005-0000-0000-000064920000}"/>
    <cellStyle name="20% - Accent1 4 2 5 4 3 4 2 2" xfId="37660" xr:uid="{00000000-0005-0000-0000-000065920000}"/>
    <cellStyle name="20% - Accent1 4 2 5 4 3 4 2 2 2" xfId="37661" xr:uid="{00000000-0005-0000-0000-000066920000}"/>
    <cellStyle name="20% - Accent1 4 2 5 4 3 4 2 3" xfId="37662" xr:uid="{00000000-0005-0000-0000-000067920000}"/>
    <cellStyle name="20% - Accent1 4 2 5 4 3 4 3" xfId="37663" xr:uid="{00000000-0005-0000-0000-000068920000}"/>
    <cellStyle name="20% - Accent1 4 2 5 4 3 4 3 2" xfId="37664" xr:uid="{00000000-0005-0000-0000-000069920000}"/>
    <cellStyle name="20% - Accent1 4 2 5 4 3 4 4" xfId="37665" xr:uid="{00000000-0005-0000-0000-00006A920000}"/>
    <cellStyle name="20% - Accent1 4 2 5 4 3 5" xfId="37666" xr:uid="{00000000-0005-0000-0000-00006B920000}"/>
    <cellStyle name="20% - Accent1 4 2 5 4 3 5 2" xfId="37667" xr:uid="{00000000-0005-0000-0000-00006C920000}"/>
    <cellStyle name="20% - Accent1 4 2 5 4 3 5 2 2" xfId="37668" xr:uid="{00000000-0005-0000-0000-00006D920000}"/>
    <cellStyle name="20% - Accent1 4 2 5 4 3 5 3" xfId="37669" xr:uid="{00000000-0005-0000-0000-00006E920000}"/>
    <cellStyle name="20% - Accent1 4 2 5 4 3 6" xfId="37670" xr:uid="{00000000-0005-0000-0000-00006F920000}"/>
    <cellStyle name="20% - Accent1 4 2 5 4 3 6 2" xfId="37671" xr:uid="{00000000-0005-0000-0000-000070920000}"/>
    <cellStyle name="20% - Accent1 4 2 5 4 3 6 2 2" xfId="37672" xr:uid="{00000000-0005-0000-0000-000071920000}"/>
    <cellStyle name="20% - Accent1 4 2 5 4 3 6 3" xfId="37673" xr:uid="{00000000-0005-0000-0000-000072920000}"/>
    <cellStyle name="20% - Accent1 4 2 5 4 3 7" xfId="37674" xr:uid="{00000000-0005-0000-0000-000073920000}"/>
    <cellStyle name="20% - Accent1 4 2 5 4 3 7 2" xfId="37675" xr:uid="{00000000-0005-0000-0000-000074920000}"/>
    <cellStyle name="20% - Accent1 4 2 5 4 3 8" xfId="37676" xr:uid="{00000000-0005-0000-0000-000075920000}"/>
    <cellStyle name="20% - Accent1 4 2 5 4 3 8 2" xfId="37677" xr:uid="{00000000-0005-0000-0000-000076920000}"/>
    <cellStyle name="20% - Accent1 4 2 5 4 3 9" xfId="37678" xr:uid="{00000000-0005-0000-0000-000077920000}"/>
    <cellStyle name="20% - Accent1 4 2 5 4 4" xfId="37679" xr:uid="{00000000-0005-0000-0000-000078920000}"/>
    <cellStyle name="20% - Accent1 4 2 5 4 4 2" xfId="37680" xr:uid="{00000000-0005-0000-0000-000079920000}"/>
    <cellStyle name="20% - Accent1 4 2 5 4 4 2 2" xfId="37681" xr:uid="{00000000-0005-0000-0000-00007A920000}"/>
    <cellStyle name="20% - Accent1 4 2 5 4 4 2 2 2" xfId="37682" xr:uid="{00000000-0005-0000-0000-00007B920000}"/>
    <cellStyle name="20% - Accent1 4 2 5 4 4 2 3" xfId="37683" xr:uid="{00000000-0005-0000-0000-00007C920000}"/>
    <cellStyle name="20% - Accent1 4 2 5 4 4 3" xfId="37684" xr:uid="{00000000-0005-0000-0000-00007D920000}"/>
    <cellStyle name="20% - Accent1 4 2 5 4 4 3 2" xfId="37685" xr:uid="{00000000-0005-0000-0000-00007E920000}"/>
    <cellStyle name="20% - Accent1 4 2 5 4 4 4" xfId="37686" xr:uid="{00000000-0005-0000-0000-00007F920000}"/>
    <cellStyle name="20% - Accent1 4 2 5 4 5" xfId="37687" xr:uid="{00000000-0005-0000-0000-000080920000}"/>
    <cellStyle name="20% - Accent1 4 2 5 4 5 2" xfId="37688" xr:uid="{00000000-0005-0000-0000-000081920000}"/>
    <cellStyle name="20% - Accent1 4 2 5 4 5 2 2" xfId="37689" xr:uid="{00000000-0005-0000-0000-000082920000}"/>
    <cellStyle name="20% - Accent1 4 2 5 4 5 2 2 2" xfId="37690" xr:uid="{00000000-0005-0000-0000-000083920000}"/>
    <cellStyle name="20% - Accent1 4 2 5 4 5 2 3" xfId="37691" xr:uid="{00000000-0005-0000-0000-000084920000}"/>
    <cellStyle name="20% - Accent1 4 2 5 4 5 3" xfId="37692" xr:uid="{00000000-0005-0000-0000-000085920000}"/>
    <cellStyle name="20% - Accent1 4 2 5 4 5 3 2" xfId="37693" xr:uid="{00000000-0005-0000-0000-000086920000}"/>
    <cellStyle name="20% - Accent1 4 2 5 4 5 4" xfId="37694" xr:uid="{00000000-0005-0000-0000-000087920000}"/>
    <cellStyle name="20% - Accent1 4 2 5 4 6" xfId="37695" xr:uid="{00000000-0005-0000-0000-000088920000}"/>
    <cellStyle name="20% - Accent1 4 2 5 4 6 2" xfId="37696" xr:uid="{00000000-0005-0000-0000-000089920000}"/>
    <cellStyle name="20% - Accent1 4 2 5 4 6 2 2" xfId="37697" xr:uid="{00000000-0005-0000-0000-00008A920000}"/>
    <cellStyle name="20% - Accent1 4 2 5 4 6 2 2 2" xfId="37698" xr:uid="{00000000-0005-0000-0000-00008B920000}"/>
    <cellStyle name="20% - Accent1 4 2 5 4 6 2 3" xfId="37699" xr:uid="{00000000-0005-0000-0000-00008C920000}"/>
    <cellStyle name="20% - Accent1 4 2 5 4 6 3" xfId="37700" xr:uid="{00000000-0005-0000-0000-00008D920000}"/>
    <cellStyle name="20% - Accent1 4 2 5 4 6 3 2" xfId="37701" xr:uid="{00000000-0005-0000-0000-00008E920000}"/>
    <cellStyle name="20% - Accent1 4 2 5 4 6 4" xfId="37702" xr:uid="{00000000-0005-0000-0000-00008F920000}"/>
    <cellStyle name="20% - Accent1 4 2 5 4 7" xfId="37703" xr:uid="{00000000-0005-0000-0000-000090920000}"/>
    <cellStyle name="20% - Accent1 4 2 5 4 7 2" xfId="37704" xr:uid="{00000000-0005-0000-0000-000091920000}"/>
    <cellStyle name="20% - Accent1 4 2 5 4 7 2 2" xfId="37705" xr:uid="{00000000-0005-0000-0000-000092920000}"/>
    <cellStyle name="20% - Accent1 4 2 5 4 7 3" xfId="37706" xr:uid="{00000000-0005-0000-0000-000093920000}"/>
    <cellStyle name="20% - Accent1 4 2 5 4 8" xfId="37707" xr:uid="{00000000-0005-0000-0000-000094920000}"/>
    <cellStyle name="20% - Accent1 4 2 5 4 8 2" xfId="37708" xr:uid="{00000000-0005-0000-0000-000095920000}"/>
    <cellStyle name="20% - Accent1 4 2 5 4 8 2 2" xfId="37709" xr:uid="{00000000-0005-0000-0000-000096920000}"/>
    <cellStyle name="20% - Accent1 4 2 5 4 8 3" xfId="37710" xr:uid="{00000000-0005-0000-0000-000097920000}"/>
    <cellStyle name="20% - Accent1 4 2 5 4 9" xfId="37711" xr:uid="{00000000-0005-0000-0000-000098920000}"/>
    <cellStyle name="20% - Accent1 4 2 5 4 9 2" xfId="37712" xr:uid="{00000000-0005-0000-0000-000099920000}"/>
    <cellStyle name="20% - Accent1 4 2 5 5" xfId="37713" xr:uid="{00000000-0005-0000-0000-00009A920000}"/>
    <cellStyle name="20% - Accent1 4 2 5 5 10" xfId="37714" xr:uid="{00000000-0005-0000-0000-00009B920000}"/>
    <cellStyle name="20% - Accent1 4 2 5 5 10 2" xfId="37715" xr:uid="{00000000-0005-0000-0000-00009C920000}"/>
    <cellStyle name="20% - Accent1 4 2 5 5 11" xfId="37716" xr:uid="{00000000-0005-0000-0000-00009D920000}"/>
    <cellStyle name="20% - Accent1 4 2 5 5 2" xfId="37717" xr:uid="{00000000-0005-0000-0000-00009E920000}"/>
    <cellStyle name="20% - Accent1 4 2 5 5 2 2" xfId="37718" xr:uid="{00000000-0005-0000-0000-00009F920000}"/>
    <cellStyle name="20% - Accent1 4 2 5 5 2 2 2" xfId="37719" xr:uid="{00000000-0005-0000-0000-0000A0920000}"/>
    <cellStyle name="20% - Accent1 4 2 5 5 2 2 2 2" xfId="37720" xr:uid="{00000000-0005-0000-0000-0000A1920000}"/>
    <cellStyle name="20% - Accent1 4 2 5 5 2 2 2 2 2" xfId="37721" xr:uid="{00000000-0005-0000-0000-0000A2920000}"/>
    <cellStyle name="20% - Accent1 4 2 5 5 2 2 2 3" xfId="37722" xr:uid="{00000000-0005-0000-0000-0000A3920000}"/>
    <cellStyle name="20% - Accent1 4 2 5 5 2 2 3" xfId="37723" xr:uid="{00000000-0005-0000-0000-0000A4920000}"/>
    <cellStyle name="20% - Accent1 4 2 5 5 2 2 3 2" xfId="37724" xr:uid="{00000000-0005-0000-0000-0000A5920000}"/>
    <cellStyle name="20% - Accent1 4 2 5 5 2 2 4" xfId="37725" xr:uid="{00000000-0005-0000-0000-0000A6920000}"/>
    <cellStyle name="20% - Accent1 4 2 5 5 2 3" xfId="37726" xr:uid="{00000000-0005-0000-0000-0000A7920000}"/>
    <cellStyle name="20% - Accent1 4 2 5 5 2 3 2" xfId="37727" xr:uid="{00000000-0005-0000-0000-0000A8920000}"/>
    <cellStyle name="20% - Accent1 4 2 5 5 2 3 2 2" xfId="37728" xr:uid="{00000000-0005-0000-0000-0000A9920000}"/>
    <cellStyle name="20% - Accent1 4 2 5 5 2 3 2 2 2" xfId="37729" xr:uid="{00000000-0005-0000-0000-0000AA920000}"/>
    <cellStyle name="20% - Accent1 4 2 5 5 2 3 2 3" xfId="37730" xr:uid="{00000000-0005-0000-0000-0000AB920000}"/>
    <cellStyle name="20% - Accent1 4 2 5 5 2 3 3" xfId="37731" xr:uid="{00000000-0005-0000-0000-0000AC920000}"/>
    <cellStyle name="20% - Accent1 4 2 5 5 2 3 3 2" xfId="37732" xr:uid="{00000000-0005-0000-0000-0000AD920000}"/>
    <cellStyle name="20% - Accent1 4 2 5 5 2 3 4" xfId="37733" xr:uid="{00000000-0005-0000-0000-0000AE920000}"/>
    <cellStyle name="20% - Accent1 4 2 5 5 2 4" xfId="37734" xr:uid="{00000000-0005-0000-0000-0000AF920000}"/>
    <cellStyle name="20% - Accent1 4 2 5 5 2 4 2" xfId="37735" xr:uid="{00000000-0005-0000-0000-0000B0920000}"/>
    <cellStyle name="20% - Accent1 4 2 5 5 2 4 2 2" xfId="37736" xr:uid="{00000000-0005-0000-0000-0000B1920000}"/>
    <cellStyle name="20% - Accent1 4 2 5 5 2 4 2 2 2" xfId="37737" xr:uid="{00000000-0005-0000-0000-0000B2920000}"/>
    <cellStyle name="20% - Accent1 4 2 5 5 2 4 2 3" xfId="37738" xr:uid="{00000000-0005-0000-0000-0000B3920000}"/>
    <cellStyle name="20% - Accent1 4 2 5 5 2 4 3" xfId="37739" xr:uid="{00000000-0005-0000-0000-0000B4920000}"/>
    <cellStyle name="20% - Accent1 4 2 5 5 2 4 3 2" xfId="37740" xr:uid="{00000000-0005-0000-0000-0000B5920000}"/>
    <cellStyle name="20% - Accent1 4 2 5 5 2 4 4" xfId="37741" xr:uid="{00000000-0005-0000-0000-0000B6920000}"/>
    <cellStyle name="20% - Accent1 4 2 5 5 2 5" xfId="37742" xr:uid="{00000000-0005-0000-0000-0000B7920000}"/>
    <cellStyle name="20% - Accent1 4 2 5 5 2 5 2" xfId="37743" xr:uid="{00000000-0005-0000-0000-0000B8920000}"/>
    <cellStyle name="20% - Accent1 4 2 5 5 2 5 2 2" xfId="37744" xr:uid="{00000000-0005-0000-0000-0000B9920000}"/>
    <cellStyle name="20% - Accent1 4 2 5 5 2 5 3" xfId="37745" xr:uid="{00000000-0005-0000-0000-0000BA920000}"/>
    <cellStyle name="20% - Accent1 4 2 5 5 2 6" xfId="37746" xr:uid="{00000000-0005-0000-0000-0000BB920000}"/>
    <cellStyle name="20% - Accent1 4 2 5 5 2 6 2" xfId="37747" xr:uid="{00000000-0005-0000-0000-0000BC920000}"/>
    <cellStyle name="20% - Accent1 4 2 5 5 2 6 2 2" xfId="37748" xr:uid="{00000000-0005-0000-0000-0000BD920000}"/>
    <cellStyle name="20% - Accent1 4 2 5 5 2 6 3" xfId="37749" xr:uid="{00000000-0005-0000-0000-0000BE920000}"/>
    <cellStyle name="20% - Accent1 4 2 5 5 2 7" xfId="37750" xr:uid="{00000000-0005-0000-0000-0000BF920000}"/>
    <cellStyle name="20% - Accent1 4 2 5 5 2 7 2" xfId="37751" xr:uid="{00000000-0005-0000-0000-0000C0920000}"/>
    <cellStyle name="20% - Accent1 4 2 5 5 2 8" xfId="37752" xr:uid="{00000000-0005-0000-0000-0000C1920000}"/>
    <cellStyle name="20% - Accent1 4 2 5 5 2 8 2" xfId="37753" xr:uid="{00000000-0005-0000-0000-0000C2920000}"/>
    <cellStyle name="20% - Accent1 4 2 5 5 2 9" xfId="37754" xr:uid="{00000000-0005-0000-0000-0000C3920000}"/>
    <cellStyle name="20% - Accent1 4 2 5 5 3" xfId="37755" xr:uid="{00000000-0005-0000-0000-0000C4920000}"/>
    <cellStyle name="20% - Accent1 4 2 5 5 3 2" xfId="37756" xr:uid="{00000000-0005-0000-0000-0000C5920000}"/>
    <cellStyle name="20% - Accent1 4 2 5 5 3 2 2" xfId="37757" xr:uid="{00000000-0005-0000-0000-0000C6920000}"/>
    <cellStyle name="20% - Accent1 4 2 5 5 3 2 2 2" xfId="37758" xr:uid="{00000000-0005-0000-0000-0000C7920000}"/>
    <cellStyle name="20% - Accent1 4 2 5 5 3 2 2 2 2" xfId="37759" xr:uid="{00000000-0005-0000-0000-0000C8920000}"/>
    <cellStyle name="20% - Accent1 4 2 5 5 3 2 2 3" xfId="37760" xr:uid="{00000000-0005-0000-0000-0000C9920000}"/>
    <cellStyle name="20% - Accent1 4 2 5 5 3 2 3" xfId="37761" xr:uid="{00000000-0005-0000-0000-0000CA920000}"/>
    <cellStyle name="20% - Accent1 4 2 5 5 3 2 3 2" xfId="37762" xr:uid="{00000000-0005-0000-0000-0000CB920000}"/>
    <cellStyle name="20% - Accent1 4 2 5 5 3 2 4" xfId="37763" xr:uid="{00000000-0005-0000-0000-0000CC920000}"/>
    <cellStyle name="20% - Accent1 4 2 5 5 3 3" xfId="37764" xr:uid="{00000000-0005-0000-0000-0000CD920000}"/>
    <cellStyle name="20% - Accent1 4 2 5 5 3 3 2" xfId="37765" xr:uid="{00000000-0005-0000-0000-0000CE920000}"/>
    <cellStyle name="20% - Accent1 4 2 5 5 3 3 2 2" xfId="37766" xr:uid="{00000000-0005-0000-0000-0000CF920000}"/>
    <cellStyle name="20% - Accent1 4 2 5 5 3 3 2 2 2" xfId="37767" xr:uid="{00000000-0005-0000-0000-0000D0920000}"/>
    <cellStyle name="20% - Accent1 4 2 5 5 3 3 2 3" xfId="37768" xr:uid="{00000000-0005-0000-0000-0000D1920000}"/>
    <cellStyle name="20% - Accent1 4 2 5 5 3 3 3" xfId="37769" xr:uid="{00000000-0005-0000-0000-0000D2920000}"/>
    <cellStyle name="20% - Accent1 4 2 5 5 3 3 3 2" xfId="37770" xr:uid="{00000000-0005-0000-0000-0000D3920000}"/>
    <cellStyle name="20% - Accent1 4 2 5 5 3 3 4" xfId="37771" xr:uid="{00000000-0005-0000-0000-0000D4920000}"/>
    <cellStyle name="20% - Accent1 4 2 5 5 3 4" xfId="37772" xr:uid="{00000000-0005-0000-0000-0000D5920000}"/>
    <cellStyle name="20% - Accent1 4 2 5 5 3 4 2" xfId="37773" xr:uid="{00000000-0005-0000-0000-0000D6920000}"/>
    <cellStyle name="20% - Accent1 4 2 5 5 3 4 2 2" xfId="37774" xr:uid="{00000000-0005-0000-0000-0000D7920000}"/>
    <cellStyle name="20% - Accent1 4 2 5 5 3 4 2 2 2" xfId="37775" xr:uid="{00000000-0005-0000-0000-0000D8920000}"/>
    <cellStyle name="20% - Accent1 4 2 5 5 3 4 2 3" xfId="37776" xr:uid="{00000000-0005-0000-0000-0000D9920000}"/>
    <cellStyle name="20% - Accent1 4 2 5 5 3 4 3" xfId="37777" xr:uid="{00000000-0005-0000-0000-0000DA920000}"/>
    <cellStyle name="20% - Accent1 4 2 5 5 3 4 3 2" xfId="37778" xr:uid="{00000000-0005-0000-0000-0000DB920000}"/>
    <cellStyle name="20% - Accent1 4 2 5 5 3 4 4" xfId="37779" xr:uid="{00000000-0005-0000-0000-0000DC920000}"/>
    <cellStyle name="20% - Accent1 4 2 5 5 3 5" xfId="37780" xr:uid="{00000000-0005-0000-0000-0000DD920000}"/>
    <cellStyle name="20% - Accent1 4 2 5 5 3 5 2" xfId="37781" xr:uid="{00000000-0005-0000-0000-0000DE920000}"/>
    <cellStyle name="20% - Accent1 4 2 5 5 3 5 2 2" xfId="37782" xr:uid="{00000000-0005-0000-0000-0000DF920000}"/>
    <cellStyle name="20% - Accent1 4 2 5 5 3 5 3" xfId="37783" xr:uid="{00000000-0005-0000-0000-0000E0920000}"/>
    <cellStyle name="20% - Accent1 4 2 5 5 3 6" xfId="37784" xr:uid="{00000000-0005-0000-0000-0000E1920000}"/>
    <cellStyle name="20% - Accent1 4 2 5 5 3 6 2" xfId="37785" xr:uid="{00000000-0005-0000-0000-0000E2920000}"/>
    <cellStyle name="20% - Accent1 4 2 5 5 3 6 2 2" xfId="37786" xr:uid="{00000000-0005-0000-0000-0000E3920000}"/>
    <cellStyle name="20% - Accent1 4 2 5 5 3 6 3" xfId="37787" xr:uid="{00000000-0005-0000-0000-0000E4920000}"/>
    <cellStyle name="20% - Accent1 4 2 5 5 3 7" xfId="37788" xr:uid="{00000000-0005-0000-0000-0000E5920000}"/>
    <cellStyle name="20% - Accent1 4 2 5 5 3 7 2" xfId="37789" xr:uid="{00000000-0005-0000-0000-0000E6920000}"/>
    <cellStyle name="20% - Accent1 4 2 5 5 3 8" xfId="37790" xr:uid="{00000000-0005-0000-0000-0000E7920000}"/>
    <cellStyle name="20% - Accent1 4 2 5 5 3 8 2" xfId="37791" xr:uid="{00000000-0005-0000-0000-0000E8920000}"/>
    <cellStyle name="20% - Accent1 4 2 5 5 3 9" xfId="37792" xr:uid="{00000000-0005-0000-0000-0000E9920000}"/>
    <cellStyle name="20% - Accent1 4 2 5 5 4" xfId="37793" xr:uid="{00000000-0005-0000-0000-0000EA920000}"/>
    <cellStyle name="20% - Accent1 4 2 5 5 4 2" xfId="37794" xr:uid="{00000000-0005-0000-0000-0000EB920000}"/>
    <cellStyle name="20% - Accent1 4 2 5 5 4 2 2" xfId="37795" xr:uid="{00000000-0005-0000-0000-0000EC920000}"/>
    <cellStyle name="20% - Accent1 4 2 5 5 4 2 2 2" xfId="37796" xr:uid="{00000000-0005-0000-0000-0000ED920000}"/>
    <cellStyle name="20% - Accent1 4 2 5 5 4 2 3" xfId="37797" xr:uid="{00000000-0005-0000-0000-0000EE920000}"/>
    <cellStyle name="20% - Accent1 4 2 5 5 4 3" xfId="37798" xr:uid="{00000000-0005-0000-0000-0000EF920000}"/>
    <cellStyle name="20% - Accent1 4 2 5 5 4 3 2" xfId="37799" xr:uid="{00000000-0005-0000-0000-0000F0920000}"/>
    <cellStyle name="20% - Accent1 4 2 5 5 4 4" xfId="37800" xr:uid="{00000000-0005-0000-0000-0000F1920000}"/>
    <cellStyle name="20% - Accent1 4 2 5 5 5" xfId="37801" xr:uid="{00000000-0005-0000-0000-0000F2920000}"/>
    <cellStyle name="20% - Accent1 4 2 5 5 5 2" xfId="37802" xr:uid="{00000000-0005-0000-0000-0000F3920000}"/>
    <cellStyle name="20% - Accent1 4 2 5 5 5 2 2" xfId="37803" xr:uid="{00000000-0005-0000-0000-0000F4920000}"/>
    <cellStyle name="20% - Accent1 4 2 5 5 5 2 2 2" xfId="37804" xr:uid="{00000000-0005-0000-0000-0000F5920000}"/>
    <cellStyle name="20% - Accent1 4 2 5 5 5 2 3" xfId="37805" xr:uid="{00000000-0005-0000-0000-0000F6920000}"/>
    <cellStyle name="20% - Accent1 4 2 5 5 5 3" xfId="37806" xr:uid="{00000000-0005-0000-0000-0000F7920000}"/>
    <cellStyle name="20% - Accent1 4 2 5 5 5 3 2" xfId="37807" xr:uid="{00000000-0005-0000-0000-0000F8920000}"/>
    <cellStyle name="20% - Accent1 4 2 5 5 5 4" xfId="37808" xr:uid="{00000000-0005-0000-0000-0000F9920000}"/>
    <cellStyle name="20% - Accent1 4 2 5 5 6" xfId="37809" xr:uid="{00000000-0005-0000-0000-0000FA920000}"/>
    <cellStyle name="20% - Accent1 4 2 5 5 6 2" xfId="37810" xr:uid="{00000000-0005-0000-0000-0000FB920000}"/>
    <cellStyle name="20% - Accent1 4 2 5 5 6 2 2" xfId="37811" xr:uid="{00000000-0005-0000-0000-0000FC920000}"/>
    <cellStyle name="20% - Accent1 4 2 5 5 6 2 2 2" xfId="37812" xr:uid="{00000000-0005-0000-0000-0000FD920000}"/>
    <cellStyle name="20% - Accent1 4 2 5 5 6 2 3" xfId="37813" xr:uid="{00000000-0005-0000-0000-0000FE920000}"/>
    <cellStyle name="20% - Accent1 4 2 5 5 6 3" xfId="37814" xr:uid="{00000000-0005-0000-0000-0000FF920000}"/>
    <cellStyle name="20% - Accent1 4 2 5 5 6 3 2" xfId="37815" xr:uid="{00000000-0005-0000-0000-000000930000}"/>
    <cellStyle name="20% - Accent1 4 2 5 5 6 4" xfId="37816" xr:uid="{00000000-0005-0000-0000-000001930000}"/>
    <cellStyle name="20% - Accent1 4 2 5 5 7" xfId="37817" xr:uid="{00000000-0005-0000-0000-000002930000}"/>
    <cellStyle name="20% - Accent1 4 2 5 5 7 2" xfId="37818" xr:uid="{00000000-0005-0000-0000-000003930000}"/>
    <cellStyle name="20% - Accent1 4 2 5 5 7 2 2" xfId="37819" xr:uid="{00000000-0005-0000-0000-000004930000}"/>
    <cellStyle name="20% - Accent1 4 2 5 5 7 3" xfId="37820" xr:uid="{00000000-0005-0000-0000-000005930000}"/>
    <cellStyle name="20% - Accent1 4 2 5 5 8" xfId="37821" xr:uid="{00000000-0005-0000-0000-000006930000}"/>
    <cellStyle name="20% - Accent1 4 2 5 5 8 2" xfId="37822" xr:uid="{00000000-0005-0000-0000-000007930000}"/>
    <cellStyle name="20% - Accent1 4 2 5 5 8 2 2" xfId="37823" xr:uid="{00000000-0005-0000-0000-000008930000}"/>
    <cellStyle name="20% - Accent1 4 2 5 5 8 3" xfId="37824" xr:uid="{00000000-0005-0000-0000-000009930000}"/>
    <cellStyle name="20% - Accent1 4 2 5 5 9" xfId="37825" xr:uid="{00000000-0005-0000-0000-00000A930000}"/>
    <cellStyle name="20% - Accent1 4 2 5 5 9 2" xfId="37826" xr:uid="{00000000-0005-0000-0000-00000B930000}"/>
    <cellStyle name="20% - Accent1 4 2 5 6" xfId="37827" xr:uid="{00000000-0005-0000-0000-00000C930000}"/>
    <cellStyle name="20% - Accent1 4 2 5 6 2" xfId="37828" xr:uid="{00000000-0005-0000-0000-00000D930000}"/>
    <cellStyle name="20% - Accent1 4 2 5 6 2 2" xfId="37829" xr:uid="{00000000-0005-0000-0000-00000E930000}"/>
    <cellStyle name="20% - Accent1 4 2 5 6 2 2 2" xfId="37830" xr:uid="{00000000-0005-0000-0000-00000F930000}"/>
    <cellStyle name="20% - Accent1 4 2 5 6 2 2 2 2" xfId="37831" xr:uid="{00000000-0005-0000-0000-000010930000}"/>
    <cellStyle name="20% - Accent1 4 2 5 6 2 2 3" xfId="37832" xr:uid="{00000000-0005-0000-0000-000011930000}"/>
    <cellStyle name="20% - Accent1 4 2 5 6 2 3" xfId="37833" xr:uid="{00000000-0005-0000-0000-000012930000}"/>
    <cellStyle name="20% - Accent1 4 2 5 6 2 3 2" xfId="37834" xr:uid="{00000000-0005-0000-0000-000013930000}"/>
    <cellStyle name="20% - Accent1 4 2 5 6 2 4" xfId="37835" xr:uid="{00000000-0005-0000-0000-000014930000}"/>
    <cellStyle name="20% - Accent1 4 2 5 6 3" xfId="37836" xr:uid="{00000000-0005-0000-0000-000015930000}"/>
    <cellStyle name="20% - Accent1 4 2 5 6 3 2" xfId="37837" xr:uid="{00000000-0005-0000-0000-000016930000}"/>
    <cellStyle name="20% - Accent1 4 2 5 6 3 2 2" xfId="37838" xr:uid="{00000000-0005-0000-0000-000017930000}"/>
    <cellStyle name="20% - Accent1 4 2 5 6 3 2 2 2" xfId="37839" xr:uid="{00000000-0005-0000-0000-000018930000}"/>
    <cellStyle name="20% - Accent1 4 2 5 6 3 2 3" xfId="37840" xr:uid="{00000000-0005-0000-0000-000019930000}"/>
    <cellStyle name="20% - Accent1 4 2 5 6 3 3" xfId="37841" xr:uid="{00000000-0005-0000-0000-00001A930000}"/>
    <cellStyle name="20% - Accent1 4 2 5 6 3 3 2" xfId="37842" xr:uid="{00000000-0005-0000-0000-00001B930000}"/>
    <cellStyle name="20% - Accent1 4 2 5 6 3 4" xfId="37843" xr:uid="{00000000-0005-0000-0000-00001C930000}"/>
    <cellStyle name="20% - Accent1 4 2 5 6 4" xfId="37844" xr:uid="{00000000-0005-0000-0000-00001D930000}"/>
    <cellStyle name="20% - Accent1 4 2 5 6 4 2" xfId="37845" xr:uid="{00000000-0005-0000-0000-00001E930000}"/>
    <cellStyle name="20% - Accent1 4 2 5 6 4 2 2" xfId="37846" xr:uid="{00000000-0005-0000-0000-00001F930000}"/>
    <cellStyle name="20% - Accent1 4 2 5 6 4 2 2 2" xfId="37847" xr:uid="{00000000-0005-0000-0000-000020930000}"/>
    <cellStyle name="20% - Accent1 4 2 5 6 4 2 3" xfId="37848" xr:uid="{00000000-0005-0000-0000-000021930000}"/>
    <cellStyle name="20% - Accent1 4 2 5 6 4 3" xfId="37849" xr:uid="{00000000-0005-0000-0000-000022930000}"/>
    <cellStyle name="20% - Accent1 4 2 5 6 4 3 2" xfId="37850" xr:uid="{00000000-0005-0000-0000-000023930000}"/>
    <cellStyle name="20% - Accent1 4 2 5 6 4 4" xfId="37851" xr:uid="{00000000-0005-0000-0000-000024930000}"/>
    <cellStyle name="20% - Accent1 4 2 5 6 5" xfId="37852" xr:uid="{00000000-0005-0000-0000-000025930000}"/>
    <cellStyle name="20% - Accent1 4 2 5 6 5 2" xfId="37853" xr:uid="{00000000-0005-0000-0000-000026930000}"/>
    <cellStyle name="20% - Accent1 4 2 5 6 5 2 2" xfId="37854" xr:uid="{00000000-0005-0000-0000-000027930000}"/>
    <cellStyle name="20% - Accent1 4 2 5 6 5 3" xfId="37855" xr:uid="{00000000-0005-0000-0000-000028930000}"/>
    <cellStyle name="20% - Accent1 4 2 5 6 6" xfId="37856" xr:uid="{00000000-0005-0000-0000-000029930000}"/>
    <cellStyle name="20% - Accent1 4 2 5 6 6 2" xfId="37857" xr:uid="{00000000-0005-0000-0000-00002A930000}"/>
    <cellStyle name="20% - Accent1 4 2 5 6 6 2 2" xfId="37858" xr:uid="{00000000-0005-0000-0000-00002B930000}"/>
    <cellStyle name="20% - Accent1 4 2 5 6 6 3" xfId="37859" xr:uid="{00000000-0005-0000-0000-00002C930000}"/>
    <cellStyle name="20% - Accent1 4 2 5 6 7" xfId="37860" xr:uid="{00000000-0005-0000-0000-00002D930000}"/>
    <cellStyle name="20% - Accent1 4 2 5 6 7 2" xfId="37861" xr:uid="{00000000-0005-0000-0000-00002E930000}"/>
    <cellStyle name="20% - Accent1 4 2 5 6 8" xfId="37862" xr:uid="{00000000-0005-0000-0000-00002F930000}"/>
    <cellStyle name="20% - Accent1 4 2 5 6 8 2" xfId="37863" xr:uid="{00000000-0005-0000-0000-000030930000}"/>
    <cellStyle name="20% - Accent1 4 2 5 6 9" xfId="37864" xr:uid="{00000000-0005-0000-0000-000031930000}"/>
    <cellStyle name="20% - Accent1 4 2 5 7" xfId="37865" xr:uid="{00000000-0005-0000-0000-000032930000}"/>
    <cellStyle name="20% - Accent1 4 2 5 7 2" xfId="37866" xr:uid="{00000000-0005-0000-0000-000033930000}"/>
    <cellStyle name="20% - Accent1 4 2 5 7 2 2" xfId="37867" xr:uid="{00000000-0005-0000-0000-000034930000}"/>
    <cellStyle name="20% - Accent1 4 2 5 7 2 2 2" xfId="37868" xr:uid="{00000000-0005-0000-0000-000035930000}"/>
    <cellStyle name="20% - Accent1 4 2 5 7 2 2 2 2" xfId="37869" xr:uid="{00000000-0005-0000-0000-000036930000}"/>
    <cellStyle name="20% - Accent1 4 2 5 7 2 2 3" xfId="37870" xr:uid="{00000000-0005-0000-0000-000037930000}"/>
    <cellStyle name="20% - Accent1 4 2 5 7 2 3" xfId="37871" xr:uid="{00000000-0005-0000-0000-000038930000}"/>
    <cellStyle name="20% - Accent1 4 2 5 7 2 3 2" xfId="37872" xr:uid="{00000000-0005-0000-0000-000039930000}"/>
    <cellStyle name="20% - Accent1 4 2 5 7 2 4" xfId="37873" xr:uid="{00000000-0005-0000-0000-00003A930000}"/>
    <cellStyle name="20% - Accent1 4 2 5 7 3" xfId="37874" xr:uid="{00000000-0005-0000-0000-00003B930000}"/>
    <cellStyle name="20% - Accent1 4 2 5 7 3 2" xfId="37875" xr:uid="{00000000-0005-0000-0000-00003C930000}"/>
    <cellStyle name="20% - Accent1 4 2 5 7 3 2 2" xfId="37876" xr:uid="{00000000-0005-0000-0000-00003D930000}"/>
    <cellStyle name="20% - Accent1 4 2 5 7 3 2 2 2" xfId="37877" xr:uid="{00000000-0005-0000-0000-00003E930000}"/>
    <cellStyle name="20% - Accent1 4 2 5 7 3 2 3" xfId="37878" xr:uid="{00000000-0005-0000-0000-00003F930000}"/>
    <cellStyle name="20% - Accent1 4 2 5 7 3 3" xfId="37879" xr:uid="{00000000-0005-0000-0000-000040930000}"/>
    <cellStyle name="20% - Accent1 4 2 5 7 3 3 2" xfId="37880" xr:uid="{00000000-0005-0000-0000-000041930000}"/>
    <cellStyle name="20% - Accent1 4 2 5 7 3 4" xfId="37881" xr:uid="{00000000-0005-0000-0000-000042930000}"/>
    <cellStyle name="20% - Accent1 4 2 5 7 4" xfId="37882" xr:uid="{00000000-0005-0000-0000-000043930000}"/>
    <cellStyle name="20% - Accent1 4 2 5 7 4 2" xfId="37883" xr:uid="{00000000-0005-0000-0000-000044930000}"/>
    <cellStyle name="20% - Accent1 4 2 5 7 4 2 2" xfId="37884" xr:uid="{00000000-0005-0000-0000-000045930000}"/>
    <cellStyle name="20% - Accent1 4 2 5 7 4 2 2 2" xfId="37885" xr:uid="{00000000-0005-0000-0000-000046930000}"/>
    <cellStyle name="20% - Accent1 4 2 5 7 4 2 3" xfId="37886" xr:uid="{00000000-0005-0000-0000-000047930000}"/>
    <cellStyle name="20% - Accent1 4 2 5 7 4 3" xfId="37887" xr:uid="{00000000-0005-0000-0000-000048930000}"/>
    <cellStyle name="20% - Accent1 4 2 5 7 4 3 2" xfId="37888" xr:uid="{00000000-0005-0000-0000-000049930000}"/>
    <cellStyle name="20% - Accent1 4 2 5 7 4 4" xfId="37889" xr:uid="{00000000-0005-0000-0000-00004A930000}"/>
    <cellStyle name="20% - Accent1 4 2 5 7 5" xfId="37890" xr:uid="{00000000-0005-0000-0000-00004B930000}"/>
    <cellStyle name="20% - Accent1 4 2 5 7 5 2" xfId="37891" xr:uid="{00000000-0005-0000-0000-00004C930000}"/>
    <cellStyle name="20% - Accent1 4 2 5 7 5 2 2" xfId="37892" xr:uid="{00000000-0005-0000-0000-00004D930000}"/>
    <cellStyle name="20% - Accent1 4 2 5 7 5 3" xfId="37893" xr:uid="{00000000-0005-0000-0000-00004E930000}"/>
    <cellStyle name="20% - Accent1 4 2 5 7 6" xfId="37894" xr:uid="{00000000-0005-0000-0000-00004F930000}"/>
    <cellStyle name="20% - Accent1 4 2 5 7 6 2" xfId="37895" xr:uid="{00000000-0005-0000-0000-000050930000}"/>
    <cellStyle name="20% - Accent1 4 2 5 7 6 2 2" xfId="37896" xr:uid="{00000000-0005-0000-0000-000051930000}"/>
    <cellStyle name="20% - Accent1 4 2 5 7 6 3" xfId="37897" xr:uid="{00000000-0005-0000-0000-000052930000}"/>
    <cellStyle name="20% - Accent1 4 2 5 7 7" xfId="37898" xr:uid="{00000000-0005-0000-0000-000053930000}"/>
    <cellStyle name="20% - Accent1 4 2 5 7 7 2" xfId="37899" xr:uid="{00000000-0005-0000-0000-000054930000}"/>
    <cellStyle name="20% - Accent1 4 2 5 7 8" xfId="37900" xr:uid="{00000000-0005-0000-0000-000055930000}"/>
    <cellStyle name="20% - Accent1 4 2 5 7 8 2" xfId="37901" xr:uid="{00000000-0005-0000-0000-000056930000}"/>
    <cellStyle name="20% - Accent1 4 2 5 7 9" xfId="37902" xr:uid="{00000000-0005-0000-0000-000057930000}"/>
    <cellStyle name="20% - Accent1 4 2 5 8" xfId="37903" xr:uid="{00000000-0005-0000-0000-000058930000}"/>
    <cellStyle name="20% - Accent1 4 2 5 8 2" xfId="37904" xr:uid="{00000000-0005-0000-0000-000059930000}"/>
    <cellStyle name="20% - Accent1 4 2 5 8 2 2" xfId="37905" xr:uid="{00000000-0005-0000-0000-00005A930000}"/>
    <cellStyle name="20% - Accent1 4 2 5 8 2 2 2" xfId="37906" xr:uid="{00000000-0005-0000-0000-00005B930000}"/>
    <cellStyle name="20% - Accent1 4 2 5 8 2 3" xfId="37907" xr:uid="{00000000-0005-0000-0000-00005C930000}"/>
    <cellStyle name="20% - Accent1 4 2 5 8 3" xfId="37908" xr:uid="{00000000-0005-0000-0000-00005D930000}"/>
    <cellStyle name="20% - Accent1 4 2 5 8 3 2" xfId="37909" xr:uid="{00000000-0005-0000-0000-00005E930000}"/>
    <cellStyle name="20% - Accent1 4 2 5 8 4" xfId="37910" xr:uid="{00000000-0005-0000-0000-00005F930000}"/>
    <cellStyle name="20% - Accent1 4 2 5 9" xfId="37911" xr:uid="{00000000-0005-0000-0000-000060930000}"/>
    <cellStyle name="20% - Accent1 4 2 5 9 2" xfId="37912" xr:uid="{00000000-0005-0000-0000-000061930000}"/>
    <cellStyle name="20% - Accent1 4 2 5 9 2 2" xfId="37913" xr:uid="{00000000-0005-0000-0000-000062930000}"/>
    <cellStyle name="20% - Accent1 4 2 5 9 2 2 2" xfId="37914" xr:uid="{00000000-0005-0000-0000-000063930000}"/>
    <cellStyle name="20% - Accent1 4 2 5 9 2 3" xfId="37915" xr:uid="{00000000-0005-0000-0000-000064930000}"/>
    <cellStyle name="20% - Accent1 4 2 5 9 3" xfId="37916" xr:uid="{00000000-0005-0000-0000-000065930000}"/>
    <cellStyle name="20% - Accent1 4 2 5 9 3 2" xfId="37917" xr:uid="{00000000-0005-0000-0000-000066930000}"/>
    <cellStyle name="20% - Accent1 4 2 5 9 4" xfId="37918" xr:uid="{00000000-0005-0000-0000-000067930000}"/>
    <cellStyle name="20% - Accent1 4 2 6" xfId="37919" xr:uid="{00000000-0005-0000-0000-000068930000}"/>
    <cellStyle name="20% - Accent1 4 2 6 10" xfId="37920" xr:uid="{00000000-0005-0000-0000-000069930000}"/>
    <cellStyle name="20% - Accent1 4 2 6 10 2" xfId="37921" xr:uid="{00000000-0005-0000-0000-00006A930000}"/>
    <cellStyle name="20% - Accent1 4 2 6 10 2 2" xfId="37922" xr:uid="{00000000-0005-0000-0000-00006B930000}"/>
    <cellStyle name="20% - Accent1 4 2 6 10 3" xfId="37923" xr:uid="{00000000-0005-0000-0000-00006C930000}"/>
    <cellStyle name="20% - Accent1 4 2 6 11" xfId="37924" xr:uid="{00000000-0005-0000-0000-00006D930000}"/>
    <cellStyle name="20% - Accent1 4 2 6 11 2" xfId="37925" xr:uid="{00000000-0005-0000-0000-00006E930000}"/>
    <cellStyle name="20% - Accent1 4 2 6 11 2 2" xfId="37926" xr:uid="{00000000-0005-0000-0000-00006F930000}"/>
    <cellStyle name="20% - Accent1 4 2 6 11 3" xfId="37927" xr:uid="{00000000-0005-0000-0000-000070930000}"/>
    <cellStyle name="20% - Accent1 4 2 6 12" xfId="37928" xr:uid="{00000000-0005-0000-0000-000071930000}"/>
    <cellStyle name="20% - Accent1 4 2 6 12 2" xfId="37929" xr:uid="{00000000-0005-0000-0000-000072930000}"/>
    <cellStyle name="20% - Accent1 4 2 6 13" xfId="37930" xr:uid="{00000000-0005-0000-0000-000073930000}"/>
    <cellStyle name="20% - Accent1 4 2 6 13 2" xfId="37931" xr:uid="{00000000-0005-0000-0000-000074930000}"/>
    <cellStyle name="20% - Accent1 4 2 6 14" xfId="37932" xr:uid="{00000000-0005-0000-0000-000075930000}"/>
    <cellStyle name="20% - Accent1 4 2 6 2" xfId="37933" xr:uid="{00000000-0005-0000-0000-000076930000}"/>
    <cellStyle name="20% - Accent1 4 2 6 2 10" xfId="37934" xr:uid="{00000000-0005-0000-0000-000077930000}"/>
    <cellStyle name="20% - Accent1 4 2 6 2 10 2" xfId="37935" xr:uid="{00000000-0005-0000-0000-000078930000}"/>
    <cellStyle name="20% - Accent1 4 2 6 2 11" xfId="37936" xr:uid="{00000000-0005-0000-0000-000079930000}"/>
    <cellStyle name="20% - Accent1 4 2 6 2 2" xfId="37937" xr:uid="{00000000-0005-0000-0000-00007A930000}"/>
    <cellStyle name="20% - Accent1 4 2 6 2 2 2" xfId="37938" xr:uid="{00000000-0005-0000-0000-00007B930000}"/>
    <cellStyle name="20% - Accent1 4 2 6 2 2 2 2" xfId="37939" xr:uid="{00000000-0005-0000-0000-00007C930000}"/>
    <cellStyle name="20% - Accent1 4 2 6 2 2 2 2 2" xfId="37940" xr:uid="{00000000-0005-0000-0000-00007D930000}"/>
    <cellStyle name="20% - Accent1 4 2 6 2 2 2 2 2 2" xfId="37941" xr:uid="{00000000-0005-0000-0000-00007E930000}"/>
    <cellStyle name="20% - Accent1 4 2 6 2 2 2 2 3" xfId="37942" xr:uid="{00000000-0005-0000-0000-00007F930000}"/>
    <cellStyle name="20% - Accent1 4 2 6 2 2 2 3" xfId="37943" xr:uid="{00000000-0005-0000-0000-000080930000}"/>
    <cellStyle name="20% - Accent1 4 2 6 2 2 2 3 2" xfId="37944" xr:uid="{00000000-0005-0000-0000-000081930000}"/>
    <cellStyle name="20% - Accent1 4 2 6 2 2 2 4" xfId="37945" xr:uid="{00000000-0005-0000-0000-000082930000}"/>
    <cellStyle name="20% - Accent1 4 2 6 2 2 3" xfId="37946" xr:uid="{00000000-0005-0000-0000-000083930000}"/>
    <cellStyle name="20% - Accent1 4 2 6 2 2 3 2" xfId="37947" xr:uid="{00000000-0005-0000-0000-000084930000}"/>
    <cellStyle name="20% - Accent1 4 2 6 2 2 3 2 2" xfId="37948" xr:uid="{00000000-0005-0000-0000-000085930000}"/>
    <cellStyle name="20% - Accent1 4 2 6 2 2 3 2 2 2" xfId="37949" xr:uid="{00000000-0005-0000-0000-000086930000}"/>
    <cellStyle name="20% - Accent1 4 2 6 2 2 3 2 3" xfId="37950" xr:uid="{00000000-0005-0000-0000-000087930000}"/>
    <cellStyle name="20% - Accent1 4 2 6 2 2 3 3" xfId="37951" xr:uid="{00000000-0005-0000-0000-000088930000}"/>
    <cellStyle name="20% - Accent1 4 2 6 2 2 3 3 2" xfId="37952" xr:uid="{00000000-0005-0000-0000-000089930000}"/>
    <cellStyle name="20% - Accent1 4 2 6 2 2 3 4" xfId="37953" xr:uid="{00000000-0005-0000-0000-00008A930000}"/>
    <cellStyle name="20% - Accent1 4 2 6 2 2 4" xfId="37954" xr:uid="{00000000-0005-0000-0000-00008B930000}"/>
    <cellStyle name="20% - Accent1 4 2 6 2 2 4 2" xfId="37955" xr:uid="{00000000-0005-0000-0000-00008C930000}"/>
    <cellStyle name="20% - Accent1 4 2 6 2 2 4 2 2" xfId="37956" xr:uid="{00000000-0005-0000-0000-00008D930000}"/>
    <cellStyle name="20% - Accent1 4 2 6 2 2 4 2 2 2" xfId="37957" xr:uid="{00000000-0005-0000-0000-00008E930000}"/>
    <cellStyle name="20% - Accent1 4 2 6 2 2 4 2 3" xfId="37958" xr:uid="{00000000-0005-0000-0000-00008F930000}"/>
    <cellStyle name="20% - Accent1 4 2 6 2 2 4 3" xfId="37959" xr:uid="{00000000-0005-0000-0000-000090930000}"/>
    <cellStyle name="20% - Accent1 4 2 6 2 2 4 3 2" xfId="37960" xr:uid="{00000000-0005-0000-0000-000091930000}"/>
    <cellStyle name="20% - Accent1 4 2 6 2 2 4 4" xfId="37961" xr:uid="{00000000-0005-0000-0000-000092930000}"/>
    <cellStyle name="20% - Accent1 4 2 6 2 2 5" xfId="37962" xr:uid="{00000000-0005-0000-0000-000093930000}"/>
    <cellStyle name="20% - Accent1 4 2 6 2 2 5 2" xfId="37963" xr:uid="{00000000-0005-0000-0000-000094930000}"/>
    <cellStyle name="20% - Accent1 4 2 6 2 2 5 2 2" xfId="37964" xr:uid="{00000000-0005-0000-0000-000095930000}"/>
    <cellStyle name="20% - Accent1 4 2 6 2 2 5 3" xfId="37965" xr:uid="{00000000-0005-0000-0000-000096930000}"/>
    <cellStyle name="20% - Accent1 4 2 6 2 2 6" xfId="37966" xr:uid="{00000000-0005-0000-0000-000097930000}"/>
    <cellStyle name="20% - Accent1 4 2 6 2 2 6 2" xfId="37967" xr:uid="{00000000-0005-0000-0000-000098930000}"/>
    <cellStyle name="20% - Accent1 4 2 6 2 2 6 2 2" xfId="37968" xr:uid="{00000000-0005-0000-0000-000099930000}"/>
    <cellStyle name="20% - Accent1 4 2 6 2 2 6 3" xfId="37969" xr:uid="{00000000-0005-0000-0000-00009A930000}"/>
    <cellStyle name="20% - Accent1 4 2 6 2 2 7" xfId="37970" xr:uid="{00000000-0005-0000-0000-00009B930000}"/>
    <cellStyle name="20% - Accent1 4 2 6 2 2 7 2" xfId="37971" xr:uid="{00000000-0005-0000-0000-00009C930000}"/>
    <cellStyle name="20% - Accent1 4 2 6 2 2 8" xfId="37972" xr:uid="{00000000-0005-0000-0000-00009D930000}"/>
    <cellStyle name="20% - Accent1 4 2 6 2 2 8 2" xfId="37973" xr:uid="{00000000-0005-0000-0000-00009E930000}"/>
    <cellStyle name="20% - Accent1 4 2 6 2 2 9" xfId="37974" xr:uid="{00000000-0005-0000-0000-00009F930000}"/>
    <cellStyle name="20% - Accent1 4 2 6 2 3" xfId="37975" xr:uid="{00000000-0005-0000-0000-0000A0930000}"/>
    <cellStyle name="20% - Accent1 4 2 6 2 3 2" xfId="37976" xr:uid="{00000000-0005-0000-0000-0000A1930000}"/>
    <cellStyle name="20% - Accent1 4 2 6 2 3 2 2" xfId="37977" xr:uid="{00000000-0005-0000-0000-0000A2930000}"/>
    <cellStyle name="20% - Accent1 4 2 6 2 3 2 2 2" xfId="37978" xr:uid="{00000000-0005-0000-0000-0000A3930000}"/>
    <cellStyle name="20% - Accent1 4 2 6 2 3 2 2 2 2" xfId="37979" xr:uid="{00000000-0005-0000-0000-0000A4930000}"/>
    <cellStyle name="20% - Accent1 4 2 6 2 3 2 2 3" xfId="37980" xr:uid="{00000000-0005-0000-0000-0000A5930000}"/>
    <cellStyle name="20% - Accent1 4 2 6 2 3 2 3" xfId="37981" xr:uid="{00000000-0005-0000-0000-0000A6930000}"/>
    <cellStyle name="20% - Accent1 4 2 6 2 3 2 3 2" xfId="37982" xr:uid="{00000000-0005-0000-0000-0000A7930000}"/>
    <cellStyle name="20% - Accent1 4 2 6 2 3 2 4" xfId="37983" xr:uid="{00000000-0005-0000-0000-0000A8930000}"/>
    <cellStyle name="20% - Accent1 4 2 6 2 3 3" xfId="37984" xr:uid="{00000000-0005-0000-0000-0000A9930000}"/>
    <cellStyle name="20% - Accent1 4 2 6 2 3 3 2" xfId="37985" xr:uid="{00000000-0005-0000-0000-0000AA930000}"/>
    <cellStyle name="20% - Accent1 4 2 6 2 3 3 2 2" xfId="37986" xr:uid="{00000000-0005-0000-0000-0000AB930000}"/>
    <cellStyle name="20% - Accent1 4 2 6 2 3 3 2 2 2" xfId="37987" xr:uid="{00000000-0005-0000-0000-0000AC930000}"/>
    <cellStyle name="20% - Accent1 4 2 6 2 3 3 2 3" xfId="37988" xr:uid="{00000000-0005-0000-0000-0000AD930000}"/>
    <cellStyle name="20% - Accent1 4 2 6 2 3 3 3" xfId="37989" xr:uid="{00000000-0005-0000-0000-0000AE930000}"/>
    <cellStyle name="20% - Accent1 4 2 6 2 3 3 3 2" xfId="37990" xr:uid="{00000000-0005-0000-0000-0000AF930000}"/>
    <cellStyle name="20% - Accent1 4 2 6 2 3 3 4" xfId="37991" xr:uid="{00000000-0005-0000-0000-0000B0930000}"/>
    <cellStyle name="20% - Accent1 4 2 6 2 3 4" xfId="37992" xr:uid="{00000000-0005-0000-0000-0000B1930000}"/>
    <cellStyle name="20% - Accent1 4 2 6 2 3 4 2" xfId="37993" xr:uid="{00000000-0005-0000-0000-0000B2930000}"/>
    <cellStyle name="20% - Accent1 4 2 6 2 3 4 2 2" xfId="37994" xr:uid="{00000000-0005-0000-0000-0000B3930000}"/>
    <cellStyle name="20% - Accent1 4 2 6 2 3 4 2 2 2" xfId="37995" xr:uid="{00000000-0005-0000-0000-0000B4930000}"/>
    <cellStyle name="20% - Accent1 4 2 6 2 3 4 2 3" xfId="37996" xr:uid="{00000000-0005-0000-0000-0000B5930000}"/>
    <cellStyle name="20% - Accent1 4 2 6 2 3 4 3" xfId="37997" xr:uid="{00000000-0005-0000-0000-0000B6930000}"/>
    <cellStyle name="20% - Accent1 4 2 6 2 3 4 3 2" xfId="37998" xr:uid="{00000000-0005-0000-0000-0000B7930000}"/>
    <cellStyle name="20% - Accent1 4 2 6 2 3 4 4" xfId="37999" xr:uid="{00000000-0005-0000-0000-0000B8930000}"/>
    <cellStyle name="20% - Accent1 4 2 6 2 3 5" xfId="38000" xr:uid="{00000000-0005-0000-0000-0000B9930000}"/>
    <cellStyle name="20% - Accent1 4 2 6 2 3 5 2" xfId="38001" xr:uid="{00000000-0005-0000-0000-0000BA930000}"/>
    <cellStyle name="20% - Accent1 4 2 6 2 3 5 2 2" xfId="38002" xr:uid="{00000000-0005-0000-0000-0000BB930000}"/>
    <cellStyle name="20% - Accent1 4 2 6 2 3 5 3" xfId="38003" xr:uid="{00000000-0005-0000-0000-0000BC930000}"/>
    <cellStyle name="20% - Accent1 4 2 6 2 3 6" xfId="38004" xr:uid="{00000000-0005-0000-0000-0000BD930000}"/>
    <cellStyle name="20% - Accent1 4 2 6 2 3 6 2" xfId="38005" xr:uid="{00000000-0005-0000-0000-0000BE930000}"/>
    <cellStyle name="20% - Accent1 4 2 6 2 3 6 2 2" xfId="38006" xr:uid="{00000000-0005-0000-0000-0000BF930000}"/>
    <cellStyle name="20% - Accent1 4 2 6 2 3 6 3" xfId="38007" xr:uid="{00000000-0005-0000-0000-0000C0930000}"/>
    <cellStyle name="20% - Accent1 4 2 6 2 3 7" xfId="38008" xr:uid="{00000000-0005-0000-0000-0000C1930000}"/>
    <cellStyle name="20% - Accent1 4 2 6 2 3 7 2" xfId="38009" xr:uid="{00000000-0005-0000-0000-0000C2930000}"/>
    <cellStyle name="20% - Accent1 4 2 6 2 3 8" xfId="38010" xr:uid="{00000000-0005-0000-0000-0000C3930000}"/>
    <cellStyle name="20% - Accent1 4 2 6 2 3 8 2" xfId="38011" xr:uid="{00000000-0005-0000-0000-0000C4930000}"/>
    <cellStyle name="20% - Accent1 4 2 6 2 3 9" xfId="38012" xr:uid="{00000000-0005-0000-0000-0000C5930000}"/>
    <cellStyle name="20% - Accent1 4 2 6 2 4" xfId="38013" xr:uid="{00000000-0005-0000-0000-0000C6930000}"/>
    <cellStyle name="20% - Accent1 4 2 6 2 4 2" xfId="38014" xr:uid="{00000000-0005-0000-0000-0000C7930000}"/>
    <cellStyle name="20% - Accent1 4 2 6 2 4 2 2" xfId="38015" xr:uid="{00000000-0005-0000-0000-0000C8930000}"/>
    <cellStyle name="20% - Accent1 4 2 6 2 4 2 2 2" xfId="38016" xr:uid="{00000000-0005-0000-0000-0000C9930000}"/>
    <cellStyle name="20% - Accent1 4 2 6 2 4 2 3" xfId="38017" xr:uid="{00000000-0005-0000-0000-0000CA930000}"/>
    <cellStyle name="20% - Accent1 4 2 6 2 4 3" xfId="38018" xr:uid="{00000000-0005-0000-0000-0000CB930000}"/>
    <cellStyle name="20% - Accent1 4 2 6 2 4 3 2" xfId="38019" xr:uid="{00000000-0005-0000-0000-0000CC930000}"/>
    <cellStyle name="20% - Accent1 4 2 6 2 4 4" xfId="38020" xr:uid="{00000000-0005-0000-0000-0000CD930000}"/>
    <cellStyle name="20% - Accent1 4 2 6 2 5" xfId="38021" xr:uid="{00000000-0005-0000-0000-0000CE930000}"/>
    <cellStyle name="20% - Accent1 4 2 6 2 5 2" xfId="38022" xr:uid="{00000000-0005-0000-0000-0000CF930000}"/>
    <cellStyle name="20% - Accent1 4 2 6 2 5 2 2" xfId="38023" xr:uid="{00000000-0005-0000-0000-0000D0930000}"/>
    <cellStyle name="20% - Accent1 4 2 6 2 5 2 2 2" xfId="38024" xr:uid="{00000000-0005-0000-0000-0000D1930000}"/>
    <cellStyle name="20% - Accent1 4 2 6 2 5 2 3" xfId="38025" xr:uid="{00000000-0005-0000-0000-0000D2930000}"/>
    <cellStyle name="20% - Accent1 4 2 6 2 5 3" xfId="38026" xr:uid="{00000000-0005-0000-0000-0000D3930000}"/>
    <cellStyle name="20% - Accent1 4 2 6 2 5 3 2" xfId="38027" xr:uid="{00000000-0005-0000-0000-0000D4930000}"/>
    <cellStyle name="20% - Accent1 4 2 6 2 5 4" xfId="38028" xr:uid="{00000000-0005-0000-0000-0000D5930000}"/>
    <cellStyle name="20% - Accent1 4 2 6 2 6" xfId="38029" xr:uid="{00000000-0005-0000-0000-0000D6930000}"/>
    <cellStyle name="20% - Accent1 4 2 6 2 6 2" xfId="38030" xr:uid="{00000000-0005-0000-0000-0000D7930000}"/>
    <cellStyle name="20% - Accent1 4 2 6 2 6 2 2" xfId="38031" xr:uid="{00000000-0005-0000-0000-0000D8930000}"/>
    <cellStyle name="20% - Accent1 4 2 6 2 6 2 2 2" xfId="38032" xr:uid="{00000000-0005-0000-0000-0000D9930000}"/>
    <cellStyle name="20% - Accent1 4 2 6 2 6 2 3" xfId="38033" xr:uid="{00000000-0005-0000-0000-0000DA930000}"/>
    <cellStyle name="20% - Accent1 4 2 6 2 6 3" xfId="38034" xr:uid="{00000000-0005-0000-0000-0000DB930000}"/>
    <cellStyle name="20% - Accent1 4 2 6 2 6 3 2" xfId="38035" xr:uid="{00000000-0005-0000-0000-0000DC930000}"/>
    <cellStyle name="20% - Accent1 4 2 6 2 6 4" xfId="38036" xr:uid="{00000000-0005-0000-0000-0000DD930000}"/>
    <cellStyle name="20% - Accent1 4 2 6 2 7" xfId="38037" xr:uid="{00000000-0005-0000-0000-0000DE930000}"/>
    <cellStyle name="20% - Accent1 4 2 6 2 7 2" xfId="38038" xr:uid="{00000000-0005-0000-0000-0000DF930000}"/>
    <cellStyle name="20% - Accent1 4 2 6 2 7 2 2" xfId="38039" xr:uid="{00000000-0005-0000-0000-0000E0930000}"/>
    <cellStyle name="20% - Accent1 4 2 6 2 7 3" xfId="38040" xr:uid="{00000000-0005-0000-0000-0000E1930000}"/>
    <cellStyle name="20% - Accent1 4 2 6 2 8" xfId="38041" xr:uid="{00000000-0005-0000-0000-0000E2930000}"/>
    <cellStyle name="20% - Accent1 4 2 6 2 8 2" xfId="38042" xr:uid="{00000000-0005-0000-0000-0000E3930000}"/>
    <cellStyle name="20% - Accent1 4 2 6 2 8 2 2" xfId="38043" xr:uid="{00000000-0005-0000-0000-0000E4930000}"/>
    <cellStyle name="20% - Accent1 4 2 6 2 8 3" xfId="38044" xr:uid="{00000000-0005-0000-0000-0000E5930000}"/>
    <cellStyle name="20% - Accent1 4 2 6 2 9" xfId="38045" xr:uid="{00000000-0005-0000-0000-0000E6930000}"/>
    <cellStyle name="20% - Accent1 4 2 6 2 9 2" xfId="38046" xr:uid="{00000000-0005-0000-0000-0000E7930000}"/>
    <cellStyle name="20% - Accent1 4 2 6 3" xfId="38047" xr:uid="{00000000-0005-0000-0000-0000E8930000}"/>
    <cellStyle name="20% - Accent1 4 2 6 3 10" xfId="38048" xr:uid="{00000000-0005-0000-0000-0000E9930000}"/>
    <cellStyle name="20% - Accent1 4 2 6 3 10 2" xfId="38049" xr:uid="{00000000-0005-0000-0000-0000EA930000}"/>
    <cellStyle name="20% - Accent1 4 2 6 3 11" xfId="38050" xr:uid="{00000000-0005-0000-0000-0000EB930000}"/>
    <cellStyle name="20% - Accent1 4 2 6 3 2" xfId="38051" xr:uid="{00000000-0005-0000-0000-0000EC930000}"/>
    <cellStyle name="20% - Accent1 4 2 6 3 2 2" xfId="38052" xr:uid="{00000000-0005-0000-0000-0000ED930000}"/>
    <cellStyle name="20% - Accent1 4 2 6 3 2 2 2" xfId="38053" xr:uid="{00000000-0005-0000-0000-0000EE930000}"/>
    <cellStyle name="20% - Accent1 4 2 6 3 2 2 2 2" xfId="38054" xr:uid="{00000000-0005-0000-0000-0000EF930000}"/>
    <cellStyle name="20% - Accent1 4 2 6 3 2 2 2 2 2" xfId="38055" xr:uid="{00000000-0005-0000-0000-0000F0930000}"/>
    <cellStyle name="20% - Accent1 4 2 6 3 2 2 2 3" xfId="38056" xr:uid="{00000000-0005-0000-0000-0000F1930000}"/>
    <cellStyle name="20% - Accent1 4 2 6 3 2 2 3" xfId="38057" xr:uid="{00000000-0005-0000-0000-0000F2930000}"/>
    <cellStyle name="20% - Accent1 4 2 6 3 2 2 3 2" xfId="38058" xr:uid="{00000000-0005-0000-0000-0000F3930000}"/>
    <cellStyle name="20% - Accent1 4 2 6 3 2 2 4" xfId="38059" xr:uid="{00000000-0005-0000-0000-0000F4930000}"/>
    <cellStyle name="20% - Accent1 4 2 6 3 2 3" xfId="38060" xr:uid="{00000000-0005-0000-0000-0000F5930000}"/>
    <cellStyle name="20% - Accent1 4 2 6 3 2 3 2" xfId="38061" xr:uid="{00000000-0005-0000-0000-0000F6930000}"/>
    <cellStyle name="20% - Accent1 4 2 6 3 2 3 2 2" xfId="38062" xr:uid="{00000000-0005-0000-0000-0000F7930000}"/>
    <cellStyle name="20% - Accent1 4 2 6 3 2 3 2 2 2" xfId="38063" xr:uid="{00000000-0005-0000-0000-0000F8930000}"/>
    <cellStyle name="20% - Accent1 4 2 6 3 2 3 2 3" xfId="38064" xr:uid="{00000000-0005-0000-0000-0000F9930000}"/>
    <cellStyle name="20% - Accent1 4 2 6 3 2 3 3" xfId="38065" xr:uid="{00000000-0005-0000-0000-0000FA930000}"/>
    <cellStyle name="20% - Accent1 4 2 6 3 2 3 3 2" xfId="38066" xr:uid="{00000000-0005-0000-0000-0000FB930000}"/>
    <cellStyle name="20% - Accent1 4 2 6 3 2 3 4" xfId="38067" xr:uid="{00000000-0005-0000-0000-0000FC930000}"/>
    <cellStyle name="20% - Accent1 4 2 6 3 2 4" xfId="38068" xr:uid="{00000000-0005-0000-0000-0000FD930000}"/>
    <cellStyle name="20% - Accent1 4 2 6 3 2 4 2" xfId="38069" xr:uid="{00000000-0005-0000-0000-0000FE930000}"/>
    <cellStyle name="20% - Accent1 4 2 6 3 2 4 2 2" xfId="38070" xr:uid="{00000000-0005-0000-0000-0000FF930000}"/>
    <cellStyle name="20% - Accent1 4 2 6 3 2 4 2 2 2" xfId="38071" xr:uid="{00000000-0005-0000-0000-000000940000}"/>
    <cellStyle name="20% - Accent1 4 2 6 3 2 4 2 3" xfId="38072" xr:uid="{00000000-0005-0000-0000-000001940000}"/>
    <cellStyle name="20% - Accent1 4 2 6 3 2 4 3" xfId="38073" xr:uid="{00000000-0005-0000-0000-000002940000}"/>
    <cellStyle name="20% - Accent1 4 2 6 3 2 4 3 2" xfId="38074" xr:uid="{00000000-0005-0000-0000-000003940000}"/>
    <cellStyle name="20% - Accent1 4 2 6 3 2 4 4" xfId="38075" xr:uid="{00000000-0005-0000-0000-000004940000}"/>
    <cellStyle name="20% - Accent1 4 2 6 3 2 5" xfId="38076" xr:uid="{00000000-0005-0000-0000-000005940000}"/>
    <cellStyle name="20% - Accent1 4 2 6 3 2 5 2" xfId="38077" xr:uid="{00000000-0005-0000-0000-000006940000}"/>
    <cellStyle name="20% - Accent1 4 2 6 3 2 5 2 2" xfId="38078" xr:uid="{00000000-0005-0000-0000-000007940000}"/>
    <cellStyle name="20% - Accent1 4 2 6 3 2 5 3" xfId="38079" xr:uid="{00000000-0005-0000-0000-000008940000}"/>
    <cellStyle name="20% - Accent1 4 2 6 3 2 6" xfId="38080" xr:uid="{00000000-0005-0000-0000-000009940000}"/>
    <cellStyle name="20% - Accent1 4 2 6 3 2 6 2" xfId="38081" xr:uid="{00000000-0005-0000-0000-00000A940000}"/>
    <cellStyle name="20% - Accent1 4 2 6 3 2 6 2 2" xfId="38082" xr:uid="{00000000-0005-0000-0000-00000B940000}"/>
    <cellStyle name="20% - Accent1 4 2 6 3 2 6 3" xfId="38083" xr:uid="{00000000-0005-0000-0000-00000C940000}"/>
    <cellStyle name="20% - Accent1 4 2 6 3 2 7" xfId="38084" xr:uid="{00000000-0005-0000-0000-00000D940000}"/>
    <cellStyle name="20% - Accent1 4 2 6 3 2 7 2" xfId="38085" xr:uid="{00000000-0005-0000-0000-00000E940000}"/>
    <cellStyle name="20% - Accent1 4 2 6 3 2 8" xfId="38086" xr:uid="{00000000-0005-0000-0000-00000F940000}"/>
    <cellStyle name="20% - Accent1 4 2 6 3 2 8 2" xfId="38087" xr:uid="{00000000-0005-0000-0000-000010940000}"/>
    <cellStyle name="20% - Accent1 4 2 6 3 2 9" xfId="38088" xr:uid="{00000000-0005-0000-0000-000011940000}"/>
    <cellStyle name="20% - Accent1 4 2 6 3 3" xfId="38089" xr:uid="{00000000-0005-0000-0000-000012940000}"/>
    <cellStyle name="20% - Accent1 4 2 6 3 3 2" xfId="38090" xr:uid="{00000000-0005-0000-0000-000013940000}"/>
    <cellStyle name="20% - Accent1 4 2 6 3 3 2 2" xfId="38091" xr:uid="{00000000-0005-0000-0000-000014940000}"/>
    <cellStyle name="20% - Accent1 4 2 6 3 3 2 2 2" xfId="38092" xr:uid="{00000000-0005-0000-0000-000015940000}"/>
    <cellStyle name="20% - Accent1 4 2 6 3 3 2 2 2 2" xfId="38093" xr:uid="{00000000-0005-0000-0000-000016940000}"/>
    <cellStyle name="20% - Accent1 4 2 6 3 3 2 2 3" xfId="38094" xr:uid="{00000000-0005-0000-0000-000017940000}"/>
    <cellStyle name="20% - Accent1 4 2 6 3 3 2 3" xfId="38095" xr:uid="{00000000-0005-0000-0000-000018940000}"/>
    <cellStyle name="20% - Accent1 4 2 6 3 3 2 3 2" xfId="38096" xr:uid="{00000000-0005-0000-0000-000019940000}"/>
    <cellStyle name="20% - Accent1 4 2 6 3 3 2 4" xfId="38097" xr:uid="{00000000-0005-0000-0000-00001A940000}"/>
    <cellStyle name="20% - Accent1 4 2 6 3 3 3" xfId="38098" xr:uid="{00000000-0005-0000-0000-00001B940000}"/>
    <cellStyle name="20% - Accent1 4 2 6 3 3 3 2" xfId="38099" xr:uid="{00000000-0005-0000-0000-00001C940000}"/>
    <cellStyle name="20% - Accent1 4 2 6 3 3 3 2 2" xfId="38100" xr:uid="{00000000-0005-0000-0000-00001D940000}"/>
    <cellStyle name="20% - Accent1 4 2 6 3 3 3 2 2 2" xfId="38101" xr:uid="{00000000-0005-0000-0000-00001E940000}"/>
    <cellStyle name="20% - Accent1 4 2 6 3 3 3 2 3" xfId="38102" xr:uid="{00000000-0005-0000-0000-00001F940000}"/>
    <cellStyle name="20% - Accent1 4 2 6 3 3 3 3" xfId="38103" xr:uid="{00000000-0005-0000-0000-000020940000}"/>
    <cellStyle name="20% - Accent1 4 2 6 3 3 3 3 2" xfId="38104" xr:uid="{00000000-0005-0000-0000-000021940000}"/>
    <cellStyle name="20% - Accent1 4 2 6 3 3 3 4" xfId="38105" xr:uid="{00000000-0005-0000-0000-000022940000}"/>
    <cellStyle name="20% - Accent1 4 2 6 3 3 4" xfId="38106" xr:uid="{00000000-0005-0000-0000-000023940000}"/>
    <cellStyle name="20% - Accent1 4 2 6 3 3 4 2" xfId="38107" xr:uid="{00000000-0005-0000-0000-000024940000}"/>
    <cellStyle name="20% - Accent1 4 2 6 3 3 4 2 2" xfId="38108" xr:uid="{00000000-0005-0000-0000-000025940000}"/>
    <cellStyle name="20% - Accent1 4 2 6 3 3 4 2 2 2" xfId="38109" xr:uid="{00000000-0005-0000-0000-000026940000}"/>
    <cellStyle name="20% - Accent1 4 2 6 3 3 4 2 3" xfId="38110" xr:uid="{00000000-0005-0000-0000-000027940000}"/>
    <cellStyle name="20% - Accent1 4 2 6 3 3 4 3" xfId="38111" xr:uid="{00000000-0005-0000-0000-000028940000}"/>
    <cellStyle name="20% - Accent1 4 2 6 3 3 4 3 2" xfId="38112" xr:uid="{00000000-0005-0000-0000-000029940000}"/>
    <cellStyle name="20% - Accent1 4 2 6 3 3 4 4" xfId="38113" xr:uid="{00000000-0005-0000-0000-00002A940000}"/>
    <cellStyle name="20% - Accent1 4 2 6 3 3 5" xfId="38114" xr:uid="{00000000-0005-0000-0000-00002B940000}"/>
    <cellStyle name="20% - Accent1 4 2 6 3 3 5 2" xfId="38115" xr:uid="{00000000-0005-0000-0000-00002C940000}"/>
    <cellStyle name="20% - Accent1 4 2 6 3 3 5 2 2" xfId="38116" xr:uid="{00000000-0005-0000-0000-00002D940000}"/>
    <cellStyle name="20% - Accent1 4 2 6 3 3 5 3" xfId="38117" xr:uid="{00000000-0005-0000-0000-00002E940000}"/>
    <cellStyle name="20% - Accent1 4 2 6 3 3 6" xfId="38118" xr:uid="{00000000-0005-0000-0000-00002F940000}"/>
    <cellStyle name="20% - Accent1 4 2 6 3 3 6 2" xfId="38119" xr:uid="{00000000-0005-0000-0000-000030940000}"/>
    <cellStyle name="20% - Accent1 4 2 6 3 3 6 2 2" xfId="38120" xr:uid="{00000000-0005-0000-0000-000031940000}"/>
    <cellStyle name="20% - Accent1 4 2 6 3 3 6 3" xfId="38121" xr:uid="{00000000-0005-0000-0000-000032940000}"/>
    <cellStyle name="20% - Accent1 4 2 6 3 3 7" xfId="38122" xr:uid="{00000000-0005-0000-0000-000033940000}"/>
    <cellStyle name="20% - Accent1 4 2 6 3 3 7 2" xfId="38123" xr:uid="{00000000-0005-0000-0000-000034940000}"/>
    <cellStyle name="20% - Accent1 4 2 6 3 3 8" xfId="38124" xr:uid="{00000000-0005-0000-0000-000035940000}"/>
    <cellStyle name="20% - Accent1 4 2 6 3 3 8 2" xfId="38125" xr:uid="{00000000-0005-0000-0000-000036940000}"/>
    <cellStyle name="20% - Accent1 4 2 6 3 3 9" xfId="38126" xr:uid="{00000000-0005-0000-0000-000037940000}"/>
    <cellStyle name="20% - Accent1 4 2 6 3 4" xfId="38127" xr:uid="{00000000-0005-0000-0000-000038940000}"/>
    <cellStyle name="20% - Accent1 4 2 6 3 4 2" xfId="38128" xr:uid="{00000000-0005-0000-0000-000039940000}"/>
    <cellStyle name="20% - Accent1 4 2 6 3 4 2 2" xfId="38129" xr:uid="{00000000-0005-0000-0000-00003A940000}"/>
    <cellStyle name="20% - Accent1 4 2 6 3 4 2 2 2" xfId="38130" xr:uid="{00000000-0005-0000-0000-00003B940000}"/>
    <cellStyle name="20% - Accent1 4 2 6 3 4 2 3" xfId="38131" xr:uid="{00000000-0005-0000-0000-00003C940000}"/>
    <cellStyle name="20% - Accent1 4 2 6 3 4 3" xfId="38132" xr:uid="{00000000-0005-0000-0000-00003D940000}"/>
    <cellStyle name="20% - Accent1 4 2 6 3 4 3 2" xfId="38133" xr:uid="{00000000-0005-0000-0000-00003E940000}"/>
    <cellStyle name="20% - Accent1 4 2 6 3 4 4" xfId="38134" xr:uid="{00000000-0005-0000-0000-00003F940000}"/>
    <cellStyle name="20% - Accent1 4 2 6 3 5" xfId="38135" xr:uid="{00000000-0005-0000-0000-000040940000}"/>
    <cellStyle name="20% - Accent1 4 2 6 3 5 2" xfId="38136" xr:uid="{00000000-0005-0000-0000-000041940000}"/>
    <cellStyle name="20% - Accent1 4 2 6 3 5 2 2" xfId="38137" xr:uid="{00000000-0005-0000-0000-000042940000}"/>
    <cellStyle name="20% - Accent1 4 2 6 3 5 2 2 2" xfId="38138" xr:uid="{00000000-0005-0000-0000-000043940000}"/>
    <cellStyle name="20% - Accent1 4 2 6 3 5 2 3" xfId="38139" xr:uid="{00000000-0005-0000-0000-000044940000}"/>
    <cellStyle name="20% - Accent1 4 2 6 3 5 3" xfId="38140" xr:uid="{00000000-0005-0000-0000-000045940000}"/>
    <cellStyle name="20% - Accent1 4 2 6 3 5 3 2" xfId="38141" xr:uid="{00000000-0005-0000-0000-000046940000}"/>
    <cellStyle name="20% - Accent1 4 2 6 3 5 4" xfId="38142" xr:uid="{00000000-0005-0000-0000-000047940000}"/>
    <cellStyle name="20% - Accent1 4 2 6 3 6" xfId="38143" xr:uid="{00000000-0005-0000-0000-000048940000}"/>
    <cellStyle name="20% - Accent1 4 2 6 3 6 2" xfId="38144" xr:uid="{00000000-0005-0000-0000-000049940000}"/>
    <cellStyle name="20% - Accent1 4 2 6 3 6 2 2" xfId="38145" xr:uid="{00000000-0005-0000-0000-00004A940000}"/>
    <cellStyle name="20% - Accent1 4 2 6 3 6 2 2 2" xfId="38146" xr:uid="{00000000-0005-0000-0000-00004B940000}"/>
    <cellStyle name="20% - Accent1 4 2 6 3 6 2 3" xfId="38147" xr:uid="{00000000-0005-0000-0000-00004C940000}"/>
    <cellStyle name="20% - Accent1 4 2 6 3 6 3" xfId="38148" xr:uid="{00000000-0005-0000-0000-00004D940000}"/>
    <cellStyle name="20% - Accent1 4 2 6 3 6 3 2" xfId="38149" xr:uid="{00000000-0005-0000-0000-00004E940000}"/>
    <cellStyle name="20% - Accent1 4 2 6 3 6 4" xfId="38150" xr:uid="{00000000-0005-0000-0000-00004F940000}"/>
    <cellStyle name="20% - Accent1 4 2 6 3 7" xfId="38151" xr:uid="{00000000-0005-0000-0000-000050940000}"/>
    <cellStyle name="20% - Accent1 4 2 6 3 7 2" xfId="38152" xr:uid="{00000000-0005-0000-0000-000051940000}"/>
    <cellStyle name="20% - Accent1 4 2 6 3 7 2 2" xfId="38153" xr:uid="{00000000-0005-0000-0000-000052940000}"/>
    <cellStyle name="20% - Accent1 4 2 6 3 7 3" xfId="38154" xr:uid="{00000000-0005-0000-0000-000053940000}"/>
    <cellStyle name="20% - Accent1 4 2 6 3 8" xfId="38155" xr:uid="{00000000-0005-0000-0000-000054940000}"/>
    <cellStyle name="20% - Accent1 4 2 6 3 8 2" xfId="38156" xr:uid="{00000000-0005-0000-0000-000055940000}"/>
    <cellStyle name="20% - Accent1 4 2 6 3 8 2 2" xfId="38157" xr:uid="{00000000-0005-0000-0000-000056940000}"/>
    <cellStyle name="20% - Accent1 4 2 6 3 8 3" xfId="38158" xr:uid="{00000000-0005-0000-0000-000057940000}"/>
    <cellStyle name="20% - Accent1 4 2 6 3 9" xfId="38159" xr:uid="{00000000-0005-0000-0000-000058940000}"/>
    <cellStyle name="20% - Accent1 4 2 6 3 9 2" xfId="38160" xr:uid="{00000000-0005-0000-0000-000059940000}"/>
    <cellStyle name="20% - Accent1 4 2 6 4" xfId="38161" xr:uid="{00000000-0005-0000-0000-00005A940000}"/>
    <cellStyle name="20% - Accent1 4 2 6 4 10" xfId="38162" xr:uid="{00000000-0005-0000-0000-00005B940000}"/>
    <cellStyle name="20% - Accent1 4 2 6 4 10 2" xfId="38163" xr:uid="{00000000-0005-0000-0000-00005C940000}"/>
    <cellStyle name="20% - Accent1 4 2 6 4 11" xfId="38164" xr:uid="{00000000-0005-0000-0000-00005D940000}"/>
    <cellStyle name="20% - Accent1 4 2 6 4 2" xfId="38165" xr:uid="{00000000-0005-0000-0000-00005E940000}"/>
    <cellStyle name="20% - Accent1 4 2 6 4 2 2" xfId="38166" xr:uid="{00000000-0005-0000-0000-00005F940000}"/>
    <cellStyle name="20% - Accent1 4 2 6 4 2 2 2" xfId="38167" xr:uid="{00000000-0005-0000-0000-000060940000}"/>
    <cellStyle name="20% - Accent1 4 2 6 4 2 2 2 2" xfId="38168" xr:uid="{00000000-0005-0000-0000-000061940000}"/>
    <cellStyle name="20% - Accent1 4 2 6 4 2 2 2 2 2" xfId="38169" xr:uid="{00000000-0005-0000-0000-000062940000}"/>
    <cellStyle name="20% - Accent1 4 2 6 4 2 2 2 3" xfId="38170" xr:uid="{00000000-0005-0000-0000-000063940000}"/>
    <cellStyle name="20% - Accent1 4 2 6 4 2 2 3" xfId="38171" xr:uid="{00000000-0005-0000-0000-000064940000}"/>
    <cellStyle name="20% - Accent1 4 2 6 4 2 2 3 2" xfId="38172" xr:uid="{00000000-0005-0000-0000-000065940000}"/>
    <cellStyle name="20% - Accent1 4 2 6 4 2 2 4" xfId="38173" xr:uid="{00000000-0005-0000-0000-000066940000}"/>
    <cellStyle name="20% - Accent1 4 2 6 4 2 3" xfId="38174" xr:uid="{00000000-0005-0000-0000-000067940000}"/>
    <cellStyle name="20% - Accent1 4 2 6 4 2 3 2" xfId="38175" xr:uid="{00000000-0005-0000-0000-000068940000}"/>
    <cellStyle name="20% - Accent1 4 2 6 4 2 3 2 2" xfId="38176" xr:uid="{00000000-0005-0000-0000-000069940000}"/>
    <cellStyle name="20% - Accent1 4 2 6 4 2 3 2 2 2" xfId="38177" xr:uid="{00000000-0005-0000-0000-00006A940000}"/>
    <cellStyle name="20% - Accent1 4 2 6 4 2 3 2 3" xfId="38178" xr:uid="{00000000-0005-0000-0000-00006B940000}"/>
    <cellStyle name="20% - Accent1 4 2 6 4 2 3 3" xfId="38179" xr:uid="{00000000-0005-0000-0000-00006C940000}"/>
    <cellStyle name="20% - Accent1 4 2 6 4 2 3 3 2" xfId="38180" xr:uid="{00000000-0005-0000-0000-00006D940000}"/>
    <cellStyle name="20% - Accent1 4 2 6 4 2 3 4" xfId="38181" xr:uid="{00000000-0005-0000-0000-00006E940000}"/>
    <cellStyle name="20% - Accent1 4 2 6 4 2 4" xfId="38182" xr:uid="{00000000-0005-0000-0000-00006F940000}"/>
    <cellStyle name="20% - Accent1 4 2 6 4 2 4 2" xfId="38183" xr:uid="{00000000-0005-0000-0000-000070940000}"/>
    <cellStyle name="20% - Accent1 4 2 6 4 2 4 2 2" xfId="38184" xr:uid="{00000000-0005-0000-0000-000071940000}"/>
    <cellStyle name="20% - Accent1 4 2 6 4 2 4 2 2 2" xfId="38185" xr:uid="{00000000-0005-0000-0000-000072940000}"/>
    <cellStyle name="20% - Accent1 4 2 6 4 2 4 2 3" xfId="38186" xr:uid="{00000000-0005-0000-0000-000073940000}"/>
    <cellStyle name="20% - Accent1 4 2 6 4 2 4 3" xfId="38187" xr:uid="{00000000-0005-0000-0000-000074940000}"/>
    <cellStyle name="20% - Accent1 4 2 6 4 2 4 3 2" xfId="38188" xr:uid="{00000000-0005-0000-0000-000075940000}"/>
    <cellStyle name="20% - Accent1 4 2 6 4 2 4 4" xfId="38189" xr:uid="{00000000-0005-0000-0000-000076940000}"/>
    <cellStyle name="20% - Accent1 4 2 6 4 2 5" xfId="38190" xr:uid="{00000000-0005-0000-0000-000077940000}"/>
    <cellStyle name="20% - Accent1 4 2 6 4 2 5 2" xfId="38191" xr:uid="{00000000-0005-0000-0000-000078940000}"/>
    <cellStyle name="20% - Accent1 4 2 6 4 2 5 2 2" xfId="38192" xr:uid="{00000000-0005-0000-0000-000079940000}"/>
    <cellStyle name="20% - Accent1 4 2 6 4 2 5 3" xfId="38193" xr:uid="{00000000-0005-0000-0000-00007A940000}"/>
    <cellStyle name="20% - Accent1 4 2 6 4 2 6" xfId="38194" xr:uid="{00000000-0005-0000-0000-00007B940000}"/>
    <cellStyle name="20% - Accent1 4 2 6 4 2 6 2" xfId="38195" xr:uid="{00000000-0005-0000-0000-00007C940000}"/>
    <cellStyle name="20% - Accent1 4 2 6 4 2 6 2 2" xfId="38196" xr:uid="{00000000-0005-0000-0000-00007D940000}"/>
    <cellStyle name="20% - Accent1 4 2 6 4 2 6 3" xfId="38197" xr:uid="{00000000-0005-0000-0000-00007E940000}"/>
    <cellStyle name="20% - Accent1 4 2 6 4 2 7" xfId="38198" xr:uid="{00000000-0005-0000-0000-00007F940000}"/>
    <cellStyle name="20% - Accent1 4 2 6 4 2 7 2" xfId="38199" xr:uid="{00000000-0005-0000-0000-000080940000}"/>
    <cellStyle name="20% - Accent1 4 2 6 4 2 8" xfId="38200" xr:uid="{00000000-0005-0000-0000-000081940000}"/>
    <cellStyle name="20% - Accent1 4 2 6 4 2 8 2" xfId="38201" xr:uid="{00000000-0005-0000-0000-000082940000}"/>
    <cellStyle name="20% - Accent1 4 2 6 4 2 9" xfId="38202" xr:uid="{00000000-0005-0000-0000-000083940000}"/>
    <cellStyle name="20% - Accent1 4 2 6 4 3" xfId="38203" xr:uid="{00000000-0005-0000-0000-000084940000}"/>
    <cellStyle name="20% - Accent1 4 2 6 4 3 2" xfId="38204" xr:uid="{00000000-0005-0000-0000-000085940000}"/>
    <cellStyle name="20% - Accent1 4 2 6 4 3 2 2" xfId="38205" xr:uid="{00000000-0005-0000-0000-000086940000}"/>
    <cellStyle name="20% - Accent1 4 2 6 4 3 2 2 2" xfId="38206" xr:uid="{00000000-0005-0000-0000-000087940000}"/>
    <cellStyle name="20% - Accent1 4 2 6 4 3 2 2 2 2" xfId="38207" xr:uid="{00000000-0005-0000-0000-000088940000}"/>
    <cellStyle name="20% - Accent1 4 2 6 4 3 2 2 3" xfId="38208" xr:uid="{00000000-0005-0000-0000-000089940000}"/>
    <cellStyle name="20% - Accent1 4 2 6 4 3 2 3" xfId="38209" xr:uid="{00000000-0005-0000-0000-00008A940000}"/>
    <cellStyle name="20% - Accent1 4 2 6 4 3 2 3 2" xfId="38210" xr:uid="{00000000-0005-0000-0000-00008B940000}"/>
    <cellStyle name="20% - Accent1 4 2 6 4 3 2 4" xfId="38211" xr:uid="{00000000-0005-0000-0000-00008C940000}"/>
    <cellStyle name="20% - Accent1 4 2 6 4 3 3" xfId="38212" xr:uid="{00000000-0005-0000-0000-00008D940000}"/>
    <cellStyle name="20% - Accent1 4 2 6 4 3 3 2" xfId="38213" xr:uid="{00000000-0005-0000-0000-00008E940000}"/>
    <cellStyle name="20% - Accent1 4 2 6 4 3 3 2 2" xfId="38214" xr:uid="{00000000-0005-0000-0000-00008F940000}"/>
    <cellStyle name="20% - Accent1 4 2 6 4 3 3 2 2 2" xfId="38215" xr:uid="{00000000-0005-0000-0000-000090940000}"/>
    <cellStyle name="20% - Accent1 4 2 6 4 3 3 2 3" xfId="38216" xr:uid="{00000000-0005-0000-0000-000091940000}"/>
    <cellStyle name="20% - Accent1 4 2 6 4 3 3 3" xfId="38217" xr:uid="{00000000-0005-0000-0000-000092940000}"/>
    <cellStyle name="20% - Accent1 4 2 6 4 3 3 3 2" xfId="38218" xr:uid="{00000000-0005-0000-0000-000093940000}"/>
    <cellStyle name="20% - Accent1 4 2 6 4 3 3 4" xfId="38219" xr:uid="{00000000-0005-0000-0000-000094940000}"/>
    <cellStyle name="20% - Accent1 4 2 6 4 3 4" xfId="38220" xr:uid="{00000000-0005-0000-0000-000095940000}"/>
    <cellStyle name="20% - Accent1 4 2 6 4 3 4 2" xfId="38221" xr:uid="{00000000-0005-0000-0000-000096940000}"/>
    <cellStyle name="20% - Accent1 4 2 6 4 3 4 2 2" xfId="38222" xr:uid="{00000000-0005-0000-0000-000097940000}"/>
    <cellStyle name="20% - Accent1 4 2 6 4 3 4 2 2 2" xfId="38223" xr:uid="{00000000-0005-0000-0000-000098940000}"/>
    <cellStyle name="20% - Accent1 4 2 6 4 3 4 2 3" xfId="38224" xr:uid="{00000000-0005-0000-0000-000099940000}"/>
    <cellStyle name="20% - Accent1 4 2 6 4 3 4 3" xfId="38225" xr:uid="{00000000-0005-0000-0000-00009A940000}"/>
    <cellStyle name="20% - Accent1 4 2 6 4 3 4 3 2" xfId="38226" xr:uid="{00000000-0005-0000-0000-00009B940000}"/>
    <cellStyle name="20% - Accent1 4 2 6 4 3 4 4" xfId="38227" xr:uid="{00000000-0005-0000-0000-00009C940000}"/>
    <cellStyle name="20% - Accent1 4 2 6 4 3 5" xfId="38228" xr:uid="{00000000-0005-0000-0000-00009D940000}"/>
    <cellStyle name="20% - Accent1 4 2 6 4 3 5 2" xfId="38229" xr:uid="{00000000-0005-0000-0000-00009E940000}"/>
    <cellStyle name="20% - Accent1 4 2 6 4 3 5 2 2" xfId="38230" xr:uid="{00000000-0005-0000-0000-00009F940000}"/>
    <cellStyle name="20% - Accent1 4 2 6 4 3 5 3" xfId="38231" xr:uid="{00000000-0005-0000-0000-0000A0940000}"/>
    <cellStyle name="20% - Accent1 4 2 6 4 3 6" xfId="38232" xr:uid="{00000000-0005-0000-0000-0000A1940000}"/>
    <cellStyle name="20% - Accent1 4 2 6 4 3 6 2" xfId="38233" xr:uid="{00000000-0005-0000-0000-0000A2940000}"/>
    <cellStyle name="20% - Accent1 4 2 6 4 3 6 2 2" xfId="38234" xr:uid="{00000000-0005-0000-0000-0000A3940000}"/>
    <cellStyle name="20% - Accent1 4 2 6 4 3 6 3" xfId="38235" xr:uid="{00000000-0005-0000-0000-0000A4940000}"/>
    <cellStyle name="20% - Accent1 4 2 6 4 3 7" xfId="38236" xr:uid="{00000000-0005-0000-0000-0000A5940000}"/>
    <cellStyle name="20% - Accent1 4 2 6 4 3 7 2" xfId="38237" xr:uid="{00000000-0005-0000-0000-0000A6940000}"/>
    <cellStyle name="20% - Accent1 4 2 6 4 3 8" xfId="38238" xr:uid="{00000000-0005-0000-0000-0000A7940000}"/>
    <cellStyle name="20% - Accent1 4 2 6 4 3 8 2" xfId="38239" xr:uid="{00000000-0005-0000-0000-0000A8940000}"/>
    <cellStyle name="20% - Accent1 4 2 6 4 3 9" xfId="38240" xr:uid="{00000000-0005-0000-0000-0000A9940000}"/>
    <cellStyle name="20% - Accent1 4 2 6 4 4" xfId="38241" xr:uid="{00000000-0005-0000-0000-0000AA940000}"/>
    <cellStyle name="20% - Accent1 4 2 6 4 4 2" xfId="38242" xr:uid="{00000000-0005-0000-0000-0000AB940000}"/>
    <cellStyle name="20% - Accent1 4 2 6 4 4 2 2" xfId="38243" xr:uid="{00000000-0005-0000-0000-0000AC940000}"/>
    <cellStyle name="20% - Accent1 4 2 6 4 4 2 2 2" xfId="38244" xr:uid="{00000000-0005-0000-0000-0000AD940000}"/>
    <cellStyle name="20% - Accent1 4 2 6 4 4 2 3" xfId="38245" xr:uid="{00000000-0005-0000-0000-0000AE940000}"/>
    <cellStyle name="20% - Accent1 4 2 6 4 4 3" xfId="38246" xr:uid="{00000000-0005-0000-0000-0000AF940000}"/>
    <cellStyle name="20% - Accent1 4 2 6 4 4 3 2" xfId="38247" xr:uid="{00000000-0005-0000-0000-0000B0940000}"/>
    <cellStyle name="20% - Accent1 4 2 6 4 4 4" xfId="38248" xr:uid="{00000000-0005-0000-0000-0000B1940000}"/>
    <cellStyle name="20% - Accent1 4 2 6 4 5" xfId="38249" xr:uid="{00000000-0005-0000-0000-0000B2940000}"/>
    <cellStyle name="20% - Accent1 4 2 6 4 5 2" xfId="38250" xr:uid="{00000000-0005-0000-0000-0000B3940000}"/>
    <cellStyle name="20% - Accent1 4 2 6 4 5 2 2" xfId="38251" xr:uid="{00000000-0005-0000-0000-0000B4940000}"/>
    <cellStyle name="20% - Accent1 4 2 6 4 5 2 2 2" xfId="38252" xr:uid="{00000000-0005-0000-0000-0000B5940000}"/>
    <cellStyle name="20% - Accent1 4 2 6 4 5 2 3" xfId="38253" xr:uid="{00000000-0005-0000-0000-0000B6940000}"/>
    <cellStyle name="20% - Accent1 4 2 6 4 5 3" xfId="38254" xr:uid="{00000000-0005-0000-0000-0000B7940000}"/>
    <cellStyle name="20% - Accent1 4 2 6 4 5 3 2" xfId="38255" xr:uid="{00000000-0005-0000-0000-0000B8940000}"/>
    <cellStyle name="20% - Accent1 4 2 6 4 5 4" xfId="38256" xr:uid="{00000000-0005-0000-0000-0000B9940000}"/>
    <cellStyle name="20% - Accent1 4 2 6 4 6" xfId="38257" xr:uid="{00000000-0005-0000-0000-0000BA940000}"/>
    <cellStyle name="20% - Accent1 4 2 6 4 6 2" xfId="38258" xr:uid="{00000000-0005-0000-0000-0000BB940000}"/>
    <cellStyle name="20% - Accent1 4 2 6 4 6 2 2" xfId="38259" xr:uid="{00000000-0005-0000-0000-0000BC940000}"/>
    <cellStyle name="20% - Accent1 4 2 6 4 6 2 2 2" xfId="38260" xr:uid="{00000000-0005-0000-0000-0000BD940000}"/>
    <cellStyle name="20% - Accent1 4 2 6 4 6 2 3" xfId="38261" xr:uid="{00000000-0005-0000-0000-0000BE940000}"/>
    <cellStyle name="20% - Accent1 4 2 6 4 6 3" xfId="38262" xr:uid="{00000000-0005-0000-0000-0000BF940000}"/>
    <cellStyle name="20% - Accent1 4 2 6 4 6 3 2" xfId="38263" xr:uid="{00000000-0005-0000-0000-0000C0940000}"/>
    <cellStyle name="20% - Accent1 4 2 6 4 6 4" xfId="38264" xr:uid="{00000000-0005-0000-0000-0000C1940000}"/>
    <cellStyle name="20% - Accent1 4 2 6 4 7" xfId="38265" xr:uid="{00000000-0005-0000-0000-0000C2940000}"/>
    <cellStyle name="20% - Accent1 4 2 6 4 7 2" xfId="38266" xr:uid="{00000000-0005-0000-0000-0000C3940000}"/>
    <cellStyle name="20% - Accent1 4 2 6 4 7 2 2" xfId="38267" xr:uid="{00000000-0005-0000-0000-0000C4940000}"/>
    <cellStyle name="20% - Accent1 4 2 6 4 7 3" xfId="38268" xr:uid="{00000000-0005-0000-0000-0000C5940000}"/>
    <cellStyle name="20% - Accent1 4 2 6 4 8" xfId="38269" xr:uid="{00000000-0005-0000-0000-0000C6940000}"/>
    <cellStyle name="20% - Accent1 4 2 6 4 8 2" xfId="38270" xr:uid="{00000000-0005-0000-0000-0000C7940000}"/>
    <cellStyle name="20% - Accent1 4 2 6 4 8 2 2" xfId="38271" xr:uid="{00000000-0005-0000-0000-0000C8940000}"/>
    <cellStyle name="20% - Accent1 4 2 6 4 8 3" xfId="38272" xr:uid="{00000000-0005-0000-0000-0000C9940000}"/>
    <cellStyle name="20% - Accent1 4 2 6 4 9" xfId="38273" xr:uid="{00000000-0005-0000-0000-0000CA940000}"/>
    <cellStyle name="20% - Accent1 4 2 6 4 9 2" xfId="38274" xr:uid="{00000000-0005-0000-0000-0000CB940000}"/>
    <cellStyle name="20% - Accent1 4 2 6 5" xfId="38275" xr:uid="{00000000-0005-0000-0000-0000CC940000}"/>
    <cellStyle name="20% - Accent1 4 2 6 5 2" xfId="38276" xr:uid="{00000000-0005-0000-0000-0000CD940000}"/>
    <cellStyle name="20% - Accent1 4 2 6 5 2 2" xfId="38277" xr:uid="{00000000-0005-0000-0000-0000CE940000}"/>
    <cellStyle name="20% - Accent1 4 2 6 5 2 2 2" xfId="38278" xr:uid="{00000000-0005-0000-0000-0000CF940000}"/>
    <cellStyle name="20% - Accent1 4 2 6 5 2 2 2 2" xfId="38279" xr:uid="{00000000-0005-0000-0000-0000D0940000}"/>
    <cellStyle name="20% - Accent1 4 2 6 5 2 2 3" xfId="38280" xr:uid="{00000000-0005-0000-0000-0000D1940000}"/>
    <cellStyle name="20% - Accent1 4 2 6 5 2 3" xfId="38281" xr:uid="{00000000-0005-0000-0000-0000D2940000}"/>
    <cellStyle name="20% - Accent1 4 2 6 5 2 3 2" xfId="38282" xr:uid="{00000000-0005-0000-0000-0000D3940000}"/>
    <cellStyle name="20% - Accent1 4 2 6 5 2 4" xfId="38283" xr:uid="{00000000-0005-0000-0000-0000D4940000}"/>
    <cellStyle name="20% - Accent1 4 2 6 5 3" xfId="38284" xr:uid="{00000000-0005-0000-0000-0000D5940000}"/>
    <cellStyle name="20% - Accent1 4 2 6 5 3 2" xfId="38285" xr:uid="{00000000-0005-0000-0000-0000D6940000}"/>
    <cellStyle name="20% - Accent1 4 2 6 5 3 2 2" xfId="38286" xr:uid="{00000000-0005-0000-0000-0000D7940000}"/>
    <cellStyle name="20% - Accent1 4 2 6 5 3 2 2 2" xfId="38287" xr:uid="{00000000-0005-0000-0000-0000D8940000}"/>
    <cellStyle name="20% - Accent1 4 2 6 5 3 2 3" xfId="38288" xr:uid="{00000000-0005-0000-0000-0000D9940000}"/>
    <cellStyle name="20% - Accent1 4 2 6 5 3 3" xfId="38289" xr:uid="{00000000-0005-0000-0000-0000DA940000}"/>
    <cellStyle name="20% - Accent1 4 2 6 5 3 3 2" xfId="38290" xr:uid="{00000000-0005-0000-0000-0000DB940000}"/>
    <cellStyle name="20% - Accent1 4 2 6 5 3 4" xfId="38291" xr:uid="{00000000-0005-0000-0000-0000DC940000}"/>
    <cellStyle name="20% - Accent1 4 2 6 5 4" xfId="38292" xr:uid="{00000000-0005-0000-0000-0000DD940000}"/>
    <cellStyle name="20% - Accent1 4 2 6 5 4 2" xfId="38293" xr:uid="{00000000-0005-0000-0000-0000DE940000}"/>
    <cellStyle name="20% - Accent1 4 2 6 5 4 2 2" xfId="38294" xr:uid="{00000000-0005-0000-0000-0000DF940000}"/>
    <cellStyle name="20% - Accent1 4 2 6 5 4 2 2 2" xfId="38295" xr:uid="{00000000-0005-0000-0000-0000E0940000}"/>
    <cellStyle name="20% - Accent1 4 2 6 5 4 2 3" xfId="38296" xr:uid="{00000000-0005-0000-0000-0000E1940000}"/>
    <cellStyle name="20% - Accent1 4 2 6 5 4 3" xfId="38297" xr:uid="{00000000-0005-0000-0000-0000E2940000}"/>
    <cellStyle name="20% - Accent1 4 2 6 5 4 3 2" xfId="38298" xr:uid="{00000000-0005-0000-0000-0000E3940000}"/>
    <cellStyle name="20% - Accent1 4 2 6 5 4 4" xfId="38299" xr:uid="{00000000-0005-0000-0000-0000E4940000}"/>
    <cellStyle name="20% - Accent1 4 2 6 5 5" xfId="38300" xr:uid="{00000000-0005-0000-0000-0000E5940000}"/>
    <cellStyle name="20% - Accent1 4 2 6 5 5 2" xfId="38301" xr:uid="{00000000-0005-0000-0000-0000E6940000}"/>
    <cellStyle name="20% - Accent1 4 2 6 5 5 2 2" xfId="38302" xr:uid="{00000000-0005-0000-0000-0000E7940000}"/>
    <cellStyle name="20% - Accent1 4 2 6 5 5 3" xfId="38303" xr:uid="{00000000-0005-0000-0000-0000E8940000}"/>
    <cellStyle name="20% - Accent1 4 2 6 5 6" xfId="38304" xr:uid="{00000000-0005-0000-0000-0000E9940000}"/>
    <cellStyle name="20% - Accent1 4 2 6 5 6 2" xfId="38305" xr:uid="{00000000-0005-0000-0000-0000EA940000}"/>
    <cellStyle name="20% - Accent1 4 2 6 5 6 2 2" xfId="38306" xr:uid="{00000000-0005-0000-0000-0000EB940000}"/>
    <cellStyle name="20% - Accent1 4 2 6 5 6 3" xfId="38307" xr:uid="{00000000-0005-0000-0000-0000EC940000}"/>
    <cellStyle name="20% - Accent1 4 2 6 5 7" xfId="38308" xr:uid="{00000000-0005-0000-0000-0000ED940000}"/>
    <cellStyle name="20% - Accent1 4 2 6 5 7 2" xfId="38309" xr:uid="{00000000-0005-0000-0000-0000EE940000}"/>
    <cellStyle name="20% - Accent1 4 2 6 5 8" xfId="38310" xr:uid="{00000000-0005-0000-0000-0000EF940000}"/>
    <cellStyle name="20% - Accent1 4 2 6 5 8 2" xfId="38311" xr:uid="{00000000-0005-0000-0000-0000F0940000}"/>
    <cellStyle name="20% - Accent1 4 2 6 5 9" xfId="38312" xr:uid="{00000000-0005-0000-0000-0000F1940000}"/>
    <cellStyle name="20% - Accent1 4 2 6 6" xfId="38313" xr:uid="{00000000-0005-0000-0000-0000F2940000}"/>
    <cellStyle name="20% - Accent1 4 2 6 6 2" xfId="38314" xr:uid="{00000000-0005-0000-0000-0000F3940000}"/>
    <cellStyle name="20% - Accent1 4 2 6 6 2 2" xfId="38315" xr:uid="{00000000-0005-0000-0000-0000F4940000}"/>
    <cellStyle name="20% - Accent1 4 2 6 6 2 2 2" xfId="38316" xr:uid="{00000000-0005-0000-0000-0000F5940000}"/>
    <cellStyle name="20% - Accent1 4 2 6 6 2 2 2 2" xfId="38317" xr:uid="{00000000-0005-0000-0000-0000F6940000}"/>
    <cellStyle name="20% - Accent1 4 2 6 6 2 2 3" xfId="38318" xr:uid="{00000000-0005-0000-0000-0000F7940000}"/>
    <cellStyle name="20% - Accent1 4 2 6 6 2 3" xfId="38319" xr:uid="{00000000-0005-0000-0000-0000F8940000}"/>
    <cellStyle name="20% - Accent1 4 2 6 6 2 3 2" xfId="38320" xr:uid="{00000000-0005-0000-0000-0000F9940000}"/>
    <cellStyle name="20% - Accent1 4 2 6 6 2 4" xfId="38321" xr:uid="{00000000-0005-0000-0000-0000FA940000}"/>
    <cellStyle name="20% - Accent1 4 2 6 6 3" xfId="38322" xr:uid="{00000000-0005-0000-0000-0000FB940000}"/>
    <cellStyle name="20% - Accent1 4 2 6 6 3 2" xfId="38323" xr:uid="{00000000-0005-0000-0000-0000FC940000}"/>
    <cellStyle name="20% - Accent1 4 2 6 6 3 2 2" xfId="38324" xr:uid="{00000000-0005-0000-0000-0000FD940000}"/>
    <cellStyle name="20% - Accent1 4 2 6 6 3 2 2 2" xfId="38325" xr:uid="{00000000-0005-0000-0000-0000FE940000}"/>
    <cellStyle name="20% - Accent1 4 2 6 6 3 2 3" xfId="38326" xr:uid="{00000000-0005-0000-0000-0000FF940000}"/>
    <cellStyle name="20% - Accent1 4 2 6 6 3 3" xfId="38327" xr:uid="{00000000-0005-0000-0000-000000950000}"/>
    <cellStyle name="20% - Accent1 4 2 6 6 3 3 2" xfId="38328" xr:uid="{00000000-0005-0000-0000-000001950000}"/>
    <cellStyle name="20% - Accent1 4 2 6 6 3 4" xfId="38329" xr:uid="{00000000-0005-0000-0000-000002950000}"/>
    <cellStyle name="20% - Accent1 4 2 6 6 4" xfId="38330" xr:uid="{00000000-0005-0000-0000-000003950000}"/>
    <cellStyle name="20% - Accent1 4 2 6 6 4 2" xfId="38331" xr:uid="{00000000-0005-0000-0000-000004950000}"/>
    <cellStyle name="20% - Accent1 4 2 6 6 4 2 2" xfId="38332" xr:uid="{00000000-0005-0000-0000-000005950000}"/>
    <cellStyle name="20% - Accent1 4 2 6 6 4 2 2 2" xfId="38333" xr:uid="{00000000-0005-0000-0000-000006950000}"/>
    <cellStyle name="20% - Accent1 4 2 6 6 4 2 3" xfId="38334" xr:uid="{00000000-0005-0000-0000-000007950000}"/>
    <cellStyle name="20% - Accent1 4 2 6 6 4 3" xfId="38335" xr:uid="{00000000-0005-0000-0000-000008950000}"/>
    <cellStyle name="20% - Accent1 4 2 6 6 4 3 2" xfId="38336" xr:uid="{00000000-0005-0000-0000-000009950000}"/>
    <cellStyle name="20% - Accent1 4 2 6 6 4 4" xfId="38337" xr:uid="{00000000-0005-0000-0000-00000A950000}"/>
    <cellStyle name="20% - Accent1 4 2 6 6 5" xfId="38338" xr:uid="{00000000-0005-0000-0000-00000B950000}"/>
    <cellStyle name="20% - Accent1 4 2 6 6 5 2" xfId="38339" xr:uid="{00000000-0005-0000-0000-00000C950000}"/>
    <cellStyle name="20% - Accent1 4 2 6 6 5 2 2" xfId="38340" xr:uid="{00000000-0005-0000-0000-00000D950000}"/>
    <cellStyle name="20% - Accent1 4 2 6 6 5 3" xfId="38341" xr:uid="{00000000-0005-0000-0000-00000E950000}"/>
    <cellStyle name="20% - Accent1 4 2 6 6 6" xfId="38342" xr:uid="{00000000-0005-0000-0000-00000F950000}"/>
    <cellStyle name="20% - Accent1 4 2 6 6 6 2" xfId="38343" xr:uid="{00000000-0005-0000-0000-000010950000}"/>
    <cellStyle name="20% - Accent1 4 2 6 6 6 2 2" xfId="38344" xr:uid="{00000000-0005-0000-0000-000011950000}"/>
    <cellStyle name="20% - Accent1 4 2 6 6 6 3" xfId="38345" xr:uid="{00000000-0005-0000-0000-000012950000}"/>
    <cellStyle name="20% - Accent1 4 2 6 6 7" xfId="38346" xr:uid="{00000000-0005-0000-0000-000013950000}"/>
    <cellStyle name="20% - Accent1 4 2 6 6 7 2" xfId="38347" xr:uid="{00000000-0005-0000-0000-000014950000}"/>
    <cellStyle name="20% - Accent1 4 2 6 6 8" xfId="38348" xr:uid="{00000000-0005-0000-0000-000015950000}"/>
    <cellStyle name="20% - Accent1 4 2 6 6 8 2" xfId="38349" xr:uid="{00000000-0005-0000-0000-000016950000}"/>
    <cellStyle name="20% - Accent1 4 2 6 6 9" xfId="38350" xr:uid="{00000000-0005-0000-0000-000017950000}"/>
    <cellStyle name="20% - Accent1 4 2 6 7" xfId="38351" xr:uid="{00000000-0005-0000-0000-000018950000}"/>
    <cellStyle name="20% - Accent1 4 2 6 7 2" xfId="38352" xr:uid="{00000000-0005-0000-0000-000019950000}"/>
    <cellStyle name="20% - Accent1 4 2 6 7 2 2" xfId="38353" xr:uid="{00000000-0005-0000-0000-00001A950000}"/>
    <cellStyle name="20% - Accent1 4 2 6 7 2 2 2" xfId="38354" xr:uid="{00000000-0005-0000-0000-00001B950000}"/>
    <cellStyle name="20% - Accent1 4 2 6 7 2 3" xfId="38355" xr:uid="{00000000-0005-0000-0000-00001C950000}"/>
    <cellStyle name="20% - Accent1 4 2 6 7 3" xfId="38356" xr:uid="{00000000-0005-0000-0000-00001D950000}"/>
    <cellStyle name="20% - Accent1 4 2 6 7 3 2" xfId="38357" xr:uid="{00000000-0005-0000-0000-00001E950000}"/>
    <cellStyle name="20% - Accent1 4 2 6 7 4" xfId="38358" xr:uid="{00000000-0005-0000-0000-00001F950000}"/>
    <cellStyle name="20% - Accent1 4 2 6 8" xfId="38359" xr:uid="{00000000-0005-0000-0000-000020950000}"/>
    <cellStyle name="20% - Accent1 4 2 6 8 2" xfId="38360" xr:uid="{00000000-0005-0000-0000-000021950000}"/>
    <cellStyle name="20% - Accent1 4 2 6 8 2 2" xfId="38361" xr:uid="{00000000-0005-0000-0000-000022950000}"/>
    <cellStyle name="20% - Accent1 4 2 6 8 2 2 2" xfId="38362" xr:uid="{00000000-0005-0000-0000-000023950000}"/>
    <cellStyle name="20% - Accent1 4 2 6 8 2 3" xfId="38363" xr:uid="{00000000-0005-0000-0000-000024950000}"/>
    <cellStyle name="20% - Accent1 4 2 6 8 3" xfId="38364" xr:uid="{00000000-0005-0000-0000-000025950000}"/>
    <cellStyle name="20% - Accent1 4 2 6 8 3 2" xfId="38365" xr:uid="{00000000-0005-0000-0000-000026950000}"/>
    <cellStyle name="20% - Accent1 4 2 6 8 4" xfId="38366" xr:uid="{00000000-0005-0000-0000-000027950000}"/>
    <cellStyle name="20% - Accent1 4 2 6 9" xfId="38367" xr:uid="{00000000-0005-0000-0000-000028950000}"/>
    <cellStyle name="20% - Accent1 4 2 6 9 2" xfId="38368" xr:uid="{00000000-0005-0000-0000-000029950000}"/>
    <cellStyle name="20% - Accent1 4 2 6 9 2 2" xfId="38369" xr:uid="{00000000-0005-0000-0000-00002A950000}"/>
    <cellStyle name="20% - Accent1 4 2 6 9 2 2 2" xfId="38370" xr:uid="{00000000-0005-0000-0000-00002B950000}"/>
    <cellStyle name="20% - Accent1 4 2 6 9 2 3" xfId="38371" xr:uid="{00000000-0005-0000-0000-00002C950000}"/>
    <cellStyle name="20% - Accent1 4 2 6 9 3" xfId="38372" xr:uid="{00000000-0005-0000-0000-00002D950000}"/>
    <cellStyle name="20% - Accent1 4 2 6 9 3 2" xfId="38373" xr:uid="{00000000-0005-0000-0000-00002E950000}"/>
    <cellStyle name="20% - Accent1 4 2 6 9 4" xfId="38374" xr:uid="{00000000-0005-0000-0000-00002F950000}"/>
    <cellStyle name="20% - Accent1 4 2 7" xfId="38375" xr:uid="{00000000-0005-0000-0000-000030950000}"/>
    <cellStyle name="20% - Accent1 4 2 7 10" xfId="38376" xr:uid="{00000000-0005-0000-0000-000031950000}"/>
    <cellStyle name="20% - Accent1 4 2 7 10 2" xfId="38377" xr:uid="{00000000-0005-0000-0000-000032950000}"/>
    <cellStyle name="20% - Accent1 4 2 7 11" xfId="38378" xr:uid="{00000000-0005-0000-0000-000033950000}"/>
    <cellStyle name="20% - Accent1 4 2 7 11 2" xfId="38379" xr:uid="{00000000-0005-0000-0000-000034950000}"/>
    <cellStyle name="20% - Accent1 4 2 7 12" xfId="38380" xr:uid="{00000000-0005-0000-0000-000035950000}"/>
    <cellStyle name="20% - Accent1 4 2 7 2" xfId="38381" xr:uid="{00000000-0005-0000-0000-000036950000}"/>
    <cellStyle name="20% - Accent1 4 2 7 2 10" xfId="38382" xr:uid="{00000000-0005-0000-0000-000037950000}"/>
    <cellStyle name="20% - Accent1 4 2 7 2 10 2" xfId="38383" xr:uid="{00000000-0005-0000-0000-000038950000}"/>
    <cellStyle name="20% - Accent1 4 2 7 2 11" xfId="38384" xr:uid="{00000000-0005-0000-0000-000039950000}"/>
    <cellStyle name="20% - Accent1 4 2 7 2 2" xfId="38385" xr:uid="{00000000-0005-0000-0000-00003A950000}"/>
    <cellStyle name="20% - Accent1 4 2 7 2 2 2" xfId="38386" xr:uid="{00000000-0005-0000-0000-00003B950000}"/>
    <cellStyle name="20% - Accent1 4 2 7 2 2 2 2" xfId="38387" xr:uid="{00000000-0005-0000-0000-00003C950000}"/>
    <cellStyle name="20% - Accent1 4 2 7 2 2 2 2 2" xfId="38388" xr:uid="{00000000-0005-0000-0000-00003D950000}"/>
    <cellStyle name="20% - Accent1 4 2 7 2 2 2 2 2 2" xfId="38389" xr:uid="{00000000-0005-0000-0000-00003E950000}"/>
    <cellStyle name="20% - Accent1 4 2 7 2 2 2 2 3" xfId="38390" xr:uid="{00000000-0005-0000-0000-00003F950000}"/>
    <cellStyle name="20% - Accent1 4 2 7 2 2 2 3" xfId="38391" xr:uid="{00000000-0005-0000-0000-000040950000}"/>
    <cellStyle name="20% - Accent1 4 2 7 2 2 2 3 2" xfId="38392" xr:uid="{00000000-0005-0000-0000-000041950000}"/>
    <cellStyle name="20% - Accent1 4 2 7 2 2 2 4" xfId="38393" xr:uid="{00000000-0005-0000-0000-000042950000}"/>
    <cellStyle name="20% - Accent1 4 2 7 2 2 3" xfId="38394" xr:uid="{00000000-0005-0000-0000-000043950000}"/>
    <cellStyle name="20% - Accent1 4 2 7 2 2 3 2" xfId="38395" xr:uid="{00000000-0005-0000-0000-000044950000}"/>
    <cellStyle name="20% - Accent1 4 2 7 2 2 3 2 2" xfId="38396" xr:uid="{00000000-0005-0000-0000-000045950000}"/>
    <cellStyle name="20% - Accent1 4 2 7 2 2 3 2 2 2" xfId="38397" xr:uid="{00000000-0005-0000-0000-000046950000}"/>
    <cellStyle name="20% - Accent1 4 2 7 2 2 3 2 3" xfId="38398" xr:uid="{00000000-0005-0000-0000-000047950000}"/>
    <cellStyle name="20% - Accent1 4 2 7 2 2 3 3" xfId="38399" xr:uid="{00000000-0005-0000-0000-000048950000}"/>
    <cellStyle name="20% - Accent1 4 2 7 2 2 3 3 2" xfId="38400" xr:uid="{00000000-0005-0000-0000-000049950000}"/>
    <cellStyle name="20% - Accent1 4 2 7 2 2 3 4" xfId="38401" xr:uid="{00000000-0005-0000-0000-00004A950000}"/>
    <cellStyle name="20% - Accent1 4 2 7 2 2 4" xfId="38402" xr:uid="{00000000-0005-0000-0000-00004B950000}"/>
    <cellStyle name="20% - Accent1 4 2 7 2 2 4 2" xfId="38403" xr:uid="{00000000-0005-0000-0000-00004C950000}"/>
    <cellStyle name="20% - Accent1 4 2 7 2 2 4 2 2" xfId="38404" xr:uid="{00000000-0005-0000-0000-00004D950000}"/>
    <cellStyle name="20% - Accent1 4 2 7 2 2 4 2 2 2" xfId="38405" xr:uid="{00000000-0005-0000-0000-00004E950000}"/>
    <cellStyle name="20% - Accent1 4 2 7 2 2 4 2 3" xfId="38406" xr:uid="{00000000-0005-0000-0000-00004F950000}"/>
    <cellStyle name="20% - Accent1 4 2 7 2 2 4 3" xfId="38407" xr:uid="{00000000-0005-0000-0000-000050950000}"/>
    <cellStyle name="20% - Accent1 4 2 7 2 2 4 3 2" xfId="38408" xr:uid="{00000000-0005-0000-0000-000051950000}"/>
    <cellStyle name="20% - Accent1 4 2 7 2 2 4 4" xfId="38409" xr:uid="{00000000-0005-0000-0000-000052950000}"/>
    <cellStyle name="20% - Accent1 4 2 7 2 2 5" xfId="38410" xr:uid="{00000000-0005-0000-0000-000053950000}"/>
    <cellStyle name="20% - Accent1 4 2 7 2 2 5 2" xfId="38411" xr:uid="{00000000-0005-0000-0000-000054950000}"/>
    <cellStyle name="20% - Accent1 4 2 7 2 2 5 2 2" xfId="38412" xr:uid="{00000000-0005-0000-0000-000055950000}"/>
    <cellStyle name="20% - Accent1 4 2 7 2 2 5 3" xfId="38413" xr:uid="{00000000-0005-0000-0000-000056950000}"/>
    <cellStyle name="20% - Accent1 4 2 7 2 2 6" xfId="38414" xr:uid="{00000000-0005-0000-0000-000057950000}"/>
    <cellStyle name="20% - Accent1 4 2 7 2 2 6 2" xfId="38415" xr:uid="{00000000-0005-0000-0000-000058950000}"/>
    <cellStyle name="20% - Accent1 4 2 7 2 2 6 2 2" xfId="38416" xr:uid="{00000000-0005-0000-0000-000059950000}"/>
    <cellStyle name="20% - Accent1 4 2 7 2 2 6 3" xfId="38417" xr:uid="{00000000-0005-0000-0000-00005A950000}"/>
    <cellStyle name="20% - Accent1 4 2 7 2 2 7" xfId="38418" xr:uid="{00000000-0005-0000-0000-00005B950000}"/>
    <cellStyle name="20% - Accent1 4 2 7 2 2 7 2" xfId="38419" xr:uid="{00000000-0005-0000-0000-00005C950000}"/>
    <cellStyle name="20% - Accent1 4 2 7 2 2 8" xfId="38420" xr:uid="{00000000-0005-0000-0000-00005D950000}"/>
    <cellStyle name="20% - Accent1 4 2 7 2 2 8 2" xfId="38421" xr:uid="{00000000-0005-0000-0000-00005E950000}"/>
    <cellStyle name="20% - Accent1 4 2 7 2 2 9" xfId="38422" xr:uid="{00000000-0005-0000-0000-00005F950000}"/>
    <cellStyle name="20% - Accent1 4 2 7 2 3" xfId="38423" xr:uid="{00000000-0005-0000-0000-000060950000}"/>
    <cellStyle name="20% - Accent1 4 2 7 2 3 2" xfId="38424" xr:uid="{00000000-0005-0000-0000-000061950000}"/>
    <cellStyle name="20% - Accent1 4 2 7 2 3 2 2" xfId="38425" xr:uid="{00000000-0005-0000-0000-000062950000}"/>
    <cellStyle name="20% - Accent1 4 2 7 2 3 2 2 2" xfId="38426" xr:uid="{00000000-0005-0000-0000-000063950000}"/>
    <cellStyle name="20% - Accent1 4 2 7 2 3 2 2 2 2" xfId="38427" xr:uid="{00000000-0005-0000-0000-000064950000}"/>
    <cellStyle name="20% - Accent1 4 2 7 2 3 2 2 3" xfId="38428" xr:uid="{00000000-0005-0000-0000-000065950000}"/>
    <cellStyle name="20% - Accent1 4 2 7 2 3 2 3" xfId="38429" xr:uid="{00000000-0005-0000-0000-000066950000}"/>
    <cellStyle name="20% - Accent1 4 2 7 2 3 2 3 2" xfId="38430" xr:uid="{00000000-0005-0000-0000-000067950000}"/>
    <cellStyle name="20% - Accent1 4 2 7 2 3 2 4" xfId="38431" xr:uid="{00000000-0005-0000-0000-000068950000}"/>
    <cellStyle name="20% - Accent1 4 2 7 2 3 3" xfId="38432" xr:uid="{00000000-0005-0000-0000-000069950000}"/>
    <cellStyle name="20% - Accent1 4 2 7 2 3 3 2" xfId="38433" xr:uid="{00000000-0005-0000-0000-00006A950000}"/>
    <cellStyle name="20% - Accent1 4 2 7 2 3 3 2 2" xfId="38434" xr:uid="{00000000-0005-0000-0000-00006B950000}"/>
    <cellStyle name="20% - Accent1 4 2 7 2 3 3 2 2 2" xfId="38435" xr:uid="{00000000-0005-0000-0000-00006C950000}"/>
    <cellStyle name="20% - Accent1 4 2 7 2 3 3 2 3" xfId="38436" xr:uid="{00000000-0005-0000-0000-00006D950000}"/>
    <cellStyle name="20% - Accent1 4 2 7 2 3 3 3" xfId="38437" xr:uid="{00000000-0005-0000-0000-00006E950000}"/>
    <cellStyle name="20% - Accent1 4 2 7 2 3 3 3 2" xfId="38438" xr:uid="{00000000-0005-0000-0000-00006F950000}"/>
    <cellStyle name="20% - Accent1 4 2 7 2 3 3 4" xfId="38439" xr:uid="{00000000-0005-0000-0000-000070950000}"/>
    <cellStyle name="20% - Accent1 4 2 7 2 3 4" xfId="38440" xr:uid="{00000000-0005-0000-0000-000071950000}"/>
    <cellStyle name="20% - Accent1 4 2 7 2 3 4 2" xfId="38441" xr:uid="{00000000-0005-0000-0000-000072950000}"/>
    <cellStyle name="20% - Accent1 4 2 7 2 3 4 2 2" xfId="38442" xr:uid="{00000000-0005-0000-0000-000073950000}"/>
    <cellStyle name="20% - Accent1 4 2 7 2 3 4 2 2 2" xfId="38443" xr:uid="{00000000-0005-0000-0000-000074950000}"/>
    <cellStyle name="20% - Accent1 4 2 7 2 3 4 2 3" xfId="38444" xr:uid="{00000000-0005-0000-0000-000075950000}"/>
    <cellStyle name="20% - Accent1 4 2 7 2 3 4 3" xfId="38445" xr:uid="{00000000-0005-0000-0000-000076950000}"/>
    <cellStyle name="20% - Accent1 4 2 7 2 3 4 3 2" xfId="38446" xr:uid="{00000000-0005-0000-0000-000077950000}"/>
    <cellStyle name="20% - Accent1 4 2 7 2 3 4 4" xfId="38447" xr:uid="{00000000-0005-0000-0000-000078950000}"/>
    <cellStyle name="20% - Accent1 4 2 7 2 3 5" xfId="38448" xr:uid="{00000000-0005-0000-0000-000079950000}"/>
    <cellStyle name="20% - Accent1 4 2 7 2 3 5 2" xfId="38449" xr:uid="{00000000-0005-0000-0000-00007A950000}"/>
    <cellStyle name="20% - Accent1 4 2 7 2 3 5 2 2" xfId="38450" xr:uid="{00000000-0005-0000-0000-00007B950000}"/>
    <cellStyle name="20% - Accent1 4 2 7 2 3 5 3" xfId="38451" xr:uid="{00000000-0005-0000-0000-00007C950000}"/>
    <cellStyle name="20% - Accent1 4 2 7 2 3 6" xfId="38452" xr:uid="{00000000-0005-0000-0000-00007D950000}"/>
    <cellStyle name="20% - Accent1 4 2 7 2 3 6 2" xfId="38453" xr:uid="{00000000-0005-0000-0000-00007E950000}"/>
    <cellStyle name="20% - Accent1 4 2 7 2 3 6 2 2" xfId="38454" xr:uid="{00000000-0005-0000-0000-00007F950000}"/>
    <cellStyle name="20% - Accent1 4 2 7 2 3 6 3" xfId="38455" xr:uid="{00000000-0005-0000-0000-000080950000}"/>
    <cellStyle name="20% - Accent1 4 2 7 2 3 7" xfId="38456" xr:uid="{00000000-0005-0000-0000-000081950000}"/>
    <cellStyle name="20% - Accent1 4 2 7 2 3 7 2" xfId="38457" xr:uid="{00000000-0005-0000-0000-000082950000}"/>
    <cellStyle name="20% - Accent1 4 2 7 2 3 8" xfId="38458" xr:uid="{00000000-0005-0000-0000-000083950000}"/>
    <cellStyle name="20% - Accent1 4 2 7 2 3 8 2" xfId="38459" xr:uid="{00000000-0005-0000-0000-000084950000}"/>
    <cellStyle name="20% - Accent1 4 2 7 2 3 9" xfId="38460" xr:uid="{00000000-0005-0000-0000-000085950000}"/>
    <cellStyle name="20% - Accent1 4 2 7 2 4" xfId="38461" xr:uid="{00000000-0005-0000-0000-000086950000}"/>
    <cellStyle name="20% - Accent1 4 2 7 2 4 2" xfId="38462" xr:uid="{00000000-0005-0000-0000-000087950000}"/>
    <cellStyle name="20% - Accent1 4 2 7 2 4 2 2" xfId="38463" xr:uid="{00000000-0005-0000-0000-000088950000}"/>
    <cellStyle name="20% - Accent1 4 2 7 2 4 2 2 2" xfId="38464" xr:uid="{00000000-0005-0000-0000-000089950000}"/>
    <cellStyle name="20% - Accent1 4 2 7 2 4 2 3" xfId="38465" xr:uid="{00000000-0005-0000-0000-00008A950000}"/>
    <cellStyle name="20% - Accent1 4 2 7 2 4 3" xfId="38466" xr:uid="{00000000-0005-0000-0000-00008B950000}"/>
    <cellStyle name="20% - Accent1 4 2 7 2 4 3 2" xfId="38467" xr:uid="{00000000-0005-0000-0000-00008C950000}"/>
    <cellStyle name="20% - Accent1 4 2 7 2 4 4" xfId="38468" xr:uid="{00000000-0005-0000-0000-00008D950000}"/>
    <cellStyle name="20% - Accent1 4 2 7 2 5" xfId="38469" xr:uid="{00000000-0005-0000-0000-00008E950000}"/>
    <cellStyle name="20% - Accent1 4 2 7 2 5 2" xfId="38470" xr:uid="{00000000-0005-0000-0000-00008F950000}"/>
    <cellStyle name="20% - Accent1 4 2 7 2 5 2 2" xfId="38471" xr:uid="{00000000-0005-0000-0000-000090950000}"/>
    <cellStyle name="20% - Accent1 4 2 7 2 5 2 2 2" xfId="38472" xr:uid="{00000000-0005-0000-0000-000091950000}"/>
    <cellStyle name="20% - Accent1 4 2 7 2 5 2 3" xfId="38473" xr:uid="{00000000-0005-0000-0000-000092950000}"/>
    <cellStyle name="20% - Accent1 4 2 7 2 5 3" xfId="38474" xr:uid="{00000000-0005-0000-0000-000093950000}"/>
    <cellStyle name="20% - Accent1 4 2 7 2 5 3 2" xfId="38475" xr:uid="{00000000-0005-0000-0000-000094950000}"/>
    <cellStyle name="20% - Accent1 4 2 7 2 5 4" xfId="38476" xr:uid="{00000000-0005-0000-0000-000095950000}"/>
    <cellStyle name="20% - Accent1 4 2 7 2 6" xfId="38477" xr:uid="{00000000-0005-0000-0000-000096950000}"/>
    <cellStyle name="20% - Accent1 4 2 7 2 6 2" xfId="38478" xr:uid="{00000000-0005-0000-0000-000097950000}"/>
    <cellStyle name="20% - Accent1 4 2 7 2 6 2 2" xfId="38479" xr:uid="{00000000-0005-0000-0000-000098950000}"/>
    <cellStyle name="20% - Accent1 4 2 7 2 6 2 2 2" xfId="38480" xr:uid="{00000000-0005-0000-0000-000099950000}"/>
    <cellStyle name="20% - Accent1 4 2 7 2 6 2 3" xfId="38481" xr:uid="{00000000-0005-0000-0000-00009A950000}"/>
    <cellStyle name="20% - Accent1 4 2 7 2 6 3" xfId="38482" xr:uid="{00000000-0005-0000-0000-00009B950000}"/>
    <cellStyle name="20% - Accent1 4 2 7 2 6 3 2" xfId="38483" xr:uid="{00000000-0005-0000-0000-00009C950000}"/>
    <cellStyle name="20% - Accent1 4 2 7 2 6 4" xfId="38484" xr:uid="{00000000-0005-0000-0000-00009D950000}"/>
    <cellStyle name="20% - Accent1 4 2 7 2 7" xfId="38485" xr:uid="{00000000-0005-0000-0000-00009E950000}"/>
    <cellStyle name="20% - Accent1 4 2 7 2 7 2" xfId="38486" xr:uid="{00000000-0005-0000-0000-00009F950000}"/>
    <cellStyle name="20% - Accent1 4 2 7 2 7 2 2" xfId="38487" xr:uid="{00000000-0005-0000-0000-0000A0950000}"/>
    <cellStyle name="20% - Accent1 4 2 7 2 7 3" xfId="38488" xr:uid="{00000000-0005-0000-0000-0000A1950000}"/>
    <cellStyle name="20% - Accent1 4 2 7 2 8" xfId="38489" xr:uid="{00000000-0005-0000-0000-0000A2950000}"/>
    <cellStyle name="20% - Accent1 4 2 7 2 8 2" xfId="38490" xr:uid="{00000000-0005-0000-0000-0000A3950000}"/>
    <cellStyle name="20% - Accent1 4 2 7 2 8 2 2" xfId="38491" xr:uid="{00000000-0005-0000-0000-0000A4950000}"/>
    <cellStyle name="20% - Accent1 4 2 7 2 8 3" xfId="38492" xr:uid="{00000000-0005-0000-0000-0000A5950000}"/>
    <cellStyle name="20% - Accent1 4 2 7 2 9" xfId="38493" xr:uid="{00000000-0005-0000-0000-0000A6950000}"/>
    <cellStyle name="20% - Accent1 4 2 7 2 9 2" xfId="38494" xr:uid="{00000000-0005-0000-0000-0000A7950000}"/>
    <cellStyle name="20% - Accent1 4 2 7 3" xfId="38495" xr:uid="{00000000-0005-0000-0000-0000A8950000}"/>
    <cellStyle name="20% - Accent1 4 2 7 3 2" xfId="38496" xr:uid="{00000000-0005-0000-0000-0000A9950000}"/>
    <cellStyle name="20% - Accent1 4 2 7 3 2 2" xfId="38497" xr:uid="{00000000-0005-0000-0000-0000AA950000}"/>
    <cellStyle name="20% - Accent1 4 2 7 3 2 2 2" xfId="38498" xr:uid="{00000000-0005-0000-0000-0000AB950000}"/>
    <cellStyle name="20% - Accent1 4 2 7 3 2 2 2 2" xfId="38499" xr:uid="{00000000-0005-0000-0000-0000AC950000}"/>
    <cellStyle name="20% - Accent1 4 2 7 3 2 2 3" xfId="38500" xr:uid="{00000000-0005-0000-0000-0000AD950000}"/>
    <cellStyle name="20% - Accent1 4 2 7 3 2 3" xfId="38501" xr:uid="{00000000-0005-0000-0000-0000AE950000}"/>
    <cellStyle name="20% - Accent1 4 2 7 3 2 3 2" xfId="38502" xr:uid="{00000000-0005-0000-0000-0000AF950000}"/>
    <cellStyle name="20% - Accent1 4 2 7 3 2 4" xfId="38503" xr:uid="{00000000-0005-0000-0000-0000B0950000}"/>
    <cellStyle name="20% - Accent1 4 2 7 3 3" xfId="38504" xr:uid="{00000000-0005-0000-0000-0000B1950000}"/>
    <cellStyle name="20% - Accent1 4 2 7 3 3 2" xfId="38505" xr:uid="{00000000-0005-0000-0000-0000B2950000}"/>
    <cellStyle name="20% - Accent1 4 2 7 3 3 2 2" xfId="38506" xr:uid="{00000000-0005-0000-0000-0000B3950000}"/>
    <cellStyle name="20% - Accent1 4 2 7 3 3 2 2 2" xfId="38507" xr:uid="{00000000-0005-0000-0000-0000B4950000}"/>
    <cellStyle name="20% - Accent1 4 2 7 3 3 2 3" xfId="38508" xr:uid="{00000000-0005-0000-0000-0000B5950000}"/>
    <cellStyle name="20% - Accent1 4 2 7 3 3 3" xfId="38509" xr:uid="{00000000-0005-0000-0000-0000B6950000}"/>
    <cellStyle name="20% - Accent1 4 2 7 3 3 3 2" xfId="38510" xr:uid="{00000000-0005-0000-0000-0000B7950000}"/>
    <cellStyle name="20% - Accent1 4 2 7 3 3 4" xfId="38511" xr:uid="{00000000-0005-0000-0000-0000B8950000}"/>
    <cellStyle name="20% - Accent1 4 2 7 3 4" xfId="38512" xr:uid="{00000000-0005-0000-0000-0000B9950000}"/>
    <cellStyle name="20% - Accent1 4 2 7 3 4 2" xfId="38513" xr:uid="{00000000-0005-0000-0000-0000BA950000}"/>
    <cellStyle name="20% - Accent1 4 2 7 3 4 2 2" xfId="38514" xr:uid="{00000000-0005-0000-0000-0000BB950000}"/>
    <cellStyle name="20% - Accent1 4 2 7 3 4 2 2 2" xfId="38515" xr:uid="{00000000-0005-0000-0000-0000BC950000}"/>
    <cellStyle name="20% - Accent1 4 2 7 3 4 2 3" xfId="38516" xr:uid="{00000000-0005-0000-0000-0000BD950000}"/>
    <cellStyle name="20% - Accent1 4 2 7 3 4 3" xfId="38517" xr:uid="{00000000-0005-0000-0000-0000BE950000}"/>
    <cellStyle name="20% - Accent1 4 2 7 3 4 3 2" xfId="38518" xr:uid="{00000000-0005-0000-0000-0000BF950000}"/>
    <cellStyle name="20% - Accent1 4 2 7 3 4 4" xfId="38519" xr:uid="{00000000-0005-0000-0000-0000C0950000}"/>
    <cellStyle name="20% - Accent1 4 2 7 3 5" xfId="38520" xr:uid="{00000000-0005-0000-0000-0000C1950000}"/>
    <cellStyle name="20% - Accent1 4 2 7 3 5 2" xfId="38521" xr:uid="{00000000-0005-0000-0000-0000C2950000}"/>
    <cellStyle name="20% - Accent1 4 2 7 3 5 2 2" xfId="38522" xr:uid="{00000000-0005-0000-0000-0000C3950000}"/>
    <cellStyle name="20% - Accent1 4 2 7 3 5 3" xfId="38523" xr:uid="{00000000-0005-0000-0000-0000C4950000}"/>
    <cellStyle name="20% - Accent1 4 2 7 3 6" xfId="38524" xr:uid="{00000000-0005-0000-0000-0000C5950000}"/>
    <cellStyle name="20% - Accent1 4 2 7 3 6 2" xfId="38525" xr:uid="{00000000-0005-0000-0000-0000C6950000}"/>
    <cellStyle name="20% - Accent1 4 2 7 3 6 2 2" xfId="38526" xr:uid="{00000000-0005-0000-0000-0000C7950000}"/>
    <cellStyle name="20% - Accent1 4 2 7 3 6 3" xfId="38527" xr:uid="{00000000-0005-0000-0000-0000C8950000}"/>
    <cellStyle name="20% - Accent1 4 2 7 3 7" xfId="38528" xr:uid="{00000000-0005-0000-0000-0000C9950000}"/>
    <cellStyle name="20% - Accent1 4 2 7 3 7 2" xfId="38529" xr:uid="{00000000-0005-0000-0000-0000CA950000}"/>
    <cellStyle name="20% - Accent1 4 2 7 3 8" xfId="38530" xr:uid="{00000000-0005-0000-0000-0000CB950000}"/>
    <cellStyle name="20% - Accent1 4 2 7 3 8 2" xfId="38531" xr:uid="{00000000-0005-0000-0000-0000CC950000}"/>
    <cellStyle name="20% - Accent1 4 2 7 3 9" xfId="38532" xr:uid="{00000000-0005-0000-0000-0000CD950000}"/>
    <cellStyle name="20% - Accent1 4 2 7 4" xfId="38533" xr:uid="{00000000-0005-0000-0000-0000CE950000}"/>
    <cellStyle name="20% - Accent1 4 2 7 4 2" xfId="38534" xr:uid="{00000000-0005-0000-0000-0000CF950000}"/>
    <cellStyle name="20% - Accent1 4 2 7 4 2 2" xfId="38535" xr:uid="{00000000-0005-0000-0000-0000D0950000}"/>
    <cellStyle name="20% - Accent1 4 2 7 4 2 2 2" xfId="38536" xr:uid="{00000000-0005-0000-0000-0000D1950000}"/>
    <cellStyle name="20% - Accent1 4 2 7 4 2 2 2 2" xfId="38537" xr:uid="{00000000-0005-0000-0000-0000D2950000}"/>
    <cellStyle name="20% - Accent1 4 2 7 4 2 2 3" xfId="38538" xr:uid="{00000000-0005-0000-0000-0000D3950000}"/>
    <cellStyle name="20% - Accent1 4 2 7 4 2 3" xfId="38539" xr:uid="{00000000-0005-0000-0000-0000D4950000}"/>
    <cellStyle name="20% - Accent1 4 2 7 4 2 3 2" xfId="38540" xr:uid="{00000000-0005-0000-0000-0000D5950000}"/>
    <cellStyle name="20% - Accent1 4 2 7 4 2 4" xfId="38541" xr:uid="{00000000-0005-0000-0000-0000D6950000}"/>
    <cellStyle name="20% - Accent1 4 2 7 4 3" xfId="38542" xr:uid="{00000000-0005-0000-0000-0000D7950000}"/>
    <cellStyle name="20% - Accent1 4 2 7 4 3 2" xfId="38543" xr:uid="{00000000-0005-0000-0000-0000D8950000}"/>
    <cellStyle name="20% - Accent1 4 2 7 4 3 2 2" xfId="38544" xr:uid="{00000000-0005-0000-0000-0000D9950000}"/>
    <cellStyle name="20% - Accent1 4 2 7 4 3 2 2 2" xfId="38545" xr:uid="{00000000-0005-0000-0000-0000DA950000}"/>
    <cellStyle name="20% - Accent1 4 2 7 4 3 2 3" xfId="38546" xr:uid="{00000000-0005-0000-0000-0000DB950000}"/>
    <cellStyle name="20% - Accent1 4 2 7 4 3 3" xfId="38547" xr:uid="{00000000-0005-0000-0000-0000DC950000}"/>
    <cellStyle name="20% - Accent1 4 2 7 4 3 3 2" xfId="38548" xr:uid="{00000000-0005-0000-0000-0000DD950000}"/>
    <cellStyle name="20% - Accent1 4 2 7 4 3 4" xfId="38549" xr:uid="{00000000-0005-0000-0000-0000DE950000}"/>
    <cellStyle name="20% - Accent1 4 2 7 4 4" xfId="38550" xr:uid="{00000000-0005-0000-0000-0000DF950000}"/>
    <cellStyle name="20% - Accent1 4 2 7 4 4 2" xfId="38551" xr:uid="{00000000-0005-0000-0000-0000E0950000}"/>
    <cellStyle name="20% - Accent1 4 2 7 4 4 2 2" xfId="38552" xr:uid="{00000000-0005-0000-0000-0000E1950000}"/>
    <cellStyle name="20% - Accent1 4 2 7 4 4 2 2 2" xfId="38553" xr:uid="{00000000-0005-0000-0000-0000E2950000}"/>
    <cellStyle name="20% - Accent1 4 2 7 4 4 2 3" xfId="38554" xr:uid="{00000000-0005-0000-0000-0000E3950000}"/>
    <cellStyle name="20% - Accent1 4 2 7 4 4 3" xfId="38555" xr:uid="{00000000-0005-0000-0000-0000E4950000}"/>
    <cellStyle name="20% - Accent1 4 2 7 4 4 3 2" xfId="38556" xr:uid="{00000000-0005-0000-0000-0000E5950000}"/>
    <cellStyle name="20% - Accent1 4 2 7 4 4 4" xfId="38557" xr:uid="{00000000-0005-0000-0000-0000E6950000}"/>
    <cellStyle name="20% - Accent1 4 2 7 4 5" xfId="38558" xr:uid="{00000000-0005-0000-0000-0000E7950000}"/>
    <cellStyle name="20% - Accent1 4 2 7 4 5 2" xfId="38559" xr:uid="{00000000-0005-0000-0000-0000E8950000}"/>
    <cellStyle name="20% - Accent1 4 2 7 4 5 2 2" xfId="38560" xr:uid="{00000000-0005-0000-0000-0000E9950000}"/>
    <cellStyle name="20% - Accent1 4 2 7 4 5 3" xfId="38561" xr:uid="{00000000-0005-0000-0000-0000EA950000}"/>
    <cellStyle name="20% - Accent1 4 2 7 4 6" xfId="38562" xr:uid="{00000000-0005-0000-0000-0000EB950000}"/>
    <cellStyle name="20% - Accent1 4 2 7 4 6 2" xfId="38563" xr:uid="{00000000-0005-0000-0000-0000EC950000}"/>
    <cellStyle name="20% - Accent1 4 2 7 4 6 2 2" xfId="38564" xr:uid="{00000000-0005-0000-0000-0000ED950000}"/>
    <cellStyle name="20% - Accent1 4 2 7 4 6 3" xfId="38565" xr:uid="{00000000-0005-0000-0000-0000EE950000}"/>
    <cellStyle name="20% - Accent1 4 2 7 4 7" xfId="38566" xr:uid="{00000000-0005-0000-0000-0000EF950000}"/>
    <cellStyle name="20% - Accent1 4 2 7 4 7 2" xfId="38567" xr:uid="{00000000-0005-0000-0000-0000F0950000}"/>
    <cellStyle name="20% - Accent1 4 2 7 4 8" xfId="38568" xr:uid="{00000000-0005-0000-0000-0000F1950000}"/>
    <cellStyle name="20% - Accent1 4 2 7 4 8 2" xfId="38569" xr:uid="{00000000-0005-0000-0000-0000F2950000}"/>
    <cellStyle name="20% - Accent1 4 2 7 4 9" xfId="38570" xr:uid="{00000000-0005-0000-0000-0000F3950000}"/>
    <cellStyle name="20% - Accent1 4 2 7 5" xfId="38571" xr:uid="{00000000-0005-0000-0000-0000F4950000}"/>
    <cellStyle name="20% - Accent1 4 2 7 5 2" xfId="38572" xr:uid="{00000000-0005-0000-0000-0000F5950000}"/>
    <cellStyle name="20% - Accent1 4 2 7 5 2 2" xfId="38573" xr:uid="{00000000-0005-0000-0000-0000F6950000}"/>
    <cellStyle name="20% - Accent1 4 2 7 5 2 2 2" xfId="38574" xr:uid="{00000000-0005-0000-0000-0000F7950000}"/>
    <cellStyle name="20% - Accent1 4 2 7 5 2 3" xfId="38575" xr:uid="{00000000-0005-0000-0000-0000F8950000}"/>
    <cellStyle name="20% - Accent1 4 2 7 5 3" xfId="38576" xr:uid="{00000000-0005-0000-0000-0000F9950000}"/>
    <cellStyle name="20% - Accent1 4 2 7 5 3 2" xfId="38577" xr:uid="{00000000-0005-0000-0000-0000FA950000}"/>
    <cellStyle name="20% - Accent1 4 2 7 5 4" xfId="38578" xr:uid="{00000000-0005-0000-0000-0000FB950000}"/>
    <cellStyle name="20% - Accent1 4 2 7 6" xfId="38579" xr:uid="{00000000-0005-0000-0000-0000FC950000}"/>
    <cellStyle name="20% - Accent1 4 2 7 6 2" xfId="38580" xr:uid="{00000000-0005-0000-0000-0000FD950000}"/>
    <cellStyle name="20% - Accent1 4 2 7 6 2 2" xfId="38581" xr:uid="{00000000-0005-0000-0000-0000FE950000}"/>
    <cellStyle name="20% - Accent1 4 2 7 6 2 2 2" xfId="38582" xr:uid="{00000000-0005-0000-0000-0000FF950000}"/>
    <cellStyle name="20% - Accent1 4 2 7 6 2 3" xfId="38583" xr:uid="{00000000-0005-0000-0000-000000960000}"/>
    <cellStyle name="20% - Accent1 4 2 7 6 3" xfId="38584" xr:uid="{00000000-0005-0000-0000-000001960000}"/>
    <cellStyle name="20% - Accent1 4 2 7 6 3 2" xfId="38585" xr:uid="{00000000-0005-0000-0000-000002960000}"/>
    <cellStyle name="20% - Accent1 4 2 7 6 4" xfId="38586" xr:uid="{00000000-0005-0000-0000-000003960000}"/>
    <cellStyle name="20% - Accent1 4 2 7 7" xfId="38587" xr:uid="{00000000-0005-0000-0000-000004960000}"/>
    <cellStyle name="20% - Accent1 4 2 7 7 2" xfId="38588" xr:uid="{00000000-0005-0000-0000-000005960000}"/>
    <cellStyle name="20% - Accent1 4 2 7 7 2 2" xfId="38589" xr:uid="{00000000-0005-0000-0000-000006960000}"/>
    <cellStyle name="20% - Accent1 4 2 7 7 2 2 2" xfId="38590" xr:uid="{00000000-0005-0000-0000-000007960000}"/>
    <cellStyle name="20% - Accent1 4 2 7 7 2 3" xfId="38591" xr:uid="{00000000-0005-0000-0000-000008960000}"/>
    <cellStyle name="20% - Accent1 4 2 7 7 3" xfId="38592" xr:uid="{00000000-0005-0000-0000-000009960000}"/>
    <cellStyle name="20% - Accent1 4 2 7 7 3 2" xfId="38593" xr:uid="{00000000-0005-0000-0000-00000A960000}"/>
    <cellStyle name="20% - Accent1 4 2 7 7 4" xfId="38594" xr:uid="{00000000-0005-0000-0000-00000B960000}"/>
    <cellStyle name="20% - Accent1 4 2 7 8" xfId="38595" xr:uid="{00000000-0005-0000-0000-00000C960000}"/>
    <cellStyle name="20% - Accent1 4 2 7 8 2" xfId="38596" xr:uid="{00000000-0005-0000-0000-00000D960000}"/>
    <cellStyle name="20% - Accent1 4 2 7 8 2 2" xfId="38597" xr:uid="{00000000-0005-0000-0000-00000E960000}"/>
    <cellStyle name="20% - Accent1 4 2 7 8 3" xfId="38598" xr:uid="{00000000-0005-0000-0000-00000F960000}"/>
    <cellStyle name="20% - Accent1 4 2 7 9" xfId="38599" xr:uid="{00000000-0005-0000-0000-000010960000}"/>
    <cellStyle name="20% - Accent1 4 2 7 9 2" xfId="38600" xr:uid="{00000000-0005-0000-0000-000011960000}"/>
    <cellStyle name="20% - Accent1 4 2 7 9 2 2" xfId="38601" xr:uid="{00000000-0005-0000-0000-000012960000}"/>
    <cellStyle name="20% - Accent1 4 2 7 9 3" xfId="38602" xr:uid="{00000000-0005-0000-0000-000013960000}"/>
    <cellStyle name="20% - Accent1 4 2 8" xfId="38603" xr:uid="{00000000-0005-0000-0000-000014960000}"/>
    <cellStyle name="20% - Accent1 4 2 8 10" xfId="38604" xr:uid="{00000000-0005-0000-0000-000015960000}"/>
    <cellStyle name="20% - Accent1 4 2 8 10 2" xfId="38605" xr:uid="{00000000-0005-0000-0000-000016960000}"/>
    <cellStyle name="20% - Accent1 4 2 8 11" xfId="38606" xr:uid="{00000000-0005-0000-0000-000017960000}"/>
    <cellStyle name="20% - Accent1 4 2 8 2" xfId="38607" xr:uid="{00000000-0005-0000-0000-000018960000}"/>
    <cellStyle name="20% - Accent1 4 2 8 2 2" xfId="38608" xr:uid="{00000000-0005-0000-0000-000019960000}"/>
    <cellStyle name="20% - Accent1 4 2 8 2 2 2" xfId="38609" xr:uid="{00000000-0005-0000-0000-00001A960000}"/>
    <cellStyle name="20% - Accent1 4 2 8 2 2 2 2" xfId="38610" xr:uid="{00000000-0005-0000-0000-00001B960000}"/>
    <cellStyle name="20% - Accent1 4 2 8 2 2 2 2 2" xfId="38611" xr:uid="{00000000-0005-0000-0000-00001C960000}"/>
    <cellStyle name="20% - Accent1 4 2 8 2 2 2 3" xfId="38612" xr:uid="{00000000-0005-0000-0000-00001D960000}"/>
    <cellStyle name="20% - Accent1 4 2 8 2 2 3" xfId="38613" xr:uid="{00000000-0005-0000-0000-00001E960000}"/>
    <cellStyle name="20% - Accent1 4 2 8 2 2 3 2" xfId="38614" xr:uid="{00000000-0005-0000-0000-00001F960000}"/>
    <cellStyle name="20% - Accent1 4 2 8 2 2 4" xfId="38615" xr:uid="{00000000-0005-0000-0000-000020960000}"/>
    <cellStyle name="20% - Accent1 4 2 8 2 3" xfId="38616" xr:uid="{00000000-0005-0000-0000-000021960000}"/>
    <cellStyle name="20% - Accent1 4 2 8 2 3 2" xfId="38617" xr:uid="{00000000-0005-0000-0000-000022960000}"/>
    <cellStyle name="20% - Accent1 4 2 8 2 3 2 2" xfId="38618" xr:uid="{00000000-0005-0000-0000-000023960000}"/>
    <cellStyle name="20% - Accent1 4 2 8 2 3 2 2 2" xfId="38619" xr:uid="{00000000-0005-0000-0000-000024960000}"/>
    <cellStyle name="20% - Accent1 4 2 8 2 3 2 3" xfId="38620" xr:uid="{00000000-0005-0000-0000-000025960000}"/>
    <cellStyle name="20% - Accent1 4 2 8 2 3 3" xfId="38621" xr:uid="{00000000-0005-0000-0000-000026960000}"/>
    <cellStyle name="20% - Accent1 4 2 8 2 3 3 2" xfId="38622" xr:uid="{00000000-0005-0000-0000-000027960000}"/>
    <cellStyle name="20% - Accent1 4 2 8 2 3 4" xfId="38623" xr:uid="{00000000-0005-0000-0000-000028960000}"/>
    <cellStyle name="20% - Accent1 4 2 8 2 4" xfId="38624" xr:uid="{00000000-0005-0000-0000-000029960000}"/>
    <cellStyle name="20% - Accent1 4 2 8 2 4 2" xfId="38625" xr:uid="{00000000-0005-0000-0000-00002A960000}"/>
    <cellStyle name="20% - Accent1 4 2 8 2 4 2 2" xfId="38626" xr:uid="{00000000-0005-0000-0000-00002B960000}"/>
    <cellStyle name="20% - Accent1 4 2 8 2 4 2 2 2" xfId="38627" xr:uid="{00000000-0005-0000-0000-00002C960000}"/>
    <cellStyle name="20% - Accent1 4 2 8 2 4 2 3" xfId="38628" xr:uid="{00000000-0005-0000-0000-00002D960000}"/>
    <cellStyle name="20% - Accent1 4 2 8 2 4 3" xfId="38629" xr:uid="{00000000-0005-0000-0000-00002E960000}"/>
    <cellStyle name="20% - Accent1 4 2 8 2 4 3 2" xfId="38630" xr:uid="{00000000-0005-0000-0000-00002F960000}"/>
    <cellStyle name="20% - Accent1 4 2 8 2 4 4" xfId="38631" xr:uid="{00000000-0005-0000-0000-000030960000}"/>
    <cellStyle name="20% - Accent1 4 2 8 2 5" xfId="38632" xr:uid="{00000000-0005-0000-0000-000031960000}"/>
    <cellStyle name="20% - Accent1 4 2 8 2 5 2" xfId="38633" xr:uid="{00000000-0005-0000-0000-000032960000}"/>
    <cellStyle name="20% - Accent1 4 2 8 2 5 2 2" xfId="38634" xr:uid="{00000000-0005-0000-0000-000033960000}"/>
    <cellStyle name="20% - Accent1 4 2 8 2 5 3" xfId="38635" xr:uid="{00000000-0005-0000-0000-000034960000}"/>
    <cellStyle name="20% - Accent1 4 2 8 2 6" xfId="38636" xr:uid="{00000000-0005-0000-0000-000035960000}"/>
    <cellStyle name="20% - Accent1 4 2 8 2 6 2" xfId="38637" xr:uid="{00000000-0005-0000-0000-000036960000}"/>
    <cellStyle name="20% - Accent1 4 2 8 2 6 2 2" xfId="38638" xr:uid="{00000000-0005-0000-0000-000037960000}"/>
    <cellStyle name="20% - Accent1 4 2 8 2 6 3" xfId="38639" xr:uid="{00000000-0005-0000-0000-000038960000}"/>
    <cellStyle name="20% - Accent1 4 2 8 2 7" xfId="38640" xr:uid="{00000000-0005-0000-0000-000039960000}"/>
    <cellStyle name="20% - Accent1 4 2 8 2 7 2" xfId="38641" xr:uid="{00000000-0005-0000-0000-00003A960000}"/>
    <cellStyle name="20% - Accent1 4 2 8 2 8" xfId="38642" xr:uid="{00000000-0005-0000-0000-00003B960000}"/>
    <cellStyle name="20% - Accent1 4 2 8 2 8 2" xfId="38643" xr:uid="{00000000-0005-0000-0000-00003C960000}"/>
    <cellStyle name="20% - Accent1 4 2 8 2 9" xfId="38644" xr:uid="{00000000-0005-0000-0000-00003D960000}"/>
    <cellStyle name="20% - Accent1 4 2 8 3" xfId="38645" xr:uid="{00000000-0005-0000-0000-00003E960000}"/>
    <cellStyle name="20% - Accent1 4 2 8 3 2" xfId="38646" xr:uid="{00000000-0005-0000-0000-00003F960000}"/>
    <cellStyle name="20% - Accent1 4 2 8 3 2 2" xfId="38647" xr:uid="{00000000-0005-0000-0000-000040960000}"/>
    <cellStyle name="20% - Accent1 4 2 8 3 2 2 2" xfId="38648" xr:uid="{00000000-0005-0000-0000-000041960000}"/>
    <cellStyle name="20% - Accent1 4 2 8 3 2 2 2 2" xfId="38649" xr:uid="{00000000-0005-0000-0000-000042960000}"/>
    <cellStyle name="20% - Accent1 4 2 8 3 2 2 3" xfId="38650" xr:uid="{00000000-0005-0000-0000-000043960000}"/>
    <cellStyle name="20% - Accent1 4 2 8 3 2 3" xfId="38651" xr:uid="{00000000-0005-0000-0000-000044960000}"/>
    <cellStyle name="20% - Accent1 4 2 8 3 2 3 2" xfId="38652" xr:uid="{00000000-0005-0000-0000-000045960000}"/>
    <cellStyle name="20% - Accent1 4 2 8 3 2 4" xfId="38653" xr:uid="{00000000-0005-0000-0000-000046960000}"/>
    <cellStyle name="20% - Accent1 4 2 8 3 3" xfId="38654" xr:uid="{00000000-0005-0000-0000-000047960000}"/>
    <cellStyle name="20% - Accent1 4 2 8 3 3 2" xfId="38655" xr:uid="{00000000-0005-0000-0000-000048960000}"/>
    <cellStyle name="20% - Accent1 4 2 8 3 3 2 2" xfId="38656" xr:uid="{00000000-0005-0000-0000-000049960000}"/>
    <cellStyle name="20% - Accent1 4 2 8 3 3 2 2 2" xfId="38657" xr:uid="{00000000-0005-0000-0000-00004A960000}"/>
    <cellStyle name="20% - Accent1 4 2 8 3 3 2 3" xfId="38658" xr:uid="{00000000-0005-0000-0000-00004B960000}"/>
    <cellStyle name="20% - Accent1 4 2 8 3 3 3" xfId="38659" xr:uid="{00000000-0005-0000-0000-00004C960000}"/>
    <cellStyle name="20% - Accent1 4 2 8 3 3 3 2" xfId="38660" xr:uid="{00000000-0005-0000-0000-00004D960000}"/>
    <cellStyle name="20% - Accent1 4 2 8 3 3 4" xfId="38661" xr:uid="{00000000-0005-0000-0000-00004E960000}"/>
    <cellStyle name="20% - Accent1 4 2 8 3 4" xfId="38662" xr:uid="{00000000-0005-0000-0000-00004F960000}"/>
    <cellStyle name="20% - Accent1 4 2 8 3 4 2" xfId="38663" xr:uid="{00000000-0005-0000-0000-000050960000}"/>
    <cellStyle name="20% - Accent1 4 2 8 3 4 2 2" xfId="38664" xr:uid="{00000000-0005-0000-0000-000051960000}"/>
    <cellStyle name="20% - Accent1 4 2 8 3 4 2 2 2" xfId="38665" xr:uid="{00000000-0005-0000-0000-000052960000}"/>
    <cellStyle name="20% - Accent1 4 2 8 3 4 2 3" xfId="38666" xr:uid="{00000000-0005-0000-0000-000053960000}"/>
    <cellStyle name="20% - Accent1 4 2 8 3 4 3" xfId="38667" xr:uid="{00000000-0005-0000-0000-000054960000}"/>
    <cellStyle name="20% - Accent1 4 2 8 3 4 3 2" xfId="38668" xr:uid="{00000000-0005-0000-0000-000055960000}"/>
    <cellStyle name="20% - Accent1 4 2 8 3 4 4" xfId="38669" xr:uid="{00000000-0005-0000-0000-000056960000}"/>
    <cellStyle name="20% - Accent1 4 2 8 3 5" xfId="38670" xr:uid="{00000000-0005-0000-0000-000057960000}"/>
    <cellStyle name="20% - Accent1 4 2 8 3 5 2" xfId="38671" xr:uid="{00000000-0005-0000-0000-000058960000}"/>
    <cellStyle name="20% - Accent1 4 2 8 3 5 2 2" xfId="38672" xr:uid="{00000000-0005-0000-0000-000059960000}"/>
    <cellStyle name="20% - Accent1 4 2 8 3 5 3" xfId="38673" xr:uid="{00000000-0005-0000-0000-00005A960000}"/>
    <cellStyle name="20% - Accent1 4 2 8 3 6" xfId="38674" xr:uid="{00000000-0005-0000-0000-00005B960000}"/>
    <cellStyle name="20% - Accent1 4 2 8 3 6 2" xfId="38675" xr:uid="{00000000-0005-0000-0000-00005C960000}"/>
    <cellStyle name="20% - Accent1 4 2 8 3 6 2 2" xfId="38676" xr:uid="{00000000-0005-0000-0000-00005D960000}"/>
    <cellStyle name="20% - Accent1 4 2 8 3 6 3" xfId="38677" xr:uid="{00000000-0005-0000-0000-00005E960000}"/>
    <cellStyle name="20% - Accent1 4 2 8 3 7" xfId="38678" xr:uid="{00000000-0005-0000-0000-00005F960000}"/>
    <cellStyle name="20% - Accent1 4 2 8 3 7 2" xfId="38679" xr:uid="{00000000-0005-0000-0000-000060960000}"/>
    <cellStyle name="20% - Accent1 4 2 8 3 8" xfId="38680" xr:uid="{00000000-0005-0000-0000-000061960000}"/>
    <cellStyle name="20% - Accent1 4 2 8 3 8 2" xfId="38681" xr:uid="{00000000-0005-0000-0000-000062960000}"/>
    <cellStyle name="20% - Accent1 4 2 8 3 9" xfId="38682" xr:uid="{00000000-0005-0000-0000-000063960000}"/>
    <cellStyle name="20% - Accent1 4 2 8 4" xfId="38683" xr:uid="{00000000-0005-0000-0000-000064960000}"/>
    <cellStyle name="20% - Accent1 4 2 8 4 2" xfId="38684" xr:uid="{00000000-0005-0000-0000-000065960000}"/>
    <cellStyle name="20% - Accent1 4 2 8 4 2 2" xfId="38685" xr:uid="{00000000-0005-0000-0000-000066960000}"/>
    <cellStyle name="20% - Accent1 4 2 8 4 2 2 2" xfId="38686" xr:uid="{00000000-0005-0000-0000-000067960000}"/>
    <cellStyle name="20% - Accent1 4 2 8 4 2 3" xfId="38687" xr:uid="{00000000-0005-0000-0000-000068960000}"/>
    <cellStyle name="20% - Accent1 4 2 8 4 3" xfId="38688" xr:uid="{00000000-0005-0000-0000-000069960000}"/>
    <cellStyle name="20% - Accent1 4 2 8 4 3 2" xfId="38689" xr:uid="{00000000-0005-0000-0000-00006A960000}"/>
    <cellStyle name="20% - Accent1 4 2 8 4 4" xfId="38690" xr:uid="{00000000-0005-0000-0000-00006B960000}"/>
    <cellStyle name="20% - Accent1 4 2 8 5" xfId="38691" xr:uid="{00000000-0005-0000-0000-00006C960000}"/>
    <cellStyle name="20% - Accent1 4 2 8 5 2" xfId="38692" xr:uid="{00000000-0005-0000-0000-00006D960000}"/>
    <cellStyle name="20% - Accent1 4 2 8 5 2 2" xfId="38693" xr:uid="{00000000-0005-0000-0000-00006E960000}"/>
    <cellStyle name="20% - Accent1 4 2 8 5 2 2 2" xfId="38694" xr:uid="{00000000-0005-0000-0000-00006F960000}"/>
    <cellStyle name="20% - Accent1 4 2 8 5 2 3" xfId="38695" xr:uid="{00000000-0005-0000-0000-000070960000}"/>
    <cellStyle name="20% - Accent1 4 2 8 5 3" xfId="38696" xr:uid="{00000000-0005-0000-0000-000071960000}"/>
    <cellStyle name="20% - Accent1 4 2 8 5 3 2" xfId="38697" xr:uid="{00000000-0005-0000-0000-000072960000}"/>
    <cellStyle name="20% - Accent1 4 2 8 5 4" xfId="38698" xr:uid="{00000000-0005-0000-0000-000073960000}"/>
    <cellStyle name="20% - Accent1 4 2 8 6" xfId="38699" xr:uid="{00000000-0005-0000-0000-000074960000}"/>
    <cellStyle name="20% - Accent1 4 2 8 6 2" xfId="38700" xr:uid="{00000000-0005-0000-0000-000075960000}"/>
    <cellStyle name="20% - Accent1 4 2 8 6 2 2" xfId="38701" xr:uid="{00000000-0005-0000-0000-000076960000}"/>
    <cellStyle name="20% - Accent1 4 2 8 6 2 2 2" xfId="38702" xr:uid="{00000000-0005-0000-0000-000077960000}"/>
    <cellStyle name="20% - Accent1 4 2 8 6 2 3" xfId="38703" xr:uid="{00000000-0005-0000-0000-000078960000}"/>
    <cellStyle name="20% - Accent1 4 2 8 6 3" xfId="38704" xr:uid="{00000000-0005-0000-0000-000079960000}"/>
    <cellStyle name="20% - Accent1 4 2 8 6 3 2" xfId="38705" xr:uid="{00000000-0005-0000-0000-00007A960000}"/>
    <cellStyle name="20% - Accent1 4 2 8 6 4" xfId="38706" xr:uid="{00000000-0005-0000-0000-00007B960000}"/>
    <cellStyle name="20% - Accent1 4 2 8 7" xfId="38707" xr:uid="{00000000-0005-0000-0000-00007C960000}"/>
    <cellStyle name="20% - Accent1 4 2 8 7 2" xfId="38708" xr:uid="{00000000-0005-0000-0000-00007D960000}"/>
    <cellStyle name="20% - Accent1 4 2 8 7 2 2" xfId="38709" xr:uid="{00000000-0005-0000-0000-00007E960000}"/>
    <cellStyle name="20% - Accent1 4 2 8 7 3" xfId="38710" xr:uid="{00000000-0005-0000-0000-00007F960000}"/>
    <cellStyle name="20% - Accent1 4 2 8 8" xfId="38711" xr:uid="{00000000-0005-0000-0000-000080960000}"/>
    <cellStyle name="20% - Accent1 4 2 8 8 2" xfId="38712" xr:uid="{00000000-0005-0000-0000-000081960000}"/>
    <cellStyle name="20% - Accent1 4 2 8 8 2 2" xfId="38713" xr:uid="{00000000-0005-0000-0000-000082960000}"/>
    <cellStyle name="20% - Accent1 4 2 8 8 3" xfId="38714" xr:uid="{00000000-0005-0000-0000-000083960000}"/>
    <cellStyle name="20% - Accent1 4 2 8 9" xfId="38715" xr:uid="{00000000-0005-0000-0000-000084960000}"/>
    <cellStyle name="20% - Accent1 4 2 8 9 2" xfId="38716" xr:uid="{00000000-0005-0000-0000-000085960000}"/>
    <cellStyle name="20% - Accent1 4 2 9" xfId="38717" xr:uid="{00000000-0005-0000-0000-000086960000}"/>
    <cellStyle name="20% - Accent1 4 2 9 10" xfId="38718" xr:uid="{00000000-0005-0000-0000-000087960000}"/>
    <cellStyle name="20% - Accent1 4 2 9 10 2" xfId="38719" xr:uid="{00000000-0005-0000-0000-000088960000}"/>
    <cellStyle name="20% - Accent1 4 2 9 11" xfId="38720" xr:uid="{00000000-0005-0000-0000-000089960000}"/>
    <cellStyle name="20% - Accent1 4 2 9 2" xfId="38721" xr:uid="{00000000-0005-0000-0000-00008A960000}"/>
    <cellStyle name="20% - Accent1 4 2 9 2 2" xfId="38722" xr:uid="{00000000-0005-0000-0000-00008B960000}"/>
    <cellStyle name="20% - Accent1 4 2 9 2 2 2" xfId="38723" xr:uid="{00000000-0005-0000-0000-00008C960000}"/>
    <cellStyle name="20% - Accent1 4 2 9 2 2 2 2" xfId="38724" xr:uid="{00000000-0005-0000-0000-00008D960000}"/>
    <cellStyle name="20% - Accent1 4 2 9 2 2 2 2 2" xfId="38725" xr:uid="{00000000-0005-0000-0000-00008E960000}"/>
    <cellStyle name="20% - Accent1 4 2 9 2 2 2 3" xfId="38726" xr:uid="{00000000-0005-0000-0000-00008F960000}"/>
    <cellStyle name="20% - Accent1 4 2 9 2 2 3" xfId="38727" xr:uid="{00000000-0005-0000-0000-000090960000}"/>
    <cellStyle name="20% - Accent1 4 2 9 2 2 3 2" xfId="38728" xr:uid="{00000000-0005-0000-0000-000091960000}"/>
    <cellStyle name="20% - Accent1 4 2 9 2 2 4" xfId="38729" xr:uid="{00000000-0005-0000-0000-000092960000}"/>
    <cellStyle name="20% - Accent1 4 2 9 2 3" xfId="38730" xr:uid="{00000000-0005-0000-0000-000093960000}"/>
    <cellStyle name="20% - Accent1 4 2 9 2 3 2" xfId="38731" xr:uid="{00000000-0005-0000-0000-000094960000}"/>
    <cellStyle name="20% - Accent1 4 2 9 2 3 2 2" xfId="38732" xr:uid="{00000000-0005-0000-0000-000095960000}"/>
    <cellStyle name="20% - Accent1 4 2 9 2 3 2 2 2" xfId="38733" xr:uid="{00000000-0005-0000-0000-000096960000}"/>
    <cellStyle name="20% - Accent1 4 2 9 2 3 2 3" xfId="38734" xr:uid="{00000000-0005-0000-0000-000097960000}"/>
    <cellStyle name="20% - Accent1 4 2 9 2 3 3" xfId="38735" xr:uid="{00000000-0005-0000-0000-000098960000}"/>
    <cellStyle name="20% - Accent1 4 2 9 2 3 3 2" xfId="38736" xr:uid="{00000000-0005-0000-0000-000099960000}"/>
    <cellStyle name="20% - Accent1 4 2 9 2 3 4" xfId="38737" xr:uid="{00000000-0005-0000-0000-00009A960000}"/>
    <cellStyle name="20% - Accent1 4 2 9 2 4" xfId="38738" xr:uid="{00000000-0005-0000-0000-00009B960000}"/>
    <cellStyle name="20% - Accent1 4 2 9 2 4 2" xfId="38739" xr:uid="{00000000-0005-0000-0000-00009C960000}"/>
    <cellStyle name="20% - Accent1 4 2 9 2 4 2 2" xfId="38740" xr:uid="{00000000-0005-0000-0000-00009D960000}"/>
    <cellStyle name="20% - Accent1 4 2 9 2 4 2 2 2" xfId="38741" xr:uid="{00000000-0005-0000-0000-00009E960000}"/>
    <cellStyle name="20% - Accent1 4 2 9 2 4 2 3" xfId="38742" xr:uid="{00000000-0005-0000-0000-00009F960000}"/>
    <cellStyle name="20% - Accent1 4 2 9 2 4 3" xfId="38743" xr:uid="{00000000-0005-0000-0000-0000A0960000}"/>
    <cellStyle name="20% - Accent1 4 2 9 2 4 3 2" xfId="38744" xr:uid="{00000000-0005-0000-0000-0000A1960000}"/>
    <cellStyle name="20% - Accent1 4 2 9 2 4 4" xfId="38745" xr:uid="{00000000-0005-0000-0000-0000A2960000}"/>
    <cellStyle name="20% - Accent1 4 2 9 2 5" xfId="38746" xr:uid="{00000000-0005-0000-0000-0000A3960000}"/>
    <cellStyle name="20% - Accent1 4 2 9 2 5 2" xfId="38747" xr:uid="{00000000-0005-0000-0000-0000A4960000}"/>
    <cellStyle name="20% - Accent1 4 2 9 2 5 2 2" xfId="38748" xr:uid="{00000000-0005-0000-0000-0000A5960000}"/>
    <cellStyle name="20% - Accent1 4 2 9 2 5 3" xfId="38749" xr:uid="{00000000-0005-0000-0000-0000A6960000}"/>
    <cellStyle name="20% - Accent1 4 2 9 2 6" xfId="38750" xr:uid="{00000000-0005-0000-0000-0000A7960000}"/>
    <cellStyle name="20% - Accent1 4 2 9 2 6 2" xfId="38751" xr:uid="{00000000-0005-0000-0000-0000A8960000}"/>
    <cellStyle name="20% - Accent1 4 2 9 2 6 2 2" xfId="38752" xr:uid="{00000000-0005-0000-0000-0000A9960000}"/>
    <cellStyle name="20% - Accent1 4 2 9 2 6 3" xfId="38753" xr:uid="{00000000-0005-0000-0000-0000AA960000}"/>
    <cellStyle name="20% - Accent1 4 2 9 2 7" xfId="38754" xr:uid="{00000000-0005-0000-0000-0000AB960000}"/>
    <cellStyle name="20% - Accent1 4 2 9 2 7 2" xfId="38755" xr:uid="{00000000-0005-0000-0000-0000AC960000}"/>
    <cellStyle name="20% - Accent1 4 2 9 2 8" xfId="38756" xr:uid="{00000000-0005-0000-0000-0000AD960000}"/>
    <cellStyle name="20% - Accent1 4 2 9 2 8 2" xfId="38757" xr:uid="{00000000-0005-0000-0000-0000AE960000}"/>
    <cellStyle name="20% - Accent1 4 2 9 2 9" xfId="38758" xr:uid="{00000000-0005-0000-0000-0000AF960000}"/>
    <cellStyle name="20% - Accent1 4 2 9 3" xfId="38759" xr:uid="{00000000-0005-0000-0000-0000B0960000}"/>
    <cellStyle name="20% - Accent1 4 2 9 3 2" xfId="38760" xr:uid="{00000000-0005-0000-0000-0000B1960000}"/>
    <cellStyle name="20% - Accent1 4 2 9 3 2 2" xfId="38761" xr:uid="{00000000-0005-0000-0000-0000B2960000}"/>
    <cellStyle name="20% - Accent1 4 2 9 3 2 2 2" xfId="38762" xr:uid="{00000000-0005-0000-0000-0000B3960000}"/>
    <cellStyle name="20% - Accent1 4 2 9 3 2 2 2 2" xfId="38763" xr:uid="{00000000-0005-0000-0000-0000B4960000}"/>
    <cellStyle name="20% - Accent1 4 2 9 3 2 2 3" xfId="38764" xr:uid="{00000000-0005-0000-0000-0000B5960000}"/>
    <cellStyle name="20% - Accent1 4 2 9 3 2 3" xfId="38765" xr:uid="{00000000-0005-0000-0000-0000B6960000}"/>
    <cellStyle name="20% - Accent1 4 2 9 3 2 3 2" xfId="38766" xr:uid="{00000000-0005-0000-0000-0000B7960000}"/>
    <cellStyle name="20% - Accent1 4 2 9 3 2 4" xfId="38767" xr:uid="{00000000-0005-0000-0000-0000B8960000}"/>
    <cellStyle name="20% - Accent1 4 2 9 3 3" xfId="38768" xr:uid="{00000000-0005-0000-0000-0000B9960000}"/>
    <cellStyle name="20% - Accent1 4 2 9 3 3 2" xfId="38769" xr:uid="{00000000-0005-0000-0000-0000BA960000}"/>
    <cellStyle name="20% - Accent1 4 2 9 3 3 2 2" xfId="38770" xr:uid="{00000000-0005-0000-0000-0000BB960000}"/>
    <cellStyle name="20% - Accent1 4 2 9 3 3 2 2 2" xfId="38771" xr:uid="{00000000-0005-0000-0000-0000BC960000}"/>
    <cellStyle name="20% - Accent1 4 2 9 3 3 2 3" xfId="38772" xr:uid="{00000000-0005-0000-0000-0000BD960000}"/>
    <cellStyle name="20% - Accent1 4 2 9 3 3 3" xfId="38773" xr:uid="{00000000-0005-0000-0000-0000BE960000}"/>
    <cellStyle name="20% - Accent1 4 2 9 3 3 3 2" xfId="38774" xr:uid="{00000000-0005-0000-0000-0000BF960000}"/>
    <cellStyle name="20% - Accent1 4 2 9 3 3 4" xfId="38775" xr:uid="{00000000-0005-0000-0000-0000C0960000}"/>
    <cellStyle name="20% - Accent1 4 2 9 3 4" xfId="38776" xr:uid="{00000000-0005-0000-0000-0000C1960000}"/>
    <cellStyle name="20% - Accent1 4 2 9 3 4 2" xfId="38777" xr:uid="{00000000-0005-0000-0000-0000C2960000}"/>
    <cellStyle name="20% - Accent1 4 2 9 3 4 2 2" xfId="38778" xr:uid="{00000000-0005-0000-0000-0000C3960000}"/>
    <cellStyle name="20% - Accent1 4 2 9 3 4 2 2 2" xfId="38779" xr:uid="{00000000-0005-0000-0000-0000C4960000}"/>
    <cellStyle name="20% - Accent1 4 2 9 3 4 2 3" xfId="38780" xr:uid="{00000000-0005-0000-0000-0000C5960000}"/>
    <cellStyle name="20% - Accent1 4 2 9 3 4 3" xfId="38781" xr:uid="{00000000-0005-0000-0000-0000C6960000}"/>
    <cellStyle name="20% - Accent1 4 2 9 3 4 3 2" xfId="38782" xr:uid="{00000000-0005-0000-0000-0000C7960000}"/>
    <cellStyle name="20% - Accent1 4 2 9 3 4 4" xfId="38783" xr:uid="{00000000-0005-0000-0000-0000C8960000}"/>
    <cellStyle name="20% - Accent1 4 2 9 3 5" xfId="38784" xr:uid="{00000000-0005-0000-0000-0000C9960000}"/>
    <cellStyle name="20% - Accent1 4 2 9 3 5 2" xfId="38785" xr:uid="{00000000-0005-0000-0000-0000CA960000}"/>
    <cellStyle name="20% - Accent1 4 2 9 3 5 2 2" xfId="38786" xr:uid="{00000000-0005-0000-0000-0000CB960000}"/>
    <cellStyle name="20% - Accent1 4 2 9 3 5 3" xfId="38787" xr:uid="{00000000-0005-0000-0000-0000CC960000}"/>
    <cellStyle name="20% - Accent1 4 2 9 3 6" xfId="38788" xr:uid="{00000000-0005-0000-0000-0000CD960000}"/>
    <cellStyle name="20% - Accent1 4 2 9 3 6 2" xfId="38789" xr:uid="{00000000-0005-0000-0000-0000CE960000}"/>
    <cellStyle name="20% - Accent1 4 2 9 3 6 2 2" xfId="38790" xr:uid="{00000000-0005-0000-0000-0000CF960000}"/>
    <cellStyle name="20% - Accent1 4 2 9 3 6 3" xfId="38791" xr:uid="{00000000-0005-0000-0000-0000D0960000}"/>
    <cellStyle name="20% - Accent1 4 2 9 3 7" xfId="38792" xr:uid="{00000000-0005-0000-0000-0000D1960000}"/>
    <cellStyle name="20% - Accent1 4 2 9 3 7 2" xfId="38793" xr:uid="{00000000-0005-0000-0000-0000D2960000}"/>
    <cellStyle name="20% - Accent1 4 2 9 3 8" xfId="38794" xr:uid="{00000000-0005-0000-0000-0000D3960000}"/>
    <cellStyle name="20% - Accent1 4 2 9 3 8 2" xfId="38795" xr:uid="{00000000-0005-0000-0000-0000D4960000}"/>
    <cellStyle name="20% - Accent1 4 2 9 3 9" xfId="38796" xr:uid="{00000000-0005-0000-0000-0000D5960000}"/>
    <cellStyle name="20% - Accent1 4 2 9 4" xfId="38797" xr:uid="{00000000-0005-0000-0000-0000D6960000}"/>
    <cellStyle name="20% - Accent1 4 2 9 4 2" xfId="38798" xr:uid="{00000000-0005-0000-0000-0000D7960000}"/>
    <cellStyle name="20% - Accent1 4 2 9 4 2 2" xfId="38799" xr:uid="{00000000-0005-0000-0000-0000D8960000}"/>
    <cellStyle name="20% - Accent1 4 2 9 4 2 2 2" xfId="38800" xr:uid="{00000000-0005-0000-0000-0000D9960000}"/>
    <cellStyle name="20% - Accent1 4 2 9 4 2 3" xfId="38801" xr:uid="{00000000-0005-0000-0000-0000DA960000}"/>
    <cellStyle name="20% - Accent1 4 2 9 4 3" xfId="38802" xr:uid="{00000000-0005-0000-0000-0000DB960000}"/>
    <cellStyle name="20% - Accent1 4 2 9 4 3 2" xfId="38803" xr:uid="{00000000-0005-0000-0000-0000DC960000}"/>
    <cellStyle name="20% - Accent1 4 2 9 4 4" xfId="38804" xr:uid="{00000000-0005-0000-0000-0000DD960000}"/>
    <cellStyle name="20% - Accent1 4 2 9 5" xfId="38805" xr:uid="{00000000-0005-0000-0000-0000DE960000}"/>
    <cellStyle name="20% - Accent1 4 2 9 5 2" xfId="38806" xr:uid="{00000000-0005-0000-0000-0000DF960000}"/>
    <cellStyle name="20% - Accent1 4 2 9 5 2 2" xfId="38807" xr:uid="{00000000-0005-0000-0000-0000E0960000}"/>
    <cellStyle name="20% - Accent1 4 2 9 5 2 2 2" xfId="38808" xr:uid="{00000000-0005-0000-0000-0000E1960000}"/>
    <cellStyle name="20% - Accent1 4 2 9 5 2 3" xfId="38809" xr:uid="{00000000-0005-0000-0000-0000E2960000}"/>
    <cellStyle name="20% - Accent1 4 2 9 5 3" xfId="38810" xr:uid="{00000000-0005-0000-0000-0000E3960000}"/>
    <cellStyle name="20% - Accent1 4 2 9 5 3 2" xfId="38811" xr:uid="{00000000-0005-0000-0000-0000E4960000}"/>
    <cellStyle name="20% - Accent1 4 2 9 5 4" xfId="38812" xr:uid="{00000000-0005-0000-0000-0000E5960000}"/>
    <cellStyle name="20% - Accent1 4 2 9 6" xfId="38813" xr:uid="{00000000-0005-0000-0000-0000E6960000}"/>
    <cellStyle name="20% - Accent1 4 2 9 6 2" xfId="38814" xr:uid="{00000000-0005-0000-0000-0000E7960000}"/>
    <cellStyle name="20% - Accent1 4 2 9 6 2 2" xfId="38815" xr:uid="{00000000-0005-0000-0000-0000E8960000}"/>
    <cellStyle name="20% - Accent1 4 2 9 6 2 2 2" xfId="38816" xr:uid="{00000000-0005-0000-0000-0000E9960000}"/>
    <cellStyle name="20% - Accent1 4 2 9 6 2 3" xfId="38817" xr:uid="{00000000-0005-0000-0000-0000EA960000}"/>
    <cellStyle name="20% - Accent1 4 2 9 6 3" xfId="38818" xr:uid="{00000000-0005-0000-0000-0000EB960000}"/>
    <cellStyle name="20% - Accent1 4 2 9 6 3 2" xfId="38819" xr:uid="{00000000-0005-0000-0000-0000EC960000}"/>
    <cellStyle name="20% - Accent1 4 2 9 6 4" xfId="38820" xr:uid="{00000000-0005-0000-0000-0000ED960000}"/>
    <cellStyle name="20% - Accent1 4 2 9 7" xfId="38821" xr:uid="{00000000-0005-0000-0000-0000EE960000}"/>
    <cellStyle name="20% - Accent1 4 2 9 7 2" xfId="38822" xr:uid="{00000000-0005-0000-0000-0000EF960000}"/>
    <cellStyle name="20% - Accent1 4 2 9 7 2 2" xfId="38823" xr:uid="{00000000-0005-0000-0000-0000F0960000}"/>
    <cellStyle name="20% - Accent1 4 2 9 7 3" xfId="38824" xr:uid="{00000000-0005-0000-0000-0000F1960000}"/>
    <cellStyle name="20% - Accent1 4 2 9 8" xfId="38825" xr:uid="{00000000-0005-0000-0000-0000F2960000}"/>
    <cellStyle name="20% - Accent1 4 2 9 8 2" xfId="38826" xr:uid="{00000000-0005-0000-0000-0000F3960000}"/>
    <cellStyle name="20% - Accent1 4 2 9 8 2 2" xfId="38827" xr:uid="{00000000-0005-0000-0000-0000F4960000}"/>
    <cellStyle name="20% - Accent1 4 2 9 8 3" xfId="38828" xr:uid="{00000000-0005-0000-0000-0000F5960000}"/>
    <cellStyle name="20% - Accent1 4 2 9 9" xfId="38829" xr:uid="{00000000-0005-0000-0000-0000F6960000}"/>
    <cellStyle name="20% - Accent1 4 2 9 9 2" xfId="38830" xr:uid="{00000000-0005-0000-0000-0000F7960000}"/>
    <cellStyle name="20% - Accent1 4 20" xfId="38831" xr:uid="{00000000-0005-0000-0000-0000F8960000}"/>
    <cellStyle name="20% - Accent1 4 20 2" xfId="38832" xr:uid="{00000000-0005-0000-0000-0000F9960000}"/>
    <cellStyle name="20% - Accent1 4 21" xfId="38833" xr:uid="{00000000-0005-0000-0000-0000FA960000}"/>
    <cellStyle name="20% - Accent1 4 3" xfId="38834" xr:uid="{00000000-0005-0000-0000-0000FB960000}"/>
    <cellStyle name="20% - Accent1 4 3 10" xfId="38835" xr:uid="{00000000-0005-0000-0000-0000FC960000}"/>
    <cellStyle name="20% - Accent1 4 3 10 2" xfId="38836" xr:uid="{00000000-0005-0000-0000-0000FD960000}"/>
    <cellStyle name="20% - Accent1 4 3 10 2 2" xfId="38837" xr:uid="{00000000-0005-0000-0000-0000FE960000}"/>
    <cellStyle name="20% - Accent1 4 3 10 2 2 2" xfId="38838" xr:uid="{00000000-0005-0000-0000-0000FF960000}"/>
    <cellStyle name="20% - Accent1 4 3 10 2 3" xfId="38839" xr:uid="{00000000-0005-0000-0000-000000970000}"/>
    <cellStyle name="20% - Accent1 4 3 10 3" xfId="38840" xr:uid="{00000000-0005-0000-0000-000001970000}"/>
    <cellStyle name="20% - Accent1 4 3 10 3 2" xfId="38841" xr:uid="{00000000-0005-0000-0000-000002970000}"/>
    <cellStyle name="20% - Accent1 4 3 10 4" xfId="38842" xr:uid="{00000000-0005-0000-0000-000003970000}"/>
    <cellStyle name="20% - Accent1 4 3 11" xfId="38843" xr:uid="{00000000-0005-0000-0000-000004970000}"/>
    <cellStyle name="20% - Accent1 4 3 11 2" xfId="38844" xr:uid="{00000000-0005-0000-0000-000005970000}"/>
    <cellStyle name="20% - Accent1 4 3 11 2 2" xfId="38845" xr:uid="{00000000-0005-0000-0000-000006970000}"/>
    <cellStyle name="20% - Accent1 4 3 11 2 2 2" xfId="38846" xr:uid="{00000000-0005-0000-0000-000007970000}"/>
    <cellStyle name="20% - Accent1 4 3 11 2 3" xfId="38847" xr:uid="{00000000-0005-0000-0000-000008970000}"/>
    <cellStyle name="20% - Accent1 4 3 11 3" xfId="38848" xr:uid="{00000000-0005-0000-0000-000009970000}"/>
    <cellStyle name="20% - Accent1 4 3 11 3 2" xfId="38849" xr:uid="{00000000-0005-0000-0000-00000A970000}"/>
    <cellStyle name="20% - Accent1 4 3 11 4" xfId="38850" xr:uid="{00000000-0005-0000-0000-00000B970000}"/>
    <cellStyle name="20% - Accent1 4 3 12" xfId="38851" xr:uid="{00000000-0005-0000-0000-00000C970000}"/>
    <cellStyle name="20% - Accent1 4 3 12 2" xfId="38852" xr:uid="{00000000-0005-0000-0000-00000D970000}"/>
    <cellStyle name="20% - Accent1 4 3 12 2 2" xfId="38853" xr:uid="{00000000-0005-0000-0000-00000E970000}"/>
    <cellStyle name="20% - Accent1 4 3 12 3" xfId="38854" xr:uid="{00000000-0005-0000-0000-00000F970000}"/>
    <cellStyle name="20% - Accent1 4 3 13" xfId="38855" xr:uid="{00000000-0005-0000-0000-000010970000}"/>
    <cellStyle name="20% - Accent1 4 3 13 2" xfId="38856" xr:uid="{00000000-0005-0000-0000-000011970000}"/>
    <cellStyle name="20% - Accent1 4 3 13 2 2" xfId="38857" xr:uid="{00000000-0005-0000-0000-000012970000}"/>
    <cellStyle name="20% - Accent1 4 3 13 3" xfId="38858" xr:uid="{00000000-0005-0000-0000-000013970000}"/>
    <cellStyle name="20% - Accent1 4 3 14" xfId="38859" xr:uid="{00000000-0005-0000-0000-000014970000}"/>
    <cellStyle name="20% - Accent1 4 3 14 2" xfId="38860" xr:uid="{00000000-0005-0000-0000-000015970000}"/>
    <cellStyle name="20% - Accent1 4 3 15" xfId="38861" xr:uid="{00000000-0005-0000-0000-000016970000}"/>
    <cellStyle name="20% - Accent1 4 3 15 2" xfId="38862" xr:uid="{00000000-0005-0000-0000-000017970000}"/>
    <cellStyle name="20% - Accent1 4 3 16" xfId="38863" xr:uid="{00000000-0005-0000-0000-000018970000}"/>
    <cellStyle name="20% - Accent1 4 3 2" xfId="38864" xr:uid="{00000000-0005-0000-0000-000019970000}"/>
    <cellStyle name="20% - Accent1 4 3 2 10" xfId="38865" xr:uid="{00000000-0005-0000-0000-00001A970000}"/>
    <cellStyle name="20% - Accent1 4 3 2 10 2" xfId="38866" xr:uid="{00000000-0005-0000-0000-00001B970000}"/>
    <cellStyle name="20% - Accent1 4 3 2 10 2 2" xfId="38867" xr:uid="{00000000-0005-0000-0000-00001C970000}"/>
    <cellStyle name="20% - Accent1 4 3 2 10 2 2 2" xfId="38868" xr:uid="{00000000-0005-0000-0000-00001D970000}"/>
    <cellStyle name="20% - Accent1 4 3 2 10 2 3" xfId="38869" xr:uid="{00000000-0005-0000-0000-00001E970000}"/>
    <cellStyle name="20% - Accent1 4 3 2 10 3" xfId="38870" xr:uid="{00000000-0005-0000-0000-00001F970000}"/>
    <cellStyle name="20% - Accent1 4 3 2 10 3 2" xfId="38871" xr:uid="{00000000-0005-0000-0000-000020970000}"/>
    <cellStyle name="20% - Accent1 4 3 2 10 4" xfId="38872" xr:uid="{00000000-0005-0000-0000-000021970000}"/>
    <cellStyle name="20% - Accent1 4 3 2 11" xfId="38873" xr:uid="{00000000-0005-0000-0000-000022970000}"/>
    <cellStyle name="20% - Accent1 4 3 2 11 2" xfId="38874" xr:uid="{00000000-0005-0000-0000-000023970000}"/>
    <cellStyle name="20% - Accent1 4 3 2 11 2 2" xfId="38875" xr:uid="{00000000-0005-0000-0000-000024970000}"/>
    <cellStyle name="20% - Accent1 4 3 2 11 3" xfId="38876" xr:uid="{00000000-0005-0000-0000-000025970000}"/>
    <cellStyle name="20% - Accent1 4 3 2 12" xfId="38877" xr:uid="{00000000-0005-0000-0000-000026970000}"/>
    <cellStyle name="20% - Accent1 4 3 2 12 2" xfId="38878" xr:uid="{00000000-0005-0000-0000-000027970000}"/>
    <cellStyle name="20% - Accent1 4 3 2 12 2 2" xfId="38879" xr:uid="{00000000-0005-0000-0000-000028970000}"/>
    <cellStyle name="20% - Accent1 4 3 2 12 3" xfId="38880" xr:uid="{00000000-0005-0000-0000-000029970000}"/>
    <cellStyle name="20% - Accent1 4 3 2 13" xfId="38881" xr:uid="{00000000-0005-0000-0000-00002A970000}"/>
    <cellStyle name="20% - Accent1 4 3 2 13 2" xfId="38882" xr:uid="{00000000-0005-0000-0000-00002B970000}"/>
    <cellStyle name="20% - Accent1 4 3 2 14" xfId="38883" xr:uid="{00000000-0005-0000-0000-00002C970000}"/>
    <cellStyle name="20% - Accent1 4 3 2 14 2" xfId="38884" xr:uid="{00000000-0005-0000-0000-00002D970000}"/>
    <cellStyle name="20% - Accent1 4 3 2 15" xfId="38885" xr:uid="{00000000-0005-0000-0000-00002E970000}"/>
    <cellStyle name="20% - Accent1 4 3 2 2" xfId="38886" xr:uid="{00000000-0005-0000-0000-00002F970000}"/>
    <cellStyle name="20% - Accent1 4 3 2 2 10" xfId="38887" xr:uid="{00000000-0005-0000-0000-000030970000}"/>
    <cellStyle name="20% - Accent1 4 3 2 2 10 2" xfId="38888" xr:uid="{00000000-0005-0000-0000-000031970000}"/>
    <cellStyle name="20% - Accent1 4 3 2 2 10 2 2" xfId="38889" xr:uid="{00000000-0005-0000-0000-000032970000}"/>
    <cellStyle name="20% - Accent1 4 3 2 2 10 3" xfId="38890" xr:uid="{00000000-0005-0000-0000-000033970000}"/>
    <cellStyle name="20% - Accent1 4 3 2 2 11" xfId="38891" xr:uid="{00000000-0005-0000-0000-000034970000}"/>
    <cellStyle name="20% - Accent1 4 3 2 2 11 2" xfId="38892" xr:uid="{00000000-0005-0000-0000-000035970000}"/>
    <cellStyle name="20% - Accent1 4 3 2 2 11 2 2" xfId="38893" xr:uid="{00000000-0005-0000-0000-000036970000}"/>
    <cellStyle name="20% - Accent1 4 3 2 2 11 3" xfId="38894" xr:uid="{00000000-0005-0000-0000-000037970000}"/>
    <cellStyle name="20% - Accent1 4 3 2 2 12" xfId="38895" xr:uid="{00000000-0005-0000-0000-000038970000}"/>
    <cellStyle name="20% - Accent1 4 3 2 2 12 2" xfId="38896" xr:uid="{00000000-0005-0000-0000-000039970000}"/>
    <cellStyle name="20% - Accent1 4 3 2 2 13" xfId="38897" xr:uid="{00000000-0005-0000-0000-00003A970000}"/>
    <cellStyle name="20% - Accent1 4 3 2 2 13 2" xfId="38898" xr:uid="{00000000-0005-0000-0000-00003B970000}"/>
    <cellStyle name="20% - Accent1 4 3 2 2 14" xfId="38899" xr:uid="{00000000-0005-0000-0000-00003C970000}"/>
    <cellStyle name="20% - Accent1 4 3 2 2 2" xfId="38900" xr:uid="{00000000-0005-0000-0000-00003D970000}"/>
    <cellStyle name="20% - Accent1 4 3 2 2 2 10" xfId="38901" xr:uid="{00000000-0005-0000-0000-00003E970000}"/>
    <cellStyle name="20% - Accent1 4 3 2 2 2 10 2" xfId="38902" xr:uid="{00000000-0005-0000-0000-00003F970000}"/>
    <cellStyle name="20% - Accent1 4 3 2 2 2 11" xfId="38903" xr:uid="{00000000-0005-0000-0000-000040970000}"/>
    <cellStyle name="20% - Accent1 4 3 2 2 2 2" xfId="38904" xr:uid="{00000000-0005-0000-0000-000041970000}"/>
    <cellStyle name="20% - Accent1 4 3 2 2 2 2 2" xfId="38905" xr:uid="{00000000-0005-0000-0000-000042970000}"/>
    <cellStyle name="20% - Accent1 4 3 2 2 2 2 2 2" xfId="38906" xr:uid="{00000000-0005-0000-0000-000043970000}"/>
    <cellStyle name="20% - Accent1 4 3 2 2 2 2 2 2 2" xfId="38907" xr:uid="{00000000-0005-0000-0000-000044970000}"/>
    <cellStyle name="20% - Accent1 4 3 2 2 2 2 2 2 2 2" xfId="38908" xr:uid="{00000000-0005-0000-0000-000045970000}"/>
    <cellStyle name="20% - Accent1 4 3 2 2 2 2 2 2 3" xfId="38909" xr:uid="{00000000-0005-0000-0000-000046970000}"/>
    <cellStyle name="20% - Accent1 4 3 2 2 2 2 2 3" xfId="38910" xr:uid="{00000000-0005-0000-0000-000047970000}"/>
    <cellStyle name="20% - Accent1 4 3 2 2 2 2 2 3 2" xfId="38911" xr:uid="{00000000-0005-0000-0000-000048970000}"/>
    <cellStyle name="20% - Accent1 4 3 2 2 2 2 2 4" xfId="38912" xr:uid="{00000000-0005-0000-0000-000049970000}"/>
    <cellStyle name="20% - Accent1 4 3 2 2 2 2 3" xfId="38913" xr:uid="{00000000-0005-0000-0000-00004A970000}"/>
    <cellStyle name="20% - Accent1 4 3 2 2 2 2 3 2" xfId="38914" xr:uid="{00000000-0005-0000-0000-00004B970000}"/>
    <cellStyle name="20% - Accent1 4 3 2 2 2 2 3 2 2" xfId="38915" xr:uid="{00000000-0005-0000-0000-00004C970000}"/>
    <cellStyle name="20% - Accent1 4 3 2 2 2 2 3 2 2 2" xfId="38916" xr:uid="{00000000-0005-0000-0000-00004D970000}"/>
    <cellStyle name="20% - Accent1 4 3 2 2 2 2 3 2 3" xfId="38917" xr:uid="{00000000-0005-0000-0000-00004E970000}"/>
    <cellStyle name="20% - Accent1 4 3 2 2 2 2 3 3" xfId="38918" xr:uid="{00000000-0005-0000-0000-00004F970000}"/>
    <cellStyle name="20% - Accent1 4 3 2 2 2 2 3 3 2" xfId="38919" xr:uid="{00000000-0005-0000-0000-000050970000}"/>
    <cellStyle name="20% - Accent1 4 3 2 2 2 2 3 4" xfId="38920" xr:uid="{00000000-0005-0000-0000-000051970000}"/>
    <cellStyle name="20% - Accent1 4 3 2 2 2 2 4" xfId="38921" xr:uid="{00000000-0005-0000-0000-000052970000}"/>
    <cellStyle name="20% - Accent1 4 3 2 2 2 2 4 2" xfId="38922" xr:uid="{00000000-0005-0000-0000-000053970000}"/>
    <cellStyle name="20% - Accent1 4 3 2 2 2 2 4 2 2" xfId="38923" xr:uid="{00000000-0005-0000-0000-000054970000}"/>
    <cellStyle name="20% - Accent1 4 3 2 2 2 2 4 2 2 2" xfId="38924" xr:uid="{00000000-0005-0000-0000-000055970000}"/>
    <cellStyle name="20% - Accent1 4 3 2 2 2 2 4 2 3" xfId="38925" xr:uid="{00000000-0005-0000-0000-000056970000}"/>
    <cellStyle name="20% - Accent1 4 3 2 2 2 2 4 3" xfId="38926" xr:uid="{00000000-0005-0000-0000-000057970000}"/>
    <cellStyle name="20% - Accent1 4 3 2 2 2 2 4 3 2" xfId="38927" xr:uid="{00000000-0005-0000-0000-000058970000}"/>
    <cellStyle name="20% - Accent1 4 3 2 2 2 2 4 4" xfId="38928" xr:uid="{00000000-0005-0000-0000-000059970000}"/>
    <cellStyle name="20% - Accent1 4 3 2 2 2 2 5" xfId="38929" xr:uid="{00000000-0005-0000-0000-00005A970000}"/>
    <cellStyle name="20% - Accent1 4 3 2 2 2 2 5 2" xfId="38930" xr:uid="{00000000-0005-0000-0000-00005B970000}"/>
    <cellStyle name="20% - Accent1 4 3 2 2 2 2 5 2 2" xfId="38931" xr:uid="{00000000-0005-0000-0000-00005C970000}"/>
    <cellStyle name="20% - Accent1 4 3 2 2 2 2 5 3" xfId="38932" xr:uid="{00000000-0005-0000-0000-00005D970000}"/>
    <cellStyle name="20% - Accent1 4 3 2 2 2 2 6" xfId="38933" xr:uid="{00000000-0005-0000-0000-00005E970000}"/>
    <cellStyle name="20% - Accent1 4 3 2 2 2 2 6 2" xfId="38934" xr:uid="{00000000-0005-0000-0000-00005F970000}"/>
    <cellStyle name="20% - Accent1 4 3 2 2 2 2 6 2 2" xfId="38935" xr:uid="{00000000-0005-0000-0000-000060970000}"/>
    <cellStyle name="20% - Accent1 4 3 2 2 2 2 6 3" xfId="38936" xr:uid="{00000000-0005-0000-0000-000061970000}"/>
    <cellStyle name="20% - Accent1 4 3 2 2 2 2 7" xfId="38937" xr:uid="{00000000-0005-0000-0000-000062970000}"/>
    <cellStyle name="20% - Accent1 4 3 2 2 2 2 7 2" xfId="38938" xr:uid="{00000000-0005-0000-0000-000063970000}"/>
    <cellStyle name="20% - Accent1 4 3 2 2 2 2 8" xfId="38939" xr:uid="{00000000-0005-0000-0000-000064970000}"/>
    <cellStyle name="20% - Accent1 4 3 2 2 2 2 8 2" xfId="38940" xr:uid="{00000000-0005-0000-0000-000065970000}"/>
    <cellStyle name="20% - Accent1 4 3 2 2 2 2 9" xfId="38941" xr:uid="{00000000-0005-0000-0000-000066970000}"/>
    <cellStyle name="20% - Accent1 4 3 2 2 2 3" xfId="38942" xr:uid="{00000000-0005-0000-0000-000067970000}"/>
    <cellStyle name="20% - Accent1 4 3 2 2 2 3 2" xfId="38943" xr:uid="{00000000-0005-0000-0000-000068970000}"/>
    <cellStyle name="20% - Accent1 4 3 2 2 2 3 2 2" xfId="38944" xr:uid="{00000000-0005-0000-0000-000069970000}"/>
    <cellStyle name="20% - Accent1 4 3 2 2 2 3 2 2 2" xfId="38945" xr:uid="{00000000-0005-0000-0000-00006A970000}"/>
    <cellStyle name="20% - Accent1 4 3 2 2 2 3 2 2 2 2" xfId="38946" xr:uid="{00000000-0005-0000-0000-00006B970000}"/>
    <cellStyle name="20% - Accent1 4 3 2 2 2 3 2 2 3" xfId="38947" xr:uid="{00000000-0005-0000-0000-00006C970000}"/>
    <cellStyle name="20% - Accent1 4 3 2 2 2 3 2 3" xfId="38948" xr:uid="{00000000-0005-0000-0000-00006D970000}"/>
    <cellStyle name="20% - Accent1 4 3 2 2 2 3 2 3 2" xfId="38949" xr:uid="{00000000-0005-0000-0000-00006E970000}"/>
    <cellStyle name="20% - Accent1 4 3 2 2 2 3 2 4" xfId="38950" xr:uid="{00000000-0005-0000-0000-00006F970000}"/>
    <cellStyle name="20% - Accent1 4 3 2 2 2 3 3" xfId="38951" xr:uid="{00000000-0005-0000-0000-000070970000}"/>
    <cellStyle name="20% - Accent1 4 3 2 2 2 3 3 2" xfId="38952" xr:uid="{00000000-0005-0000-0000-000071970000}"/>
    <cellStyle name="20% - Accent1 4 3 2 2 2 3 3 2 2" xfId="38953" xr:uid="{00000000-0005-0000-0000-000072970000}"/>
    <cellStyle name="20% - Accent1 4 3 2 2 2 3 3 2 2 2" xfId="38954" xr:uid="{00000000-0005-0000-0000-000073970000}"/>
    <cellStyle name="20% - Accent1 4 3 2 2 2 3 3 2 3" xfId="38955" xr:uid="{00000000-0005-0000-0000-000074970000}"/>
    <cellStyle name="20% - Accent1 4 3 2 2 2 3 3 3" xfId="38956" xr:uid="{00000000-0005-0000-0000-000075970000}"/>
    <cellStyle name="20% - Accent1 4 3 2 2 2 3 3 3 2" xfId="38957" xr:uid="{00000000-0005-0000-0000-000076970000}"/>
    <cellStyle name="20% - Accent1 4 3 2 2 2 3 3 4" xfId="38958" xr:uid="{00000000-0005-0000-0000-000077970000}"/>
    <cellStyle name="20% - Accent1 4 3 2 2 2 3 4" xfId="38959" xr:uid="{00000000-0005-0000-0000-000078970000}"/>
    <cellStyle name="20% - Accent1 4 3 2 2 2 3 4 2" xfId="38960" xr:uid="{00000000-0005-0000-0000-000079970000}"/>
    <cellStyle name="20% - Accent1 4 3 2 2 2 3 4 2 2" xfId="38961" xr:uid="{00000000-0005-0000-0000-00007A970000}"/>
    <cellStyle name="20% - Accent1 4 3 2 2 2 3 4 2 2 2" xfId="38962" xr:uid="{00000000-0005-0000-0000-00007B970000}"/>
    <cellStyle name="20% - Accent1 4 3 2 2 2 3 4 2 3" xfId="38963" xr:uid="{00000000-0005-0000-0000-00007C970000}"/>
    <cellStyle name="20% - Accent1 4 3 2 2 2 3 4 3" xfId="38964" xr:uid="{00000000-0005-0000-0000-00007D970000}"/>
    <cellStyle name="20% - Accent1 4 3 2 2 2 3 4 3 2" xfId="38965" xr:uid="{00000000-0005-0000-0000-00007E970000}"/>
    <cellStyle name="20% - Accent1 4 3 2 2 2 3 4 4" xfId="38966" xr:uid="{00000000-0005-0000-0000-00007F970000}"/>
    <cellStyle name="20% - Accent1 4 3 2 2 2 3 5" xfId="38967" xr:uid="{00000000-0005-0000-0000-000080970000}"/>
    <cellStyle name="20% - Accent1 4 3 2 2 2 3 5 2" xfId="38968" xr:uid="{00000000-0005-0000-0000-000081970000}"/>
    <cellStyle name="20% - Accent1 4 3 2 2 2 3 5 2 2" xfId="38969" xr:uid="{00000000-0005-0000-0000-000082970000}"/>
    <cellStyle name="20% - Accent1 4 3 2 2 2 3 5 3" xfId="38970" xr:uid="{00000000-0005-0000-0000-000083970000}"/>
    <cellStyle name="20% - Accent1 4 3 2 2 2 3 6" xfId="38971" xr:uid="{00000000-0005-0000-0000-000084970000}"/>
    <cellStyle name="20% - Accent1 4 3 2 2 2 3 6 2" xfId="38972" xr:uid="{00000000-0005-0000-0000-000085970000}"/>
    <cellStyle name="20% - Accent1 4 3 2 2 2 3 6 2 2" xfId="38973" xr:uid="{00000000-0005-0000-0000-000086970000}"/>
    <cellStyle name="20% - Accent1 4 3 2 2 2 3 6 3" xfId="38974" xr:uid="{00000000-0005-0000-0000-000087970000}"/>
    <cellStyle name="20% - Accent1 4 3 2 2 2 3 7" xfId="38975" xr:uid="{00000000-0005-0000-0000-000088970000}"/>
    <cellStyle name="20% - Accent1 4 3 2 2 2 3 7 2" xfId="38976" xr:uid="{00000000-0005-0000-0000-000089970000}"/>
    <cellStyle name="20% - Accent1 4 3 2 2 2 3 8" xfId="38977" xr:uid="{00000000-0005-0000-0000-00008A970000}"/>
    <cellStyle name="20% - Accent1 4 3 2 2 2 3 8 2" xfId="38978" xr:uid="{00000000-0005-0000-0000-00008B970000}"/>
    <cellStyle name="20% - Accent1 4 3 2 2 2 3 9" xfId="38979" xr:uid="{00000000-0005-0000-0000-00008C970000}"/>
    <cellStyle name="20% - Accent1 4 3 2 2 2 4" xfId="38980" xr:uid="{00000000-0005-0000-0000-00008D970000}"/>
    <cellStyle name="20% - Accent1 4 3 2 2 2 4 2" xfId="38981" xr:uid="{00000000-0005-0000-0000-00008E970000}"/>
    <cellStyle name="20% - Accent1 4 3 2 2 2 4 2 2" xfId="38982" xr:uid="{00000000-0005-0000-0000-00008F970000}"/>
    <cellStyle name="20% - Accent1 4 3 2 2 2 4 2 2 2" xfId="38983" xr:uid="{00000000-0005-0000-0000-000090970000}"/>
    <cellStyle name="20% - Accent1 4 3 2 2 2 4 2 3" xfId="38984" xr:uid="{00000000-0005-0000-0000-000091970000}"/>
    <cellStyle name="20% - Accent1 4 3 2 2 2 4 3" xfId="38985" xr:uid="{00000000-0005-0000-0000-000092970000}"/>
    <cellStyle name="20% - Accent1 4 3 2 2 2 4 3 2" xfId="38986" xr:uid="{00000000-0005-0000-0000-000093970000}"/>
    <cellStyle name="20% - Accent1 4 3 2 2 2 4 4" xfId="38987" xr:uid="{00000000-0005-0000-0000-000094970000}"/>
    <cellStyle name="20% - Accent1 4 3 2 2 2 5" xfId="38988" xr:uid="{00000000-0005-0000-0000-000095970000}"/>
    <cellStyle name="20% - Accent1 4 3 2 2 2 5 2" xfId="38989" xr:uid="{00000000-0005-0000-0000-000096970000}"/>
    <cellStyle name="20% - Accent1 4 3 2 2 2 5 2 2" xfId="38990" xr:uid="{00000000-0005-0000-0000-000097970000}"/>
    <cellStyle name="20% - Accent1 4 3 2 2 2 5 2 2 2" xfId="38991" xr:uid="{00000000-0005-0000-0000-000098970000}"/>
    <cellStyle name="20% - Accent1 4 3 2 2 2 5 2 3" xfId="38992" xr:uid="{00000000-0005-0000-0000-000099970000}"/>
    <cellStyle name="20% - Accent1 4 3 2 2 2 5 3" xfId="38993" xr:uid="{00000000-0005-0000-0000-00009A970000}"/>
    <cellStyle name="20% - Accent1 4 3 2 2 2 5 3 2" xfId="38994" xr:uid="{00000000-0005-0000-0000-00009B970000}"/>
    <cellStyle name="20% - Accent1 4 3 2 2 2 5 4" xfId="38995" xr:uid="{00000000-0005-0000-0000-00009C970000}"/>
    <cellStyle name="20% - Accent1 4 3 2 2 2 6" xfId="38996" xr:uid="{00000000-0005-0000-0000-00009D970000}"/>
    <cellStyle name="20% - Accent1 4 3 2 2 2 6 2" xfId="38997" xr:uid="{00000000-0005-0000-0000-00009E970000}"/>
    <cellStyle name="20% - Accent1 4 3 2 2 2 6 2 2" xfId="38998" xr:uid="{00000000-0005-0000-0000-00009F970000}"/>
    <cellStyle name="20% - Accent1 4 3 2 2 2 6 2 2 2" xfId="38999" xr:uid="{00000000-0005-0000-0000-0000A0970000}"/>
    <cellStyle name="20% - Accent1 4 3 2 2 2 6 2 3" xfId="39000" xr:uid="{00000000-0005-0000-0000-0000A1970000}"/>
    <cellStyle name="20% - Accent1 4 3 2 2 2 6 3" xfId="39001" xr:uid="{00000000-0005-0000-0000-0000A2970000}"/>
    <cellStyle name="20% - Accent1 4 3 2 2 2 6 3 2" xfId="39002" xr:uid="{00000000-0005-0000-0000-0000A3970000}"/>
    <cellStyle name="20% - Accent1 4 3 2 2 2 6 4" xfId="39003" xr:uid="{00000000-0005-0000-0000-0000A4970000}"/>
    <cellStyle name="20% - Accent1 4 3 2 2 2 7" xfId="39004" xr:uid="{00000000-0005-0000-0000-0000A5970000}"/>
    <cellStyle name="20% - Accent1 4 3 2 2 2 7 2" xfId="39005" xr:uid="{00000000-0005-0000-0000-0000A6970000}"/>
    <cellStyle name="20% - Accent1 4 3 2 2 2 7 2 2" xfId="39006" xr:uid="{00000000-0005-0000-0000-0000A7970000}"/>
    <cellStyle name="20% - Accent1 4 3 2 2 2 7 3" xfId="39007" xr:uid="{00000000-0005-0000-0000-0000A8970000}"/>
    <cellStyle name="20% - Accent1 4 3 2 2 2 8" xfId="39008" xr:uid="{00000000-0005-0000-0000-0000A9970000}"/>
    <cellStyle name="20% - Accent1 4 3 2 2 2 8 2" xfId="39009" xr:uid="{00000000-0005-0000-0000-0000AA970000}"/>
    <cellStyle name="20% - Accent1 4 3 2 2 2 8 2 2" xfId="39010" xr:uid="{00000000-0005-0000-0000-0000AB970000}"/>
    <cellStyle name="20% - Accent1 4 3 2 2 2 8 3" xfId="39011" xr:uid="{00000000-0005-0000-0000-0000AC970000}"/>
    <cellStyle name="20% - Accent1 4 3 2 2 2 9" xfId="39012" xr:uid="{00000000-0005-0000-0000-0000AD970000}"/>
    <cellStyle name="20% - Accent1 4 3 2 2 2 9 2" xfId="39013" xr:uid="{00000000-0005-0000-0000-0000AE970000}"/>
    <cellStyle name="20% - Accent1 4 3 2 2 3" xfId="39014" xr:uid="{00000000-0005-0000-0000-0000AF970000}"/>
    <cellStyle name="20% - Accent1 4 3 2 2 3 10" xfId="39015" xr:uid="{00000000-0005-0000-0000-0000B0970000}"/>
    <cellStyle name="20% - Accent1 4 3 2 2 3 10 2" xfId="39016" xr:uid="{00000000-0005-0000-0000-0000B1970000}"/>
    <cellStyle name="20% - Accent1 4 3 2 2 3 11" xfId="39017" xr:uid="{00000000-0005-0000-0000-0000B2970000}"/>
    <cellStyle name="20% - Accent1 4 3 2 2 3 2" xfId="39018" xr:uid="{00000000-0005-0000-0000-0000B3970000}"/>
    <cellStyle name="20% - Accent1 4 3 2 2 3 2 2" xfId="39019" xr:uid="{00000000-0005-0000-0000-0000B4970000}"/>
    <cellStyle name="20% - Accent1 4 3 2 2 3 2 2 2" xfId="39020" xr:uid="{00000000-0005-0000-0000-0000B5970000}"/>
    <cellStyle name="20% - Accent1 4 3 2 2 3 2 2 2 2" xfId="39021" xr:uid="{00000000-0005-0000-0000-0000B6970000}"/>
    <cellStyle name="20% - Accent1 4 3 2 2 3 2 2 2 2 2" xfId="39022" xr:uid="{00000000-0005-0000-0000-0000B7970000}"/>
    <cellStyle name="20% - Accent1 4 3 2 2 3 2 2 2 3" xfId="39023" xr:uid="{00000000-0005-0000-0000-0000B8970000}"/>
    <cellStyle name="20% - Accent1 4 3 2 2 3 2 2 3" xfId="39024" xr:uid="{00000000-0005-0000-0000-0000B9970000}"/>
    <cellStyle name="20% - Accent1 4 3 2 2 3 2 2 3 2" xfId="39025" xr:uid="{00000000-0005-0000-0000-0000BA970000}"/>
    <cellStyle name="20% - Accent1 4 3 2 2 3 2 2 4" xfId="39026" xr:uid="{00000000-0005-0000-0000-0000BB970000}"/>
    <cellStyle name="20% - Accent1 4 3 2 2 3 2 3" xfId="39027" xr:uid="{00000000-0005-0000-0000-0000BC970000}"/>
    <cellStyle name="20% - Accent1 4 3 2 2 3 2 3 2" xfId="39028" xr:uid="{00000000-0005-0000-0000-0000BD970000}"/>
    <cellStyle name="20% - Accent1 4 3 2 2 3 2 3 2 2" xfId="39029" xr:uid="{00000000-0005-0000-0000-0000BE970000}"/>
    <cellStyle name="20% - Accent1 4 3 2 2 3 2 3 2 2 2" xfId="39030" xr:uid="{00000000-0005-0000-0000-0000BF970000}"/>
    <cellStyle name="20% - Accent1 4 3 2 2 3 2 3 2 3" xfId="39031" xr:uid="{00000000-0005-0000-0000-0000C0970000}"/>
    <cellStyle name="20% - Accent1 4 3 2 2 3 2 3 3" xfId="39032" xr:uid="{00000000-0005-0000-0000-0000C1970000}"/>
    <cellStyle name="20% - Accent1 4 3 2 2 3 2 3 3 2" xfId="39033" xr:uid="{00000000-0005-0000-0000-0000C2970000}"/>
    <cellStyle name="20% - Accent1 4 3 2 2 3 2 3 4" xfId="39034" xr:uid="{00000000-0005-0000-0000-0000C3970000}"/>
    <cellStyle name="20% - Accent1 4 3 2 2 3 2 4" xfId="39035" xr:uid="{00000000-0005-0000-0000-0000C4970000}"/>
    <cellStyle name="20% - Accent1 4 3 2 2 3 2 4 2" xfId="39036" xr:uid="{00000000-0005-0000-0000-0000C5970000}"/>
    <cellStyle name="20% - Accent1 4 3 2 2 3 2 4 2 2" xfId="39037" xr:uid="{00000000-0005-0000-0000-0000C6970000}"/>
    <cellStyle name="20% - Accent1 4 3 2 2 3 2 4 2 2 2" xfId="39038" xr:uid="{00000000-0005-0000-0000-0000C7970000}"/>
    <cellStyle name="20% - Accent1 4 3 2 2 3 2 4 2 3" xfId="39039" xr:uid="{00000000-0005-0000-0000-0000C8970000}"/>
    <cellStyle name="20% - Accent1 4 3 2 2 3 2 4 3" xfId="39040" xr:uid="{00000000-0005-0000-0000-0000C9970000}"/>
    <cellStyle name="20% - Accent1 4 3 2 2 3 2 4 3 2" xfId="39041" xr:uid="{00000000-0005-0000-0000-0000CA970000}"/>
    <cellStyle name="20% - Accent1 4 3 2 2 3 2 4 4" xfId="39042" xr:uid="{00000000-0005-0000-0000-0000CB970000}"/>
    <cellStyle name="20% - Accent1 4 3 2 2 3 2 5" xfId="39043" xr:uid="{00000000-0005-0000-0000-0000CC970000}"/>
    <cellStyle name="20% - Accent1 4 3 2 2 3 2 5 2" xfId="39044" xr:uid="{00000000-0005-0000-0000-0000CD970000}"/>
    <cellStyle name="20% - Accent1 4 3 2 2 3 2 5 2 2" xfId="39045" xr:uid="{00000000-0005-0000-0000-0000CE970000}"/>
    <cellStyle name="20% - Accent1 4 3 2 2 3 2 5 3" xfId="39046" xr:uid="{00000000-0005-0000-0000-0000CF970000}"/>
    <cellStyle name="20% - Accent1 4 3 2 2 3 2 6" xfId="39047" xr:uid="{00000000-0005-0000-0000-0000D0970000}"/>
    <cellStyle name="20% - Accent1 4 3 2 2 3 2 6 2" xfId="39048" xr:uid="{00000000-0005-0000-0000-0000D1970000}"/>
    <cellStyle name="20% - Accent1 4 3 2 2 3 2 6 2 2" xfId="39049" xr:uid="{00000000-0005-0000-0000-0000D2970000}"/>
    <cellStyle name="20% - Accent1 4 3 2 2 3 2 6 3" xfId="39050" xr:uid="{00000000-0005-0000-0000-0000D3970000}"/>
    <cellStyle name="20% - Accent1 4 3 2 2 3 2 7" xfId="39051" xr:uid="{00000000-0005-0000-0000-0000D4970000}"/>
    <cellStyle name="20% - Accent1 4 3 2 2 3 2 7 2" xfId="39052" xr:uid="{00000000-0005-0000-0000-0000D5970000}"/>
    <cellStyle name="20% - Accent1 4 3 2 2 3 2 8" xfId="39053" xr:uid="{00000000-0005-0000-0000-0000D6970000}"/>
    <cellStyle name="20% - Accent1 4 3 2 2 3 2 8 2" xfId="39054" xr:uid="{00000000-0005-0000-0000-0000D7970000}"/>
    <cellStyle name="20% - Accent1 4 3 2 2 3 2 9" xfId="39055" xr:uid="{00000000-0005-0000-0000-0000D8970000}"/>
    <cellStyle name="20% - Accent1 4 3 2 2 3 3" xfId="39056" xr:uid="{00000000-0005-0000-0000-0000D9970000}"/>
    <cellStyle name="20% - Accent1 4 3 2 2 3 3 2" xfId="39057" xr:uid="{00000000-0005-0000-0000-0000DA970000}"/>
    <cellStyle name="20% - Accent1 4 3 2 2 3 3 2 2" xfId="39058" xr:uid="{00000000-0005-0000-0000-0000DB970000}"/>
    <cellStyle name="20% - Accent1 4 3 2 2 3 3 2 2 2" xfId="39059" xr:uid="{00000000-0005-0000-0000-0000DC970000}"/>
    <cellStyle name="20% - Accent1 4 3 2 2 3 3 2 2 2 2" xfId="39060" xr:uid="{00000000-0005-0000-0000-0000DD970000}"/>
    <cellStyle name="20% - Accent1 4 3 2 2 3 3 2 2 3" xfId="39061" xr:uid="{00000000-0005-0000-0000-0000DE970000}"/>
    <cellStyle name="20% - Accent1 4 3 2 2 3 3 2 3" xfId="39062" xr:uid="{00000000-0005-0000-0000-0000DF970000}"/>
    <cellStyle name="20% - Accent1 4 3 2 2 3 3 2 3 2" xfId="39063" xr:uid="{00000000-0005-0000-0000-0000E0970000}"/>
    <cellStyle name="20% - Accent1 4 3 2 2 3 3 2 4" xfId="39064" xr:uid="{00000000-0005-0000-0000-0000E1970000}"/>
    <cellStyle name="20% - Accent1 4 3 2 2 3 3 3" xfId="39065" xr:uid="{00000000-0005-0000-0000-0000E2970000}"/>
    <cellStyle name="20% - Accent1 4 3 2 2 3 3 3 2" xfId="39066" xr:uid="{00000000-0005-0000-0000-0000E3970000}"/>
    <cellStyle name="20% - Accent1 4 3 2 2 3 3 3 2 2" xfId="39067" xr:uid="{00000000-0005-0000-0000-0000E4970000}"/>
    <cellStyle name="20% - Accent1 4 3 2 2 3 3 3 2 2 2" xfId="39068" xr:uid="{00000000-0005-0000-0000-0000E5970000}"/>
    <cellStyle name="20% - Accent1 4 3 2 2 3 3 3 2 3" xfId="39069" xr:uid="{00000000-0005-0000-0000-0000E6970000}"/>
    <cellStyle name="20% - Accent1 4 3 2 2 3 3 3 3" xfId="39070" xr:uid="{00000000-0005-0000-0000-0000E7970000}"/>
    <cellStyle name="20% - Accent1 4 3 2 2 3 3 3 3 2" xfId="39071" xr:uid="{00000000-0005-0000-0000-0000E8970000}"/>
    <cellStyle name="20% - Accent1 4 3 2 2 3 3 3 4" xfId="39072" xr:uid="{00000000-0005-0000-0000-0000E9970000}"/>
    <cellStyle name="20% - Accent1 4 3 2 2 3 3 4" xfId="39073" xr:uid="{00000000-0005-0000-0000-0000EA970000}"/>
    <cellStyle name="20% - Accent1 4 3 2 2 3 3 4 2" xfId="39074" xr:uid="{00000000-0005-0000-0000-0000EB970000}"/>
    <cellStyle name="20% - Accent1 4 3 2 2 3 3 4 2 2" xfId="39075" xr:uid="{00000000-0005-0000-0000-0000EC970000}"/>
    <cellStyle name="20% - Accent1 4 3 2 2 3 3 4 2 2 2" xfId="39076" xr:uid="{00000000-0005-0000-0000-0000ED970000}"/>
    <cellStyle name="20% - Accent1 4 3 2 2 3 3 4 2 3" xfId="39077" xr:uid="{00000000-0005-0000-0000-0000EE970000}"/>
    <cellStyle name="20% - Accent1 4 3 2 2 3 3 4 3" xfId="39078" xr:uid="{00000000-0005-0000-0000-0000EF970000}"/>
    <cellStyle name="20% - Accent1 4 3 2 2 3 3 4 3 2" xfId="39079" xr:uid="{00000000-0005-0000-0000-0000F0970000}"/>
    <cellStyle name="20% - Accent1 4 3 2 2 3 3 4 4" xfId="39080" xr:uid="{00000000-0005-0000-0000-0000F1970000}"/>
    <cellStyle name="20% - Accent1 4 3 2 2 3 3 5" xfId="39081" xr:uid="{00000000-0005-0000-0000-0000F2970000}"/>
    <cellStyle name="20% - Accent1 4 3 2 2 3 3 5 2" xfId="39082" xr:uid="{00000000-0005-0000-0000-0000F3970000}"/>
    <cellStyle name="20% - Accent1 4 3 2 2 3 3 5 2 2" xfId="39083" xr:uid="{00000000-0005-0000-0000-0000F4970000}"/>
    <cellStyle name="20% - Accent1 4 3 2 2 3 3 5 3" xfId="39084" xr:uid="{00000000-0005-0000-0000-0000F5970000}"/>
    <cellStyle name="20% - Accent1 4 3 2 2 3 3 6" xfId="39085" xr:uid="{00000000-0005-0000-0000-0000F6970000}"/>
    <cellStyle name="20% - Accent1 4 3 2 2 3 3 6 2" xfId="39086" xr:uid="{00000000-0005-0000-0000-0000F7970000}"/>
    <cellStyle name="20% - Accent1 4 3 2 2 3 3 6 2 2" xfId="39087" xr:uid="{00000000-0005-0000-0000-0000F8970000}"/>
    <cellStyle name="20% - Accent1 4 3 2 2 3 3 6 3" xfId="39088" xr:uid="{00000000-0005-0000-0000-0000F9970000}"/>
    <cellStyle name="20% - Accent1 4 3 2 2 3 3 7" xfId="39089" xr:uid="{00000000-0005-0000-0000-0000FA970000}"/>
    <cellStyle name="20% - Accent1 4 3 2 2 3 3 7 2" xfId="39090" xr:uid="{00000000-0005-0000-0000-0000FB970000}"/>
    <cellStyle name="20% - Accent1 4 3 2 2 3 3 8" xfId="39091" xr:uid="{00000000-0005-0000-0000-0000FC970000}"/>
    <cellStyle name="20% - Accent1 4 3 2 2 3 3 8 2" xfId="39092" xr:uid="{00000000-0005-0000-0000-0000FD970000}"/>
    <cellStyle name="20% - Accent1 4 3 2 2 3 3 9" xfId="39093" xr:uid="{00000000-0005-0000-0000-0000FE970000}"/>
    <cellStyle name="20% - Accent1 4 3 2 2 3 4" xfId="39094" xr:uid="{00000000-0005-0000-0000-0000FF970000}"/>
    <cellStyle name="20% - Accent1 4 3 2 2 3 4 2" xfId="39095" xr:uid="{00000000-0005-0000-0000-000000980000}"/>
    <cellStyle name="20% - Accent1 4 3 2 2 3 4 2 2" xfId="39096" xr:uid="{00000000-0005-0000-0000-000001980000}"/>
    <cellStyle name="20% - Accent1 4 3 2 2 3 4 2 2 2" xfId="39097" xr:uid="{00000000-0005-0000-0000-000002980000}"/>
    <cellStyle name="20% - Accent1 4 3 2 2 3 4 2 3" xfId="39098" xr:uid="{00000000-0005-0000-0000-000003980000}"/>
    <cellStyle name="20% - Accent1 4 3 2 2 3 4 3" xfId="39099" xr:uid="{00000000-0005-0000-0000-000004980000}"/>
    <cellStyle name="20% - Accent1 4 3 2 2 3 4 3 2" xfId="39100" xr:uid="{00000000-0005-0000-0000-000005980000}"/>
    <cellStyle name="20% - Accent1 4 3 2 2 3 4 4" xfId="39101" xr:uid="{00000000-0005-0000-0000-000006980000}"/>
    <cellStyle name="20% - Accent1 4 3 2 2 3 5" xfId="39102" xr:uid="{00000000-0005-0000-0000-000007980000}"/>
    <cellStyle name="20% - Accent1 4 3 2 2 3 5 2" xfId="39103" xr:uid="{00000000-0005-0000-0000-000008980000}"/>
    <cellStyle name="20% - Accent1 4 3 2 2 3 5 2 2" xfId="39104" xr:uid="{00000000-0005-0000-0000-000009980000}"/>
    <cellStyle name="20% - Accent1 4 3 2 2 3 5 2 2 2" xfId="39105" xr:uid="{00000000-0005-0000-0000-00000A980000}"/>
    <cellStyle name="20% - Accent1 4 3 2 2 3 5 2 3" xfId="39106" xr:uid="{00000000-0005-0000-0000-00000B980000}"/>
    <cellStyle name="20% - Accent1 4 3 2 2 3 5 3" xfId="39107" xr:uid="{00000000-0005-0000-0000-00000C980000}"/>
    <cellStyle name="20% - Accent1 4 3 2 2 3 5 3 2" xfId="39108" xr:uid="{00000000-0005-0000-0000-00000D980000}"/>
    <cellStyle name="20% - Accent1 4 3 2 2 3 5 4" xfId="39109" xr:uid="{00000000-0005-0000-0000-00000E980000}"/>
    <cellStyle name="20% - Accent1 4 3 2 2 3 6" xfId="39110" xr:uid="{00000000-0005-0000-0000-00000F980000}"/>
    <cellStyle name="20% - Accent1 4 3 2 2 3 6 2" xfId="39111" xr:uid="{00000000-0005-0000-0000-000010980000}"/>
    <cellStyle name="20% - Accent1 4 3 2 2 3 6 2 2" xfId="39112" xr:uid="{00000000-0005-0000-0000-000011980000}"/>
    <cellStyle name="20% - Accent1 4 3 2 2 3 6 2 2 2" xfId="39113" xr:uid="{00000000-0005-0000-0000-000012980000}"/>
    <cellStyle name="20% - Accent1 4 3 2 2 3 6 2 3" xfId="39114" xr:uid="{00000000-0005-0000-0000-000013980000}"/>
    <cellStyle name="20% - Accent1 4 3 2 2 3 6 3" xfId="39115" xr:uid="{00000000-0005-0000-0000-000014980000}"/>
    <cellStyle name="20% - Accent1 4 3 2 2 3 6 3 2" xfId="39116" xr:uid="{00000000-0005-0000-0000-000015980000}"/>
    <cellStyle name="20% - Accent1 4 3 2 2 3 6 4" xfId="39117" xr:uid="{00000000-0005-0000-0000-000016980000}"/>
    <cellStyle name="20% - Accent1 4 3 2 2 3 7" xfId="39118" xr:uid="{00000000-0005-0000-0000-000017980000}"/>
    <cellStyle name="20% - Accent1 4 3 2 2 3 7 2" xfId="39119" xr:uid="{00000000-0005-0000-0000-000018980000}"/>
    <cellStyle name="20% - Accent1 4 3 2 2 3 7 2 2" xfId="39120" xr:uid="{00000000-0005-0000-0000-000019980000}"/>
    <cellStyle name="20% - Accent1 4 3 2 2 3 7 3" xfId="39121" xr:uid="{00000000-0005-0000-0000-00001A980000}"/>
    <cellStyle name="20% - Accent1 4 3 2 2 3 8" xfId="39122" xr:uid="{00000000-0005-0000-0000-00001B980000}"/>
    <cellStyle name="20% - Accent1 4 3 2 2 3 8 2" xfId="39123" xr:uid="{00000000-0005-0000-0000-00001C980000}"/>
    <cellStyle name="20% - Accent1 4 3 2 2 3 8 2 2" xfId="39124" xr:uid="{00000000-0005-0000-0000-00001D980000}"/>
    <cellStyle name="20% - Accent1 4 3 2 2 3 8 3" xfId="39125" xr:uid="{00000000-0005-0000-0000-00001E980000}"/>
    <cellStyle name="20% - Accent1 4 3 2 2 3 9" xfId="39126" xr:uid="{00000000-0005-0000-0000-00001F980000}"/>
    <cellStyle name="20% - Accent1 4 3 2 2 3 9 2" xfId="39127" xr:uid="{00000000-0005-0000-0000-000020980000}"/>
    <cellStyle name="20% - Accent1 4 3 2 2 4" xfId="39128" xr:uid="{00000000-0005-0000-0000-000021980000}"/>
    <cellStyle name="20% - Accent1 4 3 2 2 4 10" xfId="39129" xr:uid="{00000000-0005-0000-0000-000022980000}"/>
    <cellStyle name="20% - Accent1 4 3 2 2 4 10 2" xfId="39130" xr:uid="{00000000-0005-0000-0000-000023980000}"/>
    <cellStyle name="20% - Accent1 4 3 2 2 4 11" xfId="39131" xr:uid="{00000000-0005-0000-0000-000024980000}"/>
    <cellStyle name="20% - Accent1 4 3 2 2 4 2" xfId="39132" xr:uid="{00000000-0005-0000-0000-000025980000}"/>
    <cellStyle name="20% - Accent1 4 3 2 2 4 2 2" xfId="39133" xr:uid="{00000000-0005-0000-0000-000026980000}"/>
    <cellStyle name="20% - Accent1 4 3 2 2 4 2 2 2" xfId="39134" xr:uid="{00000000-0005-0000-0000-000027980000}"/>
    <cellStyle name="20% - Accent1 4 3 2 2 4 2 2 2 2" xfId="39135" xr:uid="{00000000-0005-0000-0000-000028980000}"/>
    <cellStyle name="20% - Accent1 4 3 2 2 4 2 2 2 2 2" xfId="39136" xr:uid="{00000000-0005-0000-0000-000029980000}"/>
    <cellStyle name="20% - Accent1 4 3 2 2 4 2 2 2 3" xfId="39137" xr:uid="{00000000-0005-0000-0000-00002A980000}"/>
    <cellStyle name="20% - Accent1 4 3 2 2 4 2 2 3" xfId="39138" xr:uid="{00000000-0005-0000-0000-00002B980000}"/>
    <cellStyle name="20% - Accent1 4 3 2 2 4 2 2 3 2" xfId="39139" xr:uid="{00000000-0005-0000-0000-00002C980000}"/>
    <cellStyle name="20% - Accent1 4 3 2 2 4 2 2 4" xfId="39140" xr:uid="{00000000-0005-0000-0000-00002D980000}"/>
    <cellStyle name="20% - Accent1 4 3 2 2 4 2 3" xfId="39141" xr:uid="{00000000-0005-0000-0000-00002E980000}"/>
    <cellStyle name="20% - Accent1 4 3 2 2 4 2 3 2" xfId="39142" xr:uid="{00000000-0005-0000-0000-00002F980000}"/>
    <cellStyle name="20% - Accent1 4 3 2 2 4 2 3 2 2" xfId="39143" xr:uid="{00000000-0005-0000-0000-000030980000}"/>
    <cellStyle name="20% - Accent1 4 3 2 2 4 2 3 2 2 2" xfId="39144" xr:uid="{00000000-0005-0000-0000-000031980000}"/>
    <cellStyle name="20% - Accent1 4 3 2 2 4 2 3 2 3" xfId="39145" xr:uid="{00000000-0005-0000-0000-000032980000}"/>
    <cellStyle name="20% - Accent1 4 3 2 2 4 2 3 3" xfId="39146" xr:uid="{00000000-0005-0000-0000-000033980000}"/>
    <cellStyle name="20% - Accent1 4 3 2 2 4 2 3 3 2" xfId="39147" xr:uid="{00000000-0005-0000-0000-000034980000}"/>
    <cellStyle name="20% - Accent1 4 3 2 2 4 2 3 4" xfId="39148" xr:uid="{00000000-0005-0000-0000-000035980000}"/>
    <cellStyle name="20% - Accent1 4 3 2 2 4 2 4" xfId="39149" xr:uid="{00000000-0005-0000-0000-000036980000}"/>
    <cellStyle name="20% - Accent1 4 3 2 2 4 2 4 2" xfId="39150" xr:uid="{00000000-0005-0000-0000-000037980000}"/>
    <cellStyle name="20% - Accent1 4 3 2 2 4 2 4 2 2" xfId="39151" xr:uid="{00000000-0005-0000-0000-000038980000}"/>
    <cellStyle name="20% - Accent1 4 3 2 2 4 2 4 2 2 2" xfId="39152" xr:uid="{00000000-0005-0000-0000-000039980000}"/>
    <cellStyle name="20% - Accent1 4 3 2 2 4 2 4 2 3" xfId="39153" xr:uid="{00000000-0005-0000-0000-00003A980000}"/>
    <cellStyle name="20% - Accent1 4 3 2 2 4 2 4 3" xfId="39154" xr:uid="{00000000-0005-0000-0000-00003B980000}"/>
    <cellStyle name="20% - Accent1 4 3 2 2 4 2 4 3 2" xfId="39155" xr:uid="{00000000-0005-0000-0000-00003C980000}"/>
    <cellStyle name="20% - Accent1 4 3 2 2 4 2 4 4" xfId="39156" xr:uid="{00000000-0005-0000-0000-00003D980000}"/>
    <cellStyle name="20% - Accent1 4 3 2 2 4 2 5" xfId="39157" xr:uid="{00000000-0005-0000-0000-00003E980000}"/>
    <cellStyle name="20% - Accent1 4 3 2 2 4 2 5 2" xfId="39158" xr:uid="{00000000-0005-0000-0000-00003F980000}"/>
    <cellStyle name="20% - Accent1 4 3 2 2 4 2 5 2 2" xfId="39159" xr:uid="{00000000-0005-0000-0000-000040980000}"/>
    <cellStyle name="20% - Accent1 4 3 2 2 4 2 5 3" xfId="39160" xr:uid="{00000000-0005-0000-0000-000041980000}"/>
    <cellStyle name="20% - Accent1 4 3 2 2 4 2 6" xfId="39161" xr:uid="{00000000-0005-0000-0000-000042980000}"/>
    <cellStyle name="20% - Accent1 4 3 2 2 4 2 6 2" xfId="39162" xr:uid="{00000000-0005-0000-0000-000043980000}"/>
    <cellStyle name="20% - Accent1 4 3 2 2 4 2 6 2 2" xfId="39163" xr:uid="{00000000-0005-0000-0000-000044980000}"/>
    <cellStyle name="20% - Accent1 4 3 2 2 4 2 6 3" xfId="39164" xr:uid="{00000000-0005-0000-0000-000045980000}"/>
    <cellStyle name="20% - Accent1 4 3 2 2 4 2 7" xfId="39165" xr:uid="{00000000-0005-0000-0000-000046980000}"/>
    <cellStyle name="20% - Accent1 4 3 2 2 4 2 7 2" xfId="39166" xr:uid="{00000000-0005-0000-0000-000047980000}"/>
    <cellStyle name="20% - Accent1 4 3 2 2 4 2 8" xfId="39167" xr:uid="{00000000-0005-0000-0000-000048980000}"/>
    <cellStyle name="20% - Accent1 4 3 2 2 4 2 8 2" xfId="39168" xr:uid="{00000000-0005-0000-0000-000049980000}"/>
    <cellStyle name="20% - Accent1 4 3 2 2 4 2 9" xfId="39169" xr:uid="{00000000-0005-0000-0000-00004A980000}"/>
    <cellStyle name="20% - Accent1 4 3 2 2 4 3" xfId="39170" xr:uid="{00000000-0005-0000-0000-00004B980000}"/>
    <cellStyle name="20% - Accent1 4 3 2 2 4 3 2" xfId="39171" xr:uid="{00000000-0005-0000-0000-00004C980000}"/>
    <cellStyle name="20% - Accent1 4 3 2 2 4 3 2 2" xfId="39172" xr:uid="{00000000-0005-0000-0000-00004D980000}"/>
    <cellStyle name="20% - Accent1 4 3 2 2 4 3 2 2 2" xfId="39173" xr:uid="{00000000-0005-0000-0000-00004E980000}"/>
    <cellStyle name="20% - Accent1 4 3 2 2 4 3 2 2 2 2" xfId="39174" xr:uid="{00000000-0005-0000-0000-00004F980000}"/>
    <cellStyle name="20% - Accent1 4 3 2 2 4 3 2 2 3" xfId="39175" xr:uid="{00000000-0005-0000-0000-000050980000}"/>
    <cellStyle name="20% - Accent1 4 3 2 2 4 3 2 3" xfId="39176" xr:uid="{00000000-0005-0000-0000-000051980000}"/>
    <cellStyle name="20% - Accent1 4 3 2 2 4 3 2 3 2" xfId="39177" xr:uid="{00000000-0005-0000-0000-000052980000}"/>
    <cellStyle name="20% - Accent1 4 3 2 2 4 3 2 4" xfId="39178" xr:uid="{00000000-0005-0000-0000-000053980000}"/>
    <cellStyle name="20% - Accent1 4 3 2 2 4 3 3" xfId="39179" xr:uid="{00000000-0005-0000-0000-000054980000}"/>
    <cellStyle name="20% - Accent1 4 3 2 2 4 3 3 2" xfId="39180" xr:uid="{00000000-0005-0000-0000-000055980000}"/>
    <cellStyle name="20% - Accent1 4 3 2 2 4 3 3 2 2" xfId="39181" xr:uid="{00000000-0005-0000-0000-000056980000}"/>
    <cellStyle name="20% - Accent1 4 3 2 2 4 3 3 2 2 2" xfId="39182" xr:uid="{00000000-0005-0000-0000-000057980000}"/>
    <cellStyle name="20% - Accent1 4 3 2 2 4 3 3 2 3" xfId="39183" xr:uid="{00000000-0005-0000-0000-000058980000}"/>
    <cellStyle name="20% - Accent1 4 3 2 2 4 3 3 3" xfId="39184" xr:uid="{00000000-0005-0000-0000-000059980000}"/>
    <cellStyle name="20% - Accent1 4 3 2 2 4 3 3 3 2" xfId="39185" xr:uid="{00000000-0005-0000-0000-00005A980000}"/>
    <cellStyle name="20% - Accent1 4 3 2 2 4 3 3 4" xfId="39186" xr:uid="{00000000-0005-0000-0000-00005B980000}"/>
    <cellStyle name="20% - Accent1 4 3 2 2 4 3 4" xfId="39187" xr:uid="{00000000-0005-0000-0000-00005C980000}"/>
    <cellStyle name="20% - Accent1 4 3 2 2 4 3 4 2" xfId="39188" xr:uid="{00000000-0005-0000-0000-00005D980000}"/>
    <cellStyle name="20% - Accent1 4 3 2 2 4 3 4 2 2" xfId="39189" xr:uid="{00000000-0005-0000-0000-00005E980000}"/>
    <cellStyle name="20% - Accent1 4 3 2 2 4 3 4 2 2 2" xfId="39190" xr:uid="{00000000-0005-0000-0000-00005F980000}"/>
    <cellStyle name="20% - Accent1 4 3 2 2 4 3 4 2 3" xfId="39191" xr:uid="{00000000-0005-0000-0000-000060980000}"/>
    <cellStyle name="20% - Accent1 4 3 2 2 4 3 4 3" xfId="39192" xr:uid="{00000000-0005-0000-0000-000061980000}"/>
    <cellStyle name="20% - Accent1 4 3 2 2 4 3 4 3 2" xfId="39193" xr:uid="{00000000-0005-0000-0000-000062980000}"/>
    <cellStyle name="20% - Accent1 4 3 2 2 4 3 4 4" xfId="39194" xr:uid="{00000000-0005-0000-0000-000063980000}"/>
    <cellStyle name="20% - Accent1 4 3 2 2 4 3 5" xfId="39195" xr:uid="{00000000-0005-0000-0000-000064980000}"/>
    <cellStyle name="20% - Accent1 4 3 2 2 4 3 5 2" xfId="39196" xr:uid="{00000000-0005-0000-0000-000065980000}"/>
    <cellStyle name="20% - Accent1 4 3 2 2 4 3 5 2 2" xfId="39197" xr:uid="{00000000-0005-0000-0000-000066980000}"/>
    <cellStyle name="20% - Accent1 4 3 2 2 4 3 5 3" xfId="39198" xr:uid="{00000000-0005-0000-0000-000067980000}"/>
    <cellStyle name="20% - Accent1 4 3 2 2 4 3 6" xfId="39199" xr:uid="{00000000-0005-0000-0000-000068980000}"/>
    <cellStyle name="20% - Accent1 4 3 2 2 4 3 6 2" xfId="39200" xr:uid="{00000000-0005-0000-0000-000069980000}"/>
    <cellStyle name="20% - Accent1 4 3 2 2 4 3 6 2 2" xfId="39201" xr:uid="{00000000-0005-0000-0000-00006A980000}"/>
    <cellStyle name="20% - Accent1 4 3 2 2 4 3 6 3" xfId="39202" xr:uid="{00000000-0005-0000-0000-00006B980000}"/>
    <cellStyle name="20% - Accent1 4 3 2 2 4 3 7" xfId="39203" xr:uid="{00000000-0005-0000-0000-00006C980000}"/>
    <cellStyle name="20% - Accent1 4 3 2 2 4 3 7 2" xfId="39204" xr:uid="{00000000-0005-0000-0000-00006D980000}"/>
    <cellStyle name="20% - Accent1 4 3 2 2 4 3 8" xfId="39205" xr:uid="{00000000-0005-0000-0000-00006E980000}"/>
    <cellStyle name="20% - Accent1 4 3 2 2 4 3 8 2" xfId="39206" xr:uid="{00000000-0005-0000-0000-00006F980000}"/>
    <cellStyle name="20% - Accent1 4 3 2 2 4 3 9" xfId="39207" xr:uid="{00000000-0005-0000-0000-000070980000}"/>
    <cellStyle name="20% - Accent1 4 3 2 2 4 4" xfId="39208" xr:uid="{00000000-0005-0000-0000-000071980000}"/>
    <cellStyle name="20% - Accent1 4 3 2 2 4 4 2" xfId="39209" xr:uid="{00000000-0005-0000-0000-000072980000}"/>
    <cellStyle name="20% - Accent1 4 3 2 2 4 4 2 2" xfId="39210" xr:uid="{00000000-0005-0000-0000-000073980000}"/>
    <cellStyle name="20% - Accent1 4 3 2 2 4 4 2 2 2" xfId="39211" xr:uid="{00000000-0005-0000-0000-000074980000}"/>
    <cellStyle name="20% - Accent1 4 3 2 2 4 4 2 3" xfId="39212" xr:uid="{00000000-0005-0000-0000-000075980000}"/>
    <cellStyle name="20% - Accent1 4 3 2 2 4 4 3" xfId="39213" xr:uid="{00000000-0005-0000-0000-000076980000}"/>
    <cellStyle name="20% - Accent1 4 3 2 2 4 4 3 2" xfId="39214" xr:uid="{00000000-0005-0000-0000-000077980000}"/>
    <cellStyle name="20% - Accent1 4 3 2 2 4 4 4" xfId="39215" xr:uid="{00000000-0005-0000-0000-000078980000}"/>
    <cellStyle name="20% - Accent1 4 3 2 2 4 5" xfId="39216" xr:uid="{00000000-0005-0000-0000-000079980000}"/>
    <cellStyle name="20% - Accent1 4 3 2 2 4 5 2" xfId="39217" xr:uid="{00000000-0005-0000-0000-00007A980000}"/>
    <cellStyle name="20% - Accent1 4 3 2 2 4 5 2 2" xfId="39218" xr:uid="{00000000-0005-0000-0000-00007B980000}"/>
    <cellStyle name="20% - Accent1 4 3 2 2 4 5 2 2 2" xfId="39219" xr:uid="{00000000-0005-0000-0000-00007C980000}"/>
    <cellStyle name="20% - Accent1 4 3 2 2 4 5 2 3" xfId="39220" xr:uid="{00000000-0005-0000-0000-00007D980000}"/>
    <cellStyle name="20% - Accent1 4 3 2 2 4 5 3" xfId="39221" xr:uid="{00000000-0005-0000-0000-00007E980000}"/>
    <cellStyle name="20% - Accent1 4 3 2 2 4 5 3 2" xfId="39222" xr:uid="{00000000-0005-0000-0000-00007F980000}"/>
    <cellStyle name="20% - Accent1 4 3 2 2 4 5 4" xfId="39223" xr:uid="{00000000-0005-0000-0000-000080980000}"/>
    <cellStyle name="20% - Accent1 4 3 2 2 4 6" xfId="39224" xr:uid="{00000000-0005-0000-0000-000081980000}"/>
    <cellStyle name="20% - Accent1 4 3 2 2 4 6 2" xfId="39225" xr:uid="{00000000-0005-0000-0000-000082980000}"/>
    <cellStyle name="20% - Accent1 4 3 2 2 4 6 2 2" xfId="39226" xr:uid="{00000000-0005-0000-0000-000083980000}"/>
    <cellStyle name="20% - Accent1 4 3 2 2 4 6 2 2 2" xfId="39227" xr:uid="{00000000-0005-0000-0000-000084980000}"/>
    <cellStyle name="20% - Accent1 4 3 2 2 4 6 2 3" xfId="39228" xr:uid="{00000000-0005-0000-0000-000085980000}"/>
    <cellStyle name="20% - Accent1 4 3 2 2 4 6 3" xfId="39229" xr:uid="{00000000-0005-0000-0000-000086980000}"/>
    <cellStyle name="20% - Accent1 4 3 2 2 4 6 3 2" xfId="39230" xr:uid="{00000000-0005-0000-0000-000087980000}"/>
    <cellStyle name="20% - Accent1 4 3 2 2 4 6 4" xfId="39231" xr:uid="{00000000-0005-0000-0000-000088980000}"/>
    <cellStyle name="20% - Accent1 4 3 2 2 4 7" xfId="39232" xr:uid="{00000000-0005-0000-0000-000089980000}"/>
    <cellStyle name="20% - Accent1 4 3 2 2 4 7 2" xfId="39233" xr:uid="{00000000-0005-0000-0000-00008A980000}"/>
    <cellStyle name="20% - Accent1 4 3 2 2 4 7 2 2" xfId="39234" xr:uid="{00000000-0005-0000-0000-00008B980000}"/>
    <cellStyle name="20% - Accent1 4 3 2 2 4 7 3" xfId="39235" xr:uid="{00000000-0005-0000-0000-00008C980000}"/>
    <cellStyle name="20% - Accent1 4 3 2 2 4 8" xfId="39236" xr:uid="{00000000-0005-0000-0000-00008D980000}"/>
    <cellStyle name="20% - Accent1 4 3 2 2 4 8 2" xfId="39237" xr:uid="{00000000-0005-0000-0000-00008E980000}"/>
    <cellStyle name="20% - Accent1 4 3 2 2 4 8 2 2" xfId="39238" xr:uid="{00000000-0005-0000-0000-00008F980000}"/>
    <cellStyle name="20% - Accent1 4 3 2 2 4 8 3" xfId="39239" xr:uid="{00000000-0005-0000-0000-000090980000}"/>
    <cellStyle name="20% - Accent1 4 3 2 2 4 9" xfId="39240" xr:uid="{00000000-0005-0000-0000-000091980000}"/>
    <cellStyle name="20% - Accent1 4 3 2 2 4 9 2" xfId="39241" xr:uid="{00000000-0005-0000-0000-000092980000}"/>
    <cellStyle name="20% - Accent1 4 3 2 2 5" xfId="39242" xr:uid="{00000000-0005-0000-0000-000093980000}"/>
    <cellStyle name="20% - Accent1 4 3 2 2 5 2" xfId="39243" xr:uid="{00000000-0005-0000-0000-000094980000}"/>
    <cellStyle name="20% - Accent1 4 3 2 2 5 2 2" xfId="39244" xr:uid="{00000000-0005-0000-0000-000095980000}"/>
    <cellStyle name="20% - Accent1 4 3 2 2 5 2 2 2" xfId="39245" xr:uid="{00000000-0005-0000-0000-000096980000}"/>
    <cellStyle name="20% - Accent1 4 3 2 2 5 2 2 2 2" xfId="39246" xr:uid="{00000000-0005-0000-0000-000097980000}"/>
    <cellStyle name="20% - Accent1 4 3 2 2 5 2 2 3" xfId="39247" xr:uid="{00000000-0005-0000-0000-000098980000}"/>
    <cellStyle name="20% - Accent1 4 3 2 2 5 2 3" xfId="39248" xr:uid="{00000000-0005-0000-0000-000099980000}"/>
    <cellStyle name="20% - Accent1 4 3 2 2 5 2 3 2" xfId="39249" xr:uid="{00000000-0005-0000-0000-00009A980000}"/>
    <cellStyle name="20% - Accent1 4 3 2 2 5 2 4" xfId="39250" xr:uid="{00000000-0005-0000-0000-00009B980000}"/>
    <cellStyle name="20% - Accent1 4 3 2 2 5 3" xfId="39251" xr:uid="{00000000-0005-0000-0000-00009C980000}"/>
    <cellStyle name="20% - Accent1 4 3 2 2 5 3 2" xfId="39252" xr:uid="{00000000-0005-0000-0000-00009D980000}"/>
    <cellStyle name="20% - Accent1 4 3 2 2 5 3 2 2" xfId="39253" xr:uid="{00000000-0005-0000-0000-00009E980000}"/>
    <cellStyle name="20% - Accent1 4 3 2 2 5 3 2 2 2" xfId="39254" xr:uid="{00000000-0005-0000-0000-00009F980000}"/>
    <cellStyle name="20% - Accent1 4 3 2 2 5 3 2 3" xfId="39255" xr:uid="{00000000-0005-0000-0000-0000A0980000}"/>
    <cellStyle name="20% - Accent1 4 3 2 2 5 3 3" xfId="39256" xr:uid="{00000000-0005-0000-0000-0000A1980000}"/>
    <cellStyle name="20% - Accent1 4 3 2 2 5 3 3 2" xfId="39257" xr:uid="{00000000-0005-0000-0000-0000A2980000}"/>
    <cellStyle name="20% - Accent1 4 3 2 2 5 3 4" xfId="39258" xr:uid="{00000000-0005-0000-0000-0000A3980000}"/>
    <cellStyle name="20% - Accent1 4 3 2 2 5 4" xfId="39259" xr:uid="{00000000-0005-0000-0000-0000A4980000}"/>
    <cellStyle name="20% - Accent1 4 3 2 2 5 4 2" xfId="39260" xr:uid="{00000000-0005-0000-0000-0000A5980000}"/>
    <cellStyle name="20% - Accent1 4 3 2 2 5 4 2 2" xfId="39261" xr:uid="{00000000-0005-0000-0000-0000A6980000}"/>
    <cellStyle name="20% - Accent1 4 3 2 2 5 4 2 2 2" xfId="39262" xr:uid="{00000000-0005-0000-0000-0000A7980000}"/>
    <cellStyle name="20% - Accent1 4 3 2 2 5 4 2 3" xfId="39263" xr:uid="{00000000-0005-0000-0000-0000A8980000}"/>
    <cellStyle name="20% - Accent1 4 3 2 2 5 4 3" xfId="39264" xr:uid="{00000000-0005-0000-0000-0000A9980000}"/>
    <cellStyle name="20% - Accent1 4 3 2 2 5 4 3 2" xfId="39265" xr:uid="{00000000-0005-0000-0000-0000AA980000}"/>
    <cellStyle name="20% - Accent1 4 3 2 2 5 4 4" xfId="39266" xr:uid="{00000000-0005-0000-0000-0000AB980000}"/>
    <cellStyle name="20% - Accent1 4 3 2 2 5 5" xfId="39267" xr:uid="{00000000-0005-0000-0000-0000AC980000}"/>
    <cellStyle name="20% - Accent1 4 3 2 2 5 5 2" xfId="39268" xr:uid="{00000000-0005-0000-0000-0000AD980000}"/>
    <cellStyle name="20% - Accent1 4 3 2 2 5 5 2 2" xfId="39269" xr:uid="{00000000-0005-0000-0000-0000AE980000}"/>
    <cellStyle name="20% - Accent1 4 3 2 2 5 5 3" xfId="39270" xr:uid="{00000000-0005-0000-0000-0000AF980000}"/>
    <cellStyle name="20% - Accent1 4 3 2 2 5 6" xfId="39271" xr:uid="{00000000-0005-0000-0000-0000B0980000}"/>
    <cellStyle name="20% - Accent1 4 3 2 2 5 6 2" xfId="39272" xr:uid="{00000000-0005-0000-0000-0000B1980000}"/>
    <cellStyle name="20% - Accent1 4 3 2 2 5 6 2 2" xfId="39273" xr:uid="{00000000-0005-0000-0000-0000B2980000}"/>
    <cellStyle name="20% - Accent1 4 3 2 2 5 6 3" xfId="39274" xr:uid="{00000000-0005-0000-0000-0000B3980000}"/>
    <cellStyle name="20% - Accent1 4 3 2 2 5 7" xfId="39275" xr:uid="{00000000-0005-0000-0000-0000B4980000}"/>
    <cellStyle name="20% - Accent1 4 3 2 2 5 7 2" xfId="39276" xr:uid="{00000000-0005-0000-0000-0000B5980000}"/>
    <cellStyle name="20% - Accent1 4 3 2 2 5 8" xfId="39277" xr:uid="{00000000-0005-0000-0000-0000B6980000}"/>
    <cellStyle name="20% - Accent1 4 3 2 2 5 8 2" xfId="39278" xr:uid="{00000000-0005-0000-0000-0000B7980000}"/>
    <cellStyle name="20% - Accent1 4 3 2 2 5 9" xfId="39279" xr:uid="{00000000-0005-0000-0000-0000B8980000}"/>
    <cellStyle name="20% - Accent1 4 3 2 2 6" xfId="39280" xr:uid="{00000000-0005-0000-0000-0000B9980000}"/>
    <cellStyle name="20% - Accent1 4 3 2 2 6 2" xfId="39281" xr:uid="{00000000-0005-0000-0000-0000BA980000}"/>
    <cellStyle name="20% - Accent1 4 3 2 2 6 2 2" xfId="39282" xr:uid="{00000000-0005-0000-0000-0000BB980000}"/>
    <cellStyle name="20% - Accent1 4 3 2 2 6 2 2 2" xfId="39283" xr:uid="{00000000-0005-0000-0000-0000BC980000}"/>
    <cellStyle name="20% - Accent1 4 3 2 2 6 2 2 2 2" xfId="39284" xr:uid="{00000000-0005-0000-0000-0000BD980000}"/>
    <cellStyle name="20% - Accent1 4 3 2 2 6 2 2 3" xfId="39285" xr:uid="{00000000-0005-0000-0000-0000BE980000}"/>
    <cellStyle name="20% - Accent1 4 3 2 2 6 2 3" xfId="39286" xr:uid="{00000000-0005-0000-0000-0000BF980000}"/>
    <cellStyle name="20% - Accent1 4 3 2 2 6 2 3 2" xfId="39287" xr:uid="{00000000-0005-0000-0000-0000C0980000}"/>
    <cellStyle name="20% - Accent1 4 3 2 2 6 2 4" xfId="39288" xr:uid="{00000000-0005-0000-0000-0000C1980000}"/>
    <cellStyle name="20% - Accent1 4 3 2 2 6 3" xfId="39289" xr:uid="{00000000-0005-0000-0000-0000C2980000}"/>
    <cellStyle name="20% - Accent1 4 3 2 2 6 3 2" xfId="39290" xr:uid="{00000000-0005-0000-0000-0000C3980000}"/>
    <cellStyle name="20% - Accent1 4 3 2 2 6 3 2 2" xfId="39291" xr:uid="{00000000-0005-0000-0000-0000C4980000}"/>
    <cellStyle name="20% - Accent1 4 3 2 2 6 3 2 2 2" xfId="39292" xr:uid="{00000000-0005-0000-0000-0000C5980000}"/>
    <cellStyle name="20% - Accent1 4 3 2 2 6 3 2 3" xfId="39293" xr:uid="{00000000-0005-0000-0000-0000C6980000}"/>
    <cellStyle name="20% - Accent1 4 3 2 2 6 3 3" xfId="39294" xr:uid="{00000000-0005-0000-0000-0000C7980000}"/>
    <cellStyle name="20% - Accent1 4 3 2 2 6 3 3 2" xfId="39295" xr:uid="{00000000-0005-0000-0000-0000C8980000}"/>
    <cellStyle name="20% - Accent1 4 3 2 2 6 3 4" xfId="39296" xr:uid="{00000000-0005-0000-0000-0000C9980000}"/>
    <cellStyle name="20% - Accent1 4 3 2 2 6 4" xfId="39297" xr:uid="{00000000-0005-0000-0000-0000CA980000}"/>
    <cellStyle name="20% - Accent1 4 3 2 2 6 4 2" xfId="39298" xr:uid="{00000000-0005-0000-0000-0000CB980000}"/>
    <cellStyle name="20% - Accent1 4 3 2 2 6 4 2 2" xfId="39299" xr:uid="{00000000-0005-0000-0000-0000CC980000}"/>
    <cellStyle name="20% - Accent1 4 3 2 2 6 4 2 2 2" xfId="39300" xr:uid="{00000000-0005-0000-0000-0000CD980000}"/>
    <cellStyle name="20% - Accent1 4 3 2 2 6 4 2 3" xfId="39301" xr:uid="{00000000-0005-0000-0000-0000CE980000}"/>
    <cellStyle name="20% - Accent1 4 3 2 2 6 4 3" xfId="39302" xr:uid="{00000000-0005-0000-0000-0000CF980000}"/>
    <cellStyle name="20% - Accent1 4 3 2 2 6 4 3 2" xfId="39303" xr:uid="{00000000-0005-0000-0000-0000D0980000}"/>
    <cellStyle name="20% - Accent1 4 3 2 2 6 4 4" xfId="39304" xr:uid="{00000000-0005-0000-0000-0000D1980000}"/>
    <cellStyle name="20% - Accent1 4 3 2 2 6 5" xfId="39305" xr:uid="{00000000-0005-0000-0000-0000D2980000}"/>
    <cellStyle name="20% - Accent1 4 3 2 2 6 5 2" xfId="39306" xr:uid="{00000000-0005-0000-0000-0000D3980000}"/>
    <cellStyle name="20% - Accent1 4 3 2 2 6 5 2 2" xfId="39307" xr:uid="{00000000-0005-0000-0000-0000D4980000}"/>
    <cellStyle name="20% - Accent1 4 3 2 2 6 5 3" xfId="39308" xr:uid="{00000000-0005-0000-0000-0000D5980000}"/>
    <cellStyle name="20% - Accent1 4 3 2 2 6 6" xfId="39309" xr:uid="{00000000-0005-0000-0000-0000D6980000}"/>
    <cellStyle name="20% - Accent1 4 3 2 2 6 6 2" xfId="39310" xr:uid="{00000000-0005-0000-0000-0000D7980000}"/>
    <cellStyle name="20% - Accent1 4 3 2 2 6 6 2 2" xfId="39311" xr:uid="{00000000-0005-0000-0000-0000D8980000}"/>
    <cellStyle name="20% - Accent1 4 3 2 2 6 6 3" xfId="39312" xr:uid="{00000000-0005-0000-0000-0000D9980000}"/>
    <cellStyle name="20% - Accent1 4 3 2 2 6 7" xfId="39313" xr:uid="{00000000-0005-0000-0000-0000DA980000}"/>
    <cellStyle name="20% - Accent1 4 3 2 2 6 7 2" xfId="39314" xr:uid="{00000000-0005-0000-0000-0000DB980000}"/>
    <cellStyle name="20% - Accent1 4 3 2 2 6 8" xfId="39315" xr:uid="{00000000-0005-0000-0000-0000DC980000}"/>
    <cellStyle name="20% - Accent1 4 3 2 2 6 8 2" xfId="39316" xr:uid="{00000000-0005-0000-0000-0000DD980000}"/>
    <cellStyle name="20% - Accent1 4 3 2 2 6 9" xfId="39317" xr:uid="{00000000-0005-0000-0000-0000DE980000}"/>
    <cellStyle name="20% - Accent1 4 3 2 2 7" xfId="39318" xr:uid="{00000000-0005-0000-0000-0000DF980000}"/>
    <cellStyle name="20% - Accent1 4 3 2 2 7 2" xfId="39319" xr:uid="{00000000-0005-0000-0000-0000E0980000}"/>
    <cellStyle name="20% - Accent1 4 3 2 2 7 2 2" xfId="39320" xr:uid="{00000000-0005-0000-0000-0000E1980000}"/>
    <cellStyle name="20% - Accent1 4 3 2 2 7 2 2 2" xfId="39321" xr:uid="{00000000-0005-0000-0000-0000E2980000}"/>
    <cellStyle name="20% - Accent1 4 3 2 2 7 2 3" xfId="39322" xr:uid="{00000000-0005-0000-0000-0000E3980000}"/>
    <cellStyle name="20% - Accent1 4 3 2 2 7 3" xfId="39323" xr:uid="{00000000-0005-0000-0000-0000E4980000}"/>
    <cellStyle name="20% - Accent1 4 3 2 2 7 3 2" xfId="39324" xr:uid="{00000000-0005-0000-0000-0000E5980000}"/>
    <cellStyle name="20% - Accent1 4 3 2 2 7 4" xfId="39325" xr:uid="{00000000-0005-0000-0000-0000E6980000}"/>
    <cellStyle name="20% - Accent1 4 3 2 2 8" xfId="39326" xr:uid="{00000000-0005-0000-0000-0000E7980000}"/>
    <cellStyle name="20% - Accent1 4 3 2 2 8 2" xfId="39327" xr:uid="{00000000-0005-0000-0000-0000E8980000}"/>
    <cellStyle name="20% - Accent1 4 3 2 2 8 2 2" xfId="39328" xr:uid="{00000000-0005-0000-0000-0000E9980000}"/>
    <cellStyle name="20% - Accent1 4 3 2 2 8 2 2 2" xfId="39329" xr:uid="{00000000-0005-0000-0000-0000EA980000}"/>
    <cellStyle name="20% - Accent1 4 3 2 2 8 2 3" xfId="39330" xr:uid="{00000000-0005-0000-0000-0000EB980000}"/>
    <cellStyle name="20% - Accent1 4 3 2 2 8 3" xfId="39331" xr:uid="{00000000-0005-0000-0000-0000EC980000}"/>
    <cellStyle name="20% - Accent1 4 3 2 2 8 3 2" xfId="39332" xr:uid="{00000000-0005-0000-0000-0000ED980000}"/>
    <cellStyle name="20% - Accent1 4 3 2 2 8 4" xfId="39333" xr:uid="{00000000-0005-0000-0000-0000EE980000}"/>
    <cellStyle name="20% - Accent1 4 3 2 2 9" xfId="39334" xr:uid="{00000000-0005-0000-0000-0000EF980000}"/>
    <cellStyle name="20% - Accent1 4 3 2 2 9 2" xfId="39335" xr:uid="{00000000-0005-0000-0000-0000F0980000}"/>
    <cellStyle name="20% - Accent1 4 3 2 2 9 2 2" xfId="39336" xr:uid="{00000000-0005-0000-0000-0000F1980000}"/>
    <cellStyle name="20% - Accent1 4 3 2 2 9 2 2 2" xfId="39337" xr:uid="{00000000-0005-0000-0000-0000F2980000}"/>
    <cellStyle name="20% - Accent1 4 3 2 2 9 2 3" xfId="39338" xr:uid="{00000000-0005-0000-0000-0000F3980000}"/>
    <cellStyle name="20% - Accent1 4 3 2 2 9 3" xfId="39339" xr:uid="{00000000-0005-0000-0000-0000F4980000}"/>
    <cellStyle name="20% - Accent1 4 3 2 2 9 3 2" xfId="39340" xr:uid="{00000000-0005-0000-0000-0000F5980000}"/>
    <cellStyle name="20% - Accent1 4 3 2 2 9 4" xfId="39341" xr:uid="{00000000-0005-0000-0000-0000F6980000}"/>
    <cellStyle name="20% - Accent1 4 3 2 3" xfId="39342" xr:uid="{00000000-0005-0000-0000-0000F7980000}"/>
    <cellStyle name="20% - Accent1 4 3 2 3 10" xfId="39343" xr:uid="{00000000-0005-0000-0000-0000F8980000}"/>
    <cellStyle name="20% - Accent1 4 3 2 3 10 2" xfId="39344" xr:uid="{00000000-0005-0000-0000-0000F9980000}"/>
    <cellStyle name="20% - Accent1 4 3 2 3 11" xfId="39345" xr:uid="{00000000-0005-0000-0000-0000FA980000}"/>
    <cellStyle name="20% - Accent1 4 3 2 3 2" xfId="39346" xr:uid="{00000000-0005-0000-0000-0000FB980000}"/>
    <cellStyle name="20% - Accent1 4 3 2 3 2 2" xfId="39347" xr:uid="{00000000-0005-0000-0000-0000FC980000}"/>
    <cellStyle name="20% - Accent1 4 3 2 3 2 2 2" xfId="39348" xr:uid="{00000000-0005-0000-0000-0000FD980000}"/>
    <cellStyle name="20% - Accent1 4 3 2 3 2 2 2 2" xfId="39349" xr:uid="{00000000-0005-0000-0000-0000FE980000}"/>
    <cellStyle name="20% - Accent1 4 3 2 3 2 2 2 2 2" xfId="39350" xr:uid="{00000000-0005-0000-0000-0000FF980000}"/>
    <cellStyle name="20% - Accent1 4 3 2 3 2 2 2 3" xfId="39351" xr:uid="{00000000-0005-0000-0000-000000990000}"/>
    <cellStyle name="20% - Accent1 4 3 2 3 2 2 3" xfId="39352" xr:uid="{00000000-0005-0000-0000-000001990000}"/>
    <cellStyle name="20% - Accent1 4 3 2 3 2 2 3 2" xfId="39353" xr:uid="{00000000-0005-0000-0000-000002990000}"/>
    <cellStyle name="20% - Accent1 4 3 2 3 2 2 4" xfId="39354" xr:uid="{00000000-0005-0000-0000-000003990000}"/>
    <cellStyle name="20% - Accent1 4 3 2 3 2 3" xfId="39355" xr:uid="{00000000-0005-0000-0000-000004990000}"/>
    <cellStyle name="20% - Accent1 4 3 2 3 2 3 2" xfId="39356" xr:uid="{00000000-0005-0000-0000-000005990000}"/>
    <cellStyle name="20% - Accent1 4 3 2 3 2 3 2 2" xfId="39357" xr:uid="{00000000-0005-0000-0000-000006990000}"/>
    <cellStyle name="20% - Accent1 4 3 2 3 2 3 2 2 2" xfId="39358" xr:uid="{00000000-0005-0000-0000-000007990000}"/>
    <cellStyle name="20% - Accent1 4 3 2 3 2 3 2 3" xfId="39359" xr:uid="{00000000-0005-0000-0000-000008990000}"/>
    <cellStyle name="20% - Accent1 4 3 2 3 2 3 3" xfId="39360" xr:uid="{00000000-0005-0000-0000-000009990000}"/>
    <cellStyle name="20% - Accent1 4 3 2 3 2 3 3 2" xfId="39361" xr:uid="{00000000-0005-0000-0000-00000A990000}"/>
    <cellStyle name="20% - Accent1 4 3 2 3 2 3 4" xfId="39362" xr:uid="{00000000-0005-0000-0000-00000B990000}"/>
    <cellStyle name="20% - Accent1 4 3 2 3 2 4" xfId="39363" xr:uid="{00000000-0005-0000-0000-00000C990000}"/>
    <cellStyle name="20% - Accent1 4 3 2 3 2 4 2" xfId="39364" xr:uid="{00000000-0005-0000-0000-00000D990000}"/>
    <cellStyle name="20% - Accent1 4 3 2 3 2 4 2 2" xfId="39365" xr:uid="{00000000-0005-0000-0000-00000E990000}"/>
    <cellStyle name="20% - Accent1 4 3 2 3 2 4 2 2 2" xfId="39366" xr:uid="{00000000-0005-0000-0000-00000F990000}"/>
    <cellStyle name="20% - Accent1 4 3 2 3 2 4 2 3" xfId="39367" xr:uid="{00000000-0005-0000-0000-000010990000}"/>
    <cellStyle name="20% - Accent1 4 3 2 3 2 4 3" xfId="39368" xr:uid="{00000000-0005-0000-0000-000011990000}"/>
    <cellStyle name="20% - Accent1 4 3 2 3 2 4 3 2" xfId="39369" xr:uid="{00000000-0005-0000-0000-000012990000}"/>
    <cellStyle name="20% - Accent1 4 3 2 3 2 4 4" xfId="39370" xr:uid="{00000000-0005-0000-0000-000013990000}"/>
    <cellStyle name="20% - Accent1 4 3 2 3 2 5" xfId="39371" xr:uid="{00000000-0005-0000-0000-000014990000}"/>
    <cellStyle name="20% - Accent1 4 3 2 3 2 5 2" xfId="39372" xr:uid="{00000000-0005-0000-0000-000015990000}"/>
    <cellStyle name="20% - Accent1 4 3 2 3 2 5 2 2" xfId="39373" xr:uid="{00000000-0005-0000-0000-000016990000}"/>
    <cellStyle name="20% - Accent1 4 3 2 3 2 5 3" xfId="39374" xr:uid="{00000000-0005-0000-0000-000017990000}"/>
    <cellStyle name="20% - Accent1 4 3 2 3 2 6" xfId="39375" xr:uid="{00000000-0005-0000-0000-000018990000}"/>
    <cellStyle name="20% - Accent1 4 3 2 3 2 6 2" xfId="39376" xr:uid="{00000000-0005-0000-0000-000019990000}"/>
    <cellStyle name="20% - Accent1 4 3 2 3 2 6 2 2" xfId="39377" xr:uid="{00000000-0005-0000-0000-00001A990000}"/>
    <cellStyle name="20% - Accent1 4 3 2 3 2 6 3" xfId="39378" xr:uid="{00000000-0005-0000-0000-00001B990000}"/>
    <cellStyle name="20% - Accent1 4 3 2 3 2 7" xfId="39379" xr:uid="{00000000-0005-0000-0000-00001C990000}"/>
    <cellStyle name="20% - Accent1 4 3 2 3 2 7 2" xfId="39380" xr:uid="{00000000-0005-0000-0000-00001D990000}"/>
    <cellStyle name="20% - Accent1 4 3 2 3 2 8" xfId="39381" xr:uid="{00000000-0005-0000-0000-00001E990000}"/>
    <cellStyle name="20% - Accent1 4 3 2 3 2 8 2" xfId="39382" xr:uid="{00000000-0005-0000-0000-00001F990000}"/>
    <cellStyle name="20% - Accent1 4 3 2 3 2 9" xfId="39383" xr:uid="{00000000-0005-0000-0000-000020990000}"/>
    <cellStyle name="20% - Accent1 4 3 2 3 3" xfId="39384" xr:uid="{00000000-0005-0000-0000-000021990000}"/>
    <cellStyle name="20% - Accent1 4 3 2 3 3 2" xfId="39385" xr:uid="{00000000-0005-0000-0000-000022990000}"/>
    <cellStyle name="20% - Accent1 4 3 2 3 3 2 2" xfId="39386" xr:uid="{00000000-0005-0000-0000-000023990000}"/>
    <cellStyle name="20% - Accent1 4 3 2 3 3 2 2 2" xfId="39387" xr:uid="{00000000-0005-0000-0000-000024990000}"/>
    <cellStyle name="20% - Accent1 4 3 2 3 3 2 2 2 2" xfId="39388" xr:uid="{00000000-0005-0000-0000-000025990000}"/>
    <cellStyle name="20% - Accent1 4 3 2 3 3 2 2 3" xfId="39389" xr:uid="{00000000-0005-0000-0000-000026990000}"/>
    <cellStyle name="20% - Accent1 4 3 2 3 3 2 3" xfId="39390" xr:uid="{00000000-0005-0000-0000-000027990000}"/>
    <cellStyle name="20% - Accent1 4 3 2 3 3 2 3 2" xfId="39391" xr:uid="{00000000-0005-0000-0000-000028990000}"/>
    <cellStyle name="20% - Accent1 4 3 2 3 3 2 4" xfId="39392" xr:uid="{00000000-0005-0000-0000-000029990000}"/>
    <cellStyle name="20% - Accent1 4 3 2 3 3 3" xfId="39393" xr:uid="{00000000-0005-0000-0000-00002A990000}"/>
    <cellStyle name="20% - Accent1 4 3 2 3 3 3 2" xfId="39394" xr:uid="{00000000-0005-0000-0000-00002B990000}"/>
    <cellStyle name="20% - Accent1 4 3 2 3 3 3 2 2" xfId="39395" xr:uid="{00000000-0005-0000-0000-00002C990000}"/>
    <cellStyle name="20% - Accent1 4 3 2 3 3 3 2 2 2" xfId="39396" xr:uid="{00000000-0005-0000-0000-00002D990000}"/>
    <cellStyle name="20% - Accent1 4 3 2 3 3 3 2 3" xfId="39397" xr:uid="{00000000-0005-0000-0000-00002E990000}"/>
    <cellStyle name="20% - Accent1 4 3 2 3 3 3 3" xfId="39398" xr:uid="{00000000-0005-0000-0000-00002F990000}"/>
    <cellStyle name="20% - Accent1 4 3 2 3 3 3 3 2" xfId="39399" xr:uid="{00000000-0005-0000-0000-000030990000}"/>
    <cellStyle name="20% - Accent1 4 3 2 3 3 3 4" xfId="39400" xr:uid="{00000000-0005-0000-0000-000031990000}"/>
    <cellStyle name="20% - Accent1 4 3 2 3 3 4" xfId="39401" xr:uid="{00000000-0005-0000-0000-000032990000}"/>
    <cellStyle name="20% - Accent1 4 3 2 3 3 4 2" xfId="39402" xr:uid="{00000000-0005-0000-0000-000033990000}"/>
    <cellStyle name="20% - Accent1 4 3 2 3 3 4 2 2" xfId="39403" xr:uid="{00000000-0005-0000-0000-000034990000}"/>
    <cellStyle name="20% - Accent1 4 3 2 3 3 4 2 2 2" xfId="39404" xr:uid="{00000000-0005-0000-0000-000035990000}"/>
    <cellStyle name="20% - Accent1 4 3 2 3 3 4 2 3" xfId="39405" xr:uid="{00000000-0005-0000-0000-000036990000}"/>
    <cellStyle name="20% - Accent1 4 3 2 3 3 4 3" xfId="39406" xr:uid="{00000000-0005-0000-0000-000037990000}"/>
    <cellStyle name="20% - Accent1 4 3 2 3 3 4 3 2" xfId="39407" xr:uid="{00000000-0005-0000-0000-000038990000}"/>
    <cellStyle name="20% - Accent1 4 3 2 3 3 4 4" xfId="39408" xr:uid="{00000000-0005-0000-0000-000039990000}"/>
    <cellStyle name="20% - Accent1 4 3 2 3 3 5" xfId="39409" xr:uid="{00000000-0005-0000-0000-00003A990000}"/>
    <cellStyle name="20% - Accent1 4 3 2 3 3 5 2" xfId="39410" xr:uid="{00000000-0005-0000-0000-00003B990000}"/>
    <cellStyle name="20% - Accent1 4 3 2 3 3 5 2 2" xfId="39411" xr:uid="{00000000-0005-0000-0000-00003C990000}"/>
    <cellStyle name="20% - Accent1 4 3 2 3 3 5 3" xfId="39412" xr:uid="{00000000-0005-0000-0000-00003D990000}"/>
    <cellStyle name="20% - Accent1 4 3 2 3 3 6" xfId="39413" xr:uid="{00000000-0005-0000-0000-00003E990000}"/>
    <cellStyle name="20% - Accent1 4 3 2 3 3 6 2" xfId="39414" xr:uid="{00000000-0005-0000-0000-00003F990000}"/>
    <cellStyle name="20% - Accent1 4 3 2 3 3 6 2 2" xfId="39415" xr:uid="{00000000-0005-0000-0000-000040990000}"/>
    <cellStyle name="20% - Accent1 4 3 2 3 3 6 3" xfId="39416" xr:uid="{00000000-0005-0000-0000-000041990000}"/>
    <cellStyle name="20% - Accent1 4 3 2 3 3 7" xfId="39417" xr:uid="{00000000-0005-0000-0000-000042990000}"/>
    <cellStyle name="20% - Accent1 4 3 2 3 3 7 2" xfId="39418" xr:uid="{00000000-0005-0000-0000-000043990000}"/>
    <cellStyle name="20% - Accent1 4 3 2 3 3 8" xfId="39419" xr:uid="{00000000-0005-0000-0000-000044990000}"/>
    <cellStyle name="20% - Accent1 4 3 2 3 3 8 2" xfId="39420" xr:uid="{00000000-0005-0000-0000-000045990000}"/>
    <cellStyle name="20% - Accent1 4 3 2 3 3 9" xfId="39421" xr:uid="{00000000-0005-0000-0000-000046990000}"/>
    <cellStyle name="20% - Accent1 4 3 2 3 4" xfId="39422" xr:uid="{00000000-0005-0000-0000-000047990000}"/>
    <cellStyle name="20% - Accent1 4 3 2 3 4 2" xfId="39423" xr:uid="{00000000-0005-0000-0000-000048990000}"/>
    <cellStyle name="20% - Accent1 4 3 2 3 4 2 2" xfId="39424" xr:uid="{00000000-0005-0000-0000-000049990000}"/>
    <cellStyle name="20% - Accent1 4 3 2 3 4 2 2 2" xfId="39425" xr:uid="{00000000-0005-0000-0000-00004A990000}"/>
    <cellStyle name="20% - Accent1 4 3 2 3 4 2 3" xfId="39426" xr:uid="{00000000-0005-0000-0000-00004B990000}"/>
    <cellStyle name="20% - Accent1 4 3 2 3 4 3" xfId="39427" xr:uid="{00000000-0005-0000-0000-00004C990000}"/>
    <cellStyle name="20% - Accent1 4 3 2 3 4 3 2" xfId="39428" xr:uid="{00000000-0005-0000-0000-00004D990000}"/>
    <cellStyle name="20% - Accent1 4 3 2 3 4 4" xfId="39429" xr:uid="{00000000-0005-0000-0000-00004E990000}"/>
    <cellStyle name="20% - Accent1 4 3 2 3 5" xfId="39430" xr:uid="{00000000-0005-0000-0000-00004F990000}"/>
    <cellStyle name="20% - Accent1 4 3 2 3 5 2" xfId="39431" xr:uid="{00000000-0005-0000-0000-000050990000}"/>
    <cellStyle name="20% - Accent1 4 3 2 3 5 2 2" xfId="39432" xr:uid="{00000000-0005-0000-0000-000051990000}"/>
    <cellStyle name="20% - Accent1 4 3 2 3 5 2 2 2" xfId="39433" xr:uid="{00000000-0005-0000-0000-000052990000}"/>
    <cellStyle name="20% - Accent1 4 3 2 3 5 2 3" xfId="39434" xr:uid="{00000000-0005-0000-0000-000053990000}"/>
    <cellStyle name="20% - Accent1 4 3 2 3 5 3" xfId="39435" xr:uid="{00000000-0005-0000-0000-000054990000}"/>
    <cellStyle name="20% - Accent1 4 3 2 3 5 3 2" xfId="39436" xr:uid="{00000000-0005-0000-0000-000055990000}"/>
    <cellStyle name="20% - Accent1 4 3 2 3 5 4" xfId="39437" xr:uid="{00000000-0005-0000-0000-000056990000}"/>
    <cellStyle name="20% - Accent1 4 3 2 3 6" xfId="39438" xr:uid="{00000000-0005-0000-0000-000057990000}"/>
    <cellStyle name="20% - Accent1 4 3 2 3 6 2" xfId="39439" xr:uid="{00000000-0005-0000-0000-000058990000}"/>
    <cellStyle name="20% - Accent1 4 3 2 3 6 2 2" xfId="39440" xr:uid="{00000000-0005-0000-0000-000059990000}"/>
    <cellStyle name="20% - Accent1 4 3 2 3 6 2 2 2" xfId="39441" xr:uid="{00000000-0005-0000-0000-00005A990000}"/>
    <cellStyle name="20% - Accent1 4 3 2 3 6 2 3" xfId="39442" xr:uid="{00000000-0005-0000-0000-00005B990000}"/>
    <cellStyle name="20% - Accent1 4 3 2 3 6 3" xfId="39443" xr:uid="{00000000-0005-0000-0000-00005C990000}"/>
    <cellStyle name="20% - Accent1 4 3 2 3 6 3 2" xfId="39444" xr:uid="{00000000-0005-0000-0000-00005D990000}"/>
    <cellStyle name="20% - Accent1 4 3 2 3 6 4" xfId="39445" xr:uid="{00000000-0005-0000-0000-00005E990000}"/>
    <cellStyle name="20% - Accent1 4 3 2 3 7" xfId="39446" xr:uid="{00000000-0005-0000-0000-00005F990000}"/>
    <cellStyle name="20% - Accent1 4 3 2 3 7 2" xfId="39447" xr:uid="{00000000-0005-0000-0000-000060990000}"/>
    <cellStyle name="20% - Accent1 4 3 2 3 7 2 2" xfId="39448" xr:uid="{00000000-0005-0000-0000-000061990000}"/>
    <cellStyle name="20% - Accent1 4 3 2 3 7 3" xfId="39449" xr:uid="{00000000-0005-0000-0000-000062990000}"/>
    <cellStyle name="20% - Accent1 4 3 2 3 8" xfId="39450" xr:uid="{00000000-0005-0000-0000-000063990000}"/>
    <cellStyle name="20% - Accent1 4 3 2 3 8 2" xfId="39451" xr:uid="{00000000-0005-0000-0000-000064990000}"/>
    <cellStyle name="20% - Accent1 4 3 2 3 8 2 2" xfId="39452" xr:uid="{00000000-0005-0000-0000-000065990000}"/>
    <cellStyle name="20% - Accent1 4 3 2 3 8 3" xfId="39453" xr:uid="{00000000-0005-0000-0000-000066990000}"/>
    <cellStyle name="20% - Accent1 4 3 2 3 9" xfId="39454" xr:uid="{00000000-0005-0000-0000-000067990000}"/>
    <cellStyle name="20% - Accent1 4 3 2 3 9 2" xfId="39455" xr:uid="{00000000-0005-0000-0000-000068990000}"/>
    <cellStyle name="20% - Accent1 4 3 2 4" xfId="39456" xr:uid="{00000000-0005-0000-0000-000069990000}"/>
    <cellStyle name="20% - Accent1 4 3 2 4 10" xfId="39457" xr:uid="{00000000-0005-0000-0000-00006A990000}"/>
    <cellStyle name="20% - Accent1 4 3 2 4 10 2" xfId="39458" xr:uid="{00000000-0005-0000-0000-00006B990000}"/>
    <cellStyle name="20% - Accent1 4 3 2 4 11" xfId="39459" xr:uid="{00000000-0005-0000-0000-00006C990000}"/>
    <cellStyle name="20% - Accent1 4 3 2 4 2" xfId="39460" xr:uid="{00000000-0005-0000-0000-00006D990000}"/>
    <cellStyle name="20% - Accent1 4 3 2 4 2 2" xfId="39461" xr:uid="{00000000-0005-0000-0000-00006E990000}"/>
    <cellStyle name="20% - Accent1 4 3 2 4 2 2 2" xfId="39462" xr:uid="{00000000-0005-0000-0000-00006F990000}"/>
    <cellStyle name="20% - Accent1 4 3 2 4 2 2 2 2" xfId="39463" xr:uid="{00000000-0005-0000-0000-000070990000}"/>
    <cellStyle name="20% - Accent1 4 3 2 4 2 2 2 2 2" xfId="39464" xr:uid="{00000000-0005-0000-0000-000071990000}"/>
    <cellStyle name="20% - Accent1 4 3 2 4 2 2 2 3" xfId="39465" xr:uid="{00000000-0005-0000-0000-000072990000}"/>
    <cellStyle name="20% - Accent1 4 3 2 4 2 2 3" xfId="39466" xr:uid="{00000000-0005-0000-0000-000073990000}"/>
    <cellStyle name="20% - Accent1 4 3 2 4 2 2 3 2" xfId="39467" xr:uid="{00000000-0005-0000-0000-000074990000}"/>
    <cellStyle name="20% - Accent1 4 3 2 4 2 2 4" xfId="39468" xr:uid="{00000000-0005-0000-0000-000075990000}"/>
    <cellStyle name="20% - Accent1 4 3 2 4 2 3" xfId="39469" xr:uid="{00000000-0005-0000-0000-000076990000}"/>
    <cellStyle name="20% - Accent1 4 3 2 4 2 3 2" xfId="39470" xr:uid="{00000000-0005-0000-0000-000077990000}"/>
    <cellStyle name="20% - Accent1 4 3 2 4 2 3 2 2" xfId="39471" xr:uid="{00000000-0005-0000-0000-000078990000}"/>
    <cellStyle name="20% - Accent1 4 3 2 4 2 3 2 2 2" xfId="39472" xr:uid="{00000000-0005-0000-0000-000079990000}"/>
    <cellStyle name="20% - Accent1 4 3 2 4 2 3 2 3" xfId="39473" xr:uid="{00000000-0005-0000-0000-00007A990000}"/>
    <cellStyle name="20% - Accent1 4 3 2 4 2 3 3" xfId="39474" xr:uid="{00000000-0005-0000-0000-00007B990000}"/>
    <cellStyle name="20% - Accent1 4 3 2 4 2 3 3 2" xfId="39475" xr:uid="{00000000-0005-0000-0000-00007C990000}"/>
    <cellStyle name="20% - Accent1 4 3 2 4 2 3 4" xfId="39476" xr:uid="{00000000-0005-0000-0000-00007D990000}"/>
    <cellStyle name="20% - Accent1 4 3 2 4 2 4" xfId="39477" xr:uid="{00000000-0005-0000-0000-00007E990000}"/>
    <cellStyle name="20% - Accent1 4 3 2 4 2 4 2" xfId="39478" xr:uid="{00000000-0005-0000-0000-00007F990000}"/>
    <cellStyle name="20% - Accent1 4 3 2 4 2 4 2 2" xfId="39479" xr:uid="{00000000-0005-0000-0000-000080990000}"/>
    <cellStyle name="20% - Accent1 4 3 2 4 2 4 2 2 2" xfId="39480" xr:uid="{00000000-0005-0000-0000-000081990000}"/>
    <cellStyle name="20% - Accent1 4 3 2 4 2 4 2 3" xfId="39481" xr:uid="{00000000-0005-0000-0000-000082990000}"/>
    <cellStyle name="20% - Accent1 4 3 2 4 2 4 3" xfId="39482" xr:uid="{00000000-0005-0000-0000-000083990000}"/>
    <cellStyle name="20% - Accent1 4 3 2 4 2 4 3 2" xfId="39483" xr:uid="{00000000-0005-0000-0000-000084990000}"/>
    <cellStyle name="20% - Accent1 4 3 2 4 2 4 4" xfId="39484" xr:uid="{00000000-0005-0000-0000-000085990000}"/>
    <cellStyle name="20% - Accent1 4 3 2 4 2 5" xfId="39485" xr:uid="{00000000-0005-0000-0000-000086990000}"/>
    <cellStyle name="20% - Accent1 4 3 2 4 2 5 2" xfId="39486" xr:uid="{00000000-0005-0000-0000-000087990000}"/>
    <cellStyle name="20% - Accent1 4 3 2 4 2 5 2 2" xfId="39487" xr:uid="{00000000-0005-0000-0000-000088990000}"/>
    <cellStyle name="20% - Accent1 4 3 2 4 2 5 3" xfId="39488" xr:uid="{00000000-0005-0000-0000-000089990000}"/>
    <cellStyle name="20% - Accent1 4 3 2 4 2 6" xfId="39489" xr:uid="{00000000-0005-0000-0000-00008A990000}"/>
    <cellStyle name="20% - Accent1 4 3 2 4 2 6 2" xfId="39490" xr:uid="{00000000-0005-0000-0000-00008B990000}"/>
    <cellStyle name="20% - Accent1 4 3 2 4 2 6 2 2" xfId="39491" xr:uid="{00000000-0005-0000-0000-00008C990000}"/>
    <cellStyle name="20% - Accent1 4 3 2 4 2 6 3" xfId="39492" xr:uid="{00000000-0005-0000-0000-00008D990000}"/>
    <cellStyle name="20% - Accent1 4 3 2 4 2 7" xfId="39493" xr:uid="{00000000-0005-0000-0000-00008E990000}"/>
    <cellStyle name="20% - Accent1 4 3 2 4 2 7 2" xfId="39494" xr:uid="{00000000-0005-0000-0000-00008F990000}"/>
    <cellStyle name="20% - Accent1 4 3 2 4 2 8" xfId="39495" xr:uid="{00000000-0005-0000-0000-000090990000}"/>
    <cellStyle name="20% - Accent1 4 3 2 4 2 8 2" xfId="39496" xr:uid="{00000000-0005-0000-0000-000091990000}"/>
    <cellStyle name="20% - Accent1 4 3 2 4 2 9" xfId="39497" xr:uid="{00000000-0005-0000-0000-000092990000}"/>
    <cellStyle name="20% - Accent1 4 3 2 4 3" xfId="39498" xr:uid="{00000000-0005-0000-0000-000093990000}"/>
    <cellStyle name="20% - Accent1 4 3 2 4 3 2" xfId="39499" xr:uid="{00000000-0005-0000-0000-000094990000}"/>
    <cellStyle name="20% - Accent1 4 3 2 4 3 2 2" xfId="39500" xr:uid="{00000000-0005-0000-0000-000095990000}"/>
    <cellStyle name="20% - Accent1 4 3 2 4 3 2 2 2" xfId="39501" xr:uid="{00000000-0005-0000-0000-000096990000}"/>
    <cellStyle name="20% - Accent1 4 3 2 4 3 2 2 2 2" xfId="39502" xr:uid="{00000000-0005-0000-0000-000097990000}"/>
    <cellStyle name="20% - Accent1 4 3 2 4 3 2 2 3" xfId="39503" xr:uid="{00000000-0005-0000-0000-000098990000}"/>
    <cellStyle name="20% - Accent1 4 3 2 4 3 2 3" xfId="39504" xr:uid="{00000000-0005-0000-0000-000099990000}"/>
    <cellStyle name="20% - Accent1 4 3 2 4 3 2 3 2" xfId="39505" xr:uid="{00000000-0005-0000-0000-00009A990000}"/>
    <cellStyle name="20% - Accent1 4 3 2 4 3 2 4" xfId="39506" xr:uid="{00000000-0005-0000-0000-00009B990000}"/>
    <cellStyle name="20% - Accent1 4 3 2 4 3 3" xfId="39507" xr:uid="{00000000-0005-0000-0000-00009C990000}"/>
    <cellStyle name="20% - Accent1 4 3 2 4 3 3 2" xfId="39508" xr:uid="{00000000-0005-0000-0000-00009D990000}"/>
    <cellStyle name="20% - Accent1 4 3 2 4 3 3 2 2" xfId="39509" xr:uid="{00000000-0005-0000-0000-00009E990000}"/>
    <cellStyle name="20% - Accent1 4 3 2 4 3 3 2 2 2" xfId="39510" xr:uid="{00000000-0005-0000-0000-00009F990000}"/>
    <cellStyle name="20% - Accent1 4 3 2 4 3 3 2 3" xfId="39511" xr:uid="{00000000-0005-0000-0000-0000A0990000}"/>
    <cellStyle name="20% - Accent1 4 3 2 4 3 3 3" xfId="39512" xr:uid="{00000000-0005-0000-0000-0000A1990000}"/>
    <cellStyle name="20% - Accent1 4 3 2 4 3 3 3 2" xfId="39513" xr:uid="{00000000-0005-0000-0000-0000A2990000}"/>
    <cellStyle name="20% - Accent1 4 3 2 4 3 3 4" xfId="39514" xr:uid="{00000000-0005-0000-0000-0000A3990000}"/>
    <cellStyle name="20% - Accent1 4 3 2 4 3 4" xfId="39515" xr:uid="{00000000-0005-0000-0000-0000A4990000}"/>
    <cellStyle name="20% - Accent1 4 3 2 4 3 4 2" xfId="39516" xr:uid="{00000000-0005-0000-0000-0000A5990000}"/>
    <cellStyle name="20% - Accent1 4 3 2 4 3 4 2 2" xfId="39517" xr:uid="{00000000-0005-0000-0000-0000A6990000}"/>
    <cellStyle name="20% - Accent1 4 3 2 4 3 4 2 2 2" xfId="39518" xr:uid="{00000000-0005-0000-0000-0000A7990000}"/>
    <cellStyle name="20% - Accent1 4 3 2 4 3 4 2 3" xfId="39519" xr:uid="{00000000-0005-0000-0000-0000A8990000}"/>
    <cellStyle name="20% - Accent1 4 3 2 4 3 4 3" xfId="39520" xr:uid="{00000000-0005-0000-0000-0000A9990000}"/>
    <cellStyle name="20% - Accent1 4 3 2 4 3 4 3 2" xfId="39521" xr:uid="{00000000-0005-0000-0000-0000AA990000}"/>
    <cellStyle name="20% - Accent1 4 3 2 4 3 4 4" xfId="39522" xr:uid="{00000000-0005-0000-0000-0000AB990000}"/>
    <cellStyle name="20% - Accent1 4 3 2 4 3 5" xfId="39523" xr:uid="{00000000-0005-0000-0000-0000AC990000}"/>
    <cellStyle name="20% - Accent1 4 3 2 4 3 5 2" xfId="39524" xr:uid="{00000000-0005-0000-0000-0000AD990000}"/>
    <cellStyle name="20% - Accent1 4 3 2 4 3 5 2 2" xfId="39525" xr:uid="{00000000-0005-0000-0000-0000AE990000}"/>
    <cellStyle name="20% - Accent1 4 3 2 4 3 5 3" xfId="39526" xr:uid="{00000000-0005-0000-0000-0000AF990000}"/>
    <cellStyle name="20% - Accent1 4 3 2 4 3 6" xfId="39527" xr:uid="{00000000-0005-0000-0000-0000B0990000}"/>
    <cellStyle name="20% - Accent1 4 3 2 4 3 6 2" xfId="39528" xr:uid="{00000000-0005-0000-0000-0000B1990000}"/>
    <cellStyle name="20% - Accent1 4 3 2 4 3 6 2 2" xfId="39529" xr:uid="{00000000-0005-0000-0000-0000B2990000}"/>
    <cellStyle name="20% - Accent1 4 3 2 4 3 6 3" xfId="39530" xr:uid="{00000000-0005-0000-0000-0000B3990000}"/>
    <cellStyle name="20% - Accent1 4 3 2 4 3 7" xfId="39531" xr:uid="{00000000-0005-0000-0000-0000B4990000}"/>
    <cellStyle name="20% - Accent1 4 3 2 4 3 7 2" xfId="39532" xr:uid="{00000000-0005-0000-0000-0000B5990000}"/>
    <cellStyle name="20% - Accent1 4 3 2 4 3 8" xfId="39533" xr:uid="{00000000-0005-0000-0000-0000B6990000}"/>
    <cellStyle name="20% - Accent1 4 3 2 4 3 8 2" xfId="39534" xr:uid="{00000000-0005-0000-0000-0000B7990000}"/>
    <cellStyle name="20% - Accent1 4 3 2 4 3 9" xfId="39535" xr:uid="{00000000-0005-0000-0000-0000B8990000}"/>
    <cellStyle name="20% - Accent1 4 3 2 4 4" xfId="39536" xr:uid="{00000000-0005-0000-0000-0000B9990000}"/>
    <cellStyle name="20% - Accent1 4 3 2 4 4 2" xfId="39537" xr:uid="{00000000-0005-0000-0000-0000BA990000}"/>
    <cellStyle name="20% - Accent1 4 3 2 4 4 2 2" xfId="39538" xr:uid="{00000000-0005-0000-0000-0000BB990000}"/>
    <cellStyle name="20% - Accent1 4 3 2 4 4 2 2 2" xfId="39539" xr:uid="{00000000-0005-0000-0000-0000BC990000}"/>
    <cellStyle name="20% - Accent1 4 3 2 4 4 2 3" xfId="39540" xr:uid="{00000000-0005-0000-0000-0000BD990000}"/>
    <cellStyle name="20% - Accent1 4 3 2 4 4 3" xfId="39541" xr:uid="{00000000-0005-0000-0000-0000BE990000}"/>
    <cellStyle name="20% - Accent1 4 3 2 4 4 3 2" xfId="39542" xr:uid="{00000000-0005-0000-0000-0000BF990000}"/>
    <cellStyle name="20% - Accent1 4 3 2 4 4 4" xfId="39543" xr:uid="{00000000-0005-0000-0000-0000C0990000}"/>
    <cellStyle name="20% - Accent1 4 3 2 4 5" xfId="39544" xr:uid="{00000000-0005-0000-0000-0000C1990000}"/>
    <cellStyle name="20% - Accent1 4 3 2 4 5 2" xfId="39545" xr:uid="{00000000-0005-0000-0000-0000C2990000}"/>
    <cellStyle name="20% - Accent1 4 3 2 4 5 2 2" xfId="39546" xr:uid="{00000000-0005-0000-0000-0000C3990000}"/>
    <cellStyle name="20% - Accent1 4 3 2 4 5 2 2 2" xfId="39547" xr:uid="{00000000-0005-0000-0000-0000C4990000}"/>
    <cellStyle name="20% - Accent1 4 3 2 4 5 2 3" xfId="39548" xr:uid="{00000000-0005-0000-0000-0000C5990000}"/>
    <cellStyle name="20% - Accent1 4 3 2 4 5 3" xfId="39549" xr:uid="{00000000-0005-0000-0000-0000C6990000}"/>
    <cellStyle name="20% - Accent1 4 3 2 4 5 3 2" xfId="39550" xr:uid="{00000000-0005-0000-0000-0000C7990000}"/>
    <cellStyle name="20% - Accent1 4 3 2 4 5 4" xfId="39551" xr:uid="{00000000-0005-0000-0000-0000C8990000}"/>
    <cellStyle name="20% - Accent1 4 3 2 4 6" xfId="39552" xr:uid="{00000000-0005-0000-0000-0000C9990000}"/>
    <cellStyle name="20% - Accent1 4 3 2 4 6 2" xfId="39553" xr:uid="{00000000-0005-0000-0000-0000CA990000}"/>
    <cellStyle name="20% - Accent1 4 3 2 4 6 2 2" xfId="39554" xr:uid="{00000000-0005-0000-0000-0000CB990000}"/>
    <cellStyle name="20% - Accent1 4 3 2 4 6 2 2 2" xfId="39555" xr:uid="{00000000-0005-0000-0000-0000CC990000}"/>
    <cellStyle name="20% - Accent1 4 3 2 4 6 2 3" xfId="39556" xr:uid="{00000000-0005-0000-0000-0000CD990000}"/>
    <cellStyle name="20% - Accent1 4 3 2 4 6 3" xfId="39557" xr:uid="{00000000-0005-0000-0000-0000CE990000}"/>
    <cellStyle name="20% - Accent1 4 3 2 4 6 3 2" xfId="39558" xr:uid="{00000000-0005-0000-0000-0000CF990000}"/>
    <cellStyle name="20% - Accent1 4 3 2 4 6 4" xfId="39559" xr:uid="{00000000-0005-0000-0000-0000D0990000}"/>
    <cellStyle name="20% - Accent1 4 3 2 4 7" xfId="39560" xr:uid="{00000000-0005-0000-0000-0000D1990000}"/>
    <cellStyle name="20% - Accent1 4 3 2 4 7 2" xfId="39561" xr:uid="{00000000-0005-0000-0000-0000D2990000}"/>
    <cellStyle name="20% - Accent1 4 3 2 4 7 2 2" xfId="39562" xr:uid="{00000000-0005-0000-0000-0000D3990000}"/>
    <cellStyle name="20% - Accent1 4 3 2 4 7 3" xfId="39563" xr:uid="{00000000-0005-0000-0000-0000D4990000}"/>
    <cellStyle name="20% - Accent1 4 3 2 4 8" xfId="39564" xr:uid="{00000000-0005-0000-0000-0000D5990000}"/>
    <cellStyle name="20% - Accent1 4 3 2 4 8 2" xfId="39565" xr:uid="{00000000-0005-0000-0000-0000D6990000}"/>
    <cellStyle name="20% - Accent1 4 3 2 4 8 2 2" xfId="39566" xr:uid="{00000000-0005-0000-0000-0000D7990000}"/>
    <cellStyle name="20% - Accent1 4 3 2 4 8 3" xfId="39567" xr:uid="{00000000-0005-0000-0000-0000D8990000}"/>
    <cellStyle name="20% - Accent1 4 3 2 4 9" xfId="39568" xr:uid="{00000000-0005-0000-0000-0000D9990000}"/>
    <cellStyle name="20% - Accent1 4 3 2 4 9 2" xfId="39569" xr:uid="{00000000-0005-0000-0000-0000DA990000}"/>
    <cellStyle name="20% - Accent1 4 3 2 5" xfId="39570" xr:uid="{00000000-0005-0000-0000-0000DB990000}"/>
    <cellStyle name="20% - Accent1 4 3 2 5 10" xfId="39571" xr:uid="{00000000-0005-0000-0000-0000DC990000}"/>
    <cellStyle name="20% - Accent1 4 3 2 5 10 2" xfId="39572" xr:uid="{00000000-0005-0000-0000-0000DD990000}"/>
    <cellStyle name="20% - Accent1 4 3 2 5 11" xfId="39573" xr:uid="{00000000-0005-0000-0000-0000DE990000}"/>
    <cellStyle name="20% - Accent1 4 3 2 5 2" xfId="39574" xr:uid="{00000000-0005-0000-0000-0000DF990000}"/>
    <cellStyle name="20% - Accent1 4 3 2 5 2 2" xfId="39575" xr:uid="{00000000-0005-0000-0000-0000E0990000}"/>
    <cellStyle name="20% - Accent1 4 3 2 5 2 2 2" xfId="39576" xr:uid="{00000000-0005-0000-0000-0000E1990000}"/>
    <cellStyle name="20% - Accent1 4 3 2 5 2 2 2 2" xfId="39577" xr:uid="{00000000-0005-0000-0000-0000E2990000}"/>
    <cellStyle name="20% - Accent1 4 3 2 5 2 2 2 2 2" xfId="39578" xr:uid="{00000000-0005-0000-0000-0000E3990000}"/>
    <cellStyle name="20% - Accent1 4 3 2 5 2 2 2 3" xfId="39579" xr:uid="{00000000-0005-0000-0000-0000E4990000}"/>
    <cellStyle name="20% - Accent1 4 3 2 5 2 2 3" xfId="39580" xr:uid="{00000000-0005-0000-0000-0000E5990000}"/>
    <cellStyle name="20% - Accent1 4 3 2 5 2 2 3 2" xfId="39581" xr:uid="{00000000-0005-0000-0000-0000E6990000}"/>
    <cellStyle name="20% - Accent1 4 3 2 5 2 2 4" xfId="39582" xr:uid="{00000000-0005-0000-0000-0000E7990000}"/>
    <cellStyle name="20% - Accent1 4 3 2 5 2 3" xfId="39583" xr:uid="{00000000-0005-0000-0000-0000E8990000}"/>
    <cellStyle name="20% - Accent1 4 3 2 5 2 3 2" xfId="39584" xr:uid="{00000000-0005-0000-0000-0000E9990000}"/>
    <cellStyle name="20% - Accent1 4 3 2 5 2 3 2 2" xfId="39585" xr:uid="{00000000-0005-0000-0000-0000EA990000}"/>
    <cellStyle name="20% - Accent1 4 3 2 5 2 3 2 2 2" xfId="39586" xr:uid="{00000000-0005-0000-0000-0000EB990000}"/>
    <cellStyle name="20% - Accent1 4 3 2 5 2 3 2 3" xfId="39587" xr:uid="{00000000-0005-0000-0000-0000EC990000}"/>
    <cellStyle name="20% - Accent1 4 3 2 5 2 3 3" xfId="39588" xr:uid="{00000000-0005-0000-0000-0000ED990000}"/>
    <cellStyle name="20% - Accent1 4 3 2 5 2 3 3 2" xfId="39589" xr:uid="{00000000-0005-0000-0000-0000EE990000}"/>
    <cellStyle name="20% - Accent1 4 3 2 5 2 3 4" xfId="39590" xr:uid="{00000000-0005-0000-0000-0000EF990000}"/>
    <cellStyle name="20% - Accent1 4 3 2 5 2 4" xfId="39591" xr:uid="{00000000-0005-0000-0000-0000F0990000}"/>
    <cellStyle name="20% - Accent1 4 3 2 5 2 4 2" xfId="39592" xr:uid="{00000000-0005-0000-0000-0000F1990000}"/>
    <cellStyle name="20% - Accent1 4 3 2 5 2 4 2 2" xfId="39593" xr:uid="{00000000-0005-0000-0000-0000F2990000}"/>
    <cellStyle name="20% - Accent1 4 3 2 5 2 4 2 2 2" xfId="39594" xr:uid="{00000000-0005-0000-0000-0000F3990000}"/>
    <cellStyle name="20% - Accent1 4 3 2 5 2 4 2 3" xfId="39595" xr:uid="{00000000-0005-0000-0000-0000F4990000}"/>
    <cellStyle name="20% - Accent1 4 3 2 5 2 4 3" xfId="39596" xr:uid="{00000000-0005-0000-0000-0000F5990000}"/>
    <cellStyle name="20% - Accent1 4 3 2 5 2 4 3 2" xfId="39597" xr:uid="{00000000-0005-0000-0000-0000F6990000}"/>
    <cellStyle name="20% - Accent1 4 3 2 5 2 4 4" xfId="39598" xr:uid="{00000000-0005-0000-0000-0000F7990000}"/>
    <cellStyle name="20% - Accent1 4 3 2 5 2 5" xfId="39599" xr:uid="{00000000-0005-0000-0000-0000F8990000}"/>
    <cellStyle name="20% - Accent1 4 3 2 5 2 5 2" xfId="39600" xr:uid="{00000000-0005-0000-0000-0000F9990000}"/>
    <cellStyle name="20% - Accent1 4 3 2 5 2 5 2 2" xfId="39601" xr:uid="{00000000-0005-0000-0000-0000FA990000}"/>
    <cellStyle name="20% - Accent1 4 3 2 5 2 5 3" xfId="39602" xr:uid="{00000000-0005-0000-0000-0000FB990000}"/>
    <cellStyle name="20% - Accent1 4 3 2 5 2 6" xfId="39603" xr:uid="{00000000-0005-0000-0000-0000FC990000}"/>
    <cellStyle name="20% - Accent1 4 3 2 5 2 6 2" xfId="39604" xr:uid="{00000000-0005-0000-0000-0000FD990000}"/>
    <cellStyle name="20% - Accent1 4 3 2 5 2 6 2 2" xfId="39605" xr:uid="{00000000-0005-0000-0000-0000FE990000}"/>
    <cellStyle name="20% - Accent1 4 3 2 5 2 6 3" xfId="39606" xr:uid="{00000000-0005-0000-0000-0000FF990000}"/>
    <cellStyle name="20% - Accent1 4 3 2 5 2 7" xfId="39607" xr:uid="{00000000-0005-0000-0000-0000009A0000}"/>
    <cellStyle name="20% - Accent1 4 3 2 5 2 7 2" xfId="39608" xr:uid="{00000000-0005-0000-0000-0000019A0000}"/>
    <cellStyle name="20% - Accent1 4 3 2 5 2 8" xfId="39609" xr:uid="{00000000-0005-0000-0000-0000029A0000}"/>
    <cellStyle name="20% - Accent1 4 3 2 5 2 8 2" xfId="39610" xr:uid="{00000000-0005-0000-0000-0000039A0000}"/>
    <cellStyle name="20% - Accent1 4 3 2 5 2 9" xfId="39611" xr:uid="{00000000-0005-0000-0000-0000049A0000}"/>
    <cellStyle name="20% - Accent1 4 3 2 5 3" xfId="39612" xr:uid="{00000000-0005-0000-0000-0000059A0000}"/>
    <cellStyle name="20% - Accent1 4 3 2 5 3 2" xfId="39613" xr:uid="{00000000-0005-0000-0000-0000069A0000}"/>
    <cellStyle name="20% - Accent1 4 3 2 5 3 2 2" xfId="39614" xr:uid="{00000000-0005-0000-0000-0000079A0000}"/>
    <cellStyle name="20% - Accent1 4 3 2 5 3 2 2 2" xfId="39615" xr:uid="{00000000-0005-0000-0000-0000089A0000}"/>
    <cellStyle name="20% - Accent1 4 3 2 5 3 2 2 2 2" xfId="39616" xr:uid="{00000000-0005-0000-0000-0000099A0000}"/>
    <cellStyle name="20% - Accent1 4 3 2 5 3 2 2 3" xfId="39617" xr:uid="{00000000-0005-0000-0000-00000A9A0000}"/>
    <cellStyle name="20% - Accent1 4 3 2 5 3 2 3" xfId="39618" xr:uid="{00000000-0005-0000-0000-00000B9A0000}"/>
    <cellStyle name="20% - Accent1 4 3 2 5 3 2 3 2" xfId="39619" xr:uid="{00000000-0005-0000-0000-00000C9A0000}"/>
    <cellStyle name="20% - Accent1 4 3 2 5 3 2 4" xfId="39620" xr:uid="{00000000-0005-0000-0000-00000D9A0000}"/>
    <cellStyle name="20% - Accent1 4 3 2 5 3 3" xfId="39621" xr:uid="{00000000-0005-0000-0000-00000E9A0000}"/>
    <cellStyle name="20% - Accent1 4 3 2 5 3 3 2" xfId="39622" xr:uid="{00000000-0005-0000-0000-00000F9A0000}"/>
    <cellStyle name="20% - Accent1 4 3 2 5 3 3 2 2" xfId="39623" xr:uid="{00000000-0005-0000-0000-0000109A0000}"/>
    <cellStyle name="20% - Accent1 4 3 2 5 3 3 2 2 2" xfId="39624" xr:uid="{00000000-0005-0000-0000-0000119A0000}"/>
    <cellStyle name="20% - Accent1 4 3 2 5 3 3 2 3" xfId="39625" xr:uid="{00000000-0005-0000-0000-0000129A0000}"/>
    <cellStyle name="20% - Accent1 4 3 2 5 3 3 3" xfId="39626" xr:uid="{00000000-0005-0000-0000-0000139A0000}"/>
    <cellStyle name="20% - Accent1 4 3 2 5 3 3 3 2" xfId="39627" xr:uid="{00000000-0005-0000-0000-0000149A0000}"/>
    <cellStyle name="20% - Accent1 4 3 2 5 3 3 4" xfId="39628" xr:uid="{00000000-0005-0000-0000-0000159A0000}"/>
    <cellStyle name="20% - Accent1 4 3 2 5 3 4" xfId="39629" xr:uid="{00000000-0005-0000-0000-0000169A0000}"/>
    <cellStyle name="20% - Accent1 4 3 2 5 3 4 2" xfId="39630" xr:uid="{00000000-0005-0000-0000-0000179A0000}"/>
    <cellStyle name="20% - Accent1 4 3 2 5 3 4 2 2" xfId="39631" xr:uid="{00000000-0005-0000-0000-0000189A0000}"/>
    <cellStyle name="20% - Accent1 4 3 2 5 3 4 2 2 2" xfId="39632" xr:uid="{00000000-0005-0000-0000-0000199A0000}"/>
    <cellStyle name="20% - Accent1 4 3 2 5 3 4 2 3" xfId="39633" xr:uid="{00000000-0005-0000-0000-00001A9A0000}"/>
    <cellStyle name="20% - Accent1 4 3 2 5 3 4 3" xfId="39634" xr:uid="{00000000-0005-0000-0000-00001B9A0000}"/>
    <cellStyle name="20% - Accent1 4 3 2 5 3 4 3 2" xfId="39635" xr:uid="{00000000-0005-0000-0000-00001C9A0000}"/>
    <cellStyle name="20% - Accent1 4 3 2 5 3 4 4" xfId="39636" xr:uid="{00000000-0005-0000-0000-00001D9A0000}"/>
    <cellStyle name="20% - Accent1 4 3 2 5 3 5" xfId="39637" xr:uid="{00000000-0005-0000-0000-00001E9A0000}"/>
    <cellStyle name="20% - Accent1 4 3 2 5 3 5 2" xfId="39638" xr:uid="{00000000-0005-0000-0000-00001F9A0000}"/>
    <cellStyle name="20% - Accent1 4 3 2 5 3 5 2 2" xfId="39639" xr:uid="{00000000-0005-0000-0000-0000209A0000}"/>
    <cellStyle name="20% - Accent1 4 3 2 5 3 5 3" xfId="39640" xr:uid="{00000000-0005-0000-0000-0000219A0000}"/>
    <cellStyle name="20% - Accent1 4 3 2 5 3 6" xfId="39641" xr:uid="{00000000-0005-0000-0000-0000229A0000}"/>
    <cellStyle name="20% - Accent1 4 3 2 5 3 6 2" xfId="39642" xr:uid="{00000000-0005-0000-0000-0000239A0000}"/>
    <cellStyle name="20% - Accent1 4 3 2 5 3 6 2 2" xfId="39643" xr:uid="{00000000-0005-0000-0000-0000249A0000}"/>
    <cellStyle name="20% - Accent1 4 3 2 5 3 6 3" xfId="39644" xr:uid="{00000000-0005-0000-0000-0000259A0000}"/>
    <cellStyle name="20% - Accent1 4 3 2 5 3 7" xfId="39645" xr:uid="{00000000-0005-0000-0000-0000269A0000}"/>
    <cellStyle name="20% - Accent1 4 3 2 5 3 7 2" xfId="39646" xr:uid="{00000000-0005-0000-0000-0000279A0000}"/>
    <cellStyle name="20% - Accent1 4 3 2 5 3 8" xfId="39647" xr:uid="{00000000-0005-0000-0000-0000289A0000}"/>
    <cellStyle name="20% - Accent1 4 3 2 5 3 8 2" xfId="39648" xr:uid="{00000000-0005-0000-0000-0000299A0000}"/>
    <cellStyle name="20% - Accent1 4 3 2 5 3 9" xfId="39649" xr:uid="{00000000-0005-0000-0000-00002A9A0000}"/>
    <cellStyle name="20% - Accent1 4 3 2 5 4" xfId="39650" xr:uid="{00000000-0005-0000-0000-00002B9A0000}"/>
    <cellStyle name="20% - Accent1 4 3 2 5 4 2" xfId="39651" xr:uid="{00000000-0005-0000-0000-00002C9A0000}"/>
    <cellStyle name="20% - Accent1 4 3 2 5 4 2 2" xfId="39652" xr:uid="{00000000-0005-0000-0000-00002D9A0000}"/>
    <cellStyle name="20% - Accent1 4 3 2 5 4 2 2 2" xfId="39653" xr:uid="{00000000-0005-0000-0000-00002E9A0000}"/>
    <cellStyle name="20% - Accent1 4 3 2 5 4 2 3" xfId="39654" xr:uid="{00000000-0005-0000-0000-00002F9A0000}"/>
    <cellStyle name="20% - Accent1 4 3 2 5 4 3" xfId="39655" xr:uid="{00000000-0005-0000-0000-0000309A0000}"/>
    <cellStyle name="20% - Accent1 4 3 2 5 4 3 2" xfId="39656" xr:uid="{00000000-0005-0000-0000-0000319A0000}"/>
    <cellStyle name="20% - Accent1 4 3 2 5 4 4" xfId="39657" xr:uid="{00000000-0005-0000-0000-0000329A0000}"/>
    <cellStyle name="20% - Accent1 4 3 2 5 5" xfId="39658" xr:uid="{00000000-0005-0000-0000-0000339A0000}"/>
    <cellStyle name="20% - Accent1 4 3 2 5 5 2" xfId="39659" xr:uid="{00000000-0005-0000-0000-0000349A0000}"/>
    <cellStyle name="20% - Accent1 4 3 2 5 5 2 2" xfId="39660" xr:uid="{00000000-0005-0000-0000-0000359A0000}"/>
    <cellStyle name="20% - Accent1 4 3 2 5 5 2 2 2" xfId="39661" xr:uid="{00000000-0005-0000-0000-0000369A0000}"/>
    <cellStyle name="20% - Accent1 4 3 2 5 5 2 3" xfId="39662" xr:uid="{00000000-0005-0000-0000-0000379A0000}"/>
    <cellStyle name="20% - Accent1 4 3 2 5 5 3" xfId="39663" xr:uid="{00000000-0005-0000-0000-0000389A0000}"/>
    <cellStyle name="20% - Accent1 4 3 2 5 5 3 2" xfId="39664" xr:uid="{00000000-0005-0000-0000-0000399A0000}"/>
    <cellStyle name="20% - Accent1 4 3 2 5 5 4" xfId="39665" xr:uid="{00000000-0005-0000-0000-00003A9A0000}"/>
    <cellStyle name="20% - Accent1 4 3 2 5 6" xfId="39666" xr:uid="{00000000-0005-0000-0000-00003B9A0000}"/>
    <cellStyle name="20% - Accent1 4 3 2 5 6 2" xfId="39667" xr:uid="{00000000-0005-0000-0000-00003C9A0000}"/>
    <cellStyle name="20% - Accent1 4 3 2 5 6 2 2" xfId="39668" xr:uid="{00000000-0005-0000-0000-00003D9A0000}"/>
    <cellStyle name="20% - Accent1 4 3 2 5 6 2 2 2" xfId="39669" xr:uid="{00000000-0005-0000-0000-00003E9A0000}"/>
    <cellStyle name="20% - Accent1 4 3 2 5 6 2 3" xfId="39670" xr:uid="{00000000-0005-0000-0000-00003F9A0000}"/>
    <cellStyle name="20% - Accent1 4 3 2 5 6 3" xfId="39671" xr:uid="{00000000-0005-0000-0000-0000409A0000}"/>
    <cellStyle name="20% - Accent1 4 3 2 5 6 3 2" xfId="39672" xr:uid="{00000000-0005-0000-0000-0000419A0000}"/>
    <cellStyle name="20% - Accent1 4 3 2 5 6 4" xfId="39673" xr:uid="{00000000-0005-0000-0000-0000429A0000}"/>
    <cellStyle name="20% - Accent1 4 3 2 5 7" xfId="39674" xr:uid="{00000000-0005-0000-0000-0000439A0000}"/>
    <cellStyle name="20% - Accent1 4 3 2 5 7 2" xfId="39675" xr:uid="{00000000-0005-0000-0000-0000449A0000}"/>
    <cellStyle name="20% - Accent1 4 3 2 5 7 2 2" xfId="39676" xr:uid="{00000000-0005-0000-0000-0000459A0000}"/>
    <cellStyle name="20% - Accent1 4 3 2 5 7 3" xfId="39677" xr:uid="{00000000-0005-0000-0000-0000469A0000}"/>
    <cellStyle name="20% - Accent1 4 3 2 5 8" xfId="39678" xr:uid="{00000000-0005-0000-0000-0000479A0000}"/>
    <cellStyle name="20% - Accent1 4 3 2 5 8 2" xfId="39679" xr:uid="{00000000-0005-0000-0000-0000489A0000}"/>
    <cellStyle name="20% - Accent1 4 3 2 5 8 2 2" xfId="39680" xr:uid="{00000000-0005-0000-0000-0000499A0000}"/>
    <cellStyle name="20% - Accent1 4 3 2 5 8 3" xfId="39681" xr:uid="{00000000-0005-0000-0000-00004A9A0000}"/>
    <cellStyle name="20% - Accent1 4 3 2 5 9" xfId="39682" xr:uid="{00000000-0005-0000-0000-00004B9A0000}"/>
    <cellStyle name="20% - Accent1 4 3 2 5 9 2" xfId="39683" xr:uid="{00000000-0005-0000-0000-00004C9A0000}"/>
    <cellStyle name="20% - Accent1 4 3 2 6" xfId="39684" xr:uid="{00000000-0005-0000-0000-00004D9A0000}"/>
    <cellStyle name="20% - Accent1 4 3 2 6 2" xfId="39685" xr:uid="{00000000-0005-0000-0000-00004E9A0000}"/>
    <cellStyle name="20% - Accent1 4 3 2 6 2 2" xfId="39686" xr:uid="{00000000-0005-0000-0000-00004F9A0000}"/>
    <cellStyle name="20% - Accent1 4 3 2 6 2 2 2" xfId="39687" xr:uid="{00000000-0005-0000-0000-0000509A0000}"/>
    <cellStyle name="20% - Accent1 4 3 2 6 2 2 2 2" xfId="39688" xr:uid="{00000000-0005-0000-0000-0000519A0000}"/>
    <cellStyle name="20% - Accent1 4 3 2 6 2 2 3" xfId="39689" xr:uid="{00000000-0005-0000-0000-0000529A0000}"/>
    <cellStyle name="20% - Accent1 4 3 2 6 2 3" xfId="39690" xr:uid="{00000000-0005-0000-0000-0000539A0000}"/>
    <cellStyle name="20% - Accent1 4 3 2 6 2 3 2" xfId="39691" xr:uid="{00000000-0005-0000-0000-0000549A0000}"/>
    <cellStyle name="20% - Accent1 4 3 2 6 2 4" xfId="39692" xr:uid="{00000000-0005-0000-0000-0000559A0000}"/>
    <cellStyle name="20% - Accent1 4 3 2 6 3" xfId="39693" xr:uid="{00000000-0005-0000-0000-0000569A0000}"/>
    <cellStyle name="20% - Accent1 4 3 2 6 3 2" xfId="39694" xr:uid="{00000000-0005-0000-0000-0000579A0000}"/>
    <cellStyle name="20% - Accent1 4 3 2 6 3 2 2" xfId="39695" xr:uid="{00000000-0005-0000-0000-0000589A0000}"/>
    <cellStyle name="20% - Accent1 4 3 2 6 3 2 2 2" xfId="39696" xr:uid="{00000000-0005-0000-0000-0000599A0000}"/>
    <cellStyle name="20% - Accent1 4 3 2 6 3 2 3" xfId="39697" xr:uid="{00000000-0005-0000-0000-00005A9A0000}"/>
    <cellStyle name="20% - Accent1 4 3 2 6 3 3" xfId="39698" xr:uid="{00000000-0005-0000-0000-00005B9A0000}"/>
    <cellStyle name="20% - Accent1 4 3 2 6 3 3 2" xfId="39699" xr:uid="{00000000-0005-0000-0000-00005C9A0000}"/>
    <cellStyle name="20% - Accent1 4 3 2 6 3 4" xfId="39700" xr:uid="{00000000-0005-0000-0000-00005D9A0000}"/>
    <cellStyle name="20% - Accent1 4 3 2 6 4" xfId="39701" xr:uid="{00000000-0005-0000-0000-00005E9A0000}"/>
    <cellStyle name="20% - Accent1 4 3 2 6 4 2" xfId="39702" xr:uid="{00000000-0005-0000-0000-00005F9A0000}"/>
    <cellStyle name="20% - Accent1 4 3 2 6 4 2 2" xfId="39703" xr:uid="{00000000-0005-0000-0000-0000609A0000}"/>
    <cellStyle name="20% - Accent1 4 3 2 6 4 2 2 2" xfId="39704" xr:uid="{00000000-0005-0000-0000-0000619A0000}"/>
    <cellStyle name="20% - Accent1 4 3 2 6 4 2 3" xfId="39705" xr:uid="{00000000-0005-0000-0000-0000629A0000}"/>
    <cellStyle name="20% - Accent1 4 3 2 6 4 3" xfId="39706" xr:uid="{00000000-0005-0000-0000-0000639A0000}"/>
    <cellStyle name="20% - Accent1 4 3 2 6 4 3 2" xfId="39707" xr:uid="{00000000-0005-0000-0000-0000649A0000}"/>
    <cellStyle name="20% - Accent1 4 3 2 6 4 4" xfId="39708" xr:uid="{00000000-0005-0000-0000-0000659A0000}"/>
    <cellStyle name="20% - Accent1 4 3 2 6 5" xfId="39709" xr:uid="{00000000-0005-0000-0000-0000669A0000}"/>
    <cellStyle name="20% - Accent1 4 3 2 6 5 2" xfId="39710" xr:uid="{00000000-0005-0000-0000-0000679A0000}"/>
    <cellStyle name="20% - Accent1 4 3 2 6 5 2 2" xfId="39711" xr:uid="{00000000-0005-0000-0000-0000689A0000}"/>
    <cellStyle name="20% - Accent1 4 3 2 6 5 3" xfId="39712" xr:uid="{00000000-0005-0000-0000-0000699A0000}"/>
    <cellStyle name="20% - Accent1 4 3 2 6 6" xfId="39713" xr:uid="{00000000-0005-0000-0000-00006A9A0000}"/>
    <cellStyle name="20% - Accent1 4 3 2 6 6 2" xfId="39714" xr:uid="{00000000-0005-0000-0000-00006B9A0000}"/>
    <cellStyle name="20% - Accent1 4 3 2 6 6 2 2" xfId="39715" xr:uid="{00000000-0005-0000-0000-00006C9A0000}"/>
    <cellStyle name="20% - Accent1 4 3 2 6 6 3" xfId="39716" xr:uid="{00000000-0005-0000-0000-00006D9A0000}"/>
    <cellStyle name="20% - Accent1 4 3 2 6 7" xfId="39717" xr:uid="{00000000-0005-0000-0000-00006E9A0000}"/>
    <cellStyle name="20% - Accent1 4 3 2 6 7 2" xfId="39718" xr:uid="{00000000-0005-0000-0000-00006F9A0000}"/>
    <cellStyle name="20% - Accent1 4 3 2 6 8" xfId="39719" xr:uid="{00000000-0005-0000-0000-0000709A0000}"/>
    <cellStyle name="20% - Accent1 4 3 2 6 8 2" xfId="39720" xr:uid="{00000000-0005-0000-0000-0000719A0000}"/>
    <cellStyle name="20% - Accent1 4 3 2 6 9" xfId="39721" xr:uid="{00000000-0005-0000-0000-0000729A0000}"/>
    <cellStyle name="20% - Accent1 4 3 2 7" xfId="39722" xr:uid="{00000000-0005-0000-0000-0000739A0000}"/>
    <cellStyle name="20% - Accent1 4 3 2 7 2" xfId="39723" xr:uid="{00000000-0005-0000-0000-0000749A0000}"/>
    <cellStyle name="20% - Accent1 4 3 2 7 2 2" xfId="39724" xr:uid="{00000000-0005-0000-0000-0000759A0000}"/>
    <cellStyle name="20% - Accent1 4 3 2 7 2 2 2" xfId="39725" xr:uid="{00000000-0005-0000-0000-0000769A0000}"/>
    <cellStyle name="20% - Accent1 4 3 2 7 2 2 2 2" xfId="39726" xr:uid="{00000000-0005-0000-0000-0000779A0000}"/>
    <cellStyle name="20% - Accent1 4 3 2 7 2 2 3" xfId="39727" xr:uid="{00000000-0005-0000-0000-0000789A0000}"/>
    <cellStyle name="20% - Accent1 4 3 2 7 2 3" xfId="39728" xr:uid="{00000000-0005-0000-0000-0000799A0000}"/>
    <cellStyle name="20% - Accent1 4 3 2 7 2 3 2" xfId="39729" xr:uid="{00000000-0005-0000-0000-00007A9A0000}"/>
    <cellStyle name="20% - Accent1 4 3 2 7 2 4" xfId="39730" xr:uid="{00000000-0005-0000-0000-00007B9A0000}"/>
    <cellStyle name="20% - Accent1 4 3 2 7 3" xfId="39731" xr:uid="{00000000-0005-0000-0000-00007C9A0000}"/>
    <cellStyle name="20% - Accent1 4 3 2 7 3 2" xfId="39732" xr:uid="{00000000-0005-0000-0000-00007D9A0000}"/>
    <cellStyle name="20% - Accent1 4 3 2 7 3 2 2" xfId="39733" xr:uid="{00000000-0005-0000-0000-00007E9A0000}"/>
    <cellStyle name="20% - Accent1 4 3 2 7 3 2 2 2" xfId="39734" xr:uid="{00000000-0005-0000-0000-00007F9A0000}"/>
    <cellStyle name="20% - Accent1 4 3 2 7 3 2 3" xfId="39735" xr:uid="{00000000-0005-0000-0000-0000809A0000}"/>
    <cellStyle name="20% - Accent1 4 3 2 7 3 3" xfId="39736" xr:uid="{00000000-0005-0000-0000-0000819A0000}"/>
    <cellStyle name="20% - Accent1 4 3 2 7 3 3 2" xfId="39737" xr:uid="{00000000-0005-0000-0000-0000829A0000}"/>
    <cellStyle name="20% - Accent1 4 3 2 7 3 4" xfId="39738" xr:uid="{00000000-0005-0000-0000-0000839A0000}"/>
    <cellStyle name="20% - Accent1 4 3 2 7 4" xfId="39739" xr:uid="{00000000-0005-0000-0000-0000849A0000}"/>
    <cellStyle name="20% - Accent1 4 3 2 7 4 2" xfId="39740" xr:uid="{00000000-0005-0000-0000-0000859A0000}"/>
    <cellStyle name="20% - Accent1 4 3 2 7 4 2 2" xfId="39741" xr:uid="{00000000-0005-0000-0000-0000869A0000}"/>
    <cellStyle name="20% - Accent1 4 3 2 7 4 2 2 2" xfId="39742" xr:uid="{00000000-0005-0000-0000-0000879A0000}"/>
    <cellStyle name="20% - Accent1 4 3 2 7 4 2 3" xfId="39743" xr:uid="{00000000-0005-0000-0000-0000889A0000}"/>
    <cellStyle name="20% - Accent1 4 3 2 7 4 3" xfId="39744" xr:uid="{00000000-0005-0000-0000-0000899A0000}"/>
    <cellStyle name="20% - Accent1 4 3 2 7 4 3 2" xfId="39745" xr:uid="{00000000-0005-0000-0000-00008A9A0000}"/>
    <cellStyle name="20% - Accent1 4 3 2 7 4 4" xfId="39746" xr:uid="{00000000-0005-0000-0000-00008B9A0000}"/>
    <cellStyle name="20% - Accent1 4 3 2 7 5" xfId="39747" xr:uid="{00000000-0005-0000-0000-00008C9A0000}"/>
    <cellStyle name="20% - Accent1 4 3 2 7 5 2" xfId="39748" xr:uid="{00000000-0005-0000-0000-00008D9A0000}"/>
    <cellStyle name="20% - Accent1 4 3 2 7 5 2 2" xfId="39749" xr:uid="{00000000-0005-0000-0000-00008E9A0000}"/>
    <cellStyle name="20% - Accent1 4 3 2 7 5 3" xfId="39750" xr:uid="{00000000-0005-0000-0000-00008F9A0000}"/>
    <cellStyle name="20% - Accent1 4 3 2 7 6" xfId="39751" xr:uid="{00000000-0005-0000-0000-0000909A0000}"/>
    <cellStyle name="20% - Accent1 4 3 2 7 6 2" xfId="39752" xr:uid="{00000000-0005-0000-0000-0000919A0000}"/>
    <cellStyle name="20% - Accent1 4 3 2 7 6 2 2" xfId="39753" xr:uid="{00000000-0005-0000-0000-0000929A0000}"/>
    <cellStyle name="20% - Accent1 4 3 2 7 6 3" xfId="39754" xr:uid="{00000000-0005-0000-0000-0000939A0000}"/>
    <cellStyle name="20% - Accent1 4 3 2 7 7" xfId="39755" xr:uid="{00000000-0005-0000-0000-0000949A0000}"/>
    <cellStyle name="20% - Accent1 4 3 2 7 7 2" xfId="39756" xr:uid="{00000000-0005-0000-0000-0000959A0000}"/>
    <cellStyle name="20% - Accent1 4 3 2 7 8" xfId="39757" xr:uid="{00000000-0005-0000-0000-0000969A0000}"/>
    <cellStyle name="20% - Accent1 4 3 2 7 8 2" xfId="39758" xr:uid="{00000000-0005-0000-0000-0000979A0000}"/>
    <cellStyle name="20% - Accent1 4 3 2 7 9" xfId="39759" xr:uid="{00000000-0005-0000-0000-0000989A0000}"/>
    <cellStyle name="20% - Accent1 4 3 2 8" xfId="39760" xr:uid="{00000000-0005-0000-0000-0000999A0000}"/>
    <cellStyle name="20% - Accent1 4 3 2 8 2" xfId="39761" xr:uid="{00000000-0005-0000-0000-00009A9A0000}"/>
    <cellStyle name="20% - Accent1 4 3 2 8 2 2" xfId="39762" xr:uid="{00000000-0005-0000-0000-00009B9A0000}"/>
    <cellStyle name="20% - Accent1 4 3 2 8 2 2 2" xfId="39763" xr:uid="{00000000-0005-0000-0000-00009C9A0000}"/>
    <cellStyle name="20% - Accent1 4 3 2 8 2 3" xfId="39764" xr:uid="{00000000-0005-0000-0000-00009D9A0000}"/>
    <cellStyle name="20% - Accent1 4 3 2 8 3" xfId="39765" xr:uid="{00000000-0005-0000-0000-00009E9A0000}"/>
    <cellStyle name="20% - Accent1 4 3 2 8 3 2" xfId="39766" xr:uid="{00000000-0005-0000-0000-00009F9A0000}"/>
    <cellStyle name="20% - Accent1 4 3 2 8 4" xfId="39767" xr:uid="{00000000-0005-0000-0000-0000A09A0000}"/>
    <cellStyle name="20% - Accent1 4 3 2 9" xfId="39768" xr:uid="{00000000-0005-0000-0000-0000A19A0000}"/>
    <cellStyle name="20% - Accent1 4 3 2 9 2" xfId="39769" xr:uid="{00000000-0005-0000-0000-0000A29A0000}"/>
    <cellStyle name="20% - Accent1 4 3 2 9 2 2" xfId="39770" xr:uid="{00000000-0005-0000-0000-0000A39A0000}"/>
    <cellStyle name="20% - Accent1 4 3 2 9 2 2 2" xfId="39771" xr:uid="{00000000-0005-0000-0000-0000A49A0000}"/>
    <cellStyle name="20% - Accent1 4 3 2 9 2 3" xfId="39772" xr:uid="{00000000-0005-0000-0000-0000A59A0000}"/>
    <cellStyle name="20% - Accent1 4 3 2 9 3" xfId="39773" xr:uid="{00000000-0005-0000-0000-0000A69A0000}"/>
    <cellStyle name="20% - Accent1 4 3 2 9 3 2" xfId="39774" xr:uid="{00000000-0005-0000-0000-0000A79A0000}"/>
    <cellStyle name="20% - Accent1 4 3 2 9 4" xfId="39775" xr:uid="{00000000-0005-0000-0000-0000A89A0000}"/>
    <cellStyle name="20% - Accent1 4 3 3" xfId="39776" xr:uid="{00000000-0005-0000-0000-0000A99A0000}"/>
    <cellStyle name="20% - Accent1 4 3 3 10" xfId="39777" xr:uid="{00000000-0005-0000-0000-0000AA9A0000}"/>
    <cellStyle name="20% - Accent1 4 3 3 10 2" xfId="39778" xr:uid="{00000000-0005-0000-0000-0000AB9A0000}"/>
    <cellStyle name="20% - Accent1 4 3 3 10 2 2" xfId="39779" xr:uid="{00000000-0005-0000-0000-0000AC9A0000}"/>
    <cellStyle name="20% - Accent1 4 3 3 10 3" xfId="39780" xr:uid="{00000000-0005-0000-0000-0000AD9A0000}"/>
    <cellStyle name="20% - Accent1 4 3 3 11" xfId="39781" xr:uid="{00000000-0005-0000-0000-0000AE9A0000}"/>
    <cellStyle name="20% - Accent1 4 3 3 11 2" xfId="39782" xr:uid="{00000000-0005-0000-0000-0000AF9A0000}"/>
    <cellStyle name="20% - Accent1 4 3 3 11 2 2" xfId="39783" xr:uid="{00000000-0005-0000-0000-0000B09A0000}"/>
    <cellStyle name="20% - Accent1 4 3 3 11 3" xfId="39784" xr:uid="{00000000-0005-0000-0000-0000B19A0000}"/>
    <cellStyle name="20% - Accent1 4 3 3 12" xfId="39785" xr:uid="{00000000-0005-0000-0000-0000B29A0000}"/>
    <cellStyle name="20% - Accent1 4 3 3 12 2" xfId="39786" xr:uid="{00000000-0005-0000-0000-0000B39A0000}"/>
    <cellStyle name="20% - Accent1 4 3 3 13" xfId="39787" xr:uid="{00000000-0005-0000-0000-0000B49A0000}"/>
    <cellStyle name="20% - Accent1 4 3 3 13 2" xfId="39788" xr:uid="{00000000-0005-0000-0000-0000B59A0000}"/>
    <cellStyle name="20% - Accent1 4 3 3 14" xfId="39789" xr:uid="{00000000-0005-0000-0000-0000B69A0000}"/>
    <cellStyle name="20% - Accent1 4 3 3 2" xfId="39790" xr:uid="{00000000-0005-0000-0000-0000B79A0000}"/>
    <cellStyle name="20% - Accent1 4 3 3 2 10" xfId="39791" xr:uid="{00000000-0005-0000-0000-0000B89A0000}"/>
    <cellStyle name="20% - Accent1 4 3 3 2 10 2" xfId="39792" xr:uid="{00000000-0005-0000-0000-0000B99A0000}"/>
    <cellStyle name="20% - Accent1 4 3 3 2 11" xfId="39793" xr:uid="{00000000-0005-0000-0000-0000BA9A0000}"/>
    <cellStyle name="20% - Accent1 4 3 3 2 2" xfId="39794" xr:uid="{00000000-0005-0000-0000-0000BB9A0000}"/>
    <cellStyle name="20% - Accent1 4 3 3 2 2 2" xfId="39795" xr:uid="{00000000-0005-0000-0000-0000BC9A0000}"/>
    <cellStyle name="20% - Accent1 4 3 3 2 2 2 2" xfId="39796" xr:uid="{00000000-0005-0000-0000-0000BD9A0000}"/>
    <cellStyle name="20% - Accent1 4 3 3 2 2 2 2 2" xfId="39797" xr:uid="{00000000-0005-0000-0000-0000BE9A0000}"/>
    <cellStyle name="20% - Accent1 4 3 3 2 2 2 2 2 2" xfId="39798" xr:uid="{00000000-0005-0000-0000-0000BF9A0000}"/>
    <cellStyle name="20% - Accent1 4 3 3 2 2 2 2 3" xfId="39799" xr:uid="{00000000-0005-0000-0000-0000C09A0000}"/>
    <cellStyle name="20% - Accent1 4 3 3 2 2 2 3" xfId="39800" xr:uid="{00000000-0005-0000-0000-0000C19A0000}"/>
    <cellStyle name="20% - Accent1 4 3 3 2 2 2 3 2" xfId="39801" xr:uid="{00000000-0005-0000-0000-0000C29A0000}"/>
    <cellStyle name="20% - Accent1 4 3 3 2 2 2 4" xfId="39802" xr:uid="{00000000-0005-0000-0000-0000C39A0000}"/>
    <cellStyle name="20% - Accent1 4 3 3 2 2 3" xfId="39803" xr:uid="{00000000-0005-0000-0000-0000C49A0000}"/>
    <cellStyle name="20% - Accent1 4 3 3 2 2 3 2" xfId="39804" xr:uid="{00000000-0005-0000-0000-0000C59A0000}"/>
    <cellStyle name="20% - Accent1 4 3 3 2 2 3 2 2" xfId="39805" xr:uid="{00000000-0005-0000-0000-0000C69A0000}"/>
    <cellStyle name="20% - Accent1 4 3 3 2 2 3 2 2 2" xfId="39806" xr:uid="{00000000-0005-0000-0000-0000C79A0000}"/>
    <cellStyle name="20% - Accent1 4 3 3 2 2 3 2 3" xfId="39807" xr:uid="{00000000-0005-0000-0000-0000C89A0000}"/>
    <cellStyle name="20% - Accent1 4 3 3 2 2 3 3" xfId="39808" xr:uid="{00000000-0005-0000-0000-0000C99A0000}"/>
    <cellStyle name="20% - Accent1 4 3 3 2 2 3 3 2" xfId="39809" xr:uid="{00000000-0005-0000-0000-0000CA9A0000}"/>
    <cellStyle name="20% - Accent1 4 3 3 2 2 3 4" xfId="39810" xr:uid="{00000000-0005-0000-0000-0000CB9A0000}"/>
    <cellStyle name="20% - Accent1 4 3 3 2 2 4" xfId="39811" xr:uid="{00000000-0005-0000-0000-0000CC9A0000}"/>
    <cellStyle name="20% - Accent1 4 3 3 2 2 4 2" xfId="39812" xr:uid="{00000000-0005-0000-0000-0000CD9A0000}"/>
    <cellStyle name="20% - Accent1 4 3 3 2 2 4 2 2" xfId="39813" xr:uid="{00000000-0005-0000-0000-0000CE9A0000}"/>
    <cellStyle name="20% - Accent1 4 3 3 2 2 4 2 2 2" xfId="39814" xr:uid="{00000000-0005-0000-0000-0000CF9A0000}"/>
    <cellStyle name="20% - Accent1 4 3 3 2 2 4 2 3" xfId="39815" xr:uid="{00000000-0005-0000-0000-0000D09A0000}"/>
    <cellStyle name="20% - Accent1 4 3 3 2 2 4 3" xfId="39816" xr:uid="{00000000-0005-0000-0000-0000D19A0000}"/>
    <cellStyle name="20% - Accent1 4 3 3 2 2 4 3 2" xfId="39817" xr:uid="{00000000-0005-0000-0000-0000D29A0000}"/>
    <cellStyle name="20% - Accent1 4 3 3 2 2 4 4" xfId="39818" xr:uid="{00000000-0005-0000-0000-0000D39A0000}"/>
    <cellStyle name="20% - Accent1 4 3 3 2 2 5" xfId="39819" xr:uid="{00000000-0005-0000-0000-0000D49A0000}"/>
    <cellStyle name="20% - Accent1 4 3 3 2 2 5 2" xfId="39820" xr:uid="{00000000-0005-0000-0000-0000D59A0000}"/>
    <cellStyle name="20% - Accent1 4 3 3 2 2 5 2 2" xfId="39821" xr:uid="{00000000-0005-0000-0000-0000D69A0000}"/>
    <cellStyle name="20% - Accent1 4 3 3 2 2 5 3" xfId="39822" xr:uid="{00000000-0005-0000-0000-0000D79A0000}"/>
    <cellStyle name="20% - Accent1 4 3 3 2 2 6" xfId="39823" xr:uid="{00000000-0005-0000-0000-0000D89A0000}"/>
    <cellStyle name="20% - Accent1 4 3 3 2 2 6 2" xfId="39824" xr:uid="{00000000-0005-0000-0000-0000D99A0000}"/>
    <cellStyle name="20% - Accent1 4 3 3 2 2 6 2 2" xfId="39825" xr:uid="{00000000-0005-0000-0000-0000DA9A0000}"/>
    <cellStyle name="20% - Accent1 4 3 3 2 2 6 3" xfId="39826" xr:uid="{00000000-0005-0000-0000-0000DB9A0000}"/>
    <cellStyle name="20% - Accent1 4 3 3 2 2 7" xfId="39827" xr:uid="{00000000-0005-0000-0000-0000DC9A0000}"/>
    <cellStyle name="20% - Accent1 4 3 3 2 2 7 2" xfId="39828" xr:uid="{00000000-0005-0000-0000-0000DD9A0000}"/>
    <cellStyle name="20% - Accent1 4 3 3 2 2 8" xfId="39829" xr:uid="{00000000-0005-0000-0000-0000DE9A0000}"/>
    <cellStyle name="20% - Accent1 4 3 3 2 2 8 2" xfId="39830" xr:uid="{00000000-0005-0000-0000-0000DF9A0000}"/>
    <cellStyle name="20% - Accent1 4 3 3 2 2 9" xfId="39831" xr:uid="{00000000-0005-0000-0000-0000E09A0000}"/>
    <cellStyle name="20% - Accent1 4 3 3 2 3" xfId="39832" xr:uid="{00000000-0005-0000-0000-0000E19A0000}"/>
    <cellStyle name="20% - Accent1 4 3 3 2 3 2" xfId="39833" xr:uid="{00000000-0005-0000-0000-0000E29A0000}"/>
    <cellStyle name="20% - Accent1 4 3 3 2 3 2 2" xfId="39834" xr:uid="{00000000-0005-0000-0000-0000E39A0000}"/>
    <cellStyle name="20% - Accent1 4 3 3 2 3 2 2 2" xfId="39835" xr:uid="{00000000-0005-0000-0000-0000E49A0000}"/>
    <cellStyle name="20% - Accent1 4 3 3 2 3 2 2 2 2" xfId="39836" xr:uid="{00000000-0005-0000-0000-0000E59A0000}"/>
    <cellStyle name="20% - Accent1 4 3 3 2 3 2 2 3" xfId="39837" xr:uid="{00000000-0005-0000-0000-0000E69A0000}"/>
    <cellStyle name="20% - Accent1 4 3 3 2 3 2 3" xfId="39838" xr:uid="{00000000-0005-0000-0000-0000E79A0000}"/>
    <cellStyle name="20% - Accent1 4 3 3 2 3 2 3 2" xfId="39839" xr:uid="{00000000-0005-0000-0000-0000E89A0000}"/>
    <cellStyle name="20% - Accent1 4 3 3 2 3 2 4" xfId="39840" xr:uid="{00000000-0005-0000-0000-0000E99A0000}"/>
    <cellStyle name="20% - Accent1 4 3 3 2 3 3" xfId="39841" xr:uid="{00000000-0005-0000-0000-0000EA9A0000}"/>
    <cellStyle name="20% - Accent1 4 3 3 2 3 3 2" xfId="39842" xr:uid="{00000000-0005-0000-0000-0000EB9A0000}"/>
    <cellStyle name="20% - Accent1 4 3 3 2 3 3 2 2" xfId="39843" xr:uid="{00000000-0005-0000-0000-0000EC9A0000}"/>
    <cellStyle name="20% - Accent1 4 3 3 2 3 3 2 2 2" xfId="39844" xr:uid="{00000000-0005-0000-0000-0000ED9A0000}"/>
    <cellStyle name="20% - Accent1 4 3 3 2 3 3 2 3" xfId="39845" xr:uid="{00000000-0005-0000-0000-0000EE9A0000}"/>
    <cellStyle name="20% - Accent1 4 3 3 2 3 3 3" xfId="39846" xr:uid="{00000000-0005-0000-0000-0000EF9A0000}"/>
    <cellStyle name="20% - Accent1 4 3 3 2 3 3 3 2" xfId="39847" xr:uid="{00000000-0005-0000-0000-0000F09A0000}"/>
    <cellStyle name="20% - Accent1 4 3 3 2 3 3 4" xfId="39848" xr:uid="{00000000-0005-0000-0000-0000F19A0000}"/>
    <cellStyle name="20% - Accent1 4 3 3 2 3 4" xfId="39849" xr:uid="{00000000-0005-0000-0000-0000F29A0000}"/>
    <cellStyle name="20% - Accent1 4 3 3 2 3 4 2" xfId="39850" xr:uid="{00000000-0005-0000-0000-0000F39A0000}"/>
    <cellStyle name="20% - Accent1 4 3 3 2 3 4 2 2" xfId="39851" xr:uid="{00000000-0005-0000-0000-0000F49A0000}"/>
    <cellStyle name="20% - Accent1 4 3 3 2 3 4 2 2 2" xfId="39852" xr:uid="{00000000-0005-0000-0000-0000F59A0000}"/>
    <cellStyle name="20% - Accent1 4 3 3 2 3 4 2 3" xfId="39853" xr:uid="{00000000-0005-0000-0000-0000F69A0000}"/>
    <cellStyle name="20% - Accent1 4 3 3 2 3 4 3" xfId="39854" xr:uid="{00000000-0005-0000-0000-0000F79A0000}"/>
    <cellStyle name="20% - Accent1 4 3 3 2 3 4 3 2" xfId="39855" xr:uid="{00000000-0005-0000-0000-0000F89A0000}"/>
    <cellStyle name="20% - Accent1 4 3 3 2 3 4 4" xfId="39856" xr:uid="{00000000-0005-0000-0000-0000F99A0000}"/>
    <cellStyle name="20% - Accent1 4 3 3 2 3 5" xfId="39857" xr:uid="{00000000-0005-0000-0000-0000FA9A0000}"/>
    <cellStyle name="20% - Accent1 4 3 3 2 3 5 2" xfId="39858" xr:uid="{00000000-0005-0000-0000-0000FB9A0000}"/>
    <cellStyle name="20% - Accent1 4 3 3 2 3 5 2 2" xfId="39859" xr:uid="{00000000-0005-0000-0000-0000FC9A0000}"/>
    <cellStyle name="20% - Accent1 4 3 3 2 3 5 3" xfId="39860" xr:uid="{00000000-0005-0000-0000-0000FD9A0000}"/>
    <cellStyle name="20% - Accent1 4 3 3 2 3 6" xfId="39861" xr:uid="{00000000-0005-0000-0000-0000FE9A0000}"/>
    <cellStyle name="20% - Accent1 4 3 3 2 3 6 2" xfId="39862" xr:uid="{00000000-0005-0000-0000-0000FF9A0000}"/>
    <cellStyle name="20% - Accent1 4 3 3 2 3 6 2 2" xfId="39863" xr:uid="{00000000-0005-0000-0000-0000009B0000}"/>
    <cellStyle name="20% - Accent1 4 3 3 2 3 6 3" xfId="39864" xr:uid="{00000000-0005-0000-0000-0000019B0000}"/>
    <cellStyle name="20% - Accent1 4 3 3 2 3 7" xfId="39865" xr:uid="{00000000-0005-0000-0000-0000029B0000}"/>
    <cellStyle name="20% - Accent1 4 3 3 2 3 7 2" xfId="39866" xr:uid="{00000000-0005-0000-0000-0000039B0000}"/>
    <cellStyle name="20% - Accent1 4 3 3 2 3 8" xfId="39867" xr:uid="{00000000-0005-0000-0000-0000049B0000}"/>
    <cellStyle name="20% - Accent1 4 3 3 2 3 8 2" xfId="39868" xr:uid="{00000000-0005-0000-0000-0000059B0000}"/>
    <cellStyle name="20% - Accent1 4 3 3 2 3 9" xfId="39869" xr:uid="{00000000-0005-0000-0000-0000069B0000}"/>
    <cellStyle name="20% - Accent1 4 3 3 2 4" xfId="39870" xr:uid="{00000000-0005-0000-0000-0000079B0000}"/>
    <cellStyle name="20% - Accent1 4 3 3 2 4 2" xfId="39871" xr:uid="{00000000-0005-0000-0000-0000089B0000}"/>
    <cellStyle name="20% - Accent1 4 3 3 2 4 2 2" xfId="39872" xr:uid="{00000000-0005-0000-0000-0000099B0000}"/>
    <cellStyle name="20% - Accent1 4 3 3 2 4 2 2 2" xfId="39873" xr:uid="{00000000-0005-0000-0000-00000A9B0000}"/>
    <cellStyle name="20% - Accent1 4 3 3 2 4 2 3" xfId="39874" xr:uid="{00000000-0005-0000-0000-00000B9B0000}"/>
    <cellStyle name="20% - Accent1 4 3 3 2 4 3" xfId="39875" xr:uid="{00000000-0005-0000-0000-00000C9B0000}"/>
    <cellStyle name="20% - Accent1 4 3 3 2 4 3 2" xfId="39876" xr:uid="{00000000-0005-0000-0000-00000D9B0000}"/>
    <cellStyle name="20% - Accent1 4 3 3 2 4 4" xfId="39877" xr:uid="{00000000-0005-0000-0000-00000E9B0000}"/>
    <cellStyle name="20% - Accent1 4 3 3 2 5" xfId="39878" xr:uid="{00000000-0005-0000-0000-00000F9B0000}"/>
    <cellStyle name="20% - Accent1 4 3 3 2 5 2" xfId="39879" xr:uid="{00000000-0005-0000-0000-0000109B0000}"/>
    <cellStyle name="20% - Accent1 4 3 3 2 5 2 2" xfId="39880" xr:uid="{00000000-0005-0000-0000-0000119B0000}"/>
    <cellStyle name="20% - Accent1 4 3 3 2 5 2 2 2" xfId="39881" xr:uid="{00000000-0005-0000-0000-0000129B0000}"/>
    <cellStyle name="20% - Accent1 4 3 3 2 5 2 3" xfId="39882" xr:uid="{00000000-0005-0000-0000-0000139B0000}"/>
    <cellStyle name="20% - Accent1 4 3 3 2 5 3" xfId="39883" xr:uid="{00000000-0005-0000-0000-0000149B0000}"/>
    <cellStyle name="20% - Accent1 4 3 3 2 5 3 2" xfId="39884" xr:uid="{00000000-0005-0000-0000-0000159B0000}"/>
    <cellStyle name="20% - Accent1 4 3 3 2 5 4" xfId="39885" xr:uid="{00000000-0005-0000-0000-0000169B0000}"/>
    <cellStyle name="20% - Accent1 4 3 3 2 6" xfId="39886" xr:uid="{00000000-0005-0000-0000-0000179B0000}"/>
    <cellStyle name="20% - Accent1 4 3 3 2 6 2" xfId="39887" xr:uid="{00000000-0005-0000-0000-0000189B0000}"/>
    <cellStyle name="20% - Accent1 4 3 3 2 6 2 2" xfId="39888" xr:uid="{00000000-0005-0000-0000-0000199B0000}"/>
    <cellStyle name="20% - Accent1 4 3 3 2 6 2 2 2" xfId="39889" xr:uid="{00000000-0005-0000-0000-00001A9B0000}"/>
    <cellStyle name="20% - Accent1 4 3 3 2 6 2 3" xfId="39890" xr:uid="{00000000-0005-0000-0000-00001B9B0000}"/>
    <cellStyle name="20% - Accent1 4 3 3 2 6 3" xfId="39891" xr:uid="{00000000-0005-0000-0000-00001C9B0000}"/>
    <cellStyle name="20% - Accent1 4 3 3 2 6 3 2" xfId="39892" xr:uid="{00000000-0005-0000-0000-00001D9B0000}"/>
    <cellStyle name="20% - Accent1 4 3 3 2 6 4" xfId="39893" xr:uid="{00000000-0005-0000-0000-00001E9B0000}"/>
    <cellStyle name="20% - Accent1 4 3 3 2 7" xfId="39894" xr:uid="{00000000-0005-0000-0000-00001F9B0000}"/>
    <cellStyle name="20% - Accent1 4 3 3 2 7 2" xfId="39895" xr:uid="{00000000-0005-0000-0000-0000209B0000}"/>
    <cellStyle name="20% - Accent1 4 3 3 2 7 2 2" xfId="39896" xr:uid="{00000000-0005-0000-0000-0000219B0000}"/>
    <cellStyle name="20% - Accent1 4 3 3 2 7 3" xfId="39897" xr:uid="{00000000-0005-0000-0000-0000229B0000}"/>
    <cellStyle name="20% - Accent1 4 3 3 2 8" xfId="39898" xr:uid="{00000000-0005-0000-0000-0000239B0000}"/>
    <cellStyle name="20% - Accent1 4 3 3 2 8 2" xfId="39899" xr:uid="{00000000-0005-0000-0000-0000249B0000}"/>
    <cellStyle name="20% - Accent1 4 3 3 2 8 2 2" xfId="39900" xr:uid="{00000000-0005-0000-0000-0000259B0000}"/>
    <cellStyle name="20% - Accent1 4 3 3 2 8 3" xfId="39901" xr:uid="{00000000-0005-0000-0000-0000269B0000}"/>
    <cellStyle name="20% - Accent1 4 3 3 2 9" xfId="39902" xr:uid="{00000000-0005-0000-0000-0000279B0000}"/>
    <cellStyle name="20% - Accent1 4 3 3 2 9 2" xfId="39903" xr:uid="{00000000-0005-0000-0000-0000289B0000}"/>
    <cellStyle name="20% - Accent1 4 3 3 3" xfId="39904" xr:uid="{00000000-0005-0000-0000-0000299B0000}"/>
    <cellStyle name="20% - Accent1 4 3 3 3 10" xfId="39905" xr:uid="{00000000-0005-0000-0000-00002A9B0000}"/>
    <cellStyle name="20% - Accent1 4 3 3 3 10 2" xfId="39906" xr:uid="{00000000-0005-0000-0000-00002B9B0000}"/>
    <cellStyle name="20% - Accent1 4 3 3 3 11" xfId="39907" xr:uid="{00000000-0005-0000-0000-00002C9B0000}"/>
    <cellStyle name="20% - Accent1 4 3 3 3 2" xfId="39908" xr:uid="{00000000-0005-0000-0000-00002D9B0000}"/>
    <cellStyle name="20% - Accent1 4 3 3 3 2 2" xfId="39909" xr:uid="{00000000-0005-0000-0000-00002E9B0000}"/>
    <cellStyle name="20% - Accent1 4 3 3 3 2 2 2" xfId="39910" xr:uid="{00000000-0005-0000-0000-00002F9B0000}"/>
    <cellStyle name="20% - Accent1 4 3 3 3 2 2 2 2" xfId="39911" xr:uid="{00000000-0005-0000-0000-0000309B0000}"/>
    <cellStyle name="20% - Accent1 4 3 3 3 2 2 2 2 2" xfId="39912" xr:uid="{00000000-0005-0000-0000-0000319B0000}"/>
    <cellStyle name="20% - Accent1 4 3 3 3 2 2 2 3" xfId="39913" xr:uid="{00000000-0005-0000-0000-0000329B0000}"/>
    <cellStyle name="20% - Accent1 4 3 3 3 2 2 3" xfId="39914" xr:uid="{00000000-0005-0000-0000-0000339B0000}"/>
    <cellStyle name="20% - Accent1 4 3 3 3 2 2 3 2" xfId="39915" xr:uid="{00000000-0005-0000-0000-0000349B0000}"/>
    <cellStyle name="20% - Accent1 4 3 3 3 2 2 4" xfId="39916" xr:uid="{00000000-0005-0000-0000-0000359B0000}"/>
    <cellStyle name="20% - Accent1 4 3 3 3 2 3" xfId="39917" xr:uid="{00000000-0005-0000-0000-0000369B0000}"/>
    <cellStyle name="20% - Accent1 4 3 3 3 2 3 2" xfId="39918" xr:uid="{00000000-0005-0000-0000-0000379B0000}"/>
    <cellStyle name="20% - Accent1 4 3 3 3 2 3 2 2" xfId="39919" xr:uid="{00000000-0005-0000-0000-0000389B0000}"/>
    <cellStyle name="20% - Accent1 4 3 3 3 2 3 2 2 2" xfId="39920" xr:uid="{00000000-0005-0000-0000-0000399B0000}"/>
    <cellStyle name="20% - Accent1 4 3 3 3 2 3 2 3" xfId="39921" xr:uid="{00000000-0005-0000-0000-00003A9B0000}"/>
    <cellStyle name="20% - Accent1 4 3 3 3 2 3 3" xfId="39922" xr:uid="{00000000-0005-0000-0000-00003B9B0000}"/>
    <cellStyle name="20% - Accent1 4 3 3 3 2 3 3 2" xfId="39923" xr:uid="{00000000-0005-0000-0000-00003C9B0000}"/>
    <cellStyle name="20% - Accent1 4 3 3 3 2 3 4" xfId="39924" xr:uid="{00000000-0005-0000-0000-00003D9B0000}"/>
    <cellStyle name="20% - Accent1 4 3 3 3 2 4" xfId="39925" xr:uid="{00000000-0005-0000-0000-00003E9B0000}"/>
    <cellStyle name="20% - Accent1 4 3 3 3 2 4 2" xfId="39926" xr:uid="{00000000-0005-0000-0000-00003F9B0000}"/>
    <cellStyle name="20% - Accent1 4 3 3 3 2 4 2 2" xfId="39927" xr:uid="{00000000-0005-0000-0000-0000409B0000}"/>
    <cellStyle name="20% - Accent1 4 3 3 3 2 4 2 2 2" xfId="39928" xr:uid="{00000000-0005-0000-0000-0000419B0000}"/>
    <cellStyle name="20% - Accent1 4 3 3 3 2 4 2 3" xfId="39929" xr:uid="{00000000-0005-0000-0000-0000429B0000}"/>
    <cellStyle name="20% - Accent1 4 3 3 3 2 4 3" xfId="39930" xr:uid="{00000000-0005-0000-0000-0000439B0000}"/>
    <cellStyle name="20% - Accent1 4 3 3 3 2 4 3 2" xfId="39931" xr:uid="{00000000-0005-0000-0000-0000449B0000}"/>
    <cellStyle name="20% - Accent1 4 3 3 3 2 4 4" xfId="39932" xr:uid="{00000000-0005-0000-0000-0000459B0000}"/>
    <cellStyle name="20% - Accent1 4 3 3 3 2 5" xfId="39933" xr:uid="{00000000-0005-0000-0000-0000469B0000}"/>
    <cellStyle name="20% - Accent1 4 3 3 3 2 5 2" xfId="39934" xr:uid="{00000000-0005-0000-0000-0000479B0000}"/>
    <cellStyle name="20% - Accent1 4 3 3 3 2 5 2 2" xfId="39935" xr:uid="{00000000-0005-0000-0000-0000489B0000}"/>
    <cellStyle name="20% - Accent1 4 3 3 3 2 5 3" xfId="39936" xr:uid="{00000000-0005-0000-0000-0000499B0000}"/>
    <cellStyle name="20% - Accent1 4 3 3 3 2 6" xfId="39937" xr:uid="{00000000-0005-0000-0000-00004A9B0000}"/>
    <cellStyle name="20% - Accent1 4 3 3 3 2 6 2" xfId="39938" xr:uid="{00000000-0005-0000-0000-00004B9B0000}"/>
    <cellStyle name="20% - Accent1 4 3 3 3 2 6 2 2" xfId="39939" xr:uid="{00000000-0005-0000-0000-00004C9B0000}"/>
    <cellStyle name="20% - Accent1 4 3 3 3 2 6 3" xfId="39940" xr:uid="{00000000-0005-0000-0000-00004D9B0000}"/>
    <cellStyle name="20% - Accent1 4 3 3 3 2 7" xfId="39941" xr:uid="{00000000-0005-0000-0000-00004E9B0000}"/>
    <cellStyle name="20% - Accent1 4 3 3 3 2 7 2" xfId="39942" xr:uid="{00000000-0005-0000-0000-00004F9B0000}"/>
    <cellStyle name="20% - Accent1 4 3 3 3 2 8" xfId="39943" xr:uid="{00000000-0005-0000-0000-0000509B0000}"/>
    <cellStyle name="20% - Accent1 4 3 3 3 2 8 2" xfId="39944" xr:uid="{00000000-0005-0000-0000-0000519B0000}"/>
    <cellStyle name="20% - Accent1 4 3 3 3 2 9" xfId="39945" xr:uid="{00000000-0005-0000-0000-0000529B0000}"/>
    <cellStyle name="20% - Accent1 4 3 3 3 3" xfId="39946" xr:uid="{00000000-0005-0000-0000-0000539B0000}"/>
    <cellStyle name="20% - Accent1 4 3 3 3 3 2" xfId="39947" xr:uid="{00000000-0005-0000-0000-0000549B0000}"/>
    <cellStyle name="20% - Accent1 4 3 3 3 3 2 2" xfId="39948" xr:uid="{00000000-0005-0000-0000-0000559B0000}"/>
    <cellStyle name="20% - Accent1 4 3 3 3 3 2 2 2" xfId="39949" xr:uid="{00000000-0005-0000-0000-0000569B0000}"/>
    <cellStyle name="20% - Accent1 4 3 3 3 3 2 2 2 2" xfId="39950" xr:uid="{00000000-0005-0000-0000-0000579B0000}"/>
    <cellStyle name="20% - Accent1 4 3 3 3 3 2 2 3" xfId="39951" xr:uid="{00000000-0005-0000-0000-0000589B0000}"/>
    <cellStyle name="20% - Accent1 4 3 3 3 3 2 3" xfId="39952" xr:uid="{00000000-0005-0000-0000-0000599B0000}"/>
    <cellStyle name="20% - Accent1 4 3 3 3 3 2 3 2" xfId="39953" xr:uid="{00000000-0005-0000-0000-00005A9B0000}"/>
    <cellStyle name="20% - Accent1 4 3 3 3 3 2 4" xfId="39954" xr:uid="{00000000-0005-0000-0000-00005B9B0000}"/>
    <cellStyle name="20% - Accent1 4 3 3 3 3 3" xfId="39955" xr:uid="{00000000-0005-0000-0000-00005C9B0000}"/>
    <cellStyle name="20% - Accent1 4 3 3 3 3 3 2" xfId="39956" xr:uid="{00000000-0005-0000-0000-00005D9B0000}"/>
    <cellStyle name="20% - Accent1 4 3 3 3 3 3 2 2" xfId="39957" xr:uid="{00000000-0005-0000-0000-00005E9B0000}"/>
    <cellStyle name="20% - Accent1 4 3 3 3 3 3 2 2 2" xfId="39958" xr:uid="{00000000-0005-0000-0000-00005F9B0000}"/>
    <cellStyle name="20% - Accent1 4 3 3 3 3 3 2 3" xfId="39959" xr:uid="{00000000-0005-0000-0000-0000609B0000}"/>
    <cellStyle name="20% - Accent1 4 3 3 3 3 3 3" xfId="39960" xr:uid="{00000000-0005-0000-0000-0000619B0000}"/>
    <cellStyle name="20% - Accent1 4 3 3 3 3 3 3 2" xfId="39961" xr:uid="{00000000-0005-0000-0000-0000629B0000}"/>
    <cellStyle name="20% - Accent1 4 3 3 3 3 3 4" xfId="39962" xr:uid="{00000000-0005-0000-0000-0000639B0000}"/>
    <cellStyle name="20% - Accent1 4 3 3 3 3 4" xfId="39963" xr:uid="{00000000-0005-0000-0000-0000649B0000}"/>
    <cellStyle name="20% - Accent1 4 3 3 3 3 4 2" xfId="39964" xr:uid="{00000000-0005-0000-0000-0000659B0000}"/>
    <cellStyle name="20% - Accent1 4 3 3 3 3 4 2 2" xfId="39965" xr:uid="{00000000-0005-0000-0000-0000669B0000}"/>
    <cellStyle name="20% - Accent1 4 3 3 3 3 4 2 2 2" xfId="39966" xr:uid="{00000000-0005-0000-0000-0000679B0000}"/>
    <cellStyle name="20% - Accent1 4 3 3 3 3 4 2 3" xfId="39967" xr:uid="{00000000-0005-0000-0000-0000689B0000}"/>
    <cellStyle name="20% - Accent1 4 3 3 3 3 4 3" xfId="39968" xr:uid="{00000000-0005-0000-0000-0000699B0000}"/>
    <cellStyle name="20% - Accent1 4 3 3 3 3 4 3 2" xfId="39969" xr:uid="{00000000-0005-0000-0000-00006A9B0000}"/>
    <cellStyle name="20% - Accent1 4 3 3 3 3 4 4" xfId="39970" xr:uid="{00000000-0005-0000-0000-00006B9B0000}"/>
    <cellStyle name="20% - Accent1 4 3 3 3 3 5" xfId="39971" xr:uid="{00000000-0005-0000-0000-00006C9B0000}"/>
    <cellStyle name="20% - Accent1 4 3 3 3 3 5 2" xfId="39972" xr:uid="{00000000-0005-0000-0000-00006D9B0000}"/>
    <cellStyle name="20% - Accent1 4 3 3 3 3 5 2 2" xfId="39973" xr:uid="{00000000-0005-0000-0000-00006E9B0000}"/>
    <cellStyle name="20% - Accent1 4 3 3 3 3 5 3" xfId="39974" xr:uid="{00000000-0005-0000-0000-00006F9B0000}"/>
    <cellStyle name="20% - Accent1 4 3 3 3 3 6" xfId="39975" xr:uid="{00000000-0005-0000-0000-0000709B0000}"/>
    <cellStyle name="20% - Accent1 4 3 3 3 3 6 2" xfId="39976" xr:uid="{00000000-0005-0000-0000-0000719B0000}"/>
    <cellStyle name="20% - Accent1 4 3 3 3 3 6 2 2" xfId="39977" xr:uid="{00000000-0005-0000-0000-0000729B0000}"/>
    <cellStyle name="20% - Accent1 4 3 3 3 3 6 3" xfId="39978" xr:uid="{00000000-0005-0000-0000-0000739B0000}"/>
    <cellStyle name="20% - Accent1 4 3 3 3 3 7" xfId="39979" xr:uid="{00000000-0005-0000-0000-0000749B0000}"/>
    <cellStyle name="20% - Accent1 4 3 3 3 3 7 2" xfId="39980" xr:uid="{00000000-0005-0000-0000-0000759B0000}"/>
    <cellStyle name="20% - Accent1 4 3 3 3 3 8" xfId="39981" xr:uid="{00000000-0005-0000-0000-0000769B0000}"/>
    <cellStyle name="20% - Accent1 4 3 3 3 3 8 2" xfId="39982" xr:uid="{00000000-0005-0000-0000-0000779B0000}"/>
    <cellStyle name="20% - Accent1 4 3 3 3 3 9" xfId="39983" xr:uid="{00000000-0005-0000-0000-0000789B0000}"/>
    <cellStyle name="20% - Accent1 4 3 3 3 4" xfId="39984" xr:uid="{00000000-0005-0000-0000-0000799B0000}"/>
    <cellStyle name="20% - Accent1 4 3 3 3 4 2" xfId="39985" xr:uid="{00000000-0005-0000-0000-00007A9B0000}"/>
    <cellStyle name="20% - Accent1 4 3 3 3 4 2 2" xfId="39986" xr:uid="{00000000-0005-0000-0000-00007B9B0000}"/>
    <cellStyle name="20% - Accent1 4 3 3 3 4 2 2 2" xfId="39987" xr:uid="{00000000-0005-0000-0000-00007C9B0000}"/>
    <cellStyle name="20% - Accent1 4 3 3 3 4 2 3" xfId="39988" xr:uid="{00000000-0005-0000-0000-00007D9B0000}"/>
    <cellStyle name="20% - Accent1 4 3 3 3 4 3" xfId="39989" xr:uid="{00000000-0005-0000-0000-00007E9B0000}"/>
    <cellStyle name="20% - Accent1 4 3 3 3 4 3 2" xfId="39990" xr:uid="{00000000-0005-0000-0000-00007F9B0000}"/>
    <cellStyle name="20% - Accent1 4 3 3 3 4 4" xfId="39991" xr:uid="{00000000-0005-0000-0000-0000809B0000}"/>
    <cellStyle name="20% - Accent1 4 3 3 3 5" xfId="39992" xr:uid="{00000000-0005-0000-0000-0000819B0000}"/>
    <cellStyle name="20% - Accent1 4 3 3 3 5 2" xfId="39993" xr:uid="{00000000-0005-0000-0000-0000829B0000}"/>
    <cellStyle name="20% - Accent1 4 3 3 3 5 2 2" xfId="39994" xr:uid="{00000000-0005-0000-0000-0000839B0000}"/>
    <cellStyle name="20% - Accent1 4 3 3 3 5 2 2 2" xfId="39995" xr:uid="{00000000-0005-0000-0000-0000849B0000}"/>
    <cellStyle name="20% - Accent1 4 3 3 3 5 2 3" xfId="39996" xr:uid="{00000000-0005-0000-0000-0000859B0000}"/>
    <cellStyle name="20% - Accent1 4 3 3 3 5 3" xfId="39997" xr:uid="{00000000-0005-0000-0000-0000869B0000}"/>
    <cellStyle name="20% - Accent1 4 3 3 3 5 3 2" xfId="39998" xr:uid="{00000000-0005-0000-0000-0000879B0000}"/>
    <cellStyle name="20% - Accent1 4 3 3 3 5 4" xfId="39999" xr:uid="{00000000-0005-0000-0000-0000889B0000}"/>
    <cellStyle name="20% - Accent1 4 3 3 3 6" xfId="40000" xr:uid="{00000000-0005-0000-0000-0000899B0000}"/>
    <cellStyle name="20% - Accent1 4 3 3 3 6 2" xfId="40001" xr:uid="{00000000-0005-0000-0000-00008A9B0000}"/>
    <cellStyle name="20% - Accent1 4 3 3 3 6 2 2" xfId="40002" xr:uid="{00000000-0005-0000-0000-00008B9B0000}"/>
    <cellStyle name="20% - Accent1 4 3 3 3 6 2 2 2" xfId="40003" xr:uid="{00000000-0005-0000-0000-00008C9B0000}"/>
    <cellStyle name="20% - Accent1 4 3 3 3 6 2 3" xfId="40004" xr:uid="{00000000-0005-0000-0000-00008D9B0000}"/>
    <cellStyle name="20% - Accent1 4 3 3 3 6 3" xfId="40005" xr:uid="{00000000-0005-0000-0000-00008E9B0000}"/>
    <cellStyle name="20% - Accent1 4 3 3 3 6 3 2" xfId="40006" xr:uid="{00000000-0005-0000-0000-00008F9B0000}"/>
    <cellStyle name="20% - Accent1 4 3 3 3 6 4" xfId="40007" xr:uid="{00000000-0005-0000-0000-0000909B0000}"/>
    <cellStyle name="20% - Accent1 4 3 3 3 7" xfId="40008" xr:uid="{00000000-0005-0000-0000-0000919B0000}"/>
    <cellStyle name="20% - Accent1 4 3 3 3 7 2" xfId="40009" xr:uid="{00000000-0005-0000-0000-0000929B0000}"/>
    <cellStyle name="20% - Accent1 4 3 3 3 7 2 2" xfId="40010" xr:uid="{00000000-0005-0000-0000-0000939B0000}"/>
    <cellStyle name="20% - Accent1 4 3 3 3 7 3" xfId="40011" xr:uid="{00000000-0005-0000-0000-0000949B0000}"/>
    <cellStyle name="20% - Accent1 4 3 3 3 8" xfId="40012" xr:uid="{00000000-0005-0000-0000-0000959B0000}"/>
    <cellStyle name="20% - Accent1 4 3 3 3 8 2" xfId="40013" xr:uid="{00000000-0005-0000-0000-0000969B0000}"/>
    <cellStyle name="20% - Accent1 4 3 3 3 8 2 2" xfId="40014" xr:uid="{00000000-0005-0000-0000-0000979B0000}"/>
    <cellStyle name="20% - Accent1 4 3 3 3 8 3" xfId="40015" xr:uid="{00000000-0005-0000-0000-0000989B0000}"/>
    <cellStyle name="20% - Accent1 4 3 3 3 9" xfId="40016" xr:uid="{00000000-0005-0000-0000-0000999B0000}"/>
    <cellStyle name="20% - Accent1 4 3 3 3 9 2" xfId="40017" xr:uid="{00000000-0005-0000-0000-00009A9B0000}"/>
    <cellStyle name="20% - Accent1 4 3 3 4" xfId="40018" xr:uid="{00000000-0005-0000-0000-00009B9B0000}"/>
    <cellStyle name="20% - Accent1 4 3 3 4 10" xfId="40019" xr:uid="{00000000-0005-0000-0000-00009C9B0000}"/>
    <cellStyle name="20% - Accent1 4 3 3 4 10 2" xfId="40020" xr:uid="{00000000-0005-0000-0000-00009D9B0000}"/>
    <cellStyle name="20% - Accent1 4 3 3 4 11" xfId="40021" xr:uid="{00000000-0005-0000-0000-00009E9B0000}"/>
    <cellStyle name="20% - Accent1 4 3 3 4 2" xfId="40022" xr:uid="{00000000-0005-0000-0000-00009F9B0000}"/>
    <cellStyle name="20% - Accent1 4 3 3 4 2 2" xfId="40023" xr:uid="{00000000-0005-0000-0000-0000A09B0000}"/>
    <cellStyle name="20% - Accent1 4 3 3 4 2 2 2" xfId="40024" xr:uid="{00000000-0005-0000-0000-0000A19B0000}"/>
    <cellStyle name="20% - Accent1 4 3 3 4 2 2 2 2" xfId="40025" xr:uid="{00000000-0005-0000-0000-0000A29B0000}"/>
    <cellStyle name="20% - Accent1 4 3 3 4 2 2 2 2 2" xfId="40026" xr:uid="{00000000-0005-0000-0000-0000A39B0000}"/>
    <cellStyle name="20% - Accent1 4 3 3 4 2 2 2 3" xfId="40027" xr:uid="{00000000-0005-0000-0000-0000A49B0000}"/>
    <cellStyle name="20% - Accent1 4 3 3 4 2 2 3" xfId="40028" xr:uid="{00000000-0005-0000-0000-0000A59B0000}"/>
    <cellStyle name="20% - Accent1 4 3 3 4 2 2 3 2" xfId="40029" xr:uid="{00000000-0005-0000-0000-0000A69B0000}"/>
    <cellStyle name="20% - Accent1 4 3 3 4 2 2 4" xfId="40030" xr:uid="{00000000-0005-0000-0000-0000A79B0000}"/>
    <cellStyle name="20% - Accent1 4 3 3 4 2 3" xfId="40031" xr:uid="{00000000-0005-0000-0000-0000A89B0000}"/>
    <cellStyle name="20% - Accent1 4 3 3 4 2 3 2" xfId="40032" xr:uid="{00000000-0005-0000-0000-0000A99B0000}"/>
    <cellStyle name="20% - Accent1 4 3 3 4 2 3 2 2" xfId="40033" xr:uid="{00000000-0005-0000-0000-0000AA9B0000}"/>
    <cellStyle name="20% - Accent1 4 3 3 4 2 3 2 2 2" xfId="40034" xr:uid="{00000000-0005-0000-0000-0000AB9B0000}"/>
    <cellStyle name="20% - Accent1 4 3 3 4 2 3 2 3" xfId="40035" xr:uid="{00000000-0005-0000-0000-0000AC9B0000}"/>
    <cellStyle name="20% - Accent1 4 3 3 4 2 3 3" xfId="40036" xr:uid="{00000000-0005-0000-0000-0000AD9B0000}"/>
    <cellStyle name="20% - Accent1 4 3 3 4 2 3 3 2" xfId="40037" xr:uid="{00000000-0005-0000-0000-0000AE9B0000}"/>
    <cellStyle name="20% - Accent1 4 3 3 4 2 3 4" xfId="40038" xr:uid="{00000000-0005-0000-0000-0000AF9B0000}"/>
    <cellStyle name="20% - Accent1 4 3 3 4 2 4" xfId="40039" xr:uid="{00000000-0005-0000-0000-0000B09B0000}"/>
    <cellStyle name="20% - Accent1 4 3 3 4 2 4 2" xfId="40040" xr:uid="{00000000-0005-0000-0000-0000B19B0000}"/>
    <cellStyle name="20% - Accent1 4 3 3 4 2 4 2 2" xfId="40041" xr:uid="{00000000-0005-0000-0000-0000B29B0000}"/>
    <cellStyle name="20% - Accent1 4 3 3 4 2 4 2 2 2" xfId="40042" xr:uid="{00000000-0005-0000-0000-0000B39B0000}"/>
    <cellStyle name="20% - Accent1 4 3 3 4 2 4 2 3" xfId="40043" xr:uid="{00000000-0005-0000-0000-0000B49B0000}"/>
    <cellStyle name="20% - Accent1 4 3 3 4 2 4 3" xfId="40044" xr:uid="{00000000-0005-0000-0000-0000B59B0000}"/>
    <cellStyle name="20% - Accent1 4 3 3 4 2 4 3 2" xfId="40045" xr:uid="{00000000-0005-0000-0000-0000B69B0000}"/>
    <cellStyle name="20% - Accent1 4 3 3 4 2 4 4" xfId="40046" xr:uid="{00000000-0005-0000-0000-0000B79B0000}"/>
    <cellStyle name="20% - Accent1 4 3 3 4 2 5" xfId="40047" xr:uid="{00000000-0005-0000-0000-0000B89B0000}"/>
    <cellStyle name="20% - Accent1 4 3 3 4 2 5 2" xfId="40048" xr:uid="{00000000-0005-0000-0000-0000B99B0000}"/>
    <cellStyle name="20% - Accent1 4 3 3 4 2 5 2 2" xfId="40049" xr:uid="{00000000-0005-0000-0000-0000BA9B0000}"/>
    <cellStyle name="20% - Accent1 4 3 3 4 2 5 3" xfId="40050" xr:uid="{00000000-0005-0000-0000-0000BB9B0000}"/>
    <cellStyle name="20% - Accent1 4 3 3 4 2 6" xfId="40051" xr:uid="{00000000-0005-0000-0000-0000BC9B0000}"/>
    <cellStyle name="20% - Accent1 4 3 3 4 2 6 2" xfId="40052" xr:uid="{00000000-0005-0000-0000-0000BD9B0000}"/>
    <cellStyle name="20% - Accent1 4 3 3 4 2 6 2 2" xfId="40053" xr:uid="{00000000-0005-0000-0000-0000BE9B0000}"/>
    <cellStyle name="20% - Accent1 4 3 3 4 2 6 3" xfId="40054" xr:uid="{00000000-0005-0000-0000-0000BF9B0000}"/>
    <cellStyle name="20% - Accent1 4 3 3 4 2 7" xfId="40055" xr:uid="{00000000-0005-0000-0000-0000C09B0000}"/>
    <cellStyle name="20% - Accent1 4 3 3 4 2 7 2" xfId="40056" xr:uid="{00000000-0005-0000-0000-0000C19B0000}"/>
    <cellStyle name="20% - Accent1 4 3 3 4 2 8" xfId="40057" xr:uid="{00000000-0005-0000-0000-0000C29B0000}"/>
    <cellStyle name="20% - Accent1 4 3 3 4 2 8 2" xfId="40058" xr:uid="{00000000-0005-0000-0000-0000C39B0000}"/>
    <cellStyle name="20% - Accent1 4 3 3 4 2 9" xfId="40059" xr:uid="{00000000-0005-0000-0000-0000C49B0000}"/>
    <cellStyle name="20% - Accent1 4 3 3 4 3" xfId="40060" xr:uid="{00000000-0005-0000-0000-0000C59B0000}"/>
    <cellStyle name="20% - Accent1 4 3 3 4 3 2" xfId="40061" xr:uid="{00000000-0005-0000-0000-0000C69B0000}"/>
    <cellStyle name="20% - Accent1 4 3 3 4 3 2 2" xfId="40062" xr:uid="{00000000-0005-0000-0000-0000C79B0000}"/>
    <cellStyle name="20% - Accent1 4 3 3 4 3 2 2 2" xfId="40063" xr:uid="{00000000-0005-0000-0000-0000C89B0000}"/>
    <cellStyle name="20% - Accent1 4 3 3 4 3 2 2 2 2" xfId="40064" xr:uid="{00000000-0005-0000-0000-0000C99B0000}"/>
    <cellStyle name="20% - Accent1 4 3 3 4 3 2 2 3" xfId="40065" xr:uid="{00000000-0005-0000-0000-0000CA9B0000}"/>
    <cellStyle name="20% - Accent1 4 3 3 4 3 2 3" xfId="40066" xr:uid="{00000000-0005-0000-0000-0000CB9B0000}"/>
    <cellStyle name="20% - Accent1 4 3 3 4 3 2 3 2" xfId="40067" xr:uid="{00000000-0005-0000-0000-0000CC9B0000}"/>
    <cellStyle name="20% - Accent1 4 3 3 4 3 2 4" xfId="40068" xr:uid="{00000000-0005-0000-0000-0000CD9B0000}"/>
    <cellStyle name="20% - Accent1 4 3 3 4 3 3" xfId="40069" xr:uid="{00000000-0005-0000-0000-0000CE9B0000}"/>
    <cellStyle name="20% - Accent1 4 3 3 4 3 3 2" xfId="40070" xr:uid="{00000000-0005-0000-0000-0000CF9B0000}"/>
    <cellStyle name="20% - Accent1 4 3 3 4 3 3 2 2" xfId="40071" xr:uid="{00000000-0005-0000-0000-0000D09B0000}"/>
    <cellStyle name="20% - Accent1 4 3 3 4 3 3 2 2 2" xfId="40072" xr:uid="{00000000-0005-0000-0000-0000D19B0000}"/>
    <cellStyle name="20% - Accent1 4 3 3 4 3 3 2 3" xfId="40073" xr:uid="{00000000-0005-0000-0000-0000D29B0000}"/>
    <cellStyle name="20% - Accent1 4 3 3 4 3 3 3" xfId="40074" xr:uid="{00000000-0005-0000-0000-0000D39B0000}"/>
    <cellStyle name="20% - Accent1 4 3 3 4 3 3 3 2" xfId="40075" xr:uid="{00000000-0005-0000-0000-0000D49B0000}"/>
    <cellStyle name="20% - Accent1 4 3 3 4 3 3 4" xfId="40076" xr:uid="{00000000-0005-0000-0000-0000D59B0000}"/>
    <cellStyle name="20% - Accent1 4 3 3 4 3 4" xfId="40077" xr:uid="{00000000-0005-0000-0000-0000D69B0000}"/>
    <cellStyle name="20% - Accent1 4 3 3 4 3 4 2" xfId="40078" xr:uid="{00000000-0005-0000-0000-0000D79B0000}"/>
    <cellStyle name="20% - Accent1 4 3 3 4 3 4 2 2" xfId="40079" xr:uid="{00000000-0005-0000-0000-0000D89B0000}"/>
    <cellStyle name="20% - Accent1 4 3 3 4 3 4 2 2 2" xfId="40080" xr:uid="{00000000-0005-0000-0000-0000D99B0000}"/>
    <cellStyle name="20% - Accent1 4 3 3 4 3 4 2 3" xfId="40081" xr:uid="{00000000-0005-0000-0000-0000DA9B0000}"/>
    <cellStyle name="20% - Accent1 4 3 3 4 3 4 3" xfId="40082" xr:uid="{00000000-0005-0000-0000-0000DB9B0000}"/>
    <cellStyle name="20% - Accent1 4 3 3 4 3 4 3 2" xfId="40083" xr:uid="{00000000-0005-0000-0000-0000DC9B0000}"/>
    <cellStyle name="20% - Accent1 4 3 3 4 3 4 4" xfId="40084" xr:uid="{00000000-0005-0000-0000-0000DD9B0000}"/>
    <cellStyle name="20% - Accent1 4 3 3 4 3 5" xfId="40085" xr:uid="{00000000-0005-0000-0000-0000DE9B0000}"/>
    <cellStyle name="20% - Accent1 4 3 3 4 3 5 2" xfId="40086" xr:uid="{00000000-0005-0000-0000-0000DF9B0000}"/>
    <cellStyle name="20% - Accent1 4 3 3 4 3 5 2 2" xfId="40087" xr:uid="{00000000-0005-0000-0000-0000E09B0000}"/>
    <cellStyle name="20% - Accent1 4 3 3 4 3 5 3" xfId="40088" xr:uid="{00000000-0005-0000-0000-0000E19B0000}"/>
    <cellStyle name="20% - Accent1 4 3 3 4 3 6" xfId="40089" xr:uid="{00000000-0005-0000-0000-0000E29B0000}"/>
    <cellStyle name="20% - Accent1 4 3 3 4 3 6 2" xfId="40090" xr:uid="{00000000-0005-0000-0000-0000E39B0000}"/>
    <cellStyle name="20% - Accent1 4 3 3 4 3 6 2 2" xfId="40091" xr:uid="{00000000-0005-0000-0000-0000E49B0000}"/>
    <cellStyle name="20% - Accent1 4 3 3 4 3 6 3" xfId="40092" xr:uid="{00000000-0005-0000-0000-0000E59B0000}"/>
    <cellStyle name="20% - Accent1 4 3 3 4 3 7" xfId="40093" xr:uid="{00000000-0005-0000-0000-0000E69B0000}"/>
    <cellStyle name="20% - Accent1 4 3 3 4 3 7 2" xfId="40094" xr:uid="{00000000-0005-0000-0000-0000E79B0000}"/>
    <cellStyle name="20% - Accent1 4 3 3 4 3 8" xfId="40095" xr:uid="{00000000-0005-0000-0000-0000E89B0000}"/>
    <cellStyle name="20% - Accent1 4 3 3 4 3 8 2" xfId="40096" xr:uid="{00000000-0005-0000-0000-0000E99B0000}"/>
    <cellStyle name="20% - Accent1 4 3 3 4 3 9" xfId="40097" xr:uid="{00000000-0005-0000-0000-0000EA9B0000}"/>
    <cellStyle name="20% - Accent1 4 3 3 4 4" xfId="40098" xr:uid="{00000000-0005-0000-0000-0000EB9B0000}"/>
    <cellStyle name="20% - Accent1 4 3 3 4 4 2" xfId="40099" xr:uid="{00000000-0005-0000-0000-0000EC9B0000}"/>
    <cellStyle name="20% - Accent1 4 3 3 4 4 2 2" xfId="40100" xr:uid="{00000000-0005-0000-0000-0000ED9B0000}"/>
    <cellStyle name="20% - Accent1 4 3 3 4 4 2 2 2" xfId="40101" xr:uid="{00000000-0005-0000-0000-0000EE9B0000}"/>
    <cellStyle name="20% - Accent1 4 3 3 4 4 2 3" xfId="40102" xr:uid="{00000000-0005-0000-0000-0000EF9B0000}"/>
    <cellStyle name="20% - Accent1 4 3 3 4 4 3" xfId="40103" xr:uid="{00000000-0005-0000-0000-0000F09B0000}"/>
    <cellStyle name="20% - Accent1 4 3 3 4 4 3 2" xfId="40104" xr:uid="{00000000-0005-0000-0000-0000F19B0000}"/>
    <cellStyle name="20% - Accent1 4 3 3 4 4 4" xfId="40105" xr:uid="{00000000-0005-0000-0000-0000F29B0000}"/>
    <cellStyle name="20% - Accent1 4 3 3 4 5" xfId="40106" xr:uid="{00000000-0005-0000-0000-0000F39B0000}"/>
    <cellStyle name="20% - Accent1 4 3 3 4 5 2" xfId="40107" xr:uid="{00000000-0005-0000-0000-0000F49B0000}"/>
    <cellStyle name="20% - Accent1 4 3 3 4 5 2 2" xfId="40108" xr:uid="{00000000-0005-0000-0000-0000F59B0000}"/>
    <cellStyle name="20% - Accent1 4 3 3 4 5 2 2 2" xfId="40109" xr:uid="{00000000-0005-0000-0000-0000F69B0000}"/>
    <cellStyle name="20% - Accent1 4 3 3 4 5 2 3" xfId="40110" xr:uid="{00000000-0005-0000-0000-0000F79B0000}"/>
    <cellStyle name="20% - Accent1 4 3 3 4 5 3" xfId="40111" xr:uid="{00000000-0005-0000-0000-0000F89B0000}"/>
    <cellStyle name="20% - Accent1 4 3 3 4 5 3 2" xfId="40112" xr:uid="{00000000-0005-0000-0000-0000F99B0000}"/>
    <cellStyle name="20% - Accent1 4 3 3 4 5 4" xfId="40113" xr:uid="{00000000-0005-0000-0000-0000FA9B0000}"/>
    <cellStyle name="20% - Accent1 4 3 3 4 6" xfId="40114" xr:uid="{00000000-0005-0000-0000-0000FB9B0000}"/>
    <cellStyle name="20% - Accent1 4 3 3 4 6 2" xfId="40115" xr:uid="{00000000-0005-0000-0000-0000FC9B0000}"/>
    <cellStyle name="20% - Accent1 4 3 3 4 6 2 2" xfId="40116" xr:uid="{00000000-0005-0000-0000-0000FD9B0000}"/>
    <cellStyle name="20% - Accent1 4 3 3 4 6 2 2 2" xfId="40117" xr:uid="{00000000-0005-0000-0000-0000FE9B0000}"/>
    <cellStyle name="20% - Accent1 4 3 3 4 6 2 3" xfId="40118" xr:uid="{00000000-0005-0000-0000-0000FF9B0000}"/>
    <cellStyle name="20% - Accent1 4 3 3 4 6 3" xfId="40119" xr:uid="{00000000-0005-0000-0000-0000009C0000}"/>
    <cellStyle name="20% - Accent1 4 3 3 4 6 3 2" xfId="40120" xr:uid="{00000000-0005-0000-0000-0000019C0000}"/>
    <cellStyle name="20% - Accent1 4 3 3 4 6 4" xfId="40121" xr:uid="{00000000-0005-0000-0000-0000029C0000}"/>
    <cellStyle name="20% - Accent1 4 3 3 4 7" xfId="40122" xr:uid="{00000000-0005-0000-0000-0000039C0000}"/>
    <cellStyle name="20% - Accent1 4 3 3 4 7 2" xfId="40123" xr:uid="{00000000-0005-0000-0000-0000049C0000}"/>
    <cellStyle name="20% - Accent1 4 3 3 4 7 2 2" xfId="40124" xr:uid="{00000000-0005-0000-0000-0000059C0000}"/>
    <cellStyle name="20% - Accent1 4 3 3 4 7 3" xfId="40125" xr:uid="{00000000-0005-0000-0000-0000069C0000}"/>
    <cellStyle name="20% - Accent1 4 3 3 4 8" xfId="40126" xr:uid="{00000000-0005-0000-0000-0000079C0000}"/>
    <cellStyle name="20% - Accent1 4 3 3 4 8 2" xfId="40127" xr:uid="{00000000-0005-0000-0000-0000089C0000}"/>
    <cellStyle name="20% - Accent1 4 3 3 4 8 2 2" xfId="40128" xr:uid="{00000000-0005-0000-0000-0000099C0000}"/>
    <cellStyle name="20% - Accent1 4 3 3 4 8 3" xfId="40129" xr:uid="{00000000-0005-0000-0000-00000A9C0000}"/>
    <cellStyle name="20% - Accent1 4 3 3 4 9" xfId="40130" xr:uid="{00000000-0005-0000-0000-00000B9C0000}"/>
    <cellStyle name="20% - Accent1 4 3 3 4 9 2" xfId="40131" xr:uid="{00000000-0005-0000-0000-00000C9C0000}"/>
    <cellStyle name="20% - Accent1 4 3 3 5" xfId="40132" xr:uid="{00000000-0005-0000-0000-00000D9C0000}"/>
    <cellStyle name="20% - Accent1 4 3 3 5 2" xfId="40133" xr:uid="{00000000-0005-0000-0000-00000E9C0000}"/>
    <cellStyle name="20% - Accent1 4 3 3 5 2 2" xfId="40134" xr:uid="{00000000-0005-0000-0000-00000F9C0000}"/>
    <cellStyle name="20% - Accent1 4 3 3 5 2 2 2" xfId="40135" xr:uid="{00000000-0005-0000-0000-0000109C0000}"/>
    <cellStyle name="20% - Accent1 4 3 3 5 2 2 2 2" xfId="40136" xr:uid="{00000000-0005-0000-0000-0000119C0000}"/>
    <cellStyle name="20% - Accent1 4 3 3 5 2 2 3" xfId="40137" xr:uid="{00000000-0005-0000-0000-0000129C0000}"/>
    <cellStyle name="20% - Accent1 4 3 3 5 2 3" xfId="40138" xr:uid="{00000000-0005-0000-0000-0000139C0000}"/>
    <cellStyle name="20% - Accent1 4 3 3 5 2 3 2" xfId="40139" xr:uid="{00000000-0005-0000-0000-0000149C0000}"/>
    <cellStyle name="20% - Accent1 4 3 3 5 2 4" xfId="40140" xr:uid="{00000000-0005-0000-0000-0000159C0000}"/>
    <cellStyle name="20% - Accent1 4 3 3 5 3" xfId="40141" xr:uid="{00000000-0005-0000-0000-0000169C0000}"/>
    <cellStyle name="20% - Accent1 4 3 3 5 3 2" xfId="40142" xr:uid="{00000000-0005-0000-0000-0000179C0000}"/>
    <cellStyle name="20% - Accent1 4 3 3 5 3 2 2" xfId="40143" xr:uid="{00000000-0005-0000-0000-0000189C0000}"/>
    <cellStyle name="20% - Accent1 4 3 3 5 3 2 2 2" xfId="40144" xr:uid="{00000000-0005-0000-0000-0000199C0000}"/>
    <cellStyle name="20% - Accent1 4 3 3 5 3 2 3" xfId="40145" xr:uid="{00000000-0005-0000-0000-00001A9C0000}"/>
    <cellStyle name="20% - Accent1 4 3 3 5 3 3" xfId="40146" xr:uid="{00000000-0005-0000-0000-00001B9C0000}"/>
    <cellStyle name="20% - Accent1 4 3 3 5 3 3 2" xfId="40147" xr:uid="{00000000-0005-0000-0000-00001C9C0000}"/>
    <cellStyle name="20% - Accent1 4 3 3 5 3 4" xfId="40148" xr:uid="{00000000-0005-0000-0000-00001D9C0000}"/>
    <cellStyle name="20% - Accent1 4 3 3 5 4" xfId="40149" xr:uid="{00000000-0005-0000-0000-00001E9C0000}"/>
    <cellStyle name="20% - Accent1 4 3 3 5 4 2" xfId="40150" xr:uid="{00000000-0005-0000-0000-00001F9C0000}"/>
    <cellStyle name="20% - Accent1 4 3 3 5 4 2 2" xfId="40151" xr:uid="{00000000-0005-0000-0000-0000209C0000}"/>
    <cellStyle name="20% - Accent1 4 3 3 5 4 2 2 2" xfId="40152" xr:uid="{00000000-0005-0000-0000-0000219C0000}"/>
    <cellStyle name="20% - Accent1 4 3 3 5 4 2 3" xfId="40153" xr:uid="{00000000-0005-0000-0000-0000229C0000}"/>
    <cellStyle name="20% - Accent1 4 3 3 5 4 3" xfId="40154" xr:uid="{00000000-0005-0000-0000-0000239C0000}"/>
    <cellStyle name="20% - Accent1 4 3 3 5 4 3 2" xfId="40155" xr:uid="{00000000-0005-0000-0000-0000249C0000}"/>
    <cellStyle name="20% - Accent1 4 3 3 5 4 4" xfId="40156" xr:uid="{00000000-0005-0000-0000-0000259C0000}"/>
    <cellStyle name="20% - Accent1 4 3 3 5 5" xfId="40157" xr:uid="{00000000-0005-0000-0000-0000269C0000}"/>
    <cellStyle name="20% - Accent1 4 3 3 5 5 2" xfId="40158" xr:uid="{00000000-0005-0000-0000-0000279C0000}"/>
    <cellStyle name="20% - Accent1 4 3 3 5 5 2 2" xfId="40159" xr:uid="{00000000-0005-0000-0000-0000289C0000}"/>
    <cellStyle name="20% - Accent1 4 3 3 5 5 3" xfId="40160" xr:uid="{00000000-0005-0000-0000-0000299C0000}"/>
    <cellStyle name="20% - Accent1 4 3 3 5 6" xfId="40161" xr:uid="{00000000-0005-0000-0000-00002A9C0000}"/>
    <cellStyle name="20% - Accent1 4 3 3 5 6 2" xfId="40162" xr:uid="{00000000-0005-0000-0000-00002B9C0000}"/>
    <cellStyle name="20% - Accent1 4 3 3 5 6 2 2" xfId="40163" xr:uid="{00000000-0005-0000-0000-00002C9C0000}"/>
    <cellStyle name="20% - Accent1 4 3 3 5 6 3" xfId="40164" xr:uid="{00000000-0005-0000-0000-00002D9C0000}"/>
    <cellStyle name="20% - Accent1 4 3 3 5 7" xfId="40165" xr:uid="{00000000-0005-0000-0000-00002E9C0000}"/>
    <cellStyle name="20% - Accent1 4 3 3 5 7 2" xfId="40166" xr:uid="{00000000-0005-0000-0000-00002F9C0000}"/>
    <cellStyle name="20% - Accent1 4 3 3 5 8" xfId="40167" xr:uid="{00000000-0005-0000-0000-0000309C0000}"/>
    <cellStyle name="20% - Accent1 4 3 3 5 8 2" xfId="40168" xr:uid="{00000000-0005-0000-0000-0000319C0000}"/>
    <cellStyle name="20% - Accent1 4 3 3 5 9" xfId="40169" xr:uid="{00000000-0005-0000-0000-0000329C0000}"/>
    <cellStyle name="20% - Accent1 4 3 3 6" xfId="40170" xr:uid="{00000000-0005-0000-0000-0000339C0000}"/>
    <cellStyle name="20% - Accent1 4 3 3 6 2" xfId="40171" xr:uid="{00000000-0005-0000-0000-0000349C0000}"/>
    <cellStyle name="20% - Accent1 4 3 3 6 2 2" xfId="40172" xr:uid="{00000000-0005-0000-0000-0000359C0000}"/>
    <cellStyle name="20% - Accent1 4 3 3 6 2 2 2" xfId="40173" xr:uid="{00000000-0005-0000-0000-0000369C0000}"/>
    <cellStyle name="20% - Accent1 4 3 3 6 2 2 2 2" xfId="40174" xr:uid="{00000000-0005-0000-0000-0000379C0000}"/>
    <cellStyle name="20% - Accent1 4 3 3 6 2 2 3" xfId="40175" xr:uid="{00000000-0005-0000-0000-0000389C0000}"/>
    <cellStyle name="20% - Accent1 4 3 3 6 2 3" xfId="40176" xr:uid="{00000000-0005-0000-0000-0000399C0000}"/>
    <cellStyle name="20% - Accent1 4 3 3 6 2 3 2" xfId="40177" xr:uid="{00000000-0005-0000-0000-00003A9C0000}"/>
    <cellStyle name="20% - Accent1 4 3 3 6 2 4" xfId="40178" xr:uid="{00000000-0005-0000-0000-00003B9C0000}"/>
    <cellStyle name="20% - Accent1 4 3 3 6 3" xfId="40179" xr:uid="{00000000-0005-0000-0000-00003C9C0000}"/>
    <cellStyle name="20% - Accent1 4 3 3 6 3 2" xfId="40180" xr:uid="{00000000-0005-0000-0000-00003D9C0000}"/>
    <cellStyle name="20% - Accent1 4 3 3 6 3 2 2" xfId="40181" xr:uid="{00000000-0005-0000-0000-00003E9C0000}"/>
    <cellStyle name="20% - Accent1 4 3 3 6 3 2 2 2" xfId="40182" xr:uid="{00000000-0005-0000-0000-00003F9C0000}"/>
    <cellStyle name="20% - Accent1 4 3 3 6 3 2 3" xfId="40183" xr:uid="{00000000-0005-0000-0000-0000409C0000}"/>
    <cellStyle name="20% - Accent1 4 3 3 6 3 3" xfId="40184" xr:uid="{00000000-0005-0000-0000-0000419C0000}"/>
    <cellStyle name="20% - Accent1 4 3 3 6 3 3 2" xfId="40185" xr:uid="{00000000-0005-0000-0000-0000429C0000}"/>
    <cellStyle name="20% - Accent1 4 3 3 6 3 4" xfId="40186" xr:uid="{00000000-0005-0000-0000-0000439C0000}"/>
    <cellStyle name="20% - Accent1 4 3 3 6 4" xfId="40187" xr:uid="{00000000-0005-0000-0000-0000449C0000}"/>
    <cellStyle name="20% - Accent1 4 3 3 6 4 2" xfId="40188" xr:uid="{00000000-0005-0000-0000-0000459C0000}"/>
    <cellStyle name="20% - Accent1 4 3 3 6 4 2 2" xfId="40189" xr:uid="{00000000-0005-0000-0000-0000469C0000}"/>
    <cellStyle name="20% - Accent1 4 3 3 6 4 2 2 2" xfId="40190" xr:uid="{00000000-0005-0000-0000-0000479C0000}"/>
    <cellStyle name="20% - Accent1 4 3 3 6 4 2 3" xfId="40191" xr:uid="{00000000-0005-0000-0000-0000489C0000}"/>
    <cellStyle name="20% - Accent1 4 3 3 6 4 3" xfId="40192" xr:uid="{00000000-0005-0000-0000-0000499C0000}"/>
    <cellStyle name="20% - Accent1 4 3 3 6 4 3 2" xfId="40193" xr:uid="{00000000-0005-0000-0000-00004A9C0000}"/>
    <cellStyle name="20% - Accent1 4 3 3 6 4 4" xfId="40194" xr:uid="{00000000-0005-0000-0000-00004B9C0000}"/>
    <cellStyle name="20% - Accent1 4 3 3 6 5" xfId="40195" xr:uid="{00000000-0005-0000-0000-00004C9C0000}"/>
    <cellStyle name="20% - Accent1 4 3 3 6 5 2" xfId="40196" xr:uid="{00000000-0005-0000-0000-00004D9C0000}"/>
    <cellStyle name="20% - Accent1 4 3 3 6 5 2 2" xfId="40197" xr:uid="{00000000-0005-0000-0000-00004E9C0000}"/>
    <cellStyle name="20% - Accent1 4 3 3 6 5 3" xfId="40198" xr:uid="{00000000-0005-0000-0000-00004F9C0000}"/>
    <cellStyle name="20% - Accent1 4 3 3 6 6" xfId="40199" xr:uid="{00000000-0005-0000-0000-0000509C0000}"/>
    <cellStyle name="20% - Accent1 4 3 3 6 6 2" xfId="40200" xr:uid="{00000000-0005-0000-0000-0000519C0000}"/>
    <cellStyle name="20% - Accent1 4 3 3 6 6 2 2" xfId="40201" xr:uid="{00000000-0005-0000-0000-0000529C0000}"/>
    <cellStyle name="20% - Accent1 4 3 3 6 6 3" xfId="40202" xr:uid="{00000000-0005-0000-0000-0000539C0000}"/>
    <cellStyle name="20% - Accent1 4 3 3 6 7" xfId="40203" xr:uid="{00000000-0005-0000-0000-0000549C0000}"/>
    <cellStyle name="20% - Accent1 4 3 3 6 7 2" xfId="40204" xr:uid="{00000000-0005-0000-0000-0000559C0000}"/>
    <cellStyle name="20% - Accent1 4 3 3 6 8" xfId="40205" xr:uid="{00000000-0005-0000-0000-0000569C0000}"/>
    <cellStyle name="20% - Accent1 4 3 3 6 8 2" xfId="40206" xr:uid="{00000000-0005-0000-0000-0000579C0000}"/>
    <cellStyle name="20% - Accent1 4 3 3 6 9" xfId="40207" xr:uid="{00000000-0005-0000-0000-0000589C0000}"/>
    <cellStyle name="20% - Accent1 4 3 3 7" xfId="40208" xr:uid="{00000000-0005-0000-0000-0000599C0000}"/>
    <cellStyle name="20% - Accent1 4 3 3 7 2" xfId="40209" xr:uid="{00000000-0005-0000-0000-00005A9C0000}"/>
    <cellStyle name="20% - Accent1 4 3 3 7 2 2" xfId="40210" xr:uid="{00000000-0005-0000-0000-00005B9C0000}"/>
    <cellStyle name="20% - Accent1 4 3 3 7 2 2 2" xfId="40211" xr:uid="{00000000-0005-0000-0000-00005C9C0000}"/>
    <cellStyle name="20% - Accent1 4 3 3 7 2 3" xfId="40212" xr:uid="{00000000-0005-0000-0000-00005D9C0000}"/>
    <cellStyle name="20% - Accent1 4 3 3 7 3" xfId="40213" xr:uid="{00000000-0005-0000-0000-00005E9C0000}"/>
    <cellStyle name="20% - Accent1 4 3 3 7 3 2" xfId="40214" xr:uid="{00000000-0005-0000-0000-00005F9C0000}"/>
    <cellStyle name="20% - Accent1 4 3 3 7 4" xfId="40215" xr:uid="{00000000-0005-0000-0000-0000609C0000}"/>
    <cellStyle name="20% - Accent1 4 3 3 8" xfId="40216" xr:uid="{00000000-0005-0000-0000-0000619C0000}"/>
    <cellStyle name="20% - Accent1 4 3 3 8 2" xfId="40217" xr:uid="{00000000-0005-0000-0000-0000629C0000}"/>
    <cellStyle name="20% - Accent1 4 3 3 8 2 2" xfId="40218" xr:uid="{00000000-0005-0000-0000-0000639C0000}"/>
    <cellStyle name="20% - Accent1 4 3 3 8 2 2 2" xfId="40219" xr:uid="{00000000-0005-0000-0000-0000649C0000}"/>
    <cellStyle name="20% - Accent1 4 3 3 8 2 3" xfId="40220" xr:uid="{00000000-0005-0000-0000-0000659C0000}"/>
    <cellStyle name="20% - Accent1 4 3 3 8 3" xfId="40221" xr:uid="{00000000-0005-0000-0000-0000669C0000}"/>
    <cellStyle name="20% - Accent1 4 3 3 8 3 2" xfId="40222" xr:uid="{00000000-0005-0000-0000-0000679C0000}"/>
    <cellStyle name="20% - Accent1 4 3 3 8 4" xfId="40223" xr:uid="{00000000-0005-0000-0000-0000689C0000}"/>
    <cellStyle name="20% - Accent1 4 3 3 9" xfId="40224" xr:uid="{00000000-0005-0000-0000-0000699C0000}"/>
    <cellStyle name="20% - Accent1 4 3 3 9 2" xfId="40225" xr:uid="{00000000-0005-0000-0000-00006A9C0000}"/>
    <cellStyle name="20% - Accent1 4 3 3 9 2 2" xfId="40226" xr:uid="{00000000-0005-0000-0000-00006B9C0000}"/>
    <cellStyle name="20% - Accent1 4 3 3 9 2 2 2" xfId="40227" xr:uid="{00000000-0005-0000-0000-00006C9C0000}"/>
    <cellStyle name="20% - Accent1 4 3 3 9 2 3" xfId="40228" xr:uid="{00000000-0005-0000-0000-00006D9C0000}"/>
    <cellStyle name="20% - Accent1 4 3 3 9 3" xfId="40229" xr:uid="{00000000-0005-0000-0000-00006E9C0000}"/>
    <cellStyle name="20% - Accent1 4 3 3 9 3 2" xfId="40230" xr:uid="{00000000-0005-0000-0000-00006F9C0000}"/>
    <cellStyle name="20% - Accent1 4 3 3 9 4" xfId="40231" xr:uid="{00000000-0005-0000-0000-0000709C0000}"/>
    <cellStyle name="20% - Accent1 4 3 4" xfId="40232" xr:uid="{00000000-0005-0000-0000-0000719C0000}"/>
    <cellStyle name="20% - Accent1 4 3 4 10" xfId="40233" xr:uid="{00000000-0005-0000-0000-0000729C0000}"/>
    <cellStyle name="20% - Accent1 4 3 4 10 2" xfId="40234" xr:uid="{00000000-0005-0000-0000-0000739C0000}"/>
    <cellStyle name="20% - Accent1 4 3 4 11" xfId="40235" xr:uid="{00000000-0005-0000-0000-0000749C0000}"/>
    <cellStyle name="20% - Accent1 4 3 4 2" xfId="40236" xr:uid="{00000000-0005-0000-0000-0000759C0000}"/>
    <cellStyle name="20% - Accent1 4 3 4 2 2" xfId="40237" xr:uid="{00000000-0005-0000-0000-0000769C0000}"/>
    <cellStyle name="20% - Accent1 4 3 4 2 2 2" xfId="40238" xr:uid="{00000000-0005-0000-0000-0000779C0000}"/>
    <cellStyle name="20% - Accent1 4 3 4 2 2 2 2" xfId="40239" xr:uid="{00000000-0005-0000-0000-0000789C0000}"/>
    <cellStyle name="20% - Accent1 4 3 4 2 2 2 2 2" xfId="40240" xr:uid="{00000000-0005-0000-0000-0000799C0000}"/>
    <cellStyle name="20% - Accent1 4 3 4 2 2 2 3" xfId="40241" xr:uid="{00000000-0005-0000-0000-00007A9C0000}"/>
    <cellStyle name="20% - Accent1 4 3 4 2 2 3" xfId="40242" xr:uid="{00000000-0005-0000-0000-00007B9C0000}"/>
    <cellStyle name="20% - Accent1 4 3 4 2 2 3 2" xfId="40243" xr:uid="{00000000-0005-0000-0000-00007C9C0000}"/>
    <cellStyle name="20% - Accent1 4 3 4 2 2 4" xfId="40244" xr:uid="{00000000-0005-0000-0000-00007D9C0000}"/>
    <cellStyle name="20% - Accent1 4 3 4 2 3" xfId="40245" xr:uid="{00000000-0005-0000-0000-00007E9C0000}"/>
    <cellStyle name="20% - Accent1 4 3 4 2 3 2" xfId="40246" xr:uid="{00000000-0005-0000-0000-00007F9C0000}"/>
    <cellStyle name="20% - Accent1 4 3 4 2 3 2 2" xfId="40247" xr:uid="{00000000-0005-0000-0000-0000809C0000}"/>
    <cellStyle name="20% - Accent1 4 3 4 2 3 2 2 2" xfId="40248" xr:uid="{00000000-0005-0000-0000-0000819C0000}"/>
    <cellStyle name="20% - Accent1 4 3 4 2 3 2 3" xfId="40249" xr:uid="{00000000-0005-0000-0000-0000829C0000}"/>
    <cellStyle name="20% - Accent1 4 3 4 2 3 3" xfId="40250" xr:uid="{00000000-0005-0000-0000-0000839C0000}"/>
    <cellStyle name="20% - Accent1 4 3 4 2 3 3 2" xfId="40251" xr:uid="{00000000-0005-0000-0000-0000849C0000}"/>
    <cellStyle name="20% - Accent1 4 3 4 2 3 4" xfId="40252" xr:uid="{00000000-0005-0000-0000-0000859C0000}"/>
    <cellStyle name="20% - Accent1 4 3 4 2 4" xfId="40253" xr:uid="{00000000-0005-0000-0000-0000869C0000}"/>
    <cellStyle name="20% - Accent1 4 3 4 2 4 2" xfId="40254" xr:uid="{00000000-0005-0000-0000-0000879C0000}"/>
    <cellStyle name="20% - Accent1 4 3 4 2 4 2 2" xfId="40255" xr:uid="{00000000-0005-0000-0000-0000889C0000}"/>
    <cellStyle name="20% - Accent1 4 3 4 2 4 2 2 2" xfId="40256" xr:uid="{00000000-0005-0000-0000-0000899C0000}"/>
    <cellStyle name="20% - Accent1 4 3 4 2 4 2 3" xfId="40257" xr:uid="{00000000-0005-0000-0000-00008A9C0000}"/>
    <cellStyle name="20% - Accent1 4 3 4 2 4 3" xfId="40258" xr:uid="{00000000-0005-0000-0000-00008B9C0000}"/>
    <cellStyle name="20% - Accent1 4 3 4 2 4 3 2" xfId="40259" xr:uid="{00000000-0005-0000-0000-00008C9C0000}"/>
    <cellStyle name="20% - Accent1 4 3 4 2 4 4" xfId="40260" xr:uid="{00000000-0005-0000-0000-00008D9C0000}"/>
    <cellStyle name="20% - Accent1 4 3 4 2 5" xfId="40261" xr:uid="{00000000-0005-0000-0000-00008E9C0000}"/>
    <cellStyle name="20% - Accent1 4 3 4 2 5 2" xfId="40262" xr:uid="{00000000-0005-0000-0000-00008F9C0000}"/>
    <cellStyle name="20% - Accent1 4 3 4 2 5 2 2" xfId="40263" xr:uid="{00000000-0005-0000-0000-0000909C0000}"/>
    <cellStyle name="20% - Accent1 4 3 4 2 5 3" xfId="40264" xr:uid="{00000000-0005-0000-0000-0000919C0000}"/>
    <cellStyle name="20% - Accent1 4 3 4 2 6" xfId="40265" xr:uid="{00000000-0005-0000-0000-0000929C0000}"/>
    <cellStyle name="20% - Accent1 4 3 4 2 6 2" xfId="40266" xr:uid="{00000000-0005-0000-0000-0000939C0000}"/>
    <cellStyle name="20% - Accent1 4 3 4 2 6 2 2" xfId="40267" xr:uid="{00000000-0005-0000-0000-0000949C0000}"/>
    <cellStyle name="20% - Accent1 4 3 4 2 6 3" xfId="40268" xr:uid="{00000000-0005-0000-0000-0000959C0000}"/>
    <cellStyle name="20% - Accent1 4 3 4 2 7" xfId="40269" xr:uid="{00000000-0005-0000-0000-0000969C0000}"/>
    <cellStyle name="20% - Accent1 4 3 4 2 7 2" xfId="40270" xr:uid="{00000000-0005-0000-0000-0000979C0000}"/>
    <cellStyle name="20% - Accent1 4 3 4 2 8" xfId="40271" xr:uid="{00000000-0005-0000-0000-0000989C0000}"/>
    <cellStyle name="20% - Accent1 4 3 4 2 8 2" xfId="40272" xr:uid="{00000000-0005-0000-0000-0000999C0000}"/>
    <cellStyle name="20% - Accent1 4 3 4 2 9" xfId="40273" xr:uid="{00000000-0005-0000-0000-00009A9C0000}"/>
    <cellStyle name="20% - Accent1 4 3 4 3" xfId="40274" xr:uid="{00000000-0005-0000-0000-00009B9C0000}"/>
    <cellStyle name="20% - Accent1 4 3 4 3 2" xfId="40275" xr:uid="{00000000-0005-0000-0000-00009C9C0000}"/>
    <cellStyle name="20% - Accent1 4 3 4 3 2 2" xfId="40276" xr:uid="{00000000-0005-0000-0000-00009D9C0000}"/>
    <cellStyle name="20% - Accent1 4 3 4 3 2 2 2" xfId="40277" xr:uid="{00000000-0005-0000-0000-00009E9C0000}"/>
    <cellStyle name="20% - Accent1 4 3 4 3 2 2 2 2" xfId="40278" xr:uid="{00000000-0005-0000-0000-00009F9C0000}"/>
    <cellStyle name="20% - Accent1 4 3 4 3 2 2 3" xfId="40279" xr:uid="{00000000-0005-0000-0000-0000A09C0000}"/>
    <cellStyle name="20% - Accent1 4 3 4 3 2 3" xfId="40280" xr:uid="{00000000-0005-0000-0000-0000A19C0000}"/>
    <cellStyle name="20% - Accent1 4 3 4 3 2 3 2" xfId="40281" xr:uid="{00000000-0005-0000-0000-0000A29C0000}"/>
    <cellStyle name="20% - Accent1 4 3 4 3 2 4" xfId="40282" xr:uid="{00000000-0005-0000-0000-0000A39C0000}"/>
    <cellStyle name="20% - Accent1 4 3 4 3 3" xfId="40283" xr:uid="{00000000-0005-0000-0000-0000A49C0000}"/>
    <cellStyle name="20% - Accent1 4 3 4 3 3 2" xfId="40284" xr:uid="{00000000-0005-0000-0000-0000A59C0000}"/>
    <cellStyle name="20% - Accent1 4 3 4 3 3 2 2" xfId="40285" xr:uid="{00000000-0005-0000-0000-0000A69C0000}"/>
    <cellStyle name="20% - Accent1 4 3 4 3 3 2 2 2" xfId="40286" xr:uid="{00000000-0005-0000-0000-0000A79C0000}"/>
    <cellStyle name="20% - Accent1 4 3 4 3 3 2 3" xfId="40287" xr:uid="{00000000-0005-0000-0000-0000A89C0000}"/>
    <cellStyle name="20% - Accent1 4 3 4 3 3 3" xfId="40288" xr:uid="{00000000-0005-0000-0000-0000A99C0000}"/>
    <cellStyle name="20% - Accent1 4 3 4 3 3 3 2" xfId="40289" xr:uid="{00000000-0005-0000-0000-0000AA9C0000}"/>
    <cellStyle name="20% - Accent1 4 3 4 3 3 4" xfId="40290" xr:uid="{00000000-0005-0000-0000-0000AB9C0000}"/>
    <cellStyle name="20% - Accent1 4 3 4 3 4" xfId="40291" xr:uid="{00000000-0005-0000-0000-0000AC9C0000}"/>
    <cellStyle name="20% - Accent1 4 3 4 3 4 2" xfId="40292" xr:uid="{00000000-0005-0000-0000-0000AD9C0000}"/>
    <cellStyle name="20% - Accent1 4 3 4 3 4 2 2" xfId="40293" xr:uid="{00000000-0005-0000-0000-0000AE9C0000}"/>
    <cellStyle name="20% - Accent1 4 3 4 3 4 2 2 2" xfId="40294" xr:uid="{00000000-0005-0000-0000-0000AF9C0000}"/>
    <cellStyle name="20% - Accent1 4 3 4 3 4 2 3" xfId="40295" xr:uid="{00000000-0005-0000-0000-0000B09C0000}"/>
    <cellStyle name="20% - Accent1 4 3 4 3 4 3" xfId="40296" xr:uid="{00000000-0005-0000-0000-0000B19C0000}"/>
    <cellStyle name="20% - Accent1 4 3 4 3 4 3 2" xfId="40297" xr:uid="{00000000-0005-0000-0000-0000B29C0000}"/>
    <cellStyle name="20% - Accent1 4 3 4 3 4 4" xfId="40298" xr:uid="{00000000-0005-0000-0000-0000B39C0000}"/>
    <cellStyle name="20% - Accent1 4 3 4 3 5" xfId="40299" xr:uid="{00000000-0005-0000-0000-0000B49C0000}"/>
    <cellStyle name="20% - Accent1 4 3 4 3 5 2" xfId="40300" xr:uid="{00000000-0005-0000-0000-0000B59C0000}"/>
    <cellStyle name="20% - Accent1 4 3 4 3 5 2 2" xfId="40301" xr:uid="{00000000-0005-0000-0000-0000B69C0000}"/>
    <cellStyle name="20% - Accent1 4 3 4 3 5 3" xfId="40302" xr:uid="{00000000-0005-0000-0000-0000B79C0000}"/>
    <cellStyle name="20% - Accent1 4 3 4 3 6" xfId="40303" xr:uid="{00000000-0005-0000-0000-0000B89C0000}"/>
    <cellStyle name="20% - Accent1 4 3 4 3 6 2" xfId="40304" xr:uid="{00000000-0005-0000-0000-0000B99C0000}"/>
    <cellStyle name="20% - Accent1 4 3 4 3 6 2 2" xfId="40305" xr:uid="{00000000-0005-0000-0000-0000BA9C0000}"/>
    <cellStyle name="20% - Accent1 4 3 4 3 6 3" xfId="40306" xr:uid="{00000000-0005-0000-0000-0000BB9C0000}"/>
    <cellStyle name="20% - Accent1 4 3 4 3 7" xfId="40307" xr:uid="{00000000-0005-0000-0000-0000BC9C0000}"/>
    <cellStyle name="20% - Accent1 4 3 4 3 7 2" xfId="40308" xr:uid="{00000000-0005-0000-0000-0000BD9C0000}"/>
    <cellStyle name="20% - Accent1 4 3 4 3 8" xfId="40309" xr:uid="{00000000-0005-0000-0000-0000BE9C0000}"/>
    <cellStyle name="20% - Accent1 4 3 4 3 8 2" xfId="40310" xr:uid="{00000000-0005-0000-0000-0000BF9C0000}"/>
    <cellStyle name="20% - Accent1 4 3 4 3 9" xfId="40311" xr:uid="{00000000-0005-0000-0000-0000C09C0000}"/>
    <cellStyle name="20% - Accent1 4 3 4 4" xfId="40312" xr:uid="{00000000-0005-0000-0000-0000C19C0000}"/>
    <cellStyle name="20% - Accent1 4 3 4 4 2" xfId="40313" xr:uid="{00000000-0005-0000-0000-0000C29C0000}"/>
    <cellStyle name="20% - Accent1 4 3 4 4 2 2" xfId="40314" xr:uid="{00000000-0005-0000-0000-0000C39C0000}"/>
    <cellStyle name="20% - Accent1 4 3 4 4 2 2 2" xfId="40315" xr:uid="{00000000-0005-0000-0000-0000C49C0000}"/>
    <cellStyle name="20% - Accent1 4 3 4 4 2 3" xfId="40316" xr:uid="{00000000-0005-0000-0000-0000C59C0000}"/>
    <cellStyle name="20% - Accent1 4 3 4 4 3" xfId="40317" xr:uid="{00000000-0005-0000-0000-0000C69C0000}"/>
    <cellStyle name="20% - Accent1 4 3 4 4 3 2" xfId="40318" xr:uid="{00000000-0005-0000-0000-0000C79C0000}"/>
    <cellStyle name="20% - Accent1 4 3 4 4 4" xfId="40319" xr:uid="{00000000-0005-0000-0000-0000C89C0000}"/>
    <cellStyle name="20% - Accent1 4 3 4 5" xfId="40320" xr:uid="{00000000-0005-0000-0000-0000C99C0000}"/>
    <cellStyle name="20% - Accent1 4 3 4 5 2" xfId="40321" xr:uid="{00000000-0005-0000-0000-0000CA9C0000}"/>
    <cellStyle name="20% - Accent1 4 3 4 5 2 2" xfId="40322" xr:uid="{00000000-0005-0000-0000-0000CB9C0000}"/>
    <cellStyle name="20% - Accent1 4 3 4 5 2 2 2" xfId="40323" xr:uid="{00000000-0005-0000-0000-0000CC9C0000}"/>
    <cellStyle name="20% - Accent1 4 3 4 5 2 3" xfId="40324" xr:uid="{00000000-0005-0000-0000-0000CD9C0000}"/>
    <cellStyle name="20% - Accent1 4 3 4 5 3" xfId="40325" xr:uid="{00000000-0005-0000-0000-0000CE9C0000}"/>
    <cellStyle name="20% - Accent1 4 3 4 5 3 2" xfId="40326" xr:uid="{00000000-0005-0000-0000-0000CF9C0000}"/>
    <cellStyle name="20% - Accent1 4 3 4 5 4" xfId="40327" xr:uid="{00000000-0005-0000-0000-0000D09C0000}"/>
    <cellStyle name="20% - Accent1 4 3 4 6" xfId="40328" xr:uid="{00000000-0005-0000-0000-0000D19C0000}"/>
    <cellStyle name="20% - Accent1 4 3 4 6 2" xfId="40329" xr:uid="{00000000-0005-0000-0000-0000D29C0000}"/>
    <cellStyle name="20% - Accent1 4 3 4 6 2 2" xfId="40330" xr:uid="{00000000-0005-0000-0000-0000D39C0000}"/>
    <cellStyle name="20% - Accent1 4 3 4 6 2 2 2" xfId="40331" xr:uid="{00000000-0005-0000-0000-0000D49C0000}"/>
    <cellStyle name="20% - Accent1 4 3 4 6 2 3" xfId="40332" xr:uid="{00000000-0005-0000-0000-0000D59C0000}"/>
    <cellStyle name="20% - Accent1 4 3 4 6 3" xfId="40333" xr:uid="{00000000-0005-0000-0000-0000D69C0000}"/>
    <cellStyle name="20% - Accent1 4 3 4 6 3 2" xfId="40334" xr:uid="{00000000-0005-0000-0000-0000D79C0000}"/>
    <cellStyle name="20% - Accent1 4 3 4 6 4" xfId="40335" xr:uid="{00000000-0005-0000-0000-0000D89C0000}"/>
    <cellStyle name="20% - Accent1 4 3 4 7" xfId="40336" xr:uid="{00000000-0005-0000-0000-0000D99C0000}"/>
    <cellStyle name="20% - Accent1 4 3 4 7 2" xfId="40337" xr:uid="{00000000-0005-0000-0000-0000DA9C0000}"/>
    <cellStyle name="20% - Accent1 4 3 4 7 2 2" xfId="40338" xr:uid="{00000000-0005-0000-0000-0000DB9C0000}"/>
    <cellStyle name="20% - Accent1 4 3 4 7 3" xfId="40339" xr:uid="{00000000-0005-0000-0000-0000DC9C0000}"/>
    <cellStyle name="20% - Accent1 4 3 4 8" xfId="40340" xr:uid="{00000000-0005-0000-0000-0000DD9C0000}"/>
    <cellStyle name="20% - Accent1 4 3 4 8 2" xfId="40341" xr:uid="{00000000-0005-0000-0000-0000DE9C0000}"/>
    <cellStyle name="20% - Accent1 4 3 4 8 2 2" xfId="40342" xr:uid="{00000000-0005-0000-0000-0000DF9C0000}"/>
    <cellStyle name="20% - Accent1 4 3 4 8 3" xfId="40343" xr:uid="{00000000-0005-0000-0000-0000E09C0000}"/>
    <cellStyle name="20% - Accent1 4 3 4 9" xfId="40344" xr:uid="{00000000-0005-0000-0000-0000E19C0000}"/>
    <cellStyle name="20% - Accent1 4 3 4 9 2" xfId="40345" xr:uid="{00000000-0005-0000-0000-0000E29C0000}"/>
    <cellStyle name="20% - Accent1 4 3 5" xfId="40346" xr:uid="{00000000-0005-0000-0000-0000E39C0000}"/>
    <cellStyle name="20% - Accent1 4 3 5 10" xfId="40347" xr:uid="{00000000-0005-0000-0000-0000E49C0000}"/>
    <cellStyle name="20% - Accent1 4 3 5 10 2" xfId="40348" xr:uid="{00000000-0005-0000-0000-0000E59C0000}"/>
    <cellStyle name="20% - Accent1 4 3 5 11" xfId="40349" xr:uid="{00000000-0005-0000-0000-0000E69C0000}"/>
    <cellStyle name="20% - Accent1 4 3 5 2" xfId="40350" xr:uid="{00000000-0005-0000-0000-0000E79C0000}"/>
    <cellStyle name="20% - Accent1 4 3 5 2 2" xfId="40351" xr:uid="{00000000-0005-0000-0000-0000E89C0000}"/>
    <cellStyle name="20% - Accent1 4 3 5 2 2 2" xfId="40352" xr:uid="{00000000-0005-0000-0000-0000E99C0000}"/>
    <cellStyle name="20% - Accent1 4 3 5 2 2 2 2" xfId="40353" xr:uid="{00000000-0005-0000-0000-0000EA9C0000}"/>
    <cellStyle name="20% - Accent1 4 3 5 2 2 2 2 2" xfId="40354" xr:uid="{00000000-0005-0000-0000-0000EB9C0000}"/>
    <cellStyle name="20% - Accent1 4 3 5 2 2 2 3" xfId="40355" xr:uid="{00000000-0005-0000-0000-0000EC9C0000}"/>
    <cellStyle name="20% - Accent1 4 3 5 2 2 3" xfId="40356" xr:uid="{00000000-0005-0000-0000-0000ED9C0000}"/>
    <cellStyle name="20% - Accent1 4 3 5 2 2 3 2" xfId="40357" xr:uid="{00000000-0005-0000-0000-0000EE9C0000}"/>
    <cellStyle name="20% - Accent1 4 3 5 2 2 4" xfId="40358" xr:uid="{00000000-0005-0000-0000-0000EF9C0000}"/>
    <cellStyle name="20% - Accent1 4 3 5 2 3" xfId="40359" xr:uid="{00000000-0005-0000-0000-0000F09C0000}"/>
    <cellStyle name="20% - Accent1 4 3 5 2 3 2" xfId="40360" xr:uid="{00000000-0005-0000-0000-0000F19C0000}"/>
    <cellStyle name="20% - Accent1 4 3 5 2 3 2 2" xfId="40361" xr:uid="{00000000-0005-0000-0000-0000F29C0000}"/>
    <cellStyle name="20% - Accent1 4 3 5 2 3 2 2 2" xfId="40362" xr:uid="{00000000-0005-0000-0000-0000F39C0000}"/>
    <cellStyle name="20% - Accent1 4 3 5 2 3 2 3" xfId="40363" xr:uid="{00000000-0005-0000-0000-0000F49C0000}"/>
    <cellStyle name="20% - Accent1 4 3 5 2 3 3" xfId="40364" xr:uid="{00000000-0005-0000-0000-0000F59C0000}"/>
    <cellStyle name="20% - Accent1 4 3 5 2 3 3 2" xfId="40365" xr:uid="{00000000-0005-0000-0000-0000F69C0000}"/>
    <cellStyle name="20% - Accent1 4 3 5 2 3 4" xfId="40366" xr:uid="{00000000-0005-0000-0000-0000F79C0000}"/>
    <cellStyle name="20% - Accent1 4 3 5 2 4" xfId="40367" xr:uid="{00000000-0005-0000-0000-0000F89C0000}"/>
    <cellStyle name="20% - Accent1 4 3 5 2 4 2" xfId="40368" xr:uid="{00000000-0005-0000-0000-0000F99C0000}"/>
    <cellStyle name="20% - Accent1 4 3 5 2 4 2 2" xfId="40369" xr:uid="{00000000-0005-0000-0000-0000FA9C0000}"/>
    <cellStyle name="20% - Accent1 4 3 5 2 4 2 2 2" xfId="40370" xr:uid="{00000000-0005-0000-0000-0000FB9C0000}"/>
    <cellStyle name="20% - Accent1 4 3 5 2 4 2 3" xfId="40371" xr:uid="{00000000-0005-0000-0000-0000FC9C0000}"/>
    <cellStyle name="20% - Accent1 4 3 5 2 4 3" xfId="40372" xr:uid="{00000000-0005-0000-0000-0000FD9C0000}"/>
    <cellStyle name="20% - Accent1 4 3 5 2 4 3 2" xfId="40373" xr:uid="{00000000-0005-0000-0000-0000FE9C0000}"/>
    <cellStyle name="20% - Accent1 4 3 5 2 4 4" xfId="40374" xr:uid="{00000000-0005-0000-0000-0000FF9C0000}"/>
    <cellStyle name="20% - Accent1 4 3 5 2 5" xfId="40375" xr:uid="{00000000-0005-0000-0000-0000009D0000}"/>
    <cellStyle name="20% - Accent1 4 3 5 2 5 2" xfId="40376" xr:uid="{00000000-0005-0000-0000-0000019D0000}"/>
    <cellStyle name="20% - Accent1 4 3 5 2 5 2 2" xfId="40377" xr:uid="{00000000-0005-0000-0000-0000029D0000}"/>
    <cellStyle name="20% - Accent1 4 3 5 2 5 3" xfId="40378" xr:uid="{00000000-0005-0000-0000-0000039D0000}"/>
    <cellStyle name="20% - Accent1 4 3 5 2 6" xfId="40379" xr:uid="{00000000-0005-0000-0000-0000049D0000}"/>
    <cellStyle name="20% - Accent1 4 3 5 2 6 2" xfId="40380" xr:uid="{00000000-0005-0000-0000-0000059D0000}"/>
    <cellStyle name="20% - Accent1 4 3 5 2 6 2 2" xfId="40381" xr:uid="{00000000-0005-0000-0000-0000069D0000}"/>
    <cellStyle name="20% - Accent1 4 3 5 2 6 3" xfId="40382" xr:uid="{00000000-0005-0000-0000-0000079D0000}"/>
    <cellStyle name="20% - Accent1 4 3 5 2 7" xfId="40383" xr:uid="{00000000-0005-0000-0000-0000089D0000}"/>
    <cellStyle name="20% - Accent1 4 3 5 2 7 2" xfId="40384" xr:uid="{00000000-0005-0000-0000-0000099D0000}"/>
    <cellStyle name="20% - Accent1 4 3 5 2 8" xfId="40385" xr:uid="{00000000-0005-0000-0000-00000A9D0000}"/>
    <cellStyle name="20% - Accent1 4 3 5 2 8 2" xfId="40386" xr:uid="{00000000-0005-0000-0000-00000B9D0000}"/>
    <cellStyle name="20% - Accent1 4 3 5 2 9" xfId="40387" xr:uid="{00000000-0005-0000-0000-00000C9D0000}"/>
    <cellStyle name="20% - Accent1 4 3 5 3" xfId="40388" xr:uid="{00000000-0005-0000-0000-00000D9D0000}"/>
    <cellStyle name="20% - Accent1 4 3 5 3 2" xfId="40389" xr:uid="{00000000-0005-0000-0000-00000E9D0000}"/>
    <cellStyle name="20% - Accent1 4 3 5 3 2 2" xfId="40390" xr:uid="{00000000-0005-0000-0000-00000F9D0000}"/>
    <cellStyle name="20% - Accent1 4 3 5 3 2 2 2" xfId="40391" xr:uid="{00000000-0005-0000-0000-0000109D0000}"/>
    <cellStyle name="20% - Accent1 4 3 5 3 2 2 2 2" xfId="40392" xr:uid="{00000000-0005-0000-0000-0000119D0000}"/>
    <cellStyle name="20% - Accent1 4 3 5 3 2 2 3" xfId="40393" xr:uid="{00000000-0005-0000-0000-0000129D0000}"/>
    <cellStyle name="20% - Accent1 4 3 5 3 2 3" xfId="40394" xr:uid="{00000000-0005-0000-0000-0000139D0000}"/>
    <cellStyle name="20% - Accent1 4 3 5 3 2 3 2" xfId="40395" xr:uid="{00000000-0005-0000-0000-0000149D0000}"/>
    <cellStyle name="20% - Accent1 4 3 5 3 2 4" xfId="40396" xr:uid="{00000000-0005-0000-0000-0000159D0000}"/>
    <cellStyle name="20% - Accent1 4 3 5 3 3" xfId="40397" xr:uid="{00000000-0005-0000-0000-0000169D0000}"/>
    <cellStyle name="20% - Accent1 4 3 5 3 3 2" xfId="40398" xr:uid="{00000000-0005-0000-0000-0000179D0000}"/>
    <cellStyle name="20% - Accent1 4 3 5 3 3 2 2" xfId="40399" xr:uid="{00000000-0005-0000-0000-0000189D0000}"/>
    <cellStyle name="20% - Accent1 4 3 5 3 3 2 2 2" xfId="40400" xr:uid="{00000000-0005-0000-0000-0000199D0000}"/>
    <cellStyle name="20% - Accent1 4 3 5 3 3 2 3" xfId="40401" xr:uid="{00000000-0005-0000-0000-00001A9D0000}"/>
    <cellStyle name="20% - Accent1 4 3 5 3 3 3" xfId="40402" xr:uid="{00000000-0005-0000-0000-00001B9D0000}"/>
    <cellStyle name="20% - Accent1 4 3 5 3 3 3 2" xfId="40403" xr:uid="{00000000-0005-0000-0000-00001C9D0000}"/>
    <cellStyle name="20% - Accent1 4 3 5 3 3 4" xfId="40404" xr:uid="{00000000-0005-0000-0000-00001D9D0000}"/>
    <cellStyle name="20% - Accent1 4 3 5 3 4" xfId="40405" xr:uid="{00000000-0005-0000-0000-00001E9D0000}"/>
    <cellStyle name="20% - Accent1 4 3 5 3 4 2" xfId="40406" xr:uid="{00000000-0005-0000-0000-00001F9D0000}"/>
    <cellStyle name="20% - Accent1 4 3 5 3 4 2 2" xfId="40407" xr:uid="{00000000-0005-0000-0000-0000209D0000}"/>
    <cellStyle name="20% - Accent1 4 3 5 3 4 2 2 2" xfId="40408" xr:uid="{00000000-0005-0000-0000-0000219D0000}"/>
    <cellStyle name="20% - Accent1 4 3 5 3 4 2 3" xfId="40409" xr:uid="{00000000-0005-0000-0000-0000229D0000}"/>
    <cellStyle name="20% - Accent1 4 3 5 3 4 3" xfId="40410" xr:uid="{00000000-0005-0000-0000-0000239D0000}"/>
    <cellStyle name="20% - Accent1 4 3 5 3 4 3 2" xfId="40411" xr:uid="{00000000-0005-0000-0000-0000249D0000}"/>
    <cellStyle name="20% - Accent1 4 3 5 3 4 4" xfId="40412" xr:uid="{00000000-0005-0000-0000-0000259D0000}"/>
    <cellStyle name="20% - Accent1 4 3 5 3 5" xfId="40413" xr:uid="{00000000-0005-0000-0000-0000269D0000}"/>
    <cellStyle name="20% - Accent1 4 3 5 3 5 2" xfId="40414" xr:uid="{00000000-0005-0000-0000-0000279D0000}"/>
    <cellStyle name="20% - Accent1 4 3 5 3 5 2 2" xfId="40415" xr:uid="{00000000-0005-0000-0000-0000289D0000}"/>
    <cellStyle name="20% - Accent1 4 3 5 3 5 3" xfId="40416" xr:uid="{00000000-0005-0000-0000-0000299D0000}"/>
    <cellStyle name="20% - Accent1 4 3 5 3 6" xfId="40417" xr:uid="{00000000-0005-0000-0000-00002A9D0000}"/>
    <cellStyle name="20% - Accent1 4 3 5 3 6 2" xfId="40418" xr:uid="{00000000-0005-0000-0000-00002B9D0000}"/>
    <cellStyle name="20% - Accent1 4 3 5 3 6 2 2" xfId="40419" xr:uid="{00000000-0005-0000-0000-00002C9D0000}"/>
    <cellStyle name="20% - Accent1 4 3 5 3 6 3" xfId="40420" xr:uid="{00000000-0005-0000-0000-00002D9D0000}"/>
    <cellStyle name="20% - Accent1 4 3 5 3 7" xfId="40421" xr:uid="{00000000-0005-0000-0000-00002E9D0000}"/>
    <cellStyle name="20% - Accent1 4 3 5 3 7 2" xfId="40422" xr:uid="{00000000-0005-0000-0000-00002F9D0000}"/>
    <cellStyle name="20% - Accent1 4 3 5 3 8" xfId="40423" xr:uid="{00000000-0005-0000-0000-0000309D0000}"/>
    <cellStyle name="20% - Accent1 4 3 5 3 8 2" xfId="40424" xr:uid="{00000000-0005-0000-0000-0000319D0000}"/>
    <cellStyle name="20% - Accent1 4 3 5 3 9" xfId="40425" xr:uid="{00000000-0005-0000-0000-0000329D0000}"/>
    <cellStyle name="20% - Accent1 4 3 5 4" xfId="40426" xr:uid="{00000000-0005-0000-0000-0000339D0000}"/>
    <cellStyle name="20% - Accent1 4 3 5 4 2" xfId="40427" xr:uid="{00000000-0005-0000-0000-0000349D0000}"/>
    <cellStyle name="20% - Accent1 4 3 5 4 2 2" xfId="40428" xr:uid="{00000000-0005-0000-0000-0000359D0000}"/>
    <cellStyle name="20% - Accent1 4 3 5 4 2 2 2" xfId="40429" xr:uid="{00000000-0005-0000-0000-0000369D0000}"/>
    <cellStyle name="20% - Accent1 4 3 5 4 2 3" xfId="40430" xr:uid="{00000000-0005-0000-0000-0000379D0000}"/>
    <cellStyle name="20% - Accent1 4 3 5 4 3" xfId="40431" xr:uid="{00000000-0005-0000-0000-0000389D0000}"/>
    <cellStyle name="20% - Accent1 4 3 5 4 3 2" xfId="40432" xr:uid="{00000000-0005-0000-0000-0000399D0000}"/>
    <cellStyle name="20% - Accent1 4 3 5 4 4" xfId="40433" xr:uid="{00000000-0005-0000-0000-00003A9D0000}"/>
    <cellStyle name="20% - Accent1 4 3 5 5" xfId="40434" xr:uid="{00000000-0005-0000-0000-00003B9D0000}"/>
    <cellStyle name="20% - Accent1 4 3 5 5 2" xfId="40435" xr:uid="{00000000-0005-0000-0000-00003C9D0000}"/>
    <cellStyle name="20% - Accent1 4 3 5 5 2 2" xfId="40436" xr:uid="{00000000-0005-0000-0000-00003D9D0000}"/>
    <cellStyle name="20% - Accent1 4 3 5 5 2 2 2" xfId="40437" xr:uid="{00000000-0005-0000-0000-00003E9D0000}"/>
    <cellStyle name="20% - Accent1 4 3 5 5 2 3" xfId="40438" xr:uid="{00000000-0005-0000-0000-00003F9D0000}"/>
    <cellStyle name="20% - Accent1 4 3 5 5 3" xfId="40439" xr:uid="{00000000-0005-0000-0000-0000409D0000}"/>
    <cellStyle name="20% - Accent1 4 3 5 5 3 2" xfId="40440" xr:uid="{00000000-0005-0000-0000-0000419D0000}"/>
    <cellStyle name="20% - Accent1 4 3 5 5 4" xfId="40441" xr:uid="{00000000-0005-0000-0000-0000429D0000}"/>
    <cellStyle name="20% - Accent1 4 3 5 6" xfId="40442" xr:uid="{00000000-0005-0000-0000-0000439D0000}"/>
    <cellStyle name="20% - Accent1 4 3 5 6 2" xfId="40443" xr:uid="{00000000-0005-0000-0000-0000449D0000}"/>
    <cellStyle name="20% - Accent1 4 3 5 6 2 2" xfId="40444" xr:uid="{00000000-0005-0000-0000-0000459D0000}"/>
    <cellStyle name="20% - Accent1 4 3 5 6 2 2 2" xfId="40445" xr:uid="{00000000-0005-0000-0000-0000469D0000}"/>
    <cellStyle name="20% - Accent1 4 3 5 6 2 3" xfId="40446" xr:uid="{00000000-0005-0000-0000-0000479D0000}"/>
    <cellStyle name="20% - Accent1 4 3 5 6 3" xfId="40447" xr:uid="{00000000-0005-0000-0000-0000489D0000}"/>
    <cellStyle name="20% - Accent1 4 3 5 6 3 2" xfId="40448" xr:uid="{00000000-0005-0000-0000-0000499D0000}"/>
    <cellStyle name="20% - Accent1 4 3 5 6 4" xfId="40449" xr:uid="{00000000-0005-0000-0000-00004A9D0000}"/>
    <cellStyle name="20% - Accent1 4 3 5 7" xfId="40450" xr:uid="{00000000-0005-0000-0000-00004B9D0000}"/>
    <cellStyle name="20% - Accent1 4 3 5 7 2" xfId="40451" xr:uid="{00000000-0005-0000-0000-00004C9D0000}"/>
    <cellStyle name="20% - Accent1 4 3 5 7 2 2" xfId="40452" xr:uid="{00000000-0005-0000-0000-00004D9D0000}"/>
    <cellStyle name="20% - Accent1 4 3 5 7 3" xfId="40453" xr:uid="{00000000-0005-0000-0000-00004E9D0000}"/>
    <cellStyle name="20% - Accent1 4 3 5 8" xfId="40454" xr:uid="{00000000-0005-0000-0000-00004F9D0000}"/>
    <cellStyle name="20% - Accent1 4 3 5 8 2" xfId="40455" xr:uid="{00000000-0005-0000-0000-0000509D0000}"/>
    <cellStyle name="20% - Accent1 4 3 5 8 2 2" xfId="40456" xr:uid="{00000000-0005-0000-0000-0000519D0000}"/>
    <cellStyle name="20% - Accent1 4 3 5 8 3" xfId="40457" xr:uid="{00000000-0005-0000-0000-0000529D0000}"/>
    <cellStyle name="20% - Accent1 4 3 5 9" xfId="40458" xr:uid="{00000000-0005-0000-0000-0000539D0000}"/>
    <cellStyle name="20% - Accent1 4 3 5 9 2" xfId="40459" xr:uid="{00000000-0005-0000-0000-0000549D0000}"/>
    <cellStyle name="20% - Accent1 4 3 6" xfId="40460" xr:uid="{00000000-0005-0000-0000-0000559D0000}"/>
    <cellStyle name="20% - Accent1 4 3 6 10" xfId="40461" xr:uid="{00000000-0005-0000-0000-0000569D0000}"/>
    <cellStyle name="20% - Accent1 4 3 6 10 2" xfId="40462" xr:uid="{00000000-0005-0000-0000-0000579D0000}"/>
    <cellStyle name="20% - Accent1 4 3 6 11" xfId="40463" xr:uid="{00000000-0005-0000-0000-0000589D0000}"/>
    <cellStyle name="20% - Accent1 4 3 6 2" xfId="40464" xr:uid="{00000000-0005-0000-0000-0000599D0000}"/>
    <cellStyle name="20% - Accent1 4 3 6 2 2" xfId="40465" xr:uid="{00000000-0005-0000-0000-00005A9D0000}"/>
    <cellStyle name="20% - Accent1 4 3 6 2 2 2" xfId="40466" xr:uid="{00000000-0005-0000-0000-00005B9D0000}"/>
    <cellStyle name="20% - Accent1 4 3 6 2 2 2 2" xfId="40467" xr:uid="{00000000-0005-0000-0000-00005C9D0000}"/>
    <cellStyle name="20% - Accent1 4 3 6 2 2 2 2 2" xfId="40468" xr:uid="{00000000-0005-0000-0000-00005D9D0000}"/>
    <cellStyle name="20% - Accent1 4 3 6 2 2 2 3" xfId="40469" xr:uid="{00000000-0005-0000-0000-00005E9D0000}"/>
    <cellStyle name="20% - Accent1 4 3 6 2 2 3" xfId="40470" xr:uid="{00000000-0005-0000-0000-00005F9D0000}"/>
    <cellStyle name="20% - Accent1 4 3 6 2 2 3 2" xfId="40471" xr:uid="{00000000-0005-0000-0000-0000609D0000}"/>
    <cellStyle name="20% - Accent1 4 3 6 2 2 4" xfId="40472" xr:uid="{00000000-0005-0000-0000-0000619D0000}"/>
    <cellStyle name="20% - Accent1 4 3 6 2 3" xfId="40473" xr:uid="{00000000-0005-0000-0000-0000629D0000}"/>
    <cellStyle name="20% - Accent1 4 3 6 2 3 2" xfId="40474" xr:uid="{00000000-0005-0000-0000-0000639D0000}"/>
    <cellStyle name="20% - Accent1 4 3 6 2 3 2 2" xfId="40475" xr:uid="{00000000-0005-0000-0000-0000649D0000}"/>
    <cellStyle name="20% - Accent1 4 3 6 2 3 2 2 2" xfId="40476" xr:uid="{00000000-0005-0000-0000-0000659D0000}"/>
    <cellStyle name="20% - Accent1 4 3 6 2 3 2 3" xfId="40477" xr:uid="{00000000-0005-0000-0000-0000669D0000}"/>
    <cellStyle name="20% - Accent1 4 3 6 2 3 3" xfId="40478" xr:uid="{00000000-0005-0000-0000-0000679D0000}"/>
    <cellStyle name="20% - Accent1 4 3 6 2 3 3 2" xfId="40479" xr:uid="{00000000-0005-0000-0000-0000689D0000}"/>
    <cellStyle name="20% - Accent1 4 3 6 2 3 4" xfId="40480" xr:uid="{00000000-0005-0000-0000-0000699D0000}"/>
    <cellStyle name="20% - Accent1 4 3 6 2 4" xfId="40481" xr:uid="{00000000-0005-0000-0000-00006A9D0000}"/>
    <cellStyle name="20% - Accent1 4 3 6 2 4 2" xfId="40482" xr:uid="{00000000-0005-0000-0000-00006B9D0000}"/>
    <cellStyle name="20% - Accent1 4 3 6 2 4 2 2" xfId="40483" xr:uid="{00000000-0005-0000-0000-00006C9D0000}"/>
    <cellStyle name="20% - Accent1 4 3 6 2 4 2 2 2" xfId="40484" xr:uid="{00000000-0005-0000-0000-00006D9D0000}"/>
    <cellStyle name="20% - Accent1 4 3 6 2 4 2 3" xfId="40485" xr:uid="{00000000-0005-0000-0000-00006E9D0000}"/>
    <cellStyle name="20% - Accent1 4 3 6 2 4 3" xfId="40486" xr:uid="{00000000-0005-0000-0000-00006F9D0000}"/>
    <cellStyle name="20% - Accent1 4 3 6 2 4 3 2" xfId="40487" xr:uid="{00000000-0005-0000-0000-0000709D0000}"/>
    <cellStyle name="20% - Accent1 4 3 6 2 4 4" xfId="40488" xr:uid="{00000000-0005-0000-0000-0000719D0000}"/>
    <cellStyle name="20% - Accent1 4 3 6 2 5" xfId="40489" xr:uid="{00000000-0005-0000-0000-0000729D0000}"/>
    <cellStyle name="20% - Accent1 4 3 6 2 5 2" xfId="40490" xr:uid="{00000000-0005-0000-0000-0000739D0000}"/>
    <cellStyle name="20% - Accent1 4 3 6 2 5 2 2" xfId="40491" xr:uid="{00000000-0005-0000-0000-0000749D0000}"/>
    <cellStyle name="20% - Accent1 4 3 6 2 5 3" xfId="40492" xr:uid="{00000000-0005-0000-0000-0000759D0000}"/>
    <cellStyle name="20% - Accent1 4 3 6 2 6" xfId="40493" xr:uid="{00000000-0005-0000-0000-0000769D0000}"/>
    <cellStyle name="20% - Accent1 4 3 6 2 6 2" xfId="40494" xr:uid="{00000000-0005-0000-0000-0000779D0000}"/>
    <cellStyle name="20% - Accent1 4 3 6 2 6 2 2" xfId="40495" xr:uid="{00000000-0005-0000-0000-0000789D0000}"/>
    <cellStyle name="20% - Accent1 4 3 6 2 6 3" xfId="40496" xr:uid="{00000000-0005-0000-0000-0000799D0000}"/>
    <cellStyle name="20% - Accent1 4 3 6 2 7" xfId="40497" xr:uid="{00000000-0005-0000-0000-00007A9D0000}"/>
    <cellStyle name="20% - Accent1 4 3 6 2 7 2" xfId="40498" xr:uid="{00000000-0005-0000-0000-00007B9D0000}"/>
    <cellStyle name="20% - Accent1 4 3 6 2 8" xfId="40499" xr:uid="{00000000-0005-0000-0000-00007C9D0000}"/>
    <cellStyle name="20% - Accent1 4 3 6 2 8 2" xfId="40500" xr:uid="{00000000-0005-0000-0000-00007D9D0000}"/>
    <cellStyle name="20% - Accent1 4 3 6 2 9" xfId="40501" xr:uid="{00000000-0005-0000-0000-00007E9D0000}"/>
    <cellStyle name="20% - Accent1 4 3 6 3" xfId="40502" xr:uid="{00000000-0005-0000-0000-00007F9D0000}"/>
    <cellStyle name="20% - Accent1 4 3 6 3 2" xfId="40503" xr:uid="{00000000-0005-0000-0000-0000809D0000}"/>
    <cellStyle name="20% - Accent1 4 3 6 3 2 2" xfId="40504" xr:uid="{00000000-0005-0000-0000-0000819D0000}"/>
    <cellStyle name="20% - Accent1 4 3 6 3 2 2 2" xfId="40505" xr:uid="{00000000-0005-0000-0000-0000829D0000}"/>
    <cellStyle name="20% - Accent1 4 3 6 3 2 2 2 2" xfId="40506" xr:uid="{00000000-0005-0000-0000-0000839D0000}"/>
    <cellStyle name="20% - Accent1 4 3 6 3 2 2 3" xfId="40507" xr:uid="{00000000-0005-0000-0000-0000849D0000}"/>
    <cellStyle name="20% - Accent1 4 3 6 3 2 3" xfId="40508" xr:uid="{00000000-0005-0000-0000-0000859D0000}"/>
    <cellStyle name="20% - Accent1 4 3 6 3 2 3 2" xfId="40509" xr:uid="{00000000-0005-0000-0000-0000869D0000}"/>
    <cellStyle name="20% - Accent1 4 3 6 3 2 4" xfId="40510" xr:uid="{00000000-0005-0000-0000-0000879D0000}"/>
    <cellStyle name="20% - Accent1 4 3 6 3 3" xfId="40511" xr:uid="{00000000-0005-0000-0000-0000889D0000}"/>
    <cellStyle name="20% - Accent1 4 3 6 3 3 2" xfId="40512" xr:uid="{00000000-0005-0000-0000-0000899D0000}"/>
    <cellStyle name="20% - Accent1 4 3 6 3 3 2 2" xfId="40513" xr:uid="{00000000-0005-0000-0000-00008A9D0000}"/>
    <cellStyle name="20% - Accent1 4 3 6 3 3 2 2 2" xfId="40514" xr:uid="{00000000-0005-0000-0000-00008B9D0000}"/>
    <cellStyle name="20% - Accent1 4 3 6 3 3 2 3" xfId="40515" xr:uid="{00000000-0005-0000-0000-00008C9D0000}"/>
    <cellStyle name="20% - Accent1 4 3 6 3 3 3" xfId="40516" xr:uid="{00000000-0005-0000-0000-00008D9D0000}"/>
    <cellStyle name="20% - Accent1 4 3 6 3 3 3 2" xfId="40517" xr:uid="{00000000-0005-0000-0000-00008E9D0000}"/>
    <cellStyle name="20% - Accent1 4 3 6 3 3 4" xfId="40518" xr:uid="{00000000-0005-0000-0000-00008F9D0000}"/>
    <cellStyle name="20% - Accent1 4 3 6 3 4" xfId="40519" xr:uid="{00000000-0005-0000-0000-0000909D0000}"/>
    <cellStyle name="20% - Accent1 4 3 6 3 4 2" xfId="40520" xr:uid="{00000000-0005-0000-0000-0000919D0000}"/>
    <cellStyle name="20% - Accent1 4 3 6 3 4 2 2" xfId="40521" xr:uid="{00000000-0005-0000-0000-0000929D0000}"/>
    <cellStyle name="20% - Accent1 4 3 6 3 4 2 2 2" xfId="40522" xr:uid="{00000000-0005-0000-0000-0000939D0000}"/>
    <cellStyle name="20% - Accent1 4 3 6 3 4 2 3" xfId="40523" xr:uid="{00000000-0005-0000-0000-0000949D0000}"/>
    <cellStyle name="20% - Accent1 4 3 6 3 4 3" xfId="40524" xr:uid="{00000000-0005-0000-0000-0000959D0000}"/>
    <cellStyle name="20% - Accent1 4 3 6 3 4 3 2" xfId="40525" xr:uid="{00000000-0005-0000-0000-0000969D0000}"/>
    <cellStyle name="20% - Accent1 4 3 6 3 4 4" xfId="40526" xr:uid="{00000000-0005-0000-0000-0000979D0000}"/>
    <cellStyle name="20% - Accent1 4 3 6 3 5" xfId="40527" xr:uid="{00000000-0005-0000-0000-0000989D0000}"/>
    <cellStyle name="20% - Accent1 4 3 6 3 5 2" xfId="40528" xr:uid="{00000000-0005-0000-0000-0000999D0000}"/>
    <cellStyle name="20% - Accent1 4 3 6 3 5 2 2" xfId="40529" xr:uid="{00000000-0005-0000-0000-00009A9D0000}"/>
    <cellStyle name="20% - Accent1 4 3 6 3 5 3" xfId="40530" xr:uid="{00000000-0005-0000-0000-00009B9D0000}"/>
    <cellStyle name="20% - Accent1 4 3 6 3 6" xfId="40531" xr:uid="{00000000-0005-0000-0000-00009C9D0000}"/>
    <cellStyle name="20% - Accent1 4 3 6 3 6 2" xfId="40532" xr:uid="{00000000-0005-0000-0000-00009D9D0000}"/>
    <cellStyle name="20% - Accent1 4 3 6 3 6 2 2" xfId="40533" xr:uid="{00000000-0005-0000-0000-00009E9D0000}"/>
    <cellStyle name="20% - Accent1 4 3 6 3 6 3" xfId="40534" xr:uid="{00000000-0005-0000-0000-00009F9D0000}"/>
    <cellStyle name="20% - Accent1 4 3 6 3 7" xfId="40535" xr:uid="{00000000-0005-0000-0000-0000A09D0000}"/>
    <cellStyle name="20% - Accent1 4 3 6 3 7 2" xfId="40536" xr:uid="{00000000-0005-0000-0000-0000A19D0000}"/>
    <cellStyle name="20% - Accent1 4 3 6 3 8" xfId="40537" xr:uid="{00000000-0005-0000-0000-0000A29D0000}"/>
    <cellStyle name="20% - Accent1 4 3 6 3 8 2" xfId="40538" xr:uid="{00000000-0005-0000-0000-0000A39D0000}"/>
    <cellStyle name="20% - Accent1 4 3 6 3 9" xfId="40539" xr:uid="{00000000-0005-0000-0000-0000A49D0000}"/>
    <cellStyle name="20% - Accent1 4 3 6 4" xfId="40540" xr:uid="{00000000-0005-0000-0000-0000A59D0000}"/>
    <cellStyle name="20% - Accent1 4 3 6 4 2" xfId="40541" xr:uid="{00000000-0005-0000-0000-0000A69D0000}"/>
    <cellStyle name="20% - Accent1 4 3 6 4 2 2" xfId="40542" xr:uid="{00000000-0005-0000-0000-0000A79D0000}"/>
    <cellStyle name="20% - Accent1 4 3 6 4 2 2 2" xfId="40543" xr:uid="{00000000-0005-0000-0000-0000A89D0000}"/>
    <cellStyle name="20% - Accent1 4 3 6 4 2 3" xfId="40544" xr:uid="{00000000-0005-0000-0000-0000A99D0000}"/>
    <cellStyle name="20% - Accent1 4 3 6 4 3" xfId="40545" xr:uid="{00000000-0005-0000-0000-0000AA9D0000}"/>
    <cellStyle name="20% - Accent1 4 3 6 4 3 2" xfId="40546" xr:uid="{00000000-0005-0000-0000-0000AB9D0000}"/>
    <cellStyle name="20% - Accent1 4 3 6 4 4" xfId="40547" xr:uid="{00000000-0005-0000-0000-0000AC9D0000}"/>
    <cellStyle name="20% - Accent1 4 3 6 5" xfId="40548" xr:uid="{00000000-0005-0000-0000-0000AD9D0000}"/>
    <cellStyle name="20% - Accent1 4 3 6 5 2" xfId="40549" xr:uid="{00000000-0005-0000-0000-0000AE9D0000}"/>
    <cellStyle name="20% - Accent1 4 3 6 5 2 2" xfId="40550" xr:uid="{00000000-0005-0000-0000-0000AF9D0000}"/>
    <cellStyle name="20% - Accent1 4 3 6 5 2 2 2" xfId="40551" xr:uid="{00000000-0005-0000-0000-0000B09D0000}"/>
    <cellStyle name="20% - Accent1 4 3 6 5 2 3" xfId="40552" xr:uid="{00000000-0005-0000-0000-0000B19D0000}"/>
    <cellStyle name="20% - Accent1 4 3 6 5 3" xfId="40553" xr:uid="{00000000-0005-0000-0000-0000B29D0000}"/>
    <cellStyle name="20% - Accent1 4 3 6 5 3 2" xfId="40554" xr:uid="{00000000-0005-0000-0000-0000B39D0000}"/>
    <cellStyle name="20% - Accent1 4 3 6 5 4" xfId="40555" xr:uid="{00000000-0005-0000-0000-0000B49D0000}"/>
    <cellStyle name="20% - Accent1 4 3 6 6" xfId="40556" xr:uid="{00000000-0005-0000-0000-0000B59D0000}"/>
    <cellStyle name="20% - Accent1 4 3 6 6 2" xfId="40557" xr:uid="{00000000-0005-0000-0000-0000B69D0000}"/>
    <cellStyle name="20% - Accent1 4 3 6 6 2 2" xfId="40558" xr:uid="{00000000-0005-0000-0000-0000B79D0000}"/>
    <cellStyle name="20% - Accent1 4 3 6 6 2 2 2" xfId="40559" xr:uid="{00000000-0005-0000-0000-0000B89D0000}"/>
    <cellStyle name="20% - Accent1 4 3 6 6 2 3" xfId="40560" xr:uid="{00000000-0005-0000-0000-0000B99D0000}"/>
    <cellStyle name="20% - Accent1 4 3 6 6 3" xfId="40561" xr:uid="{00000000-0005-0000-0000-0000BA9D0000}"/>
    <cellStyle name="20% - Accent1 4 3 6 6 3 2" xfId="40562" xr:uid="{00000000-0005-0000-0000-0000BB9D0000}"/>
    <cellStyle name="20% - Accent1 4 3 6 6 4" xfId="40563" xr:uid="{00000000-0005-0000-0000-0000BC9D0000}"/>
    <cellStyle name="20% - Accent1 4 3 6 7" xfId="40564" xr:uid="{00000000-0005-0000-0000-0000BD9D0000}"/>
    <cellStyle name="20% - Accent1 4 3 6 7 2" xfId="40565" xr:uid="{00000000-0005-0000-0000-0000BE9D0000}"/>
    <cellStyle name="20% - Accent1 4 3 6 7 2 2" xfId="40566" xr:uid="{00000000-0005-0000-0000-0000BF9D0000}"/>
    <cellStyle name="20% - Accent1 4 3 6 7 3" xfId="40567" xr:uid="{00000000-0005-0000-0000-0000C09D0000}"/>
    <cellStyle name="20% - Accent1 4 3 6 8" xfId="40568" xr:uid="{00000000-0005-0000-0000-0000C19D0000}"/>
    <cellStyle name="20% - Accent1 4 3 6 8 2" xfId="40569" xr:uid="{00000000-0005-0000-0000-0000C29D0000}"/>
    <cellStyle name="20% - Accent1 4 3 6 8 2 2" xfId="40570" xr:uid="{00000000-0005-0000-0000-0000C39D0000}"/>
    <cellStyle name="20% - Accent1 4 3 6 8 3" xfId="40571" xr:uid="{00000000-0005-0000-0000-0000C49D0000}"/>
    <cellStyle name="20% - Accent1 4 3 6 9" xfId="40572" xr:uid="{00000000-0005-0000-0000-0000C59D0000}"/>
    <cellStyle name="20% - Accent1 4 3 6 9 2" xfId="40573" xr:uid="{00000000-0005-0000-0000-0000C69D0000}"/>
    <cellStyle name="20% - Accent1 4 3 7" xfId="40574" xr:uid="{00000000-0005-0000-0000-0000C79D0000}"/>
    <cellStyle name="20% - Accent1 4 3 7 2" xfId="40575" xr:uid="{00000000-0005-0000-0000-0000C89D0000}"/>
    <cellStyle name="20% - Accent1 4 3 7 2 2" xfId="40576" xr:uid="{00000000-0005-0000-0000-0000C99D0000}"/>
    <cellStyle name="20% - Accent1 4 3 7 2 2 2" xfId="40577" xr:uid="{00000000-0005-0000-0000-0000CA9D0000}"/>
    <cellStyle name="20% - Accent1 4 3 7 2 2 2 2" xfId="40578" xr:uid="{00000000-0005-0000-0000-0000CB9D0000}"/>
    <cellStyle name="20% - Accent1 4 3 7 2 2 3" xfId="40579" xr:uid="{00000000-0005-0000-0000-0000CC9D0000}"/>
    <cellStyle name="20% - Accent1 4 3 7 2 3" xfId="40580" xr:uid="{00000000-0005-0000-0000-0000CD9D0000}"/>
    <cellStyle name="20% - Accent1 4 3 7 2 3 2" xfId="40581" xr:uid="{00000000-0005-0000-0000-0000CE9D0000}"/>
    <cellStyle name="20% - Accent1 4 3 7 2 4" xfId="40582" xr:uid="{00000000-0005-0000-0000-0000CF9D0000}"/>
    <cellStyle name="20% - Accent1 4 3 7 3" xfId="40583" xr:uid="{00000000-0005-0000-0000-0000D09D0000}"/>
    <cellStyle name="20% - Accent1 4 3 7 3 2" xfId="40584" xr:uid="{00000000-0005-0000-0000-0000D19D0000}"/>
    <cellStyle name="20% - Accent1 4 3 7 3 2 2" xfId="40585" xr:uid="{00000000-0005-0000-0000-0000D29D0000}"/>
    <cellStyle name="20% - Accent1 4 3 7 3 2 2 2" xfId="40586" xr:uid="{00000000-0005-0000-0000-0000D39D0000}"/>
    <cellStyle name="20% - Accent1 4 3 7 3 2 3" xfId="40587" xr:uid="{00000000-0005-0000-0000-0000D49D0000}"/>
    <cellStyle name="20% - Accent1 4 3 7 3 3" xfId="40588" xr:uid="{00000000-0005-0000-0000-0000D59D0000}"/>
    <cellStyle name="20% - Accent1 4 3 7 3 3 2" xfId="40589" xr:uid="{00000000-0005-0000-0000-0000D69D0000}"/>
    <cellStyle name="20% - Accent1 4 3 7 3 4" xfId="40590" xr:uid="{00000000-0005-0000-0000-0000D79D0000}"/>
    <cellStyle name="20% - Accent1 4 3 7 4" xfId="40591" xr:uid="{00000000-0005-0000-0000-0000D89D0000}"/>
    <cellStyle name="20% - Accent1 4 3 7 4 2" xfId="40592" xr:uid="{00000000-0005-0000-0000-0000D99D0000}"/>
    <cellStyle name="20% - Accent1 4 3 7 4 2 2" xfId="40593" xr:uid="{00000000-0005-0000-0000-0000DA9D0000}"/>
    <cellStyle name="20% - Accent1 4 3 7 4 2 2 2" xfId="40594" xr:uid="{00000000-0005-0000-0000-0000DB9D0000}"/>
    <cellStyle name="20% - Accent1 4 3 7 4 2 3" xfId="40595" xr:uid="{00000000-0005-0000-0000-0000DC9D0000}"/>
    <cellStyle name="20% - Accent1 4 3 7 4 3" xfId="40596" xr:uid="{00000000-0005-0000-0000-0000DD9D0000}"/>
    <cellStyle name="20% - Accent1 4 3 7 4 3 2" xfId="40597" xr:uid="{00000000-0005-0000-0000-0000DE9D0000}"/>
    <cellStyle name="20% - Accent1 4 3 7 4 4" xfId="40598" xr:uid="{00000000-0005-0000-0000-0000DF9D0000}"/>
    <cellStyle name="20% - Accent1 4 3 7 5" xfId="40599" xr:uid="{00000000-0005-0000-0000-0000E09D0000}"/>
    <cellStyle name="20% - Accent1 4 3 7 5 2" xfId="40600" xr:uid="{00000000-0005-0000-0000-0000E19D0000}"/>
    <cellStyle name="20% - Accent1 4 3 7 5 2 2" xfId="40601" xr:uid="{00000000-0005-0000-0000-0000E29D0000}"/>
    <cellStyle name="20% - Accent1 4 3 7 5 3" xfId="40602" xr:uid="{00000000-0005-0000-0000-0000E39D0000}"/>
    <cellStyle name="20% - Accent1 4 3 7 6" xfId="40603" xr:uid="{00000000-0005-0000-0000-0000E49D0000}"/>
    <cellStyle name="20% - Accent1 4 3 7 6 2" xfId="40604" xr:uid="{00000000-0005-0000-0000-0000E59D0000}"/>
    <cellStyle name="20% - Accent1 4 3 7 6 2 2" xfId="40605" xr:uid="{00000000-0005-0000-0000-0000E69D0000}"/>
    <cellStyle name="20% - Accent1 4 3 7 6 3" xfId="40606" xr:uid="{00000000-0005-0000-0000-0000E79D0000}"/>
    <cellStyle name="20% - Accent1 4 3 7 7" xfId="40607" xr:uid="{00000000-0005-0000-0000-0000E89D0000}"/>
    <cellStyle name="20% - Accent1 4 3 7 7 2" xfId="40608" xr:uid="{00000000-0005-0000-0000-0000E99D0000}"/>
    <cellStyle name="20% - Accent1 4 3 7 8" xfId="40609" xr:uid="{00000000-0005-0000-0000-0000EA9D0000}"/>
    <cellStyle name="20% - Accent1 4 3 7 8 2" xfId="40610" xr:uid="{00000000-0005-0000-0000-0000EB9D0000}"/>
    <cellStyle name="20% - Accent1 4 3 7 9" xfId="40611" xr:uid="{00000000-0005-0000-0000-0000EC9D0000}"/>
    <cellStyle name="20% - Accent1 4 3 8" xfId="40612" xr:uid="{00000000-0005-0000-0000-0000ED9D0000}"/>
    <cellStyle name="20% - Accent1 4 3 8 2" xfId="40613" xr:uid="{00000000-0005-0000-0000-0000EE9D0000}"/>
    <cellStyle name="20% - Accent1 4 3 8 2 2" xfId="40614" xr:uid="{00000000-0005-0000-0000-0000EF9D0000}"/>
    <cellStyle name="20% - Accent1 4 3 8 2 2 2" xfId="40615" xr:uid="{00000000-0005-0000-0000-0000F09D0000}"/>
    <cellStyle name="20% - Accent1 4 3 8 2 2 2 2" xfId="40616" xr:uid="{00000000-0005-0000-0000-0000F19D0000}"/>
    <cellStyle name="20% - Accent1 4 3 8 2 2 3" xfId="40617" xr:uid="{00000000-0005-0000-0000-0000F29D0000}"/>
    <cellStyle name="20% - Accent1 4 3 8 2 3" xfId="40618" xr:uid="{00000000-0005-0000-0000-0000F39D0000}"/>
    <cellStyle name="20% - Accent1 4 3 8 2 3 2" xfId="40619" xr:uid="{00000000-0005-0000-0000-0000F49D0000}"/>
    <cellStyle name="20% - Accent1 4 3 8 2 4" xfId="40620" xr:uid="{00000000-0005-0000-0000-0000F59D0000}"/>
    <cellStyle name="20% - Accent1 4 3 8 3" xfId="40621" xr:uid="{00000000-0005-0000-0000-0000F69D0000}"/>
    <cellStyle name="20% - Accent1 4 3 8 3 2" xfId="40622" xr:uid="{00000000-0005-0000-0000-0000F79D0000}"/>
    <cellStyle name="20% - Accent1 4 3 8 3 2 2" xfId="40623" xr:uid="{00000000-0005-0000-0000-0000F89D0000}"/>
    <cellStyle name="20% - Accent1 4 3 8 3 2 2 2" xfId="40624" xr:uid="{00000000-0005-0000-0000-0000F99D0000}"/>
    <cellStyle name="20% - Accent1 4 3 8 3 2 3" xfId="40625" xr:uid="{00000000-0005-0000-0000-0000FA9D0000}"/>
    <cellStyle name="20% - Accent1 4 3 8 3 3" xfId="40626" xr:uid="{00000000-0005-0000-0000-0000FB9D0000}"/>
    <cellStyle name="20% - Accent1 4 3 8 3 3 2" xfId="40627" xr:uid="{00000000-0005-0000-0000-0000FC9D0000}"/>
    <cellStyle name="20% - Accent1 4 3 8 3 4" xfId="40628" xr:uid="{00000000-0005-0000-0000-0000FD9D0000}"/>
    <cellStyle name="20% - Accent1 4 3 8 4" xfId="40629" xr:uid="{00000000-0005-0000-0000-0000FE9D0000}"/>
    <cellStyle name="20% - Accent1 4 3 8 4 2" xfId="40630" xr:uid="{00000000-0005-0000-0000-0000FF9D0000}"/>
    <cellStyle name="20% - Accent1 4 3 8 4 2 2" xfId="40631" xr:uid="{00000000-0005-0000-0000-0000009E0000}"/>
    <cellStyle name="20% - Accent1 4 3 8 4 2 2 2" xfId="40632" xr:uid="{00000000-0005-0000-0000-0000019E0000}"/>
    <cellStyle name="20% - Accent1 4 3 8 4 2 3" xfId="40633" xr:uid="{00000000-0005-0000-0000-0000029E0000}"/>
    <cellStyle name="20% - Accent1 4 3 8 4 3" xfId="40634" xr:uid="{00000000-0005-0000-0000-0000039E0000}"/>
    <cellStyle name="20% - Accent1 4 3 8 4 3 2" xfId="40635" xr:uid="{00000000-0005-0000-0000-0000049E0000}"/>
    <cellStyle name="20% - Accent1 4 3 8 4 4" xfId="40636" xr:uid="{00000000-0005-0000-0000-0000059E0000}"/>
    <cellStyle name="20% - Accent1 4 3 8 5" xfId="40637" xr:uid="{00000000-0005-0000-0000-0000069E0000}"/>
    <cellStyle name="20% - Accent1 4 3 8 5 2" xfId="40638" xr:uid="{00000000-0005-0000-0000-0000079E0000}"/>
    <cellStyle name="20% - Accent1 4 3 8 5 2 2" xfId="40639" xr:uid="{00000000-0005-0000-0000-0000089E0000}"/>
    <cellStyle name="20% - Accent1 4 3 8 5 3" xfId="40640" xr:uid="{00000000-0005-0000-0000-0000099E0000}"/>
    <cellStyle name="20% - Accent1 4 3 8 6" xfId="40641" xr:uid="{00000000-0005-0000-0000-00000A9E0000}"/>
    <cellStyle name="20% - Accent1 4 3 8 6 2" xfId="40642" xr:uid="{00000000-0005-0000-0000-00000B9E0000}"/>
    <cellStyle name="20% - Accent1 4 3 8 6 2 2" xfId="40643" xr:uid="{00000000-0005-0000-0000-00000C9E0000}"/>
    <cellStyle name="20% - Accent1 4 3 8 6 3" xfId="40644" xr:uid="{00000000-0005-0000-0000-00000D9E0000}"/>
    <cellStyle name="20% - Accent1 4 3 8 7" xfId="40645" xr:uid="{00000000-0005-0000-0000-00000E9E0000}"/>
    <cellStyle name="20% - Accent1 4 3 8 7 2" xfId="40646" xr:uid="{00000000-0005-0000-0000-00000F9E0000}"/>
    <cellStyle name="20% - Accent1 4 3 8 8" xfId="40647" xr:uid="{00000000-0005-0000-0000-0000109E0000}"/>
    <cellStyle name="20% - Accent1 4 3 8 8 2" xfId="40648" xr:uid="{00000000-0005-0000-0000-0000119E0000}"/>
    <cellStyle name="20% - Accent1 4 3 8 9" xfId="40649" xr:uid="{00000000-0005-0000-0000-0000129E0000}"/>
    <cellStyle name="20% - Accent1 4 3 9" xfId="40650" xr:uid="{00000000-0005-0000-0000-0000139E0000}"/>
    <cellStyle name="20% - Accent1 4 3 9 2" xfId="40651" xr:uid="{00000000-0005-0000-0000-0000149E0000}"/>
    <cellStyle name="20% - Accent1 4 3 9 2 2" xfId="40652" xr:uid="{00000000-0005-0000-0000-0000159E0000}"/>
    <cellStyle name="20% - Accent1 4 3 9 2 2 2" xfId="40653" xr:uid="{00000000-0005-0000-0000-0000169E0000}"/>
    <cellStyle name="20% - Accent1 4 3 9 2 3" xfId="40654" xr:uid="{00000000-0005-0000-0000-0000179E0000}"/>
    <cellStyle name="20% - Accent1 4 3 9 3" xfId="40655" xr:uid="{00000000-0005-0000-0000-0000189E0000}"/>
    <cellStyle name="20% - Accent1 4 3 9 3 2" xfId="40656" xr:uid="{00000000-0005-0000-0000-0000199E0000}"/>
    <cellStyle name="20% - Accent1 4 3 9 4" xfId="40657" xr:uid="{00000000-0005-0000-0000-00001A9E0000}"/>
    <cellStyle name="20% - Accent1 4 4" xfId="40658" xr:uid="{00000000-0005-0000-0000-00001B9E0000}"/>
    <cellStyle name="20% - Accent1 4 4 10" xfId="40659" xr:uid="{00000000-0005-0000-0000-00001C9E0000}"/>
    <cellStyle name="20% - Accent1 4 4 10 2" xfId="40660" xr:uid="{00000000-0005-0000-0000-00001D9E0000}"/>
    <cellStyle name="20% - Accent1 4 4 10 2 2" xfId="40661" xr:uid="{00000000-0005-0000-0000-00001E9E0000}"/>
    <cellStyle name="20% - Accent1 4 4 10 2 2 2" xfId="40662" xr:uid="{00000000-0005-0000-0000-00001F9E0000}"/>
    <cellStyle name="20% - Accent1 4 4 10 2 3" xfId="40663" xr:uid="{00000000-0005-0000-0000-0000209E0000}"/>
    <cellStyle name="20% - Accent1 4 4 10 3" xfId="40664" xr:uid="{00000000-0005-0000-0000-0000219E0000}"/>
    <cellStyle name="20% - Accent1 4 4 10 3 2" xfId="40665" xr:uid="{00000000-0005-0000-0000-0000229E0000}"/>
    <cellStyle name="20% - Accent1 4 4 10 4" xfId="40666" xr:uid="{00000000-0005-0000-0000-0000239E0000}"/>
    <cellStyle name="20% - Accent1 4 4 11" xfId="40667" xr:uid="{00000000-0005-0000-0000-0000249E0000}"/>
    <cellStyle name="20% - Accent1 4 4 11 2" xfId="40668" xr:uid="{00000000-0005-0000-0000-0000259E0000}"/>
    <cellStyle name="20% - Accent1 4 4 11 2 2" xfId="40669" xr:uid="{00000000-0005-0000-0000-0000269E0000}"/>
    <cellStyle name="20% - Accent1 4 4 11 2 2 2" xfId="40670" xr:uid="{00000000-0005-0000-0000-0000279E0000}"/>
    <cellStyle name="20% - Accent1 4 4 11 2 3" xfId="40671" xr:uid="{00000000-0005-0000-0000-0000289E0000}"/>
    <cellStyle name="20% - Accent1 4 4 11 3" xfId="40672" xr:uid="{00000000-0005-0000-0000-0000299E0000}"/>
    <cellStyle name="20% - Accent1 4 4 11 3 2" xfId="40673" xr:uid="{00000000-0005-0000-0000-00002A9E0000}"/>
    <cellStyle name="20% - Accent1 4 4 11 4" xfId="40674" xr:uid="{00000000-0005-0000-0000-00002B9E0000}"/>
    <cellStyle name="20% - Accent1 4 4 12" xfId="40675" xr:uid="{00000000-0005-0000-0000-00002C9E0000}"/>
    <cellStyle name="20% - Accent1 4 4 12 2" xfId="40676" xr:uid="{00000000-0005-0000-0000-00002D9E0000}"/>
    <cellStyle name="20% - Accent1 4 4 12 2 2" xfId="40677" xr:uid="{00000000-0005-0000-0000-00002E9E0000}"/>
    <cellStyle name="20% - Accent1 4 4 12 3" xfId="40678" xr:uid="{00000000-0005-0000-0000-00002F9E0000}"/>
    <cellStyle name="20% - Accent1 4 4 13" xfId="40679" xr:uid="{00000000-0005-0000-0000-0000309E0000}"/>
    <cellStyle name="20% - Accent1 4 4 13 2" xfId="40680" xr:uid="{00000000-0005-0000-0000-0000319E0000}"/>
    <cellStyle name="20% - Accent1 4 4 13 2 2" xfId="40681" xr:uid="{00000000-0005-0000-0000-0000329E0000}"/>
    <cellStyle name="20% - Accent1 4 4 13 3" xfId="40682" xr:uid="{00000000-0005-0000-0000-0000339E0000}"/>
    <cellStyle name="20% - Accent1 4 4 14" xfId="40683" xr:uid="{00000000-0005-0000-0000-0000349E0000}"/>
    <cellStyle name="20% - Accent1 4 4 14 2" xfId="40684" xr:uid="{00000000-0005-0000-0000-0000359E0000}"/>
    <cellStyle name="20% - Accent1 4 4 15" xfId="40685" xr:uid="{00000000-0005-0000-0000-0000369E0000}"/>
    <cellStyle name="20% - Accent1 4 4 15 2" xfId="40686" xr:uid="{00000000-0005-0000-0000-0000379E0000}"/>
    <cellStyle name="20% - Accent1 4 4 16" xfId="40687" xr:uid="{00000000-0005-0000-0000-0000389E0000}"/>
    <cellStyle name="20% - Accent1 4 4 2" xfId="40688" xr:uid="{00000000-0005-0000-0000-0000399E0000}"/>
    <cellStyle name="20% - Accent1 4 4 2 10" xfId="40689" xr:uid="{00000000-0005-0000-0000-00003A9E0000}"/>
    <cellStyle name="20% - Accent1 4 4 2 10 2" xfId="40690" xr:uid="{00000000-0005-0000-0000-00003B9E0000}"/>
    <cellStyle name="20% - Accent1 4 4 2 10 2 2" xfId="40691" xr:uid="{00000000-0005-0000-0000-00003C9E0000}"/>
    <cellStyle name="20% - Accent1 4 4 2 10 2 2 2" xfId="40692" xr:uid="{00000000-0005-0000-0000-00003D9E0000}"/>
    <cellStyle name="20% - Accent1 4 4 2 10 2 3" xfId="40693" xr:uid="{00000000-0005-0000-0000-00003E9E0000}"/>
    <cellStyle name="20% - Accent1 4 4 2 10 3" xfId="40694" xr:uid="{00000000-0005-0000-0000-00003F9E0000}"/>
    <cellStyle name="20% - Accent1 4 4 2 10 3 2" xfId="40695" xr:uid="{00000000-0005-0000-0000-0000409E0000}"/>
    <cellStyle name="20% - Accent1 4 4 2 10 4" xfId="40696" xr:uid="{00000000-0005-0000-0000-0000419E0000}"/>
    <cellStyle name="20% - Accent1 4 4 2 11" xfId="40697" xr:uid="{00000000-0005-0000-0000-0000429E0000}"/>
    <cellStyle name="20% - Accent1 4 4 2 11 2" xfId="40698" xr:uid="{00000000-0005-0000-0000-0000439E0000}"/>
    <cellStyle name="20% - Accent1 4 4 2 11 2 2" xfId="40699" xr:uid="{00000000-0005-0000-0000-0000449E0000}"/>
    <cellStyle name="20% - Accent1 4 4 2 11 3" xfId="40700" xr:uid="{00000000-0005-0000-0000-0000459E0000}"/>
    <cellStyle name="20% - Accent1 4 4 2 12" xfId="40701" xr:uid="{00000000-0005-0000-0000-0000469E0000}"/>
    <cellStyle name="20% - Accent1 4 4 2 12 2" xfId="40702" xr:uid="{00000000-0005-0000-0000-0000479E0000}"/>
    <cellStyle name="20% - Accent1 4 4 2 12 2 2" xfId="40703" xr:uid="{00000000-0005-0000-0000-0000489E0000}"/>
    <cellStyle name="20% - Accent1 4 4 2 12 3" xfId="40704" xr:uid="{00000000-0005-0000-0000-0000499E0000}"/>
    <cellStyle name="20% - Accent1 4 4 2 13" xfId="40705" xr:uid="{00000000-0005-0000-0000-00004A9E0000}"/>
    <cellStyle name="20% - Accent1 4 4 2 13 2" xfId="40706" xr:uid="{00000000-0005-0000-0000-00004B9E0000}"/>
    <cellStyle name="20% - Accent1 4 4 2 14" xfId="40707" xr:uid="{00000000-0005-0000-0000-00004C9E0000}"/>
    <cellStyle name="20% - Accent1 4 4 2 14 2" xfId="40708" xr:uid="{00000000-0005-0000-0000-00004D9E0000}"/>
    <cellStyle name="20% - Accent1 4 4 2 15" xfId="40709" xr:uid="{00000000-0005-0000-0000-00004E9E0000}"/>
    <cellStyle name="20% - Accent1 4 4 2 2" xfId="40710" xr:uid="{00000000-0005-0000-0000-00004F9E0000}"/>
    <cellStyle name="20% - Accent1 4 4 2 2 10" xfId="40711" xr:uid="{00000000-0005-0000-0000-0000509E0000}"/>
    <cellStyle name="20% - Accent1 4 4 2 2 10 2" xfId="40712" xr:uid="{00000000-0005-0000-0000-0000519E0000}"/>
    <cellStyle name="20% - Accent1 4 4 2 2 10 2 2" xfId="40713" xr:uid="{00000000-0005-0000-0000-0000529E0000}"/>
    <cellStyle name="20% - Accent1 4 4 2 2 10 3" xfId="40714" xr:uid="{00000000-0005-0000-0000-0000539E0000}"/>
    <cellStyle name="20% - Accent1 4 4 2 2 11" xfId="40715" xr:uid="{00000000-0005-0000-0000-0000549E0000}"/>
    <cellStyle name="20% - Accent1 4 4 2 2 11 2" xfId="40716" xr:uid="{00000000-0005-0000-0000-0000559E0000}"/>
    <cellStyle name="20% - Accent1 4 4 2 2 11 2 2" xfId="40717" xr:uid="{00000000-0005-0000-0000-0000569E0000}"/>
    <cellStyle name="20% - Accent1 4 4 2 2 11 3" xfId="40718" xr:uid="{00000000-0005-0000-0000-0000579E0000}"/>
    <cellStyle name="20% - Accent1 4 4 2 2 12" xfId="40719" xr:uid="{00000000-0005-0000-0000-0000589E0000}"/>
    <cellStyle name="20% - Accent1 4 4 2 2 12 2" xfId="40720" xr:uid="{00000000-0005-0000-0000-0000599E0000}"/>
    <cellStyle name="20% - Accent1 4 4 2 2 13" xfId="40721" xr:uid="{00000000-0005-0000-0000-00005A9E0000}"/>
    <cellStyle name="20% - Accent1 4 4 2 2 13 2" xfId="40722" xr:uid="{00000000-0005-0000-0000-00005B9E0000}"/>
    <cellStyle name="20% - Accent1 4 4 2 2 14" xfId="40723" xr:uid="{00000000-0005-0000-0000-00005C9E0000}"/>
    <cellStyle name="20% - Accent1 4 4 2 2 2" xfId="40724" xr:uid="{00000000-0005-0000-0000-00005D9E0000}"/>
    <cellStyle name="20% - Accent1 4 4 2 2 2 10" xfId="40725" xr:uid="{00000000-0005-0000-0000-00005E9E0000}"/>
    <cellStyle name="20% - Accent1 4 4 2 2 2 10 2" xfId="40726" xr:uid="{00000000-0005-0000-0000-00005F9E0000}"/>
    <cellStyle name="20% - Accent1 4 4 2 2 2 11" xfId="40727" xr:uid="{00000000-0005-0000-0000-0000609E0000}"/>
    <cellStyle name="20% - Accent1 4 4 2 2 2 2" xfId="40728" xr:uid="{00000000-0005-0000-0000-0000619E0000}"/>
    <cellStyle name="20% - Accent1 4 4 2 2 2 2 2" xfId="40729" xr:uid="{00000000-0005-0000-0000-0000629E0000}"/>
    <cellStyle name="20% - Accent1 4 4 2 2 2 2 2 2" xfId="40730" xr:uid="{00000000-0005-0000-0000-0000639E0000}"/>
    <cellStyle name="20% - Accent1 4 4 2 2 2 2 2 2 2" xfId="40731" xr:uid="{00000000-0005-0000-0000-0000649E0000}"/>
    <cellStyle name="20% - Accent1 4 4 2 2 2 2 2 2 2 2" xfId="40732" xr:uid="{00000000-0005-0000-0000-0000659E0000}"/>
    <cellStyle name="20% - Accent1 4 4 2 2 2 2 2 2 3" xfId="40733" xr:uid="{00000000-0005-0000-0000-0000669E0000}"/>
    <cellStyle name="20% - Accent1 4 4 2 2 2 2 2 3" xfId="40734" xr:uid="{00000000-0005-0000-0000-0000679E0000}"/>
    <cellStyle name="20% - Accent1 4 4 2 2 2 2 2 3 2" xfId="40735" xr:uid="{00000000-0005-0000-0000-0000689E0000}"/>
    <cellStyle name="20% - Accent1 4 4 2 2 2 2 2 4" xfId="40736" xr:uid="{00000000-0005-0000-0000-0000699E0000}"/>
    <cellStyle name="20% - Accent1 4 4 2 2 2 2 3" xfId="40737" xr:uid="{00000000-0005-0000-0000-00006A9E0000}"/>
    <cellStyle name="20% - Accent1 4 4 2 2 2 2 3 2" xfId="40738" xr:uid="{00000000-0005-0000-0000-00006B9E0000}"/>
    <cellStyle name="20% - Accent1 4 4 2 2 2 2 3 2 2" xfId="40739" xr:uid="{00000000-0005-0000-0000-00006C9E0000}"/>
    <cellStyle name="20% - Accent1 4 4 2 2 2 2 3 2 2 2" xfId="40740" xr:uid="{00000000-0005-0000-0000-00006D9E0000}"/>
    <cellStyle name="20% - Accent1 4 4 2 2 2 2 3 2 3" xfId="40741" xr:uid="{00000000-0005-0000-0000-00006E9E0000}"/>
    <cellStyle name="20% - Accent1 4 4 2 2 2 2 3 3" xfId="40742" xr:uid="{00000000-0005-0000-0000-00006F9E0000}"/>
    <cellStyle name="20% - Accent1 4 4 2 2 2 2 3 3 2" xfId="40743" xr:uid="{00000000-0005-0000-0000-0000709E0000}"/>
    <cellStyle name="20% - Accent1 4 4 2 2 2 2 3 4" xfId="40744" xr:uid="{00000000-0005-0000-0000-0000719E0000}"/>
    <cellStyle name="20% - Accent1 4 4 2 2 2 2 4" xfId="40745" xr:uid="{00000000-0005-0000-0000-0000729E0000}"/>
    <cellStyle name="20% - Accent1 4 4 2 2 2 2 4 2" xfId="40746" xr:uid="{00000000-0005-0000-0000-0000739E0000}"/>
    <cellStyle name="20% - Accent1 4 4 2 2 2 2 4 2 2" xfId="40747" xr:uid="{00000000-0005-0000-0000-0000749E0000}"/>
    <cellStyle name="20% - Accent1 4 4 2 2 2 2 4 2 2 2" xfId="40748" xr:uid="{00000000-0005-0000-0000-0000759E0000}"/>
    <cellStyle name="20% - Accent1 4 4 2 2 2 2 4 2 3" xfId="40749" xr:uid="{00000000-0005-0000-0000-0000769E0000}"/>
    <cellStyle name="20% - Accent1 4 4 2 2 2 2 4 3" xfId="40750" xr:uid="{00000000-0005-0000-0000-0000779E0000}"/>
    <cellStyle name="20% - Accent1 4 4 2 2 2 2 4 3 2" xfId="40751" xr:uid="{00000000-0005-0000-0000-0000789E0000}"/>
    <cellStyle name="20% - Accent1 4 4 2 2 2 2 4 4" xfId="40752" xr:uid="{00000000-0005-0000-0000-0000799E0000}"/>
    <cellStyle name="20% - Accent1 4 4 2 2 2 2 5" xfId="40753" xr:uid="{00000000-0005-0000-0000-00007A9E0000}"/>
    <cellStyle name="20% - Accent1 4 4 2 2 2 2 5 2" xfId="40754" xr:uid="{00000000-0005-0000-0000-00007B9E0000}"/>
    <cellStyle name="20% - Accent1 4 4 2 2 2 2 5 2 2" xfId="40755" xr:uid="{00000000-0005-0000-0000-00007C9E0000}"/>
    <cellStyle name="20% - Accent1 4 4 2 2 2 2 5 3" xfId="40756" xr:uid="{00000000-0005-0000-0000-00007D9E0000}"/>
    <cellStyle name="20% - Accent1 4 4 2 2 2 2 6" xfId="40757" xr:uid="{00000000-0005-0000-0000-00007E9E0000}"/>
    <cellStyle name="20% - Accent1 4 4 2 2 2 2 6 2" xfId="40758" xr:uid="{00000000-0005-0000-0000-00007F9E0000}"/>
    <cellStyle name="20% - Accent1 4 4 2 2 2 2 6 2 2" xfId="40759" xr:uid="{00000000-0005-0000-0000-0000809E0000}"/>
    <cellStyle name="20% - Accent1 4 4 2 2 2 2 6 3" xfId="40760" xr:uid="{00000000-0005-0000-0000-0000819E0000}"/>
    <cellStyle name="20% - Accent1 4 4 2 2 2 2 7" xfId="40761" xr:uid="{00000000-0005-0000-0000-0000829E0000}"/>
    <cellStyle name="20% - Accent1 4 4 2 2 2 2 7 2" xfId="40762" xr:uid="{00000000-0005-0000-0000-0000839E0000}"/>
    <cellStyle name="20% - Accent1 4 4 2 2 2 2 8" xfId="40763" xr:uid="{00000000-0005-0000-0000-0000849E0000}"/>
    <cellStyle name="20% - Accent1 4 4 2 2 2 2 8 2" xfId="40764" xr:uid="{00000000-0005-0000-0000-0000859E0000}"/>
    <cellStyle name="20% - Accent1 4 4 2 2 2 2 9" xfId="40765" xr:uid="{00000000-0005-0000-0000-0000869E0000}"/>
    <cellStyle name="20% - Accent1 4 4 2 2 2 3" xfId="40766" xr:uid="{00000000-0005-0000-0000-0000879E0000}"/>
    <cellStyle name="20% - Accent1 4 4 2 2 2 3 2" xfId="40767" xr:uid="{00000000-0005-0000-0000-0000889E0000}"/>
    <cellStyle name="20% - Accent1 4 4 2 2 2 3 2 2" xfId="40768" xr:uid="{00000000-0005-0000-0000-0000899E0000}"/>
    <cellStyle name="20% - Accent1 4 4 2 2 2 3 2 2 2" xfId="40769" xr:uid="{00000000-0005-0000-0000-00008A9E0000}"/>
    <cellStyle name="20% - Accent1 4 4 2 2 2 3 2 2 2 2" xfId="40770" xr:uid="{00000000-0005-0000-0000-00008B9E0000}"/>
    <cellStyle name="20% - Accent1 4 4 2 2 2 3 2 2 3" xfId="40771" xr:uid="{00000000-0005-0000-0000-00008C9E0000}"/>
    <cellStyle name="20% - Accent1 4 4 2 2 2 3 2 3" xfId="40772" xr:uid="{00000000-0005-0000-0000-00008D9E0000}"/>
    <cellStyle name="20% - Accent1 4 4 2 2 2 3 2 3 2" xfId="40773" xr:uid="{00000000-0005-0000-0000-00008E9E0000}"/>
    <cellStyle name="20% - Accent1 4 4 2 2 2 3 2 4" xfId="40774" xr:uid="{00000000-0005-0000-0000-00008F9E0000}"/>
    <cellStyle name="20% - Accent1 4 4 2 2 2 3 3" xfId="40775" xr:uid="{00000000-0005-0000-0000-0000909E0000}"/>
    <cellStyle name="20% - Accent1 4 4 2 2 2 3 3 2" xfId="40776" xr:uid="{00000000-0005-0000-0000-0000919E0000}"/>
    <cellStyle name="20% - Accent1 4 4 2 2 2 3 3 2 2" xfId="40777" xr:uid="{00000000-0005-0000-0000-0000929E0000}"/>
    <cellStyle name="20% - Accent1 4 4 2 2 2 3 3 2 2 2" xfId="40778" xr:uid="{00000000-0005-0000-0000-0000939E0000}"/>
    <cellStyle name="20% - Accent1 4 4 2 2 2 3 3 2 3" xfId="40779" xr:uid="{00000000-0005-0000-0000-0000949E0000}"/>
    <cellStyle name="20% - Accent1 4 4 2 2 2 3 3 3" xfId="40780" xr:uid="{00000000-0005-0000-0000-0000959E0000}"/>
    <cellStyle name="20% - Accent1 4 4 2 2 2 3 3 3 2" xfId="40781" xr:uid="{00000000-0005-0000-0000-0000969E0000}"/>
    <cellStyle name="20% - Accent1 4 4 2 2 2 3 3 4" xfId="40782" xr:uid="{00000000-0005-0000-0000-0000979E0000}"/>
    <cellStyle name="20% - Accent1 4 4 2 2 2 3 4" xfId="40783" xr:uid="{00000000-0005-0000-0000-0000989E0000}"/>
    <cellStyle name="20% - Accent1 4 4 2 2 2 3 4 2" xfId="40784" xr:uid="{00000000-0005-0000-0000-0000999E0000}"/>
    <cellStyle name="20% - Accent1 4 4 2 2 2 3 4 2 2" xfId="40785" xr:uid="{00000000-0005-0000-0000-00009A9E0000}"/>
    <cellStyle name="20% - Accent1 4 4 2 2 2 3 4 2 2 2" xfId="40786" xr:uid="{00000000-0005-0000-0000-00009B9E0000}"/>
    <cellStyle name="20% - Accent1 4 4 2 2 2 3 4 2 3" xfId="40787" xr:uid="{00000000-0005-0000-0000-00009C9E0000}"/>
    <cellStyle name="20% - Accent1 4 4 2 2 2 3 4 3" xfId="40788" xr:uid="{00000000-0005-0000-0000-00009D9E0000}"/>
    <cellStyle name="20% - Accent1 4 4 2 2 2 3 4 3 2" xfId="40789" xr:uid="{00000000-0005-0000-0000-00009E9E0000}"/>
    <cellStyle name="20% - Accent1 4 4 2 2 2 3 4 4" xfId="40790" xr:uid="{00000000-0005-0000-0000-00009F9E0000}"/>
    <cellStyle name="20% - Accent1 4 4 2 2 2 3 5" xfId="40791" xr:uid="{00000000-0005-0000-0000-0000A09E0000}"/>
    <cellStyle name="20% - Accent1 4 4 2 2 2 3 5 2" xfId="40792" xr:uid="{00000000-0005-0000-0000-0000A19E0000}"/>
    <cellStyle name="20% - Accent1 4 4 2 2 2 3 5 2 2" xfId="40793" xr:uid="{00000000-0005-0000-0000-0000A29E0000}"/>
    <cellStyle name="20% - Accent1 4 4 2 2 2 3 5 3" xfId="40794" xr:uid="{00000000-0005-0000-0000-0000A39E0000}"/>
    <cellStyle name="20% - Accent1 4 4 2 2 2 3 6" xfId="40795" xr:uid="{00000000-0005-0000-0000-0000A49E0000}"/>
    <cellStyle name="20% - Accent1 4 4 2 2 2 3 6 2" xfId="40796" xr:uid="{00000000-0005-0000-0000-0000A59E0000}"/>
    <cellStyle name="20% - Accent1 4 4 2 2 2 3 6 2 2" xfId="40797" xr:uid="{00000000-0005-0000-0000-0000A69E0000}"/>
    <cellStyle name="20% - Accent1 4 4 2 2 2 3 6 3" xfId="40798" xr:uid="{00000000-0005-0000-0000-0000A79E0000}"/>
    <cellStyle name="20% - Accent1 4 4 2 2 2 3 7" xfId="40799" xr:uid="{00000000-0005-0000-0000-0000A89E0000}"/>
    <cellStyle name="20% - Accent1 4 4 2 2 2 3 7 2" xfId="40800" xr:uid="{00000000-0005-0000-0000-0000A99E0000}"/>
    <cellStyle name="20% - Accent1 4 4 2 2 2 3 8" xfId="40801" xr:uid="{00000000-0005-0000-0000-0000AA9E0000}"/>
    <cellStyle name="20% - Accent1 4 4 2 2 2 3 8 2" xfId="40802" xr:uid="{00000000-0005-0000-0000-0000AB9E0000}"/>
    <cellStyle name="20% - Accent1 4 4 2 2 2 3 9" xfId="40803" xr:uid="{00000000-0005-0000-0000-0000AC9E0000}"/>
    <cellStyle name="20% - Accent1 4 4 2 2 2 4" xfId="40804" xr:uid="{00000000-0005-0000-0000-0000AD9E0000}"/>
    <cellStyle name="20% - Accent1 4 4 2 2 2 4 2" xfId="40805" xr:uid="{00000000-0005-0000-0000-0000AE9E0000}"/>
    <cellStyle name="20% - Accent1 4 4 2 2 2 4 2 2" xfId="40806" xr:uid="{00000000-0005-0000-0000-0000AF9E0000}"/>
    <cellStyle name="20% - Accent1 4 4 2 2 2 4 2 2 2" xfId="40807" xr:uid="{00000000-0005-0000-0000-0000B09E0000}"/>
    <cellStyle name="20% - Accent1 4 4 2 2 2 4 2 3" xfId="40808" xr:uid="{00000000-0005-0000-0000-0000B19E0000}"/>
    <cellStyle name="20% - Accent1 4 4 2 2 2 4 3" xfId="40809" xr:uid="{00000000-0005-0000-0000-0000B29E0000}"/>
    <cellStyle name="20% - Accent1 4 4 2 2 2 4 3 2" xfId="40810" xr:uid="{00000000-0005-0000-0000-0000B39E0000}"/>
    <cellStyle name="20% - Accent1 4 4 2 2 2 4 4" xfId="40811" xr:uid="{00000000-0005-0000-0000-0000B49E0000}"/>
    <cellStyle name="20% - Accent1 4 4 2 2 2 5" xfId="40812" xr:uid="{00000000-0005-0000-0000-0000B59E0000}"/>
    <cellStyle name="20% - Accent1 4 4 2 2 2 5 2" xfId="40813" xr:uid="{00000000-0005-0000-0000-0000B69E0000}"/>
    <cellStyle name="20% - Accent1 4 4 2 2 2 5 2 2" xfId="40814" xr:uid="{00000000-0005-0000-0000-0000B79E0000}"/>
    <cellStyle name="20% - Accent1 4 4 2 2 2 5 2 2 2" xfId="40815" xr:uid="{00000000-0005-0000-0000-0000B89E0000}"/>
    <cellStyle name="20% - Accent1 4 4 2 2 2 5 2 3" xfId="40816" xr:uid="{00000000-0005-0000-0000-0000B99E0000}"/>
    <cellStyle name="20% - Accent1 4 4 2 2 2 5 3" xfId="40817" xr:uid="{00000000-0005-0000-0000-0000BA9E0000}"/>
    <cellStyle name="20% - Accent1 4 4 2 2 2 5 3 2" xfId="40818" xr:uid="{00000000-0005-0000-0000-0000BB9E0000}"/>
    <cellStyle name="20% - Accent1 4 4 2 2 2 5 4" xfId="40819" xr:uid="{00000000-0005-0000-0000-0000BC9E0000}"/>
    <cellStyle name="20% - Accent1 4 4 2 2 2 6" xfId="40820" xr:uid="{00000000-0005-0000-0000-0000BD9E0000}"/>
    <cellStyle name="20% - Accent1 4 4 2 2 2 6 2" xfId="40821" xr:uid="{00000000-0005-0000-0000-0000BE9E0000}"/>
    <cellStyle name="20% - Accent1 4 4 2 2 2 6 2 2" xfId="40822" xr:uid="{00000000-0005-0000-0000-0000BF9E0000}"/>
    <cellStyle name="20% - Accent1 4 4 2 2 2 6 2 2 2" xfId="40823" xr:uid="{00000000-0005-0000-0000-0000C09E0000}"/>
    <cellStyle name="20% - Accent1 4 4 2 2 2 6 2 3" xfId="40824" xr:uid="{00000000-0005-0000-0000-0000C19E0000}"/>
    <cellStyle name="20% - Accent1 4 4 2 2 2 6 3" xfId="40825" xr:uid="{00000000-0005-0000-0000-0000C29E0000}"/>
    <cellStyle name="20% - Accent1 4 4 2 2 2 6 3 2" xfId="40826" xr:uid="{00000000-0005-0000-0000-0000C39E0000}"/>
    <cellStyle name="20% - Accent1 4 4 2 2 2 6 4" xfId="40827" xr:uid="{00000000-0005-0000-0000-0000C49E0000}"/>
    <cellStyle name="20% - Accent1 4 4 2 2 2 7" xfId="40828" xr:uid="{00000000-0005-0000-0000-0000C59E0000}"/>
    <cellStyle name="20% - Accent1 4 4 2 2 2 7 2" xfId="40829" xr:uid="{00000000-0005-0000-0000-0000C69E0000}"/>
    <cellStyle name="20% - Accent1 4 4 2 2 2 7 2 2" xfId="40830" xr:uid="{00000000-0005-0000-0000-0000C79E0000}"/>
    <cellStyle name="20% - Accent1 4 4 2 2 2 7 3" xfId="40831" xr:uid="{00000000-0005-0000-0000-0000C89E0000}"/>
    <cellStyle name="20% - Accent1 4 4 2 2 2 8" xfId="40832" xr:uid="{00000000-0005-0000-0000-0000C99E0000}"/>
    <cellStyle name="20% - Accent1 4 4 2 2 2 8 2" xfId="40833" xr:uid="{00000000-0005-0000-0000-0000CA9E0000}"/>
    <cellStyle name="20% - Accent1 4 4 2 2 2 8 2 2" xfId="40834" xr:uid="{00000000-0005-0000-0000-0000CB9E0000}"/>
    <cellStyle name="20% - Accent1 4 4 2 2 2 8 3" xfId="40835" xr:uid="{00000000-0005-0000-0000-0000CC9E0000}"/>
    <cellStyle name="20% - Accent1 4 4 2 2 2 9" xfId="40836" xr:uid="{00000000-0005-0000-0000-0000CD9E0000}"/>
    <cellStyle name="20% - Accent1 4 4 2 2 2 9 2" xfId="40837" xr:uid="{00000000-0005-0000-0000-0000CE9E0000}"/>
    <cellStyle name="20% - Accent1 4 4 2 2 3" xfId="40838" xr:uid="{00000000-0005-0000-0000-0000CF9E0000}"/>
    <cellStyle name="20% - Accent1 4 4 2 2 3 10" xfId="40839" xr:uid="{00000000-0005-0000-0000-0000D09E0000}"/>
    <cellStyle name="20% - Accent1 4 4 2 2 3 10 2" xfId="40840" xr:uid="{00000000-0005-0000-0000-0000D19E0000}"/>
    <cellStyle name="20% - Accent1 4 4 2 2 3 11" xfId="40841" xr:uid="{00000000-0005-0000-0000-0000D29E0000}"/>
    <cellStyle name="20% - Accent1 4 4 2 2 3 2" xfId="40842" xr:uid="{00000000-0005-0000-0000-0000D39E0000}"/>
    <cellStyle name="20% - Accent1 4 4 2 2 3 2 2" xfId="40843" xr:uid="{00000000-0005-0000-0000-0000D49E0000}"/>
    <cellStyle name="20% - Accent1 4 4 2 2 3 2 2 2" xfId="40844" xr:uid="{00000000-0005-0000-0000-0000D59E0000}"/>
    <cellStyle name="20% - Accent1 4 4 2 2 3 2 2 2 2" xfId="40845" xr:uid="{00000000-0005-0000-0000-0000D69E0000}"/>
    <cellStyle name="20% - Accent1 4 4 2 2 3 2 2 2 2 2" xfId="40846" xr:uid="{00000000-0005-0000-0000-0000D79E0000}"/>
    <cellStyle name="20% - Accent1 4 4 2 2 3 2 2 2 3" xfId="40847" xr:uid="{00000000-0005-0000-0000-0000D89E0000}"/>
    <cellStyle name="20% - Accent1 4 4 2 2 3 2 2 3" xfId="40848" xr:uid="{00000000-0005-0000-0000-0000D99E0000}"/>
    <cellStyle name="20% - Accent1 4 4 2 2 3 2 2 3 2" xfId="40849" xr:uid="{00000000-0005-0000-0000-0000DA9E0000}"/>
    <cellStyle name="20% - Accent1 4 4 2 2 3 2 2 4" xfId="40850" xr:uid="{00000000-0005-0000-0000-0000DB9E0000}"/>
    <cellStyle name="20% - Accent1 4 4 2 2 3 2 3" xfId="40851" xr:uid="{00000000-0005-0000-0000-0000DC9E0000}"/>
    <cellStyle name="20% - Accent1 4 4 2 2 3 2 3 2" xfId="40852" xr:uid="{00000000-0005-0000-0000-0000DD9E0000}"/>
    <cellStyle name="20% - Accent1 4 4 2 2 3 2 3 2 2" xfId="40853" xr:uid="{00000000-0005-0000-0000-0000DE9E0000}"/>
    <cellStyle name="20% - Accent1 4 4 2 2 3 2 3 2 2 2" xfId="40854" xr:uid="{00000000-0005-0000-0000-0000DF9E0000}"/>
    <cellStyle name="20% - Accent1 4 4 2 2 3 2 3 2 3" xfId="40855" xr:uid="{00000000-0005-0000-0000-0000E09E0000}"/>
    <cellStyle name="20% - Accent1 4 4 2 2 3 2 3 3" xfId="40856" xr:uid="{00000000-0005-0000-0000-0000E19E0000}"/>
    <cellStyle name="20% - Accent1 4 4 2 2 3 2 3 3 2" xfId="40857" xr:uid="{00000000-0005-0000-0000-0000E29E0000}"/>
    <cellStyle name="20% - Accent1 4 4 2 2 3 2 3 4" xfId="40858" xr:uid="{00000000-0005-0000-0000-0000E39E0000}"/>
    <cellStyle name="20% - Accent1 4 4 2 2 3 2 4" xfId="40859" xr:uid="{00000000-0005-0000-0000-0000E49E0000}"/>
    <cellStyle name="20% - Accent1 4 4 2 2 3 2 4 2" xfId="40860" xr:uid="{00000000-0005-0000-0000-0000E59E0000}"/>
    <cellStyle name="20% - Accent1 4 4 2 2 3 2 4 2 2" xfId="40861" xr:uid="{00000000-0005-0000-0000-0000E69E0000}"/>
    <cellStyle name="20% - Accent1 4 4 2 2 3 2 4 2 2 2" xfId="40862" xr:uid="{00000000-0005-0000-0000-0000E79E0000}"/>
    <cellStyle name="20% - Accent1 4 4 2 2 3 2 4 2 3" xfId="40863" xr:uid="{00000000-0005-0000-0000-0000E89E0000}"/>
    <cellStyle name="20% - Accent1 4 4 2 2 3 2 4 3" xfId="40864" xr:uid="{00000000-0005-0000-0000-0000E99E0000}"/>
    <cellStyle name="20% - Accent1 4 4 2 2 3 2 4 3 2" xfId="40865" xr:uid="{00000000-0005-0000-0000-0000EA9E0000}"/>
    <cellStyle name="20% - Accent1 4 4 2 2 3 2 4 4" xfId="40866" xr:uid="{00000000-0005-0000-0000-0000EB9E0000}"/>
    <cellStyle name="20% - Accent1 4 4 2 2 3 2 5" xfId="40867" xr:uid="{00000000-0005-0000-0000-0000EC9E0000}"/>
    <cellStyle name="20% - Accent1 4 4 2 2 3 2 5 2" xfId="40868" xr:uid="{00000000-0005-0000-0000-0000ED9E0000}"/>
    <cellStyle name="20% - Accent1 4 4 2 2 3 2 5 2 2" xfId="40869" xr:uid="{00000000-0005-0000-0000-0000EE9E0000}"/>
    <cellStyle name="20% - Accent1 4 4 2 2 3 2 5 3" xfId="40870" xr:uid="{00000000-0005-0000-0000-0000EF9E0000}"/>
    <cellStyle name="20% - Accent1 4 4 2 2 3 2 6" xfId="40871" xr:uid="{00000000-0005-0000-0000-0000F09E0000}"/>
    <cellStyle name="20% - Accent1 4 4 2 2 3 2 6 2" xfId="40872" xr:uid="{00000000-0005-0000-0000-0000F19E0000}"/>
    <cellStyle name="20% - Accent1 4 4 2 2 3 2 6 2 2" xfId="40873" xr:uid="{00000000-0005-0000-0000-0000F29E0000}"/>
    <cellStyle name="20% - Accent1 4 4 2 2 3 2 6 3" xfId="40874" xr:uid="{00000000-0005-0000-0000-0000F39E0000}"/>
    <cellStyle name="20% - Accent1 4 4 2 2 3 2 7" xfId="40875" xr:uid="{00000000-0005-0000-0000-0000F49E0000}"/>
    <cellStyle name="20% - Accent1 4 4 2 2 3 2 7 2" xfId="40876" xr:uid="{00000000-0005-0000-0000-0000F59E0000}"/>
    <cellStyle name="20% - Accent1 4 4 2 2 3 2 8" xfId="40877" xr:uid="{00000000-0005-0000-0000-0000F69E0000}"/>
    <cellStyle name="20% - Accent1 4 4 2 2 3 2 8 2" xfId="40878" xr:uid="{00000000-0005-0000-0000-0000F79E0000}"/>
    <cellStyle name="20% - Accent1 4 4 2 2 3 2 9" xfId="40879" xr:uid="{00000000-0005-0000-0000-0000F89E0000}"/>
    <cellStyle name="20% - Accent1 4 4 2 2 3 3" xfId="40880" xr:uid="{00000000-0005-0000-0000-0000F99E0000}"/>
    <cellStyle name="20% - Accent1 4 4 2 2 3 3 2" xfId="40881" xr:uid="{00000000-0005-0000-0000-0000FA9E0000}"/>
    <cellStyle name="20% - Accent1 4 4 2 2 3 3 2 2" xfId="40882" xr:uid="{00000000-0005-0000-0000-0000FB9E0000}"/>
    <cellStyle name="20% - Accent1 4 4 2 2 3 3 2 2 2" xfId="40883" xr:uid="{00000000-0005-0000-0000-0000FC9E0000}"/>
    <cellStyle name="20% - Accent1 4 4 2 2 3 3 2 2 2 2" xfId="40884" xr:uid="{00000000-0005-0000-0000-0000FD9E0000}"/>
    <cellStyle name="20% - Accent1 4 4 2 2 3 3 2 2 3" xfId="40885" xr:uid="{00000000-0005-0000-0000-0000FE9E0000}"/>
    <cellStyle name="20% - Accent1 4 4 2 2 3 3 2 3" xfId="40886" xr:uid="{00000000-0005-0000-0000-0000FF9E0000}"/>
    <cellStyle name="20% - Accent1 4 4 2 2 3 3 2 3 2" xfId="40887" xr:uid="{00000000-0005-0000-0000-0000009F0000}"/>
    <cellStyle name="20% - Accent1 4 4 2 2 3 3 2 4" xfId="40888" xr:uid="{00000000-0005-0000-0000-0000019F0000}"/>
    <cellStyle name="20% - Accent1 4 4 2 2 3 3 3" xfId="40889" xr:uid="{00000000-0005-0000-0000-0000029F0000}"/>
    <cellStyle name="20% - Accent1 4 4 2 2 3 3 3 2" xfId="40890" xr:uid="{00000000-0005-0000-0000-0000039F0000}"/>
    <cellStyle name="20% - Accent1 4 4 2 2 3 3 3 2 2" xfId="40891" xr:uid="{00000000-0005-0000-0000-0000049F0000}"/>
    <cellStyle name="20% - Accent1 4 4 2 2 3 3 3 2 2 2" xfId="40892" xr:uid="{00000000-0005-0000-0000-0000059F0000}"/>
    <cellStyle name="20% - Accent1 4 4 2 2 3 3 3 2 3" xfId="40893" xr:uid="{00000000-0005-0000-0000-0000069F0000}"/>
    <cellStyle name="20% - Accent1 4 4 2 2 3 3 3 3" xfId="40894" xr:uid="{00000000-0005-0000-0000-0000079F0000}"/>
    <cellStyle name="20% - Accent1 4 4 2 2 3 3 3 3 2" xfId="40895" xr:uid="{00000000-0005-0000-0000-0000089F0000}"/>
    <cellStyle name="20% - Accent1 4 4 2 2 3 3 3 4" xfId="40896" xr:uid="{00000000-0005-0000-0000-0000099F0000}"/>
    <cellStyle name="20% - Accent1 4 4 2 2 3 3 4" xfId="40897" xr:uid="{00000000-0005-0000-0000-00000A9F0000}"/>
    <cellStyle name="20% - Accent1 4 4 2 2 3 3 4 2" xfId="40898" xr:uid="{00000000-0005-0000-0000-00000B9F0000}"/>
    <cellStyle name="20% - Accent1 4 4 2 2 3 3 4 2 2" xfId="40899" xr:uid="{00000000-0005-0000-0000-00000C9F0000}"/>
    <cellStyle name="20% - Accent1 4 4 2 2 3 3 4 2 2 2" xfId="40900" xr:uid="{00000000-0005-0000-0000-00000D9F0000}"/>
    <cellStyle name="20% - Accent1 4 4 2 2 3 3 4 2 3" xfId="40901" xr:uid="{00000000-0005-0000-0000-00000E9F0000}"/>
    <cellStyle name="20% - Accent1 4 4 2 2 3 3 4 3" xfId="40902" xr:uid="{00000000-0005-0000-0000-00000F9F0000}"/>
    <cellStyle name="20% - Accent1 4 4 2 2 3 3 4 3 2" xfId="40903" xr:uid="{00000000-0005-0000-0000-0000109F0000}"/>
    <cellStyle name="20% - Accent1 4 4 2 2 3 3 4 4" xfId="40904" xr:uid="{00000000-0005-0000-0000-0000119F0000}"/>
    <cellStyle name="20% - Accent1 4 4 2 2 3 3 5" xfId="40905" xr:uid="{00000000-0005-0000-0000-0000129F0000}"/>
    <cellStyle name="20% - Accent1 4 4 2 2 3 3 5 2" xfId="40906" xr:uid="{00000000-0005-0000-0000-0000139F0000}"/>
    <cellStyle name="20% - Accent1 4 4 2 2 3 3 5 2 2" xfId="40907" xr:uid="{00000000-0005-0000-0000-0000149F0000}"/>
    <cellStyle name="20% - Accent1 4 4 2 2 3 3 5 3" xfId="40908" xr:uid="{00000000-0005-0000-0000-0000159F0000}"/>
    <cellStyle name="20% - Accent1 4 4 2 2 3 3 6" xfId="40909" xr:uid="{00000000-0005-0000-0000-0000169F0000}"/>
    <cellStyle name="20% - Accent1 4 4 2 2 3 3 6 2" xfId="40910" xr:uid="{00000000-0005-0000-0000-0000179F0000}"/>
    <cellStyle name="20% - Accent1 4 4 2 2 3 3 6 2 2" xfId="40911" xr:uid="{00000000-0005-0000-0000-0000189F0000}"/>
    <cellStyle name="20% - Accent1 4 4 2 2 3 3 6 3" xfId="40912" xr:uid="{00000000-0005-0000-0000-0000199F0000}"/>
    <cellStyle name="20% - Accent1 4 4 2 2 3 3 7" xfId="40913" xr:uid="{00000000-0005-0000-0000-00001A9F0000}"/>
    <cellStyle name="20% - Accent1 4 4 2 2 3 3 7 2" xfId="40914" xr:uid="{00000000-0005-0000-0000-00001B9F0000}"/>
    <cellStyle name="20% - Accent1 4 4 2 2 3 3 8" xfId="40915" xr:uid="{00000000-0005-0000-0000-00001C9F0000}"/>
    <cellStyle name="20% - Accent1 4 4 2 2 3 3 8 2" xfId="40916" xr:uid="{00000000-0005-0000-0000-00001D9F0000}"/>
    <cellStyle name="20% - Accent1 4 4 2 2 3 3 9" xfId="40917" xr:uid="{00000000-0005-0000-0000-00001E9F0000}"/>
    <cellStyle name="20% - Accent1 4 4 2 2 3 4" xfId="40918" xr:uid="{00000000-0005-0000-0000-00001F9F0000}"/>
    <cellStyle name="20% - Accent1 4 4 2 2 3 4 2" xfId="40919" xr:uid="{00000000-0005-0000-0000-0000209F0000}"/>
    <cellStyle name="20% - Accent1 4 4 2 2 3 4 2 2" xfId="40920" xr:uid="{00000000-0005-0000-0000-0000219F0000}"/>
    <cellStyle name="20% - Accent1 4 4 2 2 3 4 2 2 2" xfId="40921" xr:uid="{00000000-0005-0000-0000-0000229F0000}"/>
    <cellStyle name="20% - Accent1 4 4 2 2 3 4 2 3" xfId="40922" xr:uid="{00000000-0005-0000-0000-0000239F0000}"/>
    <cellStyle name="20% - Accent1 4 4 2 2 3 4 3" xfId="40923" xr:uid="{00000000-0005-0000-0000-0000249F0000}"/>
    <cellStyle name="20% - Accent1 4 4 2 2 3 4 3 2" xfId="40924" xr:uid="{00000000-0005-0000-0000-0000259F0000}"/>
    <cellStyle name="20% - Accent1 4 4 2 2 3 4 4" xfId="40925" xr:uid="{00000000-0005-0000-0000-0000269F0000}"/>
    <cellStyle name="20% - Accent1 4 4 2 2 3 5" xfId="40926" xr:uid="{00000000-0005-0000-0000-0000279F0000}"/>
    <cellStyle name="20% - Accent1 4 4 2 2 3 5 2" xfId="40927" xr:uid="{00000000-0005-0000-0000-0000289F0000}"/>
    <cellStyle name="20% - Accent1 4 4 2 2 3 5 2 2" xfId="40928" xr:uid="{00000000-0005-0000-0000-0000299F0000}"/>
    <cellStyle name="20% - Accent1 4 4 2 2 3 5 2 2 2" xfId="40929" xr:uid="{00000000-0005-0000-0000-00002A9F0000}"/>
    <cellStyle name="20% - Accent1 4 4 2 2 3 5 2 3" xfId="40930" xr:uid="{00000000-0005-0000-0000-00002B9F0000}"/>
    <cellStyle name="20% - Accent1 4 4 2 2 3 5 3" xfId="40931" xr:uid="{00000000-0005-0000-0000-00002C9F0000}"/>
    <cellStyle name="20% - Accent1 4 4 2 2 3 5 3 2" xfId="40932" xr:uid="{00000000-0005-0000-0000-00002D9F0000}"/>
    <cellStyle name="20% - Accent1 4 4 2 2 3 5 4" xfId="40933" xr:uid="{00000000-0005-0000-0000-00002E9F0000}"/>
    <cellStyle name="20% - Accent1 4 4 2 2 3 6" xfId="40934" xr:uid="{00000000-0005-0000-0000-00002F9F0000}"/>
    <cellStyle name="20% - Accent1 4 4 2 2 3 6 2" xfId="40935" xr:uid="{00000000-0005-0000-0000-0000309F0000}"/>
    <cellStyle name="20% - Accent1 4 4 2 2 3 6 2 2" xfId="40936" xr:uid="{00000000-0005-0000-0000-0000319F0000}"/>
    <cellStyle name="20% - Accent1 4 4 2 2 3 6 2 2 2" xfId="40937" xr:uid="{00000000-0005-0000-0000-0000329F0000}"/>
    <cellStyle name="20% - Accent1 4 4 2 2 3 6 2 3" xfId="40938" xr:uid="{00000000-0005-0000-0000-0000339F0000}"/>
    <cellStyle name="20% - Accent1 4 4 2 2 3 6 3" xfId="40939" xr:uid="{00000000-0005-0000-0000-0000349F0000}"/>
    <cellStyle name="20% - Accent1 4 4 2 2 3 6 3 2" xfId="40940" xr:uid="{00000000-0005-0000-0000-0000359F0000}"/>
    <cellStyle name="20% - Accent1 4 4 2 2 3 6 4" xfId="40941" xr:uid="{00000000-0005-0000-0000-0000369F0000}"/>
    <cellStyle name="20% - Accent1 4 4 2 2 3 7" xfId="40942" xr:uid="{00000000-0005-0000-0000-0000379F0000}"/>
    <cellStyle name="20% - Accent1 4 4 2 2 3 7 2" xfId="40943" xr:uid="{00000000-0005-0000-0000-0000389F0000}"/>
    <cellStyle name="20% - Accent1 4 4 2 2 3 7 2 2" xfId="40944" xr:uid="{00000000-0005-0000-0000-0000399F0000}"/>
    <cellStyle name="20% - Accent1 4 4 2 2 3 7 3" xfId="40945" xr:uid="{00000000-0005-0000-0000-00003A9F0000}"/>
    <cellStyle name="20% - Accent1 4 4 2 2 3 8" xfId="40946" xr:uid="{00000000-0005-0000-0000-00003B9F0000}"/>
    <cellStyle name="20% - Accent1 4 4 2 2 3 8 2" xfId="40947" xr:uid="{00000000-0005-0000-0000-00003C9F0000}"/>
    <cellStyle name="20% - Accent1 4 4 2 2 3 8 2 2" xfId="40948" xr:uid="{00000000-0005-0000-0000-00003D9F0000}"/>
    <cellStyle name="20% - Accent1 4 4 2 2 3 8 3" xfId="40949" xr:uid="{00000000-0005-0000-0000-00003E9F0000}"/>
    <cellStyle name="20% - Accent1 4 4 2 2 3 9" xfId="40950" xr:uid="{00000000-0005-0000-0000-00003F9F0000}"/>
    <cellStyle name="20% - Accent1 4 4 2 2 3 9 2" xfId="40951" xr:uid="{00000000-0005-0000-0000-0000409F0000}"/>
    <cellStyle name="20% - Accent1 4 4 2 2 4" xfId="40952" xr:uid="{00000000-0005-0000-0000-0000419F0000}"/>
    <cellStyle name="20% - Accent1 4 4 2 2 4 10" xfId="40953" xr:uid="{00000000-0005-0000-0000-0000429F0000}"/>
    <cellStyle name="20% - Accent1 4 4 2 2 4 10 2" xfId="40954" xr:uid="{00000000-0005-0000-0000-0000439F0000}"/>
    <cellStyle name="20% - Accent1 4 4 2 2 4 11" xfId="40955" xr:uid="{00000000-0005-0000-0000-0000449F0000}"/>
    <cellStyle name="20% - Accent1 4 4 2 2 4 2" xfId="40956" xr:uid="{00000000-0005-0000-0000-0000459F0000}"/>
    <cellStyle name="20% - Accent1 4 4 2 2 4 2 2" xfId="40957" xr:uid="{00000000-0005-0000-0000-0000469F0000}"/>
    <cellStyle name="20% - Accent1 4 4 2 2 4 2 2 2" xfId="40958" xr:uid="{00000000-0005-0000-0000-0000479F0000}"/>
    <cellStyle name="20% - Accent1 4 4 2 2 4 2 2 2 2" xfId="40959" xr:uid="{00000000-0005-0000-0000-0000489F0000}"/>
    <cellStyle name="20% - Accent1 4 4 2 2 4 2 2 2 2 2" xfId="40960" xr:uid="{00000000-0005-0000-0000-0000499F0000}"/>
    <cellStyle name="20% - Accent1 4 4 2 2 4 2 2 2 3" xfId="40961" xr:uid="{00000000-0005-0000-0000-00004A9F0000}"/>
    <cellStyle name="20% - Accent1 4 4 2 2 4 2 2 3" xfId="40962" xr:uid="{00000000-0005-0000-0000-00004B9F0000}"/>
    <cellStyle name="20% - Accent1 4 4 2 2 4 2 2 3 2" xfId="40963" xr:uid="{00000000-0005-0000-0000-00004C9F0000}"/>
    <cellStyle name="20% - Accent1 4 4 2 2 4 2 2 4" xfId="40964" xr:uid="{00000000-0005-0000-0000-00004D9F0000}"/>
    <cellStyle name="20% - Accent1 4 4 2 2 4 2 3" xfId="40965" xr:uid="{00000000-0005-0000-0000-00004E9F0000}"/>
    <cellStyle name="20% - Accent1 4 4 2 2 4 2 3 2" xfId="40966" xr:uid="{00000000-0005-0000-0000-00004F9F0000}"/>
    <cellStyle name="20% - Accent1 4 4 2 2 4 2 3 2 2" xfId="40967" xr:uid="{00000000-0005-0000-0000-0000509F0000}"/>
    <cellStyle name="20% - Accent1 4 4 2 2 4 2 3 2 2 2" xfId="40968" xr:uid="{00000000-0005-0000-0000-0000519F0000}"/>
    <cellStyle name="20% - Accent1 4 4 2 2 4 2 3 2 3" xfId="40969" xr:uid="{00000000-0005-0000-0000-0000529F0000}"/>
    <cellStyle name="20% - Accent1 4 4 2 2 4 2 3 3" xfId="40970" xr:uid="{00000000-0005-0000-0000-0000539F0000}"/>
    <cellStyle name="20% - Accent1 4 4 2 2 4 2 3 3 2" xfId="40971" xr:uid="{00000000-0005-0000-0000-0000549F0000}"/>
    <cellStyle name="20% - Accent1 4 4 2 2 4 2 3 4" xfId="40972" xr:uid="{00000000-0005-0000-0000-0000559F0000}"/>
    <cellStyle name="20% - Accent1 4 4 2 2 4 2 4" xfId="40973" xr:uid="{00000000-0005-0000-0000-0000569F0000}"/>
    <cellStyle name="20% - Accent1 4 4 2 2 4 2 4 2" xfId="40974" xr:uid="{00000000-0005-0000-0000-0000579F0000}"/>
    <cellStyle name="20% - Accent1 4 4 2 2 4 2 4 2 2" xfId="40975" xr:uid="{00000000-0005-0000-0000-0000589F0000}"/>
    <cellStyle name="20% - Accent1 4 4 2 2 4 2 4 2 2 2" xfId="40976" xr:uid="{00000000-0005-0000-0000-0000599F0000}"/>
    <cellStyle name="20% - Accent1 4 4 2 2 4 2 4 2 3" xfId="40977" xr:uid="{00000000-0005-0000-0000-00005A9F0000}"/>
    <cellStyle name="20% - Accent1 4 4 2 2 4 2 4 3" xfId="40978" xr:uid="{00000000-0005-0000-0000-00005B9F0000}"/>
    <cellStyle name="20% - Accent1 4 4 2 2 4 2 4 3 2" xfId="40979" xr:uid="{00000000-0005-0000-0000-00005C9F0000}"/>
    <cellStyle name="20% - Accent1 4 4 2 2 4 2 4 4" xfId="40980" xr:uid="{00000000-0005-0000-0000-00005D9F0000}"/>
    <cellStyle name="20% - Accent1 4 4 2 2 4 2 5" xfId="40981" xr:uid="{00000000-0005-0000-0000-00005E9F0000}"/>
    <cellStyle name="20% - Accent1 4 4 2 2 4 2 5 2" xfId="40982" xr:uid="{00000000-0005-0000-0000-00005F9F0000}"/>
    <cellStyle name="20% - Accent1 4 4 2 2 4 2 5 2 2" xfId="40983" xr:uid="{00000000-0005-0000-0000-0000609F0000}"/>
    <cellStyle name="20% - Accent1 4 4 2 2 4 2 5 3" xfId="40984" xr:uid="{00000000-0005-0000-0000-0000619F0000}"/>
    <cellStyle name="20% - Accent1 4 4 2 2 4 2 6" xfId="40985" xr:uid="{00000000-0005-0000-0000-0000629F0000}"/>
    <cellStyle name="20% - Accent1 4 4 2 2 4 2 6 2" xfId="40986" xr:uid="{00000000-0005-0000-0000-0000639F0000}"/>
    <cellStyle name="20% - Accent1 4 4 2 2 4 2 6 2 2" xfId="40987" xr:uid="{00000000-0005-0000-0000-0000649F0000}"/>
    <cellStyle name="20% - Accent1 4 4 2 2 4 2 6 3" xfId="40988" xr:uid="{00000000-0005-0000-0000-0000659F0000}"/>
    <cellStyle name="20% - Accent1 4 4 2 2 4 2 7" xfId="40989" xr:uid="{00000000-0005-0000-0000-0000669F0000}"/>
    <cellStyle name="20% - Accent1 4 4 2 2 4 2 7 2" xfId="40990" xr:uid="{00000000-0005-0000-0000-0000679F0000}"/>
    <cellStyle name="20% - Accent1 4 4 2 2 4 2 8" xfId="40991" xr:uid="{00000000-0005-0000-0000-0000689F0000}"/>
    <cellStyle name="20% - Accent1 4 4 2 2 4 2 8 2" xfId="40992" xr:uid="{00000000-0005-0000-0000-0000699F0000}"/>
    <cellStyle name="20% - Accent1 4 4 2 2 4 2 9" xfId="40993" xr:uid="{00000000-0005-0000-0000-00006A9F0000}"/>
    <cellStyle name="20% - Accent1 4 4 2 2 4 3" xfId="40994" xr:uid="{00000000-0005-0000-0000-00006B9F0000}"/>
    <cellStyle name="20% - Accent1 4 4 2 2 4 3 2" xfId="40995" xr:uid="{00000000-0005-0000-0000-00006C9F0000}"/>
    <cellStyle name="20% - Accent1 4 4 2 2 4 3 2 2" xfId="40996" xr:uid="{00000000-0005-0000-0000-00006D9F0000}"/>
    <cellStyle name="20% - Accent1 4 4 2 2 4 3 2 2 2" xfId="40997" xr:uid="{00000000-0005-0000-0000-00006E9F0000}"/>
    <cellStyle name="20% - Accent1 4 4 2 2 4 3 2 2 2 2" xfId="40998" xr:uid="{00000000-0005-0000-0000-00006F9F0000}"/>
    <cellStyle name="20% - Accent1 4 4 2 2 4 3 2 2 3" xfId="40999" xr:uid="{00000000-0005-0000-0000-0000709F0000}"/>
    <cellStyle name="20% - Accent1 4 4 2 2 4 3 2 3" xfId="41000" xr:uid="{00000000-0005-0000-0000-0000719F0000}"/>
    <cellStyle name="20% - Accent1 4 4 2 2 4 3 2 3 2" xfId="41001" xr:uid="{00000000-0005-0000-0000-0000729F0000}"/>
    <cellStyle name="20% - Accent1 4 4 2 2 4 3 2 4" xfId="41002" xr:uid="{00000000-0005-0000-0000-0000739F0000}"/>
    <cellStyle name="20% - Accent1 4 4 2 2 4 3 3" xfId="41003" xr:uid="{00000000-0005-0000-0000-0000749F0000}"/>
    <cellStyle name="20% - Accent1 4 4 2 2 4 3 3 2" xfId="41004" xr:uid="{00000000-0005-0000-0000-0000759F0000}"/>
    <cellStyle name="20% - Accent1 4 4 2 2 4 3 3 2 2" xfId="41005" xr:uid="{00000000-0005-0000-0000-0000769F0000}"/>
    <cellStyle name="20% - Accent1 4 4 2 2 4 3 3 2 2 2" xfId="41006" xr:uid="{00000000-0005-0000-0000-0000779F0000}"/>
    <cellStyle name="20% - Accent1 4 4 2 2 4 3 3 2 3" xfId="41007" xr:uid="{00000000-0005-0000-0000-0000789F0000}"/>
    <cellStyle name="20% - Accent1 4 4 2 2 4 3 3 3" xfId="41008" xr:uid="{00000000-0005-0000-0000-0000799F0000}"/>
    <cellStyle name="20% - Accent1 4 4 2 2 4 3 3 3 2" xfId="41009" xr:uid="{00000000-0005-0000-0000-00007A9F0000}"/>
    <cellStyle name="20% - Accent1 4 4 2 2 4 3 3 4" xfId="41010" xr:uid="{00000000-0005-0000-0000-00007B9F0000}"/>
    <cellStyle name="20% - Accent1 4 4 2 2 4 3 4" xfId="41011" xr:uid="{00000000-0005-0000-0000-00007C9F0000}"/>
    <cellStyle name="20% - Accent1 4 4 2 2 4 3 4 2" xfId="41012" xr:uid="{00000000-0005-0000-0000-00007D9F0000}"/>
    <cellStyle name="20% - Accent1 4 4 2 2 4 3 4 2 2" xfId="41013" xr:uid="{00000000-0005-0000-0000-00007E9F0000}"/>
    <cellStyle name="20% - Accent1 4 4 2 2 4 3 4 2 2 2" xfId="41014" xr:uid="{00000000-0005-0000-0000-00007F9F0000}"/>
    <cellStyle name="20% - Accent1 4 4 2 2 4 3 4 2 3" xfId="41015" xr:uid="{00000000-0005-0000-0000-0000809F0000}"/>
    <cellStyle name="20% - Accent1 4 4 2 2 4 3 4 3" xfId="41016" xr:uid="{00000000-0005-0000-0000-0000819F0000}"/>
    <cellStyle name="20% - Accent1 4 4 2 2 4 3 4 3 2" xfId="41017" xr:uid="{00000000-0005-0000-0000-0000829F0000}"/>
    <cellStyle name="20% - Accent1 4 4 2 2 4 3 4 4" xfId="41018" xr:uid="{00000000-0005-0000-0000-0000839F0000}"/>
    <cellStyle name="20% - Accent1 4 4 2 2 4 3 5" xfId="41019" xr:uid="{00000000-0005-0000-0000-0000849F0000}"/>
    <cellStyle name="20% - Accent1 4 4 2 2 4 3 5 2" xfId="41020" xr:uid="{00000000-0005-0000-0000-0000859F0000}"/>
    <cellStyle name="20% - Accent1 4 4 2 2 4 3 5 2 2" xfId="41021" xr:uid="{00000000-0005-0000-0000-0000869F0000}"/>
    <cellStyle name="20% - Accent1 4 4 2 2 4 3 5 3" xfId="41022" xr:uid="{00000000-0005-0000-0000-0000879F0000}"/>
    <cellStyle name="20% - Accent1 4 4 2 2 4 3 6" xfId="41023" xr:uid="{00000000-0005-0000-0000-0000889F0000}"/>
    <cellStyle name="20% - Accent1 4 4 2 2 4 3 6 2" xfId="41024" xr:uid="{00000000-0005-0000-0000-0000899F0000}"/>
    <cellStyle name="20% - Accent1 4 4 2 2 4 3 6 2 2" xfId="41025" xr:uid="{00000000-0005-0000-0000-00008A9F0000}"/>
    <cellStyle name="20% - Accent1 4 4 2 2 4 3 6 3" xfId="41026" xr:uid="{00000000-0005-0000-0000-00008B9F0000}"/>
    <cellStyle name="20% - Accent1 4 4 2 2 4 3 7" xfId="41027" xr:uid="{00000000-0005-0000-0000-00008C9F0000}"/>
    <cellStyle name="20% - Accent1 4 4 2 2 4 3 7 2" xfId="41028" xr:uid="{00000000-0005-0000-0000-00008D9F0000}"/>
    <cellStyle name="20% - Accent1 4 4 2 2 4 3 8" xfId="41029" xr:uid="{00000000-0005-0000-0000-00008E9F0000}"/>
    <cellStyle name="20% - Accent1 4 4 2 2 4 3 8 2" xfId="41030" xr:uid="{00000000-0005-0000-0000-00008F9F0000}"/>
    <cellStyle name="20% - Accent1 4 4 2 2 4 3 9" xfId="41031" xr:uid="{00000000-0005-0000-0000-0000909F0000}"/>
    <cellStyle name="20% - Accent1 4 4 2 2 4 4" xfId="41032" xr:uid="{00000000-0005-0000-0000-0000919F0000}"/>
    <cellStyle name="20% - Accent1 4 4 2 2 4 4 2" xfId="41033" xr:uid="{00000000-0005-0000-0000-0000929F0000}"/>
    <cellStyle name="20% - Accent1 4 4 2 2 4 4 2 2" xfId="41034" xr:uid="{00000000-0005-0000-0000-0000939F0000}"/>
    <cellStyle name="20% - Accent1 4 4 2 2 4 4 2 2 2" xfId="41035" xr:uid="{00000000-0005-0000-0000-0000949F0000}"/>
    <cellStyle name="20% - Accent1 4 4 2 2 4 4 2 3" xfId="41036" xr:uid="{00000000-0005-0000-0000-0000959F0000}"/>
    <cellStyle name="20% - Accent1 4 4 2 2 4 4 3" xfId="41037" xr:uid="{00000000-0005-0000-0000-0000969F0000}"/>
    <cellStyle name="20% - Accent1 4 4 2 2 4 4 3 2" xfId="41038" xr:uid="{00000000-0005-0000-0000-0000979F0000}"/>
    <cellStyle name="20% - Accent1 4 4 2 2 4 4 4" xfId="41039" xr:uid="{00000000-0005-0000-0000-0000989F0000}"/>
    <cellStyle name="20% - Accent1 4 4 2 2 4 5" xfId="41040" xr:uid="{00000000-0005-0000-0000-0000999F0000}"/>
    <cellStyle name="20% - Accent1 4 4 2 2 4 5 2" xfId="41041" xr:uid="{00000000-0005-0000-0000-00009A9F0000}"/>
    <cellStyle name="20% - Accent1 4 4 2 2 4 5 2 2" xfId="41042" xr:uid="{00000000-0005-0000-0000-00009B9F0000}"/>
    <cellStyle name="20% - Accent1 4 4 2 2 4 5 2 2 2" xfId="41043" xr:uid="{00000000-0005-0000-0000-00009C9F0000}"/>
    <cellStyle name="20% - Accent1 4 4 2 2 4 5 2 3" xfId="41044" xr:uid="{00000000-0005-0000-0000-00009D9F0000}"/>
    <cellStyle name="20% - Accent1 4 4 2 2 4 5 3" xfId="41045" xr:uid="{00000000-0005-0000-0000-00009E9F0000}"/>
    <cellStyle name="20% - Accent1 4 4 2 2 4 5 3 2" xfId="41046" xr:uid="{00000000-0005-0000-0000-00009F9F0000}"/>
    <cellStyle name="20% - Accent1 4 4 2 2 4 5 4" xfId="41047" xr:uid="{00000000-0005-0000-0000-0000A09F0000}"/>
    <cellStyle name="20% - Accent1 4 4 2 2 4 6" xfId="41048" xr:uid="{00000000-0005-0000-0000-0000A19F0000}"/>
    <cellStyle name="20% - Accent1 4 4 2 2 4 6 2" xfId="41049" xr:uid="{00000000-0005-0000-0000-0000A29F0000}"/>
    <cellStyle name="20% - Accent1 4 4 2 2 4 6 2 2" xfId="41050" xr:uid="{00000000-0005-0000-0000-0000A39F0000}"/>
    <cellStyle name="20% - Accent1 4 4 2 2 4 6 2 2 2" xfId="41051" xr:uid="{00000000-0005-0000-0000-0000A49F0000}"/>
    <cellStyle name="20% - Accent1 4 4 2 2 4 6 2 3" xfId="41052" xr:uid="{00000000-0005-0000-0000-0000A59F0000}"/>
    <cellStyle name="20% - Accent1 4 4 2 2 4 6 3" xfId="41053" xr:uid="{00000000-0005-0000-0000-0000A69F0000}"/>
    <cellStyle name="20% - Accent1 4 4 2 2 4 6 3 2" xfId="41054" xr:uid="{00000000-0005-0000-0000-0000A79F0000}"/>
    <cellStyle name="20% - Accent1 4 4 2 2 4 6 4" xfId="41055" xr:uid="{00000000-0005-0000-0000-0000A89F0000}"/>
    <cellStyle name="20% - Accent1 4 4 2 2 4 7" xfId="41056" xr:uid="{00000000-0005-0000-0000-0000A99F0000}"/>
    <cellStyle name="20% - Accent1 4 4 2 2 4 7 2" xfId="41057" xr:uid="{00000000-0005-0000-0000-0000AA9F0000}"/>
    <cellStyle name="20% - Accent1 4 4 2 2 4 7 2 2" xfId="41058" xr:uid="{00000000-0005-0000-0000-0000AB9F0000}"/>
    <cellStyle name="20% - Accent1 4 4 2 2 4 7 3" xfId="41059" xr:uid="{00000000-0005-0000-0000-0000AC9F0000}"/>
    <cellStyle name="20% - Accent1 4 4 2 2 4 8" xfId="41060" xr:uid="{00000000-0005-0000-0000-0000AD9F0000}"/>
    <cellStyle name="20% - Accent1 4 4 2 2 4 8 2" xfId="41061" xr:uid="{00000000-0005-0000-0000-0000AE9F0000}"/>
    <cellStyle name="20% - Accent1 4 4 2 2 4 8 2 2" xfId="41062" xr:uid="{00000000-0005-0000-0000-0000AF9F0000}"/>
    <cellStyle name="20% - Accent1 4 4 2 2 4 8 3" xfId="41063" xr:uid="{00000000-0005-0000-0000-0000B09F0000}"/>
    <cellStyle name="20% - Accent1 4 4 2 2 4 9" xfId="41064" xr:uid="{00000000-0005-0000-0000-0000B19F0000}"/>
    <cellStyle name="20% - Accent1 4 4 2 2 4 9 2" xfId="41065" xr:uid="{00000000-0005-0000-0000-0000B29F0000}"/>
    <cellStyle name="20% - Accent1 4 4 2 2 5" xfId="41066" xr:uid="{00000000-0005-0000-0000-0000B39F0000}"/>
    <cellStyle name="20% - Accent1 4 4 2 2 5 2" xfId="41067" xr:uid="{00000000-0005-0000-0000-0000B49F0000}"/>
    <cellStyle name="20% - Accent1 4 4 2 2 5 2 2" xfId="41068" xr:uid="{00000000-0005-0000-0000-0000B59F0000}"/>
    <cellStyle name="20% - Accent1 4 4 2 2 5 2 2 2" xfId="41069" xr:uid="{00000000-0005-0000-0000-0000B69F0000}"/>
    <cellStyle name="20% - Accent1 4 4 2 2 5 2 2 2 2" xfId="41070" xr:uid="{00000000-0005-0000-0000-0000B79F0000}"/>
    <cellStyle name="20% - Accent1 4 4 2 2 5 2 2 3" xfId="41071" xr:uid="{00000000-0005-0000-0000-0000B89F0000}"/>
    <cellStyle name="20% - Accent1 4 4 2 2 5 2 3" xfId="41072" xr:uid="{00000000-0005-0000-0000-0000B99F0000}"/>
    <cellStyle name="20% - Accent1 4 4 2 2 5 2 3 2" xfId="41073" xr:uid="{00000000-0005-0000-0000-0000BA9F0000}"/>
    <cellStyle name="20% - Accent1 4 4 2 2 5 2 4" xfId="41074" xr:uid="{00000000-0005-0000-0000-0000BB9F0000}"/>
    <cellStyle name="20% - Accent1 4 4 2 2 5 3" xfId="41075" xr:uid="{00000000-0005-0000-0000-0000BC9F0000}"/>
    <cellStyle name="20% - Accent1 4 4 2 2 5 3 2" xfId="41076" xr:uid="{00000000-0005-0000-0000-0000BD9F0000}"/>
    <cellStyle name="20% - Accent1 4 4 2 2 5 3 2 2" xfId="41077" xr:uid="{00000000-0005-0000-0000-0000BE9F0000}"/>
    <cellStyle name="20% - Accent1 4 4 2 2 5 3 2 2 2" xfId="41078" xr:uid="{00000000-0005-0000-0000-0000BF9F0000}"/>
    <cellStyle name="20% - Accent1 4 4 2 2 5 3 2 3" xfId="41079" xr:uid="{00000000-0005-0000-0000-0000C09F0000}"/>
    <cellStyle name="20% - Accent1 4 4 2 2 5 3 3" xfId="41080" xr:uid="{00000000-0005-0000-0000-0000C19F0000}"/>
    <cellStyle name="20% - Accent1 4 4 2 2 5 3 3 2" xfId="41081" xr:uid="{00000000-0005-0000-0000-0000C29F0000}"/>
    <cellStyle name="20% - Accent1 4 4 2 2 5 3 4" xfId="41082" xr:uid="{00000000-0005-0000-0000-0000C39F0000}"/>
    <cellStyle name="20% - Accent1 4 4 2 2 5 4" xfId="41083" xr:uid="{00000000-0005-0000-0000-0000C49F0000}"/>
    <cellStyle name="20% - Accent1 4 4 2 2 5 4 2" xfId="41084" xr:uid="{00000000-0005-0000-0000-0000C59F0000}"/>
    <cellStyle name="20% - Accent1 4 4 2 2 5 4 2 2" xfId="41085" xr:uid="{00000000-0005-0000-0000-0000C69F0000}"/>
    <cellStyle name="20% - Accent1 4 4 2 2 5 4 2 2 2" xfId="41086" xr:uid="{00000000-0005-0000-0000-0000C79F0000}"/>
    <cellStyle name="20% - Accent1 4 4 2 2 5 4 2 3" xfId="41087" xr:uid="{00000000-0005-0000-0000-0000C89F0000}"/>
    <cellStyle name="20% - Accent1 4 4 2 2 5 4 3" xfId="41088" xr:uid="{00000000-0005-0000-0000-0000C99F0000}"/>
    <cellStyle name="20% - Accent1 4 4 2 2 5 4 3 2" xfId="41089" xr:uid="{00000000-0005-0000-0000-0000CA9F0000}"/>
    <cellStyle name="20% - Accent1 4 4 2 2 5 4 4" xfId="41090" xr:uid="{00000000-0005-0000-0000-0000CB9F0000}"/>
    <cellStyle name="20% - Accent1 4 4 2 2 5 5" xfId="41091" xr:uid="{00000000-0005-0000-0000-0000CC9F0000}"/>
    <cellStyle name="20% - Accent1 4 4 2 2 5 5 2" xfId="41092" xr:uid="{00000000-0005-0000-0000-0000CD9F0000}"/>
    <cellStyle name="20% - Accent1 4 4 2 2 5 5 2 2" xfId="41093" xr:uid="{00000000-0005-0000-0000-0000CE9F0000}"/>
    <cellStyle name="20% - Accent1 4 4 2 2 5 5 3" xfId="41094" xr:uid="{00000000-0005-0000-0000-0000CF9F0000}"/>
    <cellStyle name="20% - Accent1 4 4 2 2 5 6" xfId="41095" xr:uid="{00000000-0005-0000-0000-0000D09F0000}"/>
    <cellStyle name="20% - Accent1 4 4 2 2 5 6 2" xfId="41096" xr:uid="{00000000-0005-0000-0000-0000D19F0000}"/>
    <cellStyle name="20% - Accent1 4 4 2 2 5 6 2 2" xfId="41097" xr:uid="{00000000-0005-0000-0000-0000D29F0000}"/>
    <cellStyle name="20% - Accent1 4 4 2 2 5 6 3" xfId="41098" xr:uid="{00000000-0005-0000-0000-0000D39F0000}"/>
    <cellStyle name="20% - Accent1 4 4 2 2 5 7" xfId="41099" xr:uid="{00000000-0005-0000-0000-0000D49F0000}"/>
    <cellStyle name="20% - Accent1 4 4 2 2 5 7 2" xfId="41100" xr:uid="{00000000-0005-0000-0000-0000D59F0000}"/>
    <cellStyle name="20% - Accent1 4 4 2 2 5 8" xfId="41101" xr:uid="{00000000-0005-0000-0000-0000D69F0000}"/>
    <cellStyle name="20% - Accent1 4 4 2 2 5 8 2" xfId="41102" xr:uid="{00000000-0005-0000-0000-0000D79F0000}"/>
    <cellStyle name="20% - Accent1 4 4 2 2 5 9" xfId="41103" xr:uid="{00000000-0005-0000-0000-0000D89F0000}"/>
    <cellStyle name="20% - Accent1 4 4 2 2 6" xfId="41104" xr:uid="{00000000-0005-0000-0000-0000D99F0000}"/>
    <cellStyle name="20% - Accent1 4 4 2 2 6 2" xfId="41105" xr:uid="{00000000-0005-0000-0000-0000DA9F0000}"/>
    <cellStyle name="20% - Accent1 4 4 2 2 6 2 2" xfId="41106" xr:uid="{00000000-0005-0000-0000-0000DB9F0000}"/>
    <cellStyle name="20% - Accent1 4 4 2 2 6 2 2 2" xfId="41107" xr:uid="{00000000-0005-0000-0000-0000DC9F0000}"/>
    <cellStyle name="20% - Accent1 4 4 2 2 6 2 2 2 2" xfId="41108" xr:uid="{00000000-0005-0000-0000-0000DD9F0000}"/>
    <cellStyle name="20% - Accent1 4 4 2 2 6 2 2 3" xfId="41109" xr:uid="{00000000-0005-0000-0000-0000DE9F0000}"/>
    <cellStyle name="20% - Accent1 4 4 2 2 6 2 3" xfId="41110" xr:uid="{00000000-0005-0000-0000-0000DF9F0000}"/>
    <cellStyle name="20% - Accent1 4 4 2 2 6 2 3 2" xfId="41111" xr:uid="{00000000-0005-0000-0000-0000E09F0000}"/>
    <cellStyle name="20% - Accent1 4 4 2 2 6 2 4" xfId="41112" xr:uid="{00000000-0005-0000-0000-0000E19F0000}"/>
    <cellStyle name="20% - Accent1 4 4 2 2 6 3" xfId="41113" xr:uid="{00000000-0005-0000-0000-0000E29F0000}"/>
    <cellStyle name="20% - Accent1 4 4 2 2 6 3 2" xfId="41114" xr:uid="{00000000-0005-0000-0000-0000E39F0000}"/>
    <cellStyle name="20% - Accent1 4 4 2 2 6 3 2 2" xfId="41115" xr:uid="{00000000-0005-0000-0000-0000E49F0000}"/>
    <cellStyle name="20% - Accent1 4 4 2 2 6 3 2 2 2" xfId="41116" xr:uid="{00000000-0005-0000-0000-0000E59F0000}"/>
    <cellStyle name="20% - Accent1 4 4 2 2 6 3 2 3" xfId="41117" xr:uid="{00000000-0005-0000-0000-0000E69F0000}"/>
    <cellStyle name="20% - Accent1 4 4 2 2 6 3 3" xfId="41118" xr:uid="{00000000-0005-0000-0000-0000E79F0000}"/>
    <cellStyle name="20% - Accent1 4 4 2 2 6 3 3 2" xfId="41119" xr:uid="{00000000-0005-0000-0000-0000E89F0000}"/>
    <cellStyle name="20% - Accent1 4 4 2 2 6 3 4" xfId="41120" xr:uid="{00000000-0005-0000-0000-0000E99F0000}"/>
    <cellStyle name="20% - Accent1 4 4 2 2 6 4" xfId="41121" xr:uid="{00000000-0005-0000-0000-0000EA9F0000}"/>
    <cellStyle name="20% - Accent1 4 4 2 2 6 4 2" xfId="41122" xr:uid="{00000000-0005-0000-0000-0000EB9F0000}"/>
    <cellStyle name="20% - Accent1 4 4 2 2 6 4 2 2" xfId="41123" xr:uid="{00000000-0005-0000-0000-0000EC9F0000}"/>
    <cellStyle name="20% - Accent1 4 4 2 2 6 4 2 2 2" xfId="41124" xr:uid="{00000000-0005-0000-0000-0000ED9F0000}"/>
    <cellStyle name="20% - Accent1 4 4 2 2 6 4 2 3" xfId="41125" xr:uid="{00000000-0005-0000-0000-0000EE9F0000}"/>
    <cellStyle name="20% - Accent1 4 4 2 2 6 4 3" xfId="41126" xr:uid="{00000000-0005-0000-0000-0000EF9F0000}"/>
    <cellStyle name="20% - Accent1 4 4 2 2 6 4 3 2" xfId="41127" xr:uid="{00000000-0005-0000-0000-0000F09F0000}"/>
    <cellStyle name="20% - Accent1 4 4 2 2 6 4 4" xfId="41128" xr:uid="{00000000-0005-0000-0000-0000F19F0000}"/>
    <cellStyle name="20% - Accent1 4 4 2 2 6 5" xfId="41129" xr:uid="{00000000-0005-0000-0000-0000F29F0000}"/>
    <cellStyle name="20% - Accent1 4 4 2 2 6 5 2" xfId="41130" xr:uid="{00000000-0005-0000-0000-0000F39F0000}"/>
    <cellStyle name="20% - Accent1 4 4 2 2 6 5 2 2" xfId="41131" xr:uid="{00000000-0005-0000-0000-0000F49F0000}"/>
    <cellStyle name="20% - Accent1 4 4 2 2 6 5 3" xfId="41132" xr:uid="{00000000-0005-0000-0000-0000F59F0000}"/>
    <cellStyle name="20% - Accent1 4 4 2 2 6 6" xfId="41133" xr:uid="{00000000-0005-0000-0000-0000F69F0000}"/>
    <cellStyle name="20% - Accent1 4 4 2 2 6 6 2" xfId="41134" xr:uid="{00000000-0005-0000-0000-0000F79F0000}"/>
    <cellStyle name="20% - Accent1 4 4 2 2 6 6 2 2" xfId="41135" xr:uid="{00000000-0005-0000-0000-0000F89F0000}"/>
    <cellStyle name="20% - Accent1 4 4 2 2 6 6 3" xfId="41136" xr:uid="{00000000-0005-0000-0000-0000F99F0000}"/>
    <cellStyle name="20% - Accent1 4 4 2 2 6 7" xfId="41137" xr:uid="{00000000-0005-0000-0000-0000FA9F0000}"/>
    <cellStyle name="20% - Accent1 4 4 2 2 6 7 2" xfId="41138" xr:uid="{00000000-0005-0000-0000-0000FB9F0000}"/>
    <cellStyle name="20% - Accent1 4 4 2 2 6 8" xfId="41139" xr:uid="{00000000-0005-0000-0000-0000FC9F0000}"/>
    <cellStyle name="20% - Accent1 4 4 2 2 6 8 2" xfId="41140" xr:uid="{00000000-0005-0000-0000-0000FD9F0000}"/>
    <cellStyle name="20% - Accent1 4 4 2 2 6 9" xfId="41141" xr:uid="{00000000-0005-0000-0000-0000FE9F0000}"/>
    <cellStyle name="20% - Accent1 4 4 2 2 7" xfId="41142" xr:uid="{00000000-0005-0000-0000-0000FF9F0000}"/>
    <cellStyle name="20% - Accent1 4 4 2 2 7 2" xfId="41143" xr:uid="{00000000-0005-0000-0000-000000A00000}"/>
    <cellStyle name="20% - Accent1 4 4 2 2 7 2 2" xfId="41144" xr:uid="{00000000-0005-0000-0000-000001A00000}"/>
    <cellStyle name="20% - Accent1 4 4 2 2 7 2 2 2" xfId="41145" xr:uid="{00000000-0005-0000-0000-000002A00000}"/>
    <cellStyle name="20% - Accent1 4 4 2 2 7 2 3" xfId="41146" xr:uid="{00000000-0005-0000-0000-000003A00000}"/>
    <cellStyle name="20% - Accent1 4 4 2 2 7 3" xfId="41147" xr:uid="{00000000-0005-0000-0000-000004A00000}"/>
    <cellStyle name="20% - Accent1 4 4 2 2 7 3 2" xfId="41148" xr:uid="{00000000-0005-0000-0000-000005A00000}"/>
    <cellStyle name="20% - Accent1 4 4 2 2 7 4" xfId="41149" xr:uid="{00000000-0005-0000-0000-000006A00000}"/>
    <cellStyle name="20% - Accent1 4 4 2 2 8" xfId="41150" xr:uid="{00000000-0005-0000-0000-000007A00000}"/>
    <cellStyle name="20% - Accent1 4 4 2 2 8 2" xfId="41151" xr:uid="{00000000-0005-0000-0000-000008A00000}"/>
    <cellStyle name="20% - Accent1 4 4 2 2 8 2 2" xfId="41152" xr:uid="{00000000-0005-0000-0000-000009A00000}"/>
    <cellStyle name="20% - Accent1 4 4 2 2 8 2 2 2" xfId="41153" xr:uid="{00000000-0005-0000-0000-00000AA00000}"/>
    <cellStyle name="20% - Accent1 4 4 2 2 8 2 3" xfId="41154" xr:uid="{00000000-0005-0000-0000-00000BA00000}"/>
    <cellStyle name="20% - Accent1 4 4 2 2 8 3" xfId="41155" xr:uid="{00000000-0005-0000-0000-00000CA00000}"/>
    <cellStyle name="20% - Accent1 4 4 2 2 8 3 2" xfId="41156" xr:uid="{00000000-0005-0000-0000-00000DA00000}"/>
    <cellStyle name="20% - Accent1 4 4 2 2 8 4" xfId="41157" xr:uid="{00000000-0005-0000-0000-00000EA00000}"/>
    <cellStyle name="20% - Accent1 4 4 2 2 9" xfId="41158" xr:uid="{00000000-0005-0000-0000-00000FA00000}"/>
    <cellStyle name="20% - Accent1 4 4 2 2 9 2" xfId="41159" xr:uid="{00000000-0005-0000-0000-000010A00000}"/>
    <cellStyle name="20% - Accent1 4 4 2 2 9 2 2" xfId="41160" xr:uid="{00000000-0005-0000-0000-000011A00000}"/>
    <cellStyle name="20% - Accent1 4 4 2 2 9 2 2 2" xfId="41161" xr:uid="{00000000-0005-0000-0000-000012A00000}"/>
    <cellStyle name="20% - Accent1 4 4 2 2 9 2 3" xfId="41162" xr:uid="{00000000-0005-0000-0000-000013A00000}"/>
    <cellStyle name="20% - Accent1 4 4 2 2 9 3" xfId="41163" xr:uid="{00000000-0005-0000-0000-000014A00000}"/>
    <cellStyle name="20% - Accent1 4 4 2 2 9 3 2" xfId="41164" xr:uid="{00000000-0005-0000-0000-000015A00000}"/>
    <cellStyle name="20% - Accent1 4 4 2 2 9 4" xfId="41165" xr:uid="{00000000-0005-0000-0000-000016A00000}"/>
    <cellStyle name="20% - Accent1 4 4 2 3" xfId="41166" xr:uid="{00000000-0005-0000-0000-000017A00000}"/>
    <cellStyle name="20% - Accent1 4 4 2 3 10" xfId="41167" xr:uid="{00000000-0005-0000-0000-000018A00000}"/>
    <cellStyle name="20% - Accent1 4 4 2 3 10 2" xfId="41168" xr:uid="{00000000-0005-0000-0000-000019A00000}"/>
    <cellStyle name="20% - Accent1 4 4 2 3 11" xfId="41169" xr:uid="{00000000-0005-0000-0000-00001AA00000}"/>
    <cellStyle name="20% - Accent1 4 4 2 3 2" xfId="41170" xr:uid="{00000000-0005-0000-0000-00001BA00000}"/>
    <cellStyle name="20% - Accent1 4 4 2 3 2 2" xfId="41171" xr:uid="{00000000-0005-0000-0000-00001CA00000}"/>
    <cellStyle name="20% - Accent1 4 4 2 3 2 2 2" xfId="41172" xr:uid="{00000000-0005-0000-0000-00001DA00000}"/>
    <cellStyle name="20% - Accent1 4 4 2 3 2 2 2 2" xfId="41173" xr:uid="{00000000-0005-0000-0000-00001EA00000}"/>
    <cellStyle name="20% - Accent1 4 4 2 3 2 2 2 2 2" xfId="41174" xr:uid="{00000000-0005-0000-0000-00001FA00000}"/>
    <cellStyle name="20% - Accent1 4 4 2 3 2 2 2 3" xfId="41175" xr:uid="{00000000-0005-0000-0000-000020A00000}"/>
    <cellStyle name="20% - Accent1 4 4 2 3 2 2 3" xfId="41176" xr:uid="{00000000-0005-0000-0000-000021A00000}"/>
    <cellStyle name="20% - Accent1 4 4 2 3 2 2 3 2" xfId="41177" xr:uid="{00000000-0005-0000-0000-000022A00000}"/>
    <cellStyle name="20% - Accent1 4 4 2 3 2 2 4" xfId="41178" xr:uid="{00000000-0005-0000-0000-000023A00000}"/>
    <cellStyle name="20% - Accent1 4 4 2 3 2 3" xfId="41179" xr:uid="{00000000-0005-0000-0000-000024A00000}"/>
    <cellStyle name="20% - Accent1 4 4 2 3 2 3 2" xfId="41180" xr:uid="{00000000-0005-0000-0000-000025A00000}"/>
    <cellStyle name="20% - Accent1 4 4 2 3 2 3 2 2" xfId="41181" xr:uid="{00000000-0005-0000-0000-000026A00000}"/>
    <cellStyle name="20% - Accent1 4 4 2 3 2 3 2 2 2" xfId="41182" xr:uid="{00000000-0005-0000-0000-000027A00000}"/>
    <cellStyle name="20% - Accent1 4 4 2 3 2 3 2 3" xfId="41183" xr:uid="{00000000-0005-0000-0000-000028A00000}"/>
    <cellStyle name="20% - Accent1 4 4 2 3 2 3 3" xfId="41184" xr:uid="{00000000-0005-0000-0000-000029A00000}"/>
    <cellStyle name="20% - Accent1 4 4 2 3 2 3 3 2" xfId="41185" xr:uid="{00000000-0005-0000-0000-00002AA00000}"/>
    <cellStyle name="20% - Accent1 4 4 2 3 2 3 4" xfId="41186" xr:uid="{00000000-0005-0000-0000-00002BA00000}"/>
    <cellStyle name="20% - Accent1 4 4 2 3 2 4" xfId="41187" xr:uid="{00000000-0005-0000-0000-00002CA00000}"/>
    <cellStyle name="20% - Accent1 4 4 2 3 2 4 2" xfId="41188" xr:uid="{00000000-0005-0000-0000-00002DA00000}"/>
    <cellStyle name="20% - Accent1 4 4 2 3 2 4 2 2" xfId="41189" xr:uid="{00000000-0005-0000-0000-00002EA00000}"/>
    <cellStyle name="20% - Accent1 4 4 2 3 2 4 2 2 2" xfId="41190" xr:uid="{00000000-0005-0000-0000-00002FA00000}"/>
    <cellStyle name="20% - Accent1 4 4 2 3 2 4 2 3" xfId="41191" xr:uid="{00000000-0005-0000-0000-000030A00000}"/>
    <cellStyle name="20% - Accent1 4 4 2 3 2 4 3" xfId="41192" xr:uid="{00000000-0005-0000-0000-000031A00000}"/>
    <cellStyle name="20% - Accent1 4 4 2 3 2 4 3 2" xfId="41193" xr:uid="{00000000-0005-0000-0000-000032A00000}"/>
    <cellStyle name="20% - Accent1 4 4 2 3 2 4 4" xfId="41194" xr:uid="{00000000-0005-0000-0000-000033A00000}"/>
    <cellStyle name="20% - Accent1 4 4 2 3 2 5" xfId="41195" xr:uid="{00000000-0005-0000-0000-000034A00000}"/>
    <cellStyle name="20% - Accent1 4 4 2 3 2 5 2" xfId="41196" xr:uid="{00000000-0005-0000-0000-000035A00000}"/>
    <cellStyle name="20% - Accent1 4 4 2 3 2 5 2 2" xfId="41197" xr:uid="{00000000-0005-0000-0000-000036A00000}"/>
    <cellStyle name="20% - Accent1 4 4 2 3 2 5 3" xfId="41198" xr:uid="{00000000-0005-0000-0000-000037A00000}"/>
    <cellStyle name="20% - Accent1 4 4 2 3 2 6" xfId="41199" xr:uid="{00000000-0005-0000-0000-000038A00000}"/>
    <cellStyle name="20% - Accent1 4 4 2 3 2 6 2" xfId="41200" xr:uid="{00000000-0005-0000-0000-000039A00000}"/>
    <cellStyle name="20% - Accent1 4 4 2 3 2 6 2 2" xfId="41201" xr:uid="{00000000-0005-0000-0000-00003AA00000}"/>
    <cellStyle name="20% - Accent1 4 4 2 3 2 6 3" xfId="41202" xr:uid="{00000000-0005-0000-0000-00003BA00000}"/>
    <cellStyle name="20% - Accent1 4 4 2 3 2 7" xfId="41203" xr:uid="{00000000-0005-0000-0000-00003CA00000}"/>
    <cellStyle name="20% - Accent1 4 4 2 3 2 7 2" xfId="41204" xr:uid="{00000000-0005-0000-0000-00003DA00000}"/>
    <cellStyle name="20% - Accent1 4 4 2 3 2 8" xfId="41205" xr:uid="{00000000-0005-0000-0000-00003EA00000}"/>
    <cellStyle name="20% - Accent1 4 4 2 3 2 8 2" xfId="41206" xr:uid="{00000000-0005-0000-0000-00003FA00000}"/>
    <cellStyle name="20% - Accent1 4 4 2 3 2 9" xfId="41207" xr:uid="{00000000-0005-0000-0000-000040A00000}"/>
    <cellStyle name="20% - Accent1 4 4 2 3 3" xfId="41208" xr:uid="{00000000-0005-0000-0000-000041A00000}"/>
    <cellStyle name="20% - Accent1 4 4 2 3 3 2" xfId="41209" xr:uid="{00000000-0005-0000-0000-000042A00000}"/>
    <cellStyle name="20% - Accent1 4 4 2 3 3 2 2" xfId="41210" xr:uid="{00000000-0005-0000-0000-000043A00000}"/>
    <cellStyle name="20% - Accent1 4 4 2 3 3 2 2 2" xfId="41211" xr:uid="{00000000-0005-0000-0000-000044A00000}"/>
    <cellStyle name="20% - Accent1 4 4 2 3 3 2 2 2 2" xfId="41212" xr:uid="{00000000-0005-0000-0000-000045A00000}"/>
    <cellStyle name="20% - Accent1 4 4 2 3 3 2 2 3" xfId="41213" xr:uid="{00000000-0005-0000-0000-000046A00000}"/>
    <cellStyle name="20% - Accent1 4 4 2 3 3 2 3" xfId="41214" xr:uid="{00000000-0005-0000-0000-000047A00000}"/>
    <cellStyle name="20% - Accent1 4 4 2 3 3 2 3 2" xfId="41215" xr:uid="{00000000-0005-0000-0000-000048A00000}"/>
    <cellStyle name="20% - Accent1 4 4 2 3 3 2 4" xfId="41216" xr:uid="{00000000-0005-0000-0000-000049A00000}"/>
    <cellStyle name="20% - Accent1 4 4 2 3 3 3" xfId="41217" xr:uid="{00000000-0005-0000-0000-00004AA00000}"/>
    <cellStyle name="20% - Accent1 4 4 2 3 3 3 2" xfId="41218" xr:uid="{00000000-0005-0000-0000-00004BA00000}"/>
    <cellStyle name="20% - Accent1 4 4 2 3 3 3 2 2" xfId="41219" xr:uid="{00000000-0005-0000-0000-00004CA00000}"/>
    <cellStyle name="20% - Accent1 4 4 2 3 3 3 2 2 2" xfId="41220" xr:uid="{00000000-0005-0000-0000-00004DA00000}"/>
    <cellStyle name="20% - Accent1 4 4 2 3 3 3 2 3" xfId="41221" xr:uid="{00000000-0005-0000-0000-00004EA00000}"/>
    <cellStyle name="20% - Accent1 4 4 2 3 3 3 3" xfId="41222" xr:uid="{00000000-0005-0000-0000-00004FA00000}"/>
    <cellStyle name="20% - Accent1 4 4 2 3 3 3 3 2" xfId="41223" xr:uid="{00000000-0005-0000-0000-000050A00000}"/>
    <cellStyle name="20% - Accent1 4 4 2 3 3 3 4" xfId="41224" xr:uid="{00000000-0005-0000-0000-000051A00000}"/>
    <cellStyle name="20% - Accent1 4 4 2 3 3 4" xfId="41225" xr:uid="{00000000-0005-0000-0000-000052A00000}"/>
    <cellStyle name="20% - Accent1 4 4 2 3 3 4 2" xfId="41226" xr:uid="{00000000-0005-0000-0000-000053A00000}"/>
    <cellStyle name="20% - Accent1 4 4 2 3 3 4 2 2" xfId="41227" xr:uid="{00000000-0005-0000-0000-000054A00000}"/>
    <cellStyle name="20% - Accent1 4 4 2 3 3 4 2 2 2" xfId="41228" xr:uid="{00000000-0005-0000-0000-000055A00000}"/>
    <cellStyle name="20% - Accent1 4 4 2 3 3 4 2 3" xfId="41229" xr:uid="{00000000-0005-0000-0000-000056A00000}"/>
    <cellStyle name="20% - Accent1 4 4 2 3 3 4 3" xfId="41230" xr:uid="{00000000-0005-0000-0000-000057A00000}"/>
    <cellStyle name="20% - Accent1 4 4 2 3 3 4 3 2" xfId="41231" xr:uid="{00000000-0005-0000-0000-000058A00000}"/>
    <cellStyle name="20% - Accent1 4 4 2 3 3 4 4" xfId="41232" xr:uid="{00000000-0005-0000-0000-000059A00000}"/>
    <cellStyle name="20% - Accent1 4 4 2 3 3 5" xfId="41233" xr:uid="{00000000-0005-0000-0000-00005AA00000}"/>
    <cellStyle name="20% - Accent1 4 4 2 3 3 5 2" xfId="41234" xr:uid="{00000000-0005-0000-0000-00005BA00000}"/>
    <cellStyle name="20% - Accent1 4 4 2 3 3 5 2 2" xfId="41235" xr:uid="{00000000-0005-0000-0000-00005CA00000}"/>
    <cellStyle name="20% - Accent1 4 4 2 3 3 5 3" xfId="41236" xr:uid="{00000000-0005-0000-0000-00005DA00000}"/>
    <cellStyle name="20% - Accent1 4 4 2 3 3 6" xfId="41237" xr:uid="{00000000-0005-0000-0000-00005EA00000}"/>
    <cellStyle name="20% - Accent1 4 4 2 3 3 6 2" xfId="41238" xr:uid="{00000000-0005-0000-0000-00005FA00000}"/>
    <cellStyle name="20% - Accent1 4 4 2 3 3 6 2 2" xfId="41239" xr:uid="{00000000-0005-0000-0000-000060A00000}"/>
    <cellStyle name="20% - Accent1 4 4 2 3 3 6 3" xfId="41240" xr:uid="{00000000-0005-0000-0000-000061A00000}"/>
    <cellStyle name="20% - Accent1 4 4 2 3 3 7" xfId="41241" xr:uid="{00000000-0005-0000-0000-000062A00000}"/>
    <cellStyle name="20% - Accent1 4 4 2 3 3 7 2" xfId="41242" xr:uid="{00000000-0005-0000-0000-000063A00000}"/>
    <cellStyle name="20% - Accent1 4 4 2 3 3 8" xfId="41243" xr:uid="{00000000-0005-0000-0000-000064A00000}"/>
    <cellStyle name="20% - Accent1 4 4 2 3 3 8 2" xfId="41244" xr:uid="{00000000-0005-0000-0000-000065A00000}"/>
    <cellStyle name="20% - Accent1 4 4 2 3 3 9" xfId="41245" xr:uid="{00000000-0005-0000-0000-000066A00000}"/>
    <cellStyle name="20% - Accent1 4 4 2 3 4" xfId="41246" xr:uid="{00000000-0005-0000-0000-000067A00000}"/>
    <cellStyle name="20% - Accent1 4 4 2 3 4 2" xfId="41247" xr:uid="{00000000-0005-0000-0000-000068A00000}"/>
    <cellStyle name="20% - Accent1 4 4 2 3 4 2 2" xfId="41248" xr:uid="{00000000-0005-0000-0000-000069A00000}"/>
    <cellStyle name="20% - Accent1 4 4 2 3 4 2 2 2" xfId="41249" xr:uid="{00000000-0005-0000-0000-00006AA00000}"/>
    <cellStyle name="20% - Accent1 4 4 2 3 4 2 3" xfId="41250" xr:uid="{00000000-0005-0000-0000-00006BA00000}"/>
    <cellStyle name="20% - Accent1 4 4 2 3 4 3" xfId="41251" xr:uid="{00000000-0005-0000-0000-00006CA00000}"/>
    <cellStyle name="20% - Accent1 4 4 2 3 4 3 2" xfId="41252" xr:uid="{00000000-0005-0000-0000-00006DA00000}"/>
    <cellStyle name="20% - Accent1 4 4 2 3 4 4" xfId="41253" xr:uid="{00000000-0005-0000-0000-00006EA00000}"/>
    <cellStyle name="20% - Accent1 4 4 2 3 5" xfId="41254" xr:uid="{00000000-0005-0000-0000-00006FA00000}"/>
    <cellStyle name="20% - Accent1 4 4 2 3 5 2" xfId="41255" xr:uid="{00000000-0005-0000-0000-000070A00000}"/>
    <cellStyle name="20% - Accent1 4 4 2 3 5 2 2" xfId="41256" xr:uid="{00000000-0005-0000-0000-000071A00000}"/>
    <cellStyle name="20% - Accent1 4 4 2 3 5 2 2 2" xfId="41257" xr:uid="{00000000-0005-0000-0000-000072A00000}"/>
    <cellStyle name="20% - Accent1 4 4 2 3 5 2 3" xfId="41258" xr:uid="{00000000-0005-0000-0000-000073A00000}"/>
    <cellStyle name="20% - Accent1 4 4 2 3 5 3" xfId="41259" xr:uid="{00000000-0005-0000-0000-000074A00000}"/>
    <cellStyle name="20% - Accent1 4 4 2 3 5 3 2" xfId="41260" xr:uid="{00000000-0005-0000-0000-000075A00000}"/>
    <cellStyle name="20% - Accent1 4 4 2 3 5 4" xfId="41261" xr:uid="{00000000-0005-0000-0000-000076A00000}"/>
    <cellStyle name="20% - Accent1 4 4 2 3 6" xfId="41262" xr:uid="{00000000-0005-0000-0000-000077A00000}"/>
    <cellStyle name="20% - Accent1 4 4 2 3 6 2" xfId="41263" xr:uid="{00000000-0005-0000-0000-000078A00000}"/>
    <cellStyle name="20% - Accent1 4 4 2 3 6 2 2" xfId="41264" xr:uid="{00000000-0005-0000-0000-000079A00000}"/>
    <cellStyle name="20% - Accent1 4 4 2 3 6 2 2 2" xfId="41265" xr:uid="{00000000-0005-0000-0000-00007AA00000}"/>
    <cellStyle name="20% - Accent1 4 4 2 3 6 2 3" xfId="41266" xr:uid="{00000000-0005-0000-0000-00007BA00000}"/>
    <cellStyle name="20% - Accent1 4 4 2 3 6 3" xfId="41267" xr:uid="{00000000-0005-0000-0000-00007CA00000}"/>
    <cellStyle name="20% - Accent1 4 4 2 3 6 3 2" xfId="41268" xr:uid="{00000000-0005-0000-0000-00007DA00000}"/>
    <cellStyle name="20% - Accent1 4 4 2 3 6 4" xfId="41269" xr:uid="{00000000-0005-0000-0000-00007EA00000}"/>
    <cellStyle name="20% - Accent1 4 4 2 3 7" xfId="41270" xr:uid="{00000000-0005-0000-0000-00007FA00000}"/>
    <cellStyle name="20% - Accent1 4 4 2 3 7 2" xfId="41271" xr:uid="{00000000-0005-0000-0000-000080A00000}"/>
    <cellStyle name="20% - Accent1 4 4 2 3 7 2 2" xfId="41272" xr:uid="{00000000-0005-0000-0000-000081A00000}"/>
    <cellStyle name="20% - Accent1 4 4 2 3 7 3" xfId="41273" xr:uid="{00000000-0005-0000-0000-000082A00000}"/>
    <cellStyle name="20% - Accent1 4 4 2 3 8" xfId="41274" xr:uid="{00000000-0005-0000-0000-000083A00000}"/>
    <cellStyle name="20% - Accent1 4 4 2 3 8 2" xfId="41275" xr:uid="{00000000-0005-0000-0000-000084A00000}"/>
    <cellStyle name="20% - Accent1 4 4 2 3 8 2 2" xfId="41276" xr:uid="{00000000-0005-0000-0000-000085A00000}"/>
    <cellStyle name="20% - Accent1 4 4 2 3 8 3" xfId="41277" xr:uid="{00000000-0005-0000-0000-000086A00000}"/>
    <cellStyle name="20% - Accent1 4 4 2 3 9" xfId="41278" xr:uid="{00000000-0005-0000-0000-000087A00000}"/>
    <cellStyle name="20% - Accent1 4 4 2 3 9 2" xfId="41279" xr:uid="{00000000-0005-0000-0000-000088A00000}"/>
    <cellStyle name="20% - Accent1 4 4 2 4" xfId="41280" xr:uid="{00000000-0005-0000-0000-000089A00000}"/>
    <cellStyle name="20% - Accent1 4 4 2 4 10" xfId="41281" xr:uid="{00000000-0005-0000-0000-00008AA00000}"/>
    <cellStyle name="20% - Accent1 4 4 2 4 10 2" xfId="41282" xr:uid="{00000000-0005-0000-0000-00008BA00000}"/>
    <cellStyle name="20% - Accent1 4 4 2 4 11" xfId="41283" xr:uid="{00000000-0005-0000-0000-00008CA00000}"/>
    <cellStyle name="20% - Accent1 4 4 2 4 2" xfId="41284" xr:uid="{00000000-0005-0000-0000-00008DA00000}"/>
    <cellStyle name="20% - Accent1 4 4 2 4 2 2" xfId="41285" xr:uid="{00000000-0005-0000-0000-00008EA00000}"/>
    <cellStyle name="20% - Accent1 4 4 2 4 2 2 2" xfId="41286" xr:uid="{00000000-0005-0000-0000-00008FA00000}"/>
    <cellStyle name="20% - Accent1 4 4 2 4 2 2 2 2" xfId="41287" xr:uid="{00000000-0005-0000-0000-000090A00000}"/>
    <cellStyle name="20% - Accent1 4 4 2 4 2 2 2 2 2" xfId="41288" xr:uid="{00000000-0005-0000-0000-000091A00000}"/>
    <cellStyle name="20% - Accent1 4 4 2 4 2 2 2 3" xfId="41289" xr:uid="{00000000-0005-0000-0000-000092A00000}"/>
    <cellStyle name="20% - Accent1 4 4 2 4 2 2 3" xfId="41290" xr:uid="{00000000-0005-0000-0000-000093A00000}"/>
    <cellStyle name="20% - Accent1 4 4 2 4 2 2 3 2" xfId="41291" xr:uid="{00000000-0005-0000-0000-000094A00000}"/>
    <cellStyle name="20% - Accent1 4 4 2 4 2 2 4" xfId="41292" xr:uid="{00000000-0005-0000-0000-000095A00000}"/>
    <cellStyle name="20% - Accent1 4 4 2 4 2 3" xfId="41293" xr:uid="{00000000-0005-0000-0000-000096A00000}"/>
    <cellStyle name="20% - Accent1 4 4 2 4 2 3 2" xfId="41294" xr:uid="{00000000-0005-0000-0000-000097A00000}"/>
    <cellStyle name="20% - Accent1 4 4 2 4 2 3 2 2" xfId="41295" xr:uid="{00000000-0005-0000-0000-000098A00000}"/>
    <cellStyle name="20% - Accent1 4 4 2 4 2 3 2 2 2" xfId="41296" xr:uid="{00000000-0005-0000-0000-000099A00000}"/>
    <cellStyle name="20% - Accent1 4 4 2 4 2 3 2 3" xfId="41297" xr:uid="{00000000-0005-0000-0000-00009AA00000}"/>
    <cellStyle name="20% - Accent1 4 4 2 4 2 3 3" xfId="41298" xr:uid="{00000000-0005-0000-0000-00009BA00000}"/>
    <cellStyle name="20% - Accent1 4 4 2 4 2 3 3 2" xfId="41299" xr:uid="{00000000-0005-0000-0000-00009CA00000}"/>
    <cellStyle name="20% - Accent1 4 4 2 4 2 3 4" xfId="41300" xr:uid="{00000000-0005-0000-0000-00009DA00000}"/>
    <cellStyle name="20% - Accent1 4 4 2 4 2 4" xfId="41301" xr:uid="{00000000-0005-0000-0000-00009EA00000}"/>
    <cellStyle name="20% - Accent1 4 4 2 4 2 4 2" xfId="41302" xr:uid="{00000000-0005-0000-0000-00009FA00000}"/>
    <cellStyle name="20% - Accent1 4 4 2 4 2 4 2 2" xfId="41303" xr:uid="{00000000-0005-0000-0000-0000A0A00000}"/>
    <cellStyle name="20% - Accent1 4 4 2 4 2 4 2 2 2" xfId="41304" xr:uid="{00000000-0005-0000-0000-0000A1A00000}"/>
    <cellStyle name="20% - Accent1 4 4 2 4 2 4 2 3" xfId="41305" xr:uid="{00000000-0005-0000-0000-0000A2A00000}"/>
    <cellStyle name="20% - Accent1 4 4 2 4 2 4 3" xfId="41306" xr:uid="{00000000-0005-0000-0000-0000A3A00000}"/>
    <cellStyle name="20% - Accent1 4 4 2 4 2 4 3 2" xfId="41307" xr:uid="{00000000-0005-0000-0000-0000A4A00000}"/>
    <cellStyle name="20% - Accent1 4 4 2 4 2 4 4" xfId="41308" xr:uid="{00000000-0005-0000-0000-0000A5A00000}"/>
    <cellStyle name="20% - Accent1 4 4 2 4 2 5" xfId="41309" xr:uid="{00000000-0005-0000-0000-0000A6A00000}"/>
    <cellStyle name="20% - Accent1 4 4 2 4 2 5 2" xfId="41310" xr:uid="{00000000-0005-0000-0000-0000A7A00000}"/>
    <cellStyle name="20% - Accent1 4 4 2 4 2 5 2 2" xfId="41311" xr:uid="{00000000-0005-0000-0000-0000A8A00000}"/>
    <cellStyle name="20% - Accent1 4 4 2 4 2 5 3" xfId="41312" xr:uid="{00000000-0005-0000-0000-0000A9A00000}"/>
    <cellStyle name="20% - Accent1 4 4 2 4 2 6" xfId="41313" xr:uid="{00000000-0005-0000-0000-0000AAA00000}"/>
    <cellStyle name="20% - Accent1 4 4 2 4 2 6 2" xfId="41314" xr:uid="{00000000-0005-0000-0000-0000ABA00000}"/>
    <cellStyle name="20% - Accent1 4 4 2 4 2 6 2 2" xfId="41315" xr:uid="{00000000-0005-0000-0000-0000ACA00000}"/>
    <cellStyle name="20% - Accent1 4 4 2 4 2 6 3" xfId="41316" xr:uid="{00000000-0005-0000-0000-0000ADA00000}"/>
    <cellStyle name="20% - Accent1 4 4 2 4 2 7" xfId="41317" xr:uid="{00000000-0005-0000-0000-0000AEA00000}"/>
    <cellStyle name="20% - Accent1 4 4 2 4 2 7 2" xfId="41318" xr:uid="{00000000-0005-0000-0000-0000AFA00000}"/>
    <cellStyle name="20% - Accent1 4 4 2 4 2 8" xfId="41319" xr:uid="{00000000-0005-0000-0000-0000B0A00000}"/>
    <cellStyle name="20% - Accent1 4 4 2 4 2 8 2" xfId="41320" xr:uid="{00000000-0005-0000-0000-0000B1A00000}"/>
    <cellStyle name="20% - Accent1 4 4 2 4 2 9" xfId="41321" xr:uid="{00000000-0005-0000-0000-0000B2A00000}"/>
    <cellStyle name="20% - Accent1 4 4 2 4 3" xfId="41322" xr:uid="{00000000-0005-0000-0000-0000B3A00000}"/>
    <cellStyle name="20% - Accent1 4 4 2 4 3 2" xfId="41323" xr:uid="{00000000-0005-0000-0000-0000B4A00000}"/>
    <cellStyle name="20% - Accent1 4 4 2 4 3 2 2" xfId="41324" xr:uid="{00000000-0005-0000-0000-0000B5A00000}"/>
    <cellStyle name="20% - Accent1 4 4 2 4 3 2 2 2" xfId="41325" xr:uid="{00000000-0005-0000-0000-0000B6A00000}"/>
    <cellStyle name="20% - Accent1 4 4 2 4 3 2 2 2 2" xfId="41326" xr:uid="{00000000-0005-0000-0000-0000B7A00000}"/>
    <cellStyle name="20% - Accent1 4 4 2 4 3 2 2 3" xfId="41327" xr:uid="{00000000-0005-0000-0000-0000B8A00000}"/>
    <cellStyle name="20% - Accent1 4 4 2 4 3 2 3" xfId="41328" xr:uid="{00000000-0005-0000-0000-0000B9A00000}"/>
    <cellStyle name="20% - Accent1 4 4 2 4 3 2 3 2" xfId="41329" xr:uid="{00000000-0005-0000-0000-0000BAA00000}"/>
    <cellStyle name="20% - Accent1 4 4 2 4 3 2 4" xfId="41330" xr:uid="{00000000-0005-0000-0000-0000BBA00000}"/>
    <cellStyle name="20% - Accent1 4 4 2 4 3 3" xfId="41331" xr:uid="{00000000-0005-0000-0000-0000BCA00000}"/>
    <cellStyle name="20% - Accent1 4 4 2 4 3 3 2" xfId="41332" xr:uid="{00000000-0005-0000-0000-0000BDA00000}"/>
    <cellStyle name="20% - Accent1 4 4 2 4 3 3 2 2" xfId="41333" xr:uid="{00000000-0005-0000-0000-0000BEA00000}"/>
    <cellStyle name="20% - Accent1 4 4 2 4 3 3 2 2 2" xfId="41334" xr:uid="{00000000-0005-0000-0000-0000BFA00000}"/>
    <cellStyle name="20% - Accent1 4 4 2 4 3 3 2 3" xfId="41335" xr:uid="{00000000-0005-0000-0000-0000C0A00000}"/>
    <cellStyle name="20% - Accent1 4 4 2 4 3 3 3" xfId="41336" xr:uid="{00000000-0005-0000-0000-0000C1A00000}"/>
    <cellStyle name="20% - Accent1 4 4 2 4 3 3 3 2" xfId="41337" xr:uid="{00000000-0005-0000-0000-0000C2A00000}"/>
    <cellStyle name="20% - Accent1 4 4 2 4 3 3 4" xfId="41338" xr:uid="{00000000-0005-0000-0000-0000C3A00000}"/>
    <cellStyle name="20% - Accent1 4 4 2 4 3 4" xfId="41339" xr:uid="{00000000-0005-0000-0000-0000C4A00000}"/>
    <cellStyle name="20% - Accent1 4 4 2 4 3 4 2" xfId="41340" xr:uid="{00000000-0005-0000-0000-0000C5A00000}"/>
    <cellStyle name="20% - Accent1 4 4 2 4 3 4 2 2" xfId="41341" xr:uid="{00000000-0005-0000-0000-0000C6A00000}"/>
    <cellStyle name="20% - Accent1 4 4 2 4 3 4 2 2 2" xfId="41342" xr:uid="{00000000-0005-0000-0000-0000C7A00000}"/>
    <cellStyle name="20% - Accent1 4 4 2 4 3 4 2 3" xfId="41343" xr:uid="{00000000-0005-0000-0000-0000C8A00000}"/>
    <cellStyle name="20% - Accent1 4 4 2 4 3 4 3" xfId="41344" xr:uid="{00000000-0005-0000-0000-0000C9A00000}"/>
    <cellStyle name="20% - Accent1 4 4 2 4 3 4 3 2" xfId="41345" xr:uid="{00000000-0005-0000-0000-0000CAA00000}"/>
    <cellStyle name="20% - Accent1 4 4 2 4 3 4 4" xfId="41346" xr:uid="{00000000-0005-0000-0000-0000CBA00000}"/>
    <cellStyle name="20% - Accent1 4 4 2 4 3 5" xfId="41347" xr:uid="{00000000-0005-0000-0000-0000CCA00000}"/>
    <cellStyle name="20% - Accent1 4 4 2 4 3 5 2" xfId="41348" xr:uid="{00000000-0005-0000-0000-0000CDA00000}"/>
    <cellStyle name="20% - Accent1 4 4 2 4 3 5 2 2" xfId="41349" xr:uid="{00000000-0005-0000-0000-0000CEA00000}"/>
    <cellStyle name="20% - Accent1 4 4 2 4 3 5 3" xfId="41350" xr:uid="{00000000-0005-0000-0000-0000CFA00000}"/>
    <cellStyle name="20% - Accent1 4 4 2 4 3 6" xfId="41351" xr:uid="{00000000-0005-0000-0000-0000D0A00000}"/>
    <cellStyle name="20% - Accent1 4 4 2 4 3 6 2" xfId="41352" xr:uid="{00000000-0005-0000-0000-0000D1A00000}"/>
    <cellStyle name="20% - Accent1 4 4 2 4 3 6 2 2" xfId="41353" xr:uid="{00000000-0005-0000-0000-0000D2A00000}"/>
    <cellStyle name="20% - Accent1 4 4 2 4 3 6 3" xfId="41354" xr:uid="{00000000-0005-0000-0000-0000D3A00000}"/>
    <cellStyle name="20% - Accent1 4 4 2 4 3 7" xfId="41355" xr:uid="{00000000-0005-0000-0000-0000D4A00000}"/>
    <cellStyle name="20% - Accent1 4 4 2 4 3 7 2" xfId="41356" xr:uid="{00000000-0005-0000-0000-0000D5A00000}"/>
    <cellStyle name="20% - Accent1 4 4 2 4 3 8" xfId="41357" xr:uid="{00000000-0005-0000-0000-0000D6A00000}"/>
    <cellStyle name="20% - Accent1 4 4 2 4 3 8 2" xfId="41358" xr:uid="{00000000-0005-0000-0000-0000D7A00000}"/>
    <cellStyle name="20% - Accent1 4 4 2 4 3 9" xfId="41359" xr:uid="{00000000-0005-0000-0000-0000D8A00000}"/>
    <cellStyle name="20% - Accent1 4 4 2 4 4" xfId="41360" xr:uid="{00000000-0005-0000-0000-0000D9A00000}"/>
    <cellStyle name="20% - Accent1 4 4 2 4 4 2" xfId="41361" xr:uid="{00000000-0005-0000-0000-0000DAA00000}"/>
    <cellStyle name="20% - Accent1 4 4 2 4 4 2 2" xfId="41362" xr:uid="{00000000-0005-0000-0000-0000DBA00000}"/>
    <cellStyle name="20% - Accent1 4 4 2 4 4 2 2 2" xfId="41363" xr:uid="{00000000-0005-0000-0000-0000DCA00000}"/>
    <cellStyle name="20% - Accent1 4 4 2 4 4 2 3" xfId="41364" xr:uid="{00000000-0005-0000-0000-0000DDA00000}"/>
    <cellStyle name="20% - Accent1 4 4 2 4 4 3" xfId="41365" xr:uid="{00000000-0005-0000-0000-0000DEA00000}"/>
    <cellStyle name="20% - Accent1 4 4 2 4 4 3 2" xfId="41366" xr:uid="{00000000-0005-0000-0000-0000DFA00000}"/>
    <cellStyle name="20% - Accent1 4 4 2 4 4 4" xfId="41367" xr:uid="{00000000-0005-0000-0000-0000E0A00000}"/>
    <cellStyle name="20% - Accent1 4 4 2 4 5" xfId="41368" xr:uid="{00000000-0005-0000-0000-0000E1A00000}"/>
    <cellStyle name="20% - Accent1 4 4 2 4 5 2" xfId="41369" xr:uid="{00000000-0005-0000-0000-0000E2A00000}"/>
    <cellStyle name="20% - Accent1 4 4 2 4 5 2 2" xfId="41370" xr:uid="{00000000-0005-0000-0000-0000E3A00000}"/>
    <cellStyle name="20% - Accent1 4 4 2 4 5 2 2 2" xfId="41371" xr:uid="{00000000-0005-0000-0000-0000E4A00000}"/>
    <cellStyle name="20% - Accent1 4 4 2 4 5 2 3" xfId="41372" xr:uid="{00000000-0005-0000-0000-0000E5A00000}"/>
    <cellStyle name="20% - Accent1 4 4 2 4 5 3" xfId="41373" xr:uid="{00000000-0005-0000-0000-0000E6A00000}"/>
    <cellStyle name="20% - Accent1 4 4 2 4 5 3 2" xfId="41374" xr:uid="{00000000-0005-0000-0000-0000E7A00000}"/>
    <cellStyle name="20% - Accent1 4 4 2 4 5 4" xfId="41375" xr:uid="{00000000-0005-0000-0000-0000E8A00000}"/>
    <cellStyle name="20% - Accent1 4 4 2 4 6" xfId="41376" xr:uid="{00000000-0005-0000-0000-0000E9A00000}"/>
    <cellStyle name="20% - Accent1 4 4 2 4 6 2" xfId="41377" xr:uid="{00000000-0005-0000-0000-0000EAA00000}"/>
    <cellStyle name="20% - Accent1 4 4 2 4 6 2 2" xfId="41378" xr:uid="{00000000-0005-0000-0000-0000EBA00000}"/>
    <cellStyle name="20% - Accent1 4 4 2 4 6 2 2 2" xfId="41379" xr:uid="{00000000-0005-0000-0000-0000ECA00000}"/>
    <cellStyle name="20% - Accent1 4 4 2 4 6 2 3" xfId="41380" xr:uid="{00000000-0005-0000-0000-0000EDA00000}"/>
    <cellStyle name="20% - Accent1 4 4 2 4 6 3" xfId="41381" xr:uid="{00000000-0005-0000-0000-0000EEA00000}"/>
    <cellStyle name="20% - Accent1 4 4 2 4 6 3 2" xfId="41382" xr:uid="{00000000-0005-0000-0000-0000EFA00000}"/>
    <cellStyle name="20% - Accent1 4 4 2 4 6 4" xfId="41383" xr:uid="{00000000-0005-0000-0000-0000F0A00000}"/>
    <cellStyle name="20% - Accent1 4 4 2 4 7" xfId="41384" xr:uid="{00000000-0005-0000-0000-0000F1A00000}"/>
    <cellStyle name="20% - Accent1 4 4 2 4 7 2" xfId="41385" xr:uid="{00000000-0005-0000-0000-0000F2A00000}"/>
    <cellStyle name="20% - Accent1 4 4 2 4 7 2 2" xfId="41386" xr:uid="{00000000-0005-0000-0000-0000F3A00000}"/>
    <cellStyle name="20% - Accent1 4 4 2 4 7 3" xfId="41387" xr:uid="{00000000-0005-0000-0000-0000F4A00000}"/>
    <cellStyle name="20% - Accent1 4 4 2 4 8" xfId="41388" xr:uid="{00000000-0005-0000-0000-0000F5A00000}"/>
    <cellStyle name="20% - Accent1 4 4 2 4 8 2" xfId="41389" xr:uid="{00000000-0005-0000-0000-0000F6A00000}"/>
    <cellStyle name="20% - Accent1 4 4 2 4 8 2 2" xfId="41390" xr:uid="{00000000-0005-0000-0000-0000F7A00000}"/>
    <cellStyle name="20% - Accent1 4 4 2 4 8 3" xfId="41391" xr:uid="{00000000-0005-0000-0000-0000F8A00000}"/>
    <cellStyle name="20% - Accent1 4 4 2 4 9" xfId="41392" xr:uid="{00000000-0005-0000-0000-0000F9A00000}"/>
    <cellStyle name="20% - Accent1 4 4 2 4 9 2" xfId="41393" xr:uid="{00000000-0005-0000-0000-0000FAA00000}"/>
    <cellStyle name="20% - Accent1 4 4 2 5" xfId="41394" xr:uid="{00000000-0005-0000-0000-0000FBA00000}"/>
    <cellStyle name="20% - Accent1 4 4 2 5 10" xfId="41395" xr:uid="{00000000-0005-0000-0000-0000FCA00000}"/>
    <cellStyle name="20% - Accent1 4 4 2 5 10 2" xfId="41396" xr:uid="{00000000-0005-0000-0000-0000FDA00000}"/>
    <cellStyle name="20% - Accent1 4 4 2 5 11" xfId="41397" xr:uid="{00000000-0005-0000-0000-0000FEA00000}"/>
    <cellStyle name="20% - Accent1 4 4 2 5 2" xfId="41398" xr:uid="{00000000-0005-0000-0000-0000FFA00000}"/>
    <cellStyle name="20% - Accent1 4 4 2 5 2 2" xfId="41399" xr:uid="{00000000-0005-0000-0000-000000A10000}"/>
    <cellStyle name="20% - Accent1 4 4 2 5 2 2 2" xfId="41400" xr:uid="{00000000-0005-0000-0000-000001A10000}"/>
    <cellStyle name="20% - Accent1 4 4 2 5 2 2 2 2" xfId="41401" xr:uid="{00000000-0005-0000-0000-000002A10000}"/>
    <cellStyle name="20% - Accent1 4 4 2 5 2 2 2 2 2" xfId="41402" xr:uid="{00000000-0005-0000-0000-000003A10000}"/>
    <cellStyle name="20% - Accent1 4 4 2 5 2 2 2 3" xfId="41403" xr:uid="{00000000-0005-0000-0000-000004A10000}"/>
    <cellStyle name="20% - Accent1 4 4 2 5 2 2 3" xfId="41404" xr:uid="{00000000-0005-0000-0000-000005A10000}"/>
    <cellStyle name="20% - Accent1 4 4 2 5 2 2 3 2" xfId="41405" xr:uid="{00000000-0005-0000-0000-000006A10000}"/>
    <cellStyle name="20% - Accent1 4 4 2 5 2 2 4" xfId="41406" xr:uid="{00000000-0005-0000-0000-000007A10000}"/>
    <cellStyle name="20% - Accent1 4 4 2 5 2 3" xfId="41407" xr:uid="{00000000-0005-0000-0000-000008A10000}"/>
    <cellStyle name="20% - Accent1 4 4 2 5 2 3 2" xfId="41408" xr:uid="{00000000-0005-0000-0000-000009A10000}"/>
    <cellStyle name="20% - Accent1 4 4 2 5 2 3 2 2" xfId="41409" xr:uid="{00000000-0005-0000-0000-00000AA10000}"/>
    <cellStyle name="20% - Accent1 4 4 2 5 2 3 2 2 2" xfId="41410" xr:uid="{00000000-0005-0000-0000-00000BA10000}"/>
    <cellStyle name="20% - Accent1 4 4 2 5 2 3 2 3" xfId="41411" xr:uid="{00000000-0005-0000-0000-00000CA10000}"/>
    <cellStyle name="20% - Accent1 4 4 2 5 2 3 3" xfId="41412" xr:uid="{00000000-0005-0000-0000-00000DA10000}"/>
    <cellStyle name="20% - Accent1 4 4 2 5 2 3 3 2" xfId="41413" xr:uid="{00000000-0005-0000-0000-00000EA10000}"/>
    <cellStyle name="20% - Accent1 4 4 2 5 2 3 4" xfId="41414" xr:uid="{00000000-0005-0000-0000-00000FA10000}"/>
    <cellStyle name="20% - Accent1 4 4 2 5 2 4" xfId="41415" xr:uid="{00000000-0005-0000-0000-000010A10000}"/>
    <cellStyle name="20% - Accent1 4 4 2 5 2 4 2" xfId="41416" xr:uid="{00000000-0005-0000-0000-000011A10000}"/>
    <cellStyle name="20% - Accent1 4 4 2 5 2 4 2 2" xfId="41417" xr:uid="{00000000-0005-0000-0000-000012A10000}"/>
    <cellStyle name="20% - Accent1 4 4 2 5 2 4 2 2 2" xfId="41418" xr:uid="{00000000-0005-0000-0000-000013A10000}"/>
    <cellStyle name="20% - Accent1 4 4 2 5 2 4 2 3" xfId="41419" xr:uid="{00000000-0005-0000-0000-000014A10000}"/>
    <cellStyle name="20% - Accent1 4 4 2 5 2 4 3" xfId="41420" xr:uid="{00000000-0005-0000-0000-000015A10000}"/>
    <cellStyle name="20% - Accent1 4 4 2 5 2 4 3 2" xfId="41421" xr:uid="{00000000-0005-0000-0000-000016A10000}"/>
    <cellStyle name="20% - Accent1 4 4 2 5 2 4 4" xfId="41422" xr:uid="{00000000-0005-0000-0000-000017A10000}"/>
    <cellStyle name="20% - Accent1 4 4 2 5 2 5" xfId="41423" xr:uid="{00000000-0005-0000-0000-000018A10000}"/>
    <cellStyle name="20% - Accent1 4 4 2 5 2 5 2" xfId="41424" xr:uid="{00000000-0005-0000-0000-000019A10000}"/>
    <cellStyle name="20% - Accent1 4 4 2 5 2 5 2 2" xfId="41425" xr:uid="{00000000-0005-0000-0000-00001AA10000}"/>
    <cellStyle name="20% - Accent1 4 4 2 5 2 5 3" xfId="41426" xr:uid="{00000000-0005-0000-0000-00001BA10000}"/>
    <cellStyle name="20% - Accent1 4 4 2 5 2 6" xfId="41427" xr:uid="{00000000-0005-0000-0000-00001CA10000}"/>
    <cellStyle name="20% - Accent1 4 4 2 5 2 6 2" xfId="41428" xr:uid="{00000000-0005-0000-0000-00001DA10000}"/>
    <cellStyle name="20% - Accent1 4 4 2 5 2 6 2 2" xfId="41429" xr:uid="{00000000-0005-0000-0000-00001EA10000}"/>
    <cellStyle name="20% - Accent1 4 4 2 5 2 6 3" xfId="41430" xr:uid="{00000000-0005-0000-0000-00001FA10000}"/>
    <cellStyle name="20% - Accent1 4 4 2 5 2 7" xfId="41431" xr:uid="{00000000-0005-0000-0000-000020A10000}"/>
    <cellStyle name="20% - Accent1 4 4 2 5 2 7 2" xfId="41432" xr:uid="{00000000-0005-0000-0000-000021A10000}"/>
    <cellStyle name="20% - Accent1 4 4 2 5 2 8" xfId="41433" xr:uid="{00000000-0005-0000-0000-000022A10000}"/>
    <cellStyle name="20% - Accent1 4 4 2 5 2 8 2" xfId="41434" xr:uid="{00000000-0005-0000-0000-000023A10000}"/>
    <cellStyle name="20% - Accent1 4 4 2 5 2 9" xfId="41435" xr:uid="{00000000-0005-0000-0000-000024A10000}"/>
    <cellStyle name="20% - Accent1 4 4 2 5 3" xfId="41436" xr:uid="{00000000-0005-0000-0000-000025A10000}"/>
    <cellStyle name="20% - Accent1 4 4 2 5 3 2" xfId="41437" xr:uid="{00000000-0005-0000-0000-000026A10000}"/>
    <cellStyle name="20% - Accent1 4 4 2 5 3 2 2" xfId="41438" xr:uid="{00000000-0005-0000-0000-000027A10000}"/>
    <cellStyle name="20% - Accent1 4 4 2 5 3 2 2 2" xfId="41439" xr:uid="{00000000-0005-0000-0000-000028A10000}"/>
    <cellStyle name="20% - Accent1 4 4 2 5 3 2 2 2 2" xfId="41440" xr:uid="{00000000-0005-0000-0000-000029A10000}"/>
    <cellStyle name="20% - Accent1 4 4 2 5 3 2 2 3" xfId="41441" xr:uid="{00000000-0005-0000-0000-00002AA10000}"/>
    <cellStyle name="20% - Accent1 4 4 2 5 3 2 3" xfId="41442" xr:uid="{00000000-0005-0000-0000-00002BA10000}"/>
    <cellStyle name="20% - Accent1 4 4 2 5 3 2 3 2" xfId="41443" xr:uid="{00000000-0005-0000-0000-00002CA10000}"/>
    <cellStyle name="20% - Accent1 4 4 2 5 3 2 4" xfId="41444" xr:uid="{00000000-0005-0000-0000-00002DA10000}"/>
    <cellStyle name="20% - Accent1 4 4 2 5 3 3" xfId="41445" xr:uid="{00000000-0005-0000-0000-00002EA10000}"/>
    <cellStyle name="20% - Accent1 4 4 2 5 3 3 2" xfId="41446" xr:uid="{00000000-0005-0000-0000-00002FA10000}"/>
    <cellStyle name="20% - Accent1 4 4 2 5 3 3 2 2" xfId="41447" xr:uid="{00000000-0005-0000-0000-000030A10000}"/>
    <cellStyle name="20% - Accent1 4 4 2 5 3 3 2 2 2" xfId="41448" xr:uid="{00000000-0005-0000-0000-000031A10000}"/>
    <cellStyle name="20% - Accent1 4 4 2 5 3 3 2 3" xfId="41449" xr:uid="{00000000-0005-0000-0000-000032A10000}"/>
    <cellStyle name="20% - Accent1 4 4 2 5 3 3 3" xfId="41450" xr:uid="{00000000-0005-0000-0000-000033A10000}"/>
    <cellStyle name="20% - Accent1 4 4 2 5 3 3 3 2" xfId="41451" xr:uid="{00000000-0005-0000-0000-000034A10000}"/>
    <cellStyle name="20% - Accent1 4 4 2 5 3 3 4" xfId="41452" xr:uid="{00000000-0005-0000-0000-000035A10000}"/>
    <cellStyle name="20% - Accent1 4 4 2 5 3 4" xfId="41453" xr:uid="{00000000-0005-0000-0000-000036A10000}"/>
    <cellStyle name="20% - Accent1 4 4 2 5 3 4 2" xfId="41454" xr:uid="{00000000-0005-0000-0000-000037A10000}"/>
    <cellStyle name="20% - Accent1 4 4 2 5 3 4 2 2" xfId="41455" xr:uid="{00000000-0005-0000-0000-000038A10000}"/>
    <cellStyle name="20% - Accent1 4 4 2 5 3 4 2 2 2" xfId="41456" xr:uid="{00000000-0005-0000-0000-000039A10000}"/>
    <cellStyle name="20% - Accent1 4 4 2 5 3 4 2 3" xfId="41457" xr:uid="{00000000-0005-0000-0000-00003AA10000}"/>
    <cellStyle name="20% - Accent1 4 4 2 5 3 4 3" xfId="41458" xr:uid="{00000000-0005-0000-0000-00003BA10000}"/>
    <cellStyle name="20% - Accent1 4 4 2 5 3 4 3 2" xfId="41459" xr:uid="{00000000-0005-0000-0000-00003CA10000}"/>
    <cellStyle name="20% - Accent1 4 4 2 5 3 4 4" xfId="41460" xr:uid="{00000000-0005-0000-0000-00003DA10000}"/>
    <cellStyle name="20% - Accent1 4 4 2 5 3 5" xfId="41461" xr:uid="{00000000-0005-0000-0000-00003EA10000}"/>
    <cellStyle name="20% - Accent1 4 4 2 5 3 5 2" xfId="41462" xr:uid="{00000000-0005-0000-0000-00003FA10000}"/>
    <cellStyle name="20% - Accent1 4 4 2 5 3 5 2 2" xfId="41463" xr:uid="{00000000-0005-0000-0000-000040A10000}"/>
    <cellStyle name="20% - Accent1 4 4 2 5 3 5 3" xfId="41464" xr:uid="{00000000-0005-0000-0000-000041A10000}"/>
    <cellStyle name="20% - Accent1 4 4 2 5 3 6" xfId="41465" xr:uid="{00000000-0005-0000-0000-000042A10000}"/>
    <cellStyle name="20% - Accent1 4 4 2 5 3 6 2" xfId="41466" xr:uid="{00000000-0005-0000-0000-000043A10000}"/>
    <cellStyle name="20% - Accent1 4 4 2 5 3 6 2 2" xfId="41467" xr:uid="{00000000-0005-0000-0000-000044A10000}"/>
    <cellStyle name="20% - Accent1 4 4 2 5 3 6 3" xfId="41468" xr:uid="{00000000-0005-0000-0000-000045A10000}"/>
    <cellStyle name="20% - Accent1 4 4 2 5 3 7" xfId="41469" xr:uid="{00000000-0005-0000-0000-000046A10000}"/>
    <cellStyle name="20% - Accent1 4 4 2 5 3 7 2" xfId="41470" xr:uid="{00000000-0005-0000-0000-000047A10000}"/>
    <cellStyle name="20% - Accent1 4 4 2 5 3 8" xfId="41471" xr:uid="{00000000-0005-0000-0000-000048A10000}"/>
    <cellStyle name="20% - Accent1 4 4 2 5 3 8 2" xfId="41472" xr:uid="{00000000-0005-0000-0000-000049A10000}"/>
    <cellStyle name="20% - Accent1 4 4 2 5 3 9" xfId="41473" xr:uid="{00000000-0005-0000-0000-00004AA10000}"/>
    <cellStyle name="20% - Accent1 4 4 2 5 4" xfId="41474" xr:uid="{00000000-0005-0000-0000-00004BA10000}"/>
    <cellStyle name="20% - Accent1 4 4 2 5 4 2" xfId="41475" xr:uid="{00000000-0005-0000-0000-00004CA10000}"/>
    <cellStyle name="20% - Accent1 4 4 2 5 4 2 2" xfId="41476" xr:uid="{00000000-0005-0000-0000-00004DA10000}"/>
    <cellStyle name="20% - Accent1 4 4 2 5 4 2 2 2" xfId="41477" xr:uid="{00000000-0005-0000-0000-00004EA10000}"/>
    <cellStyle name="20% - Accent1 4 4 2 5 4 2 3" xfId="41478" xr:uid="{00000000-0005-0000-0000-00004FA10000}"/>
    <cellStyle name="20% - Accent1 4 4 2 5 4 3" xfId="41479" xr:uid="{00000000-0005-0000-0000-000050A10000}"/>
    <cellStyle name="20% - Accent1 4 4 2 5 4 3 2" xfId="41480" xr:uid="{00000000-0005-0000-0000-000051A10000}"/>
    <cellStyle name="20% - Accent1 4 4 2 5 4 4" xfId="41481" xr:uid="{00000000-0005-0000-0000-000052A10000}"/>
    <cellStyle name="20% - Accent1 4 4 2 5 5" xfId="41482" xr:uid="{00000000-0005-0000-0000-000053A10000}"/>
    <cellStyle name="20% - Accent1 4 4 2 5 5 2" xfId="41483" xr:uid="{00000000-0005-0000-0000-000054A10000}"/>
    <cellStyle name="20% - Accent1 4 4 2 5 5 2 2" xfId="41484" xr:uid="{00000000-0005-0000-0000-000055A10000}"/>
    <cellStyle name="20% - Accent1 4 4 2 5 5 2 2 2" xfId="41485" xr:uid="{00000000-0005-0000-0000-000056A10000}"/>
    <cellStyle name="20% - Accent1 4 4 2 5 5 2 3" xfId="41486" xr:uid="{00000000-0005-0000-0000-000057A10000}"/>
    <cellStyle name="20% - Accent1 4 4 2 5 5 3" xfId="41487" xr:uid="{00000000-0005-0000-0000-000058A10000}"/>
    <cellStyle name="20% - Accent1 4 4 2 5 5 3 2" xfId="41488" xr:uid="{00000000-0005-0000-0000-000059A10000}"/>
    <cellStyle name="20% - Accent1 4 4 2 5 5 4" xfId="41489" xr:uid="{00000000-0005-0000-0000-00005AA10000}"/>
    <cellStyle name="20% - Accent1 4 4 2 5 6" xfId="41490" xr:uid="{00000000-0005-0000-0000-00005BA10000}"/>
    <cellStyle name="20% - Accent1 4 4 2 5 6 2" xfId="41491" xr:uid="{00000000-0005-0000-0000-00005CA10000}"/>
    <cellStyle name="20% - Accent1 4 4 2 5 6 2 2" xfId="41492" xr:uid="{00000000-0005-0000-0000-00005DA10000}"/>
    <cellStyle name="20% - Accent1 4 4 2 5 6 2 2 2" xfId="41493" xr:uid="{00000000-0005-0000-0000-00005EA10000}"/>
    <cellStyle name="20% - Accent1 4 4 2 5 6 2 3" xfId="41494" xr:uid="{00000000-0005-0000-0000-00005FA10000}"/>
    <cellStyle name="20% - Accent1 4 4 2 5 6 3" xfId="41495" xr:uid="{00000000-0005-0000-0000-000060A10000}"/>
    <cellStyle name="20% - Accent1 4 4 2 5 6 3 2" xfId="41496" xr:uid="{00000000-0005-0000-0000-000061A10000}"/>
    <cellStyle name="20% - Accent1 4 4 2 5 6 4" xfId="41497" xr:uid="{00000000-0005-0000-0000-000062A10000}"/>
    <cellStyle name="20% - Accent1 4 4 2 5 7" xfId="41498" xr:uid="{00000000-0005-0000-0000-000063A10000}"/>
    <cellStyle name="20% - Accent1 4 4 2 5 7 2" xfId="41499" xr:uid="{00000000-0005-0000-0000-000064A10000}"/>
    <cellStyle name="20% - Accent1 4 4 2 5 7 2 2" xfId="41500" xr:uid="{00000000-0005-0000-0000-000065A10000}"/>
    <cellStyle name="20% - Accent1 4 4 2 5 7 3" xfId="41501" xr:uid="{00000000-0005-0000-0000-000066A10000}"/>
    <cellStyle name="20% - Accent1 4 4 2 5 8" xfId="41502" xr:uid="{00000000-0005-0000-0000-000067A10000}"/>
    <cellStyle name="20% - Accent1 4 4 2 5 8 2" xfId="41503" xr:uid="{00000000-0005-0000-0000-000068A10000}"/>
    <cellStyle name="20% - Accent1 4 4 2 5 8 2 2" xfId="41504" xr:uid="{00000000-0005-0000-0000-000069A10000}"/>
    <cellStyle name="20% - Accent1 4 4 2 5 8 3" xfId="41505" xr:uid="{00000000-0005-0000-0000-00006AA10000}"/>
    <cellStyle name="20% - Accent1 4 4 2 5 9" xfId="41506" xr:uid="{00000000-0005-0000-0000-00006BA10000}"/>
    <cellStyle name="20% - Accent1 4 4 2 5 9 2" xfId="41507" xr:uid="{00000000-0005-0000-0000-00006CA10000}"/>
    <cellStyle name="20% - Accent1 4 4 2 6" xfId="41508" xr:uid="{00000000-0005-0000-0000-00006DA10000}"/>
    <cellStyle name="20% - Accent1 4 4 2 6 2" xfId="41509" xr:uid="{00000000-0005-0000-0000-00006EA10000}"/>
    <cellStyle name="20% - Accent1 4 4 2 6 2 2" xfId="41510" xr:uid="{00000000-0005-0000-0000-00006FA10000}"/>
    <cellStyle name="20% - Accent1 4 4 2 6 2 2 2" xfId="41511" xr:uid="{00000000-0005-0000-0000-000070A10000}"/>
    <cellStyle name="20% - Accent1 4 4 2 6 2 2 2 2" xfId="41512" xr:uid="{00000000-0005-0000-0000-000071A10000}"/>
    <cellStyle name="20% - Accent1 4 4 2 6 2 2 3" xfId="41513" xr:uid="{00000000-0005-0000-0000-000072A10000}"/>
    <cellStyle name="20% - Accent1 4 4 2 6 2 3" xfId="41514" xr:uid="{00000000-0005-0000-0000-000073A10000}"/>
    <cellStyle name="20% - Accent1 4 4 2 6 2 3 2" xfId="41515" xr:uid="{00000000-0005-0000-0000-000074A10000}"/>
    <cellStyle name="20% - Accent1 4 4 2 6 2 4" xfId="41516" xr:uid="{00000000-0005-0000-0000-000075A10000}"/>
    <cellStyle name="20% - Accent1 4 4 2 6 3" xfId="41517" xr:uid="{00000000-0005-0000-0000-000076A10000}"/>
    <cellStyle name="20% - Accent1 4 4 2 6 3 2" xfId="41518" xr:uid="{00000000-0005-0000-0000-000077A10000}"/>
    <cellStyle name="20% - Accent1 4 4 2 6 3 2 2" xfId="41519" xr:uid="{00000000-0005-0000-0000-000078A10000}"/>
    <cellStyle name="20% - Accent1 4 4 2 6 3 2 2 2" xfId="41520" xr:uid="{00000000-0005-0000-0000-000079A10000}"/>
    <cellStyle name="20% - Accent1 4 4 2 6 3 2 3" xfId="41521" xr:uid="{00000000-0005-0000-0000-00007AA10000}"/>
    <cellStyle name="20% - Accent1 4 4 2 6 3 3" xfId="41522" xr:uid="{00000000-0005-0000-0000-00007BA10000}"/>
    <cellStyle name="20% - Accent1 4 4 2 6 3 3 2" xfId="41523" xr:uid="{00000000-0005-0000-0000-00007CA10000}"/>
    <cellStyle name="20% - Accent1 4 4 2 6 3 4" xfId="41524" xr:uid="{00000000-0005-0000-0000-00007DA10000}"/>
    <cellStyle name="20% - Accent1 4 4 2 6 4" xfId="41525" xr:uid="{00000000-0005-0000-0000-00007EA10000}"/>
    <cellStyle name="20% - Accent1 4 4 2 6 4 2" xfId="41526" xr:uid="{00000000-0005-0000-0000-00007FA10000}"/>
    <cellStyle name="20% - Accent1 4 4 2 6 4 2 2" xfId="41527" xr:uid="{00000000-0005-0000-0000-000080A10000}"/>
    <cellStyle name="20% - Accent1 4 4 2 6 4 2 2 2" xfId="41528" xr:uid="{00000000-0005-0000-0000-000081A10000}"/>
    <cellStyle name="20% - Accent1 4 4 2 6 4 2 3" xfId="41529" xr:uid="{00000000-0005-0000-0000-000082A10000}"/>
    <cellStyle name="20% - Accent1 4 4 2 6 4 3" xfId="41530" xr:uid="{00000000-0005-0000-0000-000083A10000}"/>
    <cellStyle name="20% - Accent1 4 4 2 6 4 3 2" xfId="41531" xr:uid="{00000000-0005-0000-0000-000084A10000}"/>
    <cellStyle name="20% - Accent1 4 4 2 6 4 4" xfId="41532" xr:uid="{00000000-0005-0000-0000-000085A10000}"/>
    <cellStyle name="20% - Accent1 4 4 2 6 5" xfId="41533" xr:uid="{00000000-0005-0000-0000-000086A10000}"/>
    <cellStyle name="20% - Accent1 4 4 2 6 5 2" xfId="41534" xr:uid="{00000000-0005-0000-0000-000087A10000}"/>
    <cellStyle name="20% - Accent1 4 4 2 6 5 2 2" xfId="41535" xr:uid="{00000000-0005-0000-0000-000088A10000}"/>
    <cellStyle name="20% - Accent1 4 4 2 6 5 3" xfId="41536" xr:uid="{00000000-0005-0000-0000-000089A10000}"/>
    <cellStyle name="20% - Accent1 4 4 2 6 6" xfId="41537" xr:uid="{00000000-0005-0000-0000-00008AA10000}"/>
    <cellStyle name="20% - Accent1 4 4 2 6 6 2" xfId="41538" xr:uid="{00000000-0005-0000-0000-00008BA10000}"/>
    <cellStyle name="20% - Accent1 4 4 2 6 6 2 2" xfId="41539" xr:uid="{00000000-0005-0000-0000-00008CA10000}"/>
    <cellStyle name="20% - Accent1 4 4 2 6 6 3" xfId="41540" xr:uid="{00000000-0005-0000-0000-00008DA10000}"/>
    <cellStyle name="20% - Accent1 4 4 2 6 7" xfId="41541" xr:uid="{00000000-0005-0000-0000-00008EA10000}"/>
    <cellStyle name="20% - Accent1 4 4 2 6 7 2" xfId="41542" xr:uid="{00000000-0005-0000-0000-00008FA10000}"/>
    <cellStyle name="20% - Accent1 4 4 2 6 8" xfId="41543" xr:uid="{00000000-0005-0000-0000-000090A10000}"/>
    <cellStyle name="20% - Accent1 4 4 2 6 8 2" xfId="41544" xr:uid="{00000000-0005-0000-0000-000091A10000}"/>
    <cellStyle name="20% - Accent1 4 4 2 6 9" xfId="41545" xr:uid="{00000000-0005-0000-0000-000092A10000}"/>
    <cellStyle name="20% - Accent1 4 4 2 7" xfId="41546" xr:uid="{00000000-0005-0000-0000-000093A10000}"/>
    <cellStyle name="20% - Accent1 4 4 2 7 2" xfId="41547" xr:uid="{00000000-0005-0000-0000-000094A10000}"/>
    <cellStyle name="20% - Accent1 4 4 2 7 2 2" xfId="41548" xr:uid="{00000000-0005-0000-0000-000095A10000}"/>
    <cellStyle name="20% - Accent1 4 4 2 7 2 2 2" xfId="41549" xr:uid="{00000000-0005-0000-0000-000096A10000}"/>
    <cellStyle name="20% - Accent1 4 4 2 7 2 2 2 2" xfId="41550" xr:uid="{00000000-0005-0000-0000-000097A10000}"/>
    <cellStyle name="20% - Accent1 4 4 2 7 2 2 3" xfId="41551" xr:uid="{00000000-0005-0000-0000-000098A10000}"/>
    <cellStyle name="20% - Accent1 4 4 2 7 2 3" xfId="41552" xr:uid="{00000000-0005-0000-0000-000099A10000}"/>
    <cellStyle name="20% - Accent1 4 4 2 7 2 3 2" xfId="41553" xr:uid="{00000000-0005-0000-0000-00009AA10000}"/>
    <cellStyle name="20% - Accent1 4 4 2 7 2 4" xfId="41554" xr:uid="{00000000-0005-0000-0000-00009BA10000}"/>
    <cellStyle name="20% - Accent1 4 4 2 7 3" xfId="41555" xr:uid="{00000000-0005-0000-0000-00009CA10000}"/>
    <cellStyle name="20% - Accent1 4 4 2 7 3 2" xfId="41556" xr:uid="{00000000-0005-0000-0000-00009DA10000}"/>
    <cellStyle name="20% - Accent1 4 4 2 7 3 2 2" xfId="41557" xr:uid="{00000000-0005-0000-0000-00009EA10000}"/>
    <cellStyle name="20% - Accent1 4 4 2 7 3 2 2 2" xfId="41558" xr:uid="{00000000-0005-0000-0000-00009FA10000}"/>
    <cellStyle name="20% - Accent1 4 4 2 7 3 2 3" xfId="41559" xr:uid="{00000000-0005-0000-0000-0000A0A10000}"/>
    <cellStyle name="20% - Accent1 4 4 2 7 3 3" xfId="41560" xr:uid="{00000000-0005-0000-0000-0000A1A10000}"/>
    <cellStyle name="20% - Accent1 4 4 2 7 3 3 2" xfId="41561" xr:uid="{00000000-0005-0000-0000-0000A2A10000}"/>
    <cellStyle name="20% - Accent1 4 4 2 7 3 4" xfId="41562" xr:uid="{00000000-0005-0000-0000-0000A3A10000}"/>
    <cellStyle name="20% - Accent1 4 4 2 7 4" xfId="41563" xr:uid="{00000000-0005-0000-0000-0000A4A10000}"/>
    <cellStyle name="20% - Accent1 4 4 2 7 4 2" xfId="41564" xr:uid="{00000000-0005-0000-0000-0000A5A10000}"/>
    <cellStyle name="20% - Accent1 4 4 2 7 4 2 2" xfId="41565" xr:uid="{00000000-0005-0000-0000-0000A6A10000}"/>
    <cellStyle name="20% - Accent1 4 4 2 7 4 2 2 2" xfId="41566" xr:uid="{00000000-0005-0000-0000-0000A7A10000}"/>
    <cellStyle name="20% - Accent1 4 4 2 7 4 2 3" xfId="41567" xr:uid="{00000000-0005-0000-0000-0000A8A10000}"/>
    <cellStyle name="20% - Accent1 4 4 2 7 4 3" xfId="41568" xr:uid="{00000000-0005-0000-0000-0000A9A10000}"/>
    <cellStyle name="20% - Accent1 4 4 2 7 4 3 2" xfId="41569" xr:uid="{00000000-0005-0000-0000-0000AAA10000}"/>
    <cellStyle name="20% - Accent1 4 4 2 7 4 4" xfId="41570" xr:uid="{00000000-0005-0000-0000-0000ABA10000}"/>
    <cellStyle name="20% - Accent1 4 4 2 7 5" xfId="41571" xr:uid="{00000000-0005-0000-0000-0000ACA10000}"/>
    <cellStyle name="20% - Accent1 4 4 2 7 5 2" xfId="41572" xr:uid="{00000000-0005-0000-0000-0000ADA10000}"/>
    <cellStyle name="20% - Accent1 4 4 2 7 5 2 2" xfId="41573" xr:uid="{00000000-0005-0000-0000-0000AEA10000}"/>
    <cellStyle name="20% - Accent1 4 4 2 7 5 3" xfId="41574" xr:uid="{00000000-0005-0000-0000-0000AFA10000}"/>
    <cellStyle name="20% - Accent1 4 4 2 7 6" xfId="41575" xr:uid="{00000000-0005-0000-0000-0000B0A10000}"/>
    <cellStyle name="20% - Accent1 4 4 2 7 6 2" xfId="41576" xr:uid="{00000000-0005-0000-0000-0000B1A10000}"/>
    <cellStyle name="20% - Accent1 4 4 2 7 6 2 2" xfId="41577" xr:uid="{00000000-0005-0000-0000-0000B2A10000}"/>
    <cellStyle name="20% - Accent1 4 4 2 7 6 3" xfId="41578" xr:uid="{00000000-0005-0000-0000-0000B3A10000}"/>
    <cellStyle name="20% - Accent1 4 4 2 7 7" xfId="41579" xr:uid="{00000000-0005-0000-0000-0000B4A10000}"/>
    <cellStyle name="20% - Accent1 4 4 2 7 7 2" xfId="41580" xr:uid="{00000000-0005-0000-0000-0000B5A10000}"/>
    <cellStyle name="20% - Accent1 4 4 2 7 8" xfId="41581" xr:uid="{00000000-0005-0000-0000-0000B6A10000}"/>
    <cellStyle name="20% - Accent1 4 4 2 7 8 2" xfId="41582" xr:uid="{00000000-0005-0000-0000-0000B7A10000}"/>
    <cellStyle name="20% - Accent1 4 4 2 7 9" xfId="41583" xr:uid="{00000000-0005-0000-0000-0000B8A10000}"/>
    <cellStyle name="20% - Accent1 4 4 2 8" xfId="41584" xr:uid="{00000000-0005-0000-0000-0000B9A10000}"/>
    <cellStyle name="20% - Accent1 4 4 2 8 2" xfId="41585" xr:uid="{00000000-0005-0000-0000-0000BAA10000}"/>
    <cellStyle name="20% - Accent1 4 4 2 8 2 2" xfId="41586" xr:uid="{00000000-0005-0000-0000-0000BBA10000}"/>
    <cellStyle name="20% - Accent1 4 4 2 8 2 2 2" xfId="41587" xr:uid="{00000000-0005-0000-0000-0000BCA10000}"/>
    <cellStyle name="20% - Accent1 4 4 2 8 2 3" xfId="41588" xr:uid="{00000000-0005-0000-0000-0000BDA10000}"/>
    <cellStyle name="20% - Accent1 4 4 2 8 3" xfId="41589" xr:uid="{00000000-0005-0000-0000-0000BEA10000}"/>
    <cellStyle name="20% - Accent1 4 4 2 8 3 2" xfId="41590" xr:uid="{00000000-0005-0000-0000-0000BFA10000}"/>
    <cellStyle name="20% - Accent1 4 4 2 8 4" xfId="41591" xr:uid="{00000000-0005-0000-0000-0000C0A10000}"/>
    <cellStyle name="20% - Accent1 4 4 2 9" xfId="41592" xr:uid="{00000000-0005-0000-0000-0000C1A10000}"/>
    <cellStyle name="20% - Accent1 4 4 2 9 2" xfId="41593" xr:uid="{00000000-0005-0000-0000-0000C2A10000}"/>
    <cellStyle name="20% - Accent1 4 4 2 9 2 2" xfId="41594" xr:uid="{00000000-0005-0000-0000-0000C3A10000}"/>
    <cellStyle name="20% - Accent1 4 4 2 9 2 2 2" xfId="41595" xr:uid="{00000000-0005-0000-0000-0000C4A10000}"/>
    <cellStyle name="20% - Accent1 4 4 2 9 2 3" xfId="41596" xr:uid="{00000000-0005-0000-0000-0000C5A10000}"/>
    <cellStyle name="20% - Accent1 4 4 2 9 3" xfId="41597" xr:uid="{00000000-0005-0000-0000-0000C6A10000}"/>
    <cellStyle name="20% - Accent1 4 4 2 9 3 2" xfId="41598" xr:uid="{00000000-0005-0000-0000-0000C7A10000}"/>
    <cellStyle name="20% - Accent1 4 4 2 9 4" xfId="41599" xr:uid="{00000000-0005-0000-0000-0000C8A10000}"/>
    <cellStyle name="20% - Accent1 4 4 3" xfId="41600" xr:uid="{00000000-0005-0000-0000-0000C9A10000}"/>
    <cellStyle name="20% - Accent1 4 4 3 10" xfId="41601" xr:uid="{00000000-0005-0000-0000-0000CAA10000}"/>
    <cellStyle name="20% - Accent1 4 4 3 10 2" xfId="41602" xr:uid="{00000000-0005-0000-0000-0000CBA10000}"/>
    <cellStyle name="20% - Accent1 4 4 3 10 2 2" xfId="41603" xr:uid="{00000000-0005-0000-0000-0000CCA10000}"/>
    <cellStyle name="20% - Accent1 4 4 3 10 3" xfId="41604" xr:uid="{00000000-0005-0000-0000-0000CDA10000}"/>
    <cellStyle name="20% - Accent1 4 4 3 11" xfId="41605" xr:uid="{00000000-0005-0000-0000-0000CEA10000}"/>
    <cellStyle name="20% - Accent1 4 4 3 11 2" xfId="41606" xr:uid="{00000000-0005-0000-0000-0000CFA10000}"/>
    <cellStyle name="20% - Accent1 4 4 3 11 2 2" xfId="41607" xr:uid="{00000000-0005-0000-0000-0000D0A10000}"/>
    <cellStyle name="20% - Accent1 4 4 3 11 3" xfId="41608" xr:uid="{00000000-0005-0000-0000-0000D1A10000}"/>
    <cellStyle name="20% - Accent1 4 4 3 12" xfId="41609" xr:uid="{00000000-0005-0000-0000-0000D2A10000}"/>
    <cellStyle name="20% - Accent1 4 4 3 12 2" xfId="41610" xr:uid="{00000000-0005-0000-0000-0000D3A10000}"/>
    <cellStyle name="20% - Accent1 4 4 3 13" xfId="41611" xr:uid="{00000000-0005-0000-0000-0000D4A10000}"/>
    <cellStyle name="20% - Accent1 4 4 3 13 2" xfId="41612" xr:uid="{00000000-0005-0000-0000-0000D5A10000}"/>
    <cellStyle name="20% - Accent1 4 4 3 14" xfId="41613" xr:uid="{00000000-0005-0000-0000-0000D6A10000}"/>
    <cellStyle name="20% - Accent1 4 4 3 2" xfId="41614" xr:uid="{00000000-0005-0000-0000-0000D7A10000}"/>
    <cellStyle name="20% - Accent1 4 4 3 2 10" xfId="41615" xr:uid="{00000000-0005-0000-0000-0000D8A10000}"/>
    <cellStyle name="20% - Accent1 4 4 3 2 10 2" xfId="41616" xr:uid="{00000000-0005-0000-0000-0000D9A10000}"/>
    <cellStyle name="20% - Accent1 4 4 3 2 11" xfId="41617" xr:uid="{00000000-0005-0000-0000-0000DAA10000}"/>
    <cellStyle name="20% - Accent1 4 4 3 2 2" xfId="41618" xr:uid="{00000000-0005-0000-0000-0000DBA10000}"/>
    <cellStyle name="20% - Accent1 4 4 3 2 2 2" xfId="41619" xr:uid="{00000000-0005-0000-0000-0000DCA10000}"/>
    <cellStyle name="20% - Accent1 4 4 3 2 2 2 2" xfId="41620" xr:uid="{00000000-0005-0000-0000-0000DDA10000}"/>
    <cellStyle name="20% - Accent1 4 4 3 2 2 2 2 2" xfId="41621" xr:uid="{00000000-0005-0000-0000-0000DEA10000}"/>
    <cellStyle name="20% - Accent1 4 4 3 2 2 2 2 2 2" xfId="41622" xr:uid="{00000000-0005-0000-0000-0000DFA10000}"/>
    <cellStyle name="20% - Accent1 4 4 3 2 2 2 2 3" xfId="41623" xr:uid="{00000000-0005-0000-0000-0000E0A10000}"/>
    <cellStyle name="20% - Accent1 4 4 3 2 2 2 3" xfId="41624" xr:uid="{00000000-0005-0000-0000-0000E1A10000}"/>
    <cellStyle name="20% - Accent1 4 4 3 2 2 2 3 2" xfId="41625" xr:uid="{00000000-0005-0000-0000-0000E2A10000}"/>
    <cellStyle name="20% - Accent1 4 4 3 2 2 2 4" xfId="41626" xr:uid="{00000000-0005-0000-0000-0000E3A10000}"/>
    <cellStyle name="20% - Accent1 4 4 3 2 2 3" xfId="41627" xr:uid="{00000000-0005-0000-0000-0000E4A10000}"/>
    <cellStyle name="20% - Accent1 4 4 3 2 2 3 2" xfId="41628" xr:uid="{00000000-0005-0000-0000-0000E5A10000}"/>
    <cellStyle name="20% - Accent1 4 4 3 2 2 3 2 2" xfId="41629" xr:uid="{00000000-0005-0000-0000-0000E6A10000}"/>
    <cellStyle name="20% - Accent1 4 4 3 2 2 3 2 2 2" xfId="41630" xr:uid="{00000000-0005-0000-0000-0000E7A10000}"/>
    <cellStyle name="20% - Accent1 4 4 3 2 2 3 2 3" xfId="41631" xr:uid="{00000000-0005-0000-0000-0000E8A10000}"/>
    <cellStyle name="20% - Accent1 4 4 3 2 2 3 3" xfId="41632" xr:uid="{00000000-0005-0000-0000-0000E9A10000}"/>
    <cellStyle name="20% - Accent1 4 4 3 2 2 3 3 2" xfId="41633" xr:uid="{00000000-0005-0000-0000-0000EAA10000}"/>
    <cellStyle name="20% - Accent1 4 4 3 2 2 3 4" xfId="41634" xr:uid="{00000000-0005-0000-0000-0000EBA10000}"/>
    <cellStyle name="20% - Accent1 4 4 3 2 2 4" xfId="41635" xr:uid="{00000000-0005-0000-0000-0000ECA10000}"/>
    <cellStyle name="20% - Accent1 4 4 3 2 2 4 2" xfId="41636" xr:uid="{00000000-0005-0000-0000-0000EDA10000}"/>
    <cellStyle name="20% - Accent1 4 4 3 2 2 4 2 2" xfId="41637" xr:uid="{00000000-0005-0000-0000-0000EEA10000}"/>
    <cellStyle name="20% - Accent1 4 4 3 2 2 4 2 2 2" xfId="41638" xr:uid="{00000000-0005-0000-0000-0000EFA10000}"/>
    <cellStyle name="20% - Accent1 4 4 3 2 2 4 2 3" xfId="41639" xr:uid="{00000000-0005-0000-0000-0000F0A10000}"/>
    <cellStyle name="20% - Accent1 4 4 3 2 2 4 3" xfId="41640" xr:uid="{00000000-0005-0000-0000-0000F1A10000}"/>
    <cellStyle name="20% - Accent1 4 4 3 2 2 4 3 2" xfId="41641" xr:uid="{00000000-0005-0000-0000-0000F2A10000}"/>
    <cellStyle name="20% - Accent1 4 4 3 2 2 4 4" xfId="41642" xr:uid="{00000000-0005-0000-0000-0000F3A10000}"/>
    <cellStyle name="20% - Accent1 4 4 3 2 2 5" xfId="41643" xr:uid="{00000000-0005-0000-0000-0000F4A10000}"/>
    <cellStyle name="20% - Accent1 4 4 3 2 2 5 2" xfId="41644" xr:uid="{00000000-0005-0000-0000-0000F5A10000}"/>
    <cellStyle name="20% - Accent1 4 4 3 2 2 5 2 2" xfId="41645" xr:uid="{00000000-0005-0000-0000-0000F6A10000}"/>
    <cellStyle name="20% - Accent1 4 4 3 2 2 5 3" xfId="41646" xr:uid="{00000000-0005-0000-0000-0000F7A10000}"/>
    <cellStyle name="20% - Accent1 4 4 3 2 2 6" xfId="41647" xr:uid="{00000000-0005-0000-0000-0000F8A10000}"/>
    <cellStyle name="20% - Accent1 4 4 3 2 2 6 2" xfId="41648" xr:uid="{00000000-0005-0000-0000-0000F9A10000}"/>
    <cellStyle name="20% - Accent1 4 4 3 2 2 6 2 2" xfId="41649" xr:uid="{00000000-0005-0000-0000-0000FAA10000}"/>
    <cellStyle name="20% - Accent1 4 4 3 2 2 6 3" xfId="41650" xr:uid="{00000000-0005-0000-0000-0000FBA10000}"/>
    <cellStyle name="20% - Accent1 4 4 3 2 2 7" xfId="41651" xr:uid="{00000000-0005-0000-0000-0000FCA10000}"/>
    <cellStyle name="20% - Accent1 4 4 3 2 2 7 2" xfId="41652" xr:uid="{00000000-0005-0000-0000-0000FDA10000}"/>
    <cellStyle name="20% - Accent1 4 4 3 2 2 8" xfId="41653" xr:uid="{00000000-0005-0000-0000-0000FEA10000}"/>
    <cellStyle name="20% - Accent1 4 4 3 2 2 8 2" xfId="41654" xr:uid="{00000000-0005-0000-0000-0000FFA10000}"/>
    <cellStyle name="20% - Accent1 4 4 3 2 2 9" xfId="41655" xr:uid="{00000000-0005-0000-0000-000000A20000}"/>
    <cellStyle name="20% - Accent1 4 4 3 2 3" xfId="41656" xr:uid="{00000000-0005-0000-0000-000001A20000}"/>
    <cellStyle name="20% - Accent1 4 4 3 2 3 2" xfId="41657" xr:uid="{00000000-0005-0000-0000-000002A20000}"/>
    <cellStyle name="20% - Accent1 4 4 3 2 3 2 2" xfId="41658" xr:uid="{00000000-0005-0000-0000-000003A20000}"/>
    <cellStyle name="20% - Accent1 4 4 3 2 3 2 2 2" xfId="41659" xr:uid="{00000000-0005-0000-0000-000004A20000}"/>
    <cellStyle name="20% - Accent1 4 4 3 2 3 2 2 2 2" xfId="41660" xr:uid="{00000000-0005-0000-0000-000005A20000}"/>
    <cellStyle name="20% - Accent1 4 4 3 2 3 2 2 3" xfId="41661" xr:uid="{00000000-0005-0000-0000-000006A20000}"/>
    <cellStyle name="20% - Accent1 4 4 3 2 3 2 3" xfId="41662" xr:uid="{00000000-0005-0000-0000-000007A20000}"/>
    <cellStyle name="20% - Accent1 4 4 3 2 3 2 3 2" xfId="41663" xr:uid="{00000000-0005-0000-0000-000008A20000}"/>
    <cellStyle name="20% - Accent1 4 4 3 2 3 2 4" xfId="41664" xr:uid="{00000000-0005-0000-0000-000009A20000}"/>
    <cellStyle name="20% - Accent1 4 4 3 2 3 3" xfId="41665" xr:uid="{00000000-0005-0000-0000-00000AA20000}"/>
    <cellStyle name="20% - Accent1 4 4 3 2 3 3 2" xfId="41666" xr:uid="{00000000-0005-0000-0000-00000BA20000}"/>
    <cellStyle name="20% - Accent1 4 4 3 2 3 3 2 2" xfId="41667" xr:uid="{00000000-0005-0000-0000-00000CA20000}"/>
    <cellStyle name="20% - Accent1 4 4 3 2 3 3 2 2 2" xfId="41668" xr:uid="{00000000-0005-0000-0000-00000DA20000}"/>
    <cellStyle name="20% - Accent1 4 4 3 2 3 3 2 3" xfId="41669" xr:uid="{00000000-0005-0000-0000-00000EA20000}"/>
    <cellStyle name="20% - Accent1 4 4 3 2 3 3 3" xfId="41670" xr:uid="{00000000-0005-0000-0000-00000FA20000}"/>
    <cellStyle name="20% - Accent1 4 4 3 2 3 3 3 2" xfId="41671" xr:uid="{00000000-0005-0000-0000-000010A20000}"/>
    <cellStyle name="20% - Accent1 4 4 3 2 3 3 4" xfId="41672" xr:uid="{00000000-0005-0000-0000-000011A20000}"/>
    <cellStyle name="20% - Accent1 4 4 3 2 3 4" xfId="41673" xr:uid="{00000000-0005-0000-0000-000012A20000}"/>
    <cellStyle name="20% - Accent1 4 4 3 2 3 4 2" xfId="41674" xr:uid="{00000000-0005-0000-0000-000013A20000}"/>
    <cellStyle name="20% - Accent1 4 4 3 2 3 4 2 2" xfId="41675" xr:uid="{00000000-0005-0000-0000-000014A20000}"/>
    <cellStyle name="20% - Accent1 4 4 3 2 3 4 2 2 2" xfId="41676" xr:uid="{00000000-0005-0000-0000-000015A20000}"/>
    <cellStyle name="20% - Accent1 4 4 3 2 3 4 2 3" xfId="41677" xr:uid="{00000000-0005-0000-0000-000016A20000}"/>
    <cellStyle name="20% - Accent1 4 4 3 2 3 4 3" xfId="41678" xr:uid="{00000000-0005-0000-0000-000017A20000}"/>
    <cellStyle name="20% - Accent1 4 4 3 2 3 4 3 2" xfId="41679" xr:uid="{00000000-0005-0000-0000-000018A20000}"/>
    <cellStyle name="20% - Accent1 4 4 3 2 3 4 4" xfId="41680" xr:uid="{00000000-0005-0000-0000-000019A20000}"/>
    <cellStyle name="20% - Accent1 4 4 3 2 3 5" xfId="41681" xr:uid="{00000000-0005-0000-0000-00001AA20000}"/>
    <cellStyle name="20% - Accent1 4 4 3 2 3 5 2" xfId="41682" xr:uid="{00000000-0005-0000-0000-00001BA20000}"/>
    <cellStyle name="20% - Accent1 4 4 3 2 3 5 2 2" xfId="41683" xr:uid="{00000000-0005-0000-0000-00001CA20000}"/>
    <cellStyle name="20% - Accent1 4 4 3 2 3 5 3" xfId="41684" xr:uid="{00000000-0005-0000-0000-00001DA20000}"/>
    <cellStyle name="20% - Accent1 4 4 3 2 3 6" xfId="41685" xr:uid="{00000000-0005-0000-0000-00001EA20000}"/>
    <cellStyle name="20% - Accent1 4 4 3 2 3 6 2" xfId="41686" xr:uid="{00000000-0005-0000-0000-00001FA20000}"/>
    <cellStyle name="20% - Accent1 4 4 3 2 3 6 2 2" xfId="41687" xr:uid="{00000000-0005-0000-0000-000020A20000}"/>
    <cellStyle name="20% - Accent1 4 4 3 2 3 6 3" xfId="41688" xr:uid="{00000000-0005-0000-0000-000021A20000}"/>
    <cellStyle name="20% - Accent1 4 4 3 2 3 7" xfId="41689" xr:uid="{00000000-0005-0000-0000-000022A20000}"/>
    <cellStyle name="20% - Accent1 4 4 3 2 3 7 2" xfId="41690" xr:uid="{00000000-0005-0000-0000-000023A20000}"/>
    <cellStyle name="20% - Accent1 4 4 3 2 3 8" xfId="41691" xr:uid="{00000000-0005-0000-0000-000024A20000}"/>
    <cellStyle name="20% - Accent1 4 4 3 2 3 8 2" xfId="41692" xr:uid="{00000000-0005-0000-0000-000025A20000}"/>
    <cellStyle name="20% - Accent1 4 4 3 2 3 9" xfId="41693" xr:uid="{00000000-0005-0000-0000-000026A20000}"/>
    <cellStyle name="20% - Accent1 4 4 3 2 4" xfId="41694" xr:uid="{00000000-0005-0000-0000-000027A20000}"/>
    <cellStyle name="20% - Accent1 4 4 3 2 4 2" xfId="41695" xr:uid="{00000000-0005-0000-0000-000028A20000}"/>
    <cellStyle name="20% - Accent1 4 4 3 2 4 2 2" xfId="41696" xr:uid="{00000000-0005-0000-0000-000029A20000}"/>
    <cellStyle name="20% - Accent1 4 4 3 2 4 2 2 2" xfId="41697" xr:uid="{00000000-0005-0000-0000-00002AA20000}"/>
    <cellStyle name="20% - Accent1 4 4 3 2 4 2 3" xfId="41698" xr:uid="{00000000-0005-0000-0000-00002BA20000}"/>
    <cellStyle name="20% - Accent1 4 4 3 2 4 3" xfId="41699" xr:uid="{00000000-0005-0000-0000-00002CA20000}"/>
    <cellStyle name="20% - Accent1 4 4 3 2 4 3 2" xfId="41700" xr:uid="{00000000-0005-0000-0000-00002DA20000}"/>
    <cellStyle name="20% - Accent1 4 4 3 2 4 4" xfId="41701" xr:uid="{00000000-0005-0000-0000-00002EA20000}"/>
    <cellStyle name="20% - Accent1 4 4 3 2 5" xfId="41702" xr:uid="{00000000-0005-0000-0000-00002FA20000}"/>
    <cellStyle name="20% - Accent1 4 4 3 2 5 2" xfId="41703" xr:uid="{00000000-0005-0000-0000-000030A20000}"/>
    <cellStyle name="20% - Accent1 4 4 3 2 5 2 2" xfId="41704" xr:uid="{00000000-0005-0000-0000-000031A20000}"/>
    <cellStyle name="20% - Accent1 4 4 3 2 5 2 2 2" xfId="41705" xr:uid="{00000000-0005-0000-0000-000032A20000}"/>
    <cellStyle name="20% - Accent1 4 4 3 2 5 2 3" xfId="41706" xr:uid="{00000000-0005-0000-0000-000033A20000}"/>
    <cellStyle name="20% - Accent1 4 4 3 2 5 3" xfId="41707" xr:uid="{00000000-0005-0000-0000-000034A20000}"/>
    <cellStyle name="20% - Accent1 4 4 3 2 5 3 2" xfId="41708" xr:uid="{00000000-0005-0000-0000-000035A20000}"/>
    <cellStyle name="20% - Accent1 4 4 3 2 5 4" xfId="41709" xr:uid="{00000000-0005-0000-0000-000036A20000}"/>
    <cellStyle name="20% - Accent1 4 4 3 2 6" xfId="41710" xr:uid="{00000000-0005-0000-0000-000037A20000}"/>
    <cellStyle name="20% - Accent1 4 4 3 2 6 2" xfId="41711" xr:uid="{00000000-0005-0000-0000-000038A20000}"/>
    <cellStyle name="20% - Accent1 4 4 3 2 6 2 2" xfId="41712" xr:uid="{00000000-0005-0000-0000-000039A20000}"/>
    <cellStyle name="20% - Accent1 4 4 3 2 6 2 2 2" xfId="41713" xr:uid="{00000000-0005-0000-0000-00003AA20000}"/>
    <cellStyle name="20% - Accent1 4 4 3 2 6 2 3" xfId="41714" xr:uid="{00000000-0005-0000-0000-00003BA20000}"/>
    <cellStyle name="20% - Accent1 4 4 3 2 6 3" xfId="41715" xr:uid="{00000000-0005-0000-0000-00003CA20000}"/>
    <cellStyle name="20% - Accent1 4 4 3 2 6 3 2" xfId="41716" xr:uid="{00000000-0005-0000-0000-00003DA20000}"/>
    <cellStyle name="20% - Accent1 4 4 3 2 6 4" xfId="41717" xr:uid="{00000000-0005-0000-0000-00003EA20000}"/>
    <cellStyle name="20% - Accent1 4 4 3 2 7" xfId="41718" xr:uid="{00000000-0005-0000-0000-00003FA20000}"/>
    <cellStyle name="20% - Accent1 4 4 3 2 7 2" xfId="41719" xr:uid="{00000000-0005-0000-0000-000040A20000}"/>
    <cellStyle name="20% - Accent1 4 4 3 2 7 2 2" xfId="41720" xr:uid="{00000000-0005-0000-0000-000041A20000}"/>
    <cellStyle name="20% - Accent1 4 4 3 2 7 3" xfId="41721" xr:uid="{00000000-0005-0000-0000-000042A20000}"/>
    <cellStyle name="20% - Accent1 4 4 3 2 8" xfId="41722" xr:uid="{00000000-0005-0000-0000-000043A20000}"/>
    <cellStyle name="20% - Accent1 4 4 3 2 8 2" xfId="41723" xr:uid="{00000000-0005-0000-0000-000044A20000}"/>
    <cellStyle name="20% - Accent1 4 4 3 2 8 2 2" xfId="41724" xr:uid="{00000000-0005-0000-0000-000045A20000}"/>
    <cellStyle name="20% - Accent1 4 4 3 2 8 3" xfId="41725" xr:uid="{00000000-0005-0000-0000-000046A20000}"/>
    <cellStyle name="20% - Accent1 4 4 3 2 9" xfId="41726" xr:uid="{00000000-0005-0000-0000-000047A20000}"/>
    <cellStyle name="20% - Accent1 4 4 3 2 9 2" xfId="41727" xr:uid="{00000000-0005-0000-0000-000048A20000}"/>
    <cellStyle name="20% - Accent1 4 4 3 3" xfId="41728" xr:uid="{00000000-0005-0000-0000-000049A20000}"/>
    <cellStyle name="20% - Accent1 4 4 3 3 10" xfId="41729" xr:uid="{00000000-0005-0000-0000-00004AA20000}"/>
    <cellStyle name="20% - Accent1 4 4 3 3 10 2" xfId="41730" xr:uid="{00000000-0005-0000-0000-00004BA20000}"/>
    <cellStyle name="20% - Accent1 4 4 3 3 11" xfId="41731" xr:uid="{00000000-0005-0000-0000-00004CA20000}"/>
    <cellStyle name="20% - Accent1 4 4 3 3 2" xfId="41732" xr:uid="{00000000-0005-0000-0000-00004DA20000}"/>
    <cellStyle name="20% - Accent1 4 4 3 3 2 2" xfId="41733" xr:uid="{00000000-0005-0000-0000-00004EA20000}"/>
    <cellStyle name="20% - Accent1 4 4 3 3 2 2 2" xfId="41734" xr:uid="{00000000-0005-0000-0000-00004FA20000}"/>
    <cellStyle name="20% - Accent1 4 4 3 3 2 2 2 2" xfId="41735" xr:uid="{00000000-0005-0000-0000-000050A20000}"/>
    <cellStyle name="20% - Accent1 4 4 3 3 2 2 2 2 2" xfId="41736" xr:uid="{00000000-0005-0000-0000-000051A20000}"/>
    <cellStyle name="20% - Accent1 4 4 3 3 2 2 2 3" xfId="41737" xr:uid="{00000000-0005-0000-0000-000052A20000}"/>
    <cellStyle name="20% - Accent1 4 4 3 3 2 2 3" xfId="41738" xr:uid="{00000000-0005-0000-0000-000053A20000}"/>
    <cellStyle name="20% - Accent1 4 4 3 3 2 2 3 2" xfId="41739" xr:uid="{00000000-0005-0000-0000-000054A20000}"/>
    <cellStyle name="20% - Accent1 4 4 3 3 2 2 4" xfId="41740" xr:uid="{00000000-0005-0000-0000-000055A20000}"/>
    <cellStyle name="20% - Accent1 4 4 3 3 2 3" xfId="41741" xr:uid="{00000000-0005-0000-0000-000056A20000}"/>
    <cellStyle name="20% - Accent1 4 4 3 3 2 3 2" xfId="41742" xr:uid="{00000000-0005-0000-0000-000057A20000}"/>
    <cellStyle name="20% - Accent1 4 4 3 3 2 3 2 2" xfId="41743" xr:uid="{00000000-0005-0000-0000-000058A20000}"/>
    <cellStyle name="20% - Accent1 4 4 3 3 2 3 2 2 2" xfId="41744" xr:uid="{00000000-0005-0000-0000-000059A20000}"/>
    <cellStyle name="20% - Accent1 4 4 3 3 2 3 2 3" xfId="41745" xr:uid="{00000000-0005-0000-0000-00005AA20000}"/>
    <cellStyle name="20% - Accent1 4 4 3 3 2 3 3" xfId="41746" xr:uid="{00000000-0005-0000-0000-00005BA20000}"/>
    <cellStyle name="20% - Accent1 4 4 3 3 2 3 3 2" xfId="41747" xr:uid="{00000000-0005-0000-0000-00005CA20000}"/>
    <cellStyle name="20% - Accent1 4 4 3 3 2 3 4" xfId="41748" xr:uid="{00000000-0005-0000-0000-00005DA20000}"/>
    <cellStyle name="20% - Accent1 4 4 3 3 2 4" xfId="41749" xr:uid="{00000000-0005-0000-0000-00005EA20000}"/>
    <cellStyle name="20% - Accent1 4 4 3 3 2 4 2" xfId="41750" xr:uid="{00000000-0005-0000-0000-00005FA20000}"/>
    <cellStyle name="20% - Accent1 4 4 3 3 2 4 2 2" xfId="41751" xr:uid="{00000000-0005-0000-0000-000060A20000}"/>
    <cellStyle name="20% - Accent1 4 4 3 3 2 4 2 2 2" xfId="41752" xr:uid="{00000000-0005-0000-0000-000061A20000}"/>
    <cellStyle name="20% - Accent1 4 4 3 3 2 4 2 3" xfId="41753" xr:uid="{00000000-0005-0000-0000-000062A20000}"/>
    <cellStyle name="20% - Accent1 4 4 3 3 2 4 3" xfId="41754" xr:uid="{00000000-0005-0000-0000-000063A20000}"/>
    <cellStyle name="20% - Accent1 4 4 3 3 2 4 3 2" xfId="41755" xr:uid="{00000000-0005-0000-0000-000064A20000}"/>
    <cellStyle name="20% - Accent1 4 4 3 3 2 4 4" xfId="41756" xr:uid="{00000000-0005-0000-0000-000065A20000}"/>
    <cellStyle name="20% - Accent1 4 4 3 3 2 5" xfId="41757" xr:uid="{00000000-0005-0000-0000-000066A20000}"/>
    <cellStyle name="20% - Accent1 4 4 3 3 2 5 2" xfId="41758" xr:uid="{00000000-0005-0000-0000-000067A20000}"/>
    <cellStyle name="20% - Accent1 4 4 3 3 2 5 2 2" xfId="41759" xr:uid="{00000000-0005-0000-0000-000068A20000}"/>
    <cellStyle name="20% - Accent1 4 4 3 3 2 5 3" xfId="41760" xr:uid="{00000000-0005-0000-0000-000069A20000}"/>
    <cellStyle name="20% - Accent1 4 4 3 3 2 6" xfId="41761" xr:uid="{00000000-0005-0000-0000-00006AA20000}"/>
    <cellStyle name="20% - Accent1 4 4 3 3 2 6 2" xfId="41762" xr:uid="{00000000-0005-0000-0000-00006BA20000}"/>
    <cellStyle name="20% - Accent1 4 4 3 3 2 6 2 2" xfId="41763" xr:uid="{00000000-0005-0000-0000-00006CA20000}"/>
    <cellStyle name="20% - Accent1 4 4 3 3 2 6 3" xfId="41764" xr:uid="{00000000-0005-0000-0000-00006DA20000}"/>
    <cellStyle name="20% - Accent1 4 4 3 3 2 7" xfId="41765" xr:uid="{00000000-0005-0000-0000-00006EA20000}"/>
    <cellStyle name="20% - Accent1 4 4 3 3 2 7 2" xfId="41766" xr:uid="{00000000-0005-0000-0000-00006FA20000}"/>
    <cellStyle name="20% - Accent1 4 4 3 3 2 8" xfId="41767" xr:uid="{00000000-0005-0000-0000-000070A20000}"/>
    <cellStyle name="20% - Accent1 4 4 3 3 2 8 2" xfId="41768" xr:uid="{00000000-0005-0000-0000-000071A20000}"/>
    <cellStyle name="20% - Accent1 4 4 3 3 2 9" xfId="41769" xr:uid="{00000000-0005-0000-0000-000072A20000}"/>
    <cellStyle name="20% - Accent1 4 4 3 3 3" xfId="41770" xr:uid="{00000000-0005-0000-0000-000073A20000}"/>
    <cellStyle name="20% - Accent1 4 4 3 3 3 2" xfId="41771" xr:uid="{00000000-0005-0000-0000-000074A20000}"/>
    <cellStyle name="20% - Accent1 4 4 3 3 3 2 2" xfId="41772" xr:uid="{00000000-0005-0000-0000-000075A20000}"/>
    <cellStyle name="20% - Accent1 4 4 3 3 3 2 2 2" xfId="41773" xr:uid="{00000000-0005-0000-0000-000076A20000}"/>
    <cellStyle name="20% - Accent1 4 4 3 3 3 2 2 2 2" xfId="41774" xr:uid="{00000000-0005-0000-0000-000077A20000}"/>
    <cellStyle name="20% - Accent1 4 4 3 3 3 2 2 3" xfId="41775" xr:uid="{00000000-0005-0000-0000-000078A20000}"/>
    <cellStyle name="20% - Accent1 4 4 3 3 3 2 3" xfId="41776" xr:uid="{00000000-0005-0000-0000-000079A20000}"/>
    <cellStyle name="20% - Accent1 4 4 3 3 3 2 3 2" xfId="41777" xr:uid="{00000000-0005-0000-0000-00007AA20000}"/>
    <cellStyle name="20% - Accent1 4 4 3 3 3 2 4" xfId="41778" xr:uid="{00000000-0005-0000-0000-00007BA20000}"/>
    <cellStyle name="20% - Accent1 4 4 3 3 3 3" xfId="41779" xr:uid="{00000000-0005-0000-0000-00007CA20000}"/>
    <cellStyle name="20% - Accent1 4 4 3 3 3 3 2" xfId="41780" xr:uid="{00000000-0005-0000-0000-00007DA20000}"/>
    <cellStyle name="20% - Accent1 4 4 3 3 3 3 2 2" xfId="41781" xr:uid="{00000000-0005-0000-0000-00007EA20000}"/>
    <cellStyle name="20% - Accent1 4 4 3 3 3 3 2 2 2" xfId="41782" xr:uid="{00000000-0005-0000-0000-00007FA20000}"/>
    <cellStyle name="20% - Accent1 4 4 3 3 3 3 2 3" xfId="41783" xr:uid="{00000000-0005-0000-0000-000080A20000}"/>
    <cellStyle name="20% - Accent1 4 4 3 3 3 3 3" xfId="41784" xr:uid="{00000000-0005-0000-0000-000081A20000}"/>
    <cellStyle name="20% - Accent1 4 4 3 3 3 3 3 2" xfId="41785" xr:uid="{00000000-0005-0000-0000-000082A20000}"/>
    <cellStyle name="20% - Accent1 4 4 3 3 3 3 4" xfId="41786" xr:uid="{00000000-0005-0000-0000-000083A20000}"/>
    <cellStyle name="20% - Accent1 4 4 3 3 3 4" xfId="41787" xr:uid="{00000000-0005-0000-0000-000084A20000}"/>
    <cellStyle name="20% - Accent1 4 4 3 3 3 4 2" xfId="41788" xr:uid="{00000000-0005-0000-0000-000085A20000}"/>
    <cellStyle name="20% - Accent1 4 4 3 3 3 4 2 2" xfId="41789" xr:uid="{00000000-0005-0000-0000-000086A20000}"/>
    <cellStyle name="20% - Accent1 4 4 3 3 3 4 2 2 2" xfId="41790" xr:uid="{00000000-0005-0000-0000-000087A20000}"/>
    <cellStyle name="20% - Accent1 4 4 3 3 3 4 2 3" xfId="41791" xr:uid="{00000000-0005-0000-0000-000088A20000}"/>
    <cellStyle name="20% - Accent1 4 4 3 3 3 4 3" xfId="41792" xr:uid="{00000000-0005-0000-0000-000089A20000}"/>
    <cellStyle name="20% - Accent1 4 4 3 3 3 4 3 2" xfId="41793" xr:uid="{00000000-0005-0000-0000-00008AA20000}"/>
    <cellStyle name="20% - Accent1 4 4 3 3 3 4 4" xfId="41794" xr:uid="{00000000-0005-0000-0000-00008BA20000}"/>
    <cellStyle name="20% - Accent1 4 4 3 3 3 5" xfId="41795" xr:uid="{00000000-0005-0000-0000-00008CA20000}"/>
    <cellStyle name="20% - Accent1 4 4 3 3 3 5 2" xfId="41796" xr:uid="{00000000-0005-0000-0000-00008DA20000}"/>
    <cellStyle name="20% - Accent1 4 4 3 3 3 5 2 2" xfId="41797" xr:uid="{00000000-0005-0000-0000-00008EA20000}"/>
    <cellStyle name="20% - Accent1 4 4 3 3 3 5 3" xfId="41798" xr:uid="{00000000-0005-0000-0000-00008FA20000}"/>
    <cellStyle name="20% - Accent1 4 4 3 3 3 6" xfId="41799" xr:uid="{00000000-0005-0000-0000-000090A20000}"/>
    <cellStyle name="20% - Accent1 4 4 3 3 3 6 2" xfId="41800" xr:uid="{00000000-0005-0000-0000-000091A20000}"/>
    <cellStyle name="20% - Accent1 4 4 3 3 3 6 2 2" xfId="41801" xr:uid="{00000000-0005-0000-0000-000092A20000}"/>
    <cellStyle name="20% - Accent1 4 4 3 3 3 6 3" xfId="41802" xr:uid="{00000000-0005-0000-0000-000093A20000}"/>
    <cellStyle name="20% - Accent1 4 4 3 3 3 7" xfId="41803" xr:uid="{00000000-0005-0000-0000-000094A20000}"/>
    <cellStyle name="20% - Accent1 4 4 3 3 3 7 2" xfId="41804" xr:uid="{00000000-0005-0000-0000-000095A20000}"/>
    <cellStyle name="20% - Accent1 4 4 3 3 3 8" xfId="41805" xr:uid="{00000000-0005-0000-0000-000096A20000}"/>
    <cellStyle name="20% - Accent1 4 4 3 3 3 8 2" xfId="41806" xr:uid="{00000000-0005-0000-0000-000097A20000}"/>
    <cellStyle name="20% - Accent1 4 4 3 3 3 9" xfId="41807" xr:uid="{00000000-0005-0000-0000-000098A20000}"/>
    <cellStyle name="20% - Accent1 4 4 3 3 4" xfId="41808" xr:uid="{00000000-0005-0000-0000-000099A20000}"/>
    <cellStyle name="20% - Accent1 4 4 3 3 4 2" xfId="41809" xr:uid="{00000000-0005-0000-0000-00009AA20000}"/>
    <cellStyle name="20% - Accent1 4 4 3 3 4 2 2" xfId="41810" xr:uid="{00000000-0005-0000-0000-00009BA20000}"/>
    <cellStyle name="20% - Accent1 4 4 3 3 4 2 2 2" xfId="41811" xr:uid="{00000000-0005-0000-0000-00009CA20000}"/>
    <cellStyle name="20% - Accent1 4 4 3 3 4 2 3" xfId="41812" xr:uid="{00000000-0005-0000-0000-00009DA20000}"/>
    <cellStyle name="20% - Accent1 4 4 3 3 4 3" xfId="41813" xr:uid="{00000000-0005-0000-0000-00009EA20000}"/>
    <cellStyle name="20% - Accent1 4 4 3 3 4 3 2" xfId="41814" xr:uid="{00000000-0005-0000-0000-00009FA20000}"/>
    <cellStyle name="20% - Accent1 4 4 3 3 4 4" xfId="41815" xr:uid="{00000000-0005-0000-0000-0000A0A20000}"/>
    <cellStyle name="20% - Accent1 4 4 3 3 5" xfId="41816" xr:uid="{00000000-0005-0000-0000-0000A1A20000}"/>
    <cellStyle name="20% - Accent1 4 4 3 3 5 2" xfId="41817" xr:uid="{00000000-0005-0000-0000-0000A2A20000}"/>
    <cellStyle name="20% - Accent1 4 4 3 3 5 2 2" xfId="41818" xr:uid="{00000000-0005-0000-0000-0000A3A20000}"/>
    <cellStyle name="20% - Accent1 4 4 3 3 5 2 2 2" xfId="41819" xr:uid="{00000000-0005-0000-0000-0000A4A20000}"/>
    <cellStyle name="20% - Accent1 4 4 3 3 5 2 3" xfId="41820" xr:uid="{00000000-0005-0000-0000-0000A5A20000}"/>
    <cellStyle name="20% - Accent1 4 4 3 3 5 3" xfId="41821" xr:uid="{00000000-0005-0000-0000-0000A6A20000}"/>
    <cellStyle name="20% - Accent1 4 4 3 3 5 3 2" xfId="41822" xr:uid="{00000000-0005-0000-0000-0000A7A20000}"/>
    <cellStyle name="20% - Accent1 4 4 3 3 5 4" xfId="41823" xr:uid="{00000000-0005-0000-0000-0000A8A20000}"/>
    <cellStyle name="20% - Accent1 4 4 3 3 6" xfId="41824" xr:uid="{00000000-0005-0000-0000-0000A9A20000}"/>
    <cellStyle name="20% - Accent1 4 4 3 3 6 2" xfId="41825" xr:uid="{00000000-0005-0000-0000-0000AAA20000}"/>
    <cellStyle name="20% - Accent1 4 4 3 3 6 2 2" xfId="41826" xr:uid="{00000000-0005-0000-0000-0000ABA20000}"/>
    <cellStyle name="20% - Accent1 4 4 3 3 6 2 2 2" xfId="41827" xr:uid="{00000000-0005-0000-0000-0000ACA20000}"/>
    <cellStyle name="20% - Accent1 4 4 3 3 6 2 3" xfId="41828" xr:uid="{00000000-0005-0000-0000-0000ADA20000}"/>
    <cellStyle name="20% - Accent1 4 4 3 3 6 3" xfId="41829" xr:uid="{00000000-0005-0000-0000-0000AEA20000}"/>
    <cellStyle name="20% - Accent1 4 4 3 3 6 3 2" xfId="41830" xr:uid="{00000000-0005-0000-0000-0000AFA20000}"/>
    <cellStyle name="20% - Accent1 4 4 3 3 6 4" xfId="41831" xr:uid="{00000000-0005-0000-0000-0000B0A20000}"/>
    <cellStyle name="20% - Accent1 4 4 3 3 7" xfId="41832" xr:uid="{00000000-0005-0000-0000-0000B1A20000}"/>
    <cellStyle name="20% - Accent1 4 4 3 3 7 2" xfId="41833" xr:uid="{00000000-0005-0000-0000-0000B2A20000}"/>
    <cellStyle name="20% - Accent1 4 4 3 3 7 2 2" xfId="41834" xr:uid="{00000000-0005-0000-0000-0000B3A20000}"/>
    <cellStyle name="20% - Accent1 4 4 3 3 7 3" xfId="41835" xr:uid="{00000000-0005-0000-0000-0000B4A20000}"/>
    <cellStyle name="20% - Accent1 4 4 3 3 8" xfId="41836" xr:uid="{00000000-0005-0000-0000-0000B5A20000}"/>
    <cellStyle name="20% - Accent1 4 4 3 3 8 2" xfId="41837" xr:uid="{00000000-0005-0000-0000-0000B6A20000}"/>
    <cellStyle name="20% - Accent1 4 4 3 3 8 2 2" xfId="41838" xr:uid="{00000000-0005-0000-0000-0000B7A20000}"/>
    <cellStyle name="20% - Accent1 4 4 3 3 8 3" xfId="41839" xr:uid="{00000000-0005-0000-0000-0000B8A20000}"/>
    <cellStyle name="20% - Accent1 4 4 3 3 9" xfId="41840" xr:uid="{00000000-0005-0000-0000-0000B9A20000}"/>
    <cellStyle name="20% - Accent1 4 4 3 3 9 2" xfId="41841" xr:uid="{00000000-0005-0000-0000-0000BAA20000}"/>
    <cellStyle name="20% - Accent1 4 4 3 4" xfId="41842" xr:uid="{00000000-0005-0000-0000-0000BBA20000}"/>
    <cellStyle name="20% - Accent1 4 4 3 4 10" xfId="41843" xr:uid="{00000000-0005-0000-0000-0000BCA20000}"/>
    <cellStyle name="20% - Accent1 4 4 3 4 10 2" xfId="41844" xr:uid="{00000000-0005-0000-0000-0000BDA20000}"/>
    <cellStyle name="20% - Accent1 4 4 3 4 11" xfId="41845" xr:uid="{00000000-0005-0000-0000-0000BEA20000}"/>
    <cellStyle name="20% - Accent1 4 4 3 4 2" xfId="41846" xr:uid="{00000000-0005-0000-0000-0000BFA20000}"/>
    <cellStyle name="20% - Accent1 4 4 3 4 2 2" xfId="41847" xr:uid="{00000000-0005-0000-0000-0000C0A20000}"/>
    <cellStyle name="20% - Accent1 4 4 3 4 2 2 2" xfId="41848" xr:uid="{00000000-0005-0000-0000-0000C1A20000}"/>
    <cellStyle name="20% - Accent1 4 4 3 4 2 2 2 2" xfId="41849" xr:uid="{00000000-0005-0000-0000-0000C2A20000}"/>
    <cellStyle name="20% - Accent1 4 4 3 4 2 2 2 2 2" xfId="41850" xr:uid="{00000000-0005-0000-0000-0000C3A20000}"/>
    <cellStyle name="20% - Accent1 4 4 3 4 2 2 2 3" xfId="41851" xr:uid="{00000000-0005-0000-0000-0000C4A20000}"/>
    <cellStyle name="20% - Accent1 4 4 3 4 2 2 3" xfId="41852" xr:uid="{00000000-0005-0000-0000-0000C5A20000}"/>
    <cellStyle name="20% - Accent1 4 4 3 4 2 2 3 2" xfId="41853" xr:uid="{00000000-0005-0000-0000-0000C6A20000}"/>
    <cellStyle name="20% - Accent1 4 4 3 4 2 2 4" xfId="41854" xr:uid="{00000000-0005-0000-0000-0000C7A20000}"/>
    <cellStyle name="20% - Accent1 4 4 3 4 2 3" xfId="41855" xr:uid="{00000000-0005-0000-0000-0000C8A20000}"/>
    <cellStyle name="20% - Accent1 4 4 3 4 2 3 2" xfId="41856" xr:uid="{00000000-0005-0000-0000-0000C9A20000}"/>
    <cellStyle name="20% - Accent1 4 4 3 4 2 3 2 2" xfId="41857" xr:uid="{00000000-0005-0000-0000-0000CAA20000}"/>
    <cellStyle name="20% - Accent1 4 4 3 4 2 3 2 2 2" xfId="41858" xr:uid="{00000000-0005-0000-0000-0000CBA20000}"/>
    <cellStyle name="20% - Accent1 4 4 3 4 2 3 2 3" xfId="41859" xr:uid="{00000000-0005-0000-0000-0000CCA20000}"/>
    <cellStyle name="20% - Accent1 4 4 3 4 2 3 3" xfId="41860" xr:uid="{00000000-0005-0000-0000-0000CDA20000}"/>
    <cellStyle name="20% - Accent1 4 4 3 4 2 3 3 2" xfId="41861" xr:uid="{00000000-0005-0000-0000-0000CEA20000}"/>
    <cellStyle name="20% - Accent1 4 4 3 4 2 3 4" xfId="41862" xr:uid="{00000000-0005-0000-0000-0000CFA20000}"/>
    <cellStyle name="20% - Accent1 4 4 3 4 2 4" xfId="41863" xr:uid="{00000000-0005-0000-0000-0000D0A20000}"/>
    <cellStyle name="20% - Accent1 4 4 3 4 2 4 2" xfId="41864" xr:uid="{00000000-0005-0000-0000-0000D1A20000}"/>
    <cellStyle name="20% - Accent1 4 4 3 4 2 4 2 2" xfId="41865" xr:uid="{00000000-0005-0000-0000-0000D2A20000}"/>
    <cellStyle name="20% - Accent1 4 4 3 4 2 4 2 2 2" xfId="41866" xr:uid="{00000000-0005-0000-0000-0000D3A20000}"/>
    <cellStyle name="20% - Accent1 4 4 3 4 2 4 2 3" xfId="41867" xr:uid="{00000000-0005-0000-0000-0000D4A20000}"/>
    <cellStyle name="20% - Accent1 4 4 3 4 2 4 3" xfId="41868" xr:uid="{00000000-0005-0000-0000-0000D5A20000}"/>
    <cellStyle name="20% - Accent1 4 4 3 4 2 4 3 2" xfId="41869" xr:uid="{00000000-0005-0000-0000-0000D6A20000}"/>
    <cellStyle name="20% - Accent1 4 4 3 4 2 4 4" xfId="41870" xr:uid="{00000000-0005-0000-0000-0000D7A20000}"/>
    <cellStyle name="20% - Accent1 4 4 3 4 2 5" xfId="41871" xr:uid="{00000000-0005-0000-0000-0000D8A20000}"/>
    <cellStyle name="20% - Accent1 4 4 3 4 2 5 2" xfId="41872" xr:uid="{00000000-0005-0000-0000-0000D9A20000}"/>
    <cellStyle name="20% - Accent1 4 4 3 4 2 5 2 2" xfId="41873" xr:uid="{00000000-0005-0000-0000-0000DAA20000}"/>
    <cellStyle name="20% - Accent1 4 4 3 4 2 5 3" xfId="41874" xr:uid="{00000000-0005-0000-0000-0000DBA20000}"/>
    <cellStyle name="20% - Accent1 4 4 3 4 2 6" xfId="41875" xr:uid="{00000000-0005-0000-0000-0000DCA20000}"/>
    <cellStyle name="20% - Accent1 4 4 3 4 2 6 2" xfId="41876" xr:uid="{00000000-0005-0000-0000-0000DDA20000}"/>
    <cellStyle name="20% - Accent1 4 4 3 4 2 6 2 2" xfId="41877" xr:uid="{00000000-0005-0000-0000-0000DEA20000}"/>
    <cellStyle name="20% - Accent1 4 4 3 4 2 6 3" xfId="41878" xr:uid="{00000000-0005-0000-0000-0000DFA20000}"/>
    <cellStyle name="20% - Accent1 4 4 3 4 2 7" xfId="41879" xr:uid="{00000000-0005-0000-0000-0000E0A20000}"/>
    <cellStyle name="20% - Accent1 4 4 3 4 2 7 2" xfId="41880" xr:uid="{00000000-0005-0000-0000-0000E1A20000}"/>
    <cellStyle name="20% - Accent1 4 4 3 4 2 8" xfId="41881" xr:uid="{00000000-0005-0000-0000-0000E2A20000}"/>
    <cellStyle name="20% - Accent1 4 4 3 4 2 8 2" xfId="41882" xr:uid="{00000000-0005-0000-0000-0000E3A20000}"/>
    <cellStyle name="20% - Accent1 4 4 3 4 2 9" xfId="41883" xr:uid="{00000000-0005-0000-0000-0000E4A20000}"/>
    <cellStyle name="20% - Accent1 4 4 3 4 3" xfId="41884" xr:uid="{00000000-0005-0000-0000-0000E5A20000}"/>
    <cellStyle name="20% - Accent1 4 4 3 4 3 2" xfId="41885" xr:uid="{00000000-0005-0000-0000-0000E6A20000}"/>
    <cellStyle name="20% - Accent1 4 4 3 4 3 2 2" xfId="41886" xr:uid="{00000000-0005-0000-0000-0000E7A20000}"/>
    <cellStyle name="20% - Accent1 4 4 3 4 3 2 2 2" xfId="41887" xr:uid="{00000000-0005-0000-0000-0000E8A20000}"/>
    <cellStyle name="20% - Accent1 4 4 3 4 3 2 2 2 2" xfId="41888" xr:uid="{00000000-0005-0000-0000-0000E9A20000}"/>
    <cellStyle name="20% - Accent1 4 4 3 4 3 2 2 3" xfId="41889" xr:uid="{00000000-0005-0000-0000-0000EAA20000}"/>
    <cellStyle name="20% - Accent1 4 4 3 4 3 2 3" xfId="41890" xr:uid="{00000000-0005-0000-0000-0000EBA20000}"/>
    <cellStyle name="20% - Accent1 4 4 3 4 3 2 3 2" xfId="41891" xr:uid="{00000000-0005-0000-0000-0000ECA20000}"/>
    <cellStyle name="20% - Accent1 4 4 3 4 3 2 4" xfId="41892" xr:uid="{00000000-0005-0000-0000-0000EDA20000}"/>
    <cellStyle name="20% - Accent1 4 4 3 4 3 3" xfId="41893" xr:uid="{00000000-0005-0000-0000-0000EEA20000}"/>
    <cellStyle name="20% - Accent1 4 4 3 4 3 3 2" xfId="41894" xr:uid="{00000000-0005-0000-0000-0000EFA20000}"/>
    <cellStyle name="20% - Accent1 4 4 3 4 3 3 2 2" xfId="41895" xr:uid="{00000000-0005-0000-0000-0000F0A20000}"/>
    <cellStyle name="20% - Accent1 4 4 3 4 3 3 2 2 2" xfId="41896" xr:uid="{00000000-0005-0000-0000-0000F1A20000}"/>
    <cellStyle name="20% - Accent1 4 4 3 4 3 3 2 3" xfId="41897" xr:uid="{00000000-0005-0000-0000-0000F2A20000}"/>
    <cellStyle name="20% - Accent1 4 4 3 4 3 3 3" xfId="41898" xr:uid="{00000000-0005-0000-0000-0000F3A20000}"/>
    <cellStyle name="20% - Accent1 4 4 3 4 3 3 3 2" xfId="41899" xr:uid="{00000000-0005-0000-0000-0000F4A20000}"/>
    <cellStyle name="20% - Accent1 4 4 3 4 3 3 4" xfId="41900" xr:uid="{00000000-0005-0000-0000-0000F5A20000}"/>
    <cellStyle name="20% - Accent1 4 4 3 4 3 4" xfId="41901" xr:uid="{00000000-0005-0000-0000-0000F6A20000}"/>
    <cellStyle name="20% - Accent1 4 4 3 4 3 4 2" xfId="41902" xr:uid="{00000000-0005-0000-0000-0000F7A20000}"/>
    <cellStyle name="20% - Accent1 4 4 3 4 3 4 2 2" xfId="41903" xr:uid="{00000000-0005-0000-0000-0000F8A20000}"/>
    <cellStyle name="20% - Accent1 4 4 3 4 3 4 2 2 2" xfId="41904" xr:uid="{00000000-0005-0000-0000-0000F9A20000}"/>
    <cellStyle name="20% - Accent1 4 4 3 4 3 4 2 3" xfId="41905" xr:uid="{00000000-0005-0000-0000-0000FAA20000}"/>
    <cellStyle name="20% - Accent1 4 4 3 4 3 4 3" xfId="41906" xr:uid="{00000000-0005-0000-0000-0000FBA20000}"/>
    <cellStyle name="20% - Accent1 4 4 3 4 3 4 3 2" xfId="41907" xr:uid="{00000000-0005-0000-0000-0000FCA20000}"/>
    <cellStyle name="20% - Accent1 4 4 3 4 3 4 4" xfId="41908" xr:uid="{00000000-0005-0000-0000-0000FDA20000}"/>
    <cellStyle name="20% - Accent1 4 4 3 4 3 5" xfId="41909" xr:uid="{00000000-0005-0000-0000-0000FEA20000}"/>
    <cellStyle name="20% - Accent1 4 4 3 4 3 5 2" xfId="41910" xr:uid="{00000000-0005-0000-0000-0000FFA20000}"/>
    <cellStyle name="20% - Accent1 4 4 3 4 3 5 2 2" xfId="41911" xr:uid="{00000000-0005-0000-0000-000000A30000}"/>
    <cellStyle name="20% - Accent1 4 4 3 4 3 5 3" xfId="41912" xr:uid="{00000000-0005-0000-0000-000001A30000}"/>
    <cellStyle name="20% - Accent1 4 4 3 4 3 6" xfId="41913" xr:uid="{00000000-0005-0000-0000-000002A30000}"/>
    <cellStyle name="20% - Accent1 4 4 3 4 3 6 2" xfId="41914" xr:uid="{00000000-0005-0000-0000-000003A30000}"/>
    <cellStyle name="20% - Accent1 4 4 3 4 3 6 2 2" xfId="41915" xr:uid="{00000000-0005-0000-0000-000004A30000}"/>
    <cellStyle name="20% - Accent1 4 4 3 4 3 6 3" xfId="41916" xr:uid="{00000000-0005-0000-0000-000005A30000}"/>
    <cellStyle name="20% - Accent1 4 4 3 4 3 7" xfId="41917" xr:uid="{00000000-0005-0000-0000-000006A30000}"/>
    <cellStyle name="20% - Accent1 4 4 3 4 3 7 2" xfId="41918" xr:uid="{00000000-0005-0000-0000-000007A30000}"/>
    <cellStyle name="20% - Accent1 4 4 3 4 3 8" xfId="41919" xr:uid="{00000000-0005-0000-0000-000008A30000}"/>
    <cellStyle name="20% - Accent1 4 4 3 4 3 8 2" xfId="41920" xr:uid="{00000000-0005-0000-0000-000009A30000}"/>
    <cellStyle name="20% - Accent1 4 4 3 4 3 9" xfId="41921" xr:uid="{00000000-0005-0000-0000-00000AA30000}"/>
    <cellStyle name="20% - Accent1 4 4 3 4 4" xfId="41922" xr:uid="{00000000-0005-0000-0000-00000BA30000}"/>
    <cellStyle name="20% - Accent1 4 4 3 4 4 2" xfId="41923" xr:uid="{00000000-0005-0000-0000-00000CA30000}"/>
    <cellStyle name="20% - Accent1 4 4 3 4 4 2 2" xfId="41924" xr:uid="{00000000-0005-0000-0000-00000DA30000}"/>
    <cellStyle name="20% - Accent1 4 4 3 4 4 2 2 2" xfId="41925" xr:uid="{00000000-0005-0000-0000-00000EA30000}"/>
    <cellStyle name="20% - Accent1 4 4 3 4 4 2 3" xfId="41926" xr:uid="{00000000-0005-0000-0000-00000FA30000}"/>
    <cellStyle name="20% - Accent1 4 4 3 4 4 3" xfId="41927" xr:uid="{00000000-0005-0000-0000-000010A30000}"/>
    <cellStyle name="20% - Accent1 4 4 3 4 4 3 2" xfId="41928" xr:uid="{00000000-0005-0000-0000-000011A30000}"/>
    <cellStyle name="20% - Accent1 4 4 3 4 4 4" xfId="41929" xr:uid="{00000000-0005-0000-0000-000012A30000}"/>
    <cellStyle name="20% - Accent1 4 4 3 4 5" xfId="41930" xr:uid="{00000000-0005-0000-0000-000013A30000}"/>
    <cellStyle name="20% - Accent1 4 4 3 4 5 2" xfId="41931" xr:uid="{00000000-0005-0000-0000-000014A30000}"/>
    <cellStyle name="20% - Accent1 4 4 3 4 5 2 2" xfId="41932" xr:uid="{00000000-0005-0000-0000-000015A30000}"/>
    <cellStyle name="20% - Accent1 4 4 3 4 5 2 2 2" xfId="41933" xr:uid="{00000000-0005-0000-0000-000016A30000}"/>
    <cellStyle name="20% - Accent1 4 4 3 4 5 2 3" xfId="41934" xr:uid="{00000000-0005-0000-0000-000017A30000}"/>
    <cellStyle name="20% - Accent1 4 4 3 4 5 3" xfId="41935" xr:uid="{00000000-0005-0000-0000-000018A30000}"/>
    <cellStyle name="20% - Accent1 4 4 3 4 5 3 2" xfId="41936" xr:uid="{00000000-0005-0000-0000-000019A30000}"/>
    <cellStyle name="20% - Accent1 4 4 3 4 5 4" xfId="41937" xr:uid="{00000000-0005-0000-0000-00001AA30000}"/>
    <cellStyle name="20% - Accent1 4 4 3 4 6" xfId="41938" xr:uid="{00000000-0005-0000-0000-00001BA30000}"/>
    <cellStyle name="20% - Accent1 4 4 3 4 6 2" xfId="41939" xr:uid="{00000000-0005-0000-0000-00001CA30000}"/>
    <cellStyle name="20% - Accent1 4 4 3 4 6 2 2" xfId="41940" xr:uid="{00000000-0005-0000-0000-00001DA30000}"/>
    <cellStyle name="20% - Accent1 4 4 3 4 6 2 2 2" xfId="41941" xr:uid="{00000000-0005-0000-0000-00001EA30000}"/>
    <cellStyle name="20% - Accent1 4 4 3 4 6 2 3" xfId="41942" xr:uid="{00000000-0005-0000-0000-00001FA30000}"/>
    <cellStyle name="20% - Accent1 4 4 3 4 6 3" xfId="41943" xr:uid="{00000000-0005-0000-0000-000020A30000}"/>
    <cellStyle name="20% - Accent1 4 4 3 4 6 3 2" xfId="41944" xr:uid="{00000000-0005-0000-0000-000021A30000}"/>
    <cellStyle name="20% - Accent1 4 4 3 4 6 4" xfId="41945" xr:uid="{00000000-0005-0000-0000-000022A30000}"/>
    <cellStyle name="20% - Accent1 4 4 3 4 7" xfId="41946" xr:uid="{00000000-0005-0000-0000-000023A30000}"/>
    <cellStyle name="20% - Accent1 4 4 3 4 7 2" xfId="41947" xr:uid="{00000000-0005-0000-0000-000024A30000}"/>
    <cellStyle name="20% - Accent1 4 4 3 4 7 2 2" xfId="41948" xr:uid="{00000000-0005-0000-0000-000025A30000}"/>
    <cellStyle name="20% - Accent1 4 4 3 4 7 3" xfId="41949" xr:uid="{00000000-0005-0000-0000-000026A30000}"/>
    <cellStyle name="20% - Accent1 4 4 3 4 8" xfId="41950" xr:uid="{00000000-0005-0000-0000-000027A30000}"/>
    <cellStyle name="20% - Accent1 4 4 3 4 8 2" xfId="41951" xr:uid="{00000000-0005-0000-0000-000028A30000}"/>
    <cellStyle name="20% - Accent1 4 4 3 4 8 2 2" xfId="41952" xr:uid="{00000000-0005-0000-0000-000029A30000}"/>
    <cellStyle name="20% - Accent1 4 4 3 4 8 3" xfId="41953" xr:uid="{00000000-0005-0000-0000-00002AA30000}"/>
    <cellStyle name="20% - Accent1 4 4 3 4 9" xfId="41954" xr:uid="{00000000-0005-0000-0000-00002BA30000}"/>
    <cellStyle name="20% - Accent1 4 4 3 4 9 2" xfId="41955" xr:uid="{00000000-0005-0000-0000-00002CA30000}"/>
    <cellStyle name="20% - Accent1 4 4 3 5" xfId="41956" xr:uid="{00000000-0005-0000-0000-00002DA30000}"/>
    <cellStyle name="20% - Accent1 4 4 3 5 2" xfId="41957" xr:uid="{00000000-0005-0000-0000-00002EA30000}"/>
    <cellStyle name="20% - Accent1 4 4 3 5 2 2" xfId="41958" xr:uid="{00000000-0005-0000-0000-00002FA30000}"/>
    <cellStyle name="20% - Accent1 4 4 3 5 2 2 2" xfId="41959" xr:uid="{00000000-0005-0000-0000-000030A30000}"/>
    <cellStyle name="20% - Accent1 4 4 3 5 2 2 2 2" xfId="41960" xr:uid="{00000000-0005-0000-0000-000031A30000}"/>
    <cellStyle name="20% - Accent1 4 4 3 5 2 2 3" xfId="41961" xr:uid="{00000000-0005-0000-0000-000032A30000}"/>
    <cellStyle name="20% - Accent1 4 4 3 5 2 3" xfId="41962" xr:uid="{00000000-0005-0000-0000-000033A30000}"/>
    <cellStyle name="20% - Accent1 4 4 3 5 2 3 2" xfId="41963" xr:uid="{00000000-0005-0000-0000-000034A30000}"/>
    <cellStyle name="20% - Accent1 4 4 3 5 2 4" xfId="41964" xr:uid="{00000000-0005-0000-0000-000035A30000}"/>
    <cellStyle name="20% - Accent1 4 4 3 5 3" xfId="41965" xr:uid="{00000000-0005-0000-0000-000036A30000}"/>
    <cellStyle name="20% - Accent1 4 4 3 5 3 2" xfId="41966" xr:uid="{00000000-0005-0000-0000-000037A30000}"/>
    <cellStyle name="20% - Accent1 4 4 3 5 3 2 2" xfId="41967" xr:uid="{00000000-0005-0000-0000-000038A30000}"/>
    <cellStyle name="20% - Accent1 4 4 3 5 3 2 2 2" xfId="41968" xr:uid="{00000000-0005-0000-0000-000039A30000}"/>
    <cellStyle name="20% - Accent1 4 4 3 5 3 2 3" xfId="41969" xr:uid="{00000000-0005-0000-0000-00003AA30000}"/>
    <cellStyle name="20% - Accent1 4 4 3 5 3 3" xfId="41970" xr:uid="{00000000-0005-0000-0000-00003BA30000}"/>
    <cellStyle name="20% - Accent1 4 4 3 5 3 3 2" xfId="41971" xr:uid="{00000000-0005-0000-0000-00003CA30000}"/>
    <cellStyle name="20% - Accent1 4 4 3 5 3 4" xfId="41972" xr:uid="{00000000-0005-0000-0000-00003DA30000}"/>
    <cellStyle name="20% - Accent1 4 4 3 5 4" xfId="41973" xr:uid="{00000000-0005-0000-0000-00003EA30000}"/>
    <cellStyle name="20% - Accent1 4 4 3 5 4 2" xfId="41974" xr:uid="{00000000-0005-0000-0000-00003FA30000}"/>
    <cellStyle name="20% - Accent1 4 4 3 5 4 2 2" xfId="41975" xr:uid="{00000000-0005-0000-0000-000040A30000}"/>
    <cellStyle name="20% - Accent1 4 4 3 5 4 2 2 2" xfId="41976" xr:uid="{00000000-0005-0000-0000-000041A30000}"/>
    <cellStyle name="20% - Accent1 4 4 3 5 4 2 3" xfId="41977" xr:uid="{00000000-0005-0000-0000-000042A30000}"/>
    <cellStyle name="20% - Accent1 4 4 3 5 4 3" xfId="41978" xr:uid="{00000000-0005-0000-0000-000043A30000}"/>
    <cellStyle name="20% - Accent1 4 4 3 5 4 3 2" xfId="41979" xr:uid="{00000000-0005-0000-0000-000044A30000}"/>
    <cellStyle name="20% - Accent1 4 4 3 5 4 4" xfId="41980" xr:uid="{00000000-0005-0000-0000-000045A30000}"/>
    <cellStyle name="20% - Accent1 4 4 3 5 5" xfId="41981" xr:uid="{00000000-0005-0000-0000-000046A30000}"/>
    <cellStyle name="20% - Accent1 4 4 3 5 5 2" xfId="41982" xr:uid="{00000000-0005-0000-0000-000047A30000}"/>
    <cellStyle name="20% - Accent1 4 4 3 5 5 2 2" xfId="41983" xr:uid="{00000000-0005-0000-0000-000048A30000}"/>
    <cellStyle name="20% - Accent1 4 4 3 5 5 3" xfId="41984" xr:uid="{00000000-0005-0000-0000-000049A30000}"/>
    <cellStyle name="20% - Accent1 4 4 3 5 6" xfId="41985" xr:uid="{00000000-0005-0000-0000-00004AA30000}"/>
    <cellStyle name="20% - Accent1 4 4 3 5 6 2" xfId="41986" xr:uid="{00000000-0005-0000-0000-00004BA30000}"/>
    <cellStyle name="20% - Accent1 4 4 3 5 6 2 2" xfId="41987" xr:uid="{00000000-0005-0000-0000-00004CA30000}"/>
    <cellStyle name="20% - Accent1 4 4 3 5 6 3" xfId="41988" xr:uid="{00000000-0005-0000-0000-00004DA30000}"/>
    <cellStyle name="20% - Accent1 4 4 3 5 7" xfId="41989" xr:uid="{00000000-0005-0000-0000-00004EA30000}"/>
    <cellStyle name="20% - Accent1 4 4 3 5 7 2" xfId="41990" xr:uid="{00000000-0005-0000-0000-00004FA30000}"/>
    <cellStyle name="20% - Accent1 4 4 3 5 8" xfId="41991" xr:uid="{00000000-0005-0000-0000-000050A30000}"/>
    <cellStyle name="20% - Accent1 4 4 3 5 8 2" xfId="41992" xr:uid="{00000000-0005-0000-0000-000051A30000}"/>
    <cellStyle name="20% - Accent1 4 4 3 5 9" xfId="41993" xr:uid="{00000000-0005-0000-0000-000052A30000}"/>
    <cellStyle name="20% - Accent1 4 4 3 6" xfId="41994" xr:uid="{00000000-0005-0000-0000-000053A30000}"/>
    <cellStyle name="20% - Accent1 4 4 3 6 2" xfId="41995" xr:uid="{00000000-0005-0000-0000-000054A30000}"/>
    <cellStyle name="20% - Accent1 4 4 3 6 2 2" xfId="41996" xr:uid="{00000000-0005-0000-0000-000055A30000}"/>
    <cellStyle name="20% - Accent1 4 4 3 6 2 2 2" xfId="41997" xr:uid="{00000000-0005-0000-0000-000056A30000}"/>
    <cellStyle name="20% - Accent1 4 4 3 6 2 2 2 2" xfId="41998" xr:uid="{00000000-0005-0000-0000-000057A30000}"/>
    <cellStyle name="20% - Accent1 4 4 3 6 2 2 3" xfId="41999" xr:uid="{00000000-0005-0000-0000-000058A30000}"/>
    <cellStyle name="20% - Accent1 4 4 3 6 2 3" xfId="42000" xr:uid="{00000000-0005-0000-0000-000059A30000}"/>
    <cellStyle name="20% - Accent1 4 4 3 6 2 3 2" xfId="42001" xr:uid="{00000000-0005-0000-0000-00005AA30000}"/>
    <cellStyle name="20% - Accent1 4 4 3 6 2 4" xfId="42002" xr:uid="{00000000-0005-0000-0000-00005BA30000}"/>
    <cellStyle name="20% - Accent1 4 4 3 6 3" xfId="42003" xr:uid="{00000000-0005-0000-0000-00005CA30000}"/>
    <cellStyle name="20% - Accent1 4 4 3 6 3 2" xfId="42004" xr:uid="{00000000-0005-0000-0000-00005DA30000}"/>
    <cellStyle name="20% - Accent1 4 4 3 6 3 2 2" xfId="42005" xr:uid="{00000000-0005-0000-0000-00005EA30000}"/>
    <cellStyle name="20% - Accent1 4 4 3 6 3 2 2 2" xfId="42006" xr:uid="{00000000-0005-0000-0000-00005FA30000}"/>
    <cellStyle name="20% - Accent1 4 4 3 6 3 2 3" xfId="42007" xr:uid="{00000000-0005-0000-0000-000060A30000}"/>
    <cellStyle name="20% - Accent1 4 4 3 6 3 3" xfId="42008" xr:uid="{00000000-0005-0000-0000-000061A30000}"/>
    <cellStyle name="20% - Accent1 4 4 3 6 3 3 2" xfId="42009" xr:uid="{00000000-0005-0000-0000-000062A30000}"/>
    <cellStyle name="20% - Accent1 4 4 3 6 3 4" xfId="42010" xr:uid="{00000000-0005-0000-0000-000063A30000}"/>
    <cellStyle name="20% - Accent1 4 4 3 6 4" xfId="42011" xr:uid="{00000000-0005-0000-0000-000064A30000}"/>
    <cellStyle name="20% - Accent1 4 4 3 6 4 2" xfId="42012" xr:uid="{00000000-0005-0000-0000-000065A30000}"/>
    <cellStyle name="20% - Accent1 4 4 3 6 4 2 2" xfId="42013" xr:uid="{00000000-0005-0000-0000-000066A30000}"/>
    <cellStyle name="20% - Accent1 4 4 3 6 4 2 2 2" xfId="42014" xr:uid="{00000000-0005-0000-0000-000067A30000}"/>
    <cellStyle name="20% - Accent1 4 4 3 6 4 2 3" xfId="42015" xr:uid="{00000000-0005-0000-0000-000068A30000}"/>
    <cellStyle name="20% - Accent1 4 4 3 6 4 3" xfId="42016" xr:uid="{00000000-0005-0000-0000-000069A30000}"/>
    <cellStyle name="20% - Accent1 4 4 3 6 4 3 2" xfId="42017" xr:uid="{00000000-0005-0000-0000-00006AA30000}"/>
    <cellStyle name="20% - Accent1 4 4 3 6 4 4" xfId="42018" xr:uid="{00000000-0005-0000-0000-00006BA30000}"/>
    <cellStyle name="20% - Accent1 4 4 3 6 5" xfId="42019" xr:uid="{00000000-0005-0000-0000-00006CA30000}"/>
    <cellStyle name="20% - Accent1 4 4 3 6 5 2" xfId="42020" xr:uid="{00000000-0005-0000-0000-00006DA30000}"/>
    <cellStyle name="20% - Accent1 4 4 3 6 5 2 2" xfId="42021" xr:uid="{00000000-0005-0000-0000-00006EA30000}"/>
    <cellStyle name="20% - Accent1 4 4 3 6 5 3" xfId="42022" xr:uid="{00000000-0005-0000-0000-00006FA30000}"/>
    <cellStyle name="20% - Accent1 4 4 3 6 6" xfId="42023" xr:uid="{00000000-0005-0000-0000-000070A30000}"/>
    <cellStyle name="20% - Accent1 4 4 3 6 6 2" xfId="42024" xr:uid="{00000000-0005-0000-0000-000071A30000}"/>
    <cellStyle name="20% - Accent1 4 4 3 6 6 2 2" xfId="42025" xr:uid="{00000000-0005-0000-0000-000072A30000}"/>
    <cellStyle name="20% - Accent1 4 4 3 6 6 3" xfId="42026" xr:uid="{00000000-0005-0000-0000-000073A30000}"/>
    <cellStyle name="20% - Accent1 4 4 3 6 7" xfId="42027" xr:uid="{00000000-0005-0000-0000-000074A30000}"/>
    <cellStyle name="20% - Accent1 4 4 3 6 7 2" xfId="42028" xr:uid="{00000000-0005-0000-0000-000075A30000}"/>
    <cellStyle name="20% - Accent1 4 4 3 6 8" xfId="42029" xr:uid="{00000000-0005-0000-0000-000076A30000}"/>
    <cellStyle name="20% - Accent1 4 4 3 6 8 2" xfId="42030" xr:uid="{00000000-0005-0000-0000-000077A30000}"/>
    <cellStyle name="20% - Accent1 4 4 3 6 9" xfId="42031" xr:uid="{00000000-0005-0000-0000-000078A30000}"/>
    <cellStyle name="20% - Accent1 4 4 3 7" xfId="42032" xr:uid="{00000000-0005-0000-0000-000079A30000}"/>
    <cellStyle name="20% - Accent1 4 4 3 7 2" xfId="42033" xr:uid="{00000000-0005-0000-0000-00007AA30000}"/>
    <cellStyle name="20% - Accent1 4 4 3 7 2 2" xfId="42034" xr:uid="{00000000-0005-0000-0000-00007BA30000}"/>
    <cellStyle name="20% - Accent1 4 4 3 7 2 2 2" xfId="42035" xr:uid="{00000000-0005-0000-0000-00007CA30000}"/>
    <cellStyle name="20% - Accent1 4 4 3 7 2 3" xfId="42036" xr:uid="{00000000-0005-0000-0000-00007DA30000}"/>
    <cellStyle name="20% - Accent1 4 4 3 7 3" xfId="42037" xr:uid="{00000000-0005-0000-0000-00007EA30000}"/>
    <cellStyle name="20% - Accent1 4 4 3 7 3 2" xfId="42038" xr:uid="{00000000-0005-0000-0000-00007FA30000}"/>
    <cellStyle name="20% - Accent1 4 4 3 7 4" xfId="42039" xr:uid="{00000000-0005-0000-0000-000080A30000}"/>
    <cellStyle name="20% - Accent1 4 4 3 8" xfId="42040" xr:uid="{00000000-0005-0000-0000-000081A30000}"/>
    <cellStyle name="20% - Accent1 4 4 3 8 2" xfId="42041" xr:uid="{00000000-0005-0000-0000-000082A30000}"/>
    <cellStyle name="20% - Accent1 4 4 3 8 2 2" xfId="42042" xr:uid="{00000000-0005-0000-0000-000083A30000}"/>
    <cellStyle name="20% - Accent1 4 4 3 8 2 2 2" xfId="42043" xr:uid="{00000000-0005-0000-0000-000084A30000}"/>
    <cellStyle name="20% - Accent1 4 4 3 8 2 3" xfId="42044" xr:uid="{00000000-0005-0000-0000-000085A30000}"/>
    <cellStyle name="20% - Accent1 4 4 3 8 3" xfId="42045" xr:uid="{00000000-0005-0000-0000-000086A30000}"/>
    <cellStyle name="20% - Accent1 4 4 3 8 3 2" xfId="42046" xr:uid="{00000000-0005-0000-0000-000087A30000}"/>
    <cellStyle name="20% - Accent1 4 4 3 8 4" xfId="42047" xr:uid="{00000000-0005-0000-0000-000088A30000}"/>
    <cellStyle name="20% - Accent1 4 4 3 9" xfId="42048" xr:uid="{00000000-0005-0000-0000-000089A30000}"/>
    <cellStyle name="20% - Accent1 4 4 3 9 2" xfId="42049" xr:uid="{00000000-0005-0000-0000-00008AA30000}"/>
    <cellStyle name="20% - Accent1 4 4 3 9 2 2" xfId="42050" xr:uid="{00000000-0005-0000-0000-00008BA30000}"/>
    <cellStyle name="20% - Accent1 4 4 3 9 2 2 2" xfId="42051" xr:uid="{00000000-0005-0000-0000-00008CA30000}"/>
    <cellStyle name="20% - Accent1 4 4 3 9 2 3" xfId="42052" xr:uid="{00000000-0005-0000-0000-00008DA30000}"/>
    <cellStyle name="20% - Accent1 4 4 3 9 3" xfId="42053" xr:uid="{00000000-0005-0000-0000-00008EA30000}"/>
    <cellStyle name="20% - Accent1 4 4 3 9 3 2" xfId="42054" xr:uid="{00000000-0005-0000-0000-00008FA30000}"/>
    <cellStyle name="20% - Accent1 4 4 3 9 4" xfId="42055" xr:uid="{00000000-0005-0000-0000-000090A30000}"/>
    <cellStyle name="20% - Accent1 4 4 4" xfId="42056" xr:uid="{00000000-0005-0000-0000-000091A30000}"/>
    <cellStyle name="20% - Accent1 4 4 4 10" xfId="42057" xr:uid="{00000000-0005-0000-0000-000092A30000}"/>
    <cellStyle name="20% - Accent1 4 4 4 10 2" xfId="42058" xr:uid="{00000000-0005-0000-0000-000093A30000}"/>
    <cellStyle name="20% - Accent1 4 4 4 11" xfId="42059" xr:uid="{00000000-0005-0000-0000-000094A30000}"/>
    <cellStyle name="20% - Accent1 4 4 4 2" xfId="42060" xr:uid="{00000000-0005-0000-0000-000095A30000}"/>
    <cellStyle name="20% - Accent1 4 4 4 2 2" xfId="42061" xr:uid="{00000000-0005-0000-0000-000096A30000}"/>
    <cellStyle name="20% - Accent1 4 4 4 2 2 2" xfId="42062" xr:uid="{00000000-0005-0000-0000-000097A30000}"/>
    <cellStyle name="20% - Accent1 4 4 4 2 2 2 2" xfId="42063" xr:uid="{00000000-0005-0000-0000-000098A30000}"/>
    <cellStyle name="20% - Accent1 4 4 4 2 2 2 2 2" xfId="42064" xr:uid="{00000000-0005-0000-0000-000099A30000}"/>
    <cellStyle name="20% - Accent1 4 4 4 2 2 2 3" xfId="42065" xr:uid="{00000000-0005-0000-0000-00009AA30000}"/>
    <cellStyle name="20% - Accent1 4 4 4 2 2 3" xfId="42066" xr:uid="{00000000-0005-0000-0000-00009BA30000}"/>
    <cellStyle name="20% - Accent1 4 4 4 2 2 3 2" xfId="42067" xr:uid="{00000000-0005-0000-0000-00009CA30000}"/>
    <cellStyle name="20% - Accent1 4 4 4 2 2 4" xfId="42068" xr:uid="{00000000-0005-0000-0000-00009DA30000}"/>
    <cellStyle name="20% - Accent1 4 4 4 2 3" xfId="42069" xr:uid="{00000000-0005-0000-0000-00009EA30000}"/>
    <cellStyle name="20% - Accent1 4 4 4 2 3 2" xfId="42070" xr:uid="{00000000-0005-0000-0000-00009FA30000}"/>
    <cellStyle name="20% - Accent1 4 4 4 2 3 2 2" xfId="42071" xr:uid="{00000000-0005-0000-0000-0000A0A30000}"/>
    <cellStyle name="20% - Accent1 4 4 4 2 3 2 2 2" xfId="42072" xr:uid="{00000000-0005-0000-0000-0000A1A30000}"/>
    <cellStyle name="20% - Accent1 4 4 4 2 3 2 3" xfId="42073" xr:uid="{00000000-0005-0000-0000-0000A2A30000}"/>
    <cellStyle name="20% - Accent1 4 4 4 2 3 3" xfId="42074" xr:uid="{00000000-0005-0000-0000-0000A3A30000}"/>
    <cellStyle name="20% - Accent1 4 4 4 2 3 3 2" xfId="42075" xr:uid="{00000000-0005-0000-0000-0000A4A30000}"/>
    <cellStyle name="20% - Accent1 4 4 4 2 3 4" xfId="42076" xr:uid="{00000000-0005-0000-0000-0000A5A30000}"/>
    <cellStyle name="20% - Accent1 4 4 4 2 4" xfId="42077" xr:uid="{00000000-0005-0000-0000-0000A6A30000}"/>
    <cellStyle name="20% - Accent1 4 4 4 2 4 2" xfId="42078" xr:uid="{00000000-0005-0000-0000-0000A7A30000}"/>
    <cellStyle name="20% - Accent1 4 4 4 2 4 2 2" xfId="42079" xr:uid="{00000000-0005-0000-0000-0000A8A30000}"/>
    <cellStyle name="20% - Accent1 4 4 4 2 4 2 2 2" xfId="42080" xr:uid="{00000000-0005-0000-0000-0000A9A30000}"/>
    <cellStyle name="20% - Accent1 4 4 4 2 4 2 3" xfId="42081" xr:uid="{00000000-0005-0000-0000-0000AAA30000}"/>
    <cellStyle name="20% - Accent1 4 4 4 2 4 3" xfId="42082" xr:uid="{00000000-0005-0000-0000-0000ABA30000}"/>
    <cellStyle name="20% - Accent1 4 4 4 2 4 3 2" xfId="42083" xr:uid="{00000000-0005-0000-0000-0000ACA30000}"/>
    <cellStyle name="20% - Accent1 4 4 4 2 4 4" xfId="42084" xr:uid="{00000000-0005-0000-0000-0000ADA30000}"/>
    <cellStyle name="20% - Accent1 4 4 4 2 5" xfId="42085" xr:uid="{00000000-0005-0000-0000-0000AEA30000}"/>
    <cellStyle name="20% - Accent1 4 4 4 2 5 2" xfId="42086" xr:uid="{00000000-0005-0000-0000-0000AFA30000}"/>
    <cellStyle name="20% - Accent1 4 4 4 2 5 2 2" xfId="42087" xr:uid="{00000000-0005-0000-0000-0000B0A30000}"/>
    <cellStyle name="20% - Accent1 4 4 4 2 5 3" xfId="42088" xr:uid="{00000000-0005-0000-0000-0000B1A30000}"/>
    <cellStyle name="20% - Accent1 4 4 4 2 6" xfId="42089" xr:uid="{00000000-0005-0000-0000-0000B2A30000}"/>
    <cellStyle name="20% - Accent1 4 4 4 2 6 2" xfId="42090" xr:uid="{00000000-0005-0000-0000-0000B3A30000}"/>
    <cellStyle name="20% - Accent1 4 4 4 2 6 2 2" xfId="42091" xr:uid="{00000000-0005-0000-0000-0000B4A30000}"/>
    <cellStyle name="20% - Accent1 4 4 4 2 6 3" xfId="42092" xr:uid="{00000000-0005-0000-0000-0000B5A30000}"/>
    <cellStyle name="20% - Accent1 4 4 4 2 7" xfId="42093" xr:uid="{00000000-0005-0000-0000-0000B6A30000}"/>
    <cellStyle name="20% - Accent1 4 4 4 2 7 2" xfId="42094" xr:uid="{00000000-0005-0000-0000-0000B7A30000}"/>
    <cellStyle name="20% - Accent1 4 4 4 2 8" xfId="42095" xr:uid="{00000000-0005-0000-0000-0000B8A30000}"/>
    <cellStyle name="20% - Accent1 4 4 4 2 8 2" xfId="42096" xr:uid="{00000000-0005-0000-0000-0000B9A30000}"/>
    <cellStyle name="20% - Accent1 4 4 4 2 9" xfId="42097" xr:uid="{00000000-0005-0000-0000-0000BAA30000}"/>
    <cellStyle name="20% - Accent1 4 4 4 3" xfId="42098" xr:uid="{00000000-0005-0000-0000-0000BBA30000}"/>
    <cellStyle name="20% - Accent1 4 4 4 3 2" xfId="42099" xr:uid="{00000000-0005-0000-0000-0000BCA30000}"/>
    <cellStyle name="20% - Accent1 4 4 4 3 2 2" xfId="42100" xr:uid="{00000000-0005-0000-0000-0000BDA30000}"/>
    <cellStyle name="20% - Accent1 4 4 4 3 2 2 2" xfId="42101" xr:uid="{00000000-0005-0000-0000-0000BEA30000}"/>
    <cellStyle name="20% - Accent1 4 4 4 3 2 2 2 2" xfId="42102" xr:uid="{00000000-0005-0000-0000-0000BFA30000}"/>
    <cellStyle name="20% - Accent1 4 4 4 3 2 2 3" xfId="42103" xr:uid="{00000000-0005-0000-0000-0000C0A30000}"/>
    <cellStyle name="20% - Accent1 4 4 4 3 2 3" xfId="42104" xr:uid="{00000000-0005-0000-0000-0000C1A30000}"/>
    <cellStyle name="20% - Accent1 4 4 4 3 2 3 2" xfId="42105" xr:uid="{00000000-0005-0000-0000-0000C2A30000}"/>
    <cellStyle name="20% - Accent1 4 4 4 3 2 4" xfId="42106" xr:uid="{00000000-0005-0000-0000-0000C3A30000}"/>
    <cellStyle name="20% - Accent1 4 4 4 3 3" xfId="42107" xr:uid="{00000000-0005-0000-0000-0000C4A30000}"/>
    <cellStyle name="20% - Accent1 4 4 4 3 3 2" xfId="42108" xr:uid="{00000000-0005-0000-0000-0000C5A30000}"/>
    <cellStyle name="20% - Accent1 4 4 4 3 3 2 2" xfId="42109" xr:uid="{00000000-0005-0000-0000-0000C6A30000}"/>
    <cellStyle name="20% - Accent1 4 4 4 3 3 2 2 2" xfId="42110" xr:uid="{00000000-0005-0000-0000-0000C7A30000}"/>
    <cellStyle name="20% - Accent1 4 4 4 3 3 2 3" xfId="42111" xr:uid="{00000000-0005-0000-0000-0000C8A30000}"/>
    <cellStyle name="20% - Accent1 4 4 4 3 3 3" xfId="42112" xr:uid="{00000000-0005-0000-0000-0000C9A30000}"/>
    <cellStyle name="20% - Accent1 4 4 4 3 3 3 2" xfId="42113" xr:uid="{00000000-0005-0000-0000-0000CAA30000}"/>
    <cellStyle name="20% - Accent1 4 4 4 3 3 4" xfId="42114" xr:uid="{00000000-0005-0000-0000-0000CBA30000}"/>
    <cellStyle name="20% - Accent1 4 4 4 3 4" xfId="42115" xr:uid="{00000000-0005-0000-0000-0000CCA30000}"/>
    <cellStyle name="20% - Accent1 4 4 4 3 4 2" xfId="42116" xr:uid="{00000000-0005-0000-0000-0000CDA30000}"/>
    <cellStyle name="20% - Accent1 4 4 4 3 4 2 2" xfId="42117" xr:uid="{00000000-0005-0000-0000-0000CEA30000}"/>
    <cellStyle name="20% - Accent1 4 4 4 3 4 2 2 2" xfId="42118" xr:uid="{00000000-0005-0000-0000-0000CFA30000}"/>
    <cellStyle name="20% - Accent1 4 4 4 3 4 2 3" xfId="42119" xr:uid="{00000000-0005-0000-0000-0000D0A30000}"/>
    <cellStyle name="20% - Accent1 4 4 4 3 4 3" xfId="42120" xr:uid="{00000000-0005-0000-0000-0000D1A30000}"/>
    <cellStyle name="20% - Accent1 4 4 4 3 4 3 2" xfId="42121" xr:uid="{00000000-0005-0000-0000-0000D2A30000}"/>
    <cellStyle name="20% - Accent1 4 4 4 3 4 4" xfId="42122" xr:uid="{00000000-0005-0000-0000-0000D3A30000}"/>
    <cellStyle name="20% - Accent1 4 4 4 3 5" xfId="42123" xr:uid="{00000000-0005-0000-0000-0000D4A30000}"/>
    <cellStyle name="20% - Accent1 4 4 4 3 5 2" xfId="42124" xr:uid="{00000000-0005-0000-0000-0000D5A30000}"/>
    <cellStyle name="20% - Accent1 4 4 4 3 5 2 2" xfId="42125" xr:uid="{00000000-0005-0000-0000-0000D6A30000}"/>
    <cellStyle name="20% - Accent1 4 4 4 3 5 3" xfId="42126" xr:uid="{00000000-0005-0000-0000-0000D7A30000}"/>
    <cellStyle name="20% - Accent1 4 4 4 3 6" xfId="42127" xr:uid="{00000000-0005-0000-0000-0000D8A30000}"/>
    <cellStyle name="20% - Accent1 4 4 4 3 6 2" xfId="42128" xr:uid="{00000000-0005-0000-0000-0000D9A30000}"/>
    <cellStyle name="20% - Accent1 4 4 4 3 6 2 2" xfId="42129" xr:uid="{00000000-0005-0000-0000-0000DAA30000}"/>
    <cellStyle name="20% - Accent1 4 4 4 3 6 3" xfId="42130" xr:uid="{00000000-0005-0000-0000-0000DBA30000}"/>
    <cellStyle name="20% - Accent1 4 4 4 3 7" xfId="42131" xr:uid="{00000000-0005-0000-0000-0000DCA30000}"/>
    <cellStyle name="20% - Accent1 4 4 4 3 7 2" xfId="42132" xr:uid="{00000000-0005-0000-0000-0000DDA30000}"/>
    <cellStyle name="20% - Accent1 4 4 4 3 8" xfId="42133" xr:uid="{00000000-0005-0000-0000-0000DEA30000}"/>
    <cellStyle name="20% - Accent1 4 4 4 3 8 2" xfId="42134" xr:uid="{00000000-0005-0000-0000-0000DFA30000}"/>
    <cellStyle name="20% - Accent1 4 4 4 3 9" xfId="42135" xr:uid="{00000000-0005-0000-0000-0000E0A30000}"/>
    <cellStyle name="20% - Accent1 4 4 4 4" xfId="42136" xr:uid="{00000000-0005-0000-0000-0000E1A30000}"/>
    <cellStyle name="20% - Accent1 4 4 4 4 2" xfId="42137" xr:uid="{00000000-0005-0000-0000-0000E2A30000}"/>
    <cellStyle name="20% - Accent1 4 4 4 4 2 2" xfId="42138" xr:uid="{00000000-0005-0000-0000-0000E3A30000}"/>
    <cellStyle name="20% - Accent1 4 4 4 4 2 2 2" xfId="42139" xr:uid="{00000000-0005-0000-0000-0000E4A30000}"/>
    <cellStyle name="20% - Accent1 4 4 4 4 2 3" xfId="42140" xr:uid="{00000000-0005-0000-0000-0000E5A30000}"/>
    <cellStyle name="20% - Accent1 4 4 4 4 3" xfId="42141" xr:uid="{00000000-0005-0000-0000-0000E6A30000}"/>
    <cellStyle name="20% - Accent1 4 4 4 4 3 2" xfId="42142" xr:uid="{00000000-0005-0000-0000-0000E7A30000}"/>
    <cellStyle name="20% - Accent1 4 4 4 4 4" xfId="42143" xr:uid="{00000000-0005-0000-0000-0000E8A30000}"/>
    <cellStyle name="20% - Accent1 4 4 4 5" xfId="42144" xr:uid="{00000000-0005-0000-0000-0000E9A30000}"/>
    <cellStyle name="20% - Accent1 4 4 4 5 2" xfId="42145" xr:uid="{00000000-0005-0000-0000-0000EAA30000}"/>
    <cellStyle name="20% - Accent1 4 4 4 5 2 2" xfId="42146" xr:uid="{00000000-0005-0000-0000-0000EBA30000}"/>
    <cellStyle name="20% - Accent1 4 4 4 5 2 2 2" xfId="42147" xr:uid="{00000000-0005-0000-0000-0000ECA30000}"/>
    <cellStyle name="20% - Accent1 4 4 4 5 2 3" xfId="42148" xr:uid="{00000000-0005-0000-0000-0000EDA30000}"/>
    <cellStyle name="20% - Accent1 4 4 4 5 3" xfId="42149" xr:uid="{00000000-0005-0000-0000-0000EEA30000}"/>
    <cellStyle name="20% - Accent1 4 4 4 5 3 2" xfId="42150" xr:uid="{00000000-0005-0000-0000-0000EFA30000}"/>
    <cellStyle name="20% - Accent1 4 4 4 5 4" xfId="42151" xr:uid="{00000000-0005-0000-0000-0000F0A30000}"/>
    <cellStyle name="20% - Accent1 4 4 4 6" xfId="42152" xr:uid="{00000000-0005-0000-0000-0000F1A30000}"/>
    <cellStyle name="20% - Accent1 4 4 4 6 2" xfId="42153" xr:uid="{00000000-0005-0000-0000-0000F2A30000}"/>
    <cellStyle name="20% - Accent1 4 4 4 6 2 2" xfId="42154" xr:uid="{00000000-0005-0000-0000-0000F3A30000}"/>
    <cellStyle name="20% - Accent1 4 4 4 6 2 2 2" xfId="42155" xr:uid="{00000000-0005-0000-0000-0000F4A30000}"/>
    <cellStyle name="20% - Accent1 4 4 4 6 2 3" xfId="42156" xr:uid="{00000000-0005-0000-0000-0000F5A30000}"/>
    <cellStyle name="20% - Accent1 4 4 4 6 3" xfId="42157" xr:uid="{00000000-0005-0000-0000-0000F6A30000}"/>
    <cellStyle name="20% - Accent1 4 4 4 6 3 2" xfId="42158" xr:uid="{00000000-0005-0000-0000-0000F7A30000}"/>
    <cellStyle name="20% - Accent1 4 4 4 6 4" xfId="42159" xr:uid="{00000000-0005-0000-0000-0000F8A30000}"/>
    <cellStyle name="20% - Accent1 4 4 4 7" xfId="42160" xr:uid="{00000000-0005-0000-0000-0000F9A30000}"/>
    <cellStyle name="20% - Accent1 4 4 4 7 2" xfId="42161" xr:uid="{00000000-0005-0000-0000-0000FAA30000}"/>
    <cellStyle name="20% - Accent1 4 4 4 7 2 2" xfId="42162" xr:uid="{00000000-0005-0000-0000-0000FBA30000}"/>
    <cellStyle name="20% - Accent1 4 4 4 7 3" xfId="42163" xr:uid="{00000000-0005-0000-0000-0000FCA30000}"/>
    <cellStyle name="20% - Accent1 4 4 4 8" xfId="42164" xr:uid="{00000000-0005-0000-0000-0000FDA30000}"/>
    <cellStyle name="20% - Accent1 4 4 4 8 2" xfId="42165" xr:uid="{00000000-0005-0000-0000-0000FEA30000}"/>
    <cellStyle name="20% - Accent1 4 4 4 8 2 2" xfId="42166" xr:uid="{00000000-0005-0000-0000-0000FFA30000}"/>
    <cellStyle name="20% - Accent1 4 4 4 8 3" xfId="42167" xr:uid="{00000000-0005-0000-0000-000000A40000}"/>
    <cellStyle name="20% - Accent1 4 4 4 9" xfId="42168" xr:uid="{00000000-0005-0000-0000-000001A40000}"/>
    <cellStyle name="20% - Accent1 4 4 4 9 2" xfId="42169" xr:uid="{00000000-0005-0000-0000-000002A40000}"/>
    <cellStyle name="20% - Accent1 4 4 5" xfId="42170" xr:uid="{00000000-0005-0000-0000-000003A40000}"/>
    <cellStyle name="20% - Accent1 4 4 5 10" xfId="42171" xr:uid="{00000000-0005-0000-0000-000004A40000}"/>
    <cellStyle name="20% - Accent1 4 4 5 10 2" xfId="42172" xr:uid="{00000000-0005-0000-0000-000005A40000}"/>
    <cellStyle name="20% - Accent1 4 4 5 11" xfId="42173" xr:uid="{00000000-0005-0000-0000-000006A40000}"/>
    <cellStyle name="20% - Accent1 4 4 5 2" xfId="42174" xr:uid="{00000000-0005-0000-0000-000007A40000}"/>
    <cellStyle name="20% - Accent1 4 4 5 2 2" xfId="42175" xr:uid="{00000000-0005-0000-0000-000008A40000}"/>
    <cellStyle name="20% - Accent1 4 4 5 2 2 2" xfId="42176" xr:uid="{00000000-0005-0000-0000-000009A40000}"/>
    <cellStyle name="20% - Accent1 4 4 5 2 2 2 2" xfId="42177" xr:uid="{00000000-0005-0000-0000-00000AA40000}"/>
    <cellStyle name="20% - Accent1 4 4 5 2 2 2 2 2" xfId="42178" xr:uid="{00000000-0005-0000-0000-00000BA40000}"/>
    <cellStyle name="20% - Accent1 4 4 5 2 2 2 3" xfId="42179" xr:uid="{00000000-0005-0000-0000-00000CA40000}"/>
    <cellStyle name="20% - Accent1 4 4 5 2 2 3" xfId="42180" xr:uid="{00000000-0005-0000-0000-00000DA40000}"/>
    <cellStyle name="20% - Accent1 4 4 5 2 2 3 2" xfId="42181" xr:uid="{00000000-0005-0000-0000-00000EA40000}"/>
    <cellStyle name="20% - Accent1 4 4 5 2 2 4" xfId="42182" xr:uid="{00000000-0005-0000-0000-00000FA40000}"/>
    <cellStyle name="20% - Accent1 4 4 5 2 3" xfId="42183" xr:uid="{00000000-0005-0000-0000-000010A40000}"/>
    <cellStyle name="20% - Accent1 4 4 5 2 3 2" xfId="42184" xr:uid="{00000000-0005-0000-0000-000011A40000}"/>
    <cellStyle name="20% - Accent1 4 4 5 2 3 2 2" xfId="42185" xr:uid="{00000000-0005-0000-0000-000012A40000}"/>
    <cellStyle name="20% - Accent1 4 4 5 2 3 2 2 2" xfId="42186" xr:uid="{00000000-0005-0000-0000-000013A40000}"/>
    <cellStyle name="20% - Accent1 4 4 5 2 3 2 3" xfId="42187" xr:uid="{00000000-0005-0000-0000-000014A40000}"/>
    <cellStyle name="20% - Accent1 4 4 5 2 3 3" xfId="42188" xr:uid="{00000000-0005-0000-0000-000015A40000}"/>
    <cellStyle name="20% - Accent1 4 4 5 2 3 3 2" xfId="42189" xr:uid="{00000000-0005-0000-0000-000016A40000}"/>
    <cellStyle name="20% - Accent1 4 4 5 2 3 4" xfId="42190" xr:uid="{00000000-0005-0000-0000-000017A40000}"/>
    <cellStyle name="20% - Accent1 4 4 5 2 4" xfId="42191" xr:uid="{00000000-0005-0000-0000-000018A40000}"/>
    <cellStyle name="20% - Accent1 4 4 5 2 4 2" xfId="42192" xr:uid="{00000000-0005-0000-0000-000019A40000}"/>
    <cellStyle name="20% - Accent1 4 4 5 2 4 2 2" xfId="42193" xr:uid="{00000000-0005-0000-0000-00001AA40000}"/>
    <cellStyle name="20% - Accent1 4 4 5 2 4 2 2 2" xfId="42194" xr:uid="{00000000-0005-0000-0000-00001BA40000}"/>
    <cellStyle name="20% - Accent1 4 4 5 2 4 2 3" xfId="42195" xr:uid="{00000000-0005-0000-0000-00001CA40000}"/>
    <cellStyle name="20% - Accent1 4 4 5 2 4 3" xfId="42196" xr:uid="{00000000-0005-0000-0000-00001DA40000}"/>
    <cellStyle name="20% - Accent1 4 4 5 2 4 3 2" xfId="42197" xr:uid="{00000000-0005-0000-0000-00001EA40000}"/>
    <cellStyle name="20% - Accent1 4 4 5 2 4 4" xfId="42198" xr:uid="{00000000-0005-0000-0000-00001FA40000}"/>
    <cellStyle name="20% - Accent1 4 4 5 2 5" xfId="42199" xr:uid="{00000000-0005-0000-0000-000020A40000}"/>
    <cellStyle name="20% - Accent1 4 4 5 2 5 2" xfId="42200" xr:uid="{00000000-0005-0000-0000-000021A40000}"/>
    <cellStyle name="20% - Accent1 4 4 5 2 5 2 2" xfId="42201" xr:uid="{00000000-0005-0000-0000-000022A40000}"/>
    <cellStyle name="20% - Accent1 4 4 5 2 5 3" xfId="42202" xr:uid="{00000000-0005-0000-0000-000023A40000}"/>
    <cellStyle name="20% - Accent1 4 4 5 2 6" xfId="42203" xr:uid="{00000000-0005-0000-0000-000024A40000}"/>
    <cellStyle name="20% - Accent1 4 4 5 2 6 2" xfId="42204" xr:uid="{00000000-0005-0000-0000-000025A40000}"/>
    <cellStyle name="20% - Accent1 4 4 5 2 6 2 2" xfId="42205" xr:uid="{00000000-0005-0000-0000-000026A40000}"/>
    <cellStyle name="20% - Accent1 4 4 5 2 6 3" xfId="42206" xr:uid="{00000000-0005-0000-0000-000027A40000}"/>
    <cellStyle name="20% - Accent1 4 4 5 2 7" xfId="42207" xr:uid="{00000000-0005-0000-0000-000028A40000}"/>
    <cellStyle name="20% - Accent1 4 4 5 2 7 2" xfId="42208" xr:uid="{00000000-0005-0000-0000-000029A40000}"/>
    <cellStyle name="20% - Accent1 4 4 5 2 8" xfId="42209" xr:uid="{00000000-0005-0000-0000-00002AA40000}"/>
    <cellStyle name="20% - Accent1 4 4 5 2 8 2" xfId="42210" xr:uid="{00000000-0005-0000-0000-00002BA40000}"/>
    <cellStyle name="20% - Accent1 4 4 5 2 9" xfId="42211" xr:uid="{00000000-0005-0000-0000-00002CA40000}"/>
    <cellStyle name="20% - Accent1 4 4 5 3" xfId="42212" xr:uid="{00000000-0005-0000-0000-00002DA40000}"/>
    <cellStyle name="20% - Accent1 4 4 5 3 2" xfId="42213" xr:uid="{00000000-0005-0000-0000-00002EA40000}"/>
    <cellStyle name="20% - Accent1 4 4 5 3 2 2" xfId="42214" xr:uid="{00000000-0005-0000-0000-00002FA40000}"/>
    <cellStyle name="20% - Accent1 4 4 5 3 2 2 2" xfId="42215" xr:uid="{00000000-0005-0000-0000-000030A40000}"/>
    <cellStyle name="20% - Accent1 4 4 5 3 2 2 2 2" xfId="42216" xr:uid="{00000000-0005-0000-0000-000031A40000}"/>
    <cellStyle name="20% - Accent1 4 4 5 3 2 2 3" xfId="42217" xr:uid="{00000000-0005-0000-0000-000032A40000}"/>
    <cellStyle name="20% - Accent1 4 4 5 3 2 3" xfId="42218" xr:uid="{00000000-0005-0000-0000-000033A40000}"/>
    <cellStyle name="20% - Accent1 4 4 5 3 2 3 2" xfId="42219" xr:uid="{00000000-0005-0000-0000-000034A40000}"/>
    <cellStyle name="20% - Accent1 4 4 5 3 2 4" xfId="42220" xr:uid="{00000000-0005-0000-0000-000035A40000}"/>
    <cellStyle name="20% - Accent1 4 4 5 3 3" xfId="42221" xr:uid="{00000000-0005-0000-0000-000036A40000}"/>
    <cellStyle name="20% - Accent1 4 4 5 3 3 2" xfId="42222" xr:uid="{00000000-0005-0000-0000-000037A40000}"/>
    <cellStyle name="20% - Accent1 4 4 5 3 3 2 2" xfId="42223" xr:uid="{00000000-0005-0000-0000-000038A40000}"/>
    <cellStyle name="20% - Accent1 4 4 5 3 3 2 2 2" xfId="42224" xr:uid="{00000000-0005-0000-0000-000039A40000}"/>
    <cellStyle name="20% - Accent1 4 4 5 3 3 2 3" xfId="42225" xr:uid="{00000000-0005-0000-0000-00003AA40000}"/>
    <cellStyle name="20% - Accent1 4 4 5 3 3 3" xfId="42226" xr:uid="{00000000-0005-0000-0000-00003BA40000}"/>
    <cellStyle name="20% - Accent1 4 4 5 3 3 3 2" xfId="42227" xr:uid="{00000000-0005-0000-0000-00003CA40000}"/>
    <cellStyle name="20% - Accent1 4 4 5 3 3 4" xfId="42228" xr:uid="{00000000-0005-0000-0000-00003DA40000}"/>
    <cellStyle name="20% - Accent1 4 4 5 3 4" xfId="42229" xr:uid="{00000000-0005-0000-0000-00003EA40000}"/>
    <cellStyle name="20% - Accent1 4 4 5 3 4 2" xfId="42230" xr:uid="{00000000-0005-0000-0000-00003FA40000}"/>
    <cellStyle name="20% - Accent1 4 4 5 3 4 2 2" xfId="42231" xr:uid="{00000000-0005-0000-0000-000040A40000}"/>
    <cellStyle name="20% - Accent1 4 4 5 3 4 2 2 2" xfId="42232" xr:uid="{00000000-0005-0000-0000-000041A40000}"/>
    <cellStyle name="20% - Accent1 4 4 5 3 4 2 3" xfId="42233" xr:uid="{00000000-0005-0000-0000-000042A40000}"/>
    <cellStyle name="20% - Accent1 4 4 5 3 4 3" xfId="42234" xr:uid="{00000000-0005-0000-0000-000043A40000}"/>
    <cellStyle name="20% - Accent1 4 4 5 3 4 3 2" xfId="42235" xr:uid="{00000000-0005-0000-0000-000044A40000}"/>
    <cellStyle name="20% - Accent1 4 4 5 3 4 4" xfId="42236" xr:uid="{00000000-0005-0000-0000-000045A40000}"/>
    <cellStyle name="20% - Accent1 4 4 5 3 5" xfId="42237" xr:uid="{00000000-0005-0000-0000-000046A40000}"/>
    <cellStyle name="20% - Accent1 4 4 5 3 5 2" xfId="42238" xr:uid="{00000000-0005-0000-0000-000047A40000}"/>
    <cellStyle name="20% - Accent1 4 4 5 3 5 2 2" xfId="42239" xr:uid="{00000000-0005-0000-0000-000048A40000}"/>
    <cellStyle name="20% - Accent1 4 4 5 3 5 3" xfId="42240" xr:uid="{00000000-0005-0000-0000-000049A40000}"/>
    <cellStyle name="20% - Accent1 4 4 5 3 6" xfId="42241" xr:uid="{00000000-0005-0000-0000-00004AA40000}"/>
    <cellStyle name="20% - Accent1 4 4 5 3 6 2" xfId="42242" xr:uid="{00000000-0005-0000-0000-00004BA40000}"/>
    <cellStyle name="20% - Accent1 4 4 5 3 6 2 2" xfId="42243" xr:uid="{00000000-0005-0000-0000-00004CA40000}"/>
    <cellStyle name="20% - Accent1 4 4 5 3 6 3" xfId="42244" xr:uid="{00000000-0005-0000-0000-00004DA40000}"/>
    <cellStyle name="20% - Accent1 4 4 5 3 7" xfId="42245" xr:uid="{00000000-0005-0000-0000-00004EA40000}"/>
    <cellStyle name="20% - Accent1 4 4 5 3 7 2" xfId="42246" xr:uid="{00000000-0005-0000-0000-00004FA40000}"/>
    <cellStyle name="20% - Accent1 4 4 5 3 8" xfId="42247" xr:uid="{00000000-0005-0000-0000-000050A40000}"/>
    <cellStyle name="20% - Accent1 4 4 5 3 8 2" xfId="42248" xr:uid="{00000000-0005-0000-0000-000051A40000}"/>
    <cellStyle name="20% - Accent1 4 4 5 3 9" xfId="42249" xr:uid="{00000000-0005-0000-0000-000052A40000}"/>
    <cellStyle name="20% - Accent1 4 4 5 4" xfId="42250" xr:uid="{00000000-0005-0000-0000-000053A40000}"/>
    <cellStyle name="20% - Accent1 4 4 5 4 2" xfId="42251" xr:uid="{00000000-0005-0000-0000-000054A40000}"/>
    <cellStyle name="20% - Accent1 4 4 5 4 2 2" xfId="42252" xr:uid="{00000000-0005-0000-0000-000055A40000}"/>
    <cellStyle name="20% - Accent1 4 4 5 4 2 2 2" xfId="42253" xr:uid="{00000000-0005-0000-0000-000056A40000}"/>
    <cellStyle name="20% - Accent1 4 4 5 4 2 3" xfId="42254" xr:uid="{00000000-0005-0000-0000-000057A40000}"/>
    <cellStyle name="20% - Accent1 4 4 5 4 3" xfId="42255" xr:uid="{00000000-0005-0000-0000-000058A40000}"/>
    <cellStyle name="20% - Accent1 4 4 5 4 3 2" xfId="42256" xr:uid="{00000000-0005-0000-0000-000059A40000}"/>
    <cellStyle name="20% - Accent1 4 4 5 4 4" xfId="42257" xr:uid="{00000000-0005-0000-0000-00005AA40000}"/>
    <cellStyle name="20% - Accent1 4 4 5 5" xfId="42258" xr:uid="{00000000-0005-0000-0000-00005BA40000}"/>
    <cellStyle name="20% - Accent1 4 4 5 5 2" xfId="42259" xr:uid="{00000000-0005-0000-0000-00005CA40000}"/>
    <cellStyle name="20% - Accent1 4 4 5 5 2 2" xfId="42260" xr:uid="{00000000-0005-0000-0000-00005DA40000}"/>
    <cellStyle name="20% - Accent1 4 4 5 5 2 2 2" xfId="42261" xr:uid="{00000000-0005-0000-0000-00005EA40000}"/>
    <cellStyle name="20% - Accent1 4 4 5 5 2 3" xfId="42262" xr:uid="{00000000-0005-0000-0000-00005FA40000}"/>
    <cellStyle name="20% - Accent1 4 4 5 5 3" xfId="42263" xr:uid="{00000000-0005-0000-0000-000060A40000}"/>
    <cellStyle name="20% - Accent1 4 4 5 5 3 2" xfId="42264" xr:uid="{00000000-0005-0000-0000-000061A40000}"/>
    <cellStyle name="20% - Accent1 4 4 5 5 4" xfId="42265" xr:uid="{00000000-0005-0000-0000-000062A40000}"/>
    <cellStyle name="20% - Accent1 4 4 5 6" xfId="42266" xr:uid="{00000000-0005-0000-0000-000063A40000}"/>
    <cellStyle name="20% - Accent1 4 4 5 6 2" xfId="42267" xr:uid="{00000000-0005-0000-0000-000064A40000}"/>
    <cellStyle name="20% - Accent1 4 4 5 6 2 2" xfId="42268" xr:uid="{00000000-0005-0000-0000-000065A40000}"/>
    <cellStyle name="20% - Accent1 4 4 5 6 2 2 2" xfId="42269" xr:uid="{00000000-0005-0000-0000-000066A40000}"/>
    <cellStyle name="20% - Accent1 4 4 5 6 2 3" xfId="42270" xr:uid="{00000000-0005-0000-0000-000067A40000}"/>
    <cellStyle name="20% - Accent1 4 4 5 6 3" xfId="42271" xr:uid="{00000000-0005-0000-0000-000068A40000}"/>
    <cellStyle name="20% - Accent1 4 4 5 6 3 2" xfId="42272" xr:uid="{00000000-0005-0000-0000-000069A40000}"/>
    <cellStyle name="20% - Accent1 4 4 5 6 4" xfId="42273" xr:uid="{00000000-0005-0000-0000-00006AA40000}"/>
    <cellStyle name="20% - Accent1 4 4 5 7" xfId="42274" xr:uid="{00000000-0005-0000-0000-00006BA40000}"/>
    <cellStyle name="20% - Accent1 4 4 5 7 2" xfId="42275" xr:uid="{00000000-0005-0000-0000-00006CA40000}"/>
    <cellStyle name="20% - Accent1 4 4 5 7 2 2" xfId="42276" xr:uid="{00000000-0005-0000-0000-00006DA40000}"/>
    <cellStyle name="20% - Accent1 4 4 5 7 3" xfId="42277" xr:uid="{00000000-0005-0000-0000-00006EA40000}"/>
    <cellStyle name="20% - Accent1 4 4 5 8" xfId="42278" xr:uid="{00000000-0005-0000-0000-00006FA40000}"/>
    <cellStyle name="20% - Accent1 4 4 5 8 2" xfId="42279" xr:uid="{00000000-0005-0000-0000-000070A40000}"/>
    <cellStyle name="20% - Accent1 4 4 5 8 2 2" xfId="42280" xr:uid="{00000000-0005-0000-0000-000071A40000}"/>
    <cellStyle name="20% - Accent1 4 4 5 8 3" xfId="42281" xr:uid="{00000000-0005-0000-0000-000072A40000}"/>
    <cellStyle name="20% - Accent1 4 4 5 9" xfId="42282" xr:uid="{00000000-0005-0000-0000-000073A40000}"/>
    <cellStyle name="20% - Accent1 4 4 5 9 2" xfId="42283" xr:uid="{00000000-0005-0000-0000-000074A40000}"/>
    <cellStyle name="20% - Accent1 4 4 6" xfId="42284" xr:uid="{00000000-0005-0000-0000-000075A40000}"/>
    <cellStyle name="20% - Accent1 4 4 6 10" xfId="42285" xr:uid="{00000000-0005-0000-0000-000076A40000}"/>
    <cellStyle name="20% - Accent1 4 4 6 10 2" xfId="42286" xr:uid="{00000000-0005-0000-0000-000077A40000}"/>
    <cellStyle name="20% - Accent1 4 4 6 11" xfId="42287" xr:uid="{00000000-0005-0000-0000-000078A40000}"/>
    <cellStyle name="20% - Accent1 4 4 6 2" xfId="42288" xr:uid="{00000000-0005-0000-0000-000079A40000}"/>
    <cellStyle name="20% - Accent1 4 4 6 2 2" xfId="42289" xr:uid="{00000000-0005-0000-0000-00007AA40000}"/>
    <cellStyle name="20% - Accent1 4 4 6 2 2 2" xfId="42290" xr:uid="{00000000-0005-0000-0000-00007BA40000}"/>
    <cellStyle name="20% - Accent1 4 4 6 2 2 2 2" xfId="42291" xr:uid="{00000000-0005-0000-0000-00007CA40000}"/>
    <cellStyle name="20% - Accent1 4 4 6 2 2 2 2 2" xfId="42292" xr:uid="{00000000-0005-0000-0000-00007DA40000}"/>
    <cellStyle name="20% - Accent1 4 4 6 2 2 2 3" xfId="42293" xr:uid="{00000000-0005-0000-0000-00007EA40000}"/>
    <cellStyle name="20% - Accent1 4 4 6 2 2 3" xfId="42294" xr:uid="{00000000-0005-0000-0000-00007FA40000}"/>
    <cellStyle name="20% - Accent1 4 4 6 2 2 3 2" xfId="42295" xr:uid="{00000000-0005-0000-0000-000080A40000}"/>
    <cellStyle name="20% - Accent1 4 4 6 2 2 4" xfId="42296" xr:uid="{00000000-0005-0000-0000-000081A40000}"/>
    <cellStyle name="20% - Accent1 4 4 6 2 3" xfId="42297" xr:uid="{00000000-0005-0000-0000-000082A40000}"/>
    <cellStyle name="20% - Accent1 4 4 6 2 3 2" xfId="42298" xr:uid="{00000000-0005-0000-0000-000083A40000}"/>
    <cellStyle name="20% - Accent1 4 4 6 2 3 2 2" xfId="42299" xr:uid="{00000000-0005-0000-0000-000084A40000}"/>
    <cellStyle name="20% - Accent1 4 4 6 2 3 2 2 2" xfId="42300" xr:uid="{00000000-0005-0000-0000-000085A40000}"/>
    <cellStyle name="20% - Accent1 4 4 6 2 3 2 3" xfId="42301" xr:uid="{00000000-0005-0000-0000-000086A40000}"/>
    <cellStyle name="20% - Accent1 4 4 6 2 3 3" xfId="42302" xr:uid="{00000000-0005-0000-0000-000087A40000}"/>
    <cellStyle name="20% - Accent1 4 4 6 2 3 3 2" xfId="42303" xr:uid="{00000000-0005-0000-0000-000088A40000}"/>
    <cellStyle name="20% - Accent1 4 4 6 2 3 4" xfId="42304" xr:uid="{00000000-0005-0000-0000-000089A40000}"/>
    <cellStyle name="20% - Accent1 4 4 6 2 4" xfId="42305" xr:uid="{00000000-0005-0000-0000-00008AA40000}"/>
    <cellStyle name="20% - Accent1 4 4 6 2 4 2" xfId="42306" xr:uid="{00000000-0005-0000-0000-00008BA40000}"/>
    <cellStyle name="20% - Accent1 4 4 6 2 4 2 2" xfId="42307" xr:uid="{00000000-0005-0000-0000-00008CA40000}"/>
    <cellStyle name="20% - Accent1 4 4 6 2 4 2 2 2" xfId="42308" xr:uid="{00000000-0005-0000-0000-00008DA40000}"/>
    <cellStyle name="20% - Accent1 4 4 6 2 4 2 3" xfId="42309" xr:uid="{00000000-0005-0000-0000-00008EA40000}"/>
    <cellStyle name="20% - Accent1 4 4 6 2 4 3" xfId="42310" xr:uid="{00000000-0005-0000-0000-00008FA40000}"/>
    <cellStyle name="20% - Accent1 4 4 6 2 4 3 2" xfId="42311" xr:uid="{00000000-0005-0000-0000-000090A40000}"/>
    <cellStyle name="20% - Accent1 4 4 6 2 4 4" xfId="42312" xr:uid="{00000000-0005-0000-0000-000091A40000}"/>
    <cellStyle name="20% - Accent1 4 4 6 2 5" xfId="42313" xr:uid="{00000000-0005-0000-0000-000092A40000}"/>
    <cellStyle name="20% - Accent1 4 4 6 2 5 2" xfId="42314" xr:uid="{00000000-0005-0000-0000-000093A40000}"/>
    <cellStyle name="20% - Accent1 4 4 6 2 5 2 2" xfId="42315" xr:uid="{00000000-0005-0000-0000-000094A40000}"/>
    <cellStyle name="20% - Accent1 4 4 6 2 5 3" xfId="42316" xr:uid="{00000000-0005-0000-0000-000095A40000}"/>
    <cellStyle name="20% - Accent1 4 4 6 2 6" xfId="42317" xr:uid="{00000000-0005-0000-0000-000096A40000}"/>
    <cellStyle name="20% - Accent1 4 4 6 2 6 2" xfId="42318" xr:uid="{00000000-0005-0000-0000-000097A40000}"/>
    <cellStyle name="20% - Accent1 4 4 6 2 6 2 2" xfId="42319" xr:uid="{00000000-0005-0000-0000-000098A40000}"/>
    <cellStyle name="20% - Accent1 4 4 6 2 6 3" xfId="42320" xr:uid="{00000000-0005-0000-0000-000099A40000}"/>
    <cellStyle name="20% - Accent1 4 4 6 2 7" xfId="42321" xr:uid="{00000000-0005-0000-0000-00009AA40000}"/>
    <cellStyle name="20% - Accent1 4 4 6 2 7 2" xfId="42322" xr:uid="{00000000-0005-0000-0000-00009BA40000}"/>
    <cellStyle name="20% - Accent1 4 4 6 2 8" xfId="42323" xr:uid="{00000000-0005-0000-0000-00009CA40000}"/>
    <cellStyle name="20% - Accent1 4 4 6 2 8 2" xfId="42324" xr:uid="{00000000-0005-0000-0000-00009DA40000}"/>
    <cellStyle name="20% - Accent1 4 4 6 2 9" xfId="42325" xr:uid="{00000000-0005-0000-0000-00009EA40000}"/>
    <cellStyle name="20% - Accent1 4 4 6 3" xfId="42326" xr:uid="{00000000-0005-0000-0000-00009FA40000}"/>
    <cellStyle name="20% - Accent1 4 4 6 3 2" xfId="42327" xr:uid="{00000000-0005-0000-0000-0000A0A40000}"/>
    <cellStyle name="20% - Accent1 4 4 6 3 2 2" xfId="42328" xr:uid="{00000000-0005-0000-0000-0000A1A40000}"/>
    <cellStyle name="20% - Accent1 4 4 6 3 2 2 2" xfId="42329" xr:uid="{00000000-0005-0000-0000-0000A2A40000}"/>
    <cellStyle name="20% - Accent1 4 4 6 3 2 2 2 2" xfId="42330" xr:uid="{00000000-0005-0000-0000-0000A3A40000}"/>
    <cellStyle name="20% - Accent1 4 4 6 3 2 2 3" xfId="42331" xr:uid="{00000000-0005-0000-0000-0000A4A40000}"/>
    <cellStyle name="20% - Accent1 4 4 6 3 2 3" xfId="42332" xr:uid="{00000000-0005-0000-0000-0000A5A40000}"/>
    <cellStyle name="20% - Accent1 4 4 6 3 2 3 2" xfId="42333" xr:uid="{00000000-0005-0000-0000-0000A6A40000}"/>
    <cellStyle name="20% - Accent1 4 4 6 3 2 4" xfId="42334" xr:uid="{00000000-0005-0000-0000-0000A7A40000}"/>
    <cellStyle name="20% - Accent1 4 4 6 3 3" xfId="42335" xr:uid="{00000000-0005-0000-0000-0000A8A40000}"/>
    <cellStyle name="20% - Accent1 4 4 6 3 3 2" xfId="42336" xr:uid="{00000000-0005-0000-0000-0000A9A40000}"/>
    <cellStyle name="20% - Accent1 4 4 6 3 3 2 2" xfId="42337" xr:uid="{00000000-0005-0000-0000-0000AAA40000}"/>
    <cellStyle name="20% - Accent1 4 4 6 3 3 2 2 2" xfId="42338" xr:uid="{00000000-0005-0000-0000-0000ABA40000}"/>
    <cellStyle name="20% - Accent1 4 4 6 3 3 2 3" xfId="42339" xr:uid="{00000000-0005-0000-0000-0000ACA40000}"/>
    <cellStyle name="20% - Accent1 4 4 6 3 3 3" xfId="42340" xr:uid="{00000000-0005-0000-0000-0000ADA40000}"/>
    <cellStyle name="20% - Accent1 4 4 6 3 3 3 2" xfId="42341" xr:uid="{00000000-0005-0000-0000-0000AEA40000}"/>
    <cellStyle name="20% - Accent1 4 4 6 3 3 4" xfId="42342" xr:uid="{00000000-0005-0000-0000-0000AFA40000}"/>
    <cellStyle name="20% - Accent1 4 4 6 3 4" xfId="42343" xr:uid="{00000000-0005-0000-0000-0000B0A40000}"/>
    <cellStyle name="20% - Accent1 4 4 6 3 4 2" xfId="42344" xr:uid="{00000000-0005-0000-0000-0000B1A40000}"/>
    <cellStyle name="20% - Accent1 4 4 6 3 4 2 2" xfId="42345" xr:uid="{00000000-0005-0000-0000-0000B2A40000}"/>
    <cellStyle name="20% - Accent1 4 4 6 3 4 2 2 2" xfId="42346" xr:uid="{00000000-0005-0000-0000-0000B3A40000}"/>
    <cellStyle name="20% - Accent1 4 4 6 3 4 2 3" xfId="42347" xr:uid="{00000000-0005-0000-0000-0000B4A40000}"/>
    <cellStyle name="20% - Accent1 4 4 6 3 4 3" xfId="42348" xr:uid="{00000000-0005-0000-0000-0000B5A40000}"/>
    <cellStyle name="20% - Accent1 4 4 6 3 4 3 2" xfId="42349" xr:uid="{00000000-0005-0000-0000-0000B6A40000}"/>
    <cellStyle name="20% - Accent1 4 4 6 3 4 4" xfId="42350" xr:uid="{00000000-0005-0000-0000-0000B7A40000}"/>
    <cellStyle name="20% - Accent1 4 4 6 3 5" xfId="42351" xr:uid="{00000000-0005-0000-0000-0000B8A40000}"/>
    <cellStyle name="20% - Accent1 4 4 6 3 5 2" xfId="42352" xr:uid="{00000000-0005-0000-0000-0000B9A40000}"/>
    <cellStyle name="20% - Accent1 4 4 6 3 5 2 2" xfId="42353" xr:uid="{00000000-0005-0000-0000-0000BAA40000}"/>
    <cellStyle name="20% - Accent1 4 4 6 3 5 3" xfId="42354" xr:uid="{00000000-0005-0000-0000-0000BBA40000}"/>
    <cellStyle name="20% - Accent1 4 4 6 3 6" xfId="42355" xr:uid="{00000000-0005-0000-0000-0000BCA40000}"/>
    <cellStyle name="20% - Accent1 4 4 6 3 6 2" xfId="42356" xr:uid="{00000000-0005-0000-0000-0000BDA40000}"/>
    <cellStyle name="20% - Accent1 4 4 6 3 6 2 2" xfId="42357" xr:uid="{00000000-0005-0000-0000-0000BEA40000}"/>
    <cellStyle name="20% - Accent1 4 4 6 3 6 3" xfId="42358" xr:uid="{00000000-0005-0000-0000-0000BFA40000}"/>
    <cellStyle name="20% - Accent1 4 4 6 3 7" xfId="42359" xr:uid="{00000000-0005-0000-0000-0000C0A40000}"/>
    <cellStyle name="20% - Accent1 4 4 6 3 7 2" xfId="42360" xr:uid="{00000000-0005-0000-0000-0000C1A40000}"/>
    <cellStyle name="20% - Accent1 4 4 6 3 8" xfId="42361" xr:uid="{00000000-0005-0000-0000-0000C2A40000}"/>
    <cellStyle name="20% - Accent1 4 4 6 3 8 2" xfId="42362" xr:uid="{00000000-0005-0000-0000-0000C3A40000}"/>
    <cellStyle name="20% - Accent1 4 4 6 3 9" xfId="42363" xr:uid="{00000000-0005-0000-0000-0000C4A40000}"/>
    <cellStyle name="20% - Accent1 4 4 6 4" xfId="42364" xr:uid="{00000000-0005-0000-0000-0000C5A40000}"/>
    <cellStyle name="20% - Accent1 4 4 6 4 2" xfId="42365" xr:uid="{00000000-0005-0000-0000-0000C6A40000}"/>
    <cellStyle name="20% - Accent1 4 4 6 4 2 2" xfId="42366" xr:uid="{00000000-0005-0000-0000-0000C7A40000}"/>
    <cellStyle name="20% - Accent1 4 4 6 4 2 2 2" xfId="42367" xr:uid="{00000000-0005-0000-0000-0000C8A40000}"/>
    <cellStyle name="20% - Accent1 4 4 6 4 2 3" xfId="42368" xr:uid="{00000000-0005-0000-0000-0000C9A40000}"/>
    <cellStyle name="20% - Accent1 4 4 6 4 3" xfId="42369" xr:uid="{00000000-0005-0000-0000-0000CAA40000}"/>
    <cellStyle name="20% - Accent1 4 4 6 4 3 2" xfId="42370" xr:uid="{00000000-0005-0000-0000-0000CBA40000}"/>
    <cellStyle name="20% - Accent1 4 4 6 4 4" xfId="42371" xr:uid="{00000000-0005-0000-0000-0000CCA40000}"/>
    <cellStyle name="20% - Accent1 4 4 6 5" xfId="42372" xr:uid="{00000000-0005-0000-0000-0000CDA40000}"/>
    <cellStyle name="20% - Accent1 4 4 6 5 2" xfId="42373" xr:uid="{00000000-0005-0000-0000-0000CEA40000}"/>
    <cellStyle name="20% - Accent1 4 4 6 5 2 2" xfId="42374" xr:uid="{00000000-0005-0000-0000-0000CFA40000}"/>
    <cellStyle name="20% - Accent1 4 4 6 5 2 2 2" xfId="42375" xr:uid="{00000000-0005-0000-0000-0000D0A40000}"/>
    <cellStyle name="20% - Accent1 4 4 6 5 2 3" xfId="42376" xr:uid="{00000000-0005-0000-0000-0000D1A40000}"/>
    <cellStyle name="20% - Accent1 4 4 6 5 3" xfId="42377" xr:uid="{00000000-0005-0000-0000-0000D2A40000}"/>
    <cellStyle name="20% - Accent1 4 4 6 5 3 2" xfId="42378" xr:uid="{00000000-0005-0000-0000-0000D3A40000}"/>
    <cellStyle name="20% - Accent1 4 4 6 5 4" xfId="42379" xr:uid="{00000000-0005-0000-0000-0000D4A40000}"/>
    <cellStyle name="20% - Accent1 4 4 6 6" xfId="42380" xr:uid="{00000000-0005-0000-0000-0000D5A40000}"/>
    <cellStyle name="20% - Accent1 4 4 6 6 2" xfId="42381" xr:uid="{00000000-0005-0000-0000-0000D6A40000}"/>
    <cellStyle name="20% - Accent1 4 4 6 6 2 2" xfId="42382" xr:uid="{00000000-0005-0000-0000-0000D7A40000}"/>
    <cellStyle name="20% - Accent1 4 4 6 6 2 2 2" xfId="42383" xr:uid="{00000000-0005-0000-0000-0000D8A40000}"/>
    <cellStyle name="20% - Accent1 4 4 6 6 2 3" xfId="42384" xr:uid="{00000000-0005-0000-0000-0000D9A40000}"/>
    <cellStyle name="20% - Accent1 4 4 6 6 3" xfId="42385" xr:uid="{00000000-0005-0000-0000-0000DAA40000}"/>
    <cellStyle name="20% - Accent1 4 4 6 6 3 2" xfId="42386" xr:uid="{00000000-0005-0000-0000-0000DBA40000}"/>
    <cellStyle name="20% - Accent1 4 4 6 6 4" xfId="42387" xr:uid="{00000000-0005-0000-0000-0000DCA40000}"/>
    <cellStyle name="20% - Accent1 4 4 6 7" xfId="42388" xr:uid="{00000000-0005-0000-0000-0000DDA40000}"/>
    <cellStyle name="20% - Accent1 4 4 6 7 2" xfId="42389" xr:uid="{00000000-0005-0000-0000-0000DEA40000}"/>
    <cellStyle name="20% - Accent1 4 4 6 7 2 2" xfId="42390" xr:uid="{00000000-0005-0000-0000-0000DFA40000}"/>
    <cellStyle name="20% - Accent1 4 4 6 7 3" xfId="42391" xr:uid="{00000000-0005-0000-0000-0000E0A40000}"/>
    <cellStyle name="20% - Accent1 4 4 6 8" xfId="42392" xr:uid="{00000000-0005-0000-0000-0000E1A40000}"/>
    <cellStyle name="20% - Accent1 4 4 6 8 2" xfId="42393" xr:uid="{00000000-0005-0000-0000-0000E2A40000}"/>
    <cellStyle name="20% - Accent1 4 4 6 8 2 2" xfId="42394" xr:uid="{00000000-0005-0000-0000-0000E3A40000}"/>
    <cellStyle name="20% - Accent1 4 4 6 8 3" xfId="42395" xr:uid="{00000000-0005-0000-0000-0000E4A40000}"/>
    <cellStyle name="20% - Accent1 4 4 6 9" xfId="42396" xr:uid="{00000000-0005-0000-0000-0000E5A40000}"/>
    <cellStyle name="20% - Accent1 4 4 6 9 2" xfId="42397" xr:uid="{00000000-0005-0000-0000-0000E6A40000}"/>
    <cellStyle name="20% - Accent1 4 4 7" xfId="42398" xr:uid="{00000000-0005-0000-0000-0000E7A40000}"/>
    <cellStyle name="20% - Accent1 4 4 7 2" xfId="42399" xr:uid="{00000000-0005-0000-0000-0000E8A40000}"/>
    <cellStyle name="20% - Accent1 4 4 7 2 2" xfId="42400" xr:uid="{00000000-0005-0000-0000-0000E9A40000}"/>
    <cellStyle name="20% - Accent1 4 4 7 2 2 2" xfId="42401" xr:uid="{00000000-0005-0000-0000-0000EAA40000}"/>
    <cellStyle name="20% - Accent1 4 4 7 2 2 2 2" xfId="42402" xr:uid="{00000000-0005-0000-0000-0000EBA40000}"/>
    <cellStyle name="20% - Accent1 4 4 7 2 2 3" xfId="42403" xr:uid="{00000000-0005-0000-0000-0000ECA40000}"/>
    <cellStyle name="20% - Accent1 4 4 7 2 3" xfId="42404" xr:uid="{00000000-0005-0000-0000-0000EDA40000}"/>
    <cellStyle name="20% - Accent1 4 4 7 2 3 2" xfId="42405" xr:uid="{00000000-0005-0000-0000-0000EEA40000}"/>
    <cellStyle name="20% - Accent1 4 4 7 2 4" xfId="42406" xr:uid="{00000000-0005-0000-0000-0000EFA40000}"/>
    <cellStyle name="20% - Accent1 4 4 7 3" xfId="42407" xr:uid="{00000000-0005-0000-0000-0000F0A40000}"/>
    <cellStyle name="20% - Accent1 4 4 7 3 2" xfId="42408" xr:uid="{00000000-0005-0000-0000-0000F1A40000}"/>
    <cellStyle name="20% - Accent1 4 4 7 3 2 2" xfId="42409" xr:uid="{00000000-0005-0000-0000-0000F2A40000}"/>
    <cellStyle name="20% - Accent1 4 4 7 3 2 2 2" xfId="42410" xr:uid="{00000000-0005-0000-0000-0000F3A40000}"/>
    <cellStyle name="20% - Accent1 4 4 7 3 2 3" xfId="42411" xr:uid="{00000000-0005-0000-0000-0000F4A40000}"/>
    <cellStyle name="20% - Accent1 4 4 7 3 3" xfId="42412" xr:uid="{00000000-0005-0000-0000-0000F5A40000}"/>
    <cellStyle name="20% - Accent1 4 4 7 3 3 2" xfId="42413" xr:uid="{00000000-0005-0000-0000-0000F6A40000}"/>
    <cellStyle name="20% - Accent1 4 4 7 3 4" xfId="42414" xr:uid="{00000000-0005-0000-0000-0000F7A40000}"/>
    <cellStyle name="20% - Accent1 4 4 7 4" xfId="42415" xr:uid="{00000000-0005-0000-0000-0000F8A40000}"/>
    <cellStyle name="20% - Accent1 4 4 7 4 2" xfId="42416" xr:uid="{00000000-0005-0000-0000-0000F9A40000}"/>
    <cellStyle name="20% - Accent1 4 4 7 4 2 2" xfId="42417" xr:uid="{00000000-0005-0000-0000-0000FAA40000}"/>
    <cellStyle name="20% - Accent1 4 4 7 4 2 2 2" xfId="42418" xr:uid="{00000000-0005-0000-0000-0000FBA40000}"/>
    <cellStyle name="20% - Accent1 4 4 7 4 2 3" xfId="42419" xr:uid="{00000000-0005-0000-0000-0000FCA40000}"/>
    <cellStyle name="20% - Accent1 4 4 7 4 3" xfId="42420" xr:uid="{00000000-0005-0000-0000-0000FDA40000}"/>
    <cellStyle name="20% - Accent1 4 4 7 4 3 2" xfId="42421" xr:uid="{00000000-0005-0000-0000-0000FEA40000}"/>
    <cellStyle name="20% - Accent1 4 4 7 4 4" xfId="42422" xr:uid="{00000000-0005-0000-0000-0000FFA40000}"/>
    <cellStyle name="20% - Accent1 4 4 7 5" xfId="42423" xr:uid="{00000000-0005-0000-0000-000000A50000}"/>
    <cellStyle name="20% - Accent1 4 4 7 5 2" xfId="42424" xr:uid="{00000000-0005-0000-0000-000001A50000}"/>
    <cellStyle name="20% - Accent1 4 4 7 5 2 2" xfId="42425" xr:uid="{00000000-0005-0000-0000-000002A50000}"/>
    <cellStyle name="20% - Accent1 4 4 7 5 3" xfId="42426" xr:uid="{00000000-0005-0000-0000-000003A50000}"/>
    <cellStyle name="20% - Accent1 4 4 7 6" xfId="42427" xr:uid="{00000000-0005-0000-0000-000004A50000}"/>
    <cellStyle name="20% - Accent1 4 4 7 6 2" xfId="42428" xr:uid="{00000000-0005-0000-0000-000005A50000}"/>
    <cellStyle name="20% - Accent1 4 4 7 6 2 2" xfId="42429" xr:uid="{00000000-0005-0000-0000-000006A50000}"/>
    <cellStyle name="20% - Accent1 4 4 7 6 3" xfId="42430" xr:uid="{00000000-0005-0000-0000-000007A50000}"/>
    <cellStyle name="20% - Accent1 4 4 7 7" xfId="42431" xr:uid="{00000000-0005-0000-0000-000008A50000}"/>
    <cellStyle name="20% - Accent1 4 4 7 7 2" xfId="42432" xr:uid="{00000000-0005-0000-0000-000009A50000}"/>
    <cellStyle name="20% - Accent1 4 4 7 8" xfId="42433" xr:uid="{00000000-0005-0000-0000-00000AA50000}"/>
    <cellStyle name="20% - Accent1 4 4 7 8 2" xfId="42434" xr:uid="{00000000-0005-0000-0000-00000BA50000}"/>
    <cellStyle name="20% - Accent1 4 4 7 9" xfId="42435" xr:uid="{00000000-0005-0000-0000-00000CA50000}"/>
    <cellStyle name="20% - Accent1 4 4 8" xfId="42436" xr:uid="{00000000-0005-0000-0000-00000DA50000}"/>
    <cellStyle name="20% - Accent1 4 4 8 2" xfId="42437" xr:uid="{00000000-0005-0000-0000-00000EA50000}"/>
    <cellStyle name="20% - Accent1 4 4 8 2 2" xfId="42438" xr:uid="{00000000-0005-0000-0000-00000FA50000}"/>
    <cellStyle name="20% - Accent1 4 4 8 2 2 2" xfId="42439" xr:uid="{00000000-0005-0000-0000-000010A50000}"/>
    <cellStyle name="20% - Accent1 4 4 8 2 2 2 2" xfId="42440" xr:uid="{00000000-0005-0000-0000-000011A50000}"/>
    <cellStyle name="20% - Accent1 4 4 8 2 2 3" xfId="42441" xr:uid="{00000000-0005-0000-0000-000012A50000}"/>
    <cellStyle name="20% - Accent1 4 4 8 2 3" xfId="42442" xr:uid="{00000000-0005-0000-0000-000013A50000}"/>
    <cellStyle name="20% - Accent1 4 4 8 2 3 2" xfId="42443" xr:uid="{00000000-0005-0000-0000-000014A50000}"/>
    <cellStyle name="20% - Accent1 4 4 8 2 4" xfId="42444" xr:uid="{00000000-0005-0000-0000-000015A50000}"/>
    <cellStyle name="20% - Accent1 4 4 8 3" xfId="42445" xr:uid="{00000000-0005-0000-0000-000016A50000}"/>
    <cellStyle name="20% - Accent1 4 4 8 3 2" xfId="42446" xr:uid="{00000000-0005-0000-0000-000017A50000}"/>
    <cellStyle name="20% - Accent1 4 4 8 3 2 2" xfId="42447" xr:uid="{00000000-0005-0000-0000-000018A50000}"/>
    <cellStyle name="20% - Accent1 4 4 8 3 2 2 2" xfId="42448" xr:uid="{00000000-0005-0000-0000-000019A50000}"/>
    <cellStyle name="20% - Accent1 4 4 8 3 2 3" xfId="42449" xr:uid="{00000000-0005-0000-0000-00001AA50000}"/>
    <cellStyle name="20% - Accent1 4 4 8 3 3" xfId="42450" xr:uid="{00000000-0005-0000-0000-00001BA50000}"/>
    <cellStyle name="20% - Accent1 4 4 8 3 3 2" xfId="42451" xr:uid="{00000000-0005-0000-0000-00001CA50000}"/>
    <cellStyle name="20% - Accent1 4 4 8 3 4" xfId="42452" xr:uid="{00000000-0005-0000-0000-00001DA50000}"/>
    <cellStyle name="20% - Accent1 4 4 8 4" xfId="42453" xr:uid="{00000000-0005-0000-0000-00001EA50000}"/>
    <cellStyle name="20% - Accent1 4 4 8 4 2" xfId="42454" xr:uid="{00000000-0005-0000-0000-00001FA50000}"/>
    <cellStyle name="20% - Accent1 4 4 8 4 2 2" xfId="42455" xr:uid="{00000000-0005-0000-0000-000020A50000}"/>
    <cellStyle name="20% - Accent1 4 4 8 4 2 2 2" xfId="42456" xr:uid="{00000000-0005-0000-0000-000021A50000}"/>
    <cellStyle name="20% - Accent1 4 4 8 4 2 3" xfId="42457" xr:uid="{00000000-0005-0000-0000-000022A50000}"/>
    <cellStyle name="20% - Accent1 4 4 8 4 3" xfId="42458" xr:uid="{00000000-0005-0000-0000-000023A50000}"/>
    <cellStyle name="20% - Accent1 4 4 8 4 3 2" xfId="42459" xr:uid="{00000000-0005-0000-0000-000024A50000}"/>
    <cellStyle name="20% - Accent1 4 4 8 4 4" xfId="42460" xr:uid="{00000000-0005-0000-0000-000025A50000}"/>
    <cellStyle name="20% - Accent1 4 4 8 5" xfId="42461" xr:uid="{00000000-0005-0000-0000-000026A50000}"/>
    <cellStyle name="20% - Accent1 4 4 8 5 2" xfId="42462" xr:uid="{00000000-0005-0000-0000-000027A50000}"/>
    <cellStyle name="20% - Accent1 4 4 8 5 2 2" xfId="42463" xr:uid="{00000000-0005-0000-0000-000028A50000}"/>
    <cellStyle name="20% - Accent1 4 4 8 5 3" xfId="42464" xr:uid="{00000000-0005-0000-0000-000029A50000}"/>
    <cellStyle name="20% - Accent1 4 4 8 6" xfId="42465" xr:uid="{00000000-0005-0000-0000-00002AA50000}"/>
    <cellStyle name="20% - Accent1 4 4 8 6 2" xfId="42466" xr:uid="{00000000-0005-0000-0000-00002BA50000}"/>
    <cellStyle name="20% - Accent1 4 4 8 6 2 2" xfId="42467" xr:uid="{00000000-0005-0000-0000-00002CA50000}"/>
    <cellStyle name="20% - Accent1 4 4 8 6 3" xfId="42468" xr:uid="{00000000-0005-0000-0000-00002DA50000}"/>
    <cellStyle name="20% - Accent1 4 4 8 7" xfId="42469" xr:uid="{00000000-0005-0000-0000-00002EA50000}"/>
    <cellStyle name="20% - Accent1 4 4 8 7 2" xfId="42470" xr:uid="{00000000-0005-0000-0000-00002FA50000}"/>
    <cellStyle name="20% - Accent1 4 4 8 8" xfId="42471" xr:uid="{00000000-0005-0000-0000-000030A50000}"/>
    <cellStyle name="20% - Accent1 4 4 8 8 2" xfId="42472" xr:uid="{00000000-0005-0000-0000-000031A50000}"/>
    <cellStyle name="20% - Accent1 4 4 8 9" xfId="42473" xr:uid="{00000000-0005-0000-0000-000032A50000}"/>
    <cellStyle name="20% - Accent1 4 4 9" xfId="42474" xr:uid="{00000000-0005-0000-0000-000033A50000}"/>
    <cellStyle name="20% - Accent1 4 4 9 2" xfId="42475" xr:uid="{00000000-0005-0000-0000-000034A50000}"/>
    <cellStyle name="20% - Accent1 4 4 9 2 2" xfId="42476" xr:uid="{00000000-0005-0000-0000-000035A50000}"/>
    <cellStyle name="20% - Accent1 4 4 9 2 2 2" xfId="42477" xr:uid="{00000000-0005-0000-0000-000036A50000}"/>
    <cellStyle name="20% - Accent1 4 4 9 2 3" xfId="42478" xr:uid="{00000000-0005-0000-0000-000037A50000}"/>
    <cellStyle name="20% - Accent1 4 4 9 3" xfId="42479" xr:uid="{00000000-0005-0000-0000-000038A50000}"/>
    <cellStyle name="20% - Accent1 4 4 9 3 2" xfId="42480" xr:uid="{00000000-0005-0000-0000-000039A50000}"/>
    <cellStyle name="20% - Accent1 4 4 9 4" xfId="42481" xr:uid="{00000000-0005-0000-0000-00003AA50000}"/>
    <cellStyle name="20% - Accent1 4 5" xfId="42482" xr:uid="{00000000-0005-0000-0000-00003BA50000}"/>
    <cellStyle name="20% - Accent1 4 5 10" xfId="42483" xr:uid="{00000000-0005-0000-0000-00003CA50000}"/>
    <cellStyle name="20% - Accent1 4 5 10 2" xfId="42484" xr:uid="{00000000-0005-0000-0000-00003DA50000}"/>
    <cellStyle name="20% - Accent1 4 5 10 2 2" xfId="42485" xr:uid="{00000000-0005-0000-0000-00003EA50000}"/>
    <cellStyle name="20% - Accent1 4 5 10 2 2 2" xfId="42486" xr:uid="{00000000-0005-0000-0000-00003FA50000}"/>
    <cellStyle name="20% - Accent1 4 5 10 2 3" xfId="42487" xr:uid="{00000000-0005-0000-0000-000040A50000}"/>
    <cellStyle name="20% - Accent1 4 5 10 3" xfId="42488" xr:uid="{00000000-0005-0000-0000-000041A50000}"/>
    <cellStyle name="20% - Accent1 4 5 10 3 2" xfId="42489" xr:uid="{00000000-0005-0000-0000-000042A50000}"/>
    <cellStyle name="20% - Accent1 4 5 10 4" xfId="42490" xr:uid="{00000000-0005-0000-0000-000043A50000}"/>
    <cellStyle name="20% - Accent1 4 5 11" xfId="42491" xr:uid="{00000000-0005-0000-0000-000044A50000}"/>
    <cellStyle name="20% - Accent1 4 5 11 2" xfId="42492" xr:uid="{00000000-0005-0000-0000-000045A50000}"/>
    <cellStyle name="20% - Accent1 4 5 11 2 2" xfId="42493" xr:uid="{00000000-0005-0000-0000-000046A50000}"/>
    <cellStyle name="20% - Accent1 4 5 11 2 2 2" xfId="42494" xr:uid="{00000000-0005-0000-0000-000047A50000}"/>
    <cellStyle name="20% - Accent1 4 5 11 2 3" xfId="42495" xr:uid="{00000000-0005-0000-0000-000048A50000}"/>
    <cellStyle name="20% - Accent1 4 5 11 3" xfId="42496" xr:uid="{00000000-0005-0000-0000-000049A50000}"/>
    <cellStyle name="20% - Accent1 4 5 11 3 2" xfId="42497" xr:uid="{00000000-0005-0000-0000-00004AA50000}"/>
    <cellStyle name="20% - Accent1 4 5 11 4" xfId="42498" xr:uid="{00000000-0005-0000-0000-00004BA50000}"/>
    <cellStyle name="20% - Accent1 4 5 12" xfId="42499" xr:uid="{00000000-0005-0000-0000-00004CA50000}"/>
    <cellStyle name="20% - Accent1 4 5 12 2" xfId="42500" xr:uid="{00000000-0005-0000-0000-00004DA50000}"/>
    <cellStyle name="20% - Accent1 4 5 12 2 2" xfId="42501" xr:uid="{00000000-0005-0000-0000-00004EA50000}"/>
    <cellStyle name="20% - Accent1 4 5 12 3" xfId="42502" xr:uid="{00000000-0005-0000-0000-00004FA50000}"/>
    <cellStyle name="20% - Accent1 4 5 13" xfId="42503" xr:uid="{00000000-0005-0000-0000-000050A50000}"/>
    <cellStyle name="20% - Accent1 4 5 13 2" xfId="42504" xr:uid="{00000000-0005-0000-0000-000051A50000}"/>
    <cellStyle name="20% - Accent1 4 5 13 2 2" xfId="42505" xr:uid="{00000000-0005-0000-0000-000052A50000}"/>
    <cellStyle name="20% - Accent1 4 5 13 3" xfId="42506" xr:uid="{00000000-0005-0000-0000-000053A50000}"/>
    <cellStyle name="20% - Accent1 4 5 14" xfId="42507" xr:uid="{00000000-0005-0000-0000-000054A50000}"/>
    <cellStyle name="20% - Accent1 4 5 14 2" xfId="42508" xr:uid="{00000000-0005-0000-0000-000055A50000}"/>
    <cellStyle name="20% - Accent1 4 5 15" xfId="42509" xr:uid="{00000000-0005-0000-0000-000056A50000}"/>
    <cellStyle name="20% - Accent1 4 5 15 2" xfId="42510" xr:uid="{00000000-0005-0000-0000-000057A50000}"/>
    <cellStyle name="20% - Accent1 4 5 16" xfId="42511" xr:uid="{00000000-0005-0000-0000-000058A50000}"/>
    <cellStyle name="20% - Accent1 4 5 2" xfId="42512" xr:uid="{00000000-0005-0000-0000-000059A50000}"/>
    <cellStyle name="20% - Accent1 4 5 2 10" xfId="42513" xr:uid="{00000000-0005-0000-0000-00005AA50000}"/>
    <cellStyle name="20% - Accent1 4 5 2 10 2" xfId="42514" xr:uid="{00000000-0005-0000-0000-00005BA50000}"/>
    <cellStyle name="20% - Accent1 4 5 2 10 2 2" xfId="42515" xr:uid="{00000000-0005-0000-0000-00005CA50000}"/>
    <cellStyle name="20% - Accent1 4 5 2 10 2 2 2" xfId="42516" xr:uid="{00000000-0005-0000-0000-00005DA50000}"/>
    <cellStyle name="20% - Accent1 4 5 2 10 2 3" xfId="42517" xr:uid="{00000000-0005-0000-0000-00005EA50000}"/>
    <cellStyle name="20% - Accent1 4 5 2 10 3" xfId="42518" xr:uid="{00000000-0005-0000-0000-00005FA50000}"/>
    <cellStyle name="20% - Accent1 4 5 2 10 3 2" xfId="42519" xr:uid="{00000000-0005-0000-0000-000060A50000}"/>
    <cellStyle name="20% - Accent1 4 5 2 10 4" xfId="42520" xr:uid="{00000000-0005-0000-0000-000061A50000}"/>
    <cellStyle name="20% - Accent1 4 5 2 11" xfId="42521" xr:uid="{00000000-0005-0000-0000-000062A50000}"/>
    <cellStyle name="20% - Accent1 4 5 2 11 2" xfId="42522" xr:uid="{00000000-0005-0000-0000-000063A50000}"/>
    <cellStyle name="20% - Accent1 4 5 2 11 2 2" xfId="42523" xr:uid="{00000000-0005-0000-0000-000064A50000}"/>
    <cellStyle name="20% - Accent1 4 5 2 11 3" xfId="42524" xr:uid="{00000000-0005-0000-0000-000065A50000}"/>
    <cellStyle name="20% - Accent1 4 5 2 12" xfId="42525" xr:uid="{00000000-0005-0000-0000-000066A50000}"/>
    <cellStyle name="20% - Accent1 4 5 2 12 2" xfId="42526" xr:uid="{00000000-0005-0000-0000-000067A50000}"/>
    <cellStyle name="20% - Accent1 4 5 2 12 2 2" xfId="42527" xr:uid="{00000000-0005-0000-0000-000068A50000}"/>
    <cellStyle name="20% - Accent1 4 5 2 12 3" xfId="42528" xr:uid="{00000000-0005-0000-0000-000069A50000}"/>
    <cellStyle name="20% - Accent1 4 5 2 13" xfId="42529" xr:uid="{00000000-0005-0000-0000-00006AA50000}"/>
    <cellStyle name="20% - Accent1 4 5 2 13 2" xfId="42530" xr:uid="{00000000-0005-0000-0000-00006BA50000}"/>
    <cellStyle name="20% - Accent1 4 5 2 14" xfId="42531" xr:uid="{00000000-0005-0000-0000-00006CA50000}"/>
    <cellStyle name="20% - Accent1 4 5 2 14 2" xfId="42532" xr:uid="{00000000-0005-0000-0000-00006DA50000}"/>
    <cellStyle name="20% - Accent1 4 5 2 15" xfId="42533" xr:uid="{00000000-0005-0000-0000-00006EA50000}"/>
    <cellStyle name="20% - Accent1 4 5 2 2" xfId="42534" xr:uid="{00000000-0005-0000-0000-00006FA50000}"/>
    <cellStyle name="20% - Accent1 4 5 2 2 10" xfId="42535" xr:uid="{00000000-0005-0000-0000-000070A50000}"/>
    <cellStyle name="20% - Accent1 4 5 2 2 10 2" xfId="42536" xr:uid="{00000000-0005-0000-0000-000071A50000}"/>
    <cellStyle name="20% - Accent1 4 5 2 2 10 2 2" xfId="42537" xr:uid="{00000000-0005-0000-0000-000072A50000}"/>
    <cellStyle name="20% - Accent1 4 5 2 2 10 3" xfId="42538" xr:uid="{00000000-0005-0000-0000-000073A50000}"/>
    <cellStyle name="20% - Accent1 4 5 2 2 11" xfId="42539" xr:uid="{00000000-0005-0000-0000-000074A50000}"/>
    <cellStyle name="20% - Accent1 4 5 2 2 11 2" xfId="42540" xr:uid="{00000000-0005-0000-0000-000075A50000}"/>
    <cellStyle name="20% - Accent1 4 5 2 2 11 2 2" xfId="42541" xr:uid="{00000000-0005-0000-0000-000076A50000}"/>
    <cellStyle name="20% - Accent1 4 5 2 2 11 3" xfId="42542" xr:uid="{00000000-0005-0000-0000-000077A50000}"/>
    <cellStyle name="20% - Accent1 4 5 2 2 12" xfId="42543" xr:uid="{00000000-0005-0000-0000-000078A50000}"/>
    <cellStyle name="20% - Accent1 4 5 2 2 12 2" xfId="42544" xr:uid="{00000000-0005-0000-0000-000079A50000}"/>
    <cellStyle name="20% - Accent1 4 5 2 2 13" xfId="42545" xr:uid="{00000000-0005-0000-0000-00007AA50000}"/>
    <cellStyle name="20% - Accent1 4 5 2 2 13 2" xfId="42546" xr:uid="{00000000-0005-0000-0000-00007BA50000}"/>
    <cellStyle name="20% - Accent1 4 5 2 2 14" xfId="42547" xr:uid="{00000000-0005-0000-0000-00007CA50000}"/>
    <cellStyle name="20% - Accent1 4 5 2 2 2" xfId="42548" xr:uid="{00000000-0005-0000-0000-00007DA50000}"/>
    <cellStyle name="20% - Accent1 4 5 2 2 2 10" xfId="42549" xr:uid="{00000000-0005-0000-0000-00007EA50000}"/>
    <cellStyle name="20% - Accent1 4 5 2 2 2 10 2" xfId="42550" xr:uid="{00000000-0005-0000-0000-00007FA50000}"/>
    <cellStyle name="20% - Accent1 4 5 2 2 2 11" xfId="42551" xr:uid="{00000000-0005-0000-0000-000080A50000}"/>
    <cellStyle name="20% - Accent1 4 5 2 2 2 2" xfId="42552" xr:uid="{00000000-0005-0000-0000-000081A50000}"/>
    <cellStyle name="20% - Accent1 4 5 2 2 2 2 2" xfId="42553" xr:uid="{00000000-0005-0000-0000-000082A50000}"/>
    <cellStyle name="20% - Accent1 4 5 2 2 2 2 2 2" xfId="42554" xr:uid="{00000000-0005-0000-0000-000083A50000}"/>
    <cellStyle name="20% - Accent1 4 5 2 2 2 2 2 2 2" xfId="42555" xr:uid="{00000000-0005-0000-0000-000084A50000}"/>
    <cellStyle name="20% - Accent1 4 5 2 2 2 2 2 2 2 2" xfId="42556" xr:uid="{00000000-0005-0000-0000-000085A50000}"/>
    <cellStyle name="20% - Accent1 4 5 2 2 2 2 2 2 3" xfId="42557" xr:uid="{00000000-0005-0000-0000-000086A50000}"/>
    <cellStyle name="20% - Accent1 4 5 2 2 2 2 2 3" xfId="42558" xr:uid="{00000000-0005-0000-0000-000087A50000}"/>
    <cellStyle name="20% - Accent1 4 5 2 2 2 2 2 3 2" xfId="42559" xr:uid="{00000000-0005-0000-0000-000088A50000}"/>
    <cellStyle name="20% - Accent1 4 5 2 2 2 2 2 4" xfId="42560" xr:uid="{00000000-0005-0000-0000-000089A50000}"/>
    <cellStyle name="20% - Accent1 4 5 2 2 2 2 3" xfId="42561" xr:uid="{00000000-0005-0000-0000-00008AA50000}"/>
    <cellStyle name="20% - Accent1 4 5 2 2 2 2 3 2" xfId="42562" xr:uid="{00000000-0005-0000-0000-00008BA50000}"/>
    <cellStyle name="20% - Accent1 4 5 2 2 2 2 3 2 2" xfId="42563" xr:uid="{00000000-0005-0000-0000-00008CA50000}"/>
    <cellStyle name="20% - Accent1 4 5 2 2 2 2 3 2 2 2" xfId="42564" xr:uid="{00000000-0005-0000-0000-00008DA50000}"/>
    <cellStyle name="20% - Accent1 4 5 2 2 2 2 3 2 3" xfId="42565" xr:uid="{00000000-0005-0000-0000-00008EA50000}"/>
    <cellStyle name="20% - Accent1 4 5 2 2 2 2 3 3" xfId="42566" xr:uid="{00000000-0005-0000-0000-00008FA50000}"/>
    <cellStyle name="20% - Accent1 4 5 2 2 2 2 3 3 2" xfId="42567" xr:uid="{00000000-0005-0000-0000-000090A50000}"/>
    <cellStyle name="20% - Accent1 4 5 2 2 2 2 3 4" xfId="42568" xr:uid="{00000000-0005-0000-0000-000091A50000}"/>
    <cellStyle name="20% - Accent1 4 5 2 2 2 2 4" xfId="42569" xr:uid="{00000000-0005-0000-0000-000092A50000}"/>
    <cellStyle name="20% - Accent1 4 5 2 2 2 2 4 2" xfId="42570" xr:uid="{00000000-0005-0000-0000-000093A50000}"/>
    <cellStyle name="20% - Accent1 4 5 2 2 2 2 4 2 2" xfId="42571" xr:uid="{00000000-0005-0000-0000-000094A50000}"/>
    <cellStyle name="20% - Accent1 4 5 2 2 2 2 4 2 2 2" xfId="42572" xr:uid="{00000000-0005-0000-0000-000095A50000}"/>
    <cellStyle name="20% - Accent1 4 5 2 2 2 2 4 2 3" xfId="42573" xr:uid="{00000000-0005-0000-0000-000096A50000}"/>
    <cellStyle name="20% - Accent1 4 5 2 2 2 2 4 3" xfId="42574" xr:uid="{00000000-0005-0000-0000-000097A50000}"/>
    <cellStyle name="20% - Accent1 4 5 2 2 2 2 4 3 2" xfId="42575" xr:uid="{00000000-0005-0000-0000-000098A50000}"/>
    <cellStyle name="20% - Accent1 4 5 2 2 2 2 4 4" xfId="42576" xr:uid="{00000000-0005-0000-0000-000099A50000}"/>
    <cellStyle name="20% - Accent1 4 5 2 2 2 2 5" xfId="42577" xr:uid="{00000000-0005-0000-0000-00009AA50000}"/>
    <cellStyle name="20% - Accent1 4 5 2 2 2 2 5 2" xfId="42578" xr:uid="{00000000-0005-0000-0000-00009BA50000}"/>
    <cellStyle name="20% - Accent1 4 5 2 2 2 2 5 2 2" xfId="42579" xr:uid="{00000000-0005-0000-0000-00009CA50000}"/>
    <cellStyle name="20% - Accent1 4 5 2 2 2 2 5 3" xfId="42580" xr:uid="{00000000-0005-0000-0000-00009DA50000}"/>
    <cellStyle name="20% - Accent1 4 5 2 2 2 2 6" xfId="42581" xr:uid="{00000000-0005-0000-0000-00009EA50000}"/>
    <cellStyle name="20% - Accent1 4 5 2 2 2 2 6 2" xfId="42582" xr:uid="{00000000-0005-0000-0000-00009FA50000}"/>
    <cellStyle name="20% - Accent1 4 5 2 2 2 2 6 2 2" xfId="42583" xr:uid="{00000000-0005-0000-0000-0000A0A50000}"/>
    <cellStyle name="20% - Accent1 4 5 2 2 2 2 6 3" xfId="42584" xr:uid="{00000000-0005-0000-0000-0000A1A50000}"/>
    <cellStyle name="20% - Accent1 4 5 2 2 2 2 7" xfId="42585" xr:uid="{00000000-0005-0000-0000-0000A2A50000}"/>
    <cellStyle name="20% - Accent1 4 5 2 2 2 2 7 2" xfId="42586" xr:uid="{00000000-0005-0000-0000-0000A3A50000}"/>
    <cellStyle name="20% - Accent1 4 5 2 2 2 2 8" xfId="42587" xr:uid="{00000000-0005-0000-0000-0000A4A50000}"/>
    <cellStyle name="20% - Accent1 4 5 2 2 2 2 8 2" xfId="42588" xr:uid="{00000000-0005-0000-0000-0000A5A50000}"/>
    <cellStyle name="20% - Accent1 4 5 2 2 2 2 9" xfId="42589" xr:uid="{00000000-0005-0000-0000-0000A6A50000}"/>
    <cellStyle name="20% - Accent1 4 5 2 2 2 3" xfId="42590" xr:uid="{00000000-0005-0000-0000-0000A7A50000}"/>
    <cellStyle name="20% - Accent1 4 5 2 2 2 3 2" xfId="42591" xr:uid="{00000000-0005-0000-0000-0000A8A50000}"/>
    <cellStyle name="20% - Accent1 4 5 2 2 2 3 2 2" xfId="42592" xr:uid="{00000000-0005-0000-0000-0000A9A50000}"/>
    <cellStyle name="20% - Accent1 4 5 2 2 2 3 2 2 2" xfId="42593" xr:uid="{00000000-0005-0000-0000-0000AAA50000}"/>
    <cellStyle name="20% - Accent1 4 5 2 2 2 3 2 2 2 2" xfId="42594" xr:uid="{00000000-0005-0000-0000-0000ABA50000}"/>
    <cellStyle name="20% - Accent1 4 5 2 2 2 3 2 2 3" xfId="42595" xr:uid="{00000000-0005-0000-0000-0000ACA50000}"/>
    <cellStyle name="20% - Accent1 4 5 2 2 2 3 2 3" xfId="42596" xr:uid="{00000000-0005-0000-0000-0000ADA50000}"/>
    <cellStyle name="20% - Accent1 4 5 2 2 2 3 2 3 2" xfId="42597" xr:uid="{00000000-0005-0000-0000-0000AEA50000}"/>
    <cellStyle name="20% - Accent1 4 5 2 2 2 3 2 4" xfId="42598" xr:uid="{00000000-0005-0000-0000-0000AFA50000}"/>
    <cellStyle name="20% - Accent1 4 5 2 2 2 3 3" xfId="42599" xr:uid="{00000000-0005-0000-0000-0000B0A50000}"/>
    <cellStyle name="20% - Accent1 4 5 2 2 2 3 3 2" xfId="42600" xr:uid="{00000000-0005-0000-0000-0000B1A50000}"/>
    <cellStyle name="20% - Accent1 4 5 2 2 2 3 3 2 2" xfId="42601" xr:uid="{00000000-0005-0000-0000-0000B2A50000}"/>
    <cellStyle name="20% - Accent1 4 5 2 2 2 3 3 2 2 2" xfId="42602" xr:uid="{00000000-0005-0000-0000-0000B3A50000}"/>
    <cellStyle name="20% - Accent1 4 5 2 2 2 3 3 2 3" xfId="42603" xr:uid="{00000000-0005-0000-0000-0000B4A50000}"/>
    <cellStyle name="20% - Accent1 4 5 2 2 2 3 3 3" xfId="42604" xr:uid="{00000000-0005-0000-0000-0000B5A50000}"/>
    <cellStyle name="20% - Accent1 4 5 2 2 2 3 3 3 2" xfId="42605" xr:uid="{00000000-0005-0000-0000-0000B6A50000}"/>
    <cellStyle name="20% - Accent1 4 5 2 2 2 3 3 4" xfId="42606" xr:uid="{00000000-0005-0000-0000-0000B7A50000}"/>
    <cellStyle name="20% - Accent1 4 5 2 2 2 3 4" xfId="42607" xr:uid="{00000000-0005-0000-0000-0000B8A50000}"/>
    <cellStyle name="20% - Accent1 4 5 2 2 2 3 4 2" xfId="42608" xr:uid="{00000000-0005-0000-0000-0000B9A50000}"/>
    <cellStyle name="20% - Accent1 4 5 2 2 2 3 4 2 2" xfId="42609" xr:uid="{00000000-0005-0000-0000-0000BAA50000}"/>
    <cellStyle name="20% - Accent1 4 5 2 2 2 3 4 2 2 2" xfId="42610" xr:uid="{00000000-0005-0000-0000-0000BBA50000}"/>
    <cellStyle name="20% - Accent1 4 5 2 2 2 3 4 2 3" xfId="42611" xr:uid="{00000000-0005-0000-0000-0000BCA50000}"/>
    <cellStyle name="20% - Accent1 4 5 2 2 2 3 4 3" xfId="42612" xr:uid="{00000000-0005-0000-0000-0000BDA50000}"/>
    <cellStyle name="20% - Accent1 4 5 2 2 2 3 4 3 2" xfId="42613" xr:uid="{00000000-0005-0000-0000-0000BEA50000}"/>
    <cellStyle name="20% - Accent1 4 5 2 2 2 3 4 4" xfId="42614" xr:uid="{00000000-0005-0000-0000-0000BFA50000}"/>
    <cellStyle name="20% - Accent1 4 5 2 2 2 3 5" xfId="42615" xr:uid="{00000000-0005-0000-0000-0000C0A50000}"/>
    <cellStyle name="20% - Accent1 4 5 2 2 2 3 5 2" xfId="42616" xr:uid="{00000000-0005-0000-0000-0000C1A50000}"/>
    <cellStyle name="20% - Accent1 4 5 2 2 2 3 5 2 2" xfId="42617" xr:uid="{00000000-0005-0000-0000-0000C2A50000}"/>
    <cellStyle name="20% - Accent1 4 5 2 2 2 3 5 3" xfId="42618" xr:uid="{00000000-0005-0000-0000-0000C3A50000}"/>
    <cellStyle name="20% - Accent1 4 5 2 2 2 3 6" xfId="42619" xr:uid="{00000000-0005-0000-0000-0000C4A50000}"/>
    <cellStyle name="20% - Accent1 4 5 2 2 2 3 6 2" xfId="42620" xr:uid="{00000000-0005-0000-0000-0000C5A50000}"/>
    <cellStyle name="20% - Accent1 4 5 2 2 2 3 6 2 2" xfId="42621" xr:uid="{00000000-0005-0000-0000-0000C6A50000}"/>
    <cellStyle name="20% - Accent1 4 5 2 2 2 3 6 3" xfId="42622" xr:uid="{00000000-0005-0000-0000-0000C7A50000}"/>
    <cellStyle name="20% - Accent1 4 5 2 2 2 3 7" xfId="42623" xr:uid="{00000000-0005-0000-0000-0000C8A50000}"/>
    <cellStyle name="20% - Accent1 4 5 2 2 2 3 7 2" xfId="42624" xr:uid="{00000000-0005-0000-0000-0000C9A50000}"/>
    <cellStyle name="20% - Accent1 4 5 2 2 2 3 8" xfId="42625" xr:uid="{00000000-0005-0000-0000-0000CAA50000}"/>
    <cellStyle name="20% - Accent1 4 5 2 2 2 3 8 2" xfId="42626" xr:uid="{00000000-0005-0000-0000-0000CBA50000}"/>
    <cellStyle name="20% - Accent1 4 5 2 2 2 3 9" xfId="42627" xr:uid="{00000000-0005-0000-0000-0000CCA50000}"/>
    <cellStyle name="20% - Accent1 4 5 2 2 2 4" xfId="42628" xr:uid="{00000000-0005-0000-0000-0000CDA50000}"/>
    <cellStyle name="20% - Accent1 4 5 2 2 2 4 2" xfId="42629" xr:uid="{00000000-0005-0000-0000-0000CEA50000}"/>
    <cellStyle name="20% - Accent1 4 5 2 2 2 4 2 2" xfId="42630" xr:uid="{00000000-0005-0000-0000-0000CFA50000}"/>
    <cellStyle name="20% - Accent1 4 5 2 2 2 4 2 2 2" xfId="42631" xr:uid="{00000000-0005-0000-0000-0000D0A50000}"/>
    <cellStyle name="20% - Accent1 4 5 2 2 2 4 2 3" xfId="42632" xr:uid="{00000000-0005-0000-0000-0000D1A50000}"/>
    <cellStyle name="20% - Accent1 4 5 2 2 2 4 3" xfId="42633" xr:uid="{00000000-0005-0000-0000-0000D2A50000}"/>
    <cellStyle name="20% - Accent1 4 5 2 2 2 4 3 2" xfId="42634" xr:uid="{00000000-0005-0000-0000-0000D3A50000}"/>
    <cellStyle name="20% - Accent1 4 5 2 2 2 4 4" xfId="42635" xr:uid="{00000000-0005-0000-0000-0000D4A50000}"/>
    <cellStyle name="20% - Accent1 4 5 2 2 2 5" xfId="42636" xr:uid="{00000000-0005-0000-0000-0000D5A50000}"/>
    <cellStyle name="20% - Accent1 4 5 2 2 2 5 2" xfId="42637" xr:uid="{00000000-0005-0000-0000-0000D6A50000}"/>
    <cellStyle name="20% - Accent1 4 5 2 2 2 5 2 2" xfId="42638" xr:uid="{00000000-0005-0000-0000-0000D7A50000}"/>
    <cellStyle name="20% - Accent1 4 5 2 2 2 5 2 2 2" xfId="42639" xr:uid="{00000000-0005-0000-0000-0000D8A50000}"/>
    <cellStyle name="20% - Accent1 4 5 2 2 2 5 2 3" xfId="42640" xr:uid="{00000000-0005-0000-0000-0000D9A50000}"/>
    <cellStyle name="20% - Accent1 4 5 2 2 2 5 3" xfId="42641" xr:uid="{00000000-0005-0000-0000-0000DAA50000}"/>
    <cellStyle name="20% - Accent1 4 5 2 2 2 5 3 2" xfId="42642" xr:uid="{00000000-0005-0000-0000-0000DBA50000}"/>
    <cellStyle name="20% - Accent1 4 5 2 2 2 5 4" xfId="42643" xr:uid="{00000000-0005-0000-0000-0000DCA50000}"/>
    <cellStyle name="20% - Accent1 4 5 2 2 2 6" xfId="42644" xr:uid="{00000000-0005-0000-0000-0000DDA50000}"/>
    <cellStyle name="20% - Accent1 4 5 2 2 2 6 2" xfId="42645" xr:uid="{00000000-0005-0000-0000-0000DEA50000}"/>
    <cellStyle name="20% - Accent1 4 5 2 2 2 6 2 2" xfId="42646" xr:uid="{00000000-0005-0000-0000-0000DFA50000}"/>
    <cellStyle name="20% - Accent1 4 5 2 2 2 6 2 2 2" xfId="42647" xr:uid="{00000000-0005-0000-0000-0000E0A50000}"/>
    <cellStyle name="20% - Accent1 4 5 2 2 2 6 2 3" xfId="42648" xr:uid="{00000000-0005-0000-0000-0000E1A50000}"/>
    <cellStyle name="20% - Accent1 4 5 2 2 2 6 3" xfId="42649" xr:uid="{00000000-0005-0000-0000-0000E2A50000}"/>
    <cellStyle name="20% - Accent1 4 5 2 2 2 6 3 2" xfId="42650" xr:uid="{00000000-0005-0000-0000-0000E3A50000}"/>
    <cellStyle name="20% - Accent1 4 5 2 2 2 6 4" xfId="42651" xr:uid="{00000000-0005-0000-0000-0000E4A50000}"/>
    <cellStyle name="20% - Accent1 4 5 2 2 2 7" xfId="42652" xr:uid="{00000000-0005-0000-0000-0000E5A50000}"/>
    <cellStyle name="20% - Accent1 4 5 2 2 2 7 2" xfId="42653" xr:uid="{00000000-0005-0000-0000-0000E6A50000}"/>
    <cellStyle name="20% - Accent1 4 5 2 2 2 7 2 2" xfId="42654" xr:uid="{00000000-0005-0000-0000-0000E7A50000}"/>
    <cellStyle name="20% - Accent1 4 5 2 2 2 7 3" xfId="42655" xr:uid="{00000000-0005-0000-0000-0000E8A50000}"/>
    <cellStyle name="20% - Accent1 4 5 2 2 2 8" xfId="42656" xr:uid="{00000000-0005-0000-0000-0000E9A50000}"/>
    <cellStyle name="20% - Accent1 4 5 2 2 2 8 2" xfId="42657" xr:uid="{00000000-0005-0000-0000-0000EAA50000}"/>
    <cellStyle name="20% - Accent1 4 5 2 2 2 8 2 2" xfId="42658" xr:uid="{00000000-0005-0000-0000-0000EBA50000}"/>
    <cellStyle name="20% - Accent1 4 5 2 2 2 8 3" xfId="42659" xr:uid="{00000000-0005-0000-0000-0000ECA50000}"/>
    <cellStyle name="20% - Accent1 4 5 2 2 2 9" xfId="42660" xr:uid="{00000000-0005-0000-0000-0000EDA50000}"/>
    <cellStyle name="20% - Accent1 4 5 2 2 2 9 2" xfId="42661" xr:uid="{00000000-0005-0000-0000-0000EEA50000}"/>
    <cellStyle name="20% - Accent1 4 5 2 2 3" xfId="42662" xr:uid="{00000000-0005-0000-0000-0000EFA50000}"/>
    <cellStyle name="20% - Accent1 4 5 2 2 3 10" xfId="42663" xr:uid="{00000000-0005-0000-0000-0000F0A50000}"/>
    <cellStyle name="20% - Accent1 4 5 2 2 3 10 2" xfId="42664" xr:uid="{00000000-0005-0000-0000-0000F1A50000}"/>
    <cellStyle name="20% - Accent1 4 5 2 2 3 11" xfId="42665" xr:uid="{00000000-0005-0000-0000-0000F2A50000}"/>
    <cellStyle name="20% - Accent1 4 5 2 2 3 2" xfId="42666" xr:uid="{00000000-0005-0000-0000-0000F3A50000}"/>
    <cellStyle name="20% - Accent1 4 5 2 2 3 2 2" xfId="42667" xr:uid="{00000000-0005-0000-0000-0000F4A50000}"/>
    <cellStyle name="20% - Accent1 4 5 2 2 3 2 2 2" xfId="42668" xr:uid="{00000000-0005-0000-0000-0000F5A50000}"/>
    <cellStyle name="20% - Accent1 4 5 2 2 3 2 2 2 2" xfId="42669" xr:uid="{00000000-0005-0000-0000-0000F6A50000}"/>
    <cellStyle name="20% - Accent1 4 5 2 2 3 2 2 2 2 2" xfId="42670" xr:uid="{00000000-0005-0000-0000-0000F7A50000}"/>
    <cellStyle name="20% - Accent1 4 5 2 2 3 2 2 2 3" xfId="42671" xr:uid="{00000000-0005-0000-0000-0000F8A50000}"/>
    <cellStyle name="20% - Accent1 4 5 2 2 3 2 2 3" xfId="42672" xr:uid="{00000000-0005-0000-0000-0000F9A50000}"/>
    <cellStyle name="20% - Accent1 4 5 2 2 3 2 2 3 2" xfId="42673" xr:uid="{00000000-0005-0000-0000-0000FAA50000}"/>
    <cellStyle name="20% - Accent1 4 5 2 2 3 2 2 4" xfId="42674" xr:uid="{00000000-0005-0000-0000-0000FBA50000}"/>
    <cellStyle name="20% - Accent1 4 5 2 2 3 2 3" xfId="42675" xr:uid="{00000000-0005-0000-0000-0000FCA50000}"/>
    <cellStyle name="20% - Accent1 4 5 2 2 3 2 3 2" xfId="42676" xr:uid="{00000000-0005-0000-0000-0000FDA50000}"/>
    <cellStyle name="20% - Accent1 4 5 2 2 3 2 3 2 2" xfId="42677" xr:uid="{00000000-0005-0000-0000-0000FEA50000}"/>
    <cellStyle name="20% - Accent1 4 5 2 2 3 2 3 2 2 2" xfId="42678" xr:uid="{00000000-0005-0000-0000-0000FFA50000}"/>
    <cellStyle name="20% - Accent1 4 5 2 2 3 2 3 2 3" xfId="42679" xr:uid="{00000000-0005-0000-0000-000000A60000}"/>
    <cellStyle name="20% - Accent1 4 5 2 2 3 2 3 3" xfId="42680" xr:uid="{00000000-0005-0000-0000-000001A60000}"/>
    <cellStyle name="20% - Accent1 4 5 2 2 3 2 3 3 2" xfId="42681" xr:uid="{00000000-0005-0000-0000-000002A60000}"/>
    <cellStyle name="20% - Accent1 4 5 2 2 3 2 3 4" xfId="42682" xr:uid="{00000000-0005-0000-0000-000003A60000}"/>
    <cellStyle name="20% - Accent1 4 5 2 2 3 2 4" xfId="42683" xr:uid="{00000000-0005-0000-0000-000004A60000}"/>
    <cellStyle name="20% - Accent1 4 5 2 2 3 2 4 2" xfId="42684" xr:uid="{00000000-0005-0000-0000-000005A60000}"/>
    <cellStyle name="20% - Accent1 4 5 2 2 3 2 4 2 2" xfId="42685" xr:uid="{00000000-0005-0000-0000-000006A60000}"/>
    <cellStyle name="20% - Accent1 4 5 2 2 3 2 4 2 2 2" xfId="42686" xr:uid="{00000000-0005-0000-0000-000007A60000}"/>
    <cellStyle name="20% - Accent1 4 5 2 2 3 2 4 2 3" xfId="42687" xr:uid="{00000000-0005-0000-0000-000008A60000}"/>
    <cellStyle name="20% - Accent1 4 5 2 2 3 2 4 3" xfId="42688" xr:uid="{00000000-0005-0000-0000-000009A60000}"/>
    <cellStyle name="20% - Accent1 4 5 2 2 3 2 4 3 2" xfId="42689" xr:uid="{00000000-0005-0000-0000-00000AA60000}"/>
    <cellStyle name="20% - Accent1 4 5 2 2 3 2 4 4" xfId="42690" xr:uid="{00000000-0005-0000-0000-00000BA60000}"/>
    <cellStyle name="20% - Accent1 4 5 2 2 3 2 5" xfId="42691" xr:uid="{00000000-0005-0000-0000-00000CA60000}"/>
    <cellStyle name="20% - Accent1 4 5 2 2 3 2 5 2" xfId="42692" xr:uid="{00000000-0005-0000-0000-00000DA60000}"/>
    <cellStyle name="20% - Accent1 4 5 2 2 3 2 5 2 2" xfId="42693" xr:uid="{00000000-0005-0000-0000-00000EA60000}"/>
    <cellStyle name="20% - Accent1 4 5 2 2 3 2 5 3" xfId="42694" xr:uid="{00000000-0005-0000-0000-00000FA60000}"/>
    <cellStyle name="20% - Accent1 4 5 2 2 3 2 6" xfId="42695" xr:uid="{00000000-0005-0000-0000-000010A60000}"/>
    <cellStyle name="20% - Accent1 4 5 2 2 3 2 6 2" xfId="42696" xr:uid="{00000000-0005-0000-0000-000011A60000}"/>
    <cellStyle name="20% - Accent1 4 5 2 2 3 2 6 2 2" xfId="42697" xr:uid="{00000000-0005-0000-0000-000012A60000}"/>
    <cellStyle name="20% - Accent1 4 5 2 2 3 2 6 3" xfId="42698" xr:uid="{00000000-0005-0000-0000-000013A60000}"/>
    <cellStyle name="20% - Accent1 4 5 2 2 3 2 7" xfId="42699" xr:uid="{00000000-0005-0000-0000-000014A60000}"/>
    <cellStyle name="20% - Accent1 4 5 2 2 3 2 7 2" xfId="42700" xr:uid="{00000000-0005-0000-0000-000015A60000}"/>
    <cellStyle name="20% - Accent1 4 5 2 2 3 2 8" xfId="42701" xr:uid="{00000000-0005-0000-0000-000016A60000}"/>
    <cellStyle name="20% - Accent1 4 5 2 2 3 2 8 2" xfId="42702" xr:uid="{00000000-0005-0000-0000-000017A60000}"/>
    <cellStyle name="20% - Accent1 4 5 2 2 3 2 9" xfId="42703" xr:uid="{00000000-0005-0000-0000-000018A60000}"/>
    <cellStyle name="20% - Accent1 4 5 2 2 3 3" xfId="42704" xr:uid="{00000000-0005-0000-0000-000019A60000}"/>
    <cellStyle name="20% - Accent1 4 5 2 2 3 3 2" xfId="42705" xr:uid="{00000000-0005-0000-0000-00001AA60000}"/>
    <cellStyle name="20% - Accent1 4 5 2 2 3 3 2 2" xfId="42706" xr:uid="{00000000-0005-0000-0000-00001BA60000}"/>
    <cellStyle name="20% - Accent1 4 5 2 2 3 3 2 2 2" xfId="42707" xr:uid="{00000000-0005-0000-0000-00001CA60000}"/>
    <cellStyle name="20% - Accent1 4 5 2 2 3 3 2 2 2 2" xfId="42708" xr:uid="{00000000-0005-0000-0000-00001DA60000}"/>
    <cellStyle name="20% - Accent1 4 5 2 2 3 3 2 2 3" xfId="42709" xr:uid="{00000000-0005-0000-0000-00001EA60000}"/>
    <cellStyle name="20% - Accent1 4 5 2 2 3 3 2 3" xfId="42710" xr:uid="{00000000-0005-0000-0000-00001FA60000}"/>
    <cellStyle name="20% - Accent1 4 5 2 2 3 3 2 3 2" xfId="42711" xr:uid="{00000000-0005-0000-0000-000020A60000}"/>
    <cellStyle name="20% - Accent1 4 5 2 2 3 3 2 4" xfId="42712" xr:uid="{00000000-0005-0000-0000-000021A60000}"/>
    <cellStyle name="20% - Accent1 4 5 2 2 3 3 3" xfId="42713" xr:uid="{00000000-0005-0000-0000-000022A60000}"/>
    <cellStyle name="20% - Accent1 4 5 2 2 3 3 3 2" xfId="42714" xr:uid="{00000000-0005-0000-0000-000023A60000}"/>
    <cellStyle name="20% - Accent1 4 5 2 2 3 3 3 2 2" xfId="42715" xr:uid="{00000000-0005-0000-0000-000024A60000}"/>
    <cellStyle name="20% - Accent1 4 5 2 2 3 3 3 2 2 2" xfId="42716" xr:uid="{00000000-0005-0000-0000-000025A60000}"/>
    <cellStyle name="20% - Accent1 4 5 2 2 3 3 3 2 3" xfId="42717" xr:uid="{00000000-0005-0000-0000-000026A60000}"/>
    <cellStyle name="20% - Accent1 4 5 2 2 3 3 3 3" xfId="42718" xr:uid="{00000000-0005-0000-0000-000027A60000}"/>
    <cellStyle name="20% - Accent1 4 5 2 2 3 3 3 3 2" xfId="42719" xr:uid="{00000000-0005-0000-0000-000028A60000}"/>
    <cellStyle name="20% - Accent1 4 5 2 2 3 3 3 4" xfId="42720" xr:uid="{00000000-0005-0000-0000-000029A60000}"/>
    <cellStyle name="20% - Accent1 4 5 2 2 3 3 4" xfId="42721" xr:uid="{00000000-0005-0000-0000-00002AA60000}"/>
    <cellStyle name="20% - Accent1 4 5 2 2 3 3 4 2" xfId="42722" xr:uid="{00000000-0005-0000-0000-00002BA60000}"/>
    <cellStyle name="20% - Accent1 4 5 2 2 3 3 4 2 2" xfId="42723" xr:uid="{00000000-0005-0000-0000-00002CA60000}"/>
    <cellStyle name="20% - Accent1 4 5 2 2 3 3 4 2 2 2" xfId="42724" xr:uid="{00000000-0005-0000-0000-00002DA60000}"/>
    <cellStyle name="20% - Accent1 4 5 2 2 3 3 4 2 3" xfId="42725" xr:uid="{00000000-0005-0000-0000-00002EA60000}"/>
    <cellStyle name="20% - Accent1 4 5 2 2 3 3 4 3" xfId="42726" xr:uid="{00000000-0005-0000-0000-00002FA60000}"/>
    <cellStyle name="20% - Accent1 4 5 2 2 3 3 4 3 2" xfId="42727" xr:uid="{00000000-0005-0000-0000-000030A60000}"/>
    <cellStyle name="20% - Accent1 4 5 2 2 3 3 4 4" xfId="42728" xr:uid="{00000000-0005-0000-0000-000031A60000}"/>
    <cellStyle name="20% - Accent1 4 5 2 2 3 3 5" xfId="42729" xr:uid="{00000000-0005-0000-0000-000032A60000}"/>
    <cellStyle name="20% - Accent1 4 5 2 2 3 3 5 2" xfId="42730" xr:uid="{00000000-0005-0000-0000-000033A60000}"/>
    <cellStyle name="20% - Accent1 4 5 2 2 3 3 5 2 2" xfId="42731" xr:uid="{00000000-0005-0000-0000-000034A60000}"/>
    <cellStyle name="20% - Accent1 4 5 2 2 3 3 5 3" xfId="42732" xr:uid="{00000000-0005-0000-0000-000035A60000}"/>
    <cellStyle name="20% - Accent1 4 5 2 2 3 3 6" xfId="42733" xr:uid="{00000000-0005-0000-0000-000036A60000}"/>
    <cellStyle name="20% - Accent1 4 5 2 2 3 3 6 2" xfId="42734" xr:uid="{00000000-0005-0000-0000-000037A60000}"/>
    <cellStyle name="20% - Accent1 4 5 2 2 3 3 6 2 2" xfId="42735" xr:uid="{00000000-0005-0000-0000-000038A60000}"/>
    <cellStyle name="20% - Accent1 4 5 2 2 3 3 6 3" xfId="42736" xr:uid="{00000000-0005-0000-0000-000039A60000}"/>
    <cellStyle name="20% - Accent1 4 5 2 2 3 3 7" xfId="42737" xr:uid="{00000000-0005-0000-0000-00003AA60000}"/>
    <cellStyle name="20% - Accent1 4 5 2 2 3 3 7 2" xfId="42738" xr:uid="{00000000-0005-0000-0000-00003BA60000}"/>
    <cellStyle name="20% - Accent1 4 5 2 2 3 3 8" xfId="42739" xr:uid="{00000000-0005-0000-0000-00003CA60000}"/>
    <cellStyle name="20% - Accent1 4 5 2 2 3 3 8 2" xfId="42740" xr:uid="{00000000-0005-0000-0000-00003DA60000}"/>
    <cellStyle name="20% - Accent1 4 5 2 2 3 3 9" xfId="42741" xr:uid="{00000000-0005-0000-0000-00003EA60000}"/>
    <cellStyle name="20% - Accent1 4 5 2 2 3 4" xfId="42742" xr:uid="{00000000-0005-0000-0000-00003FA60000}"/>
    <cellStyle name="20% - Accent1 4 5 2 2 3 4 2" xfId="42743" xr:uid="{00000000-0005-0000-0000-000040A60000}"/>
    <cellStyle name="20% - Accent1 4 5 2 2 3 4 2 2" xfId="42744" xr:uid="{00000000-0005-0000-0000-000041A60000}"/>
    <cellStyle name="20% - Accent1 4 5 2 2 3 4 2 2 2" xfId="42745" xr:uid="{00000000-0005-0000-0000-000042A60000}"/>
    <cellStyle name="20% - Accent1 4 5 2 2 3 4 2 3" xfId="42746" xr:uid="{00000000-0005-0000-0000-000043A60000}"/>
    <cellStyle name="20% - Accent1 4 5 2 2 3 4 3" xfId="42747" xr:uid="{00000000-0005-0000-0000-000044A60000}"/>
    <cellStyle name="20% - Accent1 4 5 2 2 3 4 3 2" xfId="42748" xr:uid="{00000000-0005-0000-0000-000045A60000}"/>
    <cellStyle name="20% - Accent1 4 5 2 2 3 4 4" xfId="42749" xr:uid="{00000000-0005-0000-0000-000046A60000}"/>
    <cellStyle name="20% - Accent1 4 5 2 2 3 5" xfId="42750" xr:uid="{00000000-0005-0000-0000-000047A60000}"/>
    <cellStyle name="20% - Accent1 4 5 2 2 3 5 2" xfId="42751" xr:uid="{00000000-0005-0000-0000-000048A60000}"/>
    <cellStyle name="20% - Accent1 4 5 2 2 3 5 2 2" xfId="42752" xr:uid="{00000000-0005-0000-0000-000049A60000}"/>
    <cellStyle name="20% - Accent1 4 5 2 2 3 5 2 2 2" xfId="42753" xr:uid="{00000000-0005-0000-0000-00004AA60000}"/>
    <cellStyle name="20% - Accent1 4 5 2 2 3 5 2 3" xfId="42754" xr:uid="{00000000-0005-0000-0000-00004BA60000}"/>
    <cellStyle name="20% - Accent1 4 5 2 2 3 5 3" xfId="42755" xr:uid="{00000000-0005-0000-0000-00004CA60000}"/>
    <cellStyle name="20% - Accent1 4 5 2 2 3 5 3 2" xfId="42756" xr:uid="{00000000-0005-0000-0000-00004DA60000}"/>
    <cellStyle name="20% - Accent1 4 5 2 2 3 5 4" xfId="42757" xr:uid="{00000000-0005-0000-0000-00004EA60000}"/>
    <cellStyle name="20% - Accent1 4 5 2 2 3 6" xfId="42758" xr:uid="{00000000-0005-0000-0000-00004FA60000}"/>
    <cellStyle name="20% - Accent1 4 5 2 2 3 6 2" xfId="42759" xr:uid="{00000000-0005-0000-0000-000050A60000}"/>
    <cellStyle name="20% - Accent1 4 5 2 2 3 6 2 2" xfId="42760" xr:uid="{00000000-0005-0000-0000-000051A60000}"/>
    <cellStyle name="20% - Accent1 4 5 2 2 3 6 2 2 2" xfId="42761" xr:uid="{00000000-0005-0000-0000-000052A60000}"/>
    <cellStyle name="20% - Accent1 4 5 2 2 3 6 2 3" xfId="42762" xr:uid="{00000000-0005-0000-0000-000053A60000}"/>
    <cellStyle name="20% - Accent1 4 5 2 2 3 6 3" xfId="42763" xr:uid="{00000000-0005-0000-0000-000054A60000}"/>
    <cellStyle name="20% - Accent1 4 5 2 2 3 6 3 2" xfId="42764" xr:uid="{00000000-0005-0000-0000-000055A60000}"/>
    <cellStyle name="20% - Accent1 4 5 2 2 3 6 4" xfId="42765" xr:uid="{00000000-0005-0000-0000-000056A60000}"/>
    <cellStyle name="20% - Accent1 4 5 2 2 3 7" xfId="42766" xr:uid="{00000000-0005-0000-0000-000057A60000}"/>
    <cellStyle name="20% - Accent1 4 5 2 2 3 7 2" xfId="42767" xr:uid="{00000000-0005-0000-0000-000058A60000}"/>
    <cellStyle name="20% - Accent1 4 5 2 2 3 7 2 2" xfId="42768" xr:uid="{00000000-0005-0000-0000-000059A60000}"/>
    <cellStyle name="20% - Accent1 4 5 2 2 3 7 3" xfId="42769" xr:uid="{00000000-0005-0000-0000-00005AA60000}"/>
    <cellStyle name="20% - Accent1 4 5 2 2 3 8" xfId="42770" xr:uid="{00000000-0005-0000-0000-00005BA60000}"/>
    <cellStyle name="20% - Accent1 4 5 2 2 3 8 2" xfId="42771" xr:uid="{00000000-0005-0000-0000-00005CA60000}"/>
    <cellStyle name="20% - Accent1 4 5 2 2 3 8 2 2" xfId="42772" xr:uid="{00000000-0005-0000-0000-00005DA60000}"/>
    <cellStyle name="20% - Accent1 4 5 2 2 3 8 3" xfId="42773" xr:uid="{00000000-0005-0000-0000-00005EA60000}"/>
    <cellStyle name="20% - Accent1 4 5 2 2 3 9" xfId="42774" xr:uid="{00000000-0005-0000-0000-00005FA60000}"/>
    <cellStyle name="20% - Accent1 4 5 2 2 3 9 2" xfId="42775" xr:uid="{00000000-0005-0000-0000-000060A60000}"/>
    <cellStyle name="20% - Accent1 4 5 2 2 4" xfId="42776" xr:uid="{00000000-0005-0000-0000-000061A60000}"/>
    <cellStyle name="20% - Accent1 4 5 2 2 4 10" xfId="42777" xr:uid="{00000000-0005-0000-0000-000062A60000}"/>
    <cellStyle name="20% - Accent1 4 5 2 2 4 10 2" xfId="42778" xr:uid="{00000000-0005-0000-0000-000063A60000}"/>
    <cellStyle name="20% - Accent1 4 5 2 2 4 11" xfId="42779" xr:uid="{00000000-0005-0000-0000-000064A60000}"/>
    <cellStyle name="20% - Accent1 4 5 2 2 4 2" xfId="42780" xr:uid="{00000000-0005-0000-0000-000065A60000}"/>
    <cellStyle name="20% - Accent1 4 5 2 2 4 2 2" xfId="42781" xr:uid="{00000000-0005-0000-0000-000066A60000}"/>
    <cellStyle name="20% - Accent1 4 5 2 2 4 2 2 2" xfId="42782" xr:uid="{00000000-0005-0000-0000-000067A60000}"/>
    <cellStyle name="20% - Accent1 4 5 2 2 4 2 2 2 2" xfId="42783" xr:uid="{00000000-0005-0000-0000-000068A60000}"/>
    <cellStyle name="20% - Accent1 4 5 2 2 4 2 2 2 2 2" xfId="42784" xr:uid="{00000000-0005-0000-0000-000069A60000}"/>
    <cellStyle name="20% - Accent1 4 5 2 2 4 2 2 2 3" xfId="42785" xr:uid="{00000000-0005-0000-0000-00006AA60000}"/>
    <cellStyle name="20% - Accent1 4 5 2 2 4 2 2 3" xfId="42786" xr:uid="{00000000-0005-0000-0000-00006BA60000}"/>
    <cellStyle name="20% - Accent1 4 5 2 2 4 2 2 3 2" xfId="42787" xr:uid="{00000000-0005-0000-0000-00006CA60000}"/>
    <cellStyle name="20% - Accent1 4 5 2 2 4 2 2 4" xfId="42788" xr:uid="{00000000-0005-0000-0000-00006DA60000}"/>
    <cellStyle name="20% - Accent1 4 5 2 2 4 2 3" xfId="42789" xr:uid="{00000000-0005-0000-0000-00006EA60000}"/>
    <cellStyle name="20% - Accent1 4 5 2 2 4 2 3 2" xfId="42790" xr:uid="{00000000-0005-0000-0000-00006FA60000}"/>
    <cellStyle name="20% - Accent1 4 5 2 2 4 2 3 2 2" xfId="42791" xr:uid="{00000000-0005-0000-0000-000070A60000}"/>
    <cellStyle name="20% - Accent1 4 5 2 2 4 2 3 2 2 2" xfId="42792" xr:uid="{00000000-0005-0000-0000-000071A60000}"/>
    <cellStyle name="20% - Accent1 4 5 2 2 4 2 3 2 3" xfId="42793" xr:uid="{00000000-0005-0000-0000-000072A60000}"/>
    <cellStyle name="20% - Accent1 4 5 2 2 4 2 3 3" xfId="42794" xr:uid="{00000000-0005-0000-0000-000073A60000}"/>
    <cellStyle name="20% - Accent1 4 5 2 2 4 2 3 3 2" xfId="42795" xr:uid="{00000000-0005-0000-0000-000074A60000}"/>
    <cellStyle name="20% - Accent1 4 5 2 2 4 2 3 4" xfId="42796" xr:uid="{00000000-0005-0000-0000-000075A60000}"/>
    <cellStyle name="20% - Accent1 4 5 2 2 4 2 4" xfId="42797" xr:uid="{00000000-0005-0000-0000-000076A60000}"/>
    <cellStyle name="20% - Accent1 4 5 2 2 4 2 4 2" xfId="42798" xr:uid="{00000000-0005-0000-0000-000077A60000}"/>
    <cellStyle name="20% - Accent1 4 5 2 2 4 2 4 2 2" xfId="42799" xr:uid="{00000000-0005-0000-0000-000078A60000}"/>
    <cellStyle name="20% - Accent1 4 5 2 2 4 2 4 2 2 2" xfId="42800" xr:uid="{00000000-0005-0000-0000-000079A60000}"/>
    <cellStyle name="20% - Accent1 4 5 2 2 4 2 4 2 3" xfId="42801" xr:uid="{00000000-0005-0000-0000-00007AA60000}"/>
    <cellStyle name="20% - Accent1 4 5 2 2 4 2 4 3" xfId="42802" xr:uid="{00000000-0005-0000-0000-00007BA60000}"/>
    <cellStyle name="20% - Accent1 4 5 2 2 4 2 4 3 2" xfId="42803" xr:uid="{00000000-0005-0000-0000-00007CA60000}"/>
    <cellStyle name="20% - Accent1 4 5 2 2 4 2 4 4" xfId="42804" xr:uid="{00000000-0005-0000-0000-00007DA60000}"/>
    <cellStyle name="20% - Accent1 4 5 2 2 4 2 5" xfId="42805" xr:uid="{00000000-0005-0000-0000-00007EA60000}"/>
    <cellStyle name="20% - Accent1 4 5 2 2 4 2 5 2" xfId="42806" xr:uid="{00000000-0005-0000-0000-00007FA60000}"/>
    <cellStyle name="20% - Accent1 4 5 2 2 4 2 5 2 2" xfId="42807" xr:uid="{00000000-0005-0000-0000-000080A60000}"/>
    <cellStyle name="20% - Accent1 4 5 2 2 4 2 5 3" xfId="42808" xr:uid="{00000000-0005-0000-0000-000081A60000}"/>
    <cellStyle name="20% - Accent1 4 5 2 2 4 2 6" xfId="42809" xr:uid="{00000000-0005-0000-0000-000082A60000}"/>
    <cellStyle name="20% - Accent1 4 5 2 2 4 2 6 2" xfId="42810" xr:uid="{00000000-0005-0000-0000-000083A60000}"/>
    <cellStyle name="20% - Accent1 4 5 2 2 4 2 6 2 2" xfId="42811" xr:uid="{00000000-0005-0000-0000-000084A60000}"/>
    <cellStyle name="20% - Accent1 4 5 2 2 4 2 6 3" xfId="42812" xr:uid="{00000000-0005-0000-0000-000085A60000}"/>
    <cellStyle name="20% - Accent1 4 5 2 2 4 2 7" xfId="42813" xr:uid="{00000000-0005-0000-0000-000086A60000}"/>
    <cellStyle name="20% - Accent1 4 5 2 2 4 2 7 2" xfId="42814" xr:uid="{00000000-0005-0000-0000-000087A60000}"/>
    <cellStyle name="20% - Accent1 4 5 2 2 4 2 8" xfId="42815" xr:uid="{00000000-0005-0000-0000-000088A60000}"/>
    <cellStyle name="20% - Accent1 4 5 2 2 4 2 8 2" xfId="42816" xr:uid="{00000000-0005-0000-0000-000089A60000}"/>
    <cellStyle name="20% - Accent1 4 5 2 2 4 2 9" xfId="42817" xr:uid="{00000000-0005-0000-0000-00008AA60000}"/>
    <cellStyle name="20% - Accent1 4 5 2 2 4 3" xfId="42818" xr:uid="{00000000-0005-0000-0000-00008BA60000}"/>
    <cellStyle name="20% - Accent1 4 5 2 2 4 3 2" xfId="42819" xr:uid="{00000000-0005-0000-0000-00008CA60000}"/>
    <cellStyle name="20% - Accent1 4 5 2 2 4 3 2 2" xfId="42820" xr:uid="{00000000-0005-0000-0000-00008DA60000}"/>
    <cellStyle name="20% - Accent1 4 5 2 2 4 3 2 2 2" xfId="42821" xr:uid="{00000000-0005-0000-0000-00008EA60000}"/>
    <cellStyle name="20% - Accent1 4 5 2 2 4 3 2 2 2 2" xfId="42822" xr:uid="{00000000-0005-0000-0000-00008FA60000}"/>
    <cellStyle name="20% - Accent1 4 5 2 2 4 3 2 2 3" xfId="42823" xr:uid="{00000000-0005-0000-0000-000090A60000}"/>
    <cellStyle name="20% - Accent1 4 5 2 2 4 3 2 3" xfId="42824" xr:uid="{00000000-0005-0000-0000-000091A60000}"/>
    <cellStyle name="20% - Accent1 4 5 2 2 4 3 2 3 2" xfId="42825" xr:uid="{00000000-0005-0000-0000-000092A60000}"/>
    <cellStyle name="20% - Accent1 4 5 2 2 4 3 2 4" xfId="42826" xr:uid="{00000000-0005-0000-0000-000093A60000}"/>
    <cellStyle name="20% - Accent1 4 5 2 2 4 3 3" xfId="42827" xr:uid="{00000000-0005-0000-0000-000094A60000}"/>
    <cellStyle name="20% - Accent1 4 5 2 2 4 3 3 2" xfId="42828" xr:uid="{00000000-0005-0000-0000-000095A60000}"/>
    <cellStyle name="20% - Accent1 4 5 2 2 4 3 3 2 2" xfId="42829" xr:uid="{00000000-0005-0000-0000-000096A60000}"/>
    <cellStyle name="20% - Accent1 4 5 2 2 4 3 3 2 2 2" xfId="42830" xr:uid="{00000000-0005-0000-0000-000097A60000}"/>
    <cellStyle name="20% - Accent1 4 5 2 2 4 3 3 2 3" xfId="42831" xr:uid="{00000000-0005-0000-0000-000098A60000}"/>
    <cellStyle name="20% - Accent1 4 5 2 2 4 3 3 3" xfId="42832" xr:uid="{00000000-0005-0000-0000-000099A60000}"/>
    <cellStyle name="20% - Accent1 4 5 2 2 4 3 3 3 2" xfId="42833" xr:uid="{00000000-0005-0000-0000-00009AA60000}"/>
    <cellStyle name="20% - Accent1 4 5 2 2 4 3 3 4" xfId="42834" xr:uid="{00000000-0005-0000-0000-00009BA60000}"/>
    <cellStyle name="20% - Accent1 4 5 2 2 4 3 4" xfId="42835" xr:uid="{00000000-0005-0000-0000-00009CA60000}"/>
    <cellStyle name="20% - Accent1 4 5 2 2 4 3 4 2" xfId="42836" xr:uid="{00000000-0005-0000-0000-00009DA60000}"/>
    <cellStyle name="20% - Accent1 4 5 2 2 4 3 4 2 2" xfId="42837" xr:uid="{00000000-0005-0000-0000-00009EA60000}"/>
    <cellStyle name="20% - Accent1 4 5 2 2 4 3 4 2 2 2" xfId="42838" xr:uid="{00000000-0005-0000-0000-00009FA60000}"/>
    <cellStyle name="20% - Accent1 4 5 2 2 4 3 4 2 3" xfId="42839" xr:uid="{00000000-0005-0000-0000-0000A0A60000}"/>
    <cellStyle name="20% - Accent1 4 5 2 2 4 3 4 3" xfId="42840" xr:uid="{00000000-0005-0000-0000-0000A1A60000}"/>
    <cellStyle name="20% - Accent1 4 5 2 2 4 3 4 3 2" xfId="42841" xr:uid="{00000000-0005-0000-0000-0000A2A60000}"/>
    <cellStyle name="20% - Accent1 4 5 2 2 4 3 4 4" xfId="42842" xr:uid="{00000000-0005-0000-0000-0000A3A60000}"/>
    <cellStyle name="20% - Accent1 4 5 2 2 4 3 5" xfId="42843" xr:uid="{00000000-0005-0000-0000-0000A4A60000}"/>
    <cellStyle name="20% - Accent1 4 5 2 2 4 3 5 2" xfId="42844" xr:uid="{00000000-0005-0000-0000-0000A5A60000}"/>
    <cellStyle name="20% - Accent1 4 5 2 2 4 3 5 2 2" xfId="42845" xr:uid="{00000000-0005-0000-0000-0000A6A60000}"/>
    <cellStyle name="20% - Accent1 4 5 2 2 4 3 5 3" xfId="42846" xr:uid="{00000000-0005-0000-0000-0000A7A60000}"/>
    <cellStyle name="20% - Accent1 4 5 2 2 4 3 6" xfId="42847" xr:uid="{00000000-0005-0000-0000-0000A8A60000}"/>
    <cellStyle name="20% - Accent1 4 5 2 2 4 3 6 2" xfId="42848" xr:uid="{00000000-0005-0000-0000-0000A9A60000}"/>
    <cellStyle name="20% - Accent1 4 5 2 2 4 3 6 2 2" xfId="42849" xr:uid="{00000000-0005-0000-0000-0000AAA60000}"/>
    <cellStyle name="20% - Accent1 4 5 2 2 4 3 6 3" xfId="42850" xr:uid="{00000000-0005-0000-0000-0000ABA60000}"/>
    <cellStyle name="20% - Accent1 4 5 2 2 4 3 7" xfId="42851" xr:uid="{00000000-0005-0000-0000-0000ACA60000}"/>
    <cellStyle name="20% - Accent1 4 5 2 2 4 3 7 2" xfId="42852" xr:uid="{00000000-0005-0000-0000-0000ADA60000}"/>
    <cellStyle name="20% - Accent1 4 5 2 2 4 3 8" xfId="42853" xr:uid="{00000000-0005-0000-0000-0000AEA60000}"/>
    <cellStyle name="20% - Accent1 4 5 2 2 4 3 8 2" xfId="42854" xr:uid="{00000000-0005-0000-0000-0000AFA60000}"/>
    <cellStyle name="20% - Accent1 4 5 2 2 4 3 9" xfId="42855" xr:uid="{00000000-0005-0000-0000-0000B0A60000}"/>
    <cellStyle name="20% - Accent1 4 5 2 2 4 4" xfId="42856" xr:uid="{00000000-0005-0000-0000-0000B1A60000}"/>
    <cellStyle name="20% - Accent1 4 5 2 2 4 4 2" xfId="42857" xr:uid="{00000000-0005-0000-0000-0000B2A60000}"/>
    <cellStyle name="20% - Accent1 4 5 2 2 4 4 2 2" xfId="42858" xr:uid="{00000000-0005-0000-0000-0000B3A60000}"/>
    <cellStyle name="20% - Accent1 4 5 2 2 4 4 2 2 2" xfId="42859" xr:uid="{00000000-0005-0000-0000-0000B4A60000}"/>
    <cellStyle name="20% - Accent1 4 5 2 2 4 4 2 3" xfId="42860" xr:uid="{00000000-0005-0000-0000-0000B5A60000}"/>
    <cellStyle name="20% - Accent1 4 5 2 2 4 4 3" xfId="42861" xr:uid="{00000000-0005-0000-0000-0000B6A60000}"/>
    <cellStyle name="20% - Accent1 4 5 2 2 4 4 3 2" xfId="42862" xr:uid="{00000000-0005-0000-0000-0000B7A60000}"/>
    <cellStyle name="20% - Accent1 4 5 2 2 4 4 4" xfId="42863" xr:uid="{00000000-0005-0000-0000-0000B8A60000}"/>
    <cellStyle name="20% - Accent1 4 5 2 2 4 5" xfId="42864" xr:uid="{00000000-0005-0000-0000-0000B9A60000}"/>
    <cellStyle name="20% - Accent1 4 5 2 2 4 5 2" xfId="42865" xr:uid="{00000000-0005-0000-0000-0000BAA60000}"/>
    <cellStyle name="20% - Accent1 4 5 2 2 4 5 2 2" xfId="42866" xr:uid="{00000000-0005-0000-0000-0000BBA60000}"/>
    <cellStyle name="20% - Accent1 4 5 2 2 4 5 2 2 2" xfId="42867" xr:uid="{00000000-0005-0000-0000-0000BCA60000}"/>
    <cellStyle name="20% - Accent1 4 5 2 2 4 5 2 3" xfId="42868" xr:uid="{00000000-0005-0000-0000-0000BDA60000}"/>
    <cellStyle name="20% - Accent1 4 5 2 2 4 5 3" xfId="42869" xr:uid="{00000000-0005-0000-0000-0000BEA60000}"/>
    <cellStyle name="20% - Accent1 4 5 2 2 4 5 3 2" xfId="42870" xr:uid="{00000000-0005-0000-0000-0000BFA60000}"/>
    <cellStyle name="20% - Accent1 4 5 2 2 4 5 4" xfId="42871" xr:uid="{00000000-0005-0000-0000-0000C0A60000}"/>
    <cellStyle name="20% - Accent1 4 5 2 2 4 6" xfId="42872" xr:uid="{00000000-0005-0000-0000-0000C1A60000}"/>
    <cellStyle name="20% - Accent1 4 5 2 2 4 6 2" xfId="42873" xr:uid="{00000000-0005-0000-0000-0000C2A60000}"/>
    <cellStyle name="20% - Accent1 4 5 2 2 4 6 2 2" xfId="42874" xr:uid="{00000000-0005-0000-0000-0000C3A60000}"/>
    <cellStyle name="20% - Accent1 4 5 2 2 4 6 2 2 2" xfId="42875" xr:uid="{00000000-0005-0000-0000-0000C4A60000}"/>
    <cellStyle name="20% - Accent1 4 5 2 2 4 6 2 3" xfId="42876" xr:uid="{00000000-0005-0000-0000-0000C5A60000}"/>
    <cellStyle name="20% - Accent1 4 5 2 2 4 6 3" xfId="42877" xr:uid="{00000000-0005-0000-0000-0000C6A60000}"/>
    <cellStyle name="20% - Accent1 4 5 2 2 4 6 3 2" xfId="42878" xr:uid="{00000000-0005-0000-0000-0000C7A60000}"/>
    <cellStyle name="20% - Accent1 4 5 2 2 4 6 4" xfId="42879" xr:uid="{00000000-0005-0000-0000-0000C8A60000}"/>
    <cellStyle name="20% - Accent1 4 5 2 2 4 7" xfId="42880" xr:uid="{00000000-0005-0000-0000-0000C9A60000}"/>
    <cellStyle name="20% - Accent1 4 5 2 2 4 7 2" xfId="42881" xr:uid="{00000000-0005-0000-0000-0000CAA60000}"/>
    <cellStyle name="20% - Accent1 4 5 2 2 4 7 2 2" xfId="42882" xr:uid="{00000000-0005-0000-0000-0000CBA60000}"/>
    <cellStyle name="20% - Accent1 4 5 2 2 4 7 3" xfId="42883" xr:uid="{00000000-0005-0000-0000-0000CCA60000}"/>
    <cellStyle name="20% - Accent1 4 5 2 2 4 8" xfId="42884" xr:uid="{00000000-0005-0000-0000-0000CDA60000}"/>
    <cellStyle name="20% - Accent1 4 5 2 2 4 8 2" xfId="42885" xr:uid="{00000000-0005-0000-0000-0000CEA60000}"/>
    <cellStyle name="20% - Accent1 4 5 2 2 4 8 2 2" xfId="42886" xr:uid="{00000000-0005-0000-0000-0000CFA60000}"/>
    <cellStyle name="20% - Accent1 4 5 2 2 4 8 3" xfId="42887" xr:uid="{00000000-0005-0000-0000-0000D0A60000}"/>
    <cellStyle name="20% - Accent1 4 5 2 2 4 9" xfId="42888" xr:uid="{00000000-0005-0000-0000-0000D1A60000}"/>
    <cellStyle name="20% - Accent1 4 5 2 2 4 9 2" xfId="42889" xr:uid="{00000000-0005-0000-0000-0000D2A60000}"/>
    <cellStyle name="20% - Accent1 4 5 2 2 5" xfId="42890" xr:uid="{00000000-0005-0000-0000-0000D3A60000}"/>
    <cellStyle name="20% - Accent1 4 5 2 2 5 2" xfId="42891" xr:uid="{00000000-0005-0000-0000-0000D4A60000}"/>
    <cellStyle name="20% - Accent1 4 5 2 2 5 2 2" xfId="42892" xr:uid="{00000000-0005-0000-0000-0000D5A60000}"/>
    <cellStyle name="20% - Accent1 4 5 2 2 5 2 2 2" xfId="42893" xr:uid="{00000000-0005-0000-0000-0000D6A60000}"/>
    <cellStyle name="20% - Accent1 4 5 2 2 5 2 2 2 2" xfId="42894" xr:uid="{00000000-0005-0000-0000-0000D7A60000}"/>
    <cellStyle name="20% - Accent1 4 5 2 2 5 2 2 3" xfId="42895" xr:uid="{00000000-0005-0000-0000-0000D8A60000}"/>
    <cellStyle name="20% - Accent1 4 5 2 2 5 2 3" xfId="42896" xr:uid="{00000000-0005-0000-0000-0000D9A60000}"/>
    <cellStyle name="20% - Accent1 4 5 2 2 5 2 3 2" xfId="42897" xr:uid="{00000000-0005-0000-0000-0000DAA60000}"/>
    <cellStyle name="20% - Accent1 4 5 2 2 5 2 4" xfId="42898" xr:uid="{00000000-0005-0000-0000-0000DBA60000}"/>
    <cellStyle name="20% - Accent1 4 5 2 2 5 3" xfId="42899" xr:uid="{00000000-0005-0000-0000-0000DCA60000}"/>
    <cellStyle name="20% - Accent1 4 5 2 2 5 3 2" xfId="42900" xr:uid="{00000000-0005-0000-0000-0000DDA60000}"/>
    <cellStyle name="20% - Accent1 4 5 2 2 5 3 2 2" xfId="42901" xr:uid="{00000000-0005-0000-0000-0000DEA60000}"/>
    <cellStyle name="20% - Accent1 4 5 2 2 5 3 2 2 2" xfId="42902" xr:uid="{00000000-0005-0000-0000-0000DFA60000}"/>
    <cellStyle name="20% - Accent1 4 5 2 2 5 3 2 3" xfId="42903" xr:uid="{00000000-0005-0000-0000-0000E0A60000}"/>
    <cellStyle name="20% - Accent1 4 5 2 2 5 3 3" xfId="42904" xr:uid="{00000000-0005-0000-0000-0000E1A60000}"/>
    <cellStyle name="20% - Accent1 4 5 2 2 5 3 3 2" xfId="42905" xr:uid="{00000000-0005-0000-0000-0000E2A60000}"/>
    <cellStyle name="20% - Accent1 4 5 2 2 5 3 4" xfId="42906" xr:uid="{00000000-0005-0000-0000-0000E3A60000}"/>
    <cellStyle name="20% - Accent1 4 5 2 2 5 4" xfId="42907" xr:uid="{00000000-0005-0000-0000-0000E4A60000}"/>
    <cellStyle name="20% - Accent1 4 5 2 2 5 4 2" xfId="42908" xr:uid="{00000000-0005-0000-0000-0000E5A60000}"/>
    <cellStyle name="20% - Accent1 4 5 2 2 5 4 2 2" xfId="42909" xr:uid="{00000000-0005-0000-0000-0000E6A60000}"/>
    <cellStyle name="20% - Accent1 4 5 2 2 5 4 2 2 2" xfId="42910" xr:uid="{00000000-0005-0000-0000-0000E7A60000}"/>
    <cellStyle name="20% - Accent1 4 5 2 2 5 4 2 3" xfId="42911" xr:uid="{00000000-0005-0000-0000-0000E8A60000}"/>
    <cellStyle name="20% - Accent1 4 5 2 2 5 4 3" xfId="42912" xr:uid="{00000000-0005-0000-0000-0000E9A60000}"/>
    <cellStyle name="20% - Accent1 4 5 2 2 5 4 3 2" xfId="42913" xr:uid="{00000000-0005-0000-0000-0000EAA60000}"/>
    <cellStyle name="20% - Accent1 4 5 2 2 5 4 4" xfId="42914" xr:uid="{00000000-0005-0000-0000-0000EBA60000}"/>
    <cellStyle name="20% - Accent1 4 5 2 2 5 5" xfId="42915" xr:uid="{00000000-0005-0000-0000-0000ECA60000}"/>
    <cellStyle name="20% - Accent1 4 5 2 2 5 5 2" xfId="42916" xr:uid="{00000000-0005-0000-0000-0000EDA60000}"/>
    <cellStyle name="20% - Accent1 4 5 2 2 5 5 2 2" xfId="42917" xr:uid="{00000000-0005-0000-0000-0000EEA60000}"/>
    <cellStyle name="20% - Accent1 4 5 2 2 5 5 3" xfId="42918" xr:uid="{00000000-0005-0000-0000-0000EFA60000}"/>
    <cellStyle name="20% - Accent1 4 5 2 2 5 6" xfId="42919" xr:uid="{00000000-0005-0000-0000-0000F0A60000}"/>
    <cellStyle name="20% - Accent1 4 5 2 2 5 6 2" xfId="42920" xr:uid="{00000000-0005-0000-0000-0000F1A60000}"/>
    <cellStyle name="20% - Accent1 4 5 2 2 5 6 2 2" xfId="42921" xr:uid="{00000000-0005-0000-0000-0000F2A60000}"/>
    <cellStyle name="20% - Accent1 4 5 2 2 5 6 3" xfId="42922" xr:uid="{00000000-0005-0000-0000-0000F3A60000}"/>
    <cellStyle name="20% - Accent1 4 5 2 2 5 7" xfId="42923" xr:uid="{00000000-0005-0000-0000-0000F4A60000}"/>
    <cellStyle name="20% - Accent1 4 5 2 2 5 7 2" xfId="42924" xr:uid="{00000000-0005-0000-0000-0000F5A60000}"/>
    <cellStyle name="20% - Accent1 4 5 2 2 5 8" xfId="42925" xr:uid="{00000000-0005-0000-0000-0000F6A60000}"/>
    <cellStyle name="20% - Accent1 4 5 2 2 5 8 2" xfId="42926" xr:uid="{00000000-0005-0000-0000-0000F7A60000}"/>
    <cellStyle name="20% - Accent1 4 5 2 2 5 9" xfId="42927" xr:uid="{00000000-0005-0000-0000-0000F8A60000}"/>
    <cellStyle name="20% - Accent1 4 5 2 2 6" xfId="42928" xr:uid="{00000000-0005-0000-0000-0000F9A60000}"/>
    <cellStyle name="20% - Accent1 4 5 2 2 6 2" xfId="42929" xr:uid="{00000000-0005-0000-0000-0000FAA60000}"/>
    <cellStyle name="20% - Accent1 4 5 2 2 6 2 2" xfId="42930" xr:uid="{00000000-0005-0000-0000-0000FBA60000}"/>
    <cellStyle name="20% - Accent1 4 5 2 2 6 2 2 2" xfId="42931" xr:uid="{00000000-0005-0000-0000-0000FCA60000}"/>
    <cellStyle name="20% - Accent1 4 5 2 2 6 2 2 2 2" xfId="42932" xr:uid="{00000000-0005-0000-0000-0000FDA60000}"/>
    <cellStyle name="20% - Accent1 4 5 2 2 6 2 2 3" xfId="42933" xr:uid="{00000000-0005-0000-0000-0000FEA60000}"/>
    <cellStyle name="20% - Accent1 4 5 2 2 6 2 3" xfId="42934" xr:uid="{00000000-0005-0000-0000-0000FFA60000}"/>
    <cellStyle name="20% - Accent1 4 5 2 2 6 2 3 2" xfId="42935" xr:uid="{00000000-0005-0000-0000-000000A70000}"/>
    <cellStyle name="20% - Accent1 4 5 2 2 6 2 4" xfId="42936" xr:uid="{00000000-0005-0000-0000-000001A70000}"/>
    <cellStyle name="20% - Accent1 4 5 2 2 6 3" xfId="42937" xr:uid="{00000000-0005-0000-0000-000002A70000}"/>
    <cellStyle name="20% - Accent1 4 5 2 2 6 3 2" xfId="42938" xr:uid="{00000000-0005-0000-0000-000003A70000}"/>
    <cellStyle name="20% - Accent1 4 5 2 2 6 3 2 2" xfId="42939" xr:uid="{00000000-0005-0000-0000-000004A70000}"/>
    <cellStyle name="20% - Accent1 4 5 2 2 6 3 2 2 2" xfId="42940" xr:uid="{00000000-0005-0000-0000-000005A70000}"/>
    <cellStyle name="20% - Accent1 4 5 2 2 6 3 2 3" xfId="42941" xr:uid="{00000000-0005-0000-0000-000006A70000}"/>
    <cellStyle name="20% - Accent1 4 5 2 2 6 3 3" xfId="42942" xr:uid="{00000000-0005-0000-0000-000007A70000}"/>
    <cellStyle name="20% - Accent1 4 5 2 2 6 3 3 2" xfId="42943" xr:uid="{00000000-0005-0000-0000-000008A70000}"/>
    <cellStyle name="20% - Accent1 4 5 2 2 6 3 4" xfId="42944" xr:uid="{00000000-0005-0000-0000-000009A70000}"/>
    <cellStyle name="20% - Accent1 4 5 2 2 6 4" xfId="42945" xr:uid="{00000000-0005-0000-0000-00000AA70000}"/>
    <cellStyle name="20% - Accent1 4 5 2 2 6 4 2" xfId="42946" xr:uid="{00000000-0005-0000-0000-00000BA70000}"/>
    <cellStyle name="20% - Accent1 4 5 2 2 6 4 2 2" xfId="42947" xr:uid="{00000000-0005-0000-0000-00000CA70000}"/>
    <cellStyle name="20% - Accent1 4 5 2 2 6 4 2 2 2" xfId="42948" xr:uid="{00000000-0005-0000-0000-00000DA70000}"/>
    <cellStyle name="20% - Accent1 4 5 2 2 6 4 2 3" xfId="42949" xr:uid="{00000000-0005-0000-0000-00000EA70000}"/>
    <cellStyle name="20% - Accent1 4 5 2 2 6 4 3" xfId="42950" xr:uid="{00000000-0005-0000-0000-00000FA70000}"/>
    <cellStyle name="20% - Accent1 4 5 2 2 6 4 3 2" xfId="42951" xr:uid="{00000000-0005-0000-0000-000010A70000}"/>
    <cellStyle name="20% - Accent1 4 5 2 2 6 4 4" xfId="42952" xr:uid="{00000000-0005-0000-0000-000011A70000}"/>
    <cellStyle name="20% - Accent1 4 5 2 2 6 5" xfId="42953" xr:uid="{00000000-0005-0000-0000-000012A70000}"/>
    <cellStyle name="20% - Accent1 4 5 2 2 6 5 2" xfId="42954" xr:uid="{00000000-0005-0000-0000-000013A70000}"/>
    <cellStyle name="20% - Accent1 4 5 2 2 6 5 2 2" xfId="42955" xr:uid="{00000000-0005-0000-0000-000014A70000}"/>
    <cellStyle name="20% - Accent1 4 5 2 2 6 5 3" xfId="42956" xr:uid="{00000000-0005-0000-0000-000015A70000}"/>
    <cellStyle name="20% - Accent1 4 5 2 2 6 6" xfId="42957" xr:uid="{00000000-0005-0000-0000-000016A70000}"/>
    <cellStyle name="20% - Accent1 4 5 2 2 6 6 2" xfId="42958" xr:uid="{00000000-0005-0000-0000-000017A70000}"/>
    <cellStyle name="20% - Accent1 4 5 2 2 6 6 2 2" xfId="42959" xr:uid="{00000000-0005-0000-0000-000018A70000}"/>
    <cellStyle name="20% - Accent1 4 5 2 2 6 6 3" xfId="42960" xr:uid="{00000000-0005-0000-0000-000019A70000}"/>
    <cellStyle name="20% - Accent1 4 5 2 2 6 7" xfId="42961" xr:uid="{00000000-0005-0000-0000-00001AA70000}"/>
    <cellStyle name="20% - Accent1 4 5 2 2 6 7 2" xfId="42962" xr:uid="{00000000-0005-0000-0000-00001BA70000}"/>
    <cellStyle name="20% - Accent1 4 5 2 2 6 8" xfId="42963" xr:uid="{00000000-0005-0000-0000-00001CA70000}"/>
    <cellStyle name="20% - Accent1 4 5 2 2 6 8 2" xfId="42964" xr:uid="{00000000-0005-0000-0000-00001DA70000}"/>
    <cellStyle name="20% - Accent1 4 5 2 2 6 9" xfId="42965" xr:uid="{00000000-0005-0000-0000-00001EA70000}"/>
    <cellStyle name="20% - Accent1 4 5 2 2 7" xfId="42966" xr:uid="{00000000-0005-0000-0000-00001FA70000}"/>
    <cellStyle name="20% - Accent1 4 5 2 2 7 2" xfId="42967" xr:uid="{00000000-0005-0000-0000-000020A70000}"/>
    <cellStyle name="20% - Accent1 4 5 2 2 7 2 2" xfId="42968" xr:uid="{00000000-0005-0000-0000-000021A70000}"/>
    <cellStyle name="20% - Accent1 4 5 2 2 7 2 2 2" xfId="42969" xr:uid="{00000000-0005-0000-0000-000022A70000}"/>
    <cellStyle name="20% - Accent1 4 5 2 2 7 2 3" xfId="42970" xr:uid="{00000000-0005-0000-0000-000023A70000}"/>
    <cellStyle name="20% - Accent1 4 5 2 2 7 3" xfId="42971" xr:uid="{00000000-0005-0000-0000-000024A70000}"/>
    <cellStyle name="20% - Accent1 4 5 2 2 7 3 2" xfId="42972" xr:uid="{00000000-0005-0000-0000-000025A70000}"/>
    <cellStyle name="20% - Accent1 4 5 2 2 7 4" xfId="42973" xr:uid="{00000000-0005-0000-0000-000026A70000}"/>
    <cellStyle name="20% - Accent1 4 5 2 2 8" xfId="42974" xr:uid="{00000000-0005-0000-0000-000027A70000}"/>
    <cellStyle name="20% - Accent1 4 5 2 2 8 2" xfId="42975" xr:uid="{00000000-0005-0000-0000-000028A70000}"/>
    <cellStyle name="20% - Accent1 4 5 2 2 8 2 2" xfId="42976" xr:uid="{00000000-0005-0000-0000-000029A70000}"/>
    <cellStyle name="20% - Accent1 4 5 2 2 8 2 2 2" xfId="42977" xr:uid="{00000000-0005-0000-0000-00002AA70000}"/>
    <cellStyle name="20% - Accent1 4 5 2 2 8 2 3" xfId="42978" xr:uid="{00000000-0005-0000-0000-00002BA70000}"/>
    <cellStyle name="20% - Accent1 4 5 2 2 8 3" xfId="42979" xr:uid="{00000000-0005-0000-0000-00002CA70000}"/>
    <cellStyle name="20% - Accent1 4 5 2 2 8 3 2" xfId="42980" xr:uid="{00000000-0005-0000-0000-00002DA70000}"/>
    <cellStyle name="20% - Accent1 4 5 2 2 8 4" xfId="42981" xr:uid="{00000000-0005-0000-0000-00002EA70000}"/>
    <cellStyle name="20% - Accent1 4 5 2 2 9" xfId="42982" xr:uid="{00000000-0005-0000-0000-00002FA70000}"/>
    <cellStyle name="20% - Accent1 4 5 2 2 9 2" xfId="42983" xr:uid="{00000000-0005-0000-0000-000030A70000}"/>
    <cellStyle name="20% - Accent1 4 5 2 2 9 2 2" xfId="42984" xr:uid="{00000000-0005-0000-0000-000031A70000}"/>
    <cellStyle name="20% - Accent1 4 5 2 2 9 2 2 2" xfId="42985" xr:uid="{00000000-0005-0000-0000-000032A70000}"/>
    <cellStyle name="20% - Accent1 4 5 2 2 9 2 3" xfId="42986" xr:uid="{00000000-0005-0000-0000-000033A70000}"/>
    <cellStyle name="20% - Accent1 4 5 2 2 9 3" xfId="42987" xr:uid="{00000000-0005-0000-0000-000034A70000}"/>
    <cellStyle name="20% - Accent1 4 5 2 2 9 3 2" xfId="42988" xr:uid="{00000000-0005-0000-0000-000035A70000}"/>
    <cellStyle name="20% - Accent1 4 5 2 2 9 4" xfId="42989" xr:uid="{00000000-0005-0000-0000-000036A70000}"/>
    <cellStyle name="20% - Accent1 4 5 2 3" xfId="42990" xr:uid="{00000000-0005-0000-0000-000037A70000}"/>
    <cellStyle name="20% - Accent1 4 5 2 3 10" xfId="42991" xr:uid="{00000000-0005-0000-0000-000038A70000}"/>
    <cellStyle name="20% - Accent1 4 5 2 3 10 2" xfId="42992" xr:uid="{00000000-0005-0000-0000-000039A70000}"/>
    <cellStyle name="20% - Accent1 4 5 2 3 11" xfId="42993" xr:uid="{00000000-0005-0000-0000-00003AA70000}"/>
    <cellStyle name="20% - Accent1 4 5 2 3 2" xfId="42994" xr:uid="{00000000-0005-0000-0000-00003BA70000}"/>
    <cellStyle name="20% - Accent1 4 5 2 3 2 2" xfId="42995" xr:uid="{00000000-0005-0000-0000-00003CA70000}"/>
    <cellStyle name="20% - Accent1 4 5 2 3 2 2 2" xfId="42996" xr:uid="{00000000-0005-0000-0000-00003DA70000}"/>
    <cellStyle name="20% - Accent1 4 5 2 3 2 2 2 2" xfId="42997" xr:uid="{00000000-0005-0000-0000-00003EA70000}"/>
    <cellStyle name="20% - Accent1 4 5 2 3 2 2 2 2 2" xfId="42998" xr:uid="{00000000-0005-0000-0000-00003FA70000}"/>
    <cellStyle name="20% - Accent1 4 5 2 3 2 2 2 3" xfId="42999" xr:uid="{00000000-0005-0000-0000-000040A70000}"/>
    <cellStyle name="20% - Accent1 4 5 2 3 2 2 3" xfId="43000" xr:uid="{00000000-0005-0000-0000-000041A70000}"/>
    <cellStyle name="20% - Accent1 4 5 2 3 2 2 3 2" xfId="43001" xr:uid="{00000000-0005-0000-0000-000042A70000}"/>
    <cellStyle name="20% - Accent1 4 5 2 3 2 2 4" xfId="43002" xr:uid="{00000000-0005-0000-0000-000043A70000}"/>
    <cellStyle name="20% - Accent1 4 5 2 3 2 3" xfId="43003" xr:uid="{00000000-0005-0000-0000-000044A70000}"/>
    <cellStyle name="20% - Accent1 4 5 2 3 2 3 2" xfId="43004" xr:uid="{00000000-0005-0000-0000-000045A70000}"/>
    <cellStyle name="20% - Accent1 4 5 2 3 2 3 2 2" xfId="43005" xr:uid="{00000000-0005-0000-0000-000046A70000}"/>
    <cellStyle name="20% - Accent1 4 5 2 3 2 3 2 2 2" xfId="43006" xr:uid="{00000000-0005-0000-0000-000047A70000}"/>
    <cellStyle name="20% - Accent1 4 5 2 3 2 3 2 3" xfId="43007" xr:uid="{00000000-0005-0000-0000-000048A70000}"/>
    <cellStyle name="20% - Accent1 4 5 2 3 2 3 3" xfId="43008" xr:uid="{00000000-0005-0000-0000-000049A70000}"/>
    <cellStyle name="20% - Accent1 4 5 2 3 2 3 3 2" xfId="43009" xr:uid="{00000000-0005-0000-0000-00004AA70000}"/>
    <cellStyle name="20% - Accent1 4 5 2 3 2 3 4" xfId="43010" xr:uid="{00000000-0005-0000-0000-00004BA70000}"/>
    <cellStyle name="20% - Accent1 4 5 2 3 2 4" xfId="43011" xr:uid="{00000000-0005-0000-0000-00004CA70000}"/>
    <cellStyle name="20% - Accent1 4 5 2 3 2 4 2" xfId="43012" xr:uid="{00000000-0005-0000-0000-00004DA70000}"/>
    <cellStyle name="20% - Accent1 4 5 2 3 2 4 2 2" xfId="43013" xr:uid="{00000000-0005-0000-0000-00004EA70000}"/>
    <cellStyle name="20% - Accent1 4 5 2 3 2 4 2 2 2" xfId="43014" xr:uid="{00000000-0005-0000-0000-00004FA70000}"/>
    <cellStyle name="20% - Accent1 4 5 2 3 2 4 2 3" xfId="43015" xr:uid="{00000000-0005-0000-0000-000050A70000}"/>
    <cellStyle name="20% - Accent1 4 5 2 3 2 4 3" xfId="43016" xr:uid="{00000000-0005-0000-0000-000051A70000}"/>
    <cellStyle name="20% - Accent1 4 5 2 3 2 4 3 2" xfId="43017" xr:uid="{00000000-0005-0000-0000-000052A70000}"/>
    <cellStyle name="20% - Accent1 4 5 2 3 2 4 4" xfId="43018" xr:uid="{00000000-0005-0000-0000-000053A70000}"/>
    <cellStyle name="20% - Accent1 4 5 2 3 2 5" xfId="43019" xr:uid="{00000000-0005-0000-0000-000054A70000}"/>
    <cellStyle name="20% - Accent1 4 5 2 3 2 5 2" xfId="43020" xr:uid="{00000000-0005-0000-0000-000055A70000}"/>
    <cellStyle name="20% - Accent1 4 5 2 3 2 5 2 2" xfId="43021" xr:uid="{00000000-0005-0000-0000-000056A70000}"/>
    <cellStyle name="20% - Accent1 4 5 2 3 2 5 3" xfId="43022" xr:uid="{00000000-0005-0000-0000-000057A70000}"/>
    <cellStyle name="20% - Accent1 4 5 2 3 2 6" xfId="43023" xr:uid="{00000000-0005-0000-0000-000058A70000}"/>
    <cellStyle name="20% - Accent1 4 5 2 3 2 6 2" xfId="43024" xr:uid="{00000000-0005-0000-0000-000059A70000}"/>
    <cellStyle name="20% - Accent1 4 5 2 3 2 6 2 2" xfId="43025" xr:uid="{00000000-0005-0000-0000-00005AA70000}"/>
    <cellStyle name="20% - Accent1 4 5 2 3 2 6 3" xfId="43026" xr:uid="{00000000-0005-0000-0000-00005BA70000}"/>
    <cellStyle name="20% - Accent1 4 5 2 3 2 7" xfId="43027" xr:uid="{00000000-0005-0000-0000-00005CA70000}"/>
    <cellStyle name="20% - Accent1 4 5 2 3 2 7 2" xfId="43028" xr:uid="{00000000-0005-0000-0000-00005DA70000}"/>
    <cellStyle name="20% - Accent1 4 5 2 3 2 8" xfId="43029" xr:uid="{00000000-0005-0000-0000-00005EA70000}"/>
    <cellStyle name="20% - Accent1 4 5 2 3 2 8 2" xfId="43030" xr:uid="{00000000-0005-0000-0000-00005FA70000}"/>
    <cellStyle name="20% - Accent1 4 5 2 3 2 9" xfId="43031" xr:uid="{00000000-0005-0000-0000-000060A70000}"/>
    <cellStyle name="20% - Accent1 4 5 2 3 3" xfId="43032" xr:uid="{00000000-0005-0000-0000-000061A70000}"/>
    <cellStyle name="20% - Accent1 4 5 2 3 3 2" xfId="43033" xr:uid="{00000000-0005-0000-0000-000062A70000}"/>
    <cellStyle name="20% - Accent1 4 5 2 3 3 2 2" xfId="43034" xr:uid="{00000000-0005-0000-0000-000063A70000}"/>
    <cellStyle name="20% - Accent1 4 5 2 3 3 2 2 2" xfId="43035" xr:uid="{00000000-0005-0000-0000-000064A70000}"/>
    <cellStyle name="20% - Accent1 4 5 2 3 3 2 2 2 2" xfId="43036" xr:uid="{00000000-0005-0000-0000-000065A70000}"/>
    <cellStyle name="20% - Accent1 4 5 2 3 3 2 2 3" xfId="43037" xr:uid="{00000000-0005-0000-0000-000066A70000}"/>
    <cellStyle name="20% - Accent1 4 5 2 3 3 2 3" xfId="43038" xr:uid="{00000000-0005-0000-0000-000067A70000}"/>
    <cellStyle name="20% - Accent1 4 5 2 3 3 2 3 2" xfId="43039" xr:uid="{00000000-0005-0000-0000-000068A70000}"/>
    <cellStyle name="20% - Accent1 4 5 2 3 3 2 4" xfId="43040" xr:uid="{00000000-0005-0000-0000-000069A70000}"/>
    <cellStyle name="20% - Accent1 4 5 2 3 3 3" xfId="43041" xr:uid="{00000000-0005-0000-0000-00006AA70000}"/>
    <cellStyle name="20% - Accent1 4 5 2 3 3 3 2" xfId="43042" xr:uid="{00000000-0005-0000-0000-00006BA70000}"/>
    <cellStyle name="20% - Accent1 4 5 2 3 3 3 2 2" xfId="43043" xr:uid="{00000000-0005-0000-0000-00006CA70000}"/>
    <cellStyle name="20% - Accent1 4 5 2 3 3 3 2 2 2" xfId="43044" xr:uid="{00000000-0005-0000-0000-00006DA70000}"/>
    <cellStyle name="20% - Accent1 4 5 2 3 3 3 2 3" xfId="43045" xr:uid="{00000000-0005-0000-0000-00006EA70000}"/>
    <cellStyle name="20% - Accent1 4 5 2 3 3 3 3" xfId="43046" xr:uid="{00000000-0005-0000-0000-00006FA70000}"/>
    <cellStyle name="20% - Accent1 4 5 2 3 3 3 3 2" xfId="43047" xr:uid="{00000000-0005-0000-0000-000070A70000}"/>
    <cellStyle name="20% - Accent1 4 5 2 3 3 3 4" xfId="43048" xr:uid="{00000000-0005-0000-0000-000071A70000}"/>
    <cellStyle name="20% - Accent1 4 5 2 3 3 4" xfId="43049" xr:uid="{00000000-0005-0000-0000-000072A70000}"/>
    <cellStyle name="20% - Accent1 4 5 2 3 3 4 2" xfId="43050" xr:uid="{00000000-0005-0000-0000-000073A70000}"/>
    <cellStyle name="20% - Accent1 4 5 2 3 3 4 2 2" xfId="43051" xr:uid="{00000000-0005-0000-0000-000074A70000}"/>
    <cellStyle name="20% - Accent1 4 5 2 3 3 4 2 2 2" xfId="43052" xr:uid="{00000000-0005-0000-0000-000075A70000}"/>
    <cellStyle name="20% - Accent1 4 5 2 3 3 4 2 3" xfId="43053" xr:uid="{00000000-0005-0000-0000-000076A70000}"/>
    <cellStyle name="20% - Accent1 4 5 2 3 3 4 3" xfId="43054" xr:uid="{00000000-0005-0000-0000-000077A70000}"/>
    <cellStyle name="20% - Accent1 4 5 2 3 3 4 3 2" xfId="43055" xr:uid="{00000000-0005-0000-0000-000078A70000}"/>
    <cellStyle name="20% - Accent1 4 5 2 3 3 4 4" xfId="43056" xr:uid="{00000000-0005-0000-0000-000079A70000}"/>
    <cellStyle name="20% - Accent1 4 5 2 3 3 5" xfId="43057" xr:uid="{00000000-0005-0000-0000-00007AA70000}"/>
    <cellStyle name="20% - Accent1 4 5 2 3 3 5 2" xfId="43058" xr:uid="{00000000-0005-0000-0000-00007BA70000}"/>
    <cellStyle name="20% - Accent1 4 5 2 3 3 5 2 2" xfId="43059" xr:uid="{00000000-0005-0000-0000-00007CA70000}"/>
    <cellStyle name="20% - Accent1 4 5 2 3 3 5 3" xfId="43060" xr:uid="{00000000-0005-0000-0000-00007DA70000}"/>
    <cellStyle name="20% - Accent1 4 5 2 3 3 6" xfId="43061" xr:uid="{00000000-0005-0000-0000-00007EA70000}"/>
    <cellStyle name="20% - Accent1 4 5 2 3 3 6 2" xfId="43062" xr:uid="{00000000-0005-0000-0000-00007FA70000}"/>
    <cellStyle name="20% - Accent1 4 5 2 3 3 6 2 2" xfId="43063" xr:uid="{00000000-0005-0000-0000-000080A70000}"/>
    <cellStyle name="20% - Accent1 4 5 2 3 3 6 3" xfId="43064" xr:uid="{00000000-0005-0000-0000-000081A70000}"/>
    <cellStyle name="20% - Accent1 4 5 2 3 3 7" xfId="43065" xr:uid="{00000000-0005-0000-0000-000082A70000}"/>
    <cellStyle name="20% - Accent1 4 5 2 3 3 7 2" xfId="43066" xr:uid="{00000000-0005-0000-0000-000083A70000}"/>
    <cellStyle name="20% - Accent1 4 5 2 3 3 8" xfId="43067" xr:uid="{00000000-0005-0000-0000-000084A70000}"/>
    <cellStyle name="20% - Accent1 4 5 2 3 3 8 2" xfId="43068" xr:uid="{00000000-0005-0000-0000-000085A70000}"/>
    <cellStyle name="20% - Accent1 4 5 2 3 3 9" xfId="43069" xr:uid="{00000000-0005-0000-0000-000086A70000}"/>
    <cellStyle name="20% - Accent1 4 5 2 3 4" xfId="43070" xr:uid="{00000000-0005-0000-0000-000087A70000}"/>
    <cellStyle name="20% - Accent1 4 5 2 3 4 2" xfId="43071" xr:uid="{00000000-0005-0000-0000-000088A70000}"/>
    <cellStyle name="20% - Accent1 4 5 2 3 4 2 2" xfId="43072" xr:uid="{00000000-0005-0000-0000-000089A70000}"/>
    <cellStyle name="20% - Accent1 4 5 2 3 4 2 2 2" xfId="43073" xr:uid="{00000000-0005-0000-0000-00008AA70000}"/>
    <cellStyle name="20% - Accent1 4 5 2 3 4 2 3" xfId="43074" xr:uid="{00000000-0005-0000-0000-00008BA70000}"/>
    <cellStyle name="20% - Accent1 4 5 2 3 4 3" xfId="43075" xr:uid="{00000000-0005-0000-0000-00008CA70000}"/>
    <cellStyle name="20% - Accent1 4 5 2 3 4 3 2" xfId="43076" xr:uid="{00000000-0005-0000-0000-00008DA70000}"/>
    <cellStyle name="20% - Accent1 4 5 2 3 4 4" xfId="43077" xr:uid="{00000000-0005-0000-0000-00008EA70000}"/>
    <cellStyle name="20% - Accent1 4 5 2 3 5" xfId="43078" xr:uid="{00000000-0005-0000-0000-00008FA70000}"/>
    <cellStyle name="20% - Accent1 4 5 2 3 5 2" xfId="43079" xr:uid="{00000000-0005-0000-0000-000090A70000}"/>
    <cellStyle name="20% - Accent1 4 5 2 3 5 2 2" xfId="43080" xr:uid="{00000000-0005-0000-0000-000091A70000}"/>
    <cellStyle name="20% - Accent1 4 5 2 3 5 2 2 2" xfId="43081" xr:uid="{00000000-0005-0000-0000-000092A70000}"/>
    <cellStyle name="20% - Accent1 4 5 2 3 5 2 3" xfId="43082" xr:uid="{00000000-0005-0000-0000-000093A70000}"/>
    <cellStyle name="20% - Accent1 4 5 2 3 5 3" xfId="43083" xr:uid="{00000000-0005-0000-0000-000094A70000}"/>
    <cellStyle name="20% - Accent1 4 5 2 3 5 3 2" xfId="43084" xr:uid="{00000000-0005-0000-0000-000095A70000}"/>
    <cellStyle name="20% - Accent1 4 5 2 3 5 4" xfId="43085" xr:uid="{00000000-0005-0000-0000-000096A70000}"/>
    <cellStyle name="20% - Accent1 4 5 2 3 6" xfId="43086" xr:uid="{00000000-0005-0000-0000-000097A70000}"/>
    <cellStyle name="20% - Accent1 4 5 2 3 6 2" xfId="43087" xr:uid="{00000000-0005-0000-0000-000098A70000}"/>
    <cellStyle name="20% - Accent1 4 5 2 3 6 2 2" xfId="43088" xr:uid="{00000000-0005-0000-0000-000099A70000}"/>
    <cellStyle name="20% - Accent1 4 5 2 3 6 2 2 2" xfId="43089" xr:uid="{00000000-0005-0000-0000-00009AA70000}"/>
    <cellStyle name="20% - Accent1 4 5 2 3 6 2 3" xfId="43090" xr:uid="{00000000-0005-0000-0000-00009BA70000}"/>
    <cellStyle name="20% - Accent1 4 5 2 3 6 3" xfId="43091" xr:uid="{00000000-0005-0000-0000-00009CA70000}"/>
    <cellStyle name="20% - Accent1 4 5 2 3 6 3 2" xfId="43092" xr:uid="{00000000-0005-0000-0000-00009DA70000}"/>
    <cellStyle name="20% - Accent1 4 5 2 3 6 4" xfId="43093" xr:uid="{00000000-0005-0000-0000-00009EA70000}"/>
    <cellStyle name="20% - Accent1 4 5 2 3 7" xfId="43094" xr:uid="{00000000-0005-0000-0000-00009FA70000}"/>
    <cellStyle name="20% - Accent1 4 5 2 3 7 2" xfId="43095" xr:uid="{00000000-0005-0000-0000-0000A0A70000}"/>
    <cellStyle name="20% - Accent1 4 5 2 3 7 2 2" xfId="43096" xr:uid="{00000000-0005-0000-0000-0000A1A70000}"/>
    <cellStyle name="20% - Accent1 4 5 2 3 7 3" xfId="43097" xr:uid="{00000000-0005-0000-0000-0000A2A70000}"/>
    <cellStyle name="20% - Accent1 4 5 2 3 8" xfId="43098" xr:uid="{00000000-0005-0000-0000-0000A3A70000}"/>
    <cellStyle name="20% - Accent1 4 5 2 3 8 2" xfId="43099" xr:uid="{00000000-0005-0000-0000-0000A4A70000}"/>
    <cellStyle name="20% - Accent1 4 5 2 3 8 2 2" xfId="43100" xr:uid="{00000000-0005-0000-0000-0000A5A70000}"/>
    <cellStyle name="20% - Accent1 4 5 2 3 8 3" xfId="43101" xr:uid="{00000000-0005-0000-0000-0000A6A70000}"/>
    <cellStyle name="20% - Accent1 4 5 2 3 9" xfId="43102" xr:uid="{00000000-0005-0000-0000-0000A7A70000}"/>
    <cellStyle name="20% - Accent1 4 5 2 3 9 2" xfId="43103" xr:uid="{00000000-0005-0000-0000-0000A8A70000}"/>
    <cellStyle name="20% - Accent1 4 5 2 4" xfId="43104" xr:uid="{00000000-0005-0000-0000-0000A9A70000}"/>
    <cellStyle name="20% - Accent1 4 5 2 4 10" xfId="43105" xr:uid="{00000000-0005-0000-0000-0000AAA70000}"/>
    <cellStyle name="20% - Accent1 4 5 2 4 10 2" xfId="43106" xr:uid="{00000000-0005-0000-0000-0000ABA70000}"/>
    <cellStyle name="20% - Accent1 4 5 2 4 11" xfId="43107" xr:uid="{00000000-0005-0000-0000-0000ACA70000}"/>
    <cellStyle name="20% - Accent1 4 5 2 4 2" xfId="43108" xr:uid="{00000000-0005-0000-0000-0000ADA70000}"/>
    <cellStyle name="20% - Accent1 4 5 2 4 2 2" xfId="43109" xr:uid="{00000000-0005-0000-0000-0000AEA70000}"/>
    <cellStyle name="20% - Accent1 4 5 2 4 2 2 2" xfId="43110" xr:uid="{00000000-0005-0000-0000-0000AFA70000}"/>
    <cellStyle name="20% - Accent1 4 5 2 4 2 2 2 2" xfId="43111" xr:uid="{00000000-0005-0000-0000-0000B0A70000}"/>
    <cellStyle name="20% - Accent1 4 5 2 4 2 2 2 2 2" xfId="43112" xr:uid="{00000000-0005-0000-0000-0000B1A70000}"/>
    <cellStyle name="20% - Accent1 4 5 2 4 2 2 2 3" xfId="43113" xr:uid="{00000000-0005-0000-0000-0000B2A70000}"/>
    <cellStyle name="20% - Accent1 4 5 2 4 2 2 3" xfId="43114" xr:uid="{00000000-0005-0000-0000-0000B3A70000}"/>
    <cellStyle name="20% - Accent1 4 5 2 4 2 2 3 2" xfId="43115" xr:uid="{00000000-0005-0000-0000-0000B4A70000}"/>
    <cellStyle name="20% - Accent1 4 5 2 4 2 2 4" xfId="43116" xr:uid="{00000000-0005-0000-0000-0000B5A70000}"/>
    <cellStyle name="20% - Accent1 4 5 2 4 2 3" xfId="43117" xr:uid="{00000000-0005-0000-0000-0000B6A70000}"/>
    <cellStyle name="20% - Accent1 4 5 2 4 2 3 2" xfId="43118" xr:uid="{00000000-0005-0000-0000-0000B7A70000}"/>
    <cellStyle name="20% - Accent1 4 5 2 4 2 3 2 2" xfId="43119" xr:uid="{00000000-0005-0000-0000-0000B8A70000}"/>
    <cellStyle name="20% - Accent1 4 5 2 4 2 3 2 2 2" xfId="43120" xr:uid="{00000000-0005-0000-0000-0000B9A70000}"/>
    <cellStyle name="20% - Accent1 4 5 2 4 2 3 2 3" xfId="43121" xr:uid="{00000000-0005-0000-0000-0000BAA70000}"/>
    <cellStyle name="20% - Accent1 4 5 2 4 2 3 3" xfId="43122" xr:uid="{00000000-0005-0000-0000-0000BBA70000}"/>
    <cellStyle name="20% - Accent1 4 5 2 4 2 3 3 2" xfId="43123" xr:uid="{00000000-0005-0000-0000-0000BCA70000}"/>
    <cellStyle name="20% - Accent1 4 5 2 4 2 3 4" xfId="43124" xr:uid="{00000000-0005-0000-0000-0000BDA70000}"/>
    <cellStyle name="20% - Accent1 4 5 2 4 2 4" xfId="43125" xr:uid="{00000000-0005-0000-0000-0000BEA70000}"/>
    <cellStyle name="20% - Accent1 4 5 2 4 2 4 2" xfId="43126" xr:uid="{00000000-0005-0000-0000-0000BFA70000}"/>
    <cellStyle name="20% - Accent1 4 5 2 4 2 4 2 2" xfId="43127" xr:uid="{00000000-0005-0000-0000-0000C0A70000}"/>
    <cellStyle name="20% - Accent1 4 5 2 4 2 4 2 2 2" xfId="43128" xr:uid="{00000000-0005-0000-0000-0000C1A70000}"/>
    <cellStyle name="20% - Accent1 4 5 2 4 2 4 2 3" xfId="43129" xr:uid="{00000000-0005-0000-0000-0000C2A70000}"/>
    <cellStyle name="20% - Accent1 4 5 2 4 2 4 3" xfId="43130" xr:uid="{00000000-0005-0000-0000-0000C3A70000}"/>
    <cellStyle name="20% - Accent1 4 5 2 4 2 4 3 2" xfId="43131" xr:uid="{00000000-0005-0000-0000-0000C4A70000}"/>
    <cellStyle name="20% - Accent1 4 5 2 4 2 4 4" xfId="43132" xr:uid="{00000000-0005-0000-0000-0000C5A70000}"/>
    <cellStyle name="20% - Accent1 4 5 2 4 2 5" xfId="43133" xr:uid="{00000000-0005-0000-0000-0000C6A70000}"/>
    <cellStyle name="20% - Accent1 4 5 2 4 2 5 2" xfId="43134" xr:uid="{00000000-0005-0000-0000-0000C7A70000}"/>
    <cellStyle name="20% - Accent1 4 5 2 4 2 5 2 2" xfId="43135" xr:uid="{00000000-0005-0000-0000-0000C8A70000}"/>
    <cellStyle name="20% - Accent1 4 5 2 4 2 5 3" xfId="43136" xr:uid="{00000000-0005-0000-0000-0000C9A70000}"/>
    <cellStyle name="20% - Accent1 4 5 2 4 2 6" xfId="43137" xr:uid="{00000000-0005-0000-0000-0000CAA70000}"/>
    <cellStyle name="20% - Accent1 4 5 2 4 2 6 2" xfId="43138" xr:uid="{00000000-0005-0000-0000-0000CBA70000}"/>
    <cellStyle name="20% - Accent1 4 5 2 4 2 6 2 2" xfId="43139" xr:uid="{00000000-0005-0000-0000-0000CCA70000}"/>
    <cellStyle name="20% - Accent1 4 5 2 4 2 6 3" xfId="43140" xr:uid="{00000000-0005-0000-0000-0000CDA70000}"/>
    <cellStyle name="20% - Accent1 4 5 2 4 2 7" xfId="43141" xr:uid="{00000000-0005-0000-0000-0000CEA70000}"/>
    <cellStyle name="20% - Accent1 4 5 2 4 2 7 2" xfId="43142" xr:uid="{00000000-0005-0000-0000-0000CFA70000}"/>
    <cellStyle name="20% - Accent1 4 5 2 4 2 8" xfId="43143" xr:uid="{00000000-0005-0000-0000-0000D0A70000}"/>
    <cellStyle name="20% - Accent1 4 5 2 4 2 8 2" xfId="43144" xr:uid="{00000000-0005-0000-0000-0000D1A70000}"/>
    <cellStyle name="20% - Accent1 4 5 2 4 2 9" xfId="43145" xr:uid="{00000000-0005-0000-0000-0000D2A70000}"/>
    <cellStyle name="20% - Accent1 4 5 2 4 3" xfId="43146" xr:uid="{00000000-0005-0000-0000-0000D3A70000}"/>
    <cellStyle name="20% - Accent1 4 5 2 4 3 2" xfId="43147" xr:uid="{00000000-0005-0000-0000-0000D4A70000}"/>
    <cellStyle name="20% - Accent1 4 5 2 4 3 2 2" xfId="43148" xr:uid="{00000000-0005-0000-0000-0000D5A70000}"/>
    <cellStyle name="20% - Accent1 4 5 2 4 3 2 2 2" xfId="43149" xr:uid="{00000000-0005-0000-0000-0000D6A70000}"/>
    <cellStyle name="20% - Accent1 4 5 2 4 3 2 2 2 2" xfId="43150" xr:uid="{00000000-0005-0000-0000-0000D7A70000}"/>
    <cellStyle name="20% - Accent1 4 5 2 4 3 2 2 3" xfId="43151" xr:uid="{00000000-0005-0000-0000-0000D8A70000}"/>
    <cellStyle name="20% - Accent1 4 5 2 4 3 2 3" xfId="43152" xr:uid="{00000000-0005-0000-0000-0000D9A70000}"/>
    <cellStyle name="20% - Accent1 4 5 2 4 3 2 3 2" xfId="43153" xr:uid="{00000000-0005-0000-0000-0000DAA70000}"/>
    <cellStyle name="20% - Accent1 4 5 2 4 3 2 4" xfId="43154" xr:uid="{00000000-0005-0000-0000-0000DBA70000}"/>
    <cellStyle name="20% - Accent1 4 5 2 4 3 3" xfId="43155" xr:uid="{00000000-0005-0000-0000-0000DCA70000}"/>
    <cellStyle name="20% - Accent1 4 5 2 4 3 3 2" xfId="43156" xr:uid="{00000000-0005-0000-0000-0000DDA70000}"/>
    <cellStyle name="20% - Accent1 4 5 2 4 3 3 2 2" xfId="43157" xr:uid="{00000000-0005-0000-0000-0000DEA70000}"/>
    <cellStyle name="20% - Accent1 4 5 2 4 3 3 2 2 2" xfId="43158" xr:uid="{00000000-0005-0000-0000-0000DFA70000}"/>
    <cellStyle name="20% - Accent1 4 5 2 4 3 3 2 3" xfId="43159" xr:uid="{00000000-0005-0000-0000-0000E0A70000}"/>
    <cellStyle name="20% - Accent1 4 5 2 4 3 3 3" xfId="43160" xr:uid="{00000000-0005-0000-0000-0000E1A70000}"/>
    <cellStyle name="20% - Accent1 4 5 2 4 3 3 3 2" xfId="43161" xr:uid="{00000000-0005-0000-0000-0000E2A70000}"/>
    <cellStyle name="20% - Accent1 4 5 2 4 3 3 4" xfId="43162" xr:uid="{00000000-0005-0000-0000-0000E3A70000}"/>
    <cellStyle name="20% - Accent1 4 5 2 4 3 4" xfId="43163" xr:uid="{00000000-0005-0000-0000-0000E4A70000}"/>
    <cellStyle name="20% - Accent1 4 5 2 4 3 4 2" xfId="43164" xr:uid="{00000000-0005-0000-0000-0000E5A70000}"/>
    <cellStyle name="20% - Accent1 4 5 2 4 3 4 2 2" xfId="43165" xr:uid="{00000000-0005-0000-0000-0000E6A70000}"/>
    <cellStyle name="20% - Accent1 4 5 2 4 3 4 2 2 2" xfId="43166" xr:uid="{00000000-0005-0000-0000-0000E7A70000}"/>
    <cellStyle name="20% - Accent1 4 5 2 4 3 4 2 3" xfId="43167" xr:uid="{00000000-0005-0000-0000-0000E8A70000}"/>
    <cellStyle name="20% - Accent1 4 5 2 4 3 4 3" xfId="43168" xr:uid="{00000000-0005-0000-0000-0000E9A70000}"/>
    <cellStyle name="20% - Accent1 4 5 2 4 3 4 3 2" xfId="43169" xr:uid="{00000000-0005-0000-0000-0000EAA70000}"/>
    <cellStyle name="20% - Accent1 4 5 2 4 3 4 4" xfId="43170" xr:uid="{00000000-0005-0000-0000-0000EBA70000}"/>
    <cellStyle name="20% - Accent1 4 5 2 4 3 5" xfId="43171" xr:uid="{00000000-0005-0000-0000-0000ECA70000}"/>
    <cellStyle name="20% - Accent1 4 5 2 4 3 5 2" xfId="43172" xr:uid="{00000000-0005-0000-0000-0000EDA70000}"/>
    <cellStyle name="20% - Accent1 4 5 2 4 3 5 2 2" xfId="43173" xr:uid="{00000000-0005-0000-0000-0000EEA70000}"/>
    <cellStyle name="20% - Accent1 4 5 2 4 3 5 3" xfId="43174" xr:uid="{00000000-0005-0000-0000-0000EFA70000}"/>
    <cellStyle name="20% - Accent1 4 5 2 4 3 6" xfId="43175" xr:uid="{00000000-0005-0000-0000-0000F0A70000}"/>
    <cellStyle name="20% - Accent1 4 5 2 4 3 6 2" xfId="43176" xr:uid="{00000000-0005-0000-0000-0000F1A70000}"/>
    <cellStyle name="20% - Accent1 4 5 2 4 3 6 2 2" xfId="43177" xr:uid="{00000000-0005-0000-0000-0000F2A70000}"/>
    <cellStyle name="20% - Accent1 4 5 2 4 3 6 3" xfId="43178" xr:uid="{00000000-0005-0000-0000-0000F3A70000}"/>
    <cellStyle name="20% - Accent1 4 5 2 4 3 7" xfId="43179" xr:uid="{00000000-0005-0000-0000-0000F4A70000}"/>
    <cellStyle name="20% - Accent1 4 5 2 4 3 7 2" xfId="43180" xr:uid="{00000000-0005-0000-0000-0000F5A70000}"/>
    <cellStyle name="20% - Accent1 4 5 2 4 3 8" xfId="43181" xr:uid="{00000000-0005-0000-0000-0000F6A70000}"/>
    <cellStyle name="20% - Accent1 4 5 2 4 3 8 2" xfId="43182" xr:uid="{00000000-0005-0000-0000-0000F7A70000}"/>
    <cellStyle name="20% - Accent1 4 5 2 4 3 9" xfId="43183" xr:uid="{00000000-0005-0000-0000-0000F8A70000}"/>
    <cellStyle name="20% - Accent1 4 5 2 4 4" xfId="43184" xr:uid="{00000000-0005-0000-0000-0000F9A70000}"/>
    <cellStyle name="20% - Accent1 4 5 2 4 4 2" xfId="43185" xr:uid="{00000000-0005-0000-0000-0000FAA70000}"/>
    <cellStyle name="20% - Accent1 4 5 2 4 4 2 2" xfId="43186" xr:uid="{00000000-0005-0000-0000-0000FBA70000}"/>
    <cellStyle name="20% - Accent1 4 5 2 4 4 2 2 2" xfId="43187" xr:uid="{00000000-0005-0000-0000-0000FCA70000}"/>
    <cellStyle name="20% - Accent1 4 5 2 4 4 2 3" xfId="43188" xr:uid="{00000000-0005-0000-0000-0000FDA70000}"/>
    <cellStyle name="20% - Accent1 4 5 2 4 4 3" xfId="43189" xr:uid="{00000000-0005-0000-0000-0000FEA70000}"/>
    <cellStyle name="20% - Accent1 4 5 2 4 4 3 2" xfId="43190" xr:uid="{00000000-0005-0000-0000-0000FFA70000}"/>
    <cellStyle name="20% - Accent1 4 5 2 4 4 4" xfId="43191" xr:uid="{00000000-0005-0000-0000-000000A80000}"/>
    <cellStyle name="20% - Accent1 4 5 2 4 5" xfId="43192" xr:uid="{00000000-0005-0000-0000-000001A80000}"/>
    <cellStyle name="20% - Accent1 4 5 2 4 5 2" xfId="43193" xr:uid="{00000000-0005-0000-0000-000002A80000}"/>
    <cellStyle name="20% - Accent1 4 5 2 4 5 2 2" xfId="43194" xr:uid="{00000000-0005-0000-0000-000003A80000}"/>
    <cellStyle name="20% - Accent1 4 5 2 4 5 2 2 2" xfId="43195" xr:uid="{00000000-0005-0000-0000-000004A80000}"/>
    <cellStyle name="20% - Accent1 4 5 2 4 5 2 3" xfId="43196" xr:uid="{00000000-0005-0000-0000-000005A80000}"/>
    <cellStyle name="20% - Accent1 4 5 2 4 5 3" xfId="43197" xr:uid="{00000000-0005-0000-0000-000006A80000}"/>
    <cellStyle name="20% - Accent1 4 5 2 4 5 3 2" xfId="43198" xr:uid="{00000000-0005-0000-0000-000007A80000}"/>
    <cellStyle name="20% - Accent1 4 5 2 4 5 4" xfId="43199" xr:uid="{00000000-0005-0000-0000-000008A80000}"/>
    <cellStyle name="20% - Accent1 4 5 2 4 6" xfId="43200" xr:uid="{00000000-0005-0000-0000-000009A80000}"/>
    <cellStyle name="20% - Accent1 4 5 2 4 6 2" xfId="43201" xr:uid="{00000000-0005-0000-0000-00000AA80000}"/>
    <cellStyle name="20% - Accent1 4 5 2 4 6 2 2" xfId="43202" xr:uid="{00000000-0005-0000-0000-00000BA80000}"/>
    <cellStyle name="20% - Accent1 4 5 2 4 6 2 2 2" xfId="43203" xr:uid="{00000000-0005-0000-0000-00000CA80000}"/>
    <cellStyle name="20% - Accent1 4 5 2 4 6 2 3" xfId="43204" xr:uid="{00000000-0005-0000-0000-00000DA80000}"/>
    <cellStyle name="20% - Accent1 4 5 2 4 6 3" xfId="43205" xr:uid="{00000000-0005-0000-0000-00000EA80000}"/>
    <cellStyle name="20% - Accent1 4 5 2 4 6 3 2" xfId="43206" xr:uid="{00000000-0005-0000-0000-00000FA80000}"/>
    <cellStyle name="20% - Accent1 4 5 2 4 6 4" xfId="43207" xr:uid="{00000000-0005-0000-0000-000010A80000}"/>
    <cellStyle name="20% - Accent1 4 5 2 4 7" xfId="43208" xr:uid="{00000000-0005-0000-0000-000011A80000}"/>
    <cellStyle name="20% - Accent1 4 5 2 4 7 2" xfId="43209" xr:uid="{00000000-0005-0000-0000-000012A80000}"/>
    <cellStyle name="20% - Accent1 4 5 2 4 7 2 2" xfId="43210" xr:uid="{00000000-0005-0000-0000-000013A80000}"/>
    <cellStyle name="20% - Accent1 4 5 2 4 7 3" xfId="43211" xr:uid="{00000000-0005-0000-0000-000014A80000}"/>
    <cellStyle name="20% - Accent1 4 5 2 4 8" xfId="43212" xr:uid="{00000000-0005-0000-0000-000015A80000}"/>
    <cellStyle name="20% - Accent1 4 5 2 4 8 2" xfId="43213" xr:uid="{00000000-0005-0000-0000-000016A80000}"/>
    <cellStyle name="20% - Accent1 4 5 2 4 8 2 2" xfId="43214" xr:uid="{00000000-0005-0000-0000-000017A80000}"/>
    <cellStyle name="20% - Accent1 4 5 2 4 8 3" xfId="43215" xr:uid="{00000000-0005-0000-0000-000018A80000}"/>
    <cellStyle name="20% - Accent1 4 5 2 4 9" xfId="43216" xr:uid="{00000000-0005-0000-0000-000019A80000}"/>
    <cellStyle name="20% - Accent1 4 5 2 4 9 2" xfId="43217" xr:uid="{00000000-0005-0000-0000-00001AA80000}"/>
    <cellStyle name="20% - Accent1 4 5 2 5" xfId="43218" xr:uid="{00000000-0005-0000-0000-00001BA80000}"/>
    <cellStyle name="20% - Accent1 4 5 2 5 10" xfId="43219" xr:uid="{00000000-0005-0000-0000-00001CA80000}"/>
    <cellStyle name="20% - Accent1 4 5 2 5 10 2" xfId="43220" xr:uid="{00000000-0005-0000-0000-00001DA80000}"/>
    <cellStyle name="20% - Accent1 4 5 2 5 11" xfId="43221" xr:uid="{00000000-0005-0000-0000-00001EA80000}"/>
    <cellStyle name="20% - Accent1 4 5 2 5 2" xfId="43222" xr:uid="{00000000-0005-0000-0000-00001FA80000}"/>
    <cellStyle name="20% - Accent1 4 5 2 5 2 2" xfId="43223" xr:uid="{00000000-0005-0000-0000-000020A80000}"/>
    <cellStyle name="20% - Accent1 4 5 2 5 2 2 2" xfId="43224" xr:uid="{00000000-0005-0000-0000-000021A80000}"/>
    <cellStyle name="20% - Accent1 4 5 2 5 2 2 2 2" xfId="43225" xr:uid="{00000000-0005-0000-0000-000022A80000}"/>
    <cellStyle name="20% - Accent1 4 5 2 5 2 2 2 2 2" xfId="43226" xr:uid="{00000000-0005-0000-0000-000023A80000}"/>
    <cellStyle name="20% - Accent1 4 5 2 5 2 2 2 3" xfId="43227" xr:uid="{00000000-0005-0000-0000-000024A80000}"/>
    <cellStyle name="20% - Accent1 4 5 2 5 2 2 3" xfId="43228" xr:uid="{00000000-0005-0000-0000-000025A80000}"/>
    <cellStyle name="20% - Accent1 4 5 2 5 2 2 3 2" xfId="43229" xr:uid="{00000000-0005-0000-0000-000026A80000}"/>
    <cellStyle name="20% - Accent1 4 5 2 5 2 2 4" xfId="43230" xr:uid="{00000000-0005-0000-0000-000027A80000}"/>
    <cellStyle name="20% - Accent1 4 5 2 5 2 3" xfId="43231" xr:uid="{00000000-0005-0000-0000-000028A80000}"/>
    <cellStyle name="20% - Accent1 4 5 2 5 2 3 2" xfId="43232" xr:uid="{00000000-0005-0000-0000-000029A80000}"/>
    <cellStyle name="20% - Accent1 4 5 2 5 2 3 2 2" xfId="43233" xr:uid="{00000000-0005-0000-0000-00002AA80000}"/>
    <cellStyle name="20% - Accent1 4 5 2 5 2 3 2 2 2" xfId="43234" xr:uid="{00000000-0005-0000-0000-00002BA80000}"/>
    <cellStyle name="20% - Accent1 4 5 2 5 2 3 2 3" xfId="43235" xr:uid="{00000000-0005-0000-0000-00002CA80000}"/>
    <cellStyle name="20% - Accent1 4 5 2 5 2 3 3" xfId="43236" xr:uid="{00000000-0005-0000-0000-00002DA80000}"/>
    <cellStyle name="20% - Accent1 4 5 2 5 2 3 3 2" xfId="43237" xr:uid="{00000000-0005-0000-0000-00002EA80000}"/>
    <cellStyle name="20% - Accent1 4 5 2 5 2 3 4" xfId="43238" xr:uid="{00000000-0005-0000-0000-00002FA80000}"/>
    <cellStyle name="20% - Accent1 4 5 2 5 2 4" xfId="43239" xr:uid="{00000000-0005-0000-0000-000030A80000}"/>
    <cellStyle name="20% - Accent1 4 5 2 5 2 4 2" xfId="43240" xr:uid="{00000000-0005-0000-0000-000031A80000}"/>
    <cellStyle name="20% - Accent1 4 5 2 5 2 4 2 2" xfId="43241" xr:uid="{00000000-0005-0000-0000-000032A80000}"/>
    <cellStyle name="20% - Accent1 4 5 2 5 2 4 2 2 2" xfId="43242" xr:uid="{00000000-0005-0000-0000-000033A80000}"/>
    <cellStyle name="20% - Accent1 4 5 2 5 2 4 2 3" xfId="43243" xr:uid="{00000000-0005-0000-0000-000034A80000}"/>
    <cellStyle name="20% - Accent1 4 5 2 5 2 4 3" xfId="43244" xr:uid="{00000000-0005-0000-0000-000035A80000}"/>
    <cellStyle name="20% - Accent1 4 5 2 5 2 4 3 2" xfId="43245" xr:uid="{00000000-0005-0000-0000-000036A80000}"/>
    <cellStyle name="20% - Accent1 4 5 2 5 2 4 4" xfId="43246" xr:uid="{00000000-0005-0000-0000-000037A80000}"/>
    <cellStyle name="20% - Accent1 4 5 2 5 2 5" xfId="43247" xr:uid="{00000000-0005-0000-0000-000038A80000}"/>
    <cellStyle name="20% - Accent1 4 5 2 5 2 5 2" xfId="43248" xr:uid="{00000000-0005-0000-0000-000039A80000}"/>
    <cellStyle name="20% - Accent1 4 5 2 5 2 5 2 2" xfId="43249" xr:uid="{00000000-0005-0000-0000-00003AA80000}"/>
    <cellStyle name="20% - Accent1 4 5 2 5 2 5 3" xfId="43250" xr:uid="{00000000-0005-0000-0000-00003BA80000}"/>
    <cellStyle name="20% - Accent1 4 5 2 5 2 6" xfId="43251" xr:uid="{00000000-0005-0000-0000-00003CA80000}"/>
    <cellStyle name="20% - Accent1 4 5 2 5 2 6 2" xfId="43252" xr:uid="{00000000-0005-0000-0000-00003DA80000}"/>
    <cellStyle name="20% - Accent1 4 5 2 5 2 6 2 2" xfId="43253" xr:uid="{00000000-0005-0000-0000-00003EA80000}"/>
    <cellStyle name="20% - Accent1 4 5 2 5 2 6 3" xfId="43254" xr:uid="{00000000-0005-0000-0000-00003FA80000}"/>
    <cellStyle name="20% - Accent1 4 5 2 5 2 7" xfId="43255" xr:uid="{00000000-0005-0000-0000-000040A80000}"/>
    <cellStyle name="20% - Accent1 4 5 2 5 2 7 2" xfId="43256" xr:uid="{00000000-0005-0000-0000-000041A80000}"/>
    <cellStyle name="20% - Accent1 4 5 2 5 2 8" xfId="43257" xr:uid="{00000000-0005-0000-0000-000042A80000}"/>
    <cellStyle name="20% - Accent1 4 5 2 5 2 8 2" xfId="43258" xr:uid="{00000000-0005-0000-0000-000043A80000}"/>
    <cellStyle name="20% - Accent1 4 5 2 5 2 9" xfId="43259" xr:uid="{00000000-0005-0000-0000-000044A80000}"/>
    <cellStyle name="20% - Accent1 4 5 2 5 3" xfId="43260" xr:uid="{00000000-0005-0000-0000-000045A80000}"/>
    <cellStyle name="20% - Accent1 4 5 2 5 3 2" xfId="43261" xr:uid="{00000000-0005-0000-0000-000046A80000}"/>
    <cellStyle name="20% - Accent1 4 5 2 5 3 2 2" xfId="43262" xr:uid="{00000000-0005-0000-0000-000047A80000}"/>
    <cellStyle name="20% - Accent1 4 5 2 5 3 2 2 2" xfId="43263" xr:uid="{00000000-0005-0000-0000-000048A80000}"/>
    <cellStyle name="20% - Accent1 4 5 2 5 3 2 2 2 2" xfId="43264" xr:uid="{00000000-0005-0000-0000-000049A80000}"/>
    <cellStyle name="20% - Accent1 4 5 2 5 3 2 2 3" xfId="43265" xr:uid="{00000000-0005-0000-0000-00004AA80000}"/>
    <cellStyle name="20% - Accent1 4 5 2 5 3 2 3" xfId="43266" xr:uid="{00000000-0005-0000-0000-00004BA80000}"/>
    <cellStyle name="20% - Accent1 4 5 2 5 3 2 3 2" xfId="43267" xr:uid="{00000000-0005-0000-0000-00004CA80000}"/>
    <cellStyle name="20% - Accent1 4 5 2 5 3 2 4" xfId="43268" xr:uid="{00000000-0005-0000-0000-00004DA80000}"/>
    <cellStyle name="20% - Accent1 4 5 2 5 3 3" xfId="43269" xr:uid="{00000000-0005-0000-0000-00004EA80000}"/>
    <cellStyle name="20% - Accent1 4 5 2 5 3 3 2" xfId="43270" xr:uid="{00000000-0005-0000-0000-00004FA80000}"/>
    <cellStyle name="20% - Accent1 4 5 2 5 3 3 2 2" xfId="43271" xr:uid="{00000000-0005-0000-0000-000050A80000}"/>
    <cellStyle name="20% - Accent1 4 5 2 5 3 3 2 2 2" xfId="43272" xr:uid="{00000000-0005-0000-0000-000051A80000}"/>
    <cellStyle name="20% - Accent1 4 5 2 5 3 3 2 3" xfId="43273" xr:uid="{00000000-0005-0000-0000-000052A80000}"/>
    <cellStyle name="20% - Accent1 4 5 2 5 3 3 3" xfId="43274" xr:uid="{00000000-0005-0000-0000-000053A80000}"/>
    <cellStyle name="20% - Accent1 4 5 2 5 3 3 3 2" xfId="43275" xr:uid="{00000000-0005-0000-0000-000054A80000}"/>
    <cellStyle name="20% - Accent1 4 5 2 5 3 3 4" xfId="43276" xr:uid="{00000000-0005-0000-0000-000055A80000}"/>
    <cellStyle name="20% - Accent1 4 5 2 5 3 4" xfId="43277" xr:uid="{00000000-0005-0000-0000-000056A80000}"/>
    <cellStyle name="20% - Accent1 4 5 2 5 3 4 2" xfId="43278" xr:uid="{00000000-0005-0000-0000-000057A80000}"/>
    <cellStyle name="20% - Accent1 4 5 2 5 3 4 2 2" xfId="43279" xr:uid="{00000000-0005-0000-0000-000058A80000}"/>
    <cellStyle name="20% - Accent1 4 5 2 5 3 4 2 2 2" xfId="43280" xr:uid="{00000000-0005-0000-0000-000059A80000}"/>
    <cellStyle name="20% - Accent1 4 5 2 5 3 4 2 3" xfId="43281" xr:uid="{00000000-0005-0000-0000-00005AA80000}"/>
    <cellStyle name="20% - Accent1 4 5 2 5 3 4 3" xfId="43282" xr:uid="{00000000-0005-0000-0000-00005BA80000}"/>
    <cellStyle name="20% - Accent1 4 5 2 5 3 4 3 2" xfId="43283" xr:uid="{00000000-0005-0000-0000-00005CA80000}"/>
    <cellStyle name="20% - Accent1 4 5 2 5 3 4 4" xfId="43284" xr:uid="{00000000-0005-0000-0000-00005DA80000}"/>
    <cellStyle name="20% - Accent1 4 5 2 5 3 5" xfId="43285" xr:uid="{00000000-0005-0000-0000-00005EA80000}"/>
    <cellStyle name="20% - Accent1 4 5 2 5 3 5 2" xfId="43286" xr:uid="{00000000-0005-0000-0000-00005FA80000}"/>
    <cellStyle name="20% - Accent1 4 5 2 5 3 5 2 2" xfId="43287" xr:uid="{00000000-0005-0000-0000-000060A80000}"/>
    <cellStyle name="20% - Accent1 4 5 2 5 3 5 3" xfId="43288" xr:uid="{00000000-0005-0000-0000-000061A80000}"/>
    <cellStyle name="20% - Accent1 4 5 2 5 3 6" xfId="43289" xr:uid="{00000000-0005-0000-0000-000062A80000}"/>
    <cellStyle name="20% - Accent1 4 5 2 5 3 6 2" xfId="43290" xr:uid="{00000000-0005-0000-0000-000063A80000}"/>
    <cellStyle name="20% - Accent1 4 5 2 5 3 6 2 2" xfId="43291" xr:uid="{00000000-0005-0000-0000-000064A80000}"/>
    <cellStyle name="20% - Accent1 4 5 2 5 3 6 3" xfId="43292" xr:uid="{00000000-0005-0000-0000-000065A80000}"/>
    <cellStyle name="20% - Accent1 4 5 2 5 3 7" xfId="43293" xr:uid="{00000000-0005-0000-0000-000066A80000}"/>
    <cellStyle name="20% - Accent1 4 5 2 5 3 7 2" xfId="43294" xr:uid="{00000000-0005-0000-0000-000067A80000}"/>
    <cellStyle name="20% - Accent1 4 5 2 5 3 8" xfId="43295" xr:uid="{00000000-0005-0000-0000-000068A80000}"/>
    <cellStyle name="20% - Accent1 4 5 2 5 3 8 2" xfId="43296" xr:uid="{00000000-0005-0000-0000-000069A80000}"/>
    <cellStyle name="20% - Accent1 4 5 2 5 3 9" xfId="43297" xr:uid="{00000000-0005-0000-0000-00006AA80000}"/>
    <cellStyle name="20% - Accent1 4 5 2 5 4" xfId="43298" xr:uid="{00000000-0005-0000-0000-00006BA80000}"/>
    <cellStyle name="20% - Accent1 4 5 2 5 4 2" xfId="43299" xr:uid="{00000000-0005-0000-0000-00006CA80000}"/>
    <cellStyle name="20% - Accent1 4 5 2 5 4 2 2" xfId="43300" xr:uid="{00000000-0005-0000-0000-00006DA80000}"/>
    <cellStyle name="20% - Accent1 4 5 2 5 4 2 2 2" xfId="43301" xr:uid="{00000000-0005-0000-0000-00006EA80000}"/>
    <cellStyle name="20% - Accent1 4 5 2 5 4 2 3" xfId="43302" xr:uid="{00000000-0005-0000-0000-00006FA80000}"/>
    <cellStyle name="20% - Accent1 4 5 2 5 4 3" xfId="43303" xr:uid="{00000000-0005-0000-0000-000070A80000}"/>
    <cellStyle name="20% - Accent1 4 5 2 5 4 3 2" xfId="43304" xr:uid="{00000000-0005-0000-0000-000071A80000}"/>
    <cellStyle name="20% - Accent1 4 5 2 5 4 4" xfId="43305" xr:uid="{00000000-0005-0000-0000-000072A80000}"/>
    <cellStyle name="20% - Accent1 4 5 2 5 5" xfId="43306" xr:uid="{00000000-0005-0000-0000-000073A80000}"/>
    <cellStyle name="20% - Accent1 4 5 2 5 5 2" xfId="43307" xr:uid="{00000000-0005-0000-0000-000074A80000}"/>
    <cellStyle name="20% - Accent1 4 5 2 5 5 2 2" xfId="43308" xr:uid="{00000000-0005-0000-0000-000075A80000}"/>
    <cellStyle name="20% - Accent1 4 5 2 5 5 2 2 2" xfId="43309" xr:uid="{00000000-0005-0000-0000-000076A80000}"/>
    <cellStyle name="20% - Accent1 4 5 2 5 5 2 3" xfId="43310" xr:uid="{00000000-0005-0000-0000-000077A80000}"/>
    <cellStyle name="20% - Accent1 4 5 2 5 5 3" xfId="43311" xr:uid="{00000000-0005-0000-0000-000078A80000}"/>
    <cellStyle name="20% - Accent1 4 5 2 5 5 3 2" xfId="43312" xr:uid="{00000000-0005-0000-0000-000079A80000}"/>
    <cellStyle name="20% - Accent1 4 5 2 5 5 4" xfId="43313" xr:uid="{00000000-0005-0000-0000-00007AA80000}"/>
    <cellStyle name="20% - Accent1 4 5 2 5 6" xfId="43314" xr:uid="{00000000-0005-0000-0000-00007BA80000}"/>
    <cellStyle name="20% - Accent1 4 5 2 5 6 2" xfId="43315" xr:uid="{00000000-0005-0000-0000-00007CA80000}"/>
    <cellStyle name="20% - Accent1 4 5 2 5 6 2 2" xfId="43316" xr:uid="{00000000-0005-0000-0000-00007DA80000}"/>
    <cellStyle name="20% - Accent1 4 5 2 5 6 2 2 2" xfId="43317" xr:uid="{00000000-0005-0000-0000-00007EA80000}"/>
    <cellStyle name="20% - Accent1 4 5 2 5 6 2 3" xfId="43318" xr:uid="{00000000-0005-0000-0000-00007FA80000}"/>
    <cellStyle name="20% - Accent1 4 5 2 5 6 3" xfId="43319" xr:uid="{00000000-0005-0000-0000-000080A80000}"/>
    <cellStyle name="20% - Accent1 4 5 2 5 6 3 2" xfId="43320" xr:uid="{00000000-0005-0000-0000-000081A80000}"/>
    <cellStyle name="20% - Accent1 4 5 2 5 6 4" xfId="43321" xr:uid="{00000000-0005-0000-0000-000082A80000}"/>
    <cellStyle name="20% - Accent1 4 5 2 5 7" xfId="43322" xr:uid="{00000000-0005-0000-0000-000083A80000}"/>
    <cellStyle name="20% - Accent1 4 5 2 5 7 2" xfId="43323" xr:uid="{00000000-0005-0000-0000-000084A80000}"/>
    <cellStyle name="20% - Accent1 4 5 2 5 7 2 2" xfId="43324" xr:uid="{00000000-0005-0000-0000-000085A80000}"/>
    <cellStyle name="20% - Accent1 4 5 2 5 7 3" xfId="43325" xr:uid="{00000000-0005-0000-0000-000086A80000}"/>
    <cellStyle name="20% - Accent1 4 5 2 5 8" xfId="43326" xr:uid="{00000000-0005-0000-0000-000087A80000}"/>
    <cellStyle name="20% - Accent1 4 5 2 5 8 2" xfId="43327" xr:uid="{00000000-0005-0000-0000-000088A80000}"/>
    <cellStyle name="20% - Accent1 4 5 2 5 8 2 2" xfId="43328" xr:uid="{00000000-0005-0000-0000-000089A80000}"/>
    <cellStyle name="20% - Accent1 4 5 2 5 8 3" xfId="43329" xr:uid="{00000000-0005-0000-0000-00008AA80000}"/>
    <cellStyle name="20% - Accent1 4 5 2 5 9" xfId="43330" xr:uid="{00000000-0005-0000-0000-00008BA80000}"/>
    <cellStyle name="20% - Accent1 4 5 2 5 9 2" xfId="43331" xr:uid="{00000000-0005-0000-0000-00008CA80000}"/>
    <cellStyle name="20% - Accent1 4 5 2 6" xfId="43332" xr:uid="{00000000-0005-0000-0000-00008DA80000}"/>
    <cellStyle name="20% - Accent1 4 5 2 6 2" xfId="43333" xr:uid="{00000000-0005-0000-0000-00008EA80000}"/>
    <cellStyle name="20% - Accent1 4 5 2 6 2 2" xfId="43334" xr:uid="{00000000-0005-0000-0000-00008FA80000}"/>
    <cellStyle name="20% - Accent1 4 5 2 6 2 2 2" xfId="43335" xr:uid="{00000000-0005-0000-0000-000090A80000}"/>
    <cellStyle name="20% - Accent1 4 5 2 6 2 2 2 2" xfId="43336" xr:uid="{00000000-0005-0000-0000-000091A80000}"/>
    <cellStyle name="20% - Accent1 4 5 2 6 2 2 3" xfId="43337" xr:uid="{00000000-0005-0000-0000-000092A80000}"/>
    <cellStyle name="20% - Accent1 4 5 2 6 2 3" xfId="43338" xr:uid="{00000000-0005-0000-0000-000093A80000}"/>
    <cellStyle name="20% - Accent1 4 5 2 6 2 3 2" xfId="43339" xr:uid="{00000000-0005-0000-0000-000094A80000}"/>
    <cellStyle name="20% - Accent1 4 5 2 6 2 4" xfId="43340" xr:uid="{00000000-0005-0000-0000-000095A80000}"/>
    <cellStyle name="20% - Accent1 4 5 2 6 3" xfId="43341" xr:uid="{00000000-0005-0000-0000-000096A80000}"/>
    <cellStyle name="20% - Accent1 4 5 2 6 3 2" xfId="43342" xr:uid="{00000000-0005-0000-0000-000097A80000}"/>
    <cellStyle name="20% - Accent1 4 5 2 6 3 2 2" xfId="43343" xr:uid="{00000000-0005-0000-0000-000098A80000}"/>
    <cellStyle name="20% - Accent1 4 5 2 6 3 2 2 2" xfId="43344" xr:uid="{00000000-0005-0000-0000-000099A80000}"/>
    <cellStyle name="20% - Accent1 4 5 2 6 3 2 3" xfId="43345" xr:uid="{00000000-0005-0000-0000-00009AA80000}"/>
    <cellStyle name="20% - Accent1 4 5 2 6 3 3" xfId="43346" xr:uid="{00000000-0005-0000-0000-00009BA80000}"/>
    <cellStyle name="20% - Accent1 4 5 2 6 3 3 2" xfId="43347" xr:uid="{00000000-0005-0000-0000-00009CA80000}"/>
    <cellStyle name="20% - Accent1 4 5 2 6 3 4" xfId="43348" xr:uid="{00000000-0005-0000-0000-00009DA80000}"/>
    <cellStyle name="20% - Accent1 4 5 2 6 4" xfId="43349" xr:uid="{00000000-0005-0000-0000-00009EA80000}"/>
    <cellStyle name="20% - Accent1 4 5 2 6 4 2" xfId="43350" xr:uid="{00000000-0005-0000-0000-00009FA80000}"/>
    <cellStyle name="20% - Accent1 4 5 2 6 4 2 2" xfId="43351" xr:uid="{00000000-0005-0000-0000-0000A0A80000}"/>
    <cellStyle name="20% - Accent1 4 5 2 6 4 2 2 2" xfId="43352" xr:uid="{00000000-0005-0000-0000-0000A1A80000}"/>
    <cellStyle name="20% - Accent1 4 5 2 6 4 2 3" xfId="43353" xr:uid="{00000000-0005-0000-0000-0000A2A80000}"/>
    <cellStyle name="20% - Accent1 4 5 2 6 4 3" xfId="43354" xr:uid="{00000000-0005-0000-0000-0000A3A80000}"/>
    <cellStyle name="20% - Accent1 4 5 2 6 4 3 2" xfId="43355" xr:uid="{00000000-0005-0000-0000-0000A4A80000}"/>
    <cellStyle name="20% - Accent1 4 5 2 6 4 4" xfId="43356" xr:uid="{00000000-0005-0000-0000-0000A5A80000}"/>
    <cellStyle name="20% - Accent1 4 5 2 6 5" xfId="43357" xr:uid="{00000000-0005-0000-0000-0000A6A80000}"/>
    <cellStyle name="20% - Accent1 4 5 2 6 5 2" xfId="43358" xr:uid="{00000000-0005-0000-0000-0000A7A80000}"/>
    <cellStyle name="20% - Accent1 4 5 2 6 5 2 2" xfId="43359" xr:uid="{00000000-0005-0000-0000-0000A8A80000}"/>
    <cellStyle name="20% - Accent1 4 5 2 6 5 3" xfId="43360" xr:uid="{00000000-0005-0000-0000-0000A9A80000}"/>
    <cellStyle name="20% - Accent1 4 5 2 6 6" xfId="43361" xr:uid="{00000000-0005-0000-0000-0000AAA80000}"/>
    <cellStyle name="20% - Accent1 4 5 2 6 6 2" xfId="43362" xr:uid="{00000000-0005-0000-0000-0000ABA80000}"/>
    <cellStyle name="20% - Accent1 4 5 2 6 6 2 2" xfId="43363" xr:uid="{00000000-0005-0000-0000-0000ACA80000}"/>
    <cellStyle name="20% - Accent1 4 5 2 6 6 3" xfId="43364" xr:uid="{00000000-0005-0000-0000-0000ADA80000}"/>
    <cellStyle name="20% - Accent1 4 5 2 6 7" xfId="43365" xr:uid="{00000000-0005-0000-0000-0000AEA80000}"/>
    <cellStyle name="20% - Accent1 4 5 2 6 7 2" xfId="43366" xr:uid="{00000000-0005-0000-0000-0000AFA80000}"/>
    <cellStyle name="20% - Accent1 4 5 2 6 8" xfId="43367" xr:uid="{00000000-0005-0000-0000-0000B0A80000}"/>
    <cellStyle name="20% - Accent1 4 5 2 6 8 2" xfId="43368" xr:uid="{00000000-0005-0000-0000-0000B1A80000}"/>
    <cellStyle name="20% - Accent1 4 5 2 6 9" xfId="43369" xr:uid="{00000000-0005-0000-0000-0000B2A80000}"/>
    <cellStyle name="20% - Accent1 4 5 2 7" xfId="43370" xr:uid="{00000000-0005-0000-0000-0000B3A80000}"/>
    <cellStyle name="20% - Accent1 4 5 2 7 2" xfId="43371" xr:uid="{00000000-0005-0000-0000-0000B4A80000}"/>
    <cellStyle name="20% - Accent1 4 5 2 7 2 2" xfId="43372" xr:uid="{00000000-0005-0000-0000-0000B5A80000}"/>
    <cellStyle name="20% - Accent1 4 5 2 7 2 2 2" xfId="43373" xr:uid="{00000000-0005-0000-0000-0000B6A80000}"/>
    <cellStyle name="20% - Accent1 4 5 2 7 2 2 2 2" xfId="43374" xr:uid="{00000000-0005-0000-0000-0000B7A80000}"/>
    <cellStyle name="20% - Accent1 4 5 2 7 2 2 3" xfId="43375" xr:uid="{00000000-0005-0000-0000-0000B8A80000}"/>
    <cellStyle name="20% - Accent1 4 5 2 7 2 3" xfId="43376" xr:uid="{00000000-0005-0000-0000-0000B9A80000}"/>
    <cellStyle name="20% - Accent1 4 5 2 7 2 3 2" xfId="43377" xr:uid="{00000000-0005-0000-0000-0000BAA80000}"/>
    <cellStyle name="20% - Accent1 4 5 2 7 2 4" xfId="43378" xr:uid="{00000000-0005-0000-0000-0000BBA80000}"/>
    <cellStyle name="20% - Accent1 4 5 2 7 3" xfId="43379" xr:uid="{00000000-0005-0000-0000-0000BCA80000}"/>
    <cellStyle name="20% - Accent1 4 5 2 7 3 2" xfId="43380" xr:uid="{00000000-0005-0000-0000-0000BDA80000}"/>
    <cellStyle name="20% - Accent1 4 5 2 7 3 2 2" xfId="43381" xr:uid="{00000000-0005-0000-0000-0000BEA80000}"/>
    <cellStyle name="20% - Accent1 4 5 2 7 3 2 2 2" xfId="43382" xr:uid="{00000000-0005-0000-0000-0000BFA80000}"/>
    <cellStyle name="20% - Accent1 4 5 2 7 3 2 3" xfId="43383" xr:uid="{00000000-0005-0000-0000-0000C0A80000}"/>
    <cellStyle name="20% - Accent1 4 5 2 7 3 3" xfId="43384" xr:uid="{00000000-0005-0000-0000-0000C1A80000}"/>
    <cellStyle name="20% - Accent1 4 5 2 7 3 3 2" xfId="43385" xr:uid="{00000000-0005-0000-0000-0000C2A80000}"/>
    <cellStyle name="20% - Accent1 4 5 2 7 3 4" xfId="43386" xr:uid="{00000000-0005-0000-0000-0000C3A80000}"/>
    <cellStyle name="20% - Accent1 4 5 2 7 4" xfId="43387" xr:uid="{00000000-0005-0000-0000-0000C4A80000}"/>
    <cellStyle name="20% - Accent1 4 5 2 7 4 2" xfId="43388" xr:uid="{00000000-0005-0000-0000-0000C5A80000}"/>
    <cellStyle name="20% - Accent1 4 5 2 7 4 2 2" xfId="43389" xr:uid="{00000000-0005-0000-0000-0000C6A80000}"/>
    <cellStyle name="20% - Accent1 4 5 2 7 4 2 2 2" xfId="43390" xr:uid="{00000000-0005-0000-0000-0000C7A80000}"/>
    <cellStyle name="20% - Accent1 4 5 2 7 4 2 3" xfId="43391" xr:uid="{00000000-0005-0000-0000-0000C8A80000}"/>
    <cellStyle name="20% - Accent1 4 5 2 7 4 3" xfId="43392" xr:uid="{00000000-0005-0000-0000-0000C9A80000}"/>
    <cellStyle name="20% - Accent1 4 5 2 7 4 3 2" xfId="43393" xr:uid="{00000000-0005-0000-0000-0000CAA80000}"/>
    <cellStyle name="20% - Accent1 4 5 2 7 4 4" xfId="43394" xr:uid="{00000000-0005-0000-0000-0000CBA80000}"/>
    <cellStyle name="20% - Accent1 4 5 2 7 5" xfId="43395" xr:uid="{00000000-0005-0000-0000-0000CCA80000}"/>
    <cellStyle name="20% - Accent1 4 5 2 7 5 2" xfId="43396" xr:uid="{00000000-0005-0000-0000-0000CDA80000}"/>
    <cellStyle name="20% - Accent1 4 5 2 7 5 2 2" xfId="43397" xr:uid="{00000000-0005-0000-0000-0000CEA80000}"/>
    <cellStyle name="20% - Accent1 4 5 2 7 5 3" xfId="43398" xr:uid="{00000000-0005-0000-0000-0000CFA80000}"/>
    <cellStyle name="20% - Accent1 4 5 2 7 6" xfId="43399" xr:uid="{00000000-0005-0000-0000-0000D0A80000}"/>
    <cellStyle name="20% - Accent1 4 5 2 7 6 2" xfId="43400" xr:uid="{00000000-0005-0000-0000-0000D1A80000}"/>
    <cellStyle name="20% - Accent1 4 5 2 7 6 2 2" xfId="43401" xr:uid="{00000000-0005-0000-0000-0000D2A80000}"/>
    <cellStyle name="20% - Accent1 4 5 2 7 6 3" xfId="43402" xr:uid="{00000000-0005-0000-0000-0000D3A80000}"/>
    <cellStyle name="20% - Accent1 4 5 2 7 7" xfId="43403" xr:uid="{00000000-0005-0000-0000-0000D4A80000}"/>
    <cellStyle name="20% - Accent1 4 5 2 7 7 2" xfId="43404" xr:uid="{00000000-0005-0000-0000-0000D5A80000}"/>
    <cellStyle name="20% - Accent1 4 5 2 7 8" xfId="43405" xr:uid="{00000000-0005-0000-0000-0000D6A80000}"/>
    <cellStyle name="20% - Accent1 4 5 2 7 8 2" xfId="43406" xr:uid="{00000000-0005-0000-0000-0000D7A80000}"/>
    <cellStyle name="20% - Accent1 4 5 2 7 9" xfId="43407" xr:uid="{00000000-0005-0000-0000-0000D8A80000}"/>
    <cellStyle name="20% - Accent1 4 5 2 8" xfId="43408" xr:uid="{00000000-0005-0000-0000-0000D9A80000}"/>
    <cellStyle name="20% - Accent1 4 5 2 8 2" xfId="43409" xr:uid="{00000000-0005-0000-0000-0000DAA80000}"/>
    <cellStyle name="20% - Accent1 4 5 2 8 2 2" xfId="43410" xr:uid="{00000000-0005-0000-0000-0000DBA80000}"/>
    <cellStyle name="20% - Accent1 4 5 2 8 2 2 2" xfId="43411" xr:uid="{00000000-0005-0000-0000-0000DCA80000}"/>
    <cellStyle name="20% - Accent1 4 5 2 8 2 3" xfId="43412" xr:uid="{00000000-0005-0000-0000-0000DDA80000}"/>
    <cellStyle name="20% - Accent1 4 5 2 8 3" xfId="43413" xr:uid="{00000000-0005-0000-0000-0000DEA80000}"/>
    <cellStyle name="20% - Accent1 4 5 2 8 3 2" xfId="43414" xr:uid="{00000000-0005-0000-0000-0000DFA80000}"/>
    <cellStyle name="20% - Accent1 4 5 2 8 4" xfId="43415" xr:uid="{00000000-0005-0000-0000-0000E0A80000}"/>
    <cellStyle name="20% - Accent1 4 5 2 9" xfId="43416" xr:uid="{00000000-0005-0000-0000-0000E1A80000}"/>
    <cellStyle name="20% - Accent1 4 5 2 9 2" xfId="43417" xr:uid="{00000000-0005-0000-0000-0000E2A80000}"/>
    <cellStyle name="20% - Accent1 4 5 2 9 2 2" xfId="43418" xr:uid="{00000000-0005-0000-0000-0000E3A80000}"/>
    <cellStyle name="20% - Accent1 4 5 2 9 2 2 2" xfId="43419" xr:uid="{00000000-0005-0000-0000-0000E4A80000}"/>
    <cellStyle name="20% - Accent1 4 5 2 9 2 3" xfId="43420" xr:uid="{00000000-0005-0000-0000-0000E5A80000}"/>
    <cellStyle name="20% - Accent1 4 5 2 9 3" xfId="43421" xr:uid="{00000000-0005-0000-0000-0000E6A80000}"/>
    <cellStyle name="20% - Accent1 4 5 2 9 3 2" xfId="43422" xr:uid="{00000000-0005-0000-0000-0000E7A80000}"/>
    <cellStyle name="20% - Accent1 4 5 2 9 4" xfId="43423" xr:uid="{00000000-0005-0000-0000-0000E8A80000}"/>
    <cellStyle name="20% - Accent1 4 5 3" xfId="43424" xr:uid="{00000000-0005-0000-0000-0000E9A80000}"/>
    <cellStyle name="20% - Accent1 4 5 3 10" xfId="43425" xr:uid="{00000000-0005-0000-0000-0000EAA80000}"/>
    <cellStyle name="20% - Accent1 4 5 3 10 2" xfId="43426" xr:uid="{00000000-0005-0000-0000-0000EBA80000}"/>
    <cellStyle name="20% - Accent1 4 5 3 10 2 2" xfId="43427" xr:uid="{00000000-0005-0000-0000-0000ECA80000}"/>
    <cellStyle name="20% - Accent1 4 5 3 10 3" xfId="43428" xr:uid="{00000000-0005-0000-0000-0000EDA80000}"/>
    <cellStyle name="20% - Accent1 4 5 3 11" xfId="43429" xr:uid="{00000000-0005-0000-0000-0000EEA80000}"/>
    <cellStyle name="20% - Accent1 4 5 3 11 2" xfId="43430" xr:uid="{00000000-0005-0000-0000-0000EFA80000}"/>
    <cellStyle name="20% - Accent1 4 5 3 11 2 2" xfId="43431" xr:uid="{00000000-0005-0000-0000-0000F0A80000}"/>
    <cellStyle name="20% - Accent1 4 5 3 11 3" xfId="43432" xr:uid="{00000000-0005-0000-0000-0000F1A80000}"/>
    <cellStyle name="20% - Accent1 4 5 3 12" xfId="43433" xr:uid="{00000000-0005-0000-0000-0000F2A80000}"/>
    <cellStyle name="20% - Accent1 4 5 3 12 2" xfId="43434" xr:uid="{00000000-0005-0000-0000-0000F3A80000}"/>
    <cellStyle name="20% - Accent1 4 5 3 13" xfId="43435" xr:uid="{00000000-0005-0000-0000-0000F4A80000}"/>
    <cellStyle name="20% - Accent1 4 5 3 13 2" xfId="43436" xr:uid="{00000000-0005-0000-0000-0000F5A80000}"/>
    <cellStyle name="20% - Accent1 4 5 3 14" xfId="43437" xr:uid="{00000000-0005-0000-0000-0000F6A80000}"/>
    <cellStyle name="20% - Accent1 4 5 3 2" xfId="43438" xr:uid="{00000000-0005-0000-0000-0000F7A80000}"/>
    <cellStyle name="20% - Accent1 4 5 3 2 10" xfId="43439" xr:uid="{00000000-0005-0000-0000-0000F8A80000}"/>
    <cellStyle name="20% - Accent1 4 5 3 2 10 2" xfId="43440" xr:uid="{00000000-0005-0000-0000-0000F9A80000}"/>
    <cellStyle name="20% - Accent1 4 5 3 2 11" xfId="43441" xr:uid="{00000000-0005-0000-0000-0000FAA80000}"/>
    <cellStyle name="20% - Accent1 4 5 3 2 2" xfId="43442" xr:uid="{00000000-0005-0000-0000-0000FBA80000}"/>
    <cellStyle name="20% - Accent1 4 5 3 2 2 2" xfId="43443" xr:uid="{00000000-0005-0000-0000-0000FCA80000}"/>
    <cellStyle name="20% - Accent1 4 5 3 2 2 2 2" xfId="43444" xr:uid="{00000000-0005-0000-0000-0000FDA80000}"/>
    <cellStyle name="20% - Accent1 4 5 3 2 2 2 2 2" xfId="43445" xr:uid="{00000000-0005-0000-0000-0000FEA80000}"/>
    <cellStyle name="20% - Accent1 4 5 3 2 2 2 2 2 2" xfId="43446" xr:uid="{00000000-0005-0000-0000-0000FFA80000}"/>
    <cellStyle name="20% - Accent1 4 5 3 2 2 2 2 3" xfId="43447" xr:uid="{00000000-0005-0000-0000-000000A90000}"/>
    <cellStyle name="20% - Accent1 4 5 3 2 2 2 3" xfId="43448" xr:uid="{00000000-0005-0000-0000-000001A90000}"/>
    <cellStyle name="20% - Accent1 4 5 3 2 2 2 3 2" xfId="43449" xr:uid="{00000000-0005-0000-0000-000002A90000}"/>
    <cellStyle name="20% - Accent1 4 5 3 2 2 2 4" xfId="43450" xr:uid="{00000000-0005-0000-0000-000003A90000}"/>
    <cellStyle name="20% - Accent1 4 5 3 2 2 3" xfId="43451" xr:uid="{00000000-0005-0000-0000-000004A90000}"/>
    <cellStyle name="20% - Accent1 4 5 3 2 2 3 2" xfId="43452" xr:uid="{00000000-0005-0000-0000-000005A90000}"/>
    <cellStyle name="20% - Accent1 4 5 3 2 2 3 2 2" xfId="43453" xr:uid="{00000000-0005-0000-0000-000006A90000}"/>
    <cellStyle name="20% - Accent1 4 5 3 2 2 3 2 2 2" xfId="43454" xr:uid="{00000000-0005-0000-0000-000007A90000}"/>
    <cellStyle name="20% - Accent1 4 5 3 2 2 3 2 3" xfId="43455" xr:uid="{00000000-0005-0000-0000-000008A90000}"/>
    <cellStyle name="20% - Accent1 4 5 3 2 2 3 3" xfId="43456" xr:uid="{00000000-0005-0000-0000-000009A90000}"/>
    <cellStyle name="20% - Accent1 4 5 3 2 2 3 3 2" xfId="43457" xr:uid="{00000000-0005-0000-0000-00000AA90000}"/>
    <cellStyle name="20% - Accent1 4 5 3 2 2 3 4" xfId="43458" xr:uid="{00000000-0005-0000-0000-00000BA90000}"/>
    <cellStyle name="20% - Accent1 4 5 3 2 2 4" xfId="43459" xr:uid="{00000000-0005-0000-0000-00000CA90000}"/>
    <cellStyle name="20% - Accent1 4 5 3 2 2 4 2" xfId="43460" xr:uid="{00000000-0005-0000-0000-00000DA90000}"/>
    <cellStyle name="20% - Accent1 4 5 3 2 2 4 2 2" xfId="43461" xr:uid="{00000000-0005-0000-0000-00000EA90000}"/>
    <cellStyle name="20% - Accent1 4 5 3 2 2 4 2 2 2" xfId="43462" xr:uid="{00000000-0005-0000-0000-00000FA90000}"/>
    <cellStyle name="20% - Accent1 4 5 3 2 2 4 2 3" xfId="43463" xr:uid="{00000000-0005-0000-0000-000010A90000}"/>
    <cellStyle name="20% - Accent1 4 5 3 2 2 4 3" xfId="43464" xr:uid="{00000000-0005-0000-0000-000011A90000}"/>
    <cellStyle name="20% - Accent1 4 5 3 2 2 4 3 2" xfId="43465" xr:uid="{00000000-0005-0000-0000-000012A90000}"/>
    <cellStyle name="20% - Accent1 4 5 3 2 2 4 4" xfId="43466" xr:uid="{00000000-0005-0000-0000-000013A90000}"/>
    <cellStyle name="20% - Accent1 4 5 3 2 2 5" xfId="43467" xr:uid="{00000000-0005-0000-0000-000014A90000}"/>
    <cellStyle name="20% - Accent1 4 5 3 2 2 5 2" xfId="43468" xr:uid="{00000000-0005-0000-0000-000015A90000}"/>
    <cellStyle name="20% - Accent1 4 5 3 2 2 5 2 2" xfId="43469" xr:uid="{00000000-0005-0000-0000-000016A90000}"/>
    <cellStyle name="20% - Accent1 4 5 3 2 2 5 3" xfId="43470" xr:uid="{00000000-0005-0000-0000-000017A90000}"/>
    <cellStyle name="20% - Accent1 4 5 3 2 2 6" xfId="43471" xr:uid="{00000000-0005-0000-0000-000018A90000}"/>
    <cellStyle name="20% - Accent1 4 5 3 2 2 6 2" xfId="43472" xr:uid="{00000000-0005-0000-0000-000019A90000}"/>
    <cellStyle name="20% - Accent1 4 5 3 2 2 6 2 2" xfId="43473" xr:uid="{00000000-0005-0000-0000-00001AA90000}"/>
    <cellStyle name="20% - Accent1 4 5 3 2 2 6 3" xfId="43474" xr:uid="{00000000-0005-0000-0000-00001BA90000}"/>
    <cellStyle name="20% - Accent1 4 5 3 2 2 7" xfId="43475" xr:uid="{00000000-0005-0000-0000-00001CA90000}"/>
    <cellStyle name="20% - Accent1 4 5 3 2 2 7 2" xfId="43476" xr:uid="{00000000-0005-0000-0000-00001DA90000}"/>
    <cellStyle name="20% - Accent1 4 5 3 2 2 8" xfId="43477" xr:uid="{00000000-0005-0000-0000-00001EA90000}"/>
    <cellStyle name="20% - Accent1 4 5 3 2 2 8 2" xfId="43478" xr:uid="{00000000-0005-0000-0000-00001FA90000}"/>
    <cellStyle name="20% - Accent1 4 5 3 2 2 9" xfId="43479" xr:uid="{00000000-0005-0000-0000-000020A90000}"/>
    <cellStyle name="20% - Accent1 4 5 3 2 3" xfId="43480" xr:uid="{00000000-0005-0000-0000-000021A90000}"/>
    <cellStyle name="20% - Accent1 4 5 3 2 3 2" xfId="43481" xr:uid="{00000000-0005-0000-0000-000022A90000}"/>
    <cellStyle name="20% - Accent1 4 5 3 2 3 2 2" xfId="43482" xr:uid="{00000000-0005-0000-0000-000023A90000}"/>
    <cellStyle name="20% - Accent1 4 5 3 2 3 2 2 2" xfId="43483" xr:uid="{00000000-0005-0000-0000-000024A90000}"/>
    <cellStyle name="20% - Accent1 4 5 3 2 3 2 2 2 2" xfId="43484" xr:uid="{00000000-0005-0000-0000-000025A90000}"/>
    <cellStyle name="20% - Accent1 4 5 3 2 3 2 2 3" xfId="43485" xr:uid="{00000000-0005-0000-0000-000026A90000}"/>
    <cellStyle name="20% - Accent1 4 5 3 2 3 2 3" xfId="43486" xr:uid="{00000000-0005-0000-0000-000027A90000}"/>
    <cellStyle name="20% - Accent1 4 5 3 2 3 2 3 2" xfId="43487" xr:uid="{00000000-0005-0000-0000-000028A90000}"/>
    <cellStyle name="20% - Accent1 4 5 3 2 3 2 4" xfId="43488" xr:uid="{00000000-0005-0000-0000-000029A90000}"/>
    <cellStyle name="20% - Accent1 4 5 3 2 3 3" xfId="43489" xr:uid="{00000000-0005-0000-0000-00002AA90000}"/>
    <cellStyle name="20% - Accent1 4 5 3 2 3 3 2" xfId="43490" xr:uid="{00000000-0005-0000-0000-00002BA90000}"/>
    <cellStyle name="20% - Accent1 4 5 3 2 3 3 2 2" xfId="43491" xr:uid="{00000000-0005-0000-0000-00002CA90000}"/>
    <cellStyle name="20% - Accent1 4 5 3 2 3 3 2 2 2" xfId="43492" xr:uid="{00000000-0005-0000-0000-00002DA90000}"/>
    <cellStyle name="20% - Accent1 4 5 3 2 3 3 2 3" xfId="43493" xr:uid="{00000000-0005-0000-0000-00002EA90000}"/>
    <cellStyle name="20% - Accent1 4 5 3 2 3 3 3" xfId="43494" xr:uid="{00000000-0005-0000-0000-00002FA90000}"/>
    <cellStyle name="20% - Accent1 4 5 3 2 3 3 3 2" xfId="43495" xr:uid="{00000000-0005-0000-0000-000030A90000}"/>
    <cellStyle name="20% - Accent1 4 5 3 2 3 3 4" xfId="43496" xr:uid="{00000000-0005-0000-0000-000031A90000}"/>
    <cellStyle name="20% - Accent1 4 5 3 2 3 4" xfId="43497" xr:uid="{00000000-0005-0000-0000-000032A90000}"/>
    <cellStyle name="20% - Accent1 4 5 3 2 3 4 2" xfId="43498" xr:uid="{00000000-0005-0000-0000-000033A90000}"/>
    <cellStyle name="20% - Accent1 4 5 3 2 3 4 2 2" xfId="43499" xr:uid="{00000000-0005-0000-0000-000034A90000}"/>
    <cellStyle name="20% - Accent1 4 5 3 2 3 4 2 2 2" xfId="43500" xr:uid="{00000000-0005-0000-0000-000035A90000}"/>
    <cellStyle name="20% - Accent1 4 5 3 2 3 4 2 3" xfId="43501" xr:uid="{00000000-0005-0000-0000-000036A90000}"/>
    <cellStyle name="20% - Accent1 4 5 3 2 3 4 3" xfId="43502" xr:uid="{00000000-0005-0000-0000-000037A90000}"/>
    <cellStyle name="20% - Accent1 4 5 3 2 3 4 3 2" xfId="43503" xr:uid="{00000000-0005-0000-0000-000038A90000}"/>
    <cellStyle name="20% - Accent1 4 5 3 2 3 4 4" xfId="43504" xr:uid="{00000000-0005-0000-0000-000039A90000}"/>
    <cellStyle name="20% - Accent1 4 5 3 2 3 5" xfId="43505" xr:uid="{00000000-0005-0000-0000-00003AA90000}"/>
    <cellStyle name="20% - Accent1 4 5 3 2 3 5 2" xfId="43506" xr:uid="{00000000-0005-0000-0000-00003BA90000}"/>
    <cellStyle name="20% - Accent1 4 5 3 2 3 5 2 2" xfId="43507" xr:uid="{00000000-0005-0000-0000-00003CA90000}"/>
    <cellStyle name="20% - Accent1 4 5 3 2 3 5 3" xfId="43508" xr:uid="{00000000-0005-0000-0000-00003DA90000}"/>
    <cellStyle name="20% - Accent1 4 5 3 2 3 6" xfId="43509" xr:uid="{00000000-0005-0000-0000-00003EA90000}"/>
    <cellStyle name="20% - Accent1 4 5 3 2 3 6 2" xfId="43510" xr:uid="{00000000-0005-0000-0000-00003FA90000}"/>
    <cellStyle name="20% - Accent1 4 5 3 2 3 6 2 2" xfId="43511" xr:uid="{00000000-0005-0000-0000-000040A90000}"/>
    <cellStyle name="20% - Accent1 4 5 3 2 3 6 3" xfId="43512" xr:uid="{00000000-0005-0000-0000-000041A90000}"/>
    <cellStyle name="20% - Accent1 4 5 3 2 3 7" xfId="43513" xr:uid="{00000000-0005-0000-0000-000042A90000}"/>
    <cellStyle name="20% - Accent1 4 5 3 2 3 7 2" xfId="43514" xr:uid="{00000000-0005-0000-0000-000043A90000}"/>
    <cellStyle name="20% - Accent1 4 5 3 2 3 8" xfId="43515" xr:uid="{00000000-0005-0000-0000-000044A90000}"/>
    <cellStyle name="20% - Accent1 4 5 3 2 3 8 2" xfId="43516" xr:uid="{00000000-0005-0000-0000-000045A90000}"/>
    <cellStyle name="20% - Accent1 4 5 3 2 3 9" xfId="43517" xr:uid="{00000000-0005-0000-0000-000046A90000}"/>
    <cellStyle name="20% - Accent1 4 5 3 2 4" xfId="43518" xr:uid="{00000000-0005-0000-0000-000047A90000}"/>
    <cellStyle name="20% - Accent1 4 5 3 2 4 2" xfId="43519" xr:uid="{00000000-0005-0000-0000-000048A90000}"/>
    <cellStyle name="20% - Accent1 4 5 3 2 4 2 2" xfId="43520" xr:uid="{00000000-0005-0000-0000-000049A90000}"/>
    <cellStyle name="20% - Accent1 4 5 3 2 4 2 2 2" xfId="43521" xr:uid="{00000000-0005-0000-0000-00004AA90000}"/>
    <cellStyle name="20% - Accent1 4 5 3 2 4 2 3" xfId="43522" xr:uid="{00000000-0005-0000-0000-00004BA90000}"/>
    <cellStyle name="20% - Accent1 4 5 3 2 4 3" xfId="43523" xr:uid="{00000000-0005-0000-0000-00004CA90000}"/>
    <cellStyle name="20% - Accent1 4 5 3 2 4 3 2" xfId="43524" xr:uid="{00000000-0005-0000-0000-00004DA90000}"/>
    <cellStyle name="20% - Accent1 4 5 3 2 4 4" xfId="43525" xr:uid="{00000000-0005-0000-0000-00004EA90000}"/>
    <cellStyle name="20% - Accent1 4 5 3 2 5" xfId="43526" xr:uid="{00000000-0005-0000-0000-00004FA90000}"/>
    <cellStyle name="20% - Accent1 4 5 3 2 5 2" xfId="43527" xr:uid="{00000000-0005-0000-0000-000050A90000}"/>
    <cellStyle name="20% - Accent1 4 5 3 2 5 2 2" xfId="43528" xr:uid="{00000000-0005-0000-0000-000051A90000}"/>
    <cellStyle name="20% - Accent1 4 5 3 2 5 2 2 2" xfId="43529" xr:uid="{00000000-0005-0000-0000-000052A90000}"/>
    <cellStyle name="20% - Accent1 4 5 3 2 5 2 3" xfId="43530" xr:uid="{00000000-0005-0000-0000-000053A90000}"/>
    <cellStyle name="20% - Accent1 4 5 3 2 5 3" xfId="43531" xr:uid="{00000000-0005-0000-0000-000054A90000}"/>
    <cellStyle name="20% - Accent1 4 5 3 2 5 3 2" xfId="43532" xr:uid="{00000000-0005-0000-0000-000055A90000}"/>
    <cellStyle name="20% - Accent1 4 5 3 2 5 4" xfId="43533" xr:uid="{00000000-0005-0000-0000-000056A90000}"/>
    <cellStyle name="20% - Accent1 4 5 3 2 6" xfId="43534" xr:uid="{00000000-0005-0000-0000-000057A90000}"/>
    <cellStyle name="20% - Accent1 4 5 3 2 6 2" xfId="43535" xr:uid="{00000000-0005-0000-0000-000058A90000}"/>
    <cellStyle name="20% - Accent1 4 5 3 2 6 2 2" xfId="43536" xr:uid="{00000000-0005-0000-0000-000059A90000}"/>
    <cellStyle name="20% - Accent1 4 5 3 2 6 2 2 2" xfId="43537" xr:uid="{00000000-0005-0000-0000-00005AA90000}"/>
    <cellStyle name="20% - Accent1 4 5 3 2 6 2 3" xfId="43538" xr:uid="{00000000-0005-0000-0000-00005BA90000}"/>
    <cellStyle name="20% - Accent1 4 5 3 2 6 3" xfId="43539" xr:uid="{00000000-0005-0000-0000-00005CA90000}"/>
    <cellStyle name="20% - Accent1 4 5 3 2 6 3 2" xfId="43540" xr:uid="{00000000-0005-0000-0000-00005DA90000}"/>
    <cellStyle name="20% - Accent1 4 5 3 2 6 4" xfId="43541" xr:uid="{00000000-0005-0000-0000-00005EA90000}"/>
    <cellStyle name="20% - Accent1 4 5 3 2 7" xfId="43542" xr:uid="{00000000-0005-0000-0000-00005FA90000}"/>
    <cellStyle name="20% - Accent1 4 5 3 2 7 2" xfId="43543" xr:uid="{00000000-0005-0000-0000-000060A90000}"/>
    <cellStyle name="20% - Accent1 4 5 3 2 7 2 2" xfId="43544" xr:uid="{00000000-0005-0000-0000-000061A90000}"/>
    <cellStyle name="20% - Accent1 4 5 3 2 7 3" xfId="43545" xr:uid="{00000000-0005-0000-0000-000062A90000}"/>
    <cellStyle name="20% - Accent1 4 5 3 2 8" xfId="43546" xr:uid="{00000000-0005-0000-0000-000063A90000}"/>
    <cellStyle name="20% - Accent1 4 5 3 2 8 2" xfId="43547" xr:uid="{00000000-0005-0000-0000-000064A90000}"/>
    <cellStyle name="20% - Accent1 4 5 3 2 8 2 2" xfId="43548" xr:uid="{00000000-0005-0000-0000-000065A90000}"/>
    <cellStyle name="20% - Accent1 4 5 3 2 8 3" xfId="43549" xr:uid="{00000000-0005-0000-0000-000066A90000}"/>
    <cellStyle name="20% - Accent1 4 5 3 2 9" xfId="43550" xr:uid="{00000000-0005-0000-0000-000067A90000}"/>
    <cellStyle name="20% - Accent1 4 5 3 2 9 2" xfId="43551" xr:uid="{00000000-0005-0000-0000-000068A90000}"/>
    <cellStyle name="20% - Accent1 4 5 3 3" xfId="43552" xr:uid="{00000000-0005-0000-0000-000069A90000}"/>
    <cellStyle name="20% - Accent1 4 5 3 3 10" xfId="43553" xr:uid="{00000000-0005-0000-0000-00006AA90000}"/>
    <cellStyle name="20% - Accent1 4 5 3 3 10 2" xfId="43554" xr:uid="{00000000-0005-0000-0000-00006BA90000}"/>
    <cellStyle name="20% - Accent1 4 5 3 3 11" xfId="43555" xr:uid="{00000000-0005-0000-0000-00006CA90000}"/>
    <cellStyle name="20% - Accent1 4 5 3 3 2" xfId="43556" xr:uid="{00000000-0005-0000-0000-00006DA90000}"/>
    <cellStyle name="20% - Accent1 4 5 3 3 2 2" xfId="43557" xr:uid="{00000000-0005-0000-0000-00006EA90000}"/>
    <cellStyle name="20% - Accent1 4 5 3 3 2 2 2" xfId="43558" xr:uid="{00000000-0005-0000-0000-00006FA90000}"/>
    <cellStyle name="20% - Accent1 4 5 3 3 2 2 2 2" xfId="43559" xr:uid="{00000000-0005-0000-0000-000070A90000}"/>
    <cellStyle name="20% - Accent1 4 5 3 3 2 2 2 2 2" xfId="43560" xr:uid="{00000000-0005-0000-0000-000071A90000}"/>
    <cellStyle name="20% - Accent1 4 5 3 3 2 2 2 3" xfId="43561" xr:uid="{00000000-0005-0000-0000-000072A90000}"/>
    <cellStyle name="20% - Accent1 4 5 3 3 2 2 3" xfId="43562" xr:uid="{00000000-0005-0000-0000-000073A90000}"/>
    <cellStyle name="20% - Accent1 4 5 3 3 2 2 3 2" xfId="43563" xr:uid="{00000000-0005-0000-0000-000074A90000}"/>
    <cellStyle name="20% - Accent1 4 5 3 3 2 2 4" xfId="43564" xr:uid="{00000000-0005-0000-0000-000075A90000}"/>
    <cellStyle name="20% - Accent1 4 5 3 3 2 3" xfId="43565" xr:uid="{00000000-0005-0000-0000-000076A90000}"/>
    <cellStyle name="20% - Accent1 4 5 3 3 2 3 2" xfId="43566" xr:uid="{00000000-0005-0000-0000-000077A90000}"/>
    <cellStyle name="20% - Accent1 4 5 3 3 2 3 2 2" xfId="43567" xr:uid="{00000000-0005-0000-0000-000078A90000}"/>
    <cellStyle name="20% - Accent1 4 5 3 3 2 3 2 2 2" xfId="43568" xr:uid="{00000000-0005-0000-0000-000079A90000}"/>
    <cellStyle name="20% - Accent1 4 5 3 3 2 3 2 3" xfId="43569" xr:uid="{00000000-0005-0000-0000-00007AA90000}"/>
    <cellStyle name="20% - Accent1 4 5 3 3 2 3 3" xfId="43570" xr:uid="{00000000-0005-0000-0000-00007BA90000}"/>
    <cellStyle name="20% - Accent1 4 5 3 3 2 3 3 2" xfId="43571" xr:uid="{00000000-0005-0000-0000-00007CA90000}"/>
    <cellStyle name="20% - Accent1 4 5 3 3 2 3 4" xfId="43572" xr:uid="{00000000-0005-0000-0000-00007DA90000}"/>
    <cellStyle name="20% - Accent1 4 5 3 3 2 4" xfId="43573" xr:uid="{00000000-0005-0000-0000-00007EA90000}"/>
    <cellStyle name="20% - Accent1 4 5 3 3 2 4 2" xfId="43574" xr:uid="{00000000-0005-0000-0000-00007FA90000}"/>
    <cellStyle name="20% - Accent1 4 5 3 3 2 4 2 2" xfId="43575" xr:uid="{00000000-0005-0000-0000-000080A90000}"/>
    <cellStyle name="20% - Accent1 4 5 3 3 2 4 2 2 2" xfId="43576" xr:uid="{00000000-0005-0000-0000-000081A90000}"/>
    <cellStyle name="20% - Accent1 4 5 3 3 2 4 2 3" xfId="43577" xr:uid="{00000000-0005-0000-0000-000082A90000}"/>
    <cellStyle name="20% - Accent1 4 5 3 3 2 4 3" xfId="43578" xr:uid="{00000000-0005-0000-0000-000083A90000}"/>
    <cellStyle name="20% - Accent1 4 5 3 3 2 4 3 2" xfId="43579" xr:uid="{00000000-0005-0000-0000-000084A90000}"/>
    <cellStyle name="20% - Accent1 4 5 3 3 2 4 4" xfId="43580" xr:uid="{00000000-0005-0000-0000-000085A90000}"/>
    <cellStyle name="20% - Accent1 4 5 3 3 2 5" xfId="43581" xr:uid="{00000000-0005-0000-0000-000086A90000}"/>
    <cellStyle name="20% - Accent1 4 5 3 3 2 5 2" xfId="43582" xr:uid="{00000000-0005-0000-0000-000087A90000}"/>
    <cellStyle name="20% - Accent1 4 5 3 3 2 5 2 2" xfId="43583" xr:uid="{00000000-0005-0000-0000-000088A90000}"/>
    <cellStyle name="20% - Accent1 4 5 3 3 2 5 3" xfId="43584" xr:uid="{00000000-0005-0000-0000-000089A90000}"/>
    <cellStyle name="20% - Accent1 4 5 3 3 2 6" xfId="43585" xr:uid="{00000000-0005-0000-0000-00008AA90000}"/>
    <cellStyle name="20% - Accent1 4 5 3 3 2 6 2" xfId="43586" xr:uid="{00000000-0005-0000-0000-00008BA90000}"/>
    <cellStyle name="20% - Accent1 4 5 3 3 2 6 2 2" xfId="43587" xr:uid="{00000000-0005-0000-0000-00008CA90000}"/>
    <cellStyle name="20% - Accent1 4 5 3 3 2 6 3" xfId="43588" xr:uid="{00000000-0005-0000-0000-00008DA90000}"/>
    <cellStyle name="20% - Accent1 4 5 3 3 2 7" xfId="43589" xr:uid="{00000000-0005-0000-0000-00008EA90000}"/>
    <cellStyle name="20% - Accent1 4 5 3 3 2 7 2" xfId="43590" xr:uid="{00000000-0005-0000-0000-00008FA90000}"/>
    <cellStyle name="20% - Accent1 4 5 3 3 2 8" xfId="43591" xr:uid="{00000000-0005-0000-0000-000090A90000}"/>
    <cellStyle name="20% - Accent1 4 5 3 3 2 8 2" xfId="43592" xr:uid="{00000000-0005-0000-0000-000091A90000}"/>
    <cellStyle name="20% - Accent1 4 5 3 3 2 9" xfId="43593" xr:uid="{00000000-0005-0000-0000-000092A90000}"/>
    <cellStyle name="20% - Accent1 4 5 3 3 3" xfId="43594" xr:uid="{00000000-0005-0000-0000-000093A90000}"/>
    <cellStyle name="20% - Accent1 4 5 3 3 3 2" xfId="43595" xr:uid="{00000000-0005-0000-0000-000094A90000}"/>
    <cellStyle name="20% - Accent1 4 5 3 3 3 2 2" xfId="43596" xr:uid="{00000000-0005-0000-0000-000095A90000}"/>
    <cellStyle name="20% - Accent1 4 5 3 3 3 2 2 2" xfId="43597" xr:uid="{00000000-0005-0000-0000-000096A90000}"/>
    <cellStyle name="20% - Accent1 4 5 3 3 3 2 2 2 2" xfId="43598" xr:uid="{00000000-0005-0000-0000-000097A90000}"/>
    <cellStyle name="20% - Accent1 4 5 3 3 3 2 2 3" xfId="43599" xr:uid="{00000000-0005-0000-0000-000098A90000}"/>
    <cellStyle name="20% - Accent1 4 5 3 3 3 2 3" xfId="43600" xr:uid="{00000000-0005-0000-0000-000099A90000}"/>
    <cellStyle name="20% - Accent1 4 5 3 3 3 2 3 2" xfId="43601" xr:uid="{00000000-0005-0000-0000-00009AA90000}"/>
    <cellStyle name="20% - Accent1 4 5 3 3 3 2 4" xfId="43602" xr:uid="{00000000-0005-0000-0000-00009BA90000}"/>
    <cellStyle name="20% - Accent1 4 5 3 3 3 3" xfId="43603" xr:uid="{00000000-0005-0000-0000-00009CA90000}"/>
    <cellStyle name="20% - Accent1 4 5 3 3 3 3 2" xfId="43604" xr:uid="{00000000-0005-0000-0000-00009DA90000}"/>
    <cellStyle name="20% - Accent1 4 5 3 3 3 3 2 2" xfId="43605" xr:uid="{00000000-0005-0000-0000-00009EA90000}"/>
    <cellStyle name="20% - Accent1 4 5 3 3 3 3 2 2 2" xfId="43606" xr:uid="{00000000-0005-0000-0000-00009FA90000}"/>
    <cellStyle name="20% - Accent1 4 5 3 3 3 3 2 3" xfId="43607" xr:uid="{00000000-0005-0000-0000-0000A0A90000}"/>
    <cellStyle name="20% - Accent1 4 5 3 3 3 3 3" xfId="43608" xr:uid="{00000000-0005-0000-0000-0000A1A90000}"/>
    <cellStyle name="20% - Accent1 4 5 3 3 3 3 3 2" xfId="43609" xr:uid="{00000000-0005-0000-0000-0000A2A90000}"/>
    <cellStyle name="20% - Accent1 4 5 3 3 3 3 4" xfId="43610" xr:uid="{00000000-0005-0000-0000-0000A3A90000}"/>
    <cellStyle name="20% - Accent1 4 5 3 3 3 4" xfId="43611" xr:uid="{00000000-0005-0000-0000-0000A4A90000}"/>
    <cellStyle name="20% - Accent1 4 5 3 3 3 4 2" xfId="43612" xr:uid="{00000000-0005-0000-0000-0000A5A90000}"/>
    <cellStyle name="20% - Accent1 4 5 3 3 3 4 2 2" xfId="43613" xr:uid="{00000000-0005-0000-0000-0000A6A90000}"/>
    <cellStyle name="20% - Accent1 4 5 3 3 3 4 2 2 2" xfId="43614" xr:uid="{00000000-0005-0000-0000-0000A7A90000}"/>
    <cellStyle name="20% - Accent1 4 5 3 3 3 4 2 3" xfId="43615" xr:uid="{00000000-0005-0000-0000-0000A8A90000}"/>
    <cellStyle name="20% - Accent1 4 5 3 3 3 4 3" xfId="43616" xr:uid="{00000000-0005-0000-0000-0000A9A90000}"/>
    <cellStyle name="20% - Accent1 4 5 3 3 3 4 3 2" xfId="43617" xr:uid="{00000000-0005-0000-0000-0000AAA90000}"/>
    <cellStyle name="20% - Accent1 4 5 3 3 3 4 4" xfId="43618" xr:uid="{00000000-0005-0000-0000-0000ABA90000}"/>
    <cellStyle name="20% - Accent1 4 5 3 3 3 5" xfId="43619" xr:uid="{00000000-0005-0000-0000-0000ACA90000}"/>
    <cellStyle name="20% - Accent1 4 5 3 3 3 5 2" xfId="43620" xr:uid="{00000000-0005-0000-0000-0000ADA90000}"/>
    <cellStyle name="20% - Accent1 4 5 3 3 3 5 2 2" xfId="43621" xr:uid="{00000000-0005-0000-0000-0000AEA90000}"/>
    <cellStyle name="20% - Accent1 4 5 3 3 3 5 3" xfId="43622" xr:uid="{00000000-0005-0000-0000-0000AFA90000}"/>
    <cellStyle name="20% - Accent1 4 5 3 3 3 6" xfId="43623" xr:uid="{00000000-0005-0000-0000-0000B0A90000}"/>
    <cellStyle name="20% - Accent1 4 5 3 3 3 6 2" xfId="43624" xr:uid="{00000000-0005-0000-0000-0000B1A90000}"/>
    <cellStyle name="20% - Accent1 4 5 3 3 3 6 2 2" xfId="43625" xr:uid="{00000000-0005-0000-0000-0000B2A90000}"/>
    <cellStyle name="20% - Accent1 4 5 3 3 3 6 3" xfId="43626" xr:uid="{00000000-0005-0000-0000-0000B3A90000}"/>
    <cellStyle name="20% - Accent1 4 5 3 3 3 7" xfId="43627" xr:uid="{00000000-0005-0000-0000-0000B4A90000}"/>
    <cellStyle name="20% - Accent1 4 5 3 3 3 7 2" xfId="43628" xr:uid="{00000000-0005-0000-0000-0000B5A90000}"/>
    <cellStyle name="20% - Accent1 4 5 3 3 3 8" xfId="43629" xr:uid="{00000000-0005-0000-0000-0000B6A90000}"/>
    <cellStyle name="20% - Accent1 4 5 3 3 3 8 2" xfId="43630" xr:uid="{00000000-0005-0000-0000-0000B7A90000}"/>
    <cellStyle name="20% - Accent1 4 5 3 3 3 9" xfId="43631" xr:uid="{00000000-0005-0000-0000-0000B8A90000}"/>
    <cellStyle name="20% - Accent1 4 5 3 3 4" xfId="43632" xr:uid="{00000000-0005-0000-0000-0000B9A90000}"/>
    <cellStyle name="20% - Accent1 4 5 3 3 4 2" xfId="43633" xr:uid="{00000000-0005-0000-0000-0000BAA90000}"/>
    <cellStyle name="20% - Accent1 4 5 3 3 4 2 2" xfId="43634" xr:uid="{00000000-0005-0000-0000-0000BBA90000}"/>
    <cellStyle name="20% - Accent1 4 5 3 3 4 2 2 2" xfId="43635" xr:uid="{00000000-0005-0000-0000-0000BCA90000}"/>
    <cellStyle name="20% - Accent1 4 5 3 3 4 2 3" xfId="43636" xr:uid="{00000000-0005-0000-0000-0000BDA90000}"/>
    <cellStyle name="20% - Accent1 4 5 3 3 4 3" xfId="43637" xr:uid="{00000000-0005-0000-0000-0000BEA90000}"/>
    <cellStyle name="20% - Accent1 4 5 3 3 4 3 2" xfId="43638" xr:uid="{00000000-0005-0000-0000-0000BFA90000}"/>
    <cellStyle name="20% - Accent1 4 5 3 3 4 4" xfId="43639" xr:uid="{00000000-0005-0000-0000-0000C0A90000}"/>
    <cellStyle name="20% - Accent1 4 5 3 3 5" xfId="43640" xr:uid="{00000000-0005-0000-0000-0000C1A90000}"/>
    <cellStyle name="20% - Accent1 4 5 3 3 5 2" xfId="43641" xr:uid="{00000000-0005-0000-0000-0000C2A90000}"/>
    <cellStyle name="20% - Accent1 4 5 3 3 5 2 2" xfId="43642" xr:uid="{00000000-0005-0000-0000-0000C3A90000}"/>
    <cellStyle name="20% - Accent1 4 5 3 3 5 2 2 2" xfId="43643" xr:uid="{00000000-0005-0000-0000-0000C4A90000}"/>
    <cellStyle name="20% - Accent1 4 5 3 3 5 2 3" xfId="43644" xr:uid="{00000000-0005-0000-0000-0000C5A90000}"/>
    <cellStyle name="20% - Accent1 4 5 3 3 5 3" xfId="43645" xr:uid="{00000000-0005-0000-0000-0000C6A90000}"/>
    <cellStyle name="20% - Accent1 4 5 3 3 5 3 2" xfId="43646" xr:uid="{00000000-0005-0000-0000-0000C7A90000}"/>
    <cellStyle name="20% - Accent1 4 5 3 3 5 4" xfId="43647" xr:uid="{00000000-0005-0000-0000-0000C8A90000}"/>
    <cellStyle name="20% - Accent1 4 5 3 3 6" xfId="43648" xr:uid="{00000000-0005-0000-0000-0000C9A90000}"/>
    <cellStyle name="20% - Accent1 4 5 3 3 6 2" xfId="43649" xr:uid="{00000000-0005-0000-0000-0000CAA90000}"/>
    <cellStyle name="20% - Accent1 4 5 3 3 6 2 2" xfId="43650" xr:uid="{00000000-0005-0000-0000-0000CBA90000}"/>
    <cellStyle name="20% - Accent1 4 5 3 3 6 2 2 2" xfId="43651" xr:uid="{00000000-0005-0000-0000-0000CCA90000}"/>
    <cellStyle name="20% - Accent1 4 5 3 3 6 2 3" xfId="43652" xr:uid="{00000000-0005-0000-0000-0000CDA90000}"/>
    <cellStyle name="20% - Accent1 4 5 3 3 6 3" xfId="43653" xr:uid="{00000000-0005-0000-0000-0000CEA90000}"/>
    <cellStyle name="20% - Accent1 4 5 3 3 6 3 2" xfId="43654" xr:uid="{00000000-0005-0000-0000-0000CFA90000}"/>
    <cellStyle name="20% - Accent1 4 5 3 3 6 4" xfId="43655" xr:uid="{00000000-0005-0000-0000-0000D0A90000}"/>
    <cellStyle name="20% - Accent1 4 5 3 3 7" xfId="43656" xr:uid="{00000000-0005-0000-0000-0000D1A90000}"/>
    <cellStyle name="20% - Accent1 4 5 3 3 7 2" xfId="43657" xr:uid="{00000000-0005-0000-0000-0000D2A90000}"/>
    <cellStyle name="20% - Accent1 4 5 3 3 7 2 2" xfId="43658" xr:uid="{00000000-0005-0000-0000-0000D3A90000}"/>
    <cellStyle name="20% - Accent1 4 5 3 3 7 3" xfId="43659" xr:uid="{00000000-0005-0000-0000-0000D4A90000}"/>
    <cellStyle name="20% - Accent1 4 5 3 3 8" xfId="43660" xr:uid="{00000000-0005-0000-0000-0000D5A90000}"/>
    <cellStyle name="20% - Accent1 4 5 3 3 8 2" xfId="43661" xr:uid="{00000000-0005-0000-0000-0000D6A90000}"/>
    <cellStyle name="20% - Accent1 4 5 3 3 8 2 2" xfId="43662" xr:uid="{00000000-0005-0000-0000-0000D7A90000}"/>
    <cellStyle name="20% - Accent1 4 5 3 3 8 3" xfId="43663" xr:uid="{00000000-0005-0000-0000-0000D8A90000}"/>
    <cellStyle name="20% - Accent1 4 5 3 3 9" xfId="43664" xr:uid="{00000000-0005-0000-0000-0000D9A90000}"/>
    <cellStyle name="20% - Accent1 4 5 3 3 9 2" xfId="43665" xr:uid="{00000000-0005-0000-0000-0000DAA90000}"/>
    <cellStyle name="20% - Accent1 4 5 3 4" xfId="43666" xr:uid="{00000000-0005-0000-0000-0000DBA90000}"/>
    <cellStyle name="20% - Accent1 4 5 3 4 10" xfId="43667" xr:uid="{00000000-0005-0000-0000-0000DCA90000}"/>
    <cellStyle name="20% - Accent1 4 5 3 4 10 2" xfId="43668" xr:uid="{00000000-0005-0000-0000-0000DDA90000}"/>
    <cellStyle name="20% - Accent1 4 5 3 4 11" xfId="43669" xr:uid="{00000000-0005-0000-0000-0000DEA90000}"/>
    <cellStyle name="20% - Accent1 4 5 3 4 2" xfId="43670" xr:uid="{00000000-0005-0000-0000-0000DFA90000}"/>
    <cellStyle name="20% - Accent1 4 5 3 4 2 2" xfId="43671" xr:uid="{00000000-0005-0000-0000-0000E0A90000}"/>
    <cellStyle name="20% - Accent1 4 5 3 4 2 2 2" xfId="43672" xr:uid="{00000000-0005-0000-0000-0000E1A90000}"/>
    <cellStyle name="20% - Accent1 4 5 3 4 2 2 2 2" xfId="43673" xr:uid="{00000000-0005-0000-0000-0000E2A90000}"/>
    <cellStyle name="20% - Accent1 4 5 3 4 2 2 2 2 2" xfId="43674" xr:uid="{00000000-0005-0000-0000-0000E3A90000}"/>
    <cellStyle name="20% - Accent1 4 5 3 4 2 2 2 3" xfId="43675" xr:uid="{00000000-0005-0000-0000-0000E4A90000}"/>
    <cellStyle name="20% - Accent1 4 5 3 4 2 2 3" xfId="43676" xr:uid="{00000000-0005-0000-0000-0000E5A90000}"/>
    <cellStyle name="20% - Accent1 4 5 3 4 2 2 3 2" xfId="43677" xr:uid="{00000000-0005-0000-0000-0000E6A90000}"/>
    <cellStyle name="20% - Accent1 4 5 3 4 2 2 4" xfId="43678" xr:uid="{00000000-0005-0000-0000-0000E7A90000}"/>
    <cellStyle name="20% - Accent1 4 5 3 4 2 3" xfId="43679" xr:uid="{00000000-0005-0000-0000-0000E8A90000}"/>
    <cellStyle name="20% - Accent1 4 5 3 4 2 3 2" xfId="43680" xr:uid="{00000000-0005-0000-0000-0000E9A90000}"/>
    <cellStyle name="20% - Accent1 4 5 3 4 2 3 2 2" xfId="43681" xr:uid="{00000000-0005-0000-0000-0000EAA90000}"/>
    <cellStyle name="20% - Accent1 4 5 3 4 2 3 2 2 2" xfId="43682" xr:uid="{00000000-0005-0000-0000-0000EBA90000}"/>
    <cellStyle name="20% - Accent1 4 5 3 4 2 3 2 3" xfId="43683" xr:uid="{00000000-0005-0000-0000-0000ECA90000}"/>
    <cellStyle name="20% - Accent1 4 5 3 4 2 3 3" xfId="43684" xr:uid="{00000000-0005-0000-0000-0000EDA90000}"/>
    <cellStyle name="20% - Accent1 4 5 3 4 2 3 3 2" xfId="43685" xr:uid="{00000000-0005-0000-0000-0000EEA90000}"/>
    <cellStyle name="20% - Accent1 4 5 3 4 2 3 4" xfId="43686" xr:uid="{00000000-0005-0000-0000-0000EFA90000}"/>
    <cellStyle name="20% - Accent1 4 5 3 4 2 4" xfId="43687" xr:uid="{00000000-0005-0000-0000-0000F0A90000}"/>
    <cellStyle name="20% - Accent1 4 5 3 4 2 4 2" xfId="43688" xr:uid="{00000000-0005-0000-0000-0000F1A90000}"/>
    <cellStyle name="20% - Accent1 4 5 3 4 2 4 2 2" xfId="43689" xr:uid="{00000000-0005-0000-0000-0000F2A90000}"/>
    <cellStyle name="20% - Accent1 4 5 3 4 2 4 2 2 2" xfId="43690" xr:uid="{00000000-0005-0000-0000-0000F3A90000}"/>
    <cellStyle name="20% - Accent1 4 5 3 4 2 4 2 3" xfId="43691" xr:uid="{00000000-0005-0000-0000-0000F4A90000}"/>
    <cellStyle name="20% - Accent1 4 5 3 4 2 4 3" xfId="43692" xr:uid="{00000000-0005-0000-0000-0000F5A90000}"/>
    <cellStyle name="20% - Accent1 4 5 3 4 2 4 3 2" xfId="43693" xr:uid="{00000000-0005-0000-0000-0000F6A90000}"/>
    <cellStyle name="20% - Accent1 4 5 3 4 2 4 4" xfId="43694" xr:uid="{00000000-0005-0000-0000-0000F7A90000}"/>
    <cellStyle name="20% - Accent1 4 5 3 4 2 5" xfId="43695" xr:uid="{00000000-0005-0000-0000-0000F8A90000}"/>
    <cellStyle name="20% - Accent1 4 5 3 4 2 5 2" xfId="43696" xr:uid="{00000000-0005-0000-0000-0000F9A90000}"/>
    <cellStyle name="20% - Accent1 4 5 3 4 2 5 2 2" xfId="43697" xr:uid="{00000000-0005-0000-0000-0000FAA90000}"/>
    <cellStyle name="20% - Accent1 4 5 3 4 2 5 3" xfId="43698" xr:uid="{00000000-0005-0000-0000-0000FBA90000}"/>
    <cellStyle name="20% - Accent1 4 5 3 4 2 6" xfId="43699" xr:uid="{00000000-0005-0000-0000-0000FCA90000}"/>
    <cellStyle name="20% - Accent1 4 5 3 4 2 6 2" xfId="43700" xr:uid="{00000000-0005-0000-0000-0000FDA90000}"/>
    <cellStyle name="20% - Accent1 4 5 3 4 2 6 2 2" xfId="43701" xr:uid="{00000000-0005-0000-0000-0000FEA90000}"/>
    <cellStyle name="20% - Accent1 4 5 3 4 2 6 3" xfId="43702" xr:uid="{00000000-0005-0000-0000-0000FFA90000}"/>
    <cellStyle name="20% - Accent1 4 5 3 4 2 7" xfId="43703" xr:uid="{00000000-0005-0000-0000-000000AA0000}"/>
    <cellStyle name="20% - Accent1 4 5 3 4 2 7 2" xfId="43704" xr:uid="{00000000-0005-0000-0000-000001AA0000}"/>
    <cellStyle name="20% - Accent1 4 5 3 4 2 8" xfId="43705" xr:uid="{00000000-0005-0000-0000-000002AA0000}"/>
    <cellStyle name="20% - Accent1 4 5 3 4 2 8 2" xfId="43706" xr:uid="{00000000-0005-0000-0000-000003AA0000}"/>
    <cellStyle name="20% - Accent1 4 5 3 4 2 9" xfId="43707" xr:uid="{00000000-0005-0000-0000-000004AA0000}"/>
    <cellStyle name="20% - Accent1 4 5 3 4 3" xfId="43708" xr:uid="{00000000-0005-0000-0000-000005AA0000}"/>
    <cellStyle name="20% - Accent1 4 5 3 4 3 2" xfId="43709" xr:uid="{00000000-0005-0000-0000-000006AA0000}"/>
    <cellStyle name="20% - Accent1 4 5 3 4 3 2 2" xfId="43710" xr:uid="{00000000-0005-0000-0000-000007AA0000}"/>
    <cellStyle name="20% - Accent1 4 5 3 4 3 2 2 2" xfId="43711" xr:uid="{00000000-0005-0000-0000-000008AA0000}"/>
    <cellStyle name="20% - Accent1 4 5 3 4 3 2 2 2 2" xfId="43712" xr:uid="{00000000-0005-0000-0000-000009AA0000}"/>
    <cellStyle name="20% - Accent1 4 5 3 4 3 2 2 3" xfId="43713" xr:uid="{00000000-0005-0000-0000-00000AAA0000}"/>
    <cellStyle name="20% - Accent1 4 5 3 4 3 2 3" xfId="43714" xr:uid="{00000000-0005-0000-0000-00000BAA0000}"/>
    <cellStyle name="20% - Accent1 4 5 3 4 3 2 3 2" xfId="43715" xr:uid="{00000000-0005-0000-0000-00000CAA0000}"/>
    <cellStyle name="20% - Accent1 4 5 3 4 3 2 4" xfId="43716" xr:uid="{00000000-0005-0000-0000-00000DAA0000}"/>
    <cellStyle name="20% - Accent1 4 5 3 4 3 3" xfId="43717" xr:uid="{00000000-0005-0000-0000-00000EAA0000}"/>
    <cellStyle name="20% - Accent1 4 5 3 4 3 3 2" xfId="43718" xr:uid="{00000000-0005-0000-0000-00000FAA0000}"/>
    <cellStyle name="20% - Accent1 4 5 3 4 3 3 2 2" xfId="43719" xr:uid="{00000000-0005-0000-0000-000010AA0000}"/>
    <cellStyle name="20% - Accent1 4 5 3 4 3 3 2 2 2" xfId="43720" xr:uid="{00000000-0005-0000-0000-000011AA0000}"/>
    <cellStyle name="20% - Accent1 4 5 3 4 3 3 2 3" xfId="43721" xr:uid="{00000000-0005-0000-0000-000012AA0000}"/>
    <cellStyle name="20% - Accent1 4 5 3 4 3 3 3" xfId="43722" xr:uid="{00000000-0005-0000-0000-000013AA0000}"/>
    <cellStyle name="20% - Accent1 4 5 3 4 3 3 3 2" xfId="43723" xr:uid="{00000000-0005-0000-0000-000014AA0000}"/>
    <cellStyle name="20% - Accent1 4 5 3 4 3 3 4" xfId="43724" xr:uid="{00000000-0005-0000-0000-000015AA0000}"/>
    <cellStyle name="20% - Accent1 4 5 3 4 3 4" xfId="43725" xr:uid="{00000000-0005-0000-0000-000016AA0000}"/>
    <cellStyle name="20% - Accent1 4 5 3 4 3 4 2" xfId="43726" xr:uid="{00000000-0005-0000-0000-000017AA0000}"/>
    <cellStyle name="20% - Accent1 4 5 3 4 3 4 2 2" xfId="43727" xr:uid="{00000000-0005-0000-0000-000018AA0000}"/>
    <cellStyle name="20% - Accent1 4 5 3 4 3 4 2 2 2" xfId="43728" xr:uid="{00000000-0005-0000-0000-000019AA0000}"/>
    <cellStyle name="20% - Accent1 4 5 3 4 3 4 2 3" xfId="43729" xr:uid="{00000000-0005-0000-0000-00001AAA0000}"/>
    <cellStyle name="20% - Accent1 4 5 3 4 3 4 3" xfId="43730" xr:uid="{00000000-0005-0000-0000-00001BAA0000}"/>
    <cellStyle name="20% - Accent1 4 5 3 4 3 4 3 2" xfId="43731" xr:uid="{00000000-0005-0000-0000-00001CAA0000}"/>
    <cellStyle name="20% - Accent1 4 5 3 4 3 4 4" xfId="43732" xr:uid="{00000000-0005-0000-0000-00001DAA0000}"/>
    <cellStyle name="20% - Accent1 4 5 3 4 3 5" xfId="43733" xr:uid="{00000000-0005-0000-0000-00001EAA0000}"/>
    <cellStyle name="20% - Accent1 4 5 3 4 3 5 2" xfId="43734" xr:uid="{00000000-0005-0000-0000-00001FAA0000}"/>
    <cellStyle name="20% - Accent1 4 5 3 4 3 5 2 2" xfId="43735" xr:uid="{00000000-0005-0000-0000-000020AA0000}"/>
    <cellStyle name="20% - Accent1 4 5 3 4 3 5 3" xfId="43736" xr:uid="{00000000-0005-0000-0000-000021AA0000}"/>
    <cellStyle name="20% - Accent1 4 5 3 4 3 6" xfId="43737" xr:uid="{00000000-0005-0000-0000-000022AA0000}"/>
    <cellStyle name="20% - Accent1 4 5 3 4 3 6 2" xfId="43738" xr:uid="{00000000-0005-0000-0000-000023AA0000}"/>
    <cellStyle name="20% - Accent1 4 5 3 4 3 6 2 2" xfId="43739" xr:uid="{00000000-0005-0000-0000-000024AA0000}"/>
    <cellStyle name="20% - Accent1 4 5 3 4 3 6 3" xfId="43740" xr:uid="{00000000-0005-0000-0000-000025AA0000}"/>
    <cellStyle name="20% - Accent1 4 5 3 4 3 7" xfId="43741" xr:uid="{00000000-0005-0000-0000-000026AA0000}"/>
    <cellStyle name="20% - Accent1 4 5 3 4 3 7 2" xfId="43742" xr:uid="{00000000-0005-0000-0000-000027AA0000}"/>
    <cellStyle name="20% - Accent1 4 5 3 4 3 8" xfId="43743" xr:uid="{00000000-0005-0000-0000-000028AA0000}"/>
    <cellStyle name="20% - Accent1 4 5 3 4 3 8 2" xfId="43744" xr:uid="{00000000-0005-0000-0000-000029AA0000}"/>
    <cellStyle name="20% - Accent1 4 5 3 4 3 9" xfId="43745" xr:uid="{00000000-0005-0000-0000-00002AAA0000}"/>
    <cellStyle name="20% - Accent1 4 5 3 4 4" xfId="43746" xr:uid="{00000000-0005-0000-0000-00002BAA0000}"/>
    <cellStyle name="20% - Accent1 4 5 3 4 4 2" xfId="43747" xr:uid="{00000000-0005-0000-0000-00002CAA0000}"/>
    <cellStyle name="20% - Accent1 4 5 3 4 4 2 2" xfId="43748" xr:uid="{00000000-0005-0000-0000-00002DAA0000}"/>
    <cellStyle name="20% - Accent1 4 5 3 4 4 2 2 2" xfId="43749" xr:uid="{00000000-0005-0000-0000-00002EAA0000}"/>
    <cellStyle name="20% - Accent1 4 5 3 4 4 2 3" xfId="43750" xr:uid="{00000000-0005-0000-0000-00002FAA0000}"/>
    <cellStyle name="20% - Accent1 4 5 3 4 4 3" xfId="43751" xr:uid="{00000000-0005-0000-0000-000030AA0000}"/>
    <cellStyle name="20% - Accent1 4 5 3 4 4 3 2" xfId="43752" xr:uid="{00000000-0005-0000-0000-000031AA0000}"/>
    <cellStyle name="20% - Accent1 4 5 3 4 4 4" xfId="43753" xr:uid="{00000000-0005-0000-0000-000032AA0000}"/>
    <cellStyle name="20% - Accent1 4 5 3 4 5" xfId="43754" xr:uid="{00000000-0005-0000-0000-000033AA0000}"/>
    <cellStyle name="20% - Accent1 4 5 3 4 5 2" xfId="43755" xr:uid="{00000000-0005-0000-0000-000034AA0000}"/>
    <cellStyle name="20% - Accent1 4 5 3 4 5 2 2" xfId="43756" xr:uid="{00000000-0005-0000-0000-000035AA0000}"/>
    <cellStyle name="20% - Accent1 4 5 3 4 5 2 2 2" xfId="43757" xr:uid="{00000000-0005-0000-0000-000036AA0000}"/>
    <cellStyle name="20% - Accent1 4 5 3 4 5 2 3" xfId="43758" xr:uid="{00000000-0005-0000-0000-000037AA0000}"/>
    <cellStyle name="20% - Accent1 4 5 3 4 5 3" xfId="43759" xr:uid="{00000000-0005-0000-0000-000038AA0000}"/>
    <cellStyle name="20% - Accent1 4 5 3 4 5 3 2" xfId="43760" xr:uid="{00000000-0005-0000-0000-000039AA0000}"/>
    <cellStyle name="20% - Accent1 4 5 3 4 5 4" xfId="43761" xr:uid="{00000000-0005-0000-0000-00003AAA0000}"/>
    <cellStyle name="20% - Accent1 4 5 3 4 6" xfId="43762" xr:uid="{00000000-0005-0000-0000-00003BAA0000}"/>
    <cellStyle name="20% - Accent1 4 5 3 4 6 2" xfId="43763" xr:uid="{00000000-0005-0000-0000-00003CAA0000}"/>
    <cellStyle name="20% - Accent1 4 5 3 4 6 2 2" xfId="43764" xr:uid="{00000000-0005-0000-0000-00003DAA0000}"/>
    <cellStyle name="20% - Accent1 4 5 3 4 6 2 2 2" xfId="43765" xr:uid="{00000000-0005-0000-0000-00003EAA0000}"/>
    <cellStyle name="20% - Accent1 4 5 3 4 6 2 3" xfId="43766" xr:uid="{00000000-0005-0000-0000-00003FAA0000}"/>
    <cellStyle name="20% - Accent1 4 5 3 4 6 3" xfId="43767" xr:uid="{00000000-0005-0000-0000-000040AA0000}"/>
    <cellStyle name="20% - Accent1 4 5 3 4 6 3 2" xfId="43768" xr:uid="{00000000-0005-0000-0000-000041AA0000}"/>
    <cellStyle name="20% - Accent1 4 5 3 4 6 4" xfId="43769" xr:uid="{00000000-0005-0000-0000-000042AA0000}"/>
    <cellStyle name="20% - Accent1 4 5 3 4 7" xfId="43770" xr:uid="{00000000-0005-0000-0000-000043AA0000}"/>
    <cellStyle name="20% - Accent1 4 5 3 4 7 2" xfId="43771" xr:uid="{00000000-0005-0000-0000-000044AA0000}"/>
    <cellStyle name="20% - Accent1 4 5 3 4 7 2 2" xfId="43772" xr:uid="{00000000-0005-0000-0000-000045AA0000}"/>
    <cellStyle name="20% - Accent1 4 5 3 4 7 3" xfId="43773" xr:uid="{00000000-0005-0000-0000-000046AA0000}"/>
    <cellStyle name="20% - Accent1 4 5 3 4 8" xfId="43774" xr:uid="{00000000-0005-0000-0000-000047AA0000}"/>
    <cellStyle name="20% - Accent1 4 5 3 4 8 2" xfId="43775" xr:uid="{00000000-0005-0000-0000-000048AA0000}"/>
    <cellStyle name="20% - Accent1 4 5 3 4 8 2 2" xfId="43776" xr:uid="{00000000-0005-0000-0000-000049AA0000}"/>
    <cellStyle name="20% - Accent1 4 5 3 4 8 3" xfId="43777" xr:uid="{00000000-0005-0000-0000-00004AAA0000}"/>
    <cellStyle name="20% - Accent1 4 5 3 4 9" xfId="43778" xr:uid="{00000000-0005-0000-0000-00004BAA0000}"/>
    <cellStyle name="20% - Accent1 4 5 3 4 9 2" xfId="43779" xr:uid="{00000000-0005-0000-0000-00004CAA0000}"/>
    <cellStyle name="20% - Accent1 4 5 3 5" xfId="43780" xr:uid="{00000000-0005-0000-0000-00004DAA0000}"/>
    <cellStyle name="20% - Accent1 4 5 3 5 2" xfId="43781" xr:uid="{00000000-0005-0000-0000-00004EAA0000}"/>
    <cellStyle name="20% - Accent1 4 5 3 5 2 2" xfId="43782" xr:uid="{00000000-0005-0000-0000-00004FAA0000}"/>
    <cellStyle name="20% - Accent1 4 5 3 5 2 2 2" xfId="43783" xr:uid="{00000000-0005-0000-0000-000050AA0000}"/>
    <cellStyle name="20% - Accent1 4 5 3 5 2 2 2 2" xfId="43784" xr:uid="{00000000-0005-0000-0000-000051AA0000}"/>
    <cellStyle name="20% - Accent1 4 5 3 5 2 2 3" xfId="43785" xr:uid="{00000000-0005-0000-0000-000052AA0000}"/>
    <cellStyle name="20% - Accent1 4 5 3 5 2 3" xfId="43786" xr:uid="{00000000-0005-0000-0000-000053AA0000}"/>
    <cellStyle name="20% - Accent1 4 5 3 5 2 3 2" xfId="43787" xr:uid="{00000000-0005-0000-0000-000054AA0000}"/>
    <cellStyle name="20% - Accent1 4 5 3 5 2 4" xfId="43788" xr:uid="{00000000-0005-0000-0000-000055AA0000}"/>
    <cellStyle name="20% - Accent1 4 5 3 5 3" xfId="43789" xr:uid="{00000000-0005-0000-0000-000056AA0000}"/>
    <cellStyle name="20% - Accent1 4 5 3 5 3 2" xfId="43790" xr:uid="{00000000-0005-0000-0000-000057AA0000}"/>
    <cellStyle name="20% - Accent1 4 5 3 5 3 2 2" xfId="43791" xr:uid="{00000000-0005-0000-0000-000058AA0000}"/>
    <cellStyle name="20% - Accent1 4 5 3 5 3 2 2 2" xfId="43792" xr:uid="{00000000-0005-0000-0000-000059AA0000}"/>
    <cellStyle name="20% - Accent1 4 5 3 5 3 2 3" xfId="43793" xr:uid="{00000000-0005-0000-0000-00005AAA0000}"/>
    <cellStyle name="20% - Accent1 4 5 3 5 3 3" xfId="43794" xr:uid="{00000000-0005-0000-0000-00005BAA0000}"/>
    <cellStyle name="20% - Accent1 4 5 3 5 3 3 2" xfId="43795" xr:uid="{00000000-0005-0000-0000-00005CAA0000}"/>
    <cellStyle name="20% - Accent1 4 5 3 5 3 4" xfId="43796" xr:uid="{00000000-0005-0000-0000-00005DAA0000}"/>
    <cellStyle name="20% - Accent1 4 5 3 5 4" xfId="43797" xr:uid="{00000000-0005-0000-0000-00005EAA0000}"/>
    <cellStyle name="20% - Accent1 4 5 3 5 4 2" xfId="43798" xr:uid="{00000000-0005-0000-0000-00005FAA0000}"/>
    <cellStyle name="20% - Accent1 4 5 3 5 4 2 2" xfId="43799" xr:uid="{00000000-0005-0000-0000-000060AA0000}"/>
    <cellStyle name="20% - Accent1 4 5 3 5 4 2 2 2" xfId="43800" xr:uid="{00000000-0005-0000-0000-000061AA0000}"/>
    <cellStyle name="20% - Accent1 4 5 3 5 4 2 3" xfId="43801" xr:uid="{00000000-0005-0000-0000-000062AA0000}"/>
    <cellStyle name="20% - Accent1 4 5 3 5 4 3" xfId="43802" xr:uid="{00000000-0005-0000-0000-000063AA0000}"/>
    <cellStyle name="20% - Accent1 4 5 3 5 4 3 2" xfId="43803" xr:uid="{00000000-0005-0000-0000-000064AA0000}"/>
    <cellStyle name="20% - Accent1 4 5 3 5 4 4" xfId="43804" xr:uid="{00000000-0005-0000-0000-000065AA0000}"/>
    <cellStyle name="20% - Accent1 4 5 3 5 5" xfId="43805" xr:uid="{00000000-0005-0000-0000-000066AA0000}"/>
    <cellStyle name="20% - Accent1 4 5 3 5 5 2" xfId="43806" xr:uid="{00000000-0005-0000-0000-000067AA0000}"/>
    <cellStyle name="20% - Accent1 4 5 3 5 5 2 2" xfId="43807" xr:uid="{00000000-0005-0000-0000-000068AA0000}"/>
    <cellStyle name="20% - Accent1 4 5 3 5 5 3" xfId="43808" xr:uid="{00000000-0005-0000-0000-000069AA0000}"/>
    <cellStyle name="20% - Accent1 4 5 3 5 6" xfId="43809" xr:uid="{00000000-0005-0000-0000-00006AAA0000}"/>
    <cellStyle name="20% - Accent1 4 5 3 5 6 2" xfId="43810" xr:uid="{00000000-0005-0000-0000-00006BAA0000}"/>
    <cellStyle name="20% - Accent1 4 5 3 5 6 2 2" xfId="43811" xr:uid="{00000000-0005-0000-0000-00006CAA0000}"/>
    <cellStyle name="20% - Accent1 4 5 3 5 6 3" xfId="43812" xr:uid="{00000000-0005-0000-0000-00006DAA0000}"/>
    <cellStyle name="20% - Accent1 4 5 3 5 7" xfId="43813" xr:uid="{00000000-0005-0000-0000-00006EAA0000}"/>
    <cellStyle name="20% - Accent1 4 5 3 5 7 2" xfId="43814" xr:uid="{00000000-0005-0000-0000-00006FAA0000}"/>
    <cellStyle name="20% - Accent1 4 5 3 5 8" xfId="43815" xr:uid="{00000000-0005-0000-0000-000070AA0000}"/>
    <cellStyle name="20% - Accent1 4 5 3 5 8 2" xfId="43816" xr:uid="{00000000-0005-0000-0000-000071AA0000}"/>
    <cellStyle name="20% - Accent1 4 5 3 5 9" xfId="43817" xr:uid="{00000000-0005-0000-0000-000072AA0000}"/>
    <cellStyle name="20% - Accent1 4 5 3 6" xfId="43818" xr:uid="{00000000-0005-0000-0000-000073AA0000}"/>
    <cellStyle name="20% - Accent1 4 5 3 6 2" xfId="43819" xr:uid="{00000000-0005-0000-0000-000074AA0000}"/>
    <cellStyle name="20% - Accent1 4 5 3 6 2 2" xfId="43820" xr:uid="{00000000-0005-0000-0000-000075AA0000}"/>
    <cellStyle name="20% - Accent1 4 5 3 6 2 2 2" xfId="43821" xr:uid="{00000000-0005-0000-0000-000076AA0000}"/>
    <cellStyle name="20% - Accent1 4 5 3 6 2 2 2 2" xfId="43822" xr:uid="{00000000-0005-0000-0000-000077AA0000}"/>
    <cellStyle name="20% - Accent1 4 5 3 6 2 2 3" xfId="43823" xr:uid="{00000000-0005-0000-0000-000078AA0000}"/>
    <cellStyle name="20% - Accent1 4 5 3 6 2 3" xfId="43824" xr:uid="{00000000-0005-0000-0000-000079AA0000}"/>
    <cellStyle name="20% - Accent1 4 5 3 6 2 3 2" xfId="43825" xr:uid="{00000000-0005-0000-0000-00007AAA0000}"/>
    <cellStyle name="20% - Accent1 4 5 3 6 2 4" xfId="43826" xr:uid="{00000000-0005-0000-0000-00007BAA0000}"/>
    <cellStyle name="20% - Accent1 4 5 3 6 3" xfId="43827" xr:uid="{00000000-0005-0000-0000-00007CAA0000}"/>
    <cellStyle name="20% - Accent1 4 5 3 6 3 2" xfId="43828" xr:uid="{00000000-0005-0000-0000-00007DAA0000}"/>
    <cellStyle name="20% - Accent1 4 5 3 6 3 2 2" xfId="43829" xr:uid="{00000000-0005-0000-0000-00007EAA0000}"/>
    <cellStyle name="20% - Accent1 4 5 3 6 3 2 2 2" xfId="43830" xr:uid="{00000000-0005-0000-0000-00007FAA0000}"/>
    <cellStyle name="20% - Accent1 4 5 3 6 3 2 3" xfId="43831" xr:uid="{00000000-0005-0000-0000-000080AA0000}"/>
    <cellStyle name="20% - Accent1 4 5 3 6 3 3" xfId="43832" xr:uid="{00000000-0005-0000-0000-000081AA0000}"/>
    <cellStyle name="20% - Accent1 4 5 3 6 3 3 2" xfId="43833" xr:uid="{00000000-0005-0000-0000-000082AA0000}"/>
    <cellStyle name="20% - Accent1 4 5 3 6 3 4" xfId="43834" xr:uid="{00000000-0005-0000-0000-000083AA0000}"/>
    <cellStyle name="20% - Accent1 4 5 3 6 4" xfId="43835" xr:uid="{00000000-0005-0000-0000-000084AA0000}"/>
    <cellStyle name="20% - Accent1 4 5 3 6 4 2" xfId="43836" xr:uid="{00000000-0005-0000-0000-000085AA0000}"/>
    <cellStyle name="20% - Accent1 4 5 3 6 4 2 2" xfId="43837" xr:uid="{00000000-0005-0000-0000-000086AA0000}"/>
    <cellStyle name="20% - Accent1 4 5 3 6 4 2 2 2" xfId="43838" xr:uid="{00000000-0005-0000-0000-000087AA0000}"/>
    <cellStyle name="20% - Accent1 4 5 3 6 4 2 3" xfId="43839" xr:uid="{00000000-0005-0000-0000-000088AA0000}"/>
    <cellStyle name="20% - Accent1 4 5 3 6 4 3" xfId="43840" xr:uid="{00000000-0005-0000-0000-000089AA0000}"/>
    <cellStyle name="20% - Accent1 4 5 3 6 4 3 2" xfId="43841" xr:uid="{00000000-0005-0000-0000-00008AAA0000}"/>
    <cellStyle name="20% - Accent1 4 5 3 6 4 4" xfId="43842" xr:uid="{00000000-0005-0000-0000-00008BAA0000}"/>
    <cellStyle name="20% - Accent1 4 5 3 6 5" xfId="43843" xr:uid="{00000000-0005-0000-0000-00008CAA0000}"/>
    <cellStyle name="20% - Accent1 4 5 3 6 5 2" xfId="43844" xr:uid="{00000000-0005-0000-0000-00008DAA0000}"/>
    <cellStyle name="20% - Accent1 4 5 3 6 5 2 2" xfId="43845" xr:uid="{00000000-0005-0000-0000-00008EAA0000}"/>
    <cellStyle name="20% - Accent1 4 5 3 6 5 3" xfId="43846" xr:uid="{00000000-0005-0000-0000-00008FAA0000}"/>
    <cellStyle name="20% - Accent1 4 5 3 6 6" xfId="43847" xr:uid="{00000000-0005-0000-0000-000090AA0000}"/>
    <cellStyle name="20% - Accent1 4 5 3 6 6 2" xfId="43848" xr:uid="{00000000-0005-0000-0000-000091AA0000}"/>
    <cellStyle name="20% - Accent1 4 5 3 6 6 2 2" xfId="43849" xr:uid="{00000000-0005-0000-0000-000092AA0000}"/>
    <cellStyle name="20% - Accent1 4 5 3 6 6 3" xfId="43850" xr:uid="{00000000-0005-0000-0000-000093AA0000}"/>
    <cellStyle name="20% - Accent1 4 5 3 6 7" xfId="43851" xr:uid="{00000000-0005-0000-0000-000094AA0000}"/>
    <cellStyle name="20% - Accent1 4 5 3 6 7 2" xfId="43852" xr:uid="{00000000-0005-0000-0000-000095AA0000}"/>
    <cellStyle name="20% - Accent1 4 5 3 6 8" xfId="43853" xr:uid="{00000000-0005-0000-0000-000096AA0000}"/>
    <cellStyle name="20% - Accent1 4 5 3 6 8 2" xfId="43854" xr:uid="{00000000-0005-0000-0000-000097AA0000}"/>
    <cellStyle name="20% - Accent1 4 5 3 6 9" xfId="43855" xr:uid="{00000000-0005-0000-0000-000098AA0000}"/>
    <cellStyle name="20% - Accent1 4 5 3 7" xfId="43856" xr:uid="{00000000-0005-0000-0000-000099AA0000}"/>
    <cellStyle name="20% - Accent1 4 5 3 7 2" xfId="43857" xr:uid="{00000000-0005-0000-0000-00009AAA0000}"/>
    <cellStyle name="20% - Accent1 4 5 3 7 2 2" xfId="43858" xr:uid="{00000000-0005-0000-0000-00009BAA0000}"/>
    <cellStyle name="20% - Accent1 4 5 3 7 2 2 2" xfId="43859" xr:uid="{00000000-0005-0000-0000-00009CAA0000}"/>
    <cellStyle name="20% - Accent1 4 5 3 7 2 3" xfId="43860" xr:uid="{00000000-0005-0000-0000-00009DAA0000}"/>
    <cellStyle name="20% - Accent1 4 5 3 7 3" xfId="43861" xr:uid="{00000000-0005-0000-0000-00009EAA0000}"/>
    <cellStyle name="20% - Accent1 4 5 3 7 3 2" xfId="43862" xr:uid="{00000000-0005-0000-0000-00009FAA0000}"/>
    <cellStyle name="20% - Accent1 4 5 3 7 4" xfId="43863" xr:uid="{00000000-0005-0000-0000-0000A0AA0000}"/>
    <cellStyle name="20% - Accent1 4 5 3 8" xfId="43864" xr:uid="{00000000-0005-0000-0000-0000A1AA0000}"/>
    <cellStyle name="20% - Accent1 4 5 3 8 2" xfId="43865" xr:uid="{00000000-0005-0000-0000-0000A2AA0000}"/>
    <cellStyle name="20% - Accent1 4 5 3 8 2 2" xfId="43866" xr:uid="{00000000-0005-0000-0000-0000A3AA0000}"/>
    <cellStyle name="20% - Accent1 4 5 3 8 2 2 2" xfId="43867" xr:uid="{00000000-0005-0000-0000-0000A4AA0000}"/>
    <cellStyle name="20% - Accent1 4 5 3 8 2 3" xfId="43868" xr:uid="{00000000-0005-0000-0000-0000A5AA0000}"/>
    <cellStyle name="20% - Accent1 4 5 3 8 3" xfId="43869" xr:uid="{00000000-0005-0000-0000-0000A6AA0000}"/>
    <cellStyle name="20% - Accent1 4 5 3 8 3 2" xfId="43870" xr:uid="{00000000-0005-0000-0000-0000A7AA0000}"/>
    <cellStyle name="20% - Accent1 4 5 3 8 4" xfId="43871" xr:uid="{00000000-0005-0000-0000-0000A8AA0000}"/>
    <cellStyle name="20% - Accent1 4 5 3 9" xfId="43872" xr:uid="{00000000-0005-0000-0000-0000A9AA0000}"/>
    <cellStyle name="20% - Accent1 4 5 3 9 2" xfId="43873" xr:uid="{00000000-0005-0000-0000-0000AAAA0000}"/>
    <cellStyle name="20% - Accent1 4 5 3 9 2 2" xfId="43874" xr:uid="{00000000-0005-0000-0000-0000ABAA0000}"/>
    <cellStyle name="20% - Accent1 4 5 3 9 2 2 2" xfId="43875" xr:uid="{00000000-0005-0000-0000-0000ACAA0000}"/>
    <cellStyle name="20% - Accent1 4 5 3 9 2 3" xfId="43876" xr:uid="{00000000-0005-0000-0000-0000ADAA0000}"/>
    <cellStyle name="20% - Accent1 4 5 3 9 3" xfId="43877" xr:uid="{00000000-0005-0000-0000-0000AEAA0000}"/>
    <cellStyle name="20% - Accent1 4 5 3 9 3 2" xfId="43878" xr:uid="{00000000-0005-0000-0000-0000AFAA0000}"/>
    <cellStyle name="20% - Accent1 4 5 3 9 4" xfId="43879" xr:uid="{00000000-0005-0000-0000-0000B0AA0000}"/>
    <cellStyle name="20% - Accent1 4 5 4" xfId="43880" xr:uid="{00000000-0005-0000-0000-0000B1AA0000}"/>
    <cellStyle name="20% - Accent1 4 5 4 10" xfId="43881" xr:uid="{00000000-0005-0000-0000-0000B2AA0000}"/>
    <cellStyle name="20% - Accent1 4 5 4 10 2" xfId="43882" xr:uid="{00000000-0005-0000-0000-0000B3AA0000}"/>
    <cellStyle name="20% - Accent1 4 5 4 11" xfId="43883" xr:uid="{00000000-0005-0000-0000-0000B4AA0000}"/>
    <cellStyle name="20% - Accent1 4 5 4 2" xfId="43884" xr:uid="{00000000-0005-0000-0000-0000B5AA0000}"/>
    <cellStyle name="20% - Accent1 4 5 4 2 2" xfId="43885" xr:uid="{00000000-0005-0000-0000-0000B6AA0000}"/>
    <cellStyle name="20% - Accent1 4 5 4 2 2 2" xfId="43886" xr:uid="{00000000-0005-0000-0000-0000B7AA0000}"/>
    <cellStyle name="20% - Accent1 4 5 4 2 2 2 2" xfId="43887" xr:uid="{00000000-0005-0000-0000-0000B8AA0000}"/>
    <cellStyle name="20% - Accent1 4 5 4 2 2 2 2 2" xfId="43888" xr:uid="{00000000-0005-0000-0000-0000B9AA0000}"/>
    <cellStyle name="20% - Accent1 4 5 4 2 2 2 3" xfId="43889" xr:uid="{00000000-0005-0000-0000-0000BAAA0000}"/>
    <cellStyle name="20% - Accent1 4 5 4 2 2 3" xfId="43890" xr:uid="{00000000-0005-0000-0000-0000BBAA0000}"/>
    <cellStyle name="20% - Accent1 4 5 4 2 2 3 2" xfId="43891" xr:uid="{00000000-0005-0000-0000-0000BCAA0000}"/>
    <cellStyle name="20% - Accent1 4 5 4 2 2 4" xfId="43892" xr:uid="{00000000-0005-0000-0000-0000BDAA0000}"/>
    <cellStyle name="20% - Accent1 4 5 4 2 3" xfId="43893" xr:uid="{00000000-0005-0000-0000-0000BEAA0000}"/>
    <cellStyle name="20% - Accent1 4 5 4 2 3 2" xfId="43894" xr:uid="{00000000-0005-0000-0000-0000BFAA0000}"/>
    <cellStyle name="20% - Accent1 4 5 4 2 3 2 2" xfId="43895" xr:uid="{00000000-0005-0000-0000-0000C0AA0000}"/>
    <cellStyle name="20% - Accent1 4 5 4 2 3 2 2 2" xfId="43896" xr:uid="{00000000-0005-0000-0000-0000C1AA0000}"/>
    <cellStyle name="20% - Accent1 4 5 4 2 3 2 3" xfId="43897" xr:uid="{00000000-0005-0000-0000-0000C2AA0000}"/>
    <cellStyle name="20% - Accent1 4 5 4 2 3 3" xfId="43898" xr:uid="{00000000-0005-0000-0000-0000C3AA0000}"/>
    <cellStyle name="20% - Accent1 4 5 4 2 3 3 2" xfId="43899" xr:uid="{00000000-0005-0000-0000-0000C4AA0000}"/>
    <cellStyle name="20% - Accent1 4 5 4 2 3 4" xfId="43900" xr:uid="{00000000-0005-0000-0000-0000C5AA0000}"/>
    <cellStyle name="20% - Accent1 4 5 4 2 4" xfId="43901" xr:uid="{00000000-0005-0000-0000-0000C6AA0000}"/>
    <cellStyle name="20% - Accent1 4 5 4 2 4 2" xfId="43902" xr:uid="{00000000-0005-0000-0000-0000C7AA0000}"/>
    <cellStyle name="20% - Accent1 4 5 4 2 4 2 2" xfId="43903" xr:uid="{00000000-0005-0000-0000-0000C8AA0000}"/>
    <cellStyle name="20% - Accent1 4 5 4 2 4 2 2 2" xfId="43904" xr:uid="{00000000-0005-0000-0000-0000C9AA0000}"/>
    <cellStyle name="20% - Accent1 4 5 4 2 4 2 3" xfId="43905" xr:uid="{00000000-0005-0000-0000-0000CAAA0000}"/>
    <cellStyle name="20% - Accent1 4 5 4 2 4 3" xfId="43906" xr:uid="{00000000-0005-0000-0000-0000CBAA0000}"/>
    <cellStyle name="20% - Accent1 4 5 4 2 4 3 2" xfId="43907" xr:uid="{00000000-0005-0000-0000-0000CCAA0000}"/>
    <cellStyle name="20% - Accent1 4 5 4 2 4 4" xfId="43908" xr:uid="{00000000-0005-0000-0000-0000CDAA0000}"/>
    <cellStyle name="20% - Accent1 4 5 4 2 5" xfId="43909" xr:uid="{00000000-0005-0000-0000-0000CEAA0000}"/>
    <cellStyle name="20% - Accent1 4 5 4 2 5 2" xfId="43910" xr:uid="{00000000-0005-0000-0000-0000CFAA0000}"/>
    <cellStyle name="20% - Accent1 4 5 4 2 5 2 2" xfId="43911" xr:uid="{00000000-0005-0000-0000-0000D0AA0000}"/>
    <cellStyle name="20% - Accent1 4 5 4 2 5 3" xfId="43912" xr:uid="{00000000-0005-0000-0000-0000D1AA0000}"/>
    <cellStyle name="20% - Accent1 4 5 4 2 6" xfId="43913" xr:uid="{00000000-0005-0000-0000-0000D2AA0000}"/>
    <cellStyle name="20% - Accent1 4 5 4 2 6 2" xfId="43914" xr:uid="{00000000-0005-0000-0000-0000D3AA0000}"/>
    <cellStyle name="20% - Accent1 4 5 4 2 6 2 2" xfId="43915" xr:uid="{00000000-0005-0000-0000-0000D4AA0000}"/>
    <cellStyle name="20% - Accent1 4 5 4 2 6 3" xfId="43916" xr:uid="{00000000-0005-0000-0000-0000D5AA0000}"/>
    <cellStyle name="20% - Accent1 4 5 4 2 7" xfId="43917" xr:uid="{00000000-0005-0000-0000-0000D6AA0000}"/>
    <cellStyle name="20% - Accent1 4 5 4 2 7 2" xfId="43918" xr:uid="{00000000-0005-0000-0000-0000D7AA0000}"/>
    <cellStyle name="20% - Accent1 4 5 4 2 8" xfId="43919" xr:uid="{00000000-0005-0000-0000-0000D8AA0000}"/>
    <cellStyle name="20% - Accent1 4 5 4 2 8 2" xfId="43920" xr:uid="{00000000-0005-0000-0000-0000D9AA0000}"/>
    <cellStyle name="20% - Accent1 4 5 4 2 9" xfId="43921" xr:uid="{00000000-0005-0000-0000-0000DAAA0000}"/>
    <cellStyle name="20% - Accent1 4 5 4 3" xfId="43922" xr:uid="{00000000-0005-0000-0000-0000DBAA0000}"/>
    <cellStyle name="20% - Accent1 4 5 4 3 2" xfId="43923" xr:uid="{00000000-0005-0000-0000-0000DCAA0000}"/>
    <cellStyle name="20% - Accent1 4 5 4 3 2 2" xfId="43924" xr:uid="{00000000-0005-0000-0000-0000DDAA0000}"/>
    <cellStyle name="20% - Accent1 4 5 4 3 2 2 2" xfId="43925" xr:uid="{00000000-0005-0000-0000-0000DEAA0000}"/>
    <cellStyle name="20% - Accent1 4 5 4 3 2 2 2 2" xfId="43926" xr:uid="{00000000-0005-0000-0000-0000DFAA0000}"/>
    <cellStyle name="20% - Accent1 4 5 4 3 2 2 3" xfId="43927" xr:uid="{00000000-0005-0000-0000-0000E0AA0000}"/>
    <cellStyle name="20% - Accent1 4 5 4 3 2 3" xfId="43928" xr:uid="{00000000-0005-0000-0000-0000E1AA0000}"/>
    <cellStyle name="20% - Accent1 4 5 4 3 2 3 2" xfId="43929" xr:uid="{00000000-0005-0000-0000-0000E2AA0000}"/>
    <cellStyle name="20% - Accent1 4 5 4 3 2 4" xfId="43930" xr:uid="{00000000-0005-0000-0000-0000E3AA0000}"/>
    <cellStyle name="20% - Accent1 4 5 4 3 3" xfId="43931" xr:uid="{00000000-0005-0000-0000-0000E4AA0000}"/>
    <cellStyle name="20% - Accent1 4 5 4 3 3 2" xfId="43932" xr:uid="{00000000-0005-0000-0000-0000E5AA0000}"/>
    <cellStyle name="20% - Accent1 4 5 4 3 3 2 2" xfId="43933" xr:uid="{00000000-0005-0000-0000-0000E6AA0000}"/>
    <cellStyle name="20% - Accent1 4 5 4 3 3 2 2 2" xfId="43934" xr:uid="{00000000-0005-0000-0000-0000E7AA0000}"/>
    <cellStyle name="20% - Accent1 4 5 4 3 3 2 3" xfId="43935" xr:uid="{00000000-0005-0000-0000-0000E8AA0000}"/>
    <cellStyle name="20% - Accent1 4 5 4 3 3 3" xfId="43936" xr:uid="{00000000-0005-0000-0000-0000E9AA0000}"/>
    <cellStyle name="20% - Accent1 4 5 4 3 3 3 2" xfId="43937" xr:uid="{00000000-0005-0000-0000-0000EAAA0000}"/>
    <cellStyle name="20% - Accent1 4 5 4 3 3 4" xfId="43938" xr:uid="{00000000-0005-0000-0000-0000EBAA0000}"/>
    <cellStyle name="20% - Accent1 4 5 4 3 4" xfId="43939" xr:uid="{00000000-0005-0000-0000-0000ECAA0000}"/>
    <cellStyle name="20% - Accent1 4 5 4 3 4 2" xfId="43940" xr:uid="{00000000-0005-0000-0000-0000EDAA0000}"/>
    <cellStyle name="20% - Accent1 4 5 4 3 4 2 2" xfId="43941" xr:uid="{00000000-0005-0000-0000-0000EEAA0000}"/>
    <cellStyle name="20% - Accent1 4 5 4 3 4 2 2 2" xfId="43942" xr:uid="{00000000-0005-0000-0000-0000EFAA0000}"/>
    <cellStyle name="20% - Accent1 4 5 4 3 4 2 3" xfId="43943" xr:uid="{00000000-0005-0000-0000-0000F0AA0000}"/>
    <cellStyle name="20% - Accent1 4 5 4 3 4 3" xfId="43944" xr:uid="{00000000-0005-0000-0000-0000F1AA0000}"/>
    <cellStyle name="20% - Accent1 4 5 4 3 4 3 2" xfId="43945" xr:uid="{00000000-0005-0000-0000-0000F2AA0000}"/>
    <cellStyle name="20% - Accent1 4 5 4 3 4 4" xfId="43946" xr:uid="{00000000-0005-0000-0000-0000F3AA0000}"/>
    <cellStyle name="20% - Accent1 4 5 4 3 5" xfId="43947" xr:uid="{00000000-0005-0000-0000-0000F4AA0000}"/>
    <cellStyle name="20% - Accent1 4 5 4 3 5 2" xfId="43948" xr:uid="{00000000-0005-0000-0000-0000F5AA0000}"/>
    <cellStyle name="20% - Accent1 4 5 4 3 5 2 2" xfId="43949" xr:uid="{00000000-0005-0000-0000-0000F6AA0000}"/>
    <cellStyle name="20% - Accent1 4 5 4 3 5 3" xfId="43950" xr:uid="{00000000-0005-0000-0000-0000F7AA0000}"/>
    <cellStyle name="20% - Accent1 4 5 4 3 6" xfId="43951" xr:uid="{00000000-0005-0000-0000-0000F8AA0000}"/>
    <cellStyle name="20% - Accent1 4 5 4 3 6 2" xfId="43952" xr:uid="{00000000-0005-0000-0000-0000F9AA0000}"/>
    <cellStyle name="20% - Accent1 4 5 4 3 6 2 2" xfId="43953" xr:uid="{00000000-0005-0000-0000-0000FAAA0000}"/>
    <cellStyle name="20% - Accent1 4 5 4 3 6 3" xfId="43954" xr:uid="{00000000-0005-0000-0000-0000FBAA0000}"/>
    <cellStyle name="20% - Accent1 4 5 4 3 7" xfId="43955" xr:uid="{00000000-0005-0000-0000-0000FCAA0000}"/>
    <cellStyle name="20% - Accent1 4 5 4 3 7 2" xfId="43956" xr:uid="{00000000-0005-0000-0000-0000FDAA0000}"/>
    <cellStyle name="20% - Accent1 4 5 4 3 8" xfId="43957" xr:uid="{00000000-0005-0000-0000-0000FEAA0000}"/>
    <cellStyle name="20% - Accent1 4 5 4 3 8 2" xfId="43958" xr:uid="{00000000-0005-0000-0000-0000FFAA0000}"/>
    <cellStyle name="20% - Accent1 4 5 4 3 9" xfId="43959" xr:uid="{00000000-0005-0000-0000-000000AB0000}"/>
    <cellStyle name="20% - Accent1 4 5 4 4" xfId="43960" xr:uid="{00000000-0005-0000-0000-000001AB0000}"/>
    <cellStyle name="20% - Accent1 4 5 4 4 2" xfId="43961" xr:uid="{00000000-0005-0000-0000-000002AB0000}"/>
    <cellStyle name="20% - Accent1 4 5 4 4 2 2" xfId="43962" xr:uid="{00000000-0005-0000-0000-000003AB0000}"/>
    <cellStyle name="20% - Accent1 4 5 4 4 2 2 2" xfId="43963" xr:uid="{00000000-0005-0000-0000-000004AB0000}"/>
    <cellStyle name="20% - Accent1 4 5 4 4 2 3" xfId="43964" xr:uid="{00000000-0005-0000-0000-000005AB0000}"/>
    <cellStyle name="20% - Accent1 4 5 4 4 3" xfId="43965" xr:uid="{00000000-0005-0000-0000-000006AB0000}"/>
    <cellStyle name="20% - Accent1 4 5 4 4 3 2" xfId="43966" xr:uid="{00000000-0005-0000-0000-000007AB0000}"/>
    <cellStyle name="20% - Accent1 4 5 4 4 4" xfId="43967" xr:uid="{00000000-0005-0000-0000-000008AB0000}"/>
    <cellStyle name="20% - Accent1 4 5 4 5" xfId="43968" xr:uid="{00000000-0005-0000-0000-000009AB0000}"/>
    <cellStyle name="20% - Accent1 4 5 4 5 2" xfId="43969" xr:uid="{00000000-0005-0000-0000-00000AAB0000}"/>
    <cellStyle name="20% - Accent1 4 5 4 5 2 2" xfId="43970" xr:uid="{00000000-0005-0000-0000-00000BAB0000}"/>
    <cellStyle name="20% - Accent1 4 5 4 5 2 2 2" xfId="43971" xr:uid="{00000000-0005-0000-0000-00000CAB0000}"/>
    <cellStyle name="20% - Accent1 4 5 4 5 2 3" xfId="43972" xr:uid="{00000000-0005-0000-0000-00000DAB0000}"/>
    <cellStyle name="20% - Accent1 4 5 4 5 3" xfId="43973" xr:uid="{00000000-0005-0000-0000-00000EAB0000}"/>
    <cellStyle name="20% - Accent1 4 5 4 5 3 2" xfId="43974" xr:uid="{00000000-0005-0000-0000-00000FAB0000}"/>
    <cellStyle name="20% - Accent1 4 5 4 5 4" xfId="43975" xr:uid="{00000000-0005-0000-0000-000010AB0000}"/>
    <cellStyle name="20% - Accent1 4 5 4 6" xfId="43976" xr:uid="{00000000-0005-0000-0000-000011AB0000}"/>
    <cellStyle name="20% - Accent1 4 5 4 6 2" xfId="43977" xr:uid="{00000000-0005-0000-0000-000012AB0000}"/>
    <cellStyle name="20% - Accent1 4 5 4 6 2 2" xfId="43978" xr:uid="{00000000-0005-0000-0000-000013AB0000}"/>
    <cellStyle name="20% - Accent1 4 5 4 6 2 2 2" xfId="43979" xr:uid="{00000000-0005-0000-0000-000014AB0000}"/>
    <cellStyle name="20% - Accent1 4 5 4 6 2 3" xfId="43980" xr:uid="{00000000-0005-0000-0000-000015AB0000}"/>
    <cellStyle name="20% - Accent1 4 5 4 6 3" xfId="43981" xr:uid="{00000000-0005-0000-0000-000016AB0000}"/>
    <cellStyle name="20% - Accent1 4 5 4 6 3 2" xfId="43982" xr:uid="{00000000-0005-0000-0000-000017AB0000}"/>
    <cellStyle name="20% - Accent1 4 5 4 6 4" xfId="43983" xr:uid="{00000000-0005-0000-0000-000018AB0000}"/>
    <cellStyle name="20% - Accent1 4 5 4 7" xfId="43984" xr:uid="{00000000-0005-0000-0000-000019AB0000}"/>
    <cellStyle name="20% - Accent1 4 5 4 7 2" xfId="43985" xr:uid="{00000000-0005-0000-0000-00001AAB0000}"/>
    <cellStyle name="20% - Accent1 4 5 4 7 2 2" xfId="43986" xr:uid="{00000000-0005-0000-0000-00001BAB0000}"/>
    <cellStyle name="20% - Accent1 4 5 4 7 3" xfId="43987" xr:uid="{00000000-0005-0000-0000-00001CAB0000}"/>
    <cellStyle name="20% - Accent1 4 5 4 8" xfId="43988" xr:uid="{00000000-0005-0000-0000-00001DAB0000}"/>
    <cellStyle name="20% - Accent1 4 5 4 8 2" xfId="43989" xr:uid="{00000000-0005-0000-0000-00001EAB0000}"/>
    <cellStyle name="20% - Accent1 4 5 4 8 2 2" xfId="43990" xr:uid="{00000000-0005-0000-0000-00001FAB0000}"/>
    <cellStyle name="20% - Accent1 4 5 4 8 3" xfId="43991" xr:uid="{00000000-0005-0000-0000-000020AB0000}"/>
    <cellStyle name="20% - Accent1 4 5 4 9" xfId="43992" xr:uid="{00000000-0005-0000-0000-000021AB0000}"/>
    <cellStyle name="20% - Accent1 4 5 4 9 2" xfId="43993" xr:uid="{00000000-0005-0000-0000-000022AB0000}"/>
    <cellStyle name="20% - Accent1 4 5 5" xfId="43994" xr:uid="{00000000-0005-0000-0000-000023AB0000}"/>
    <cellStyle name="20% - Accent1 4 5 5 10" xfId="43995" xr:uid="{00000000-0005-0000-0000-000024AB0000}"/>
    <cellStyle name="20% - Accent1 4 5 5 10 2" xfId="43996" xr:uid="{00000000-0005-0000-0000-000025AB0000}"/>
    <cellStyle name="20% - Accent1 4 5 5 11" xfId="43997" xr:uid="{00000000-0005-0000-0000-000026AB0000}"/>
    <cellStyle name="20% - Accent1 4 5 5 2" xfId="43998" xr:uid="{00000000-0005-0000-0000-000027AB0000}"/>
    <cellStyle name="20% - Accent1 4 5 5 2 2" xfId="43999" xr:uid="{00000000-0005-0000-0000-000028AB0000}"/>
    <cellStyle name="20% - Accent1 4 5 5 2 2 2" xfId="44000" xr:uid="{00000000-0005-0000-0000-000029AB0000}"/>
    <cellStyle name="20% - Accent1 4 5 5 2 2 2 2" xfId="44001" xr:uid="{00000000-0005-0000-0000-00002AAB0000}"/>
    <cellStyle name="20% - Accent1 4 5 5 2 2 2 2 2" xfId="44002" xr:uid="{00000000-0005-0000-0000-00002BAB0000}"/>
    <cellStyle name="20% - Accent1 4 5 5 2 2 2 3" xfId="44003" xr:uid="{00000000-0005-0000-0000-00002CAB0000}"/>
    <cellStyle name="20% - Accent1 4 5 5 2 2 3" xfId="44004" xr:uid="{00000000-0005-0000-0000-00002DAB0000}"/>
    <cellStyle name="20% - Accent1 4 5 5 2 2 3 2" xfId="44005" xr:uid="{00000000-0005-0000-0000-00002EAB0000}"/>
    <cellStyle name="20% - Accent1 4 5 5 2 2 4" xfId="44006" xr:uid="{00000000-0005-0000-0000-00002FAB0000}"/>
    <cellStyle name="20% - Accent1 4 5 5 2 3" xfId="44007" xr:uid="{00000000-0005-0000-0000-000030AB0000}"/>
    <cellStyle name="20% - Accent1 4 5 5 2 3 2" xfId="44008" xr:uid="{00000000-0005-0000-0000-000031AB0000}"/>
    <cellStyle name="20% - Accent1 4 5 5 2 3 2 2" xfId="44009" xr:uid="{00000000-0005-0000-0000-000032AB0000}"/>
    <cellStyle name="20% - Accent1 4 5 5 2 3 2 2 2" xfId="44010" xr:uid="{00000000-0005-0000-0000-000033AB0000}"/>
    <cellStyle name="20% - Accent1 4 5 5 2 3 2 3" xfId="44011" xr:uid="{00000000-0005-0000-0000-000034AB0000}"/>
    <cellStyle name="20% - Accent1 4 5 5 2 3 3" xfId="44012" xr:uid="{00000000-0005-0000-0000-000035AB0000}"/>
    <cellStyle name="20% - Accent1 4 5 5 2 3 3 2" xfId="44013" xr:uid="{00000000-0005-0000-0000-000036AB0000}"/>
    <cellStyle name="20% - Accent1 4 5 5 2 3 4" xfId="44014" xr:uid="{00000000-0005-0000-0000-000037AB0000}"/>
    <cellStyle name="20% - Accent1 4 5 5 2 4" xfId="44015" xr:uid="{00000000-0005-0000-0000-000038AB0000}"/>
    <cellStyle name="20% - Accent1 4 5 5 2 4 2" xfId="44016" xr:uid="{00000000-0005-0000-0000-000039AB0000}"/>
    <cellStyle name="20% - Accent1 4 5 5 2 4 2 2" xfId="44017" xr:uid="{00000000-0005-0000-0000-00003AAB0000}"/>
    <cellStyle name="20% - Accent1 4 5 5 2 4 2 2 2" xfId="44018" xr:uid="{00000000-0005-0000-0000-00003BAB0000}"/>
    <cellStyle name="20% - Accent1 4 5 5 2 4 2 3" xfId="44019" xr:uid="{00000000-0005-0000-0000-00003CAB0000}"/>
    <cellStyle name="20% - Accent1 4 5 5 2 4 3" xfId="44020" xr:uid="{00000000-0005-0000-0000-00003DAB0000}"/>
    <cellStyle name="20% - Accent1 4 5 5 2 4 3 2" xfId="44021" xr:uid="{00000000-0005-0000-0000-00003EAB0000}"/>
    <cellStyle name="20% - Accent1 4 5 5 2 4 4" xfId="44022" xr:uid="{00000000-0005-0000-0000-00003FAB0000}"/>
    <cellStyle name="20% - Accent1 4 5 5 2 5" xfId="44023" xr:uid="{00000000-0005-0000-0000-000040AB0000}"/>
    <cellStyle name="20% - Accent1 4 5 5 2 5 2" xfId="44024" xr:uid="{00000000-0005-0000-0000-000041AB0000}"/>
    <cellStyle name="20% - Accent1 4 5 5 2 5 2 2" xfId="44025" xr:uid="{00000000-0005-0000-0000-000042AB0000}"/>
    <cellStyle name="20% - Accent1 4 5 5 2 5 3" xfId="44026" xr:uid="{00000000-0005-0000-0000-000043AB0000}"/>
    <cellStyle name="20% - Accent1 4 5 5 2 6" xfId="44027" xr:uid="{00000000-0005-0000-0000-000044AB0000}"/>
    <cellStyle name="20% - Accent1 4 5 5 2 6 2" xfId="44028" xr:uid="{00000000-0005-0000-0000-000045AB0000}"/>
    <cellStyle name="20% - Accent1 4 5 5 2 6 2 2" xfId="44029" xr:uid="{00000000-0005-0000-0000-000046AB0000}"/>
    <cellStyle name="20% - Accent1 4 5 5 2 6 3" xfId="44030" xr:uid="{00000000-0005-0000-0000-000047AB0000}"/>
    <cellStyle name="20% - Accent1 4 5 5 2 7" xfId="44031" xr:uid="{00000000-0005-0000-0000-000048AB0000}"/>
    <cellStyle name="20% - Accent1 4 5 5 2 7 2" xfId="44032" xr:uid="{00000000-0005-0000-0000-000049AB0000}"/>
    <cellStyle name="20% - Accent1 4 5 5 2 8" xfId="44033" xr:uid="{00000000-0005-0000-0000-00004AAB0000}"/>
    <cellStyle name="20% - Accent1 4 5 5 2 8 2" xfId="44034" xr:uid="{00000000-0005-0000-0000-00004BAB0000}"/>
    <cellStyle name="20% - Accent1 4 5 5 2 9" xfId="44035" xr:uid="{00000000-0005-0000-0000-00004CAB0000}"/>
    <cellStyle name="20% - Accent1 4 5 5 3" xfId="44036" xr:uid="{00000000-0005-0000-0000-00004DAB0000}"/>
    <cellStyle name="20% - Accent1 4 5 5 3 2" xfId="44037" xr:uid="{00000000-0005-0000-0000-00004EAB0000}"/>
    <cellStyle name="20% - Accent1 4 5 5 3 2 2" xfId="44038" xr:uid="{00000000-0005-0000-0000-00004FAB0000}"/>
    <cellStyle name="20% - Accent1 4 5 5 3 2 2 2" xfId="44039" xr:uid="{00000000-0005-0000-0000-000050AB0000}"/>
    <cellStyle name="20% - Accent1 4 5 5 3 2 2 2 2" xfId="44040" xr:uid="{00000000-0005-0000-0000-000051AB0000}"/>
    <cellStyle name="20% - Accent1 4 5 5 3 2 2 3" xfId="44041" xr:uid="{00000000-0005-0000-0000-000052AB0000}"/>
    <cellStyle name="20% - Accent1 4 5 5 3 2 3" xfId="44042" xr:uid="{00000000-0005-0000-0000-000053AB0000}"/>
    <cellStyle name="20% - Accent1 4 5 5 3 2 3 2" xfId="44043" xr:uid="{00000000-0005-0000-0000-000054AB0000}"/>
    <cellStyle name="20% - Accent1 4 5 5 3 2 4" xfId="44044" xr:uid="{00000000-0005-0000-0000-000055AB0000}"/>
    <cellStyle name="20% - Accent1 4 5 5 3 3" xfId="44045" xr:uid="{00000000-0005-0000-0000-000056AB0000}"/>
    <cellStyle name="20% - Accent1 4 5 5 3 3 2" xfId="44046" xr:uid="{00000000-0005-0000-0000-000057AB0000}"/>
    <cellStyle name="20% - Accent1 4 5 5 3 3 2 2" xfId="44047" xr:uid="{00000000-0005-0000-0000-000058AB0000}"/>
    <cellStyle name="20% - Accent1 4 5 5 3 3 2 2 2" xfId="44048" xr:uid="{00000000-0005-0000-0000-000059AB0000}"/>
    <cellStyle name="20% - Accent1 4 5 5 3 3 2 3" xfId="44049" xr:uid="{00000000-0005-0000-0000-00005AAB0000}"/>
    <cellStyle name="20% - Accent1 4 5 5 3 3 3" xfId="44050" xr:uid="{00000000-0005-0000-0000-00005BAB0000}"/>
    <cellStyle name="20% - Accent1 4 5 5 3 3 3 2" xfId="44051" xr:uid="{00000000-0005-0000-0000-00005CAB0000}"/>
    <cellStyle name="20% - Accent1 4 5 5 3 3 4" xfId="44052" xr:uid="{00000000-0005-0000-0000-00005DAB0000}"/>
    <cellStyle name="20% - Accent1 4 5 5 3 4" xfId="44053" xr:uid="{00000000-0005-0000-0000-00005EAB0000}"/>
    <cellStyle name="20% - Accent1 4 5 5 3 4 2" xfId="44054" xr:uid="{00000000-0005-0000-0000-00005FAB0000}"/>
    <cellStyle name="20% - Accent1 4 5 5 3 4 2 2" xfId="44055" xr:uid="{00000000-0005-0000-0000-000060AB0000}"/>
    <cellStyle name="20% - Accent1 4 5 5 3 4 2 2 2" xfId="44056" xr:uid="{00000000-0005-0000-0000-000061AB0000}"/>
    <cellStyle name="20% - Accent1 4 5 5 3 4 2 3" xfId="44057" xr:uid="{00000000-0005-0000-0000-000062AB0000}"/>
    <cellStyle name="20% - Accent1 4 5 5 3 4 3" xfId="44058" xr:uid="{00000000-0005-0000-0000-000063AB0000}"/>
    <cellStyle name="20% - Accent1 4 5 5 3 4 3 2" xfId="44059" xr:uid="{00000000-0005-0000-0000-000064AB0000}"/>
    <cellStyle name="20% - Accent1 4 5 5 3 4 4" xfId="44060" xr:uid="{00000000-0005-0000-0000-000065AB0000}"/>
    <cellStyle name="20% - Accent1 4 5 5 3 5" xfId="44061" xr:uid="{00000000-0005-0000-0000-000066AB0000}"/>
    <cellStyle name="20% - Accent1 4 5 5 3 5 2" xfId="44062" xr:uid="{00000000-0005-0000-0000-000067AB0000}"/>
    <cellStyle name="20% - Accent1 4 5 5 3 5 2 2" xfId="44063" xr:uid="{00000000-0005-0000-0000-000068AB0000}"/>
    <cellStyle name="20% - Accent1 4 5 5 3 5 3" xfId="44064" xr:uid="{00000000-0005-0000-0000-000069AB0000}"/>
    <cellStyle name="20% - Accent1 4 5 5 3 6" xfId="44065" xr:uid="{00000000-0005-0000-0000-00006AAB0000}"/>
    <cellStyle name="20% - Accent1 4 5 5 3 6 2" xfId="44066" xr:uid="{00000000-0005-0000-0000-00006BAB0000}"/>
    <cellStyle name="20% - Accent1 4 5 5 3 6 2 2" xfId="44067" xr:uid="{00000000-0005-0000-0000-00006CAB0000}"/>
    <cellStyle name="20% - Accent1 4 5 5 3 6 3" xfId="44068" xr:uid="{00000000-0005-0000-0000-00006DAB0000}"/>
    <cellStyle name="20% - Accent1 4 5 5 3 7" xfId="44069" xr:uid="{00000000-0005-0000-0000-00006EAB0000}"/>
    <cellStyle name="20% - Accent1 4 5 5 3 7 2" xfId="44070" xr:uid="{00000000-0005-0000-0000-00006FAB0000}"/>
    <cellStyle name="20% - Accent1 4 5 5 3 8" xfId="44071" xr:uid="{00000000-0005-0000-0000-000070AB0000}"/>
    <cellStyle name="20% - Accent1 4 5 5 3 8 2" xfId="44072" xr:uid="{00000000-0005-0000-0000-000071AB0000}"/>
    <cellStyle name="20% - Accent1 4 5 5 3 9" xfId="44073" xr:uid="{00000000-0005-0000-0000-000072AB0000}"/>
    <cellStyle name="20% - Accent1 4 5 5 4" xfId="44074" xr:uid="{00000000-0005-0000-0000-000073AB0000}"/>
    <cellStyle name="20% - Accent1 4 5 5 4 2" xfId="44075" xr:uid="{00000000-0005-0000-0000-000074AB0000}"/>
    <cellStyle name="20% - Accent1 4 5 5 4 2 2" xfId="44076" xr:uid="{00000000-0005-0000-0000-000075AB0000}"/>
    <cellStyle name="20% - Accent1 4 5 5 4 2 2 2" xfId="44077" xr:uid="{00000000-0005-0000-0000-000076AB0000}"/>
    <cellStyle name="20% - Accent1 4 5 5 4 2 3" xfId="44078" xr:uid="{00000000-0005-0000-0000-000077AB0000}"/>
    <cellStyle name="20% - Accent1 4 5 5 4 3" xfId="44079" xr:uid="{00000000-0005-0000-0000-000078AB0000}"/>
    <cellStyle name="20% - Accent1 4 5 5 4 3 2" xfId="44080" xr:uid="{00000000-0005-0000-0000-000079AB0000}"/>
    <cellStyle name="20% - Accent1 4 5 5 4 4" xfId="44081" xr:uid="{00000000-0005-0000-0000-00007AAB0000}"/>
    <cellStyle name="20% - Accent1 4 5 5 5" xfId="44082" xr:uid="{00000000-0005-0000-0000-00007BAB0000}"/>
    <cellStyle name="20% - Accent1 4 5 5 5 2" xfId="44083" xr:uid="{00000000-0005-0000-0000-00007CAB0000}"/>
    <cellStyle name="20% - Accent1 4 5 5 5 2 2" xfId="44084" xr:uid="{00000000-0005-0000-0000-00007DAB0000}"/>
    <cellStyle name="20% - Accent1 4 5 5 5 2 2 2" xfId="44085" xr:uid="{00000000-0005-0000-0000-00007EAB0000}"/>
    <cellStyle name="20% - Accent1 4 5 5 5 2 3" xfId="44086" xr:uid="{00000000-0005-0000-0000-00007FAB0000}"/>
    <cellStyle name="20% - Accent1 4 5 5 5 3" xfId="44087" xr:uid="{00000000-0005-0000-0000-000080AB0000}"/>
    <cellStyle name="20% - Accent1 4 5 5 5 3 2" xfId="44088" xr:uid="{00000000-0005-0000-0000-000081AB0000}"/>
    <cellStyle name="20% - Accent1 4 5 5 5 4" xfId="44089" xr:uid="{00000000-0005-0000-0000-000082AB0000}"/>
    <cellStyle name="20% - Accent1 4 5 5 6" xfId="44090" xr:uid="{00000000-0005-0000-0000-000083AB0000}"/>
    <cellStyle name="20% - Accent1 4 5 5 6 2" xfId="44091" xr:uid="{00000000-0005-0000-0000-000084AB0000}"/>
    <cellStyle name="20% - Accent1 4 5 5 6 2 2" xfId="44092" xr:uid="{00000000-0005-0000-0000-000085AB0000}"/>
    <cellStyle name="20% - Accent1 4 5 5 6 2 2 2" xfId="44093" xr:uid="{00000000-0005-0000-0000-000086AB0000}"/>
    <cellStyle name="20% - Accent1 4 5 5 6 2 3" xfId="44094" xr:uid="{00000000-0005-0000-0000-000087AB0000}"/>
    <cellStyle name="20% - Accent1 4 5 5 6 3" xfId="44095" xr:uid="{00000000-0005-0000-0000-000088AB0000}"/>
    <cellStyle name="20% - Accent1 4 5 5 6 3 2" xfId="44096" xr:uid="{00000000-0005-0000-0000-000089AB0000}"/>
    <cellStyle name="20% - Accent1 4 5 5 6 4" xfId="44097" xr:uid="{00000000-0005-0000-0000-00008AAB0000}"/>
    <cellStyle name="20% - Accent1 4 5 5 7" xfId="44098" xr:uid="{00000000-0005-0000-0000-00008BAB0000}"/>
    <cellStyle name="20% - Accent1 4 5 5 7 2" xfId="44099" xr:uid="{00000000-0005-0000-0000-00008CAB0000}"/>
    <cellStyle name="20% - Accent1 4 5 5 7 2 2" xfId="44100" xr:uid="{00000000-0005-0000-0000-00008DAB0000}"/>
    <cellStyle name="20% - Accent1 4 5 5 7 3" xfId="44101" xr:uid="{00000000-0005-0000-0000-00008EAB0000}"/>
    <cellStyle name="20% - Accent1 4 5 5 8" xfId="44102" xr:uid="{00000000-0005-0000-0000-00008FAB0000}"/>
    <cellStyle name="20% - Accent1 4 5 5 8 2" xfId="44103" xr:uid="{00000000-0005-0000-0000-000090AB0000}"/>
    <cellStyle name="20% - Accent1 4 5 5 8 2 2" xfId="44104" xr:uid="{00000000-0005-0000-0000-000091AB0000}"/>
    <cellStyle name="20% - Accent1 4 5 5 8 3" xfId="44105" xr:uid="{00000000-0005-0000-0000-000092AB0000}"/>
    <cellStyle name="20% - Accent1 4 5 5 9" xfId="44106" xr:uid="{00000000-0005-0000-0000-000093AB0000}"/>
    <cellStyle name="20% - Accent1 4 5 5 9 2" xfId="44107" xr:uid="{00000000-0005-0000-0000-000094AB0000}"/>
    <cellStyle name="20% - Accent1 4 5 6" xfId="44108" xr:uid="{00000000-0005-0000-0000-000095AB0000}"/>
    <cellStyle name="20% - Accent1 4 5 6 10" xfId="44109" xr:uid="{00000000-0005-0000-0000-000096AB0000}"/>
    <cellStyle name="20% - Accent1 4 5 6 10 2" xfId="44110" xr:uid="{00000000-0005-0000-0000-000097AB0000}"/>
    <cellStyle name="20% - Accent1 4 5 6 11" xfId="44111" xr:uid="{00000000-0005-0000-0000-000098AB0000}"/>
    <cellStyle name="20% - Accent1 4 5 6 2" xfId="44112" xr:uid="{00000000-0005-0000-0000-000099AB0000}"/>
    <cellStyle name="20% - Accent1 4 5 6 2 2" xfId="44113" xr:uid="{00000000-0005-0000-0000-00009AAB0000}"/>
    <cellStyle name="20% - Accent1 4 5 6 2 2 2" xfId="44114" xr:uid="{00000000-0005-0000-0000-00009BAB0000}"/>
    <cellStyle name="20% - Accent1 4 5 6 2 2 2 2" xfId="44115" xr:uid="{00000000-0005-0000-0000-00009CAB0000}"/>
    <cellStyle name="20% - Accent1 4 5 6 2 2 2 2 2" xfId="44116" xr:uid="{00000000-0005-0000-0000-00009DAB0000}"/>
    <cellStyle name="20% - Accent1 4 5 6 2 2 2 3" xfId="44117" xr:uid="{00000000-0005-0000-0000-00009EAB0000}"/>
    <cellStyle name="20% - Accent1 4 5 6 2 2 3" xfId="44118" xr:uid="{00000000-0005-0000-0000-00009FAB0000}"/>
    <cellStyle name="20% - Accent1 4 5 6 2 2 3 2" xfId="44119" xr:uid="{00000000-0005-0000-0000-0000A0AB0000}"/>
    <cellStyle name="20% - Accent1 4 5 6 2 2 4" xfId="44120" xr:uid="{00000000-0005-0000-0000-0000A1AB0000}"/>
    <cellStyle name="20% - Accent1 4 5 6 2 3" xfId="44121" xr:uid="{00000000-0005-0000-0000-0000A2AB0000}"/>
    <cellStyle name="20% - Accent1 4 5 6 2 3 2" xfId="44122" xr:uid="{00000000-0005-0000-0000-0000A3AB0000}"/>
    <cellStyle name="20% - Accent1 4 5 6 2 3 2 2" xfId="44123" xr:uid="{00000000-0005-0000-0000-0000A4AB0000}"/>
    <cellStyle name="20% - Accent1 4 5 6 2 3 2 2 2" xfId="44124" xr:uid="{00000000-0005-0000-0000-0000A5AB0000}"/>
    <cellStyle name="20% - Accent1 4 5 6 2 3 2 3" xfId="44125" xr:uid="{00000000-0005-0000-0000-0000A6AB0000}"/>
    <cellStyle name="20% - Accent1 4 5 6 2 3 3" xfId="44126" xr:uid="{00000000-0005-0000-0000-0000A7AB0000}"/>
    <cellStyle name="20% - Accent1 4 5 6 2 3 3 2" xfId="44127" xr:uid="{00000000-0005-0000-0000-0000A8AB0000}"/>
    <cellStyle name="20% - Accent1 4 5 6 2 3 4" xfId="44128" xr:uid="{00000000-0005-0000-0000-0000A9AB0000}"/>
    <cellStyle name="20% - Accent1 4 5 6 2 4" xfId="44129" xr:uid="{00000000-0005-0000-0000-0000AAAB0000}"/>
    <cellStyle name="20% - Accent1 4 5 6 2 4 2" xfId="44130" xr:uid="{00000000-0005-0000-0000-0000ABAB0000}"/>
    <cellStyle name="20% - Accent1 4 5 6 2 4 2 2" xfId="44131" xr:uid="{00000000-0005-0000-0000-0000ACAB0000}"/>
    <cellStyle name="20% - Accent1 4 5 6 2 4 2 2 2" xfId="44132" xr:uid="{00000000-0005-0000-0000-0000ADAB0000}"/>
    <cellStyle name="20% - Accent1 4 5 6 2 4 2 3" xfId="44133" xr:uid="{00000000-0005-0000-0000-0000AEAB0000}"/>
    <cellStyle name="20% - Accent1 4 5 6 2 4 3" xfId="44134" xr:uid="{00000000-0005-0000-0000-0000AFAB0000}"/>
    <cellStyle name="20% - Accent1 4 5 6 2 4 3 2" xfId="44135" xr:uid="{00000000-0005-0000-0000-0000B0AB0000}"/>
    <cellStyle name="20% - Accent1 4 5 6 2 4 4" xfId="44136" xr:uid="{00000000-0005-0000-0000-0000B1AB0000}"/>
    <cellStyle name="20% - Accent1 4 5 6 2 5" xfId="44137" xr:uid="{00000000-0005-0000-0000-0000B2AB0000}"/>
    <cellStyle name="20% - Accent1 4 5 6 2 5 2" xfId="44138" xr:uid="{00000000-0005-0000-0000-0000B3AB0000}"/>
    <cellStyle name="20% - Accent1 4 5 6 2 5 2 2" xfId="44139" xr:uid="{00000000-0005-0000-0000-0000B4AB0000}"/>
    <cellStyle name="20% - Accent1 4 5 6 2 5 3" xfId="44140" xr:uid="{00000000-0005-0000-0000-0000B5AB0000}"/>
    <cellStyle name="20% - Accent1 4 5 6 2 6" xfId="44141" xr:uid="{00000000-0005-0000-0000-0000B6AB0000}"/>
    <cellStyle name="20% - Accent1 4 5 6 2 6 2" xfId="44142" xr:uid="{00000000-0005-0000-0000-0000B7AB0000}"/>
    <cellStyle name="20% - Accent1 4 5 6 2 6 2 2" xfId="44143" xr:uid="{00000000-0005-0000-0000-0000B8AB0000}"/>
    <cellStyle name="20% - Accent1 4 5 6 2 6 3" xfId="44144" xr:uid="{00000000-0005-0000-0000-0000B9AB0000}"/>
    <cellStyle name="20% - Accent1 4 5 6 2 7" xfId="44145" xr:uid="{00000000-0005-0000-0000-0000BAAB0000}"/>
    <cellStyle name="20% - Accent1 4 5 6 2 7 2" xfId="44146" xr:uid="{00000000-0005-0000-0000-0000BBAB0000}"/>
    <cellStyle name="20% - Accent1 4 5 6 2 8" xfId="44147" xr:uid="{00000000-0005-0000-0000-0000BCAB0000}"/>
    <cellStyle name="20% - Accent1 4 5 6 2 8 2" xfId="44148" xr:uid="{00000000-0005-0000-0000-0000BDAB0000}"/>
    <cellStyle name="20% - Accent1 4 5 6 2 9" xfId="44149" xr:uid="{00000000-0005-0000-0000-0000BEAB0000}"/>
    <cellStyle name="20% - Accent1 4 5 6 3" xfId="44150" xr:uid="{00000000-0005-0000-0000-0000BFAB0000}"/>
    <cellStyle name="20% - Accent1 4 5 6 3 2" xfId="44151" xr:uid="{00000000-0005-0000-0000-0000C0AB0000}"/>
    <cellStyle name="20% - Accent1 4 5 6 3 2 2" xfId="44152" xr:uid="{00000000-0005-0000-0000-0000C1AB0000}"/>
    <cellStyle name="20% - Accent1 4 5 6 3 2 2 2" xfId="44153" xr:uid="{00000000-0005-0000-0000-0000C2AB0000}"/>
    <cellStyle name="20% - Accent1 4 5 6 3 2 2 2 2" xfId="44154" xr:uid="{00000000-0005-0000-0000-0000C3AB0000}"/>
    <cellStyle name="20% - Accent1 4 5 6 3 2 2 3" xfId="44155" xr:uid="{00000000-0005-0000-0000-0000C4AB0000}"/>
    <cellStyle name="20% - Accent1 4 5 6 3 2 3" xfId="44156" xr:uid="{00000000-0005-0000-0000-0000C5AB0000}"/>
    <cellStyle name="20% - Accent1 4 5 6 3 2 3 2" xfId="44157" xr:uid="{00000000-0005-0000-0000-0000C6AB0000}"/>
    <cellStyle name="20% - Accent1 4 5 6 3 2 4" xfId="44158" xr:uid="{00000000-0005-0000-0000-0000C7AB0000}"/>
    <cellStyle name="20% - Accent1 4 5 6 3 3" xfId="44159" xr:uid="{00000000-0005-0000-0000-0000C8AB0000}"/>
    <cellStyle name="20% - Accent1 4 5 6 3 3 2" xfId="44160" xr:uid="{00000000-0005-0000-0000-0000C9AB0000}"/>
    <cellStyle name="20% - Accent1 4 5 6 3 3 2 2" xfId="44161" xr:uid="{00000000-0005-0000-0000-0000CAAB0000}"/>
    <cellStyle name="20% - Accent1 4 5 6 3 3 2 2 2" xfId="44162" xr:uid="{00000000-0005-0000-0000-0000CBAB0000}"/>
    <cellStyle name="20% - Accent1 4 5 6 3 3 2 3" xfId="44163" xr:uid="{00000000-0005-0000-0000-0000CCAB0000}"/>
    <cellStyle name="20% - Accent1 4 5 6 3 3 3" xfId="44164" xr:uid="{00000000-0005-0000-0000-0000CDAB0000}"/>
    <cellStyle name="20% - Accent1 4 5 6 3 3 3 2" xfId="44165" xr:uid="{00000000-0005-0000-0000-0000CEAB0000}"/>
    <cellStyle name="20% - Accent1 4 5 6 3 3 4" xfId="44166" xr:uid="{00000000-0005-0000-0000-0000CFAB0000}"/>
    <cellStyle name="20% - Accent1 4 5 6 3 4" xfId="44167" xr:uid="{00000000-0005-0000-0000-0000D0AB0000}"/>
    <cellStyle name="20% - Accent1 4 5 6 3 4 2" xfId="44168" xr:uid="{00000000-0005-0000-0000-0000D1AB0000}"/>
    <cellStyle name="20% - Accent1 4 5 6 3 4 2 2" xfId="44169" xr:uid="{00000000-0005-0000-0000-0000D2AB0000}"/>
    <cellStyle name="20% - Accent1 4 5 6 3 4 2 2 2" xfId="44170" xr:uid="{00000000-0005-0000-0000-0000D3AB0000}"/>
    <cellStyle name="20% - Accent1 4 5 6 3 4 2 3" xfId="44171" xr:uid="{00000000-0005-0000-0000-0000D4AB0000}"/>
    <cellStyle name="20% - Accent1 4 5 6 3 4 3" xfId="44172" xr:uid="{00000000-0005-0000-0000-0000D5AB0000}"/>
    <cellStyle name="20% - Accent1 4 5 6 3 4 3 2" xfId="44173" xr:uid="{00000000-0005-0000-0000-0000D6AB0000}"/>
    <cellStyle name="20% - Accent1 4 5 6 3 4 4" xfId="44174" xr:uid="{00000000-0005-0000-0000-0000D7AB0000}"/>
    <cellStyle name="20% - Accent1 4 5 6 3 5" xfId="44175" xr:uid="{00000000-0005-0000-0000-0000D8AB0000}"/>
    <cellStyle name="20% - Accent1 4 5 6 3 5 2" xfId="44176" xr:uid="{00000000-0005-0000-0000-0000D9AB0000}"/>
    <cellStyle name="20% - Accent1 4 5 6 3 5 2 2" xfId="44177" xr:uid="{00000000-0005-0000-0000-0000DAAB0000}"/>
    <cellStyle name="20% - Accent1 4 5 6 3 5 3" xfId="44178" xr:uid="{00000000-0005-0000-0000-0000DBAB0000}"/>
    <cellStyle name="20% - Accent1 4 5 6 3 6" xfId="44179" xr:uid="{00000000-0005-0000-0000-0000DCAB0000}"/>
    <cellStyle name="20% - Accent1 4 5 6 3 6 2" xfId="44180" xr:uid="{00000000-0005-0000-0000-0000DDAB0000}"/>
    <cellStyle name="20% - Accent1 4 5 6 3 6 2 2" xfId="44181" xr:uid="{00000000-0005-0000-0000-0000DEAB0000}"/>
    <cellStyle name="20% - Accent1 4 5 6 3 6 3" xfId="44182" xr:uid="{00000000-0005-0000-0000-0000DFAB0000}"/>
    <cellStyle name="20% - Accent1 4 5 6 3 7" xfId="44183" xr:uid="{00000000-0005-0000-0000-0000E0AB0000}"/>
    <cellStyle name="20% - Accent1 4 5 6 3 7 2" xfId="44184" xr:uid="{00000000-0005-0000-0000-0000E1AB0000}"/>
    <cellStyle name="20% - Accent1 4 5 6 3 8" xfId="44185" xr:uid="{00000000-0005-0000-0000-0000E2AB0000}"/>
    <cellStyle name="20% - Accent1 4 5 6 3 8 2" xfId="44186" xr:uid="{00000000-0005-0000-0000-0000E3AB0000}"/>
    <cellStyle name="20% - Accent1 4 5 6 3 9" xfId="44187" xr:uid="{00000000-0005-0000-0000-0000E4AB0000}"/>
    <cellStyle name="20% - Accent1 4 5 6 4" xfId="44188" xr:uid="{00000000-0005-0000-0000-0000E5AB0000}"/>
    <cellStyle name="20% - Accent1 4 5 6 4 2" xfId="44189" xr:uid="{00000000-0005-0000-0000-0000E6AB0000}"/>
    <cellStyle name="20% - Accent1 4 5 6 4 2 2" xfId="44190" xr:uid="{00000000-0005-0000-0000-0000E7AB0000}"/>
    <cellStyle name="20% - Accent1 4 5 6 4 2 2 2" xfId="44191" xr:uid="{00000000-0005-0000-0000-0000E8AB0000}"/>
    <cellStyle name="20% - Accent1 4 5 6 4 2 3" xfId="44192" xr:uid="{00000000-0005-0000-0000-0000E9AB0000}"/>
    <cellStyle name="20% - Accent1 4 5 6 4 3" xfId="44193" xr:uid="{00000000-0005-0000-0000-0000EAAB0000}"/>
    <cellStyle name="20% - Accent1 4 5 6 4 3 2" xfId="44194" xr:uid="{00000000-0005-0000-0000-0000EBAB0000}"/>
    <cellStyle name="20% - Accent1 4 5 6 4 4" xfId="44195" xr:uid="{00000000-0005-0000-0000-0000ECAB0000}"/>
    <cellStyle name="20% - Accent1 4 5 6 5" xfId="44196" xr:uid="{00000000-0005-0000-0000-0000EDAB0000}"/>
    <cellStyle name="20% - Accent1 4 5 6 5 2" xfId="44197" xr:uid="{00000000-0005-0000-0000-0000EEAB0000}"/>
    <cellStyle name="20% - Accent1 4 5 6 5 2 2" xfId="44198" xr:uid="{00000000-0005-0000-0000-0000EFAB0000}"/>
    <cellStyle name="20% - Accent1 4 5 6 5 2 2 2" xfId="44199" xr:uid="{00000000-0005-0000-0000-0000F0AB0000}"/>
    <cellStyle name="20% - Accent1 4 5 6 5 2 3" xfId="44200" xr:uid="{00000000-0005-0000-0000-0000F1AB0000}"/>
    <cellStyle name="20% - Accent1 4 5 6 5 3" xfId="44201" xr:uid="{00000000-0005-0000-0000-0000F2AB0000}"/>
    <cellStyle name="20% - Accent1 4 5 6 5 3 2" xfId="44202" xr:uid="{00000000-0005-0000-0000-0000F3AB0000}"/>
    <cellStyle name="20% - Accent1 4 5 6 5 4" xfId="44203" xr:uid="{00000000-0005-0000-0000-0000F4AB0000}"/>
    <cellStyle name="20% - Accent1 4 5 6 6" xfId="44204" xr:uid="{00000000-0005-0000-0000-0000F5AB0000}"/>
    <cellStyle name="20% - Accent1 4 5 6 6 2" xfId="44205" xr:uid="{00000000-0005-0000-0000-0000F6AB0000}"/>
    <cellStyle name="20% - Accent1 4 5 6 6 2 2" xfId="44206" xr:uid="{00000000-0005-0000-0000-0000F7AB0000}"/>
    <cellStyle name="20% - Accent1 4 5 6 6 2 2 2" xfId="44207" xr:uid="{00000000-0005-0000-0000-0000F8AB0000}"/>
    <cellStyle name="20% - Accent1 4 5 6 6 2 3" xfId="44208" xr:uid="{00000000-0005-0000-0000-0000F9AB0000}"/>
    <cellStyle name="20% - Accent1 4 5 6 6 3" xfId="44209" xr:uid="{00000000-0005-0000-0000-0000FAAB0000}"/>
    <cellStyle name="20% - Accent1 4 5 6 6 3 2" xfId="44210" xr:uid="{00000000-0005-0000-0000-0000FBAB0000}"/>
    <cellStyle name="20% - Accent1 4 5 6 6 4" xfId="44211" xr:uid="{00000000-0005-0000-0000-0000FCAB0000}"/>
    <cellStyle name="20% - Accent1 4 5 6 7" xfId="44212" xr:uid="{00000000-0005-0000-0000-0000FDAB0000}"/>
    <cellStyle name="20% - Accent1 4 5 6 7 2" xfId="44213" xr:uid="{00000000-0005-0000-0000-0000FEAB0000}"/>
    <cellStyle name="20% - Accent1 4 5 6 7 2 2" xfId="44214" xr:uid="{00000000-0005-0000-0000-0000FFAB0000}"/>
    <cellStyle name="20% - Accent1 4 5 6 7 3" xfId="44215" xr:uid="{00000000-0005-0000-0000-000000AC0000}"/>
    <cellStyle name="20% - Accent1 4 5 6 8" xfId="44216" xr:uid="{00000000-0005-0000-0000-000001AC0000}"/>
    <cellStyle name="20% - Accent1 4 5 6 8 2" xfId="44217" xr:uid="{00000000-0005-0000-0000-000002AC0000}"/>
    <cellStyle name="20% - Accent1 4 5 6 8 2 2" xfId="44218" xr:uid="{00000000-0005-0000-0000-000003AC0000}"/>
    <cellStyle name="20% - Accent1 4 5 6 8 3" xfId="44219" xr:uid="{00000000-0005-0000-0000-000004AC0000}"/>
    <cellStyle name="20% - Accent1 4 5 6 9" xfId="44220" xr:uid="{00000000-0005-0000-0000-000005AC0000}"/>
    <cellStyle name="20% - Accent1 4 5 6 9 2" xfId="44221" xr:uid="{00000000-0005-0000-0000-000006AC0000}"/>
    <cellStyle name="20% - Accent1 4 5 7" xfId="44222" xr:uid="{00000000-0005-0000-0000-000007AC0000}"/>
    <cellStyle name="20% - Accent1 4 5 7 2" xfId="44223" xr:uid="{00000000-0005-0000-0000-000008AC0000}"/>
    <cellStyle name="20% - Accent1 4 5 7 2 2" xfId="44224" xr:uid="{00000000-0005-0000-0000-000009AC0000}"/>
    <cellStyle name="20% - Accent1 4 5 7 2 2 2" xfId="44225" xr:uid="{00000000-0005-0000-0000-00000AAC0000}"/>
    <cellStyle name="20% - Accent1 4 5 7 2 2 2 2" xfId="44226" xr:uid="{00000000-0005-0000-0000-00000BAC0000}"/>
    <cellStyle name="20% - Accent1 4 5 7 2 2 3" xfId="44227" xr:uid="{00000000-0005-0000-0000-00000CAC0000}"/>
    <cellStyle name="20% - Accent1 4 5 7 2 3" xfId="44228" xr:uid="{00000000-0005-0000-0000-00000DAC0000}"/>
    <cellStyle name="20% - Accent1 4 5 7 2 3 2" xfId="44229" xr:uid="{00000000-0005-0000-0000-00000EAC0000}"/>
    <cellStyle name="20% - Accent1 4 5 7 2 4" xfId="44230" xr:uid="{00000000-0005-0000-0000-00000FAC0000}"/>
    <cellStyle name="20% - Accent1 4 5 7 3" xfId="44231" xr:uid="{00000000-0005-0000-0000-000010AC0000}"/>
    <cellStyle name="20% - Accent1 4 5 7 3 2" xfId="44232" xr:uid="{00000000-0005-0000-0000-000011AC0000}"/>
    <cellStyle name="20% - Accent1 4 5 7 3 2 2" xfId="44233" xr:uid="{00000000-0005-0000-0000-000012AC0000}"/>
    <cellStyle name="20% - Accent1 4 5 7 3 2 2 2" xfId="44234" xr:uid="{00000000-0005-0000-0000-000013AC0000}"/>
    <cellStyle name="20% - Accent1 4 5 7 3 2 3" xfId="44235" xr:uid="{00000000-0005-0000-0000-000014AC0000}"/>
    <cellStyle name="20% - Accent1 4 5 7 3 3" xfId="44236" xr:uid="{00000000-0005-0000-0000-000015AC0000}"/>
    <cellStyle name="20% - Accent1 4 5 7 3 3 2" xfId="44237" xr:uid="{00000000-0005-0000-0000-000016AC0000}"/>
    <cellStyle name="20% - Accent1 4 5 7 3 4" xfId="44238" xr:uid="{00000000-0005-0000-0000-000017AC0000}"/>
    <cellStyle name="20% - Accent1 4 5 7 4" xfId="44239" xr:uid="{00000000-0005-0000-0000-000018AC0000}"/>
    <cellStyle name="20% - Accent1 4 5 7 4 2" xfId="44240" xr:uid="{00000000-0005-0000-0000-000019AC0000}"/>
    <cellStyle name="20% - Accent1 4 5 7 4 2 2" xfId="44241" xr:uid="{00000000-0005-0000-0000-00001AAC0000}"/>
    <cellStyle name="20% - Accent1 4 5 7 4 2 2 2" xfId="44242" xr:uid="{00000000-0005-0000-0000-00001BAC0000}"/>
    <cellStyle name="20% - Accent1 4 5 7 4 2 3" xfId="44243" xr:uid="{00000000-0005-0000-0000-00001CAC0000}"/>
    <cellStyle name="20% - Accent1 4 5 7 4 3" xfId="44244" xr:uid="{00000000-0005-0000-0000-00001DAC0000}"/>
    <cellStyle name="20% - Accent1 4 5 7 4 3 2" xfId="44245" xr:uid="{00000000-0005-0000-0000-00001EAC0000}"/>
    <cellStyle name="20% - Accent1 4 5 7 4 4" xfId="44246" xr:uid="{00000000-0005-0000-0000-00001FAC0000}"/>
    <cellStyle name="20% - Accent1 4 5 7 5" xfId="44247" xr:uid="{00000000-0005-0000-0000-000020AC0000}"/>
    <cellStyle name="20% - Accent1 4 5 7 5 2" xfId="44248" xr:uid="{00000000-0005-0000-0000-000021AC0000}"/>
    <cellStyle name="20% - Accent1 4 5 7 5 2 2" xfId="44249" xr:uid="{00000000-0005-0000-0000-000022AC0000}"/>
    <cellStyle name="20% - Accent1 4 5 7 5 3" xfId="44250" xr:uid="{00000000-0005-0000-0000-000023AC0000}"/>
    <cellStyle name="20% - Accent1 4 5 7 6" xfId="44251" xr:uid="{00000000-0005-0000-0000-000024AC0000}"/>
    <cellStyle name="20% - Accent1 4 5 7 6 2" xfId="44252" xr:uid="{00000000-0005-0000-0000-000025AC0000}"/>
    <cellStyle name="20% - Accent1 4 5 7 6 2 2" xfId="44253" xr:uid="{00000000-0005-0000-0000-000026AC0000}"/>
    <cellStyle name="20% - Accent1 4 5 7 6 3" xfId="44254" xr:uid="{00000000-0005-0000-0000-000027AC0000}"/>
    <cellStyle name="20% - Accent1 4 5 7 7" xfId="44255" xr:uid="{00000000-0005-0000-0000-000028AC0000}"/>
    <cellStyle name="20% - Accent1 4 5 7 7 2" xfId="44256" xr:uid="{00000000-0005-0000-0000-000029AC0000}"/>
    <cellStyle name="20% - Accent1 4 5 7 8" xfId="44257" xr:uid="{00000000-0005-0000-0000-00002AAC0000}"/>
    <cellStyle name="20% - Accent1 4 5 7 8 2" xfId="44258" xr:uid="{00000000-0005-0000-0000-00002BAC0000}"/>
    <cellStyle name="20% - Accent1 4 5 7 9" xfId="44259" xr:uid="{00000000-0005-0000-0000-00002CAC0000}"/>
    <cellStyle name="20% - Accent1 4 5 8" xfId="44260" xr:uid="{00000000-0005-0000-0000-00002DAC0000}"/>
    <cellStyle name="20% - Accent1 4 5 8 2" xfId="44261" xr:uid="{00000000-0005-0000-0000-00002EAC0000}"/>
    <cellStyle name="20% - Accent1 4 5 8 2 2" xfId="44262" xr:uid="{00000000-0005-0000-0000-00002FAC0000}"/>
    <cellStyle name="20% - Accent1 4 5 8 2 2 2" xfId="44263" xr:uid="{00000000-0005-0000-0000-000030AC0000}"/>
    <cellStyle name="20% - Accent1 4 5 8 2 2 2 2" xfId="44264" xr:uid="{00000000-0005-0000-0000-000031AC0000}"/>
    <cellStyle name="20% - Accent1 4 5 8 2 2 3" xfId="44265" xr:uid="{00000000-0005-0000-0000-000032AC0000}"/>
    <cellStyle name="20% - Accent1 4 5 8 2 3" xfId="44266" xr:uid="{00000000-0005-0000-0000-000033AC0000}"/>
    <cellStyle name="20% - Accent1 4 5 8 2 3 2" xfId="44267" xr:uid="{00000000-0005-0000-0000-000034AC0000}"/>
    <cellStyle name="20% - Accent1 4 5 8 2 4" xfId="44268" xr:uid="{00000000-0005-0000-0000-000035AC0000}"/>
    <cellStyle name="20% - Accent1 4 5 8 3" xfId="44269" xr:uid="{00000000-0005-0000-0000-000036AC0000}"/>
    <cellStyle name="20% - Accent1 4 5 8 3 2" xfId="44270" xr:uid="{00000000-0005-0000-0000-000037AC0000}"/>
    <cellStyle name="20% - Accent1 4 5 8 3 2 2" xfId="44271" xr:uid="{00000000-0005-0000-0000-000038AC0000}"/>
    <cellStyle name="20% - Accent1 4 5 8 3 2 2 2" xfId="44272" xr:uid="{00000000-0005-0000-0000-000039AC0000}"/>
    <cellStyle name="20% - Accent1 4 5 8 3 2 3" xfId="44273" xr:uid="{00000000-0005-0000-0000-00003AAC0000}"/>
    <cellStyle name="20% - Accent1 4 5 8 3 3" xfId="44274" xr:uid="{00000000-0005-0000-0000-00003BAC0000}"/>
    <cellStyle name="20% - Accent1 4 5 8 3 3 2" xfId="44275" xr:uid="{00000000-0005-0000-0000-00003CAC0000}"/>
    <cellStyle name="20% - Accent1 4 5 8 3 4" xfId="44276" xr:uid="{00000000-0005-0000-0000-00003DAC0000}"/>
    <cellStyle name="20% - Accent1 4 5 8 4" xfId="44277" xr:uid="{00000000-0005-0000-0000-00003EAC0000}"/>
    <cellStyle name="20% - Accent1 4 5 8 4 2" xfId="44278" xr:uid="{00000000-0005-0000-0000-00003FAC0000}"/>
    <cellStyle name="20% - Accent1 4 5 8 4 2 2" xfId="44279" xr:uid="{00000000-0005-0000-0000-000040AC0000}"/>
    <cellStyle name="20% - Accent1 4 5 8 4 2 2 2" xfId="44280" xr:uid="{00000000-0005-0000-0000-000041AC0000}"/>
    <cellStyle name="20% - Accent1 4 5 8 4 2 3" xfId="44281" xr:uid="{00000000-0005-0000-0000-000042AC0000}"/>
    <cellStyle name="20% - Accent1 4 5 8 4 3" xfId="44282" xr:uid="{00000000-0005-0000-0000-000043AC0000}"/>
    <cellStyle name="20% - Accent1 4 5 8 4 3 2" xfId="44283" xr:uid="{00000000-0005-0000-0000-000044AC0000}"/>
    <cellStyle name="20% - Accent1 4 5 8 4 4" xfId="44284" xr:uid="{00000000-0005-0000-0000-000045AC0000}"/>
    <cellStyle name="20% - Accent1 4 5 8 5" xfId="44285" xr:uid="{00000000-0005-0000-0000-000046AC0000}"/>
    <cellStyle name="20% - Accent1 4 5 8 5 2" xfId="44286" xr:uid="{00000000-0005-0000-0000-000047AC0000}"/>
    <cellStyle name="20% - Accent1 4 5 8 5 2 2" xfId="44287" xr:uid="{00000000-0005-0000-0000-000048AC0000}"/>
    <cellStyle name="20% - Accent1 4 5 8 5 3" xfId="44288" xr:uid="{00000000-0005-0000-0000-000049AC0000}"/>
    <cellStyle name="20% - Accent1 4 5 8 6" xfId="44289" xr:uid="{00000000-0005-0000-0000-00004AAC0000}"/>
    <cellStyle name="20% - Accent1 4 5 8 6 2" xfId="44290" xr:uid="{00000000-0005-0000-0000-00004BAC0000}"/>
    <cellStyle name="20% - Accent1 4 5 8 6 2 2" xfId="44291" xr:uid="{00000000-0005-0000-0000-00004CAC0000}"/>
    <cellStyle name="20% - Accent1 4 5 8 6 3" xfId="44292" xr:uid="{00000000-0005-0000-0000-00004DAC0000}"/>
    <cellStyle name="20% - Accent1 4 5 8 7" xfId="44293" xr:uid="{00000000-0005-0000-0000-00004EAC0000}"/>
    <cellStyle name="20% - Accent1 4 5 8 7 2" xfId="44294" xr:uid="{00000000-0005-0000-0000-00004FAC0000}"/>
    <cellStyle name="20% - Accent1 4 5 8 8" xfId="44295" xr:uid="{00000000-0005-0000-0000-000050AC0000}"/>
    <cellStyle name="20% - Accent1 4 5 8 8 2" xfId="44296" xr:uid="{00000000-0005-0000-0000-000051AC0000}"/>
    <cellStyle name="20% - Accent1 4 5 8 9" xfId="44297" xr:uid="{00000000-0005-0000-0000-000052AC0000}"/>
    <cellStyle name="20% - Accent1 4 5 9" xfId="44298" xr:uid="{00000000-0005-0000-0000-000053AC0000}"/>
    <cellStyle name="20% - Accent1 4 5 9 2" xfId="44299" xr:uid="{00000000-0005-0000-0000-000054AC0000}"/>
    <cellStyle name="20% - Accent1 4 5 9 2 2" xfId="44300" xr:uid="{00000000-0005-0000-0000-000055AC0000}"/>
    <cellStyle name="20% - Accent1 4 5 9 2 2 2" xfId="44301" xr:uid="{00000000-0005-0000-0000-000056AC0000}"/>
    <cellStyle name="20% - Accent1 4 5 9 2 3" xfId="44302" xr:uid="{00000000-0005-0000-0000-000057AC0000}"/>
    <cellStyle name="20% - Accent1 4 5 9 3" xfId="44303" xr:uid="{00000000-0005-0000-0000-000058AC0000}"/>
    <cellStyle name="20% - Accent1 4 5 9 3 2" xfId="44304" xr:uid="{00000000-0005-0000-0000-000059AC0000}"/>
    <cellStyle name="20% - Accent1 4 5 9 4" xfId="44305" xr:uid="{00000000-0005-0000-0000-00005AAC0000}"/>
    <cellStyle name="20% - Accent1 4 6" xfId="44306" xr:uid="{00000000-0005-0000-0000-00005BAC0000}"/>
    <cellStyle name="20% - Accent1 4 6 10" xfId="44307" xr:uid="{00000000-0005-0000-0000-00005CAC0000}"/>
    <cellStyle name="20% - Accent1 4 6 10 2" xfId="44308" xr:uid="{00000000-0005-0000-0000-00005DAC0000}"/>
    <cellStyle name="20% - Accent1 4 6 10 2 2" xfId="44309" xr:uid="{00000000-0005-0000-0000-00005EAC0000}"/>
    <cellStyle name="20% - Accent1 4 6 10 2 2 2" xfId="44310" xr:uid="{00000000-0005-0000-0000-00005FAC0000}"/>
    <cellStyle name="20% - Accent1 4 6 10 2 3" xfId="44311" xr:uid="{00000000-0005-0000-0000-000060AC0000}"/>
    <cellStyle name="20% - Accent1 4 6 10 3" xfId="44312" xr:uid="{00000000-0005-0000-0000-000061AC0000}"/>
    <cellStyle name="20% - Accent1 4 6 10 3 2" xfId="44313" xr:uid="{00000000-0005-0000-0000-000062AC0000}"/>
    <cellStyle name="20% - Accent1 4 6 10 4" xfId="44314" xr:uid="{00000000-0005-0000-0000-000063AC0000}"/>
    <cellStyle name="20% - Accent1 4 6 11" xfId="44315" xr:uid="{00000000-0005-0000-0000-000064AC0000}"/>
    <cellStyle name="20% - Accent1 4 6 11 2" xfId="44316" xr:uid="{00000000-0005-0000-0000-000065AC0000}"/>
    <cellStyle name="20% - Accent1 4 6 11 2 2" xfId="44317" xr:uid="{00000000-0005-0000-0000-000066AC0000}"/>
    <cellStyle name="20% - Accent1 4 6 11 3" xfId="44318" xr:uid="{00000000-0005-0000-0000-000067AC0000}"/>
    <cellStyle name="20% - Accent1 4 6 12" xfId="44319" xr:uid="{00000000-0005-0000-0000-000068AC0000}"/>
    <cellStyle name="20% - Accent1 4 6 12 2" xfId="44320" xr:uid="{00000000-0005-0000-0000-000069AC0000}"/>
    <cellStyle name="20% - Accent1 4 6 12 2 2" xfId="44321" xr:uid="{00000000-0005-0000-0000-00006AAC0000}"/>
    <cellStyle name="20% - Accent1 4 6 12 3" xfId="44322" xr:uid="{00000000-0005-0000-0000-00006BAC0000}"/>
    <cellStyle name="20% - Accent1 4 6 13" xfId="44323" xr:uid="{00000000-0005-0000-0000-00006CAC0000}"/>
    <cellStyle name="20% - Accent1 4 6 13 2" xfId="44324" xr:uid="{00000000-0005-0000-0000-00006DAC0000}"/>
    <cellStyle name="20% - Accent1 4 6 14" xfId="44325" xr:uid="{00000000-0005-0000-0000-00006EAC0000}"/>
    <cellStyle name="20% - Accent1 4 6 14 2" xfId="44326" xr:uid="{00000000-0005-0000-0000-00006FAC0000}"/>
    <cellStyle name="20% - Accent1 4 6 15" xfId="44327" xr:uid="{00000000-0005-0000-0000-000070AC0000}"/>
    <cellStyle name="20% - Accent1 4 6 2" xfId="44328" xr:uid="{00000000-0005-0000-0000-000071AC0000}"/>
    <cellStyle name="20% - Accent1 4 6 2 10" xfId="44329" xr:uid="{00000000-0005-0000-0000-000072AC0000}"/>
    <cellStyle name="20% - Accent1 4 6 2 10 2" xfId="44330" xr:uid="{00000000-0005-0000-0000-000073AC0000}"/>
    <cellStyle name="20% - Accent1 4 6 2 10 2 2" xfId="44331" xr:uid="{00000000-0005-0000-0000-000074AC0000}"/>
    <cellStyle name="20% - Accent1 4 6 2 10 3" xfId="44332" xr:uid="{00000000-0005-0000-0000-000075AC0000}"/>
    <cellStyle name="20% - Accent1 4 6 2 11" xfId="44333" xr:uid="{00000000-0005-0000-0000-000076AC0000}"/>
    <cellStyle name="20% - Accent1 4 6 2 11 2" xfId="44334" xr:uid="{00000000-0005-0000-0000-000077AC0000}"/>
    <cellStyle name="20% - Accent1 4 6 2 11 2 2" xfId="44335" xr:uid="{00000000-0005-0000-0000-000078AC0000}"/>
    <cellStyle name="20% - Accent1 4 6 2 11 3" xfId="44336" xr:uid="{00000000-0005-0000-0000-000079AC0000}"/>
    <cellStyle name="20% - Accent1 4 6 2 12" xfId="44337" xr:uid="{00000000-0005-0000-0000-00007AAC0000}"/>
    <cellStyle name="20% - Accent1 4 6 2 12 2" xfId="44338" xr:uid="{00000000-0005-0000-0000-00007BAC0000}"/>
    <cellStyle name="20% - Accent1 4 6 2 13" xfId="44339" xr:uid="{00000000-0005-0000-0000-00007CAC0000}"/>
    <cellStyle name="20% - Accent1 4 6 2 13 2" xfId="44340" xr:uid="{00000000-0005-0000-0000-00007DAC0000}"/>
    <cellStyle name="20% - Accent1 4 6 2 14" xfId="44341" xr:uid="{00000000-0005-0000-0000-00007EAC0000}"/>
    <cellStyle name="20% - Accent1 4 6 2 2" xfId="44342" xr:uid="{00000000-0005-0000-0000-00007FAC0000}"/>
    <cellStyle name="20% - Accent1 4 6 2 2 10" xfId="44343" xr:uid="{00000000-0005-0000-0000-000080AC0000}"/>
    <cellStyle name="20% - Accent1 4 6 2 2 10 2" xfId="44344" xr:uid="{00000000-0005-0000-0000-000081AC0000}"/>
    <cellStyle name="20% - Accent1 4 6 2 2 11" xfId="44345" xr:uid="{00000000-0005-0000-0000-000082AC0000}"/>
    <cellStyle name="20% - Accent1 4 6 2 2 2" xfId="44346" xr:uid="{00000000-0005-0000-0000-000083AC0000}"/>
    <cellStyle name="20% - Accent1 4 6 2 2 2 2" xfId="44347" xr:uid="{00000000-0005-0000-0000-000084AC0000}"/>
    <cellStyle name="20% - Accent1 4 6 2 2 2 2 2" xfId="44348" xr:uid="{00000000-0005-0000-0000-000085AC0000}"/>
    <cellStyle name="20% - Accent1 4 6 2 2 2 2 2 2" xfId="44349" xr:uid="{00000000-0005-0000-0000-000086AC0000}"/>
    <cellStyle name="20% - Accent1 4 6 2 2 2 2 2 2 2" xfId="44350" xr:uid="{00000000-0005-0000-0000-000087AC0000}"/>
    <cellStyle name="20% - Accent1 4 6 2 2 2 2 2 3" xfId="44351" xr:uid="{00000000-0005-0000-0000-000088AC0000}"/>
    <cellStyle name="20% - Accent1 4 6 2 2 2 2 3" xfId="44352" xr:uid="{00000000-0005-0000-0000-000089AC0000}"/>
    <cellStyle name="20% - Accent1 4 6 2 2 2 2 3 2" xfId="44353" xr:uid="{00000000-0005-0000-0000-00008AAC0000}"/>
    <cellStyle name="20% - Accent1 4 6 2 2 2 2 4" xfId="44354" xr:uid="{00000000-0005-0000-0000-00008BAC0000}"/>
    <cellStyle name="20% - Accent1 4 6 2 2 2 3" xfId="44355" xr:uid="{00000000-0005-0000-0000-00008CAC0000}"/>
    <cellStyle name="20% - Accent1 4 6 2 2 2 3 2" xfId="44356" xr:uid="{00000000-0005-0000-0000-00008DAC0000}"/>
    <cellStyle name="20% - Accent1 4 6 2 2 2 3 2 2" xfId="44357" xr:uid="{00000000-0005-0000-0000-00008EAC0000}"/>
    <cellStyle name="20% - Accent1 4 6 2 2 2 3 2 2 2" xfId="44358" xr:uid="{00000000-0005-0000-0000-00008FAC0000}"/>
    <cellStyle name="20% - Accent1 4 6 2 2 2 3 2 3" xfId="44359" xr:uid="{00000000-0005-0000-0000-000090AC0000}"/>
    <cellStyle name="20% - Accent1 4 6 2 2 2 3 3" xfId="44360" xr:uid="{00000000-0005-0000-0000-000091AC0000}"/>
    <cellStyle name="20% - Accent1 4 6 2 2 2 3 3 2" xfId="44361" xr:uid="{00000000-0005-0000-0000-000092AC0000}"/>
    <cellStyle name="20% - Accent1 4 6 2 2 2 3 4" xfId="44362" xr:uid="{00000000-0005-0000-0000-000093AC0000}"/>
    <cellStyle name="20% - Accent1 4 6 2 2 2 4" xfId="44363" xr:uid="{00000000-0005-0000-0000-000094AC0000}"/>
    <cellStyle name="20% - Accent1 4 6 2 2 2 4 2" xfId="44364" xr:uid="{00000000-0005-0000-0000-000095AC0000}"/>
    <cellStyle name="20% - Accent1 4 6 2 2 2 4 2 2" xfId="44365" xr:uid="{00000000-0005-0000-0000-000096AC0000}"/>
    <cellStyle name="20% - Accent1 4 6 2 2 2 4 2 2 2" xfId="44366" xr:uid="{00000000-0005-0000-0000-000097AC0000}"/>
    <cellStyle name="20% - Accent1 4 6 2 2 2 4 2 3" xfId="44367" xr:uid="{00000000-0005-0000-0000-000098AC0000}"/>
    <cellStyle name="20% - Accent1 4 6 2 2 2 4 3" xfId="44368" xr:uid="{00000000-0005-0000-0000-000099AC0000}"/>
    <cellStyle name="20% - Accent1 4 6 2 2 2 4 3 2" xfId="44369" xr:uid="{00000000-0005-0000-0000-00009AAC0000}"/>
    <cellStyle name="20% - Accent1 4 6 2 2 2 4 4" xfId="44370" xr:uid="{00000000-0005-0000-0000-00009BAC0000}"/>
    <cellStyle name="20% - Accent1 4 6 2 2 2 5" xfId="44371" xr:uid="{00000000-0005-0000-0000-00009CAC0000}"/>
    <cellStyle name="20% - Accent1 4 6 2 2 2 5 2" xfId="44372" xr:uid="{00000000-0005-0000-0000-00009DAC0000}"/>
    <cellStyle name="20% - Accent1 4 6 2 2 2 5 2 2" xfId="44373" xr:uid="{00000000-0005-0000-0000-00009EAC0000}"/>
    <cellStyle name="20% - Accent1 4 6 2 2 2 5 3" xfId="44374" xr:uid="{00000000-0005-0000-0000-00009FAC0000}"/>
    <cellStyle name="20% - Accent1 4 6 2 2 2 6" xfId="44375" xr:uid="{00000000-0005-0000-0000-0000A0AC0000}"/>
    <cellStyle name="20% - Accent1 4 6 2 2 2 6 2" xfId="44376" xr:uid="{00000000-0005-0000-0000-0000A1AC0000}"/>
    <cellStyle name="20% - Accent1 4 6 2 2 2 6 2 2" xfId="44377" xr:uid="{00000000-0005-0000-0000-0000A2AC0000}"/>
    <cellStyle name="20% - Accent1 4 6 2 2 2 6 3" xfId="44378" xr:uid="{00000000-0005-0000-0000-0000A3AC0000}"/>
    <cellStyle name="20% - Accent1 4 6 2 2 2 7" xfId="44379" xr:uid="{00000000-0005-0000-0000-0000A4AC0000}"/>
    <cellStyle name="20% - Accent1 4 6 2 2 2 7 2" xfId="44380" xr:uid="{00000000-0005-0000-0000-0000A5AC0000}"/>
    <cellStyle name="20% - Accent1 4 6 2 2 2 8" xfId="44381" xr:uid="{00000000-0005-0000-0000-0000A6AC0000}"/>
    <cellStyle name="20% - Accent1 4 6 2 2 2 8 2" xfId="44382" xr:uid="{00000000-0005-0000-0000-0000A7AC0000}"/>
    <cellStyle name="20% - Accent1 4 6 2 2 2 9" xfId="44383" xr:uid="{00000000-0005-0000-0000-0000A8AC0000}"/>
    <cellStyle name="20% - Accent1 4 6 2 2 3" xfId="44384" xr:uid="{00000000-0005-0000-0000-0000A9AC0000}"/>
    <cellStyle name="20% - Accent1 4 6 2 2 3 2" xfId="44385" xr:uid="{00000000-0005-0000-0000-0000AAAC0000}"/>
    <cellStyle name="20% - Accent1 4 6 2 2 3 2 2" xfId="44386" xr:uid="{00000000-0005-0000-0000-0000ABAC0000}"/>
    <cellStyle name="20% - Accent1 4 6 2 2 3 2 2 2" xfId="44387" xr:uid="{00000000-0005-0000-0000-0000ACAC0000}"/>
    <cellStyle name="20% - Accent1 4 6 2 2 3 2 2 2 2" xfId="44388" xr:uid="{00000000-0005-0000-0000-0000ADAC0000}"/>
    <cellStyle name="20% - Accent1 4 6 2 2 3 2 2 3" xfId="44389" xr:uid="{00000000-0005-0000-0000-0000AEAC0000}"/>
    <cellStyle name="20% - Accent1 4 6 2 2 3 2 3" xfId="44390" xr:uid="{00000000-0005-0000-0000-0000AFAC0000}"/>
    <cellStyle name="20% - Accent1 4 6 2 2 3 2 3 2" xfId="44391" xr:uid="{00000000-0005-0000-0000-0000B0AC0000}"/>
    <cellStyle name="20% - Accent1 4 6 2 2 3 2 4" xfId="44392" xr:uid="{00000000-0005-0000-0000-0000B1AC0000}"/>
    <cellStyle name="20% - Accent1 4 6 2 2 3 3" xfId="44393" xr:uid="{00000000-0005-0000-0000-0000B2AC0000}"/>
    <cellStyle name="20% - Accent1 4 6 2 2 3 3 2" xfId="44394" xr:uid="{00000000-0005-0000-0000-0000B3AC0000}"/>
    <cellStyle name="20% - Accent1 4 6 2 2 3 3 2 2" xfId="44395" xr:uid="{00000000-0005-0000-0000-0000B4AC0000}"/>
    <cellStyle name="20% - Accent1 4 6 2 2 3 3 2 2 2" xfId="44396" xr:uid="{00000000-0005-0000-0000-0000B5AC0000}"/>
    <cellStyle name="20% - Accent1 4 6 2 2 3 3 2 3" xfId="44397" xr:uid="{00000000-0005-0000-0000-0000B6AC0000}"/>
    <cellStyle name="20% - Accent1 4 6 2 2 3 3 3" xfId="44398" xr:uid="{00000000-0005-0000-0000-0000B7AC0000}"/>
    <cellStyle name="20% - Accent1 4 6 2 2 3 3 3 2" xfId="44399" xr:uid="{00000000-0005-0000-0000-0000B8AC0000}"/>
    <cellStyle name="20% - Accent1 4 6 2 2 3 3 4" xfId="44400" xr:uid="{00000000-0005-0000-0000-0000B9AC0000}"/>
    <cellStyle name="20% - Accent1 4 6 2 2 3 4" xfId="44401" xr:uid="{00000000-0005-0000-0000-0000BAAC0000}"/>
    <cellStyle name="20% - Accent1 4 6 2 2 3 4 2" xfId="44402" xr:uid="{00000000-0005-0000-0000-0000BBAC0000}"/>
    <cellStyle name="20% - Accent1 4 6 2 2 3 4 2 2" xfId="44403" xr:uid="{00000000-0005-0000-0000-0000BCAC0000}"/>
    <cellStyle name="20% - Accent1 4 6 2 2 3 4 2 2 2" xfId="44404" xr:uid="{00000000-0005-0000-0000-0000BDAC0000}"/>
    <cellStyle name="20% - Accent1 4 6 2 2 3 4 2 3" xfId="44405" xr:uid="{00000000-0005-0000-0000-0000BEAC0000}"/>
    <cellStyle name="20% - Accent1 4 6 2 2 3 4 3" xfId="44406" xr:uid="{00000000-0005-0000-0000-0000BFAC0000}"/>
    <cellStyle name="20% - Accent1 4 6 2 2 3 4 3 2" xfId="44407" xr:uid="{00000000-0005-0000-0000-0000C0AC0000}"/>
    <cellStyle name="20% - Accent1 4 6 2 2 3 4 4" xfId="44408" xr:uid="{00000000-0005-0000-0000-0000C1AC0000}"/>
    <cellStyle name="20% - Accent1 4 6 2 2 3 5" xfId="44409" xr:uid="{00000000-0005-0000-0000-0000C2AC0000}"/>
    <cellStyle name="20% - Accent1 4 6 2 2 3 5 2" xfId="44410" xr:uid="{00000000-0005-0000-0000-0000C3AC0000}"/>
    <cellStyle name="20% - Accent1 4 6 2 2 3 5 2 2" xfId="44411" xr:uid="{00000000-0005-0000-0000-0000C4AC0000}"/>
    <cellStyle name="20% - Accent1 4 6 2 2 3 5 3" xfId="44412" xr:uid="{00000000-0005-0000-0000-0000C5AC0000}"/>
    <cellStyle name="20% - Accent1 4 6 2 2 3 6" xfId="44413" xr:uid="{00000000-0005-0000-0000-0000C6AC0000}"/>
    <cellStyle name="20% - Accent1 4 6 2 2 3 6 2" xfId="44414" xr:uid="{00000000-0005-0000-0000-0000C7AC0000}"/>
    <cellStyle name="20% - Accent1 4 6 2 2 3 6 2 2" xfId="44415" xr:uid="{00000000-0005-0000-0000-0000C8AC0000}"/>
    <cellStyle name="20% - Accent1 4 6 2 2 3 6 3" xfId="44416" xr:uid="{00000000-0005-0000-0000-0000C9AC0000}"/>
    <cellStyle name="20% - Accent1 4 6 2 2 3 7" xfId="44417" xr:uid="{00000000-0005-0000-0000-0000CAAC0000}"/>
    <cellStyle name="20% - Accent1 4 6 2 2 3 7 2" xfId="44418" xr:uid="{00000000-0005-0000-0000-0000CBAC0000}"/>
    <cellStyle name="20% - Accent1 4 6 2 2 3 8" xfId="44419" xr:uid="{00000000-0005-0000-0000-0000CCAC0000}"/>
    <cellStyle name="20% - Accent1 4 6 2 2 3 8 2" xfId="44420" xr:uid="{00000000-0005-0000-0000-0000CDAC0000}"/>
    <cellStyle name="20% - Accent1 4 6 2 2 3 9" xfId="44421" xr:uid="{00000000-0005-0000-0000-0000CEAC0000}"/>
    <cellStyle name="20% - Accent1 4 6 2 2 4" xfId="44422" xr:uid="{00000000-0005-0000-0000-0000CFAC0000}"/>
    <cellStyle name="20% - Accent1 4 6 2 2 4 2" xfId="44423" xr:uid="{00000000-0005-0000-0000-0000D0AC0000}"/>
    <cellStyle name="20% - Accent1 4 6 2 2 4 2 2" xfId="44424" xr:uid="{00000000-0005-0000-0000-0000D1AC0000}"/>
    <cellStyle name="20% - Accent1 4 6 2 2 4 2 2 2" xfId="44425" xr:uid="{00000000-0005-0000-0000-0000D2AC0000}"/>
    <cellStyle name="20% - Accent1 4 6 2 2 4 2 3" xfId="44426" xr:uid="{00000000-0005-0000-0000-0000D3AC0000}"/>
    <cellStyle name="20% - Accent1 4 6 2 2 4 3" xfId="44427" xr:uid="{00000000-0005-0000-0000-0000D4AC0000}"/>
    <cellStyle name="20% - Accent1 4 6 2 2 4 3 2" xfId="44428" xr:uid="{00000000-0005-0000-0000-0000D5AC0000}"/>
    <cellStyle name="20% - Accent1 4 6 2 2 4 4" xfId="44429" xr:uid="{00000000-0005-0000-0000-0000D6AC0000}"/>
    <cellStyle name="20% - Accent1 4 6 2 2 5" xfId="44430" xr:uid="{00000000-0005-0000-0000-0000D7AC0000}"/>
    <cellStyle name="20% - Accent1 4 6 2 2 5 2" xfId="44431" xr:uid="{00000000-0005-0000-0000-0000D8AC0000}"/>
    <cellStyle name="20% - Accent1 4 6 2 2 5 2 2" xfId="44432" xr:uid="{00000000-0005-0000-0000-0000D9AC0000}"/>
    <cellStyle name="20% - Accent1 4 6 2 2 5 2 2 2" xfId="44433" xr:uid="{00000000-0005-0000-0000-0000DAAC0000}"/>
    <cellStyle name="20% - Accent1 4 6 2 2 5 2 3" xfId="44434" xr:uid="{00000000-0005-0000-0000-0000DBAC0000}"/>
    <cellStyle name="20% - Accent1 4 6 2 2 5 3" xfId="44435" xr:uid="{00000000-0005-0000-0000-0000DCAC0000}"/>
    <cellStyle name="20% - Accent1 4 6 2 2 5 3 2" xfId="44436" xr:uid="{00000000-0005-0000-0000-0000DDAC0000}"/>
    <cellStyle name="20% - Accent1 4 6 2 2 5 4" xfId="44437" xr:uid="{00000000-0005-0000-0000-0000DEAC0000}"/>
    <cellStyle name="20% - Accent1 4 6 2 2 6" xfId="44438" xr:uid="{00000000-0005-0000-0000-0000DFAC0000}"/>
    <cellStyle name="20% - Accent1 4 6 2 2 6 2" xfId="44439" xr:uid="{00000000-0005-0000-0000-0000E0AC0000}"/>
    <cellStyle name="20% - Accent1 4 6 2 2 6 2 2" xfId="44440" xr:uid="{00000000-0005-0000-0000-0000E1AC0000}"/>
    <cellStyle name="20% - Accent1 4 6 2 2 6 2 2 2" xfId="44441" xr:uid="{00000000-0005-0000-0000-0000E2AC0000}"/>
    <cellStyle name="20% - Accent1 4 6 2 2 6 2 3" xfId="44442" xr:uid="{00000000-0005-0000-0000-0000E3AC0000}"/>
    <cellStyle name="20% - Accent1 4 6 2 2 6 3" xfId="44443" xr:uid="{00000000-0005-0000-0000-0000E4AC0000}"/>
    <cellStyle name="20% - Accent1 4 6 2 2 6 3 2" xfId="44444" xr:uid="{00000000-0005-0000-0000-0000E5AC0000}"/>
    <cellStyle name="20% - Accent1 4 6 2 2 6 4" xfId="44445" xr:uid="{00000000-0005-0000-0000-0000E6AC0000}"/>
    <cellStyle name="20% - Accent1 4 6 2 2 7" xfId="44446" xr:uid="{00000000-0005-0000-0000-0000E7AC0000}"/>
    <cellStyle name="20% - Accent1 4 6 2 2 7 2" xfId="44447" xr:uid="{00000000-0005-0000-0000-0000E8AC0000}"/>
    <cellStyle name="20% - Accent1 4 6 2 2 7 2 2" xfId="44448" xr:uid="{00000000-0005-0000-0000-0000E9AC0000}"/>
    <cellStyle name="20% - Accent1 4 6 2 2 7 3" xfId="44449" xr:uid="{00000000-0005-0000-0000-0000EAAC0000}"/>
    <cellStyle name="20% - Accent1 4 6 2 2 8" xfId="44450" xr:uid="{00000000-0005-0000-0000-0000EBAC0000}"/>
    <cellStyle name="20% - Accent1 4 6 2 2 8 2" xfId="44451" xr:uid="{00000000-0005-0000-0000-0000ECAC0000}"/>
    <cellStyle name="20% - Accent1 4 6 2 2 8 2 2" xfId="44452" xr:uid="{00000000-0005-0000-0000-0000EDAC0000}"/>
    <cellStyle name="20% - Accent1 4 6 2 2 8 3" xfId="44453" xr:uid="{00000000-0005-0000-0000-0000EEAC0000}"/>
    <cellStyle name="20% - Accent1 4 6 2 2 9" xfId="44454" xr:uid="{00000000-0005-0000-0000-0000EFAC0000}"/>
    <cellStyle name="20% - Accent1 4 6 2 2 9 2" xfId="44455" xr:uid="{00000000-0005-0000-0000-0000F0AC0000}"/>
    <cellStyle name="20% - Accent1 4 6 2 3" xfId="44456" xr:uid="{00000000-0005-0000-0000-0000F1AC0000}"/>
    <cellStyle name="20% - Accent1 4 6 2 3 10" xfId="44457" xr:uid="{00000000-0005-0000-0000-0000F2AC0000}"/>
    <cellStyle name="20% - Accent1 4 6 2 3 10 2" xfId="44458" xr:uid="{00000000-0005-0000-0000-0000F3AC0000}"/>
    <cellStyle name="20% - Accent1 4 6 2 3 11" xfId="44459" xr:uid="{00000000-0005-0000-0000-0000F4AC0000}"/>
    <cellStyle name="20% - Accent1 4 6 2 3 2" xfId="44460" xr:uid="{00000000-0005-0000-0000-0000F5AC0000}"/>
    <cellStyle name="20% - Accent1 4 6 2 3 2 2" xfId="44461" xr:uid="{00000000-0005-0000-0000-0000F6AC0000}"/>
    <cellStyle name="20% - Accent1 4 6 2 3 2 2 2" xfId="44462" xr:uid="{00000000-0005-0000-0000-0000F7AC0000}"/>
    <cellStyle name="20% - Accent1 4 6 2 3 2 2 2 2" xfId="44463" xr:uid="{00000000-0005-0000-0000-0000F8AC0000}"/>
    <cellStyle name="20% - Accent1 4 6 2 3 2 2 2 2 2" xfId="44464" xr:uid="{00000000-0005-0000-0000-0000F9AC0000}"/>
    <cellStyle name="20% - Accent1 4 6 2 3 2 2 2 3" xfId="44465" xr:uid="{00000000-0005-0000-0000-0000FAAC0000}"/>
    <cellStyle name="20% - Accent1 4 6 2 3 2 2 3" xfId="44466" xr:uid="{00000000-0005-0000-0000-0000FBAC0000}"/>
    <cellStyle name="20% - Accent1 4 6 2 3 2 2 3 2" xfId="44467" xr:uid="{00000000-0005-0000-0000-0000FCAC0000}"/>
    <cellStyle name="20% - Accent1 4 6 2 3 2 2 4" xfId="44468" xr:uid="{00000000-0005-0000-0000-0000FDAC0000}"/>
    <cellStyle name="20% - Accent1 4 6 2 3 2 3" xfId="44469" xr:uid="{00000000-0005-0000-0000-0000FEAC0000}"/>
    <cellStyle name="20% - Accent1 4 6 2 3 2 3 2" xfId="44470" xr:uid="{00000000-0005-0000-0000-0000FFAC0000}"/>
    <cellStyle name="20% - Accent1 4 6 2 3 2 3 2 2" xfId="44471" xr:uid="{00000000-0005-0000-0000-000000AD0000}"/>
    <cellStyle name="20% - Accent1 4 6 2 3 2 3 2 2 2" xfId="44472" xr:uid="{00000000-0005-0000-0000-000001AD0000}"/>
    <cellStyle name="20% - Accent1 4 6 2 3 2 3 2 3" xfId="44473" xr:uid="{00000000-0005-0000-0000-000002AD0000}"/>
    <cellStyle name="20% - Accent1 4 6 2 3 2 3 3" xfId="44474" xr:uid="{00000000-0005-0000-0000-000003AD0000}"/>
    <cellStyle name="20% - Accent1 4 6 2 3 2 3 3 2" xfId="44475" xr:uid="{00000000-0005-0000-0000-000004AD0000}"/>
    <cellStyle name="20% - Accent1 4 6 2 3 2 3 4" xfId="44476" xr:uid="{00000000-0005-0000-0000-000005AD0000}"/>
    <cellStyle name="20% - Accent1 4 6 2 3 2 4" xfId="44477" xr:uid="{00000000-0005-0000-0000-000006AD0000}"/>
    <cellStyle name="20% - Accent1 4 6 2 3 2 4 2" xfId="44478" xr:uid="{00000000-0005-0000-0000-000007AD0000}"/>
    <cellStyle name="20% - Accent1 4 6 2 3 2 4 2 2" xfId="44479" xr:uid="{00000000-0005-0000-0000-000008AD0000}"/>
    <cellStyle name="20% - Accent1 4 6 2 3 2 4 2 2 2" xfId="44480" xr:uid="{00000000-0005-0000-0000-000009AD0000}"/>
    <cellStyle name="20% - Accent1 4 6 2 3 2 4 2 3" xfId="44481" xr:uid="{00000000-0005-0000-0000-00000AAD0000}"/>
    <cellStyle name="20% - Accent1 4 6 2 3 2 4 3" xfId="44482" xr:uid="{00000000-0005-0000-0000-00000BAD0000}"/>
    <cellStyle name="20% - Accent1 4 6 2 3 2 4 3 2" xfId="44483" xr:uid="{00000000-0005-0000-0000-00000CAD0000}"/>
    <cellStyle name="20% - Accent1 4 6 2 3 2 4 4" xfId="44484" xr:uid="{00000000-0005-0000-0000-00000DAD0000}"/>
    <cellStyle name="20% - Accent1 4 6 2 3 2 5" xfId="44485" xr:uid="{00000000-0005-0000-0000-00000EAD0000}"/>
    <cellStyle name="20% - Accent1 4 6 2 3 2 5 2" xfId="44486" xr:uid="{00000000-0005-0000-0000-00000FAD0000}"/>
    <cellStyle name="20% - Accent1 4 6 2 3 2 5 2 2" xfId="44487" xr:uid="{00000000-0005-0000-0000-000010AD0000}"/>
    <cellStyle name="20% - Accent1 4 6 2 3 2 5 3" xfId="44488" xr:uid="{00000000-0005-0000-0000-000011AD0000}"/>
    <cellStyle name="20% - Accent1 4 6 2 3 2 6" xfId="44489" xr:uid="{00000000-0005-0000-0000-000012AD0000}"/>
    <cellStyle name="20% - Accent1 4 6 2 3 2 6 2" xfId="44490" xr:uid="{00000000-0005-0000-0000-000013AD0000}"/>
    <cellStyle name="20% - Accent1 4 6 2 3 2 6 2 2" xfId="44491" xr:uid="{00000000-0005-0000-0000-000014AD0000}"/>
    <cellStyle name="20% - Accent1 4 6 2 3 2 6 3" xfId="44492" xr:uid="{00000000-0005-0000-0000-000015AD0000}"/>
    <cellStyle name="20% - Accent1 4 6 2 3 2 7" xfId="44493" xr:uid="{00000000-0005-0000-0000-000016AD0000}"/>
    <cellStyle name="20% - Accent1 4 6 2 3 2 7 2" xfId="44494" xr:uid="{00000000-0005-0000-0000-000017AD0000}"/>
    <cellStyle name="20% - Accent1 4 6 2 3 2 8" xfId="44495" xr:uid="{00000000-0005-0000-0000-000018AD0000}"/>
    <cellStyle name="20% - Accent1 4 6 2 3 2 8 2" xfId="44496" xr:uid="{00000000-0005-0000-0000-000019AD0000}"/>
    <cellStyle name="20% - Accent1 4 6 2 3 2 9" xfId="44497" xr:uid="{00000000-0005-0000-0000-00001AAD0000}"/>
    <cellStyle name="20% - Accent1 4 6 2 3 3" xfId="44498" xr:uid="{00000000-0005-0000-0000-00001BAD0000}"/>
    <cellStyle name="20% - Accent1 4 6 2 3 3 2" xfId="44499" xr:uid="{00000000-0005-0000-0000-00001CAD0000}"/>
    <cellStyle name="20% - Accent1 4 6 2 3 3 2 2" xfId="44500" xr:uid="{00000000-0005-0000-0000-00001DAD0000}"/>
    <cellStyle name="20% - Accent1 4 6 2 3 3 2 2 2" xfId="44501" xr:uid="{00000000-0005-0000-0000-00001EAD0000}"/>
    <cellStyle name="20% - Accent1 4 6 2 3 3 2 2 2 2" xfId="44502" xr:uid="{00000000-0005-0000-0000-00001FAD0000}"/>
    <cellStyle name="20% - Accent1 4 6 2 3 3 2 2 3" xfId="44503" xr:uid="{00000000-0005-0000-0000-000020AD0000}"/>
    <cellStyle name="20% - Accent1 4 6 2 3 3 2 3" xfId="44504" xr:uid="{00000000-0005-0000-0000-000021AD0000}"/>
    <cellStyle name="20% - Accent1 4 6 2 3 3 2 3 2" xfId="44505" xr:uid="{00000000-0005-0000-0000-000022AD0000}"/>
    <cellStyle name="20% - Accent1 4 6 2 3 3 2 4" xfId="44506" xr:uid="{00000000-0005-0000-0000-000023AD0000}"/>
    <cellStyle name="20% - Accent1 4 6 2 3 3 3" xfId="44507" xr:uid="{00000000-0005-0000-0000-000024AD0000}"/>
    <cellStyle name="20% - Accent1 4 6 2 3 3 3 2" xfId="44508" xr:uid="{00000000-0005-0000-0000-000025AD0000}"/>
    <cellStyle name="20% - Accent1 4 6 2 3 3 3 2 2" xfId="44509" xr:uid="{00000000-0005-0000-0000-000026AD0000}"/>
    <cellStyle name="20% - Accent1 4 6 2 3 3 3 2 2 2" xfId="44510" xr:uid="{00000000-0005-0000-0000-000027AD0000}"/>
    <cellStyle name="20% - Accent1 4 6 2 3 3 3 2 3" xfId="44511" xr:uid="{00000000-0005-0000-0000-000028AD0000}"/>
    <cellStyle name="20% - Accent1 4 6 2 3 3 3 3" xfId="44512" xr:uid="{00000000-0005-0000-0000-000029AD0000}"/>
    <cellStyle name="20% - Accent1 4 6 2 3 3 3 3 2" xfId="44513" xr:uid="{00000000-0005-0000-0000-00002AAD0000}"/>
    <cellStyle name="20% - Accent1 4 6 2 3 3 3 4" xfId="44514" xr:uid="{00000000-0005-0000-0000-00002BAD0000}"/>
    <cellStyle name="20% - Accent1 4 6 2 3 3 4" xfId="44515" xr:uid="{00000000-0005-0000-0000-00002CAD0000}"/>
    <cellStyle name="20% - Accent1 4 6 2 3 3 4 2" xfId="44516" xr:uid="{00000000-0005-0000-0000-00002DAD0000}"/>
    <cellStyle name="20% - Accent1 4 6 2 3 3 4 2 2" xfId="44517" xr:uid="{00000000-0005-0000-0000-00002EAD0000}"/>
    <cellStyle name="20% - Accent1 4 6 2 3 3 4 2 2 2" xfId="44518" xr:uid="{00000000-0005-0000-0000-00002FAD0000}"/>
    <cellStyle name="20% - Accent1 4 6 2 3 3 4 2 3" xfId="44519" xr:uid="{00000000-0005-0000-0000-000030AD0000}"/>
    <cellStyle name="20% - Accent1 4 6 2 3 3 4 3" xfId="44520" xr:uid="{00000000-0005-0000-0000-000031AD0000}"/>
    <cellStyle name="20% - Accent1 4 6 2 3 3 4 3 2" xfId="44521" xr:uid="{00000000-0005-0000-0000-000032AD0000}"/>
    <cellStyle name="20% - Accent1 4 6 2 3 3 4 4" xfId="44522" xr:uid="{00000000-0005-0000-0000-000033AD0000}"/>
    <cellStyle name="20% - Accent1 4 6 2 3 3 5" xfId="44523" xr:uid="{00000000-0005-0000-0000-000034AD0000}"/>
    <cellStyle name="20% - Accent1 4 6 2 3 3 5 2" xfId="44524" xr:uid="{00000000-0005-0000-0000-000035AD0000}"/>
    <cellStyle name="20% - Accent1 4 6 2 3 3 5 2 2" xfId="44525" xr:uid="{00000000-0005-0000-0000-000036AD0000}"/>
    <cellStyle name="20% - Accent1 4 6 2 3 3 5 3" xfId="44526" xr:uid="{00000000-0005-0000-0000-000037AD0000}"/>
    <cellStyle name="20% - Accent1 4 6 2 3 3 6" xfId="44527" xr:uid="{00000000-0005-0000-0000-000038AD0000}"/>
    <cellStyle name="20% - Accent1 4 6 2 3 3 6 2" xfId="44528" xr:uid="{00000000-0005-0000-0000-000039AD0000}"/>
    <cellStyle name="20% - Accent1 4 6 2 3 3 6 2 2" xfId="44529" xr:uid="{00000000-0005-0000-0000-00003AAD0000}"/>
    <cellStyle name="20% - Accent1 4 6 2 3 3 6 3" xfId="44530" xr:uid="{00000000-0005-0000-0000-00003BAD0000}"/>
    <cellStyle name="20% - Accent1 4 6 2 3 3 7" xfId="44531" xr:uid="{00000000-0005-0000-0000-00003CAD0000}"/>
    <cellStyle name="20% - Accent1 4 6 2 3 3 7 2" xfId="44532" xr:uid="{00000000-0005-0000-0000-00003DAD0000}"/>
    <cellStyle name="20% - Accent1 4 6 2 3 3 8" xfId="44533" xr:uid="{00000000-0005-0000-0000-00003EAD0000}"/>
    <cellStyle name="20% - Accent1 4 6 2 3 3 8 2" xfId="44534" xr:uid="{00000000-0005-0000-0000-00003FAD0000}"/>
    <cellStyle name="20% - Accent1 4 6 2 3 3 9" xfId="44535" xr:uid="{00000000-0005-0000-0000-000040AD0000}"/>
    <cellStyle name="20% - Accent1 4 6 2 3 4" xfId="44536" xr:uid="{00000000-0005-0000-0000-000041AD0000}"/>
    <cellStyle name="20% - Accent1 4 6 2 3 4 2" xfId="44537" xr:uid="{00000000-0005-0000-0000-000042AD0000}"/>
    <cellStyle name="20% - Accent1 4 6 2 3 4 2 2" xfId="44538" xr:uid="{00000000-0005-0000-0000-000043AD0000}"/>
    <cellStyle name="20% - Accent1 4 6 2 3 4 2 2 2" xfId="44539" xr:uid="{00000000-0005-0000-0000-000044AD0000}"/>
    <cellStyle name="20% - Accent1 4 6 2 3 4 2 3" xfId="44540" xr:uid="{00000000-0005-0000-0000-000045AD0000}"/>
    <cellStyle name="20% - Accent1 4 6 2 3 4 3" xfId="44541" xr:uid="{00000000-0005-0000-0000-000046AD0000}"/>
    <cellStyle name="20% - Accent1 4 6 2 3 4 3 2" xfId="44542" xr:uid="{00000000-0005-0000-0000-000047AD0000}"/>
    <cellStyle name="20% - Accent1 4 6 2 3 4 4" xfId="44543" xr:uid="{00000000-0005-0000-0000-000048AD0000}"/>
    <cellStyle name="20% - Accent1 4 6 2 3 5" xfId="44544" xr:uid="{00000000-0005-0000-0000-000049AD0000}"/>
    <cellStyle name="20% - Accent1 4 6 2 3 5 2" xfId="44545" xr:uid="{00000000-0005-0000-0000-00004AAD0000}"/>
    <cellStyle name="20% - Accent1 4 6 2 3 5 2 2" xfId="44546" xr:uid="{00000000-0005-0000-0000-00004BAD0000}"/>
    <cellStyle name="20% - Accent1 4 6 2 3 5 2 2 2" xfId="44547" xr:uid="{00000000-0005-0000-0000-00004CAD0000}"/>
    <cellStyle name="20% - Accent1 4 6 2 3 5 2 3" xfId="44548" xr:uid="{00000000-0005-0000-0000-00004DAD0000}"/>
    <cellStyle name="20% - Accent1 4 6 2 3 5 3" xfId="44549" xr:uid="{00000000-0005-0000-0000-00004EAD0000}"/>
    <cellStyle name="20% - Accent1 4 6 2 3 5 3 2" xfId="44550" xr:uid="{00000000-0005-0000-0000-00004FAD0000}"/>
    <cellStyle name="20% - Accent1 4 6 2 3 5 4" xfId="44551" xr:uid="{00000000-0005-0000-0000-000050AD0000}"/>
    <cellStyle name="20% - Accent1 4 6 2 3 6" xfId="44552" xr:uid="{00000000-0005-0000-0000-000051AD0000}"/>
    <cellStyle name="20% - Accent1 4 6 2 3 6 2" xfId="44553" xr:uid="{00000000-0005-0000-0000-000052AD0000}"/>
    <cellStyle name="20% - Accent1 4 6 2 3 6 2 2" xfId="44554" xr:uid="{00000000-0005-0000-0000-000053AD0000}"/>
    <cellStyle name="20% - Accent1 4 6 2 3 6 2 2 2" xfId="44555" xr:uid="{00000000-0005-0000-0000-000054AD0000}"/>
    <cellStyle name="20% - Accent1 4 6 2 3 6 2 3" xfId="44556" xr:uid="{00000000-0005-0000-0000-000055AD0000}"/>
    <cellStyle name="20% - Accent1 4 6 2 3 6 3" xfId="44557" xr:uid="{00000000-0005-0000-0000-000056AD0000}"/>
    <cellStyle name="20% - Accent1 4 6 2 3 6 3 2" xfId="44558" xr:uid="{00000000-0005-0000-0000-000057AD0000}"/>
    <cellStyle name="20% - Accent1 4 6 2 3 6 4" xfId="44559" xr:uid="{00000000-0005-0000-0000-000058AD0000}"/>
    <cellStyle name="20% - Accent1 4 6 2 3 7" xfId="44560" xr:uid="{00000000-0005-0000-0000-000059AD0000}"/>
    <cellStyle name="20% - Accent1 4 6 2 3 7 2" xfId="44561" xr:uid="{00000000-0005-0000-0000-00005AAD0000}"/>
    <cellStyle name="20% - Accent1 4 6 2 3 7 2 2" xfId="44562" xr:uid="{00000000-0005-0000-0000-00005BAD0000}"/>
    <cellStyle name="20% - Accent1 4 6 2 3 7 3" xfId="44563" xr:uid="{00000000-0005-0000-0000-00005CAD0000}"/>
    <cellStyle name="20% - Accent1 4 6 2 3 8" xfId="44564" xr:uid="{00000000-0005-0000-0000-00005DAD0000}"/>
    <cellStyle name="20% - Accent1 4 6 2 3 8 2" xfId="44565" xr:uid="{00000000-0005-0000-0000-00005EAD0000}"/>
    <cellStyle name="20% - Accent1 4 6 2 3 8 2 2" xfId="44566" xr:uid="{00000000-0005-0000-0000-00005FAD0000}"/>
    <cellStyle name="20% - Accent1 4 6 2 3 8 3" xfId="44567" xr:uid="{00000000-0005-0000-0000-000060AD0000}"/>
    <cellStyle name="20% - Accent1 4 6 2 3 9" xfId="44568" xr:uid="{00000000-0005-0000-0000-000061AD0000}"/>
    <cellStyle name="20% - Accent1 4 6 2 3 9 2" xfId="44569" xr:uid="{00000000-0005-0000-0000-000062AD0000}"/>
    <cellStyle name="20% - Accent1 4 6 2 4" xfId="44570" xr:uid="{00000000-0005-0000-0000-000063AD0000}"/>
    <cellStyle name="20% - Accent1 4 6 2 4 10" xfId="44571" xr:uid="{00000000-0005-0000-0000-000064AD0000}"/>
    <cellStyle name="20% - Accent1 4 6 2 4 10 2" xfId="44572" xr:uid="{00000000-0005-0000-0000-000065AD0000}"/>
    <cellStyle name="20% - Accent1 4 6 2 4 11" xfId="44573" xr:uid="{00000000-0005-0000-0000-000066AD0000}"/>
    <cellStyle name="20% - Accent1 4 6 2 4 2" xfId="44574" xr:uid="{00000000-0005-0000-0000-000067AD0000}"/>
    <cellStyle name="20% - Accent1 4 6 2 4 2 2" xfId="44575" xr:uid="{00000000-0005-0000-0000-000068AD0000}"/>
    <cellStyle name="20% - Accent1 4 6 2 4 2 2 2" xfId="44576" xr:uid="{00000000-0005-0000-0000-000069AD0000}"/>
    <cellStyle name="20% - Accent1 4 6 2 4 2 2 2 2" xfId="44577" xr:uid="{00000000-0005-0000-0000-00006AAD0000}"/>
    <cellStyle name="20% - Accent1 4 6 2 4 2 2 2 2 2" xfId="44578" xr:uid="{00000000-0005-0000-0000-00006BAD0000}"/>
    <cellStyle name="20% - Accent1 4 6 2 4 2 2 2 3" xfId="44579" xr:uid="{00000000-0005-0000-0000-00006CAD0000}"/>
    <cellStyle name="20% - Accent1 4 6 2 4 2 2 3" xfId="44580" xr:uid="{00000000-0005-0000-0000-00006DAD0000}"/>
    <cellStyle name="20% - Accent1 4 6 2 4 2 2 3 2" xfId="44581" xr:uid="{00000000-0005-0000-0000-00006EAD0000}"/>
    <cellStyle name="20% - Accent1 4 6 2 4 2 2 4" xfId="44582" xr:uid="{00000000-0005-0000-0000-00006FAD0000}"/>
    <cellStyle name="20% - Accent1 4 6 2 4 2 3" xfId="44583" xr:uid="{00000000-0005-0000-0000-000070AD0000}"/>
    <cellStyle name="20% - Accent1 4 6 2 4 2 3 2" xfId="44584" xr:uid="{00000000-0005-0000-0000-000071AD0000}"/>
    <cellStyle name="20% - Accent1 4 6 2 4 2 3 2 2" xfId="44585" xr:uid="{00000000-0005-0000-0000-000072AD0000}"/>
    <cellStyle name="20% - Accent1 4 6 2 4 2 3 2 2 2" xfId="44586" xr:uid="{00000000-0005-0000-0000-000073AD0000}"/>
    <cellStyle name="20% - Accent1 4 6 2 4 2 3 2 3" xfId="44587" xr:uid="{00000000-0005-0000-0000-000074AD0000}"/>
    <cellStyle name="20% - Accent1 4 6 2 4 2 3 3" xfId="44588" xr:uid="{00000000-0005-0000-0000-000075AD0000}"/>
    <cellStyle name="20% - Accent1 4 6 2 4 2 3 3 2" xfId="44589" xr:uid="{00000000-0005-0000-0000-000076AD0000}"/>
    <cellStyle name="20% - Accent1 4 6 2 4 2 3 4" xfId="44590" xr:uid="{00000000-0005-0000-0000-000077AD0000}"/>
    <cellStyle name="20% - Accent1 4 6 2 4 2 4" xfId="44591" xr:uid="{00000000-0005-0000-0000-000078AD0000}"/>
    <cellStyle name="20% - Accent1 4 6 2 4 2 4 2" xfId="44592" xr:uid="{00000000-0005-0000-0000-000079AD0000}"/>
    <cellStyle name="20% - Accent1 4 6 2 4 2 4 2 2" xfId="44593" xr:uid="{00000000-0005-0000-0000-00007AAD0000}"/>
    <cellStyle name="20% - Accent1 4 6 2 4 2 4 2 2 2" xfId="44594" xr:uid="{00000000-0005-0000-0000-00007BAD0000}"/>
    <cellStyle name="20% - Accent1 4 6 2 4 2 4 2 3" xfId="44595" xr:uid="{00000000-0005-0000-0000-00007CAD0000}"/>
    <cellStyle name="20% - Accent1 4 6 2 4 2 4 3" xfId="44596" xr:uid="{00000000-0005-0000-0000-00007DAD0000}"/>
    <cellStyle name="20% - Accent1 4 6 2 4 2 4 3 2" xfId="44597" xr:uid="{00000000-0005-0000-0000-00007EAD0000}"/>
    <cellStyle name="20% - Accent1 4 6 2 4 2 4 4" xfId="44598" xr:uid="{00000000-0005-0000-0000-00007FAD0000}"/>
    <cellStyle name="20% - Accent1 4 6 2 4 2 5" xfId="44599" xr:uid="{00000000-0005-0000-0000-000080AD0000}"/>
    <cellStyle name="20% - Accent1 4 6 2 4 2 5 2" xfId="44600" xr:uid="{00000000-0005-0000-0000-000081AD0000}"/>
    <cellStyle name="20% - Accent1 4 6 2 4 2 5 2 2" xfId="44601" xr:uid="{00000000-0005-0000-0000-000082AD0000}"/>
    <cellStyle name="20% - Accent1 4 6 2 4 2 5 3" xfId="44602" xr:uid="{00000000-0005-0000-0000-000083AD0000}"/>
    <cellStyle name="20% - Accent1 4 6 2 4 2 6" xfId="44603" xr:uid="{00000000-0005-0000-0000-000084AD0000}"/>
    <cellStyle name="20% - Accent1 4 6 2 4 2 6 2" xfId="44604" xr:uid="{00000000-0005-0000-0000-000085AD0000}"/>
    <cellStyle name="20% - Accent1 4 6 2 4 2 6 2 2" xfId="44605" xr:uid="{00000000-0005-0000-0000-000086AD0000}"/>
    <cellStyle name="20% - Accent1 4 6 2 4 2 6 3" xfId="44606" xr:uid="{00000000-0005-0000-0000-000087AD0000}"/>
    <cellStyle name="20% - Accent1 4 6 2 4 2 7" xfId="44607" xr:uid="{00000000-0005-0000-0000-000088AD0000}"/>
    <cellStyle name="20% - Accent1 4 6 2 4 2 7 2" xfId="44608" xr:uid="{00000000-0005-0000-0000-000089AD0000}"/>
    <cellStyle name="20% - Accent1 4 6 2 4 2 8" xfId="44609" xr:uid="{00000000-0005-0000-0000-00008AAD0000}"/>
    <cellStyle name="20% - Accent1 4 6 2 4 2 8 2" xfId="44610" xr:uid="{00000000-0005-0000-0000-00008BAD0000}"/>
    <cellStyle name="20% - Accent1 4 6 2 4 2 9" xfId="44611" xr:uid="{00000000-0005-0000-0000-00008CAD0000}"/>
    <cellStyle name="20% - Accent1 4 6 2 4 3" xfId="44612" xr:uid="{00000000-0005-0000-0000-00008DAD0000}"/>
    <cellStyle name="20% - Accent1 4 6 2 4 3 2" xfId="44613" xr:uid="{00000000-0005-0000-0000-00008EAD0000}"/>
    <cellStyle name="20% - Accent1 4 6 2 4 3 2 2" xfId="44614" xr:uid="{00000000-0005-0000-0000-00008FAD0000}"/>
    <cellStyle name="20% - Accent1 4 6 2 4 3 2 2 2" xfId="44615" xr:uid="{00000000-0005-0000-0000-000090AD0000}"/>
    <cellStyle name="20% - Accent1 4 6 2 4 3 2 2 2 2" xfId="44616" xr:uid="{00000000-0005-0000-0000-000091AD0000}"/>
    <cellStyle name="20% - Accent1 4 6 2 4 3 2 2 3" xfId="44617" xr:uid="{00000000-0005-0000-0000-000092AD0000}"/>
    <cellStyle name="20% - Accent1 4 6 2 4 3 2 3" xfId="44618" xr:uid="{00000000-0005-0000-0000-000093AD0000}"/>
    <cellStyle name="20% - Accent1 4 6 2 4 3 2 3 2" xfId="44619" xr:uid="{00000000-0005-0000-0000-000094AD0000}"/>
    <cellStyle name="20% - Accent1 4 6 2 4 3 2 4" xfId="44620" xr:uid="{00000000-0005-0000-0000-000095AD0000}"/>
    <cellStyle name="20% - Accent1 4 6 2 4 3 3" xfId="44621" xr:uid="{00000000-0005-0000-0000-000096AD0000}"/>
    <cellStyle name="20% - Accent1 4 6 2 4 3 3 2" xfId="44622" xr:uid="{00000000-0005-0000-0000-000097AD0000}"/>
    <cellStyle name="20% - Accent1 4 6 2 4 3 3 2 2" xfId="44623" xr:uid="{00000000-0005-0000-0000-000098AD0000}"/>
    <cellStyle name="20% - Accent1 4 6 2 4 3 3 2 2 2" xfId="44624" xr:uid="{00000000-0005-0000-0000-000099AD0000}"/>
    <cellStyle name="20% - Accent1 4 6 2 4 3 3 2 3" xfId="44625" xr:uid="{00000000-0005-0000-0000-00009AAD0000}"/>
    <cellStyle name="20% - Accent1 4 6 2 4 3 3 3" xfId="44626" xr:uid="{00000000-0005-0000-0000-00009BAD0000}"/>
    <cellStyle name="20% - Accent1 4 6 2 4 3 3 3 2" xfId="44627" xr:uid="{00000000-0005-0000-0000-00009CAD0000}"/>
    <cellStyle name="20% - Accent1 4 6 2 4 3 3 4" xfId="44628" xr:uid="{00000000-0005-0000-0000-00009DAD0000}"/>
    <cellStyle name="20% - Accent1 4 6 2 4 3 4" xfId="44629" xr:uid="{00000000-0005-0000-0000-00009EAD0000}"/>
    <cellStyle name="20% - Accent1 4 6 2 4 3 4 2" xfId="44630" xr:uid="{00000000-0005-0000-0000-00009FAD0000}"/>
    <cellStyle name="20% - Accent1 4 6 2 4 3 4 2 2" xfId="44631" xr:uid="{00000000-0005-0000-0000-0000A0AD0000}"/>
    <cellStyle name="20% - Accent1 4 6 2 4 3 4 2 2 2" xfId="44632" xr:uid="{00000000-0005-0000-0000-0000A1AD0000}"/>
    <cellStyle name="20% - Accent1 4 6 2 4 3 4 2 3" xfId="44633" xr:uid="{00000000-0005-0000-0000-0000A2AD0000}"/>
    <cellStyle name="20% - Accent1 4 6 2 4 3 4 3" xfId="44634" xr:uid="{00000000-0005-0000-0000-0000A3AD0000}"/>
    <cellStyle name="20% - Accent1 4 6 2 4 3 4 3 2" xfId="44635" xr:uid="{00000000-0005-0000-0000-0000A4AD0000}"/>
    <cellStyle name="20% - Accent1 4 6 2 4 3 4 4" xfId="44636" xr:uid="{00000000-0005-0000-0000-0000A5AD0000}"/>
    <cellStyle name="20% - Accent1 4 6 2 4 3 5" xfId="44637" xr:uid="{00000000-0005-0000-0000-0000A6AD0000}"/>
    <cellStyle name="20% - Accent1 4 6 2 4 3 5 2" xfId="44638" xr:uid="{00000000-0005-0000-0000-0000A7AD0000}"/>
    <cellStyle name="20% - Accent1 4 6 2 4 3 5 2 2" xfId="44639" xr:uid="{00000000-0005-0000-0000-0000A8AD0000}"/>
    <cellStyle name="20% - Accent1 4 6 2 4 3 5 3" xfId="44640" xr:uid="{00000000-0005-0000-0000-0000A9AD0000}"/>
    <cellStyle name="20% - Accent1 4 6 2 4 3 6" xfId="44641" xr:uid="{00000000-0005-0000-0000-0000AAAD0000}"/>
    <cellStyle name="20% - Accent1 4 6 2 4 3 6 2" xfId="44642" xr:uid="{00000000-0005-0000-0000-0000ABAD0000}"/>
    <cellStyle name="20% - Accent1 4 6 2 4 3 6 2 2" xfId="44643" xr:uid="{00000000-0005-0000-0000-0000ACAD0000}"/>
    <cellStyle name="20% - Accent1 4 6 2 4 3 6 3" xfId="44644" xr:uid="{00000000-0005-0000-0000-0000ADAD0000}"/>
    <cellStyle name="20% - Accent1 4 6 2 4 3 7" xfId="44645" xr:uid="{00000000-0005-0000-0000-0000AEAD0000}"/>
    <cellStyle name="20% - Accent1 4 6 2 4 3 7 2" xfId="44646" xr:uid="{00000000-0005-0000-0000-0000AFAD0000}"/>
    <cellStyle name="20% - Accent1 4 6 2 4 3 8" xfId="44647" xr:uid="{00000000-0005-0000-0000-0000B0AD0000}"/>
    <cellStyle name="20% - Accent1 4 6 2 4 3 8 2" xfId="44648" xr:uid="{00000000-0005-0000-0000-0000B1AD0000}"/>
    <cellStyle name="20% - Accent1 4 6 2 4 3 9" xfId="44649" xr:uid="{00000000-0005-0000-0000-0000B2AD0000}"/>
    <cellStyle name="20% - Accent1 4 6 2 4 4" xfId="44650" xr:uid="{00000000-0005-0000-0000-0000B3AD0000}"/>
    <cellStyle name="20% - Accent1 4 6 2 4 4 2" xfId="44651" xr:uid="{00000000-0005-0000-0000-0000B4AD0000}"/>
    <cellStyle name="20% - Accent1 4 6 2 4 4 2 2" xfId="44652" xr:uid="{00000000-0005-0000-0000-0000B5AD0000}"/>
    <cellStyle name="20% - Accent1 4 6 2 4 4 2 2 2" xfId="44653" xr:uid="{00000000-0005-0000-0000-0000B6AD0000}"/>
    <cellStyle name="20% - Accent1 4 6 2 4 4 2 3" xfId="44654" xr:uid="{00000000-0005-0000-0000-0000B7AD0000}"/>
    <cellStyle name="20% - Accent1 4 6 2 4 4 3" xfId="44655" xr:uid="{00000000-0005-0000-0000-0000B8AD0000}"/>
    <cellStyle name="20% - Accent1 4 6 2 4 4 3 2" xfId="44656" xr:uid="{00000000-0005-0000-0000-0000B9AD0000}"/>
    <cellStyle name="20% - Accent1 4 6 2 4 4 4" xfId="44657" xr:uid="{00000000-0005-0000-0000-0000BAAD0000}"/>
    <cellStyle name="20% - Accent1 4 6 2 4 5" xfId="44658" xr:uid="{00000000-0005-0000-0000-0000BBAD0000}"/>
    <cellStyle name="20% - Accent1 4 6 2 4 5 2" xfId="44659" xr:uid="{00000000-0005-0000-0000-0000BCAD0000}"/>
    <cellStyle name="20% - Accent1 4 6 2 4 5 2 2" xfId="44660" xr:uid="{00000000-0005-0000-0000-0000BDAD0000}"/>
    <cellStyle name="20% - Accent1 4 6 2 4 5 2 2 2" xfId="44661" xr:uid="{00000000-0005-0000-0000-0000BEAD0000}"/>
    <cellStyle name="20% - Accent1 4 6 2 4 5 2 3" xfId="44662" xr:uid="{00000000-0005-0000-0000-0000BFAD0000}"/>
    <cellStyle name="20% - Accent1 4 6 2 4 5 3" xfId="44663" xr:uid="{00000000-0005-0000-0000-0000C0AD0000}"/>
    <cellStyle name="20% - Accent1 4 6 2 4 5 3 2" xfId="44664" xr:uid="{00000000-0005-0000-0000-0000C1AD0000}"/>
    <cellStyle name="20% - Accent1 4 6 2 4 5 4" xfId="44665" xr:uid="{00000000-0005-0000-0000-0000C2AD0000}"/>
    <cellStyle name="20% - Accent1 4 6 2 4 6" xfId="44666" xr:uid="{00000000-0005-0000-0000-0000C3AD0000}"/>
    <cellStyle name="20% - Accent1 4 6 2 4 6 2" xfId="44667" xr:uid="{00000000-0005-0000-0000-0000C4AD0000}"/>
    <cellStyle name="20% - Accent1 4 6 2 4 6 2 2" xfId="44668" xr:uid="{00000000-0005-0000-0000-0000C5AD0000}"/>
    <cellStyle name="20% - Accent1 4 6 2 4 6 2 2 2" xfId="44669" xr:uid="{00000000-0005-0000-0000-0000C6AD0000}"/>
    <cellStyle name="20% - Accent1 4 6 2 4 6 2 3" xfId="44670" xr:uid="{00000000-0005-0000-0000-0000C7AD0000}"/>
    <cellStyle name="20% - Accent1 4 6 2 4 6 3" xfId="44671" xr:uid="{00000000-0005-0000-0000-0000C8AD0000}"/>
    <cellStyle name="20% - Accent1 4 6 2 4 6 3 2" xfId="44672" xr:uid="{00000000-0005-0000-0000-0000C9AD0000}"/>
    <cellStyle name="20% - Accent1 4 6 2 4 6 4" xfId="44673" xr:uid="{00000000-0005-0000-0000-0000CAAD0000}"/>
    <cellStyle name="20% - Accent1 4 6 2 4 7" xfId="44674" xr:uid="{00000000-0005-0000-0000-0000CBAD0000}"/>
    <cellStyle name="20% - Accent1 4 6 2 4 7 2" xfId="44675" xr:uid="{00000000-0005-0000-0000-0000CCAD0000}"/>
    <cellStyle name="20% - Accent1 4 6 2 4 7 2 2" xfId="44676" xr:uid="{00000000-0005-0000-0000-0000CDAD0000}"/>
    <cellStyle name="20% - Accent1 4 6 2 4 7 3" xfId="44677" xr:uid="{00000000-0005-0000-0000-0000CEAD0000}"/>
    <cellStyle name="20% - Accent1 4 6 2 4 8" xfId="44678" xr:uid="{00000000-0005-0000-0000-0000CFAD0000}"/>
    <cellStyle name="20% - Accent1 4 6 2 4 8 2" xfId="44679" xr:uid="{00000000-0005-0000-0000-0000D0AD0000}"/>
    <cellStyle name="20% - Accent1 4 6 2 4 8 2 2" xfId="44680" xr:uid="{00000000-0005-0000-0000-0000D1AD0000}"/>
    <cellStyle name="20% - Accent1 4 6 2 4 8 3" xfId="44681" xr:uid="{00000000-0005-0000-0000-0000D2AD0000}"/>
    <cellStyle name="20% - Accent1 4 6 2 4 9" xfId="44682" xr:uid="{00000000-0005-0000-0000-0000D3AD0000}"/>
    <cellStyle name="20% - Accent1 4 6 2 4 9 2" xfId="44683" xr:uid="{00000000-0005-0000-0000-0000D4AD0000}"/>
    <cellStyle name="20% - Accent1 4 6 2 5" xfId="44684" xr:uid="{00000000-0005-0000-0000-0000D5AD0000}"/>
    <cellStyle name="20% - Accent1 4 6 2 5 2" xfId="44685" xr:uid="{00000000-0005-0000-0000-0000D6AD0000}"/>
    <cellStyle name="20% - Accent1 4 6 2 5 2 2" xfId="44686" xr:uid="{00000000-0005-0000-0000-0000D7AD0000}"/>
    <cellStyle name="20% - Accent1 4 6 2 5 2 2 2" xfId="44687" xr:uid="{00000000-0005-0000-0000-0000D8AD0000}"/>
    <cellStyle name="20% - Accent1 4 6 2 5 2 2 2 2" xfId="44688" xr:uid="{00000000-0005-0000-0000-0000D9AD0000}"/>
    <cellStyle name="20% - Accent1 4 6 2 5 2 2 3" xfId="44689" xr:uid="{00000000-0005-0000-0000-0000DAAD0000}"/>
    <cellStyle name="20% - Accent1 4 6 2 5 2 3" xfId="44690" xr:uid="{00000000-0005-0000-0000-0000DBAD0000}"/>
    <cellStyle name="20% - Accent1 4 6 2 5 2 3 2" xfId="44691" xr:uid="{00000000-0005-0000-0000-0000DCAD0000}"/>
    <cellStyle name="20% - Accent1 4 6 2 5 2 4" xfId="44692" xr:uid="{00000000-0005-0000-0000-0000DDAD0000}"/>
    <cellStyle name="20% - Accent1 4 6 2 5 3" xfId="44693" xr:uid="{00000000-0005-0000-0000-0000DEAD0000}"/>
    <cellStyle name="20% - Accent1 4 6 2 5 3 2" xfId="44694" xr:uid="{00000000-0005-0000-0000-0000DFAD0000}"/>
    <cellStyle name="20% - Accent1 4 6 2 5 3 2 2" xfId="44695" xr:uid="{00000000-0005-0000-0000-0000E0AD0000}"/>
    <cellStyle name="20% - Accent1 4 6 2 5 3 2 2 2" xfId="44696" xr:uid="{00000000-0005-0000-0000-0000E1AD0000}"/>
    <cellStyle name="20% - Accent1 4 6 2 5 3 2 3" xfId="44697" xr:uid="{00000000-0005-0000-0000-0000E2AD0000}"/>
    <cellStyle name="20% - Accent1 4 6 2 5 3 3" xfId="44698" xr:uid="{00000000-0005-0000-0000-0000E3AD0000}"/>
    <cellStyle name="20% - Accent1 4 6 2 5 3 3 2" xfId="44699" xr:uid="{00000000-0005-0000-0000-0000E4AD0000}"/>
    <cellStyle name="20% - Accent1 4 6 2 5 3 4" xfId="44700" xr:uid="{00000000-0005-0000-0000-0000E5AD0000}"/>
    <cellStyle name="20% - Accent1 4 6 2 5 4" xfId="44701" xr:uid="{00000000-0005-0000-0000-0000E6AD0000}"/>
    <cellStyle name="20% - Accent1 4 6 2 5 4 2" xfId="44702" xr:uid="{00000000-0005-0000-0000-0000E7AD0000}"/>
    <cellStyle name="20% - Accent1 4 6 2 5 4 2 2" xfId="44703" xr:uid="{00000000-0005-0000-0000-0000E8AD0000}"/>
    <cellStyle name="20% - Accent1 4 6 2 5 4 2 2 2" xfId="44704" xr:uid="{00000000-0005-0000-0000-0000E9AD0000}"/>
    <cellStyle name="20% - Accent1 4 6 2 5 4 2 3" xfId="44705" xr:uid="{00000000-0005-0000-0000-0000EAAD0000}"/>
    <cellStyle name="20% - Accent1 4 6 2 5 4 3" xfId="44706" xr:uid="{00000000-0005-0000-0000-0000EBAD0000}"/>
    <cellStyle name="20% - Accent1 4 6 2 5 4 3 2" xfId="44707" xr:uid="{00000000-0005-0000-0000-0000ECAD0000}"/>
    <cellStyle name="20% - Accent1 4 6 2 5 4 4" xfId="44708" xr:uid="{00000000-0005-0000-0000-0000EDAD0000}"/>
    <cellStyle name="20% - Accent1 4 6 2 5 5" xfId="44709" xr:uid="{00000000-0005-0000-0000-0000EEAD0000}"/>
    <cellStyle name="20% - Accent1 4 6 2 5 5 2" xfId="44710" xr:uid="{00000000-0005-0000-0000-0000EFAD0000}"/>
    <cellStyle name="20% - Accent1 4 6 2 5 5 2 2" xfId="44711" xr:uid="{00000000-0005-0000-0000-0000F0AD0000}"/>
    <cellStyle name="20% - Accent1 4 6 2 5 5 3" xfId="44712" xr:uid="{00000000-0005-0000-0000-0000F1AD0000}"/>
    <cellStyle name="20% - Accent1 4 6 2 5 6" xfId="44713" xr:uid="{00000000-0005-0000-0000-0000F2AD0000}"/>
    <cellStyle name="20% - Accent1 4 6 2 5 6 2" xfId="44714" xr:uid="{00000000-0005-0000-0000-0000F3AD0000}"/>
    <cellStyle name="20% - Accent1 4 6 2 5 6 2 2" xfId="44715" xr:uid="{00000000-0005-0000-0000-0000F4AD0000}"/>
    <cellStyle name="20% - Accent1 4 6 2 5 6 3" xfId="44716" xr:uid="{00000000-0005-0000-0000-0000F5AD0000}"/>
    <cellStyle name="20% - Accent1 4 6 2 5 7" xfId="44717" xr:uid="{00000000-0005-0000-0000-0000F6AD0000}"/>
    <cellStyle name="20% - Accent1 4 6 2 5 7 2" xfId="44718" xr:uid="{00000000-0005-0000-0000-0000F7AD0000}"/>
    <cellStyle name="20% - Accent1 4 6 2 5 8" xfId="44719" xr:uid="{00000000-0005-0000-0000-0000F8AD0000}"/>
    <cellStyle name="20% - Accent1 4 6 2 5 8 2" xfId="44720" xr:uid="{00000000-0005-0000-0000-0000F9AD0000}"/>
    <cellStyle name="20% - Accent1 4 6 2 5 9" xfId="44721" xr:uid="{00000000-0005-0000-0000-0000FAAD0000}"/>
    <cellStyle name="20% - Accent1 4 6 2 6" xfId="44722" xr:uid="{00000000-0005-0000-0000-0000FBAD0000}"/>
    <cellStyle name="20% - Accent1 4 6 2 6 2" xfId="44723" xr:uid="{00000000-0005-0000-0000-0000FCAD0000}"/>
    <cellStyle name="20% - Accent1 4 6 2 6 2 2" xfId="44724" xr:uid="{00000000-0005-0000-0000-0000FDAD0000}"/>
    <cellStyle name="20% - Accent1 4 6 2 6 2 2 2" xfId="44725" xr:uid="{00000000-0005-0000-0000-0000FEAD0000}"/>
    <cellStyle name="20% - Accent1 4 6 2 6 2 2 2 2" xfId="44726" xr:uid="{00000000-0005-0000-0000-0000FFAD0000}"/>
    <cellStyle name="20% - Accent1 4 6 2 6 2 2 3" xfId="44727" xr:uid="{00000000-0005-0000-0000-000000AE0000}"/>
    <cellStyle name="20% - Accent1 4 6 2 6 2 3" xfId="44728" xr:uid="{00000000-0005-0000-0000-000001AE0000}"/>
    <cellStyle name="20% - Accent1 4 6 2 6 2 3 2" xfId="44729" xr:uid="{00000000-0005-0000-0000-000002AE0000}"/>
    <cellStyle name="20% - Accent1 4 6 2 6 2 4" xfId="44730" xr:uid="{00000000-0005-0000-0000-000003AE0000}"/>
    <cellStyle name="20% - Accent1 4 6 2 6 3" xfId="44731" xr:uid="{00000000-0005-0000-0000-000004AE0000}"/>
    <cellStyle name="20% - Accent1 4 6 2 6 3 2" xfId="44732" xr:uid="{00000000-0005-0000-0000-000005AE0000}"/>
    <cellStyle name="20% - Accent1 4 6 2 6 3 2 2" xfId="44733" xr:uid="{00000000-0005-0000-0000-000006AE0000}"/>
    <cellStyle name="20% - Accent1 4 6 2 6 3 2 2 2" xfId="44734" xr:uid="{00000000-0005-0000-0000-000007AE0000}"/>
    <cellStyle name="20% - Accent1 4 6 2 6 3 2 3" xfId="44735" xr:uid="{00000000-0005-0000-0000-000008AE0000}"/>
    <cellStyle name="20% - Accent1 4 6 2 6 3 3" xfId="44736" xr:uid="{00000000-0005-0000-0000-000009AE0000}"/>
    <cellStyle name="20% - Accent1 4 6 2 6 3 3 2" xfId="44737" xr:uid="{00000000-0005-0000-0000-00000AAE0000}"/>
    <cellStyle name="20% - Accent1 4 6 2 6 3 4" xfId="44738" xr:uid="{00000000-0005-0000-0000-00000BAE0000}"/>
    <cellStyle name="20% - Accent1 4 6 2 6 4" xfId="44739" xr:uid="{00000000-0005-0000-0000-00000CAE0000}"/>
    <cellStyle name="20% - Accent1 4 6 2 6 4 2" xfId="44740" xr:uid="{00000000-0005-0000-0000-00000DAE0000}"/>
    <cellStyle name="20% - Accent1 4 6 2 6 4 2 2" xfId="44741" xr:uid="{00000000-0005-0000-0000-00000EAE0000}"/>
    <cellStyle name="20% - Accent1 4 6 2 6 4 2 2 2" xfId="44742" xr:uid="{00000000-0005-0000-0000-00000FAE0000}"/>
    <cellStyle name="20% - Accent1 4 6 2 6 4 2 3" xfId="44743" xr:uid="{00000000-0005-0000-0000-000010AE0000}"/>
    <cellStyle name="20% - Accent1 4 6 2 6 4 3" xfId="44744" xr:uid="{00000000-0005-0000-0000-000011AE0000}"/>
    <cellStyle name="20% - Accent1 4 6 2 6 4 3 2" xfId="44745" xr:uid="{00000000-0005-0000-0000-000012AE0000}"/>
    <cellStyle name="20% - Accent1 4 6 2 6 4 4" xfId="44746" xr:uid="{00000000-0005-0000-0000-000013AE0000}"/>
    <cellStyle name="20% - Accent1 4 6 2 6 5" xfId="44747" xr:uid="{00000000-0005-0000-0000-000014AE0000}"/>
    <cellStyle name="20% - Accent1 4 6 2 6 5 2" xfId="44748" xr:uid="{00000000-0005-0000-0000-000015AE0000}"/>
    <cellStyle name="20% - Accent1 4 6 2 6 5 2 2" xfId="44749" xr:uid="{00000000-0005-0000-0000-000016AE0000}"/>
    <cellStyle name="20% - Accent1 4 6 2 6 5 3" xfId="44750" xr:uid="{00000000-0005-0000-0000-000017AE0000}"/>
    <cellStyle name="20% - Accent1 4 6 2 6 6" xfId="44751" xr:uid="{00000000-0005-0000-0000-000018AE0000}"/>
    <cellStyle name="20% - Accent1 4 6 2 6 6 2" xfId="44752" xr:uid="{00000000-0005-0000-0000-000019AE0000}"/>
    <cellStyle name="20% - Accent1 4 6 2 6 6 2 2" xfId="44753" xr:uid="{00000000-0005-0000-0000-00001AAE0000}"/>
    <cellStyle name="20% - Accent1 4 6 2 6 6 3" xfId="44754" xr:uid="{00000000-0005-0000-0000-00001BAE0000}"/>
    <cellStyle name="20% - Accent1 4 6 2 6 7" xfId="44755" xr:uid="{00000000-0005-0000-0000-00001CAE0000}"/>
    <cellStyle name="20% - Accent1 4 6 2 6 7 2" xfId="44756" xr:uid="{00000000-0005-0000-0000-00001DAE0000}"/>
    <cellStyle name="20% - Accent1 4 6 2 6 8" xfId="44757" xr:uid="{00000000-0005-0000-0000-00001EAE0000}"/>
    <cellStyle name="20% - Accent1 4 6 2 6 8 2" xfId="44758" xr:uid="{00000000-0005-0000-0000-00001FAE0000}"/>
    <cellStyle name="20% - Accent1 4 6 2 6 9" xfId="44759" xr:uid="{00000000-0005-0000-0000-000020AE0000}"/>
    <cellStyle name="20% - Accent1 4 6 2 7" xfId="44760" xr:uid="{00000000-0005-0000-0000-000021AE0000}"/>
    <cellStyle name="20% - Accent1 4 6 2 7 2" xfId="44761" xr:uid="{00000000-0005-0000-0000-000022AE0000}"/>
    <cellStyle name="20% - Accent1 4 6 2 7 2 2" xfId="44762" xr:uid="{00000000-0005-0000-0000-000023AE0000}"/>
    <cellStyle name="20% - Accent1 4 6 2 7 2 2 2" xfId="44763" xr:uid="{00000000-0005-0000-0000-000024AE0000}"/>
    <cellStyle name="20% - Accent1 4 6 2 7 2 3" xfId="44764" xr:uid="{00000000-0005-0000-0000-000025AE0000}"/>
    <cellStyle name="20% - Accent1 4 6 2 7 3" xfId="44765" xr:uid="{00000000-0005-0000-0000-000026AE0000}"/>
    <cellStyle name="20% - Accent1 4 6 2 7 3 2" xfId="44766" xr:uid="{00000000-0005-0000-0000-000027AE0000}"/>
    <cellStyle name="20% - Accent1 4 6 2 7 4" xfId="44767" xr:uid="{00000000-0005-0000-0000-000028AE0000}"/>
    <cellStyle name="20% - Accent1 4 6 2 8" xfId="44768" xr:uid="{00000000-0005-0000-0000-000029AE0000}"/>
    <cellStyle name="20% - Accent1 4 6 2 8 2" xfId="44769" xr:uid="{00000000-0005-0000-0000-00002AAE0000}"/>
    <cellStyle name="20% - Accent1 4 6 2 8 2 2" xfId="44770" xr:uid="{00000000-0005-0000-0000-00002BAE0000}"/>
    <cellStyle name="20% - Accent1 4 6 2 8 2 2 2" xfId="44771" xr:uid="{00000000-0005-0000-0000-00002CAE0000}"/>
    <cellStyle name="20% - Accent1 4 6 2 8 2 3" xfId="44772" xr:uid="{00000000-0005-0000-0000-00002DAE0000}"/>
    <cellStyle name="20% - Accent1 4 6 2 8 3" xfId="44773" xr:uid="{00000000-0005-0000-0000-00002EAE0000}"/>
    <cellStyle name="20% - Accent1 4 6 2 8 3 2" xfId="44774" xr:uid="{00000000-0005-0000-0000-00002FAE0000}"/>
    <cellStyle name="20% - Accent1 4 6 2 8 4" xfId="44775" xr:uid="{00000000-0005-0000-0000-000030AE0000}"/>
    <cellStyle name="20% - Accent1 4 6 2 9" xfId="44776" xr:uid="{00000000-0005-0000-0000-000031AE0000}"/>
    <cellStyle name="20% - Accent1 4 6 2 9 2" xfId="44777" xr:uid="{00000000-0005-0000-0000-000032AE0000}"/>
    <cellStyle name="20% - Accent1 4 6 2 9 2 2" xfId="44778" xr:uid="{00000000-0005-0000-0000-000033AE0000}"/>
    <cellStyle name="20% - Accent1 4 6 2 9 2 2 2" xfId="44779" xr:uid="{00000000-0005-0000-0000-000034AE0000}"/>
    <cellStyle name="20% - Accent1 4 6 2 9 2 3" xfId="44780" xr:uid="{00000000-0005-0000-0000-000035AE0000}"/>
    <cellStyle name="20% - Accent1 4 6 2 9 3" xfId="44781" xr:uid="{00000000-0005-0000-0000-000036AE0000}"/>
    <cellStyle name="20% - Accent1 4 6 2 9 3 2" xfId="44782" xr:uid="{00000000-0005-0000-0000-000037AE0000}"/>
    <cellStyle name="20% - Accent1 4 6 2 9 4" xfId="44783" xr:uid="{00000000-0005-0000-0000-000038AE0000}"/>
    <cellStyle name="20% - Accent1 4 6 3" xfId="44784" xr:uid="{00000000-0005-0000-0000-000039AE0000}"/>
    <cellStyle name="20% - Accent1 4 6 3 10" xfId="44785" xr:uid="{00000000-0005-0000-0000-00003AAE0000}"/>
    <cellStyle name="20% - Accent1 4 6 3 10 2" xfId="44786" xr:uid="{00000000-0005-0000-0000-00003BAE0000}"/>
    <cellStyle name="20% - Accent1 4 6 3 11" xfId="44787" xr:uid="{00000000-0005-0000-0000-00003CAE0000}"/>
    <cellStyle name="20% - Accent1 4 6 3 2" xfId="44788" xr:uid="{00000000-0005-0000-0000-00003DAE0000}"/>
    <cellStyle name="20% - Accent1 4 6 3 2 2" xfId="44789" xr:uid="{00000000-0005-0000-0000-00003EAE0000}"/>
    <cellStyle name="20% - Accent1 4 6 3 2 2 2" xfId="44790" xr:uid="{00000000-0005-0000-0000-00003FAE0000}"/>
    <cellStyle name="20% - Accent1 4 6 3 2 2 2 2" xfId="44791" xr:uid="{00000000-0005-0000-0000-000040AE0000}"/>
    <cellStyle name="20% - Accent1 4 6 3 2 2 2 2 2" xfId="44792" xr:uid="{00000000-0005-0000-0000-000041AE0000}"/>
    <cellStyle name="20% - Accent1 4 6 3 2 2 2 3" xfId="44793" xr:uid="{00000000-0005-0000-0000-000042AE0000}"/>
    <cellStyle name="20% - Accent1 4 6 3 2 2 3" xfId="44794" xr:uid="{00000000-0005-0000-0000-000043AE0000}"/>
    <cellStyle name="20% - Accent1 4 6 3 2 2 3 2" xfId="44795" xr:uid="{00000000-0005-0000-0000-000044AE0000}"/>
    <cellStyle name="20% - Accent1 4 6 3 2 2 4" xfId="44796" xr:uid="{00000000-0005-0000-0000-000045AE0000}"/>
    <cellStyle name="20% - Accent1 4 6 3 2 3" xfId="44797" xr:uid="{00000000-0005-0000-0000-000046AE0000}"/>
    <cellStyle name="20% - Accent1 4 6 3 2 3 2" xfId="44798" xr:uid="{00000000-0005-0000-0000-000047AE0000}"/>
    <cellStyle name="20% - Accent1 4 6 3 2 3 2 2" xfId="44799" xr:uid="{00000000-0005-0000-0000-000048AE0000}"/>
    <cellStyle name="20% - Accent1 4 6 3 2 3 2 2 2" xfId="44800" xr:uid="{00000000-0005-0000-0000-000049AE0000}"/>
    <cellStyle name="20% - Accent1 4 6 3 2 3 2 3" xfId="44801" xr:uid="{00000000-0005-0000-0000-00004AAE0000}"/>
    <cellStyle name="20% - Accent1 4 6 3 2 3 3" xfId="44802" xr:uid="{00000000-0005-0000-0000-00004BAE0000}"/>
    <cellStyle name="20% - Accent1 4 6 3 2 3 3 2" xfId="44803" xr:uid="{00000000-0005-0000-0000-00004CAE0000}"/>
    <cellStyle name="20% - Accent1 4 6 3 2 3 4" xfId="44804" xr:uid="{00000000-0005-0000-0000-00004DAE0000}"/>
    <cellStyle name="20% - Accent1 4 6 3 2 4" xfId="44805" xr:uid="{00000000-0005-0000-0000-00004EAE0000}"/>
    <cellStyle name="20% - Accent1 4 6 3 2 4 2" xfId="44806" xr:uid="{00000000-0005-0000-0000-00004FAE0000}"/>
    <cellStyle name="20% - Accent1 4 6 3 2 4 2 2" xfId="44807" xr:uid="{00000000-0005-0000-0000-000050AE0000}"/>
    <cellStyle name="20% - Accent1 4 6 3 2 4 2 2 2" xfId="44808" xr:uid="{00000000-0005-0000-0000-000051AE0000}"/>
    <cellStyle name="20% - Accent1 4 6 3 2 4 2 3" xfId="44809" xr:uid="{00000000-0005-0000-0000-000052AE0000}"/>
    <cellStyle name="20% - Accent1 4 6 3 2 4 3" xfId="44810" xr:uid="{00000000-0005-0000-0000-000053AE0000}"/>
    <cellStyle name="20% - Accent1 4 6 3 2 4 3 2" xfId="44811" xr:uid="{00000000-0005-0000-0000-000054AE0000}"/>
    <cellStyle name="20% - Accent1 4 6 3 2 4 4" xfId="44812" xr:uid="{00000000-0005-0000-0000-000055AE0000}"/>
    <cellStyle name="20% - Accent1 4 6 3 2 5" xfId="44813" xr:uid="{00000000-0005-0000-0000-000056AE0000}"/>
    <cellStyle name="20% - Accent1 4 6 3 2 5 2" xfId="44814" xr:uid="{00000000-0005-0000-0000-000057AE0000}"/>
    <cellStyle name="20% - Accent1 4 6 3 2 5 2 2" xfId="44815" xr:uid="{00000000-0005-0000-0000-000058AE0000}"/>
    <cellStyle name="20% - Accent1 4 6 3 2 5 3" xfId="44816" xr:uid="{00000000-0005-0000-0000-000059AE0000}"/>
    <cellStyle name="20% - Accent1 4 6 3 2 6" xfId="44817" xr:uid="{00000000-0005-0000-0000-00005AAE0000}"/>
    <cellStyle name="20% - Accent1 4 6 3 2 6 2" xfId="44818" xr:uid="{00000000-0005-0000-0000-00005BAE0000}"/>
    <cellStyle name="20% - Accent1 4 6 3 2 6 2 2" xfId="44819" xr:uid="{00000000-0005-0000-0000-00005CAE0000}"/>
    <cellStyle name="20% - Accent1 4 6 3 2 6 3" xfId="44820" xr:uid="{00000000-0005-0000-0000-00005DAE0000}"/>
    <cellStyle name="20% - Accent1 4 6 3 2 7" xfId="44821" xr:uid="{00000000-0005-0000-0000-00005EAE0000}"/>
    <cellStyle name="20% - Accent1 4 6 3 2 7 2" xfId="44822" xr:uid="{00000000-0005-0000-0000-00005FAE0000}"/>
    <cellStyle name="20% - Accent1 4 6 3 2 8" xfId="44823" xr:uid="{00000000-0005-0000-0000-000060AE0000}"/>
    <cellStyle name="20% - Accent1 4 6 3 2 8 2" xfId="44824" xr:uid="{00000000-0005-0000-0000-000061AE0000}"/>
    <cellStyle name="20% - Accent1 4 6 3 2 9" xfId="44825" xr:uid="{00000000-0005-0000-0000-000062AE0000}"/>
    <cellStyle name="20% - Accent1 4 6 3 3" xfId="44826" xr:uid="{00000000-0005-0000-0000-000063AE0000}"/>
    <cellStyle name="20% - Accent1 4 6 3 3 2" xfId="44827" xr:uid="{00000000-0005-0000-0000-000064AE0000}"/>
    <cellStyle name="20% - Accent1 4 6 3 3 2 2" xfId="44828" xr:uid="{00000000-0005-0000-0000-000065AE0000}"/>
    <cellStyle name="20% - Accent1 4 6 3 3 2 2 2" xfId="44829" xr:uid="{00000000-0005-0000-0000-000066AE0000}"/>
    <cellStyle name="20% - Accent1 4 6 3 3 2 2 2 2" xfId="44830" xr:uid="{00000000-0005-0000-0000-000067AE0000}"/>
    <cellStyle name="20% - Accent1 4 6 3 3 2 2 3" xfId="44831" xr:uid="{00000000-0005-0000-0000-000068AE0000}"/>
    <cellStyle name="20% - Accent1 4 6 3 3 2 3" xfId="44832" xr:uid="{00000000-0005-0000-0000-000069AE0000}"/>
    <cellStyle name="20% - Accent1 4 6 3 3 2 3 2" xfId="44833" xr:uid="{00000000-0005-0000-0000-00006AAE0000}"/>
    <cellStyle name="20% - Accent1 4 6 3 3 2 4" xfId="44834" xr:uid="{00000000-0005-0000-0000-00006BAE0000}"/>
    <cellStyle name="20% - Accent1 4 6 3 3 3" xfId="44835" xr:uid="{00000000-0005-0000-0000-00006CAE0000}"/>
    <cellStyle name="20% - Accent1 4 6 3 3 3 2" xfId="44836" xr:uid="{00000000-0005-0000-0000-00006DAE0000}"/>
    <cellStyle name="20% - Accent1 4 6 3 3 3 2 2" xfId="44837" xr:uid="{00000000-0005-0000-0000-00006EAE0000}"/>
    <cellStyle name="20% - Accent1 4 6 3 3 3 2 2 2" xfId="44838" xr:uid="{00000000-0005-0000-0000-00006FAE0000}"/>
    <cellStyle name="20% - Accent1 4 6 3 3 3 2 3" xfId="44839" xr:uid="{00000000-0005-0000-0000-000070AE0000}"/>
    <cellStyle name="20% - Accent1 4 6 3 3 3 3" xfId="44840" xr:uid="{00000000-0005-0000-0000-000071AE0000}"/>
    <cellStyle name="20% - Accent1 4 6 3 3 3 3 2" xfId="44841" xr:uid="{00000000-0005-0000-0000-000072AE0000}"/>
    <cellStyle name="20% - Accent1 4 6 3 3 3 4" xfId="44842" xr:uid="{00000000-0005-0000-0000-000073AE0000}"/>
    <cellStyle name="20% - Accent1 4 6 3 3 4" xfId="44843" xr:uid="{00000000-0005-0000-0000-000074AE0000}"/>
    <cellStyle name="20% - Accent1 4 6 3 3 4 2" xfId="44844" xr:uid="{00000000-0005-0000-0000-000075AE0000}"/>
    <cellStyle name="20% - Accent1 4 6 3 3 4 2 2" xfId="44845" xr:uid="{00000000-0005-0000-0000-000076AE0000}"/>
    <cellStyle name="20% - Accent1 4 6 3 3 4 2 2 2" xfId="44846" xr:uid="{00000000-0005-0000-0000-000077AE0000}"/>
    <cellStyle name="20% - Accent1 4 6 3 3 4 2 3" xfId="44847" xr:uid="{00000000-0005-0000-0000-000078AE0000}"/>
    <cellStyle name="20% - Accent1 4 6 3 3 4 3" xfId="44848" xr:uid="{00000000-0005-0000-0000-000079AE0000}"/>
    <cellStyle name="20% - Accent1 4 6 3 3 4 3 2" xfId="44849" xr:uid="{00000000-0005-0000-0000-00007AAE0000}"/>
    <cellStyle name="20% - Accent1 4 6 3 3 4 4" xfId="44850" xr:uid="{00000000-0005-0000-0000-00007BAE0000}"/>
    <cellStyle name="20% - Accent1 4 6 3 3 5" xfId="44851" xr:uid="{00000000-0005-0000-0000-00007CAE0000}"/>
    <cellStyle name="20% - Accent1 4 6 3 3 5 2" xfId="44852" xr:uid="{00000000-0005-0000-0000-00007DAE0000}"/>
    <cellStyle name="20% - Accent1 4 6 3 3 5 2 2" xfId="44853" xr:uid="{00000000-0005-0000-0000-00007EAE0000}"/>
    <cellStyle name="20% - Accent1 4 6 3 3 5 3" xfId="44854" xr:uid="{00000000-0005-0000-0000-00007FAE0000}"/>
    <cellStyle name="20% - Accent1 4 6 3 3 6" xfId="44855" xr:uid="{00000000-0005-0000-0000-000080AE0000}"/>
    <cellStyle name="20% - Accent1 4 6 3 3 6 2" xfId="44856" xr:uid="{00000000-0005-0000-0000-000081AE0000}"/>
    <cellStyle name="20% - Accent1 4 6 3 3 6 2 2" xfId="44857" xr:uid="{00000000-0005-0000-0000-000082AE0000}"/>
    <cellStyle name="20% - Accent1 4 6 3 3 6 3" xfId="44858" xr:uid="{00000000-0005-0000-0000-000083AE0000}"/>
    <cellStyle name="20% - Accent1 4 6 3 3 7" xfId="44859" xr:uid="{00000000-0005-0000-0000-000084AE0000}"/>
    <cellStyle name="20% - Accent1 4 6 3 3 7 2" xfId="44860" xr:uid="{00000000-0005-0000-0000-000085AE0000}"/>
    <cellStyle name="20% - Accent1 4 6 3 3 8" xfId="44861" xr:uid="{00000000-0005-0000-0000-000086AE0000}"/>
    <cellStyle name="20% - Accent1 4 6 3 3 8 2" xfId="44862" xr:uid="{00000000-0005-0000-0000-000087AE0000}"/>
    <cellStyle name="20% - Accent1 4 6 3 3 9" xfId="44863" xr:uid="{00000000-0005-0000-0000-000088AE0000}"/>
    <cellStyle name="20% - Accent1 4 6 3 4" xfId="44864" xr:uid="{00000000-0005-0000-0000-000089AE0000}"/>
    <cellStyle name="20% - Accent1 4 6 3 4 2" xfId="44865" xr:uid="{00000000-0005-0000-0000-00008AAE0000}"/>
    <cellStyle name="20% - Accent1 4 6 3 4 2 2" xfId="44866" xr:uid="{00000000-0005-0000-0000-00008BAE0000}"/>
    <cellStyle name="20% - Accent1 4 6 3 4 2 2 2" xfId="44867" xr:uid="{00000000-0005-0000-0000-00008CAE0000}"/>
    <cellStyle name="20% - Accent1 4 6 3 4 2 3" xfId="44868" xr:uid="{00000000-0005-0000-0000-00008DAE0000}"/>
    <cellStyle name="20% - Accent1 4 6 3 4 3" xfId="44869" xr:uid="{00000000-0005-0000-0000-00008EAE0000}"/>
    <cellStyle name="20% - Accent1 4 6 3 4 3 2" xfId="44870" xr:uid="{00000000-0005-0000-0000-00008FAE0000}"/>
    <cellStyle name="20% - Accent1 4 6 3 4 4" xfId="44871" xr:uid="{00000000-0005-0000-0000-000090AE0000}"/>
    <cellStyle name="20% - Accent1 4 6 3 5" xfId="44872" xr:uid="{00000000-0005-0000-0000-000091AE0000}"/>
    <cellStyle name="20% - Accent1 4 6 3 5 2" xfId="44873" xr:uid="{00000000-0005-0000-0000-000092AE0000}"/>
    <cellStyle name="20% - Accent1 4 6 3 5 2 2" xfId="44874" xr:uid="{00000000-0005-0000-0000-000093AE0000}"/>
    <cellStyle name="20% - Accent1 4 6 3 5 2 2 2" xfId="44875" xr:uid="{00000000-0005-0000-0000-000094AE0000}"/>
    <cellStyle name="20% - Accent1 4 6 3 5 2 3" xfId="44876" xr:uid="{00000000-0005-0000-0000-000095AE0000}"/>
    <cellStyle name="20% - Accent1 4 6 3 5 3" xfId="44877" xr:uid="{00000000-0005-0000-0000-000096AE0000}"/>
    <cellStyle name="20% - Accent1 4 6 3 5 3 2" xfId="44878" xr:uid="{00000000-0005-0000-0000-000097AE0000}"/>
    <cellStyle name="20% - Accent1 4 6 3 5 4" xfId="44879" xr:uid="{00000000-0005-0000-0000-000098AE0000}"/>
    <cellStyle name="20% - Accent1 4 6 3 6" xfId="44880" xr:uid="{00000000-0005-0000-0000-000099AE0000}"/>
    <cellStyle name="20% - Accent1 4 6 3 6 2" xfId="44881" xr:uid="{00000000-0005-0000-0000-00009AAE0000}"/>
    <cellStyle name="20% - Accent1 4 6 3 6 2 2" xfId="44882" xr:uid="{00000000-0005-0000-0000-00009BAE0000}"/>
    <cellStyle name="20% - Accent1 4 6 3 6 2 2 2" xfId="44883" xr:uid="{00000000-0005-0000-0000-00009CAE0000}"/>
    <cellStyle name="20% - Accent1 4 6 3 6 2 3" xfId="44884" xr:uid="{00000000-0005-0000-0000-00009DAE0000}"/>
    <cellStyle name="20% - Accent1 4 6 3 6 3" xfId="44885" xr:uid="{00000000-0005-0000-0000-00009EAE0000}"/>
    <cellStyle name="20% - Accent1 4 6 3 6 3 2" xfId="44886" xr:uid="{00000000-0005-0000-0000-00009FAE0000}"/>
    <cellStyle name="20% - Accent1 4 6 3 6 4" xfId="44887" xr:uid="{00000000-0005-0000-0000-0000A0AE0000}"/>
    <cellStyle name="20% - Accent1 4 6 3 7" xfId="44888" xr:uid="{00000000-0005-0000-0000-0000A1AE0000}"/>
    <cellStyle name="20% - Accent1 4 6 3 7 2" xfId="44889" xr:uid="{00000000-0005-0000-0000-0000A2AE0000}"/>
    <cellStyle name="20% - Accent1 4 6 3 7 2 2" xfId="44890" xr:uid="{00000000-0005-0000-0000-0000A3AE0000}"/>
    <cellStyle name="20% - Accent1 4 6 3 7 3" xfId="44891" xr:uid="{00000000-0005-0000-0000-0000A4AE0000}"/>
    <cellStyle name="20% - Accent1 4 6 3 8" xfId="44892" xr:uid="{00000000-0005-0000-0000-0000A5AE0000}"/>
    <cellStyle name="20% - Accent1 4 6 3 8 2" xfId="44893" xr:uid="{00000000-0005-0000-0000-0000A6AE0000}"/>
    <cellStyle name="20% - Accent1 4 6 3 8 2 2" xfId="44894" xr:uid="{00000000-0005-0000-0000-0000A7AE0000}"/>
    <cellStyle name="20% - Accent1 4 6 3 8 3" xfId="44895" xr:uid="{00000000-0005-0000-0000-0000A8AE0000}"/>
    <cellStyle name="20% - Accent1 4 6 3 9" xfId="44896" xr:uid="{00000000-0005-0000-0000-0000A9AE0000}"/>
    <cellStyle name="20% - Accent1 4 6 3 9 2" xfId="44897" xr:uid="{00000000-0005-0000-0000-0000AAAE0000}"/>
    <cellStyle name="20% - Accent1 4 6 4" xfId="44898" xr:uid="{00000000-0005-0000-0000-0000ABAE0000}"/>
    <cellStyle name="20% - Accent1 4 6 4 10" xfId="44899" xr:uid="{00000000-0005-0000-0000-0000ACAE0000}"/>
    <cellStyle name="20% - Accent1 4 6 4 10 2" xfId="44900" xr:uid="{00000000-0005-0000-0000-0000ADAE0000}"/>
    <cellStyle name="20% - Accent1 4 6 4 11" xfId="44901" xr:uid="{00000000-0005-0000-0000-0000AEAE0000}"/>
    <cellStyle name="20% - Accent1 4 6 4 2" xfId="44902" xr:uid="{00000000-0005-0000-0000-0000AFAE0000}"/>
    <cellStyle name="20% - Accent1 4 6 4 2 2" xfId="44903" xr:uid="{00000000-0005-0000-0000-0000B0AE0000}"/>
    <cellStyle name="20% - Accent1 4 6 4 2 2 2" xfId="44904" xr:uid="{00000000-0005-0000-0000-0000B1AE0000}"/>
    <cellStyle name="20% - Accent1 4 6 4 2 2 2 2" xfId="44905" xr:uid="{00000000-0005-0000-0000-0000B2AE0000}"/>
    <cellStyle name="20% - Accent1 4 6 4 2 2 2 2 2" xfId="44906" xr:uid="{00000000-0005-0000-0000-0000B3AE0000}"/>
    <cellStyle name="20% - Accent1 4 6 4 2 2 2 3" xfId="44907" xr:uid="{00000000-0005-0000-0000-0000B4AE0000}"/>
    <cellStyle name="20% - Accent1 4 6 4 2 2 3" xfId="44908" xr:uid="{00000000-0005-0000-0000-0000B5AE0000}"/>
    <cellStyle name="20% - Accent1 4 6 4 2 2 3 2" xfId="44909" xr:uid="{00000000-0005-0000-0000-0000B6AE0000}"/>
    <cellStyle name="20% - Accent1 4 6 4 2 2 4" xfId="44910" xr:uid="{00000000-0005-0000-0000-0000B7AE0000}"/>
    <cellStyle name="20% - Accent1 4 6 4 2 3" xfId="44911" xr:uid="{00000000-0005-0000-0000-0000B8AE0000}"/>
    <cellStyle name="20% - Accent1 4 6 4 2 3 2" xfId="44912" xr:uid="{00000000-0005-0000-0000-0000B9AE0000}"/>
    <cellStyle name="20% - Accent1 4 6 4 2 3 2 2" xfId="44913" xr:uid="{00000000-0005-0000-0000-0000BAAE0000}"/>
    <cellStyle name="20% - Accent1 4 6 4 2 3 2 2 2" xfId="44914" xr:uid="{00000000-0005-0000-0000-0000BBAE0000}"/>
    <cellStyle name="20% - Accent1 4 6 4 2 3 2 3" xfId="44915" xr:uid="{00000000-0005-0000-0000-0000BCAE0000}"/>
    <cellStyle name="20% - Accent1 4 6 4 2 3 3" xfId="44916" xr:uid="{00000000-0005-0000-0000-0000BDAE0000}"/>
    <cellStyle name="20% - Accent1 4 6 4 2 3 3 2" xfId="44917" xr:uid="{00000000-0005-0000-0000-0000BEAE0000}"/>
    <cellStyle name="20% - Accent1 4 6 4 2 3 4" xfId="44918" xr:uid="{00000000-0005-0000-0000-0000BFAE0000}"/>
    <cellStyle name="20% - Accent1 4 6 4 2 4" xfId="44919" xr:uid="{00000000-0005-0000-0000-0000C0AE0000}"/>
    <cellStyle name="20% - Accent1 4 6 4 2 4 2" xfId="44920" xr:uid="{00000000-0005-0000-0000-0000C1AE0000}"/>
    <cellStyle name="20% - Accent1 4 6 4 2 4 2 2" xfId="44921" xr:uid="{00000000-0005-0000-0000-0000C2AE0000}"/>
    <cellStyle name="20% - Accent1 4 6 4 2 4 2 2 2" xfId="44922" xr:uid="{00000000-0005-0000-0000-0000C3AE0000}"/>
    <cellStyle name="20% - Accent1 4 6 4 2 4 2 3" xfId="44923" xr:uid="{00000000-0005-0000-0000-0000C4AE0000}"/>
    <cellStyle name="20% - Accent1 4 6 4 2 4 3" xfId="44924" xr:uid="{00000000-0005-0000-0000-0000C5AE0000}"/>
    <cellStyle name="20% - Accent1 4 6 4 2 4 3 2" xfId="44925" xr:uid="{00000000-0005-0000-0000-0000C6AE0000}"/>
    <cellStyle name="20% - Accent1 4 6 4 2 4 4" xfId="44926" xr:uid="{00000000-0005-0000-0000-0000C7AE0000}"/>
    <cellStyle name="20% - Accent1 4 6 4 2 5" xfId="44927" xr:uid="{00000000-0005-0000-0000-0000C8AE0000}"/>
    <cellStyle name="20% - Accent1 4 6 4 2 5 2" xfId="44928" xr:uid="{00000000-0005-0000-0000-0000C9AE0000}"/>
    <cellStyle name="20% - Accent1 4 6 4 2 5 2 2" xfId="44929" xr:uid="{00000000-0005-0000-0000-0000CAAE0000}"/>
    <cellStyle name="20% - Accent1 4 6 4 2 5 3" xfId="44930" xr:uid="{00000000-0005-0000-0000-0000CBAE0000}"/>
    <cellStyle name="20% - Accent1 4 6 4 2 6" xfId="44931" xr:uid="{00000000-0005-0000-0000-0000CCAE0000}"/>
    <cellStyle name="20% - Accent1 4 6 4 2 6 2" xfId="44932" xr:uid="{00000000-0005-0000-0000-0000CDAE0000}"/>
    <cellStyle name="20% - Accent1 4 6 4 2 6 2 2" xfId="44933" xr:uid="{00000000-0005-0000-0000-0000CEAE0000}"/>
    <cellStyle name="20% - Accent1 4 6 4 2 6 3" xfId="44934" xr:uid="{00000000-0005-0000-0000-0000CFAE0000}"/>
    <cellStyle name="20% - Accent1 4 6 4 2 7" xfId="44935" xr:uid="{00000000-0005-0000-0000-0000D0AE0000}"/>
    <cellStyle name="20% - Accent1 4 6 4 2 7 2" xfId="44936" xr:uid="{00000000-0005-0000-0000-0000D1AE0000}"/>
    <cellStyle name="20% - Accent1 4 6 4 2 8" xfId="44937" xr:uid="{00000000-0005-0000-0000-0000D2AE0000}"/>
    <cellStyle name="20% - Accent1 4 6 4 2 8 2" xfId="44938" xr:uid="{00000000-0005-0000-0000-0000D3AE0000}"/>
    <cellStyle name="20% - Accent1 4 6 4 2 9" xfId="44939" xr:uid="{00000000-0005-0000-0000-0000D4AE0000}"/>
    <cellStyle name="20% - Accent1 4 6 4 3" xfId="44940" xr:uid="{00000000-0005-0000-0000-0000D5AE0000}"/>
    <cellStyle name="20% - Accent1 4 6 4 3 2" xfId="44941" xr:uid="{00000000-0005-0000-0000-0000D6AE0000}"/>
    <cellStyle name="20% - Accent1 4 6 4 3 2 2" xfId="44942" xr:uid="{00000000-0005-0000-0000-0000D7AE0000}"/>
    <cellStyle name="20% - Accent1 4 6 4 3 2 2 2" xfId="44943" xr:uid="{00000000-0005-0000-0000-0000D8AE0000}"/>
    <cellStyle name="20% - Accent1 4 6 4 3 2 2 2 2" xfId="44944" xr:uid="{00000000-0005-0000-0000-0000D9AE0000}"/>
    <cellStyle name="20% - Accent1 4 6 4 3 2 2 3" xfId="44945" xr:uid="{00000000-0005-0000-0000-0000DAAE0000}"/>
    <cellStyle name="20% - Accent1 4 6 4 3 2 3" xfId="44946" xr:uid="{00000000-0005-0000-0000-0000DBAE0000}"/>
    <cellStyle name="20% - Accent1 4 6 4 3 2 3 2" xfId="44947" xr:uid="{00000000-0005-0000-0000-0000DCAE0000}"/>
    <cellStyle name="20% - Accent1 4 6 4 3 2 4" xfId="44948" xr:uid="{00000000-0005-0000-0000-0000DDAE0000}"/>
    <cellStyle name="20% - Accent1 4 6 4 3 3" xfId="44949" xr:uid="{00000000-0005-0000-0000-0000DEAE0000}"/>
    <cellStyle name="20% - Accent1 4 6 4 3 3 2" xfId="44950" xr:uid="{00000000-0005-0000-0000-0000DFAE0000}"/>
    <cellStyle name="20% - Accent1 4 6 4 3 3 2 2" xfId="44951" xr:uid="{00000000-0005-0000-0000-0000E0AE0000}"/>
    <cellStyle name="20% - Accent1 4 6 4 3 3 2 2 2" xfId="44952" xr:uid="{00000000-0005-0000-0000-0000E1AE0000}"/>
    <cellStyle name="20% - Accent1 4 6 4 3 3 2 3" xfId="44953" xr:uid="{00000000-0005-0000-0000-0000E2AE0000}"/>
    <cellStyle name="20% - Accent1 4 6 4 3 3 3" xfId="44954" xr:uid="{00000000-0005-0000-0000-0000E3AE0000}"/>
    <cellStyle name="20% - Accent1 4 6 4 3 3 3 2" xfId="44955" xr:uid="{00000000-0005-0000-0000-0000E4AE0000}"/>
    <cellStyle name="20% - Accent1 4 6 4 3 3 4" xfId="44956" xr:uid="{00000000-0005-0000-0000-0000E5AE0000}"/>
    <cellStyle name="20% - Accent1 4 6 4 3 4" xfId="44957" xr:uid="{00000000-0005-0000-0000-0000E6AE0000}"/>
    <cellStyle name="20% - Accent1 4 6 4 3 4 2" xfId="44958" xr:uid="{00000000-0005-0000-0000-0000E7AE0000}"/>
    <cellStyle name="20% - Accent1 4 6 4 3 4 2 2" xfId="44959" xr:uid="{00000000-0005-0000-0000-0000E8AE0000}"/>
    <cellStyle name="20% - Accent1 4 6 4 3 4 2 2 2" xfId="44960" xr:uid="{00000000-0005-0000-0000-0000E9AE0000}"/>
    <cellStyle name="20% - Accent1 4 6 4 3 4 2 3" xfId="44961" xr:uid="{00000000-0005-0000-0000-0000EAAE0000}"/>
    <cellStyle name="20% - Accent1 4 6 4 3 4 3" xfId="44962" xr:uid="{00000000-0005-0000-0000-0000EBAE0000}"/>
    <cellStyle name="20% - Accent1 4 6 4 3 4 3 2" xfId="44963" xr:uid="{00000000-0005-0000-0000-0000ECAE0000}"/>
    <cellStyle name="20% - Accent1 4 6 4 3 4 4" xfId="44964" xr:uid="{00000000-0005-0000-0000-0000EDAE0000}"/>
    <cellStyle name="20% - Accent1 4 6 4 3 5" xfId="44965" xr:uid="{00000000-0005-0000-0000-0000EEAE0000}"/>
    <cellStyle name="20% - Accent1 4 6 4 3 5 2" xfId="44966" xr:uid="{00000000-0005-0000-0000-0000EFAE0000}"/>
    <cellStyle name="20% - Accent1 4 6 4 3 5 2 2" xfId="44967" xr:uid="{00000000-0005-0000-0000-0000F0AE0000}"/>
    <cellStyle name="20% - Accent1 4 6 4 3 5 3" xfId="44968" xr:uid="{00000000-0005-0000-0000-0000F1AE0000}"/>
    <cellStyle name="20% - Accent1 4 6 4 3 6" xfId="44969" xr:uid="{00000000-0005-0000-0000-0000F2AE0000}"/>
    <cellStyle name="20% - Accent1 4 6 4 3 6 2" xfId="44970" xr:uid="{00000000-0005-0000-0000-0000F3AE0000}"/>
    <cellStyle name="20% - Accent1 4 6 4 3 6 2 2" xfId="44971" xr:uid="{00000000-0005-0000-0000-0000F4AE0000}"/>
    <cellStyle name="20% - Accent1 4 6 4 3 6 3" xfId="44972" xr:uid="{00000000-0005-0000-0000-0000F5AE0000}"/>
    <cellStyle name="20% - Accent1 4 6 4 3 7" xfId="44973" xr:uid="{00000000-0005-0000-0000-0000F6AE0000}"/>
    <cellStyle name="20% - Accent1 4 6 4 3 7 2" xfId="44974" xr:uid="{00000000-0005-0000-0000-0000F7AE0000}"/>
    <cellStyle name="20% - Accent1 4 6 4 3 8" xfId="44975" xr:uid="{00000000-0005-0000-0000-0000F8AE0000}"/>
    <cellStyle name="20% - Accent1 4 6 4 3 8 2" xfId="44976" xr:uid="{00000000-0005-0000-0000-0000F9AE0000}"/>
    <cellStyle name="20% - Accent1 4 6 4 3 9" xfId="44977" xr:uid="{00000000-0005-0000-0000-0000FAAE0000}"/>
    <cellStyle name="20% - Accent1 4 6 4 4" xfId="44978" xr:uid="{00000000-0005-0000-0000-0000FBAE0000}"/>
    <cellStyle name="20% - Accent1 4 6 4 4 2" xfId="44979" xr:uid="{00000000-0005-0000-0000-0000FCAE0000}"/>
    <cellStyle name="20% - Accent1 4 6 4 4 2 2" xfId="44980" xr:uid="{00000000-0005-0000-0000-0000FDAE0000}"/>
    <cellStyle name="20% - Accent1 4 6 4 4 2 2 2" xfId="44981" xr:uid="{00000000-0005-0000-0000-0000FEAE0000}"/>
    <cellStyle name="20% - Accent1 4 6 4 4 2 3" xfId="44982" xr:uid="{00000000-0005-0000-0000-0000FFAE0000}"/>
    <cellStyle name="20% - Accent1 4 6 4 4 3" xfId="44983" xr:uid="{00000000-0005-0000-0000-000000AF0000}"/>
    <cellStyle name="20% - Accent1 4 6 4 4 3 2" xfId="44984" xr:uid="{00000000-0005-0000-0000-000001AF0000}"/>
    <cellStyle name="20% - Accent1 4 6 4 4 4" xfId="44985" xr:uid="{00000000-0005-0000-0000-000002AF0000}"/>
    <cellStyle name="20% - Accent1 4 6 4 5" xfId="44986" xr:uid="{00000000-0005-0000-0000-000003AF0000}"/>
    <cellStyle name="20% - Accent1 4 6 4 5 2" xfId="44987" xr:uid="{00000000-0005-0000-0000-000004AF0000}"/>
    <cellStyle name="20% - Accent1 4 6 4 5 2 2" xfId="44988" xr:uid="{00000000-0005-0000-0000-000005AF0000}"/>
    <cellStyle name="20% - Accent1 4 6 4 5 2 2 2" xfId="44989" xr:uid="{00000000-0005-0000-0000-000006AF0000}"/>
    <cellStyle name="20% - Accent1 4 6 4 5 2 3" xfId="44990" xr:uid="{00000000-0005-0000-0000-000007AF0000}"/>
    <cellStyle name="20% - Accent1 4 6 4 5 3" xfId="44991" xr:uid="{00000000-0005-0000-0000-000008AF0000}"/>
    <cellStyle name="20% - Accent1 4 6 4 5 3 2" xfId="44992" xr:uid="{00000000-0005-0000-0000-000009AF0000}"/>
    <cellStyle name="20% - Accent1 4 6 4 5 4" xfId="44993" xr:uid="{00000000-0005-0000-0000-00000AAF0000}"/>
    <cellStyle name="20% - Accent1 4 6 4 6" xfId="44994" xr:uid="{00000000-0005-0000-0000-00000BAF0000}"/>
    <cellStyle name="20% - Accent1 4 6 4 6 2" xfId="44995" xr:uid="{00000000-0005-0000-0000-00000CAF0000}"/>
    <cellStyle name="20% - Accent1 4 6 4 6 2 2" xfId="44996" xr:uid="{00000000-0005-0000-0000-00000DAF0000}"/>
    <cellStyle name="20% - Accent1 4 6 4 6 2 2 2" xfId="44997" xr:uid="{00000000-0005-0000-0000-00000EAF0000}"/>
    <cellStyle name="20% - Accent1 4 6 4 6 2 3" xfId="44998" xr:uid="{00000000-0005-0000-0000-00000FAF0000}"/>
    <cellStyle name="20% - Accent1 4 6 4 6 3" xfId="44999" xr:uid="{00000000-0005-0000-0000-000010AF0000}"/>
    <cellStyle name="20% - Accent1 4 6 4 6 3 2" xfId="45000" xr:uid="{00000000-0005-0000-0000-000011AF0000}"/>
    <cellStyle name="20% - Accent1 4 6 4 6 4" xfId="45001" xr:uid="{00000000-0005-0000-0000-000012AF0000}"/>
    <cellStyle name="20% - Accent1 4 6 4 7" xfId="45002" xr:uid="{00000000-0005-0000-0000-000013AF0000}"/>
    <cellStyle name="20% - Accent1 4 6 4 7 2" xfId="45003" xr:uid="{00000000-0005-0000-0000-000014AF0000}"/>
    <cellStyle name="20% - Accent1 4 6 4 7 2 2" xfId="45004" xr:uid="{00000000-0005-0000-0000-000015AF0000}"/>
    <cellStyle name="20% - Accent1 4 6 4 7 3" xfId="45005" xr:uid="{00000000-0005-0000-0000-000016AF0000}"/>
    <cellStyle name="20% - Accent1 4 6 4 8" xfId="45006" xr:uid="{00000000-0005-0000-0000-000017AF0000}"/>
    <cellStyle name="20% - Accent1 4 6 4 8 2" xfId="45007" xr:uid="{00000000-0005-0000-0000-000018AF0000}"/>
    <cellStyle name="20% - Accent1 4 6 4 8 2 2" xfId="45008" xr:uid="{00000000-0005-0000-0000-000019AF0000}"/>
    <cellStyle name="20% - Accent1 4 6 4 8 3" xfId="45009" xr:uid="{00000000-0005-0000-0000-00001AAF0000}"/>
    <cellStyle name="20% - Accent1 4 6 4 9" xfId="45010" xr:uid="{00000000-0005-0000-0000-00001BAF0000}"/>
    <cellStyle name="20% - Accent1 4 6 4 9 2" xfId="45011" xr:uid="{00000000-0005-0000-0000-00001CAF0000}"/>
    <cellStyle name="20% - Accent1 4 6 5" xfId="45012" xr:uid="{00000000-0005-0000-0000-00001DAF0000}"/>
    <cellStyle name="20% - Accent1 4 6 5 10" xfId="45013" xr:uid="{00000000-0005-0000-0000-00001EAF0000}"/>
    <cellStyle name="20% - Accent1 4 6 5 10 2" xfId="45014" xr:uid="{00000000-0005-0000-0000-00001FAF0000}"/>
    <cellStyle name="20% - Accent1 4 6 5 11" xfId="45015" xr:uid="{00000000-0005-0000-0000-000020AF0000}"/>
    <cellStyle name="20% - Accent1 4 6 5 2" xfId="45016" xr:uid="{00000000-0005-0000-0000-000021AF0000}"/>
    <cellStyle name="20% - Accent1 4 6 5 2 2" xfId="45017" xr:uid="{00000000-0005-0000-0000-000022AF0000}"/>
    <cellStyle name="20% - Accent1 4 6 5 2 2 2" xfId="45018" xr:uid="{00000000-0005-0000-0000-000023AF0000}"/>
    <cellStyle name="20% - Accent1 4 6 5 2 2 2 2" xfId="45019" xr:uid="{00000000-0005-0000-0000-000024AF0000}"/>
    <cellStyle name="20% - Accent1 4 6 5 2 2 2 2 2" xfId="45020" xr:uid="{00000000-0005-0000-0000-000025AF0000}"/>
    <cellStyle name="20% - Accent1 4 6 5 2 2 2 3" xfId="45021" xr:uid="{00000000-0005-0000-0000-000026AF0000}"/>
    <cellStyle name="20% - Accent1 4 6 5 2 2 3" xfId="45022" xr:uid="{00000000-0005-0000-0000-000027AF0000}"/>
    <cellStyle name="20% - Accent1 4 6 5 2 2 3 2" xfId="45023" xr:uid="{00000000-0005-0000-0000-000028AF0000}"/>
    <cellStyle name="20% - Accent1 4 6 5 2 2 4" xfId="45024" xr:uid="{00000000-0005-0000-0000-000029AF0000}"/>
    <cellStyle name="20% - Accent1 4 6 5 2 3" xfId="45025" xr:uid="{00000000-0005-0000-0000-00002AAF0000}"/>
    <cellStyle name="20% - Accent1 4 6 5 2 3 2" xfId="45026" xr:uid="{00000000-0005-0000-0000-00002BAF0000}"/>
    <cellStyle name="20% - Accent1 4 6 5 2 3 2 2" xfId="45027" xr:uid="{00000000-0005-0000-0000-00002CAF0000}"/>
    <cellStyle name="20% - Accent1 4 6 5 2 3 2 2 2" xfId="45028" xr:uid="{00000000-0005-0000-0000-00002DAF0000}"/>
    <cellStyle name="20% - Accent1 4 6 5 2 3 2 3" xfId="45029" xr:uid="{00000000-0005-0000-0000-00002EAF0000}"/>
    <cellStyle name="20% - Accent1 4 6 5 2 3 3" xfId="45030" xr:uid="{00000000-0005-0000-0000-00002FAF0000}"/>
    <cellStyle name="20% - Accent1 4 6 5 2 3 3 2" xfId="45031" xr:uid="{00000000-0005-0000-0000-000030AF0000}"/>
    <cellStyle name="20% - Accent1 4 6 5 2 3 4" xfId="45032" xr:uid="{00000000-0005-0000-0000-000031AF0000}"/>
    <cellStyle name="20% - Accent1 4 6 5 2 4" xfId="45033" xr:uid="{00000000-0005-0000-0000-000032AF0000}"/>
    <cellStyle name="20% - Accent1 4 6 5 2 4 2" xfId="45034" xr:uid="{00000000-0005-0000-0000-000033AF0000}"/>
    <cellStyle name="20% - Accent1 4 6 5 2 4 2 2" xfId="45035" xr:uid="{00000000-0005-0000-0000-000034AF0000}"/>
    <cellStyle name="20% - Accent1 4 6 5 2 4 2 2 2" xfId="45036" xr:uid="{00000000-0005-0000-0000-000035AF0000}"/>
    <cellStyle name="20% - Accent1 4 6 5 2 4 2 3" xfId="45037" xr:uid="{00000000-0005-0000-0000-000036AF0000}"/>
    <cellStyle name="20% - Accent1 4 6 5 2 4 3" xfId="45038" xr:uid="{00000000-0005-0000-0000-000037AF0000}"/>
    <cellStyle name="20% - Accent1 4 6 5 2 4 3 2" xfId="45039" xr:uid="{00000000-0005-0000-0000-000038AF0000}"/>
    <cellStyle name="20% - Accent1 4 6 5 2 4 4" xfId="45040" xr:uid="{00000000-0005-0000-0000-000039AF0000}"/>
    <cellStyle name="20% - Accent1 4 6 5 2 5" xfId="45041" xr:uid="{00000000-0005-0000-0000-00003AAF0000}"/>
    <cellStyle name="20% - Accent1 4 6 5 2 5 2" xfId="45042" xr:uid="{00000000-0005-0000-0000-00003BAF0000}"/>
    <cellStyle name="20% - Accent1 4 6 5 2 5 2 2" xfId="45043" xr:uid="{00000000-0005-0000-0000-00003CAF0000}"/>
    <cellStyle name="20% - Accent1 4 6 5 2 5 3" xfId="45044" xr:uid="{00000000-0005-0000-0000-00003DAF0000}"/>
    <cellStyle name="20% - Accent1 4 6 5 2 6" xfId="45045" xr:uid="{00000000-0005-0000-0000-00003EAF0000}"/>
    <cellStyle name="20% - Accent1 4 6 5 2 6 2" xfId="45046" xr:uid="{00000000-0005-0000-0000-00003FAF0000}"/>
    <cellStyle name="20% - Accent1 4 6 5 2 6 2 2" xfId="45047" xr:uid="{00000000-0005-0000-0000-000040AF0000}"/>
    <cellStyle name="20% - Accent1 4 6 5 2 6 3" xfId="45048" xr:uid="{00000000-0005-0000-0000-000041AF0000}"/>
    <cellStyle name="20% - Accent1 4 6 5 2 7" xfId="45049" xr:uid="{00000000-0005-0000-0000-000042AF0000}"/>
    <cellStyle name="20% - Accent1 4 6 5 2 7 2" xfId="45050" xr:uid="{00000000-0005-0000-0000-000043AF0000}"/>
    <cellStyle name="20% - Accent1 4 6 5 2 8" xfId="45051" xr:uid="{00000000-0005-0000-0000-000044AF0000}"/>
    <cellStyle name="20% - Accent1 4 6 5 2 8 2" xfId="45052" xr:uid="{00000000-0005-0000-0000-000045AF0000}"/>
    <cellStyle name="20% - Accent1 4 6 5 2 9" xfId="45053" xr:uid="{00000000-0005-0000-0000-000046AF0000}"/>
    <cellStyle name="20% - Accent1 4 6 5 3" xfId="45054" xr:uid="{00000000-0005-0000-0000-000047AF0000}"/>
    <cellStyle name="20% - Accent1 4 6 5 3 2" xfId="45055" xr:uid="{00000000-0005-0000-0000-000048AF0000}"/>
    <cellStyle name="20% - Accent1 4 6 5 3 2 2" xfId="45056" xr:uid="{00000000-0005-0000-0000-000049AF0000}"/>
    <cellStyle name="20% - Accent1 4 6 5 3 2 2 2" xfId="45057" xr:uid="{00000000-0005-0000-0000-00004AAF0000}"/>
    <cellStyle name="20% - Accent1 4 6 5 3 2 2 2 2" xfId="45058" xr:uid="{00000000-0005-0000-0000-00004BAF0000}"/>
    <cellStyle name="20% - Accent1 4 6 5 3 2 2 3" xfId="45059" xr:uid="{00000000-0005-0000-0000-00004CAF0000}"/>
    <cellStyle name="20% - Accent1 4 6 5 3 2 3" xfId="45060" xr:uid="{00000000-0005-0000-0000-00004DAF0000}"/>
    <cellStyle name="20% - Accent1 4 6 5 3 2 3 2" xfId="45061" xr:uid="{00000000-0005-0000-0000-00004EAF0000}"/>
    <cellStyle name="20% - Accent1 4 6 5 3 2 4" xfId="45062" xr:uid="{00000000-0005-0000-0000-00004FAF0000}"/>
    <cellStyle name="20% - Accent1 4 6 5 3 3" xfId="45063" xr:uid="{00000000-0005-0000-0000-000050AF0000}"/>
    <cellStyle name="20% - Accent1 4 6 5 3 3 2" xfId="45064" xr:uid="{00000000-0005-0000-0000-000051AF0000}"/>
    <cellStyle name="20% - Accent1 4 6 5 3 3 2 2" xfId="45065" xr:uid="{00000000-0005-0000-0000-000052AF0000}"/>
    <cellStyle name="20% - Accent1 4 6 5 3 3 2 2 2" xfId="45066" xr:uid="{00000000-0005-0000-0000-000053AF0000}"/>
    <cellStyle name="20% - Accent1 4 6 5 3 3 2 3" xfId="45067" xr:uid="{00000000-0005-0000-0000-000054AF0000}"/>
    <cellStyle name="20% - Accent1 4 6 5 3 3 3" xfId="45068" xr:uid="{00000000-0005-0000-0000-000055AF0000}"/>
    <cellStyle name="20% - Accent1 4 6 5 3 3 3 2" xfId="45069" xr:uid="{00000000-0005-0000-0000-000056AF0000}"/>
    <cellStyle name="20% - Accent1 4 6 5 3 3 4" xfId="45070" xr:uid="{00000000-0005-0000-0000-000057AF0000}"/>
    <cellStyle name="20% - Accent1 4 6 5 3 4" xfId="45071" xr:uid="{00000000-0005-0000-0000-000058AF0000}"/>
    <cellStyle name="20% - Accent1 4 6 5 3 4 2" xfId="45072" xr:uid="{00000000-0005-0000-0000-000059AF0000}"/>
    <cellStyle name="20% - Accent1 4 6 5 3 4 2 2" xfId="45073" xr:uid="{00000000-0005-0000-0000-00005AAF0000}"/>
    <cellStyle name="20% - Accent1 4 6 5 3 4 2 2 2" xfId="45074" xr:uid="{00000000-0005-0000-0000-00005BAF0000}"/>
    <cellStyle name="20% - Accent1 4 6 5 3 4 2 3" xfId="45075" xr:uid="{00000000-0005-0000-0000-00005CAF0000}"/>
    <cellStyle name="20% - Accent1 4 6 5 3 4 3" xfId="45076" xr:uid="{00000000-0005-0000-0000-00005DAF0000}"/>
    <cellStyle name="20% - Accent1 4 6 5 3 4 3 2" xfId="45077" xr:uid="{00000000-0005-0000-0000-00005EAF0000}"/>
    <cellStyle name="20% - Accent1 4 6 5 3 4 4" xfId="45078" xr:uid="{00000000-0005-0000-0000-00005FAF0000}"/>
    <cellStyle name="20% - Accent1 4 6 5 3 5" xfId="45079" xr:uid="{00000000-0005-0000-0000-000060AF0000}"/>
    <cellStyle name="20% - Accent1 4 6 5 3 5 2" xfId="45080" xr:uid="{00000000-0005-0000-0000-000061AF0000}"/>
    <cellStyle name="20% - Accent1 4 6 5 3 5 2 2" xfId="45081" xr:uid="{00000000-0005-0000-0000-000062AF0000}"/>
    <cellStyle name="20% - Accent1 4 6 5 3 5 3" xfId="45082" xr:uid="{00000000-0005-0000-0000-000063AF0000}"/>
    <cellStyle name="20% - Accent1 4 6 5 3 6" xfId="45083" xr:uid="{00000000-0005-0000-0000-000064AF0000}"/>
    <cellStyle name="20% - Accent1 4 6 5 3 6 2" xfId="45084" xr:uid="{00000000-0005-0000-0000-000065AF0000}"/>
    <cellStyle name="20% - Accent1 4 6 5 3 6 2 2" xfId="45085" xr:uid="{00000000-0005-0000-0000-000066AF0000}"/>
    <cellStyle name="20% - Accent1 4 6 5 3 6 3" xfId="45086" xr:uid="{00000000-0005-0000-0000-000067AF0000}"/>
    <cellStyle name="20% - Accent1 4 6 5 3 7" xfId="45087" xr:uid="{00000000-0005-0000-0000-000068AF0000}"/>
    <cellStyle name="20% - Accent1 4 6 5 3 7 2" xfId="45088" xr:uid="{00000000-0005-0000-0000-000069AF0000}"/>
    <cellStyle name="20% - Accent1 4 6 5 3 8" xfId="45089" xr:uid="{00000000-0005-0000-0000-00006AAF0000}"/>
    <cellStyle name="20% - Accent1 4 6 5 3 8 2" xfId="45090" xr:uid="{00000000-0005-0000-0000-00006BAF0000}"/>
    <cellStyle name="20% - Accent1 4 6 5 3 9" xfId="45091" xr:uid="{00000000-0005-0000-0000-00006CAF0000}"/>
    <cellStyle name="20% - Accent1 4 6 5 4" xfId="45092" xr:uid="{00000000-0005-0000-0000-00006DAF0000}"/>
    <cellStyle name="20% - Accent1 4 6 5 4 2" xfId="45093" xr:uid="{00000000-0005-0000-0000-00006EAF0000}"/>
    <cellStyle name="20% - Accent1 4 6 5 4 2 2" xfId="45094" xr:uid="{00000000-0005-0000-0000-00006FAF0000}"/>
    <cellStyle name="20% - Accent1 4 6 5 4 2 2 2" xfId="45095" xr:uid="{00000000-0005-0000-0000-000070AF0000}"/>
    <cellStyle name="20% - Accent1 4 6 5 4 2 3" xfId="45096" xr:uid="{00000000-0005-0000-0000-000071AF0000}"/>
    <cellStyle name="20% - Accent1 4 6 5 4 3" xfId="45097" xr:uid="{00000000-0005-0000-0000-000072AF0000}"/>
    <cellStyle name="20% - Accent1 4 6 5 4 3 2" xfId="45098" xr:uid="{00000000-0005-0000-0000-000073AF0000}"/>
    <cellStyle name="20% - Accent1 4 6 5 4 4" xfId="45099" xr:uid="{00000000-0005-0000-0000-000074AF0000}"/>
    <cellStyle name="20% - Accent1 4 6 5 5" xfId="45100" xr:uid="{00000000-0005-0000-0000-000075AF0000}"/>
    <cellStyle name="20% - Accent1 4 6 5 5 2" xfId="45101" xr:uid="{00000000-0005-0000-0000-000076AF0000}"/>
    <cellStyle name="20% - Accent1 4 6 5 5 2 2" xfId="45102" xr:uid="{00000000-0005-0000-0000-000077AF0000}"/>
    <cellStyle name="20% - Accent1 4 6 5 5 2 2 2" xfId="45103" xr:uid="{00000000-0005-0000-0000-000078AF0000}"/>
    <cellStyle name="20% - Accent1 4 6 5 5 2 3" xfId="45104" xr:uid="{00000000-0005-0000-0000-000079AF0000}"/>
    <cellStyle name="20% - Accent1 4 6 5 5 3" xfId="45105" xr:uid="{00000000-0005-0000-0000-00007AAF0000}"/>
    <cellStyle name="20% - Accent1 4 6 5 5 3 2" xfId="45106" xr:uid="{00000000-0005-0000-0000-00007BAF0000}"/>
    <cellStyle name="20% - Accent1 4 6 5 5 4" xfId="45107" xr:uid="{00000000-0005-0000-0000-00007CAF0000}"/>
    <cellStyle name="20% - Accent1 4 6 5 6" xfId="45108" xr:uid="{00000000-0005-0000-0000-00007DAF0000}"/>
    <cellStyle name="20% - Accent1 4 6 5 6 2" xfId="45109" xr:uid="{00000000-0005-0000-0000-00007EAF0000}"/>
    <cellStyle name="20% - Accent1 4 6 5 6 2 2" xfId="45110" xr:uid="{00000000-0005-0000-0000-00007FAF0000}"/>
    <cellStyle name="20% - Accent1 4 6 5 6 2 2 2" xfId="45111" xr:uid="{00000000-0005-0000-0000-000080AF0000}"/>
    <cellStyle name="20% - Accent1 4 6 5 6 2 3" xfId="45112" xr:uid="{00000000-0005-0000-0000-000081AF0000}"/>
    <cellStyle name="20% - Accent1 4 6 5 6 3" xfId="45113" xr:uid="{00000000-0005-0000-0000-000082AF0000}"/>
    <cellStyle name="20% - Accent1 4 6 5 6 3 2" xfId="45114" xr:uid="{00000000-0005-0000-0000-000083AF0000}"/>
    <cellStyle name="20% - Accent1 4 6 5 6 4" xfId="45115" xr:uid="{00000000-0005-0000-0000-000084AF0000}"/>
    <cellStyle name="20% - Accent1 4 6 5 7" xfId="45116" xr:uid="{00000000-0005-0000-0000-000085AF0000}"/>
    <cellStyle name="20% - Accent1 4 6 5 7 2" xfId="45117" xr:uid="{00000000-0005-0000-0000-000086AF0000}"/>
    <cellStyle name="20% - Accent1 4 6 5 7 2 2" xfId="45118" xr:uid="{00000000-0005-0000-0000-000087AF0000}"/>
    <cellStyle name="20% - Accent1 4 6 5 7 3" xfId="45119" xr:uid="{00000000-0005-0000-0000-000088AF0000}"/>
    <cellStyle name="20% - Accent1 4 6 5 8" xfId="45120" xr:uid="{00000000-0005-0000-0000-000089AF0000}"/>
    <cellStyle name="20% - Accent1 4 6 5 8 2" xfId="45121" xr:uid="{00000000-0005-0000-0000-00008AAF0000}"/>
    <cellStyle name="20% - Accent1 4 6 5 8 2 2" xfId="45122" xr:uid="{00000000-0005-0000-0000-00008BAF0000}"/>
    <cellStyle name="20% - Accent1 4 6 5 8 3" xfId="45123" xr:uid="{00000000-0005-0000-0000-00008CAF0000}"/>
    <cellStyle name="20% - Accent1 4 6 5 9" xfId="45124" xr:uid="{00000000-0005-0000-0000-00008DAF0000}"/>
    <cellStyle name="20% - Accent1 4 6 5 9 2" xfId="45125" xr:uid="{00000000-0005-0000-0000-00008EAF0000}"/>
    <cellStyle name="20% - Accent1 4 6 6" xfId="45126" xr:uid="{00000000-0005-0000-0000-00008FAF0000}"/>
    <cellStyle name="20% - Accent1 4 6 6 2" xfId="45127" xr:uid="{00000000-0005-0000-0000-000090AF0000}"/>
    <cellStyle name="20% - Accent1 4 6 6 2 2" xfId="45128" xr:uid="{00000000-0005-0000-0000-000091AF0000}"/>
    <cellStyle name="20% - Accent1 4 6 6 2 2 2" xfId="45129" xr:uid="{00000000-0005-0000-0000-000092AF0000}"/>
    <cellStyle name="20% - Accent1 4 6 6 2 2 2 2" xfId="45130" xr:uid="{00000000-0005-0000-0000-000093AF0000}"/>
    <cellStyle name="20% - Accent1 4 6 6 2 2 3" xfId="45131" xr:uid="{00000000-0005-0000-0000-000094AF0000}"/>
    <cellStyle name="20% - Accent1 4 6 6 2 3" xfId="45132" xr:uid="{00000000-0005-0000-0000-000095AF0000}"/>
    <cellStyle name="20% - Accent1 4 6 6 2 3 2" xfId="45133" xr:uid="{00000000-0005-0000-0000-000096AF0000}"/>
    <cellStyle name="20% - Accent1 4 6 6 2 4" xfId="45134" xr:uid="{00000000-0005-0000-0000-000097AF0000}"/>
    <cellStyle name="20% - Accent1 4 6 6 3" xfId="45135" xr:uid="{00000000-0005-0000-0000-000098AF0000}"/>
    <cellStyle name="20% - Accent1 4 6 6 3 2" xfId="45136" xr:uid="{00000000-0005-0000-0000-000099AF0000}"/>
    <cellStyle name="20% - Accent1 4 6 6 3 2 2" xfId="45137" xr:uid="{00000000-0005-0000-0000-00009AAF0000}"/>
    <cellStyle name="20% - Accent1 4 6 6 3 2 2 2" xfId="45138" xr:uid="{00000000-0005-0000-0000-00009BAF0000}"/>
    <cellStyle name="20% - Accent1 4 6 6 3 2 3" xfId="45139" xr:uid="{00000000-0005-0000-0000-00009CAF0000}"/>
    <cellStyle name="20% - Accent1 4 6 6 3 3" xfId="45140" xr:uid="{00000000-0005-0000-0000-00009DAF0000}"/>
    <cellStyle name="20% - Accent1 4 6 6 3 3 2" xfId="45141" xr:uid="{00000000-0005-0000-0000-00009EAF0000}"/>
    <cellStyle name="20% - Accent1 4 6 6 3 4" xfId="45142" xr:uid="{00000000-0005-0000-0000-00009FAF0000}"/>
    <cellStyle name="20% - Accent1 4 6 6 4" xfId="45143" xr:uid="{00000000-0005-0000-0000-0000A0AF0000}"/>
    <cellStyle name="20% - Accent1 4 6 6 4 2" xfId="45144" xr:uid="{00000000-0005-0000-0000-0000A1AF0000}"/>
    <cellStyle name="20% - Accent1 4 6 6 4 2 2" xfId="45145" xr:uid="{00000000-0005-0000-0000-0000A2AF0000}"/>
    <cellStyle name="20% - Accent1 4 6 6 4 2 2 2" xfId="45146" xr:uid="{00000000-0005-0000-0000-0000A3AF0000}"/>
    <cellStyle name="20% - Accent1 4 6 6 4 2 3" xfId="45147" xr:uid="{00000000-0005-0000-0000-0000A4AF0000}"/>
    <cellStyle name="20% - Accent1 4 6 6 4 3" xfId="45148" xr:uid="{00000000-0005-0000-0000-0000A5AF0000}"/>
    <cellStyle name="20% - Accent1 4 6 6 4 3 2" xfId="45149" xr:uid="{00000000-0005-0000-0000-0000A6AF0000}"/>
    <cellStyle name="20% - Accent1 4 6 6 4 4" xfId="45150" xr:uid="{00000000-0005-0000-0000-0000A7AF0000}"/>
    <cellStyle name="20% - Accent1 4 6 6 5" xfId="45151" xr:uid="{00000000-0005-0000-0000-0000A8AF0000}"/>
    <cellStyle name="20% - Accent1 4 6 6 5 2" xfId="45152" xr:uid="{00000000-0005-0000-0000-0000A9AF0000}"/>
    <cellStyle name="20% - Accent1 4 6 6 5 2 2" xfId="45153" xr:uid="{00000000-0005-0000-0000-0000AAAF0000}"/>
    <cellStyle name="20% - Accent1 4 6 6 5 3" xfId="45154" xr:uid="{00000000-0005-0000-0000-0000ABAF0000}"/>
    <cellStyle name="20% - Accent1 4 6 6 6" xfId="45155" xr:uid="{00000000-0005-0000-0000-0000ACAF0000}"/>
    <cellStyle name="20% - Accent1 4 6 6 6 2" xfId="45156" xr:uid="{00000000-0005-0000-0000-0000ADAF0000}"/>
    <cellStyle name="20% - Accent1 4 6 6 6 2 2" xfId="45157" xr:uid="{00000000-0005-0000-0000-0000AEAF0000}"/>
    <cellStyle name="20% - Accent1 4 6 6 6 3" xfId="45158" xr:uid="{00000000-0005-0000-0000-0000AFAF0000}"/>
    <cellStyle name="20% - Accent1 4 6 6 7" xfId="45159" xr:uid="{00000000-0005-0000-0000-0000B0AF0000}"/>
    <cellStyle name="20% - Accent1 4 6 6 7 2" xfId="45160" xr:uid="{00000000-0005-0000-0000-0000B1AF0000}"/>
    <cellStyle name="20% - Accent1 4 6 6 8" xfId="45161" xr:uid="{00000000-0005-0000-0000-0000B2AF0000}"/>
    <cellStyle name="20% - Accent1 4 6 6 8 2" xfId="45162" xr:uid="{00000000-0005-0000-0000-0000B3AF0000}"/>
    <cellStyle name="20% - Accent1 4 6 6 9" xfId="45163" xr:uid="{00000000-0005-0000-0000-0000B4AF0000}"/>
    <cellStyle name="20% - Accent1 4 6 7" xfId="45164" xr:uid="{00000000-0005-0000-0000-0000B5AF0000}"/>
    <cellStyle name="20% - Accent1 4 6 7 2" xfId="45165" xr:uid="{00000000-0005-0000-0000-0000B6AF0000}"/>
    <cellStyle name="20% - Accent1 4 6 7 2 2" xfId="45166" xr:uid="{00000000-0005-0000-0000-0000B7AF0000}"/>
    <cellStyle name="20% - Accent1 4 6 7 2 2 2" xfId="45167" xr:uid="{00000000-0005-0000-0000-0000B8AF0000}"/>
    <cellStyle name="20% - Accent1 4 6 7 2 2 2 2" xfId="45168" xr:uid="{00000000-0005-0000-0000-0000B9AF0000}"/>
    <cellStyle name="20% - Accent1 4 6 7 2 2 3" xfId="45169" xr:uid="{00000000-0005-0000-0000-0000BAAF0000}"/>
    <cellStyle name="20% - Accent1 4 6 7 2 3" xfId="45170" xr:uid="{00000000-0005-0000-0000-0000BBAF0000}"/>
    <cellStyle name="20% - Accent1 4 6 7 2 3 2" xfId="45171" xr:uid="{00000000-0005-0000-0000-0000BCAF0000}"/>
    <cellStyle name="20% - Accent1 4 6 7 2 4" xfId="45172" xr:uid="{00000000-0005-0000-0000-0000BDAF0000}"/>
    <cellStyle name="20% - Accent1 4 6 7 3" xfId="45173" xr:uid="{00000000-0005-0000-0000-0000BEAF0000}"/>
    <cellStyle name="20% - Accent1 4 6 7 3 2" xfId="45174" xr:uid="{00000000-0005-0000-0000-0000BFAF0000}"/>
    <cellStyle name="20% - Accent1 4 6 7 3 2 2" xfId="45175" xr:uid="{00000000-0005-0000-0000-0000C0AF0000}"/>
    <cellStyle name="20% - Accent1 4 6 7 3 2 2 2" xfId="45176" xr:uid="{00000000-0005-0000-0000-0000C1AF0000}"/>
    <cellStyle name="20% - Accent1 4 6 7 3 2 3" xfId="45177" xr:uid="{00000000-0005-0000-0000-0000C2AF0000}"/>
    <cellStyle name="20% - Accent1 4 6 7 3 3" xfId="45178" xr:uid="{00000000-0005-0000-0000-0000C3AF0000}"/>
    <cellStyle name="20% - Accent1 4 6 7 3 3 2" xfId="45179" xr:uid="{00000000-0005-0000-0000-0000C4AF0000}"/>
    <cellStyle name="20% - Accent1 4 6 7 3 4" xfId="45180" xr:uid="{00000000-0005-0000-0000-0000C5AF0000}"/>
    <cellStyle name="20% - Accent1 4 6 7 4" xfId="45181" xr:uid="{00000000-0005-0000-0000-0000C6AF0000}"/>
    <cellStyle name="20% - Accent1 4 6 7 4 2" xfId="45182" xr:uid="{00000000-0005-0000-0000-0000C7AF0000}"/>
    <cellStyle name="20% - Accent1 4 6 7 4 2 2" xfId="45183" xr:uid="{00000000-0005-0000-0000-0000C8AF0000}"/>
    <cellStyle name="20% - Accent1 4 6 7 4 2 2 2" xfId="45184" xr:uid="{00000000-0005-0000-0000-0000C9AF0000}"/>
    <cellStyle name="20% - Accent1 4 6 7 4 2 3" xfId="45185" xr:uid="{00000000-0005-0000-0000-0000CAAF0000}"/>
    <cellStyle name="20% - Accent1 4 6 7 4 3" xfId="45186" xr:uid="{00000000-0005-0000-0000-0000CBAF0000}"/>
    <cellStyle name="20% - Accent1 4 6 7 4 3 2" xfId="45187" xr:uid="{00000000-0005-0000-0000-0000CCAF0000}"/>
    <cellStyle name="20% - Accent1 4 6 7 4 4" xfId="45188" xr:uid="{00000000-0005-0000-0000-0000CDAF0000}"/>
    <cellStyle name="20% - Accent1 4 6 7 5" xfId="45189" xr:uid="{00000000-0005-0000-0000-0000CEAF0000}"/>
    <cellStyle name="20% - Accent1 4 6 7 5 2" xfId="45190" xr:uid="{00000000-0005-0000-0000-0000CFAF0000}"/>
    <cellStyle name="20% - Accent1 4 6 7 5 2 2" xfId="45191" xr:uid="{00000000-0005-0000-0000-0000D0AF0000}"/>
    <cellStyle name="20% - Accent1 4 6 7 5 3" xfId="45192" xr:uid="{00000000-0005-0000-0000-0000D1AF0000}"/>
    <cellStyle name="20% - Accent1 4 6 7 6" xfId="45193" xr:uid="{00000000-0005-0000-0000-0000D2AF0000}"/>
    <cellStyle name="20% - Accent1 4 6 7 6 2" xfId="45194" xr:uid="{00000000-0005-0000-0000-0000D3AF0000}"/>
    <cellStyle name="20% - Accent1 4 6 7 6 2 2" xfId="45195" xr:uid="{00000000-0005-0000-0000-0000D4AF0000}"/>
    <cellStyle name="20% - Accent1 4 6 7 6 3" xfId="45196" xr:uid="{00000000-0005-0000-0000-0000D5AF0000}"/>
    <cellStyle name="20% - Accent1 4 6 7 7" xfId="45197" xr:uid="{00000000-0005-0000-0000-0000D6AF0000}"/>
    <cellStyle name="20% - Accent1 4 6 7 7 2" xfId="45198" xr:uid="{00000000-0005-0000-0000-0000D7AF0000}"/>
    <cellStyle name="20% - Accent1 4 6 7 8" xfId="45199" xr:uid="{00000000-0005-0000-0000-0000D8AF0000}"/>
    <cellStyle name="20% - Accent1 4 6 7 8 2" xfId="45200" xr:uid="{00000000-0005-0000-0000-0000D9AF0000}"/>
    <cellStyle name="20% - Accent1 4 6 7 9" xfId="45201" xr:uid="{00000000-0005-0000-0000-0000DAAF0000}"/>
    <cellStyle name="20% - Accent1 4 6 8" xfId="45202" xr:uid="{00000000-0005-0000-0000-0000DBAF0000}"/>
    <cellStyle name="20% - Accent1 4 6 8 2" xfId="45203" xr:uid="{00000000-0005-0000-0000-0000DCAF0000}"/>
    <cellStyle name="20% - Accent1 4 6 8 2 2" xfId="45204" xr:uid="{00000000-0005-0000-0000-0000DDAF0000}"/>
    <cellStyle name="20% - Accent1 4 6 8 2 2 2" xfId="45205" xr:uid="{00000000-0005-0000-0000-0000DEAF0000}"/>
    <cellStyle name="20% - Accent1 4 6 8 2 3" xfId="45206" xr:uid="{00000000-0005-0000-0000-0000DFAF0000}"/>
    <cellStyle name="20% - Accent1 4 6 8 3" xfId="45207" xr:uid="{00000000-0005-0000-0000-0000E0AF0000}"/>
    <cellStyle name="20% - Accent1 4 6 8 3 2" xfId="45208" xr:uid="{00000000-0005-0000-0000-0000E1AF0000}"/>
    <cellStyle name="20% - Accent1 4 6 8 4" xfId="45209" xr:uid="{00000000-0005-0000-0000-0000E2AF0000}"/>
    <cellStyle name="20% - Accent1 4 6 9" xfId="45210" xr:uid="{00000000-0005-0000-0000-0000E3AF0000}"/>
    <cellStyle name="20% - Accent1 4 6 9 2" xfId="45211" xr:uid="{00000000-0005-0000-0000-0000E4AF0000}"/>
    <cellStyle name="20% - Accent1 4 6 9 2 2" xfId="45212" xr:uid="{00000000-0005-0000-0000-0000E5AF0000}"/>
    <cellStyle name="20% - Accent1 4 6 9 2 2 2" xfId="45213" xr:uid="{00000000-0005-0000-0000-0000E6AF0000}"/>
    <cellStyle name="20% - Accent1 4 6 9 2 3" xfId="45214" xr:uid="{00000000-0005-0000-0000-0000E7AF0000}"/>
    <cellStyle name="20% - Accent1 4 6 9 3" xfId="45215" xr:uid="{00000000-0005-0000-0000-0000E8AF0000}"/>
    <cellStyle name="20% - Accent1 4 6 9 3 2" xfId="45216" xr:uid="{00000000-0005-0000-0000-0000E9AF0000}"/>
    <cellStyle name="20% - Accent1 4 6 9 4" xfId="45217" xr:uid="{00000000-0005-0000-0000-0000EAAF0000}"/>
    <cellStyle name="20% - Accent1 4 7" xfId="45218" xr:uid="{00000000-0005-0000-0000-0000EBAF0000}"/>
    <cellStyle name="20% - Accent1 4 7 10" xfId="45219" xr:uid="{00000000-0005-0000-0000-0000ECAF0000}"/>
    <cellStyle name="20% - Accent1 4 7 10 2" xfId="45220" xr:uid="{00000000-0005-0000-0000-0000EDAF0000}"/>
    <cellStyle name="20% - Accent1 4 7 10 2 2" xfId="45221" xr:uid="{00000000-0005-0000-0000-0000EEAF0000}"/>
    <cellStyle name="20% - Accent1 4 7 10 3" xfId="45222" xr:uid="{00000000-0005-0000-0000-0000EFAF0000}"/>
    <cellStyle name="20% - Accent1 4 7 11" xfId="45223" xr:uid="{00000000-0005-0000-0000-0000F0AF0000}"/>
    <cellStyle name="20% - Accent1 4 7 11 2" xfId="45224" xr:uid="{00000000-0005-0000-0000-0000F1AF0000}"/>
    <cellStyle name="20% - Accent1 4 7 11 2 2" xfId="45225" xr:uid="{00000000-0005-0000-0000-0000F2AF0000}"/>
    <cellStyle name="20% - Accent1 4 7 11 3" xfId="45226" xr:uid="{00000000-0005-0000-0000-0000F3AF0000}"/>
    <cellStyle name="20% - Accent1 4 7 12" xfId="45227" xr:uid="{00000000-0005-0000-0000-0000F4AF0000}"/>
    <cellStyle name="20% - Accent1 4 7 12 2" xfId="45228" xr:uid="{00000000-0005-0000-0000-0000F5AF0000}"/>
    <cellStyle name="20% - Accent1 4 7 13" xfId="45229" xr:uid="{00000000-0005-0000-0000-0000F6AF0000}"/>
    <cellStyle name="20% - Accent1 4 7 13 2" xfId="45230" xr:uid="{00000000-0005-0000-0000-0000F7AF0000}"/>
    <cellStyle name="20% - Accent1 4 7 14" xfId="45231" xr:uid="{00000000-0005-0000-0000-0000F8AF0000}"/>
    <cellStyle name="20% - Accent1 4 7 2" xfId="45232" xr:uid="{00000000-0005-0000-0000-0000F9AF0000}"/>
    <cellStyle name="20% - Accent1 4 7 2 10" xfId="45233" xr:uid="{00000000-0005-0000-0000-0000FAAF0000}"/>
    <cellStyle name="20% - Accent1 4 7 2 10 2" xfId="45234" xr:uid="{00000000-0005-0000-0000-0000FBAF0000}"/>
    <cellStyle name="20% - Accent1 4 7 2 11" xfId="45235" xr:uid="{00000000-0005-0000-0000-0000FCAF0000}"/>
    <cellStyle name="20% - Accent1 4 7 2 2" xfId="45236" xr:uid="{00000000-0005-0000-0000-0000FDAF0000}"/>
    <cellStyle name="20% - Accent1 4 7 2 2 2" xfId="45237" xr:uid="{00000000-0005-0000-0000-0000FEAF0000}"/>
    <cellStyle name="20% - Accent1 4 7 2 2 2 2" xfId="45238" xr:uid="{00000000-0005-0000-0000-0000FFAF0000}"/>
    <cellStyle name="20% - Accent1 4 7 2 2 2 2 2" xfId="45239" xr:uid="{00000000-0005-0000-0000-000000B00000}"/>
    <cellStyle name="20% - Accent1 4 7 2 2 2 2 2 2" xfId="45240" xr:uid="{00000000-0005-0000-0000-000001B00000}"/>
    <cellStyle name="20% - Accent1 4 7 2 2 2 2 3" xfId="45241" xr:uid="{00000000-0005-0000-0000-000002B00000}"/>
    <cellStyle name="20% - Accent1 4 7 2 2 2 3" xfId="45242" xr:uid="{00000000-0005-0000-0000-000003B00000}"/>
    <cellStyle name="20% - Accent1 4 7 2 2 2 3 2" xfId="45243" xr:uid="{00000000-0005-0000-0000-000004B00000}"/>
    <cellStyle name="20% - Accent1 4 7 2 2 2 4" xfId="45244" xr:uid="{00000000-0005-0000-0000-000005B00000}"/>
    <cellStyle name="20% - Accent1 4 7 2 2 3" xfId="45245" xr:uid="{00000000-0005-0000-0000-000006B00000}"/>
    <cellStyle name="20% - Accent1 4 7 2 2 3 2" xfId="45246" xr:uid="{00000000-0005-0000-0000-000007B00000}"/>
    <cellStyle name="20% - Accent1 4 7 2 2 3 2 2" xfId="45247" xr:uid="{00000000-0005-0000-0000-000008B00000}"/>
    <cellStyle name="20% - Accent1 4 7 2 2 3 2 2 2" xfId="45248" xr:uid="{00000000-0005-0000-0000-000009B00000}"/>
    <cellStyle name="20% - Accent1 4 7 2 2 3 2 3" xfId="45249" xr:uid="{00000000-0005-0000-0000-00000AB00000}"/>
    <cellStyle name="20% - Accent1 4 7 2 2 3 3" xfId="45250" xr:uid="{00000000-0005-0000-0000-00000BB00000}"/>
    <cellStyle name="20% - Accent1 4 7 2 2 3 3 2" xfId="45251" xr:uid="{00000000-0005-0000-0000-00000CB00000}"/>
    <cellStyle name="20% - Accent1 4 7 2 2 3 4" xfId="45252" xr:uid="{00000000-0005-0000-0000-00000DB00000}"/>
    <cellStyle name="20% - Accent1 4 7 2 2 4" xfId="45253" xr:uid="{00000000-0005-0000-0000-00000EB00000}"/>
    <cellStyle name="20% - Accent1 4 7 2 2 4 2" xfId="45254" xr:uid="{00000000-0005-0000-0000-00000FB00000}"/>
    <cellStyle name="20% - Accent1 4 7 2 2 4 2 2" xfId="45255" xr:uid="{00000000-0005-0000-0000-000010B00000}"/>
    <cellStyle name="20% - Accent1 4 7 2 2 4 2 2 2" xfId="45256" xr:uid="{00000000-0005-0000-0000-000011B00000}"/>
    <cellStyle name="20% - Accent1 4 7 2 2 4 2 3" xfId="45257" xr:uid="{00000000-0005-0000-0000-000012B00000}"/>
    <cellStyle name="20% - Accent1 4 7 2 2 4 3" xfId="45258" xr:uid="{00000000-0005-0000-0000-000013B00000}"/>
    <cellStyle name="20% - Accent1 4 7 2 2 4 3 2" xfId="45259" xr:uid="{00000000-0005-0000-0000-000014B00000}"/>
    <cellStyle name="20% - Accent1 4 7 2 2 4 4" xfId="45260" xr:uid="{00000000-0005-0000-0000-000015B00000}"/>
    <cellStyle name="20% - Accent1 4 7 2 2 5" xfId="45261" xr:uid="{00000000-0005-0000-0000-000016B00000}"/>
    <cellStyle name="20% - Accent1 4 7 2 2 5 2" xfId="45262" xr:uid="{00000000-0005-0000-0000-000017B00000}"/>
    <cellStyle name="20% - Accent1 4 7 2 2 5 2 2" xfId="45263" xr:uid="{00000000-0005-0000-0000-000018B00000}"/>
    <cellStyle name="20% - Accent1 4 7 2 2 5 3" xfId="45264" xr:uid="{00000000-0005-0000-0000-000019B00000}"/>
    <cellStyle name="20% - Accent1 4 7 2 2 6" xfId="45265" xr:uid="{00000000-0005-0000-0000-00001AB00000}"/>
    <cellStyle name="20% - Accent1 4 7 2 2 6 2" xfId="45266" xr:uid="{00000000-0005-0000-0000-00001BB00000}"/>
    <cellStyle name="20% - Accent1 4 7 2 2 6 2 2" xfId="45267" xr:uid="{00000000-0005-0000-0000-00001CB00000}"/>
    <cellStyle name="20% - Accent1 4 7 2 2 6 3" xfId="45268" xr:uid="{00000000-0005-0000-0000-00001DB00000}"/>
    <cellStyle name="20% - Accent1 4 7 2 2 7" xfId="45269" xr:uid="{00000000-0005-0000-0000-00001EB00000}"/>
    <cellStyle name="20% - Accent1 4 7 2 2 7 2" xfId="45270" xr:uid="{00000000-0005-0000-0000-00001FB00000}"/>
    <cellStyle name="20% - Accent1 4 7 2 2 8" xfId="45271" xr:uid="{00000000-0005-0000-0000-000020B00000}"/>
    <cellStyle name="20% - Accent1 4 7 2 2 8 2" xfId="45272" xr:uid="{00000000-0005-0000-0000-000021B00000}"/>
    <cellStyle name="20% - Accent1 4 7 2 2 9" xfId="45273" xr:uid="{00000000-0005-0000-0000-000022B00000}"/>
    <cellStyle name="20% - Accent1 4 7 2 3" xfId="45274" xr:uid="{00000000-0005-0000-0000-000023B00000}"/>
    <cellStyle name="20% - Accent1 4 7 2 3 2" xfId="45275" xr:uid="{00000000-0005-0000-0000-000024B00000}"/>
    <cellStyle name="20% - Accent1 4 7 2 3 2 2" xfId="45276" xr:uid="{00000000-0005-0000-0000-000025B00000}"/>
    <cellStyle name="20% - Accent1 4 7 2 3 2 2 2" xfId="45277" xr:uid="{00000000-0005-0000-0000-000026B00000}"/>
    <cellStyle name="20% - Accent1 4 7 2 3 2 2 2 2" xfId="45278" xr:uid="{00000000-0005-0000-0000-000027B00000}"/>
    <cellStyle name="20% - Accent1 4 7 2 3 2 2 3" xfId="45279" xr:uid="{00000000-0005-0000-0000-000028B00000}"/>
    <cellStyle name="20% - Accent1 4 7 2 3 2 3" xfId="45280" xr:uid="{00000000-0005-0000-0000-000029B00000}"/>
    <cellStyle name="20% - Accent1 4 7 2 3 2 3 2" xfId="45281" xr:uid="{00000000-0005-0000-0000-00002AB00000}"/>
    <cellStyle name="20% - Accent1 4 7 2 3 2 4" xfId="45282" xr:uid="{00000000-0005-0000-0000-00002BB00000}"/>
    <cellStyle name="20% - Accent1 4 7 2 3 3" xfId="45283" xr:uid="{00000000-0005-0000-0000-00002CB00000}"/>
    <cellStyle name="20% - Accent1 4 7 2 3 3 2" xfId="45284" xr:uid="{00000000-0005-0000-0000-00002DB00000}"/>
    <cellStyle name="20% - Accent1 4 7 2 3 3 2 2" xfId="45285" xr:uid="{00000000-0005-0000-0000-00002EB00000}"/>
    <cellStyle name="20% - Accent1 4 7 2 3 3 2 2 2" xfId="45286" xr:uid="{00000000-0005-0000-0000-00002FB00000}"/>
    <cellStyle name="20% - Accent1 4 7 2 3 3 2 3" xfId="45287" xr:uid="{00000000-0005-0000-0000-000030B00000}"/>
    <cellStyle name="20% - Accent1 4 7 2 3 3 3" xfId="45288" xr:uid="{00000000-0005-0000-0000-000031B00000}"/>
    <cellStyle name="20% - Accent1 4 7 2 3 3 3 2" xfId="45289" xr:uid="{00000000-0005-0000-0000-000032B00000}"/>
    <cellStyle name="20% - Accent1 4 7 2 3 3 4" xfId="45290" xr:uid="{00000000-0005-0000-0000-000033B00000}"/>
    <cellStyle name="20% - Accent1 4 7 2 3 4" xfId="45291" xr:uid="{00000000-0005-0000-0000-000034B00000}"/>
    <cellStyle name="20% - Accent1 4 7 2 3 4 2" xfId="45292" xr:uid="{00000000-0005-0000-0000-000035B00000}"/>
    <cellStyle name="20% - Accent1 4 7 2 3 4 2 2" xfId="45293" xr:uid="{00000000-0005-0000-0000-000036B00000}"/>
    <cellStyle name="20% - Accent1 4 7 2 3 4 2 2 2" xfId="45294" xr:uid="{00000000-0005-0000-0000-000037B00000}"/>
    <cellStyle name="20% - Accent1 4 7 2 3 4 2 3" xfId="45295" xr:uid="{00000000-0005-0000-0000-000038B00000}"/>
    <cellStyle name="20% - Accent1 4 7 2 3 4 3" xfId="45296" xr:uid="{00000000-0005-0000-0000-000039B00000}"/>
    <cellStyle name="20% - Accent1 4 7 2 3 4 3 2" xfId="45297" xr:uid="{00000000-0005-0000-0000-00003AB00000}"/>
    <cellStyle name="20% - Accent1 4 7 2 3 4 4" xfId="45298" xr:uid="{00000000-0005-0000-0000-00003BB00000}"/>
    <cellStyle name="20% - Accent1 4 7 2 3 5" xfId="45299" xr:uid="{00000000-0005-0000-0000-00003CB00000}"/>
    <cellStyle name="20% - Accent1 4 7 2 3 5 2" xfId="45300" xr:uid="{00000000-0005-0000-0000-00003DB00000}"/>
    <cellStyle name="20% - Accent1 4 7 2 3 5 2 2" xfId="45301" xr:uid="{00000000-0005-0000-0000-00003EB00000}"/>
    <cellStyle name="20% - Accent1 4 7 2 3 5 3" xfId="45302" xr:uid="{00000000-0005-0000-0000-00003FB00000}"/>
    <cellStyle name="20% - Accent1 4 7 2 3 6" xfId="45303" xr:uid="{00000000-0005-0000-0000-000040B00000}"/>
    <cellStyle name="20% - Accent1 4 7 2 3 6 2" xfId="45304" xr:uid="{00000000-0005-0000-0000-000041B00000}"/>
    <cellStyle name="20% - Accent1 4 7 2 3 6 2 2" xfId="45305" xr:uid="{00000000-0005-0000-0000-000042B00000}"/>
    <cellStyle name="20% - Accent1 4 7 2 3 6 3" xfId="45306" xr:uid="{00000000-0005-0000-0000-000043B00000}"/>
    <cellStyle name="20% - Accent1 4 7 2 3 7" xfId="45307" xr:uid="{00000000-0005-0000-0000-000044B00000}"/>
    <cellStyle name="20% - Accent1 4 7 2 3 7 2" xfId="45308" xr:uid="{00000000-0005-0000-0000-000045B00000}"/>
    <cellStyle name="20% - Accent1 4 7 2 3 8" xfId="45309" xr:uid="{00000000-0005-0000-0000-000046B00000}"/>
    <cellStyle name="20% - Accent1 4 7 2 3 8 2" xfId="45310" xr:uid="{00000000-0005-0000-0000-000047B00000}"/>
    <cellStyle name="20% - Accent1 4 7 2 3 9" xfId="45311" xr:uid="{00000000-0005-0000-0000-000048B00000}"/>
    <cellStyle name="20% - Accent1 4 7 2 4" xfId="45312" xr:uid="{00000000-0005-0000-0000-000049B00000}"/>
    <cellStyle name="20% - Accent1 4 7 2 4 2" xfId="45313" xr:uid="{00000000-0005-0000-0000-00004AB00000}"/>
    <cellStyle name="20% - Accent1 4 7 2 4 2 2" xfId="45314" xr:uid="{00000000-0005-0000-0000-00004BB00000}"/>
    <cellStyle name="20% - Accent1 4 7 2 4 2 2 2" xfId="45315" xr:uid="{00000000-0005-0000-0000-00004CB00000}"/>
    <cellStyle name="20% - Accent1 4 7 2 4 2 3" xfId="45316" xr:uid="{00000000-0005-0000-0000-00004DB00000}"/>
    <cellStyle name="20% - Accent1 4 7 2 4 3" xfId="45317" xr:uid="{00000000-0005-0000-0000-00004EB00000}"/>
    <cellStyle name="20% - Accent1 4 7 2 4 3 2" xfId="45318" xr:uid="{00000000-0005-0000-0000-00004FB00000}"/>
    <cellStyle name="20% - Accent1 4 7 2 4 4" xfId="45319" xr:uid="{00000000-0005-0000-0000-000050B00000}"/>
    <cellStyle name="20% - Accent1 4 7 2 5" xfId="45320" xr:uid="{00000000-0005-0000-0000-000051B00000}"/>
    <cellStyle name="20% - Accent1 4 7 2 5 2" xfId="45321" xr:uid="{00000000-0005-0000-0000-000052B00000}"/>
    <cellStyle name="20% - Accent1 4 7 2 5 2 2" xfId="45322" xr:uid="{00000000-0005-0000-0000-000053B00000}"/>
    <cellStyle name="20% - Accent1 4 7 2 5 2 2 2" xfId="45323" xr:uid="{00000000-0005-0000-0000-000054B00000}"/>
    <cellStyle name="20% - Accent1 4 7 2 5 2 3" xfId="45324" xr:uid="{00000000-0005-0000-0000-000055B00000}"/>
    <cellStyle name="20% - Accent1 4 7 2 5 3" xfId="45325" xr:uid="{00000000-0005-0000-0000-000056B00000}"/>
    <cellStyle name="20% - Accent1 4 7 2 5 3 2" xfId="45326" xr:uid="{00000000-0005-0000-0000-000057B00000}"/>
    <cellStyle name="20% - Accent1 4 7 2 5 4" xfId="45327" xr:uid="{00000000-0005-0000-0000-000058B00000}"/>
    <cellStyle name="20% - Accent1 4 7 2 6" xfId="45328" xr:uid="{00000000-0005-0000-0000-000059B00000}"/>
    <cellStyle name="20% - Accent1 4 7 2 6 2" xfId="45329" xr:uid="{00000000-0005-0000-0000-00005AB00000}"/>
    <cellStyle name="20% - Accent1 4 7 2 6 2 2" xfId="45330" xr:uid="{00000000-0005-0000-0000-00005BB00000}"/>
    <cellStyle name="20% - Accent1 4 7 2 6 2 2 2" xfId="45331" xr:uid="{00000000-0005-0000-0000-00005CB00000}"/>
    <cellStyle name="20% - Accent1 4 7 2 6 2 3" xfId="45332" xr:uid="{00000000-0005-0000-0000-00005DB00000}"/>
    <cellStyle name="20% - Accent1 4 7 2 6 3" xfId="45333" xr:uid="{00000000-0005-0000-0000-00005EB00000}"/>
    <cellStyle name="20% - Accent1 4 7 2 6 3 2" xfId="45334" xr:uid="{00000000-0005-0000-0000-00005FB00000}"/>
    <cellStyle name="20% - Accent1 4 7 2 6 4" xfId="45335" xr:uid="{00000000-0005-0000-0000-000060B00000}"/>
    <cellStyle name="20% - Accent1 4 7 2 7" xfId="45336" xr:uid="{00000000-0005-0000-0000-000061B00000}"/>
    <cellStyle name="20% - Accent1 4 7 2 7 2" xfId="45337" xr:uid="{00000000-0005-0000-0000-000062B00000}"/>
    <cellStyle name="20% - Accent1 4 7 2 7 2 2" xfId="45338" xr:uid="{00000000-0005-0000-0000-000063B00000}"/>
    <cellStyle name="20% - Accent1 4 7 2 7 3" xfId="45339" xr:uid="{00000000-0005-0000-0000-000064B00000}"/>
    <cellStyle name="20% - Accent1 4 7 2 8" xfId="45340" xr:uid="{00000000-0005-0000-0000-000065B00000}"/>
    <cellStyle name="20% - Accent1 4 7 2 8 2" xfId="45341" xr:uid="{00000000-0005-0000-0000-000066B00000}"/>
    <cellStyle name="20% - Accent1 4 7 2 8 2 2" xfId="45342" xr:uid="{00000000-0005-0000-0000-000067B00000}"/>
    <cellStyle name="20% - Accent1 4 7 2 8 3" xfId="45343" xr:uid="{00000000-0005-0000-0000-000068B00000}"/>
    <cellStyle name="20% - Accent1 4 7 2 9" xfId="45344" xr:uid="{00000000-0005-0000-0000-000069B00000}"/>
    <cellStyle name="20% - Accent1 4 7 2 9 2" xfId="45345" xr:uid="{00000000-0005-0000-0000-00006AB00000}"/>
    <cellStyle name="20% - Accent1 4 7 3" xfId="45346" xr:uid="{00000000-0005-0000-0000-00006BB00000}"/>
    <cellStyle name="20% - Accent1 4 7 3 10" xfId="45347" xr:uid="{00000000-0005-0000-0000-00006CB00000}"/>
    <cellStyle name="20% - Accent1 4 7 3 10 2" xfId="45348" xr:uid="{00000000-0005-0000-0000-00006DB00000}"/>
    <cellStyle name="20% - Accent1 4 7 3 11" xfId="45349" xr:uid="{00000000-0005-0000-0000-00006EB00000}"/>
    <cellStyle name="20% - Accent1 4 7 3 2" xfId="45350" xr:uid="{00000000-0005-0000-0000-00006FB00000}"/>
    <cellStyle name="20% - Accent1 4 7 3 2 2" xfId="45351" xr:uid="{00000000-0005-0000-0000-000070B00000}"/>
    <cellStyle name="20% - Accent1 4 7 3 2 2 2" xfId="45352" xr:uid="{00000000-0005-0000-0000-000071B00000}"/>
    <cellStyle name="20% - Accent1 4 7 3 2 2 2 2" xfId="45353" xr:uid="{00000000-0005-0000-0000-000072B00000}"/>
    <cellStyle name="20% - Accent1 4 7 3 2 2 2 2 2" xfId="45354" xr:uid="{00000000-0005-0000-0000-000073B00000}"/>
    <cellStyle name="20% - Accent1 4 7 3 2 2 2 3" xfId="45355" xr:uid="{00000000-0005-0000-0000-000074B00000}"/>
    <cellStyle name="20% - Accent1 4 7 3 2 2 3" xfId="45356" xr:uid="{00000000-0005-0000-0000-000075B00000}"/>
    <cellStyle name="20% - Accent1 4 7 3 2 2 3 2" xfId="45357" xr:uid="{00000000-0005-0000-0000-000076B00000}"/>
    <cellStyle name="20% - Accent1 4 7 3 2 2 4" xfId="45358" xr:uid="{00000000-0005-0000-0000-000077B00000}"/>
    <cellStyle name="20% - Accent1 4 7 3 2 3" xfId="45359" xr:uid="{00000000-0005-0000-0000-000078B00000}"/>
    <cellStyle name="20% - Accent1 4 7 3 2 3 2" xfId="45360" xr:uid="{00000000-0005-0000-0000-000079B00000}"/>
    <cellStyle name="20% - Accent1 4 7 3 2 3 2 2" xfId="45361" xr:uid="{00000000-0005-0000-0000-00007AB00000}"/>
    <cellStyle name="20% - Accent1 4 7 3 2 3 2 2 2" xfId="45362" xr:uid="{00000000-0005-0000-0000-00007BB00000}"/>
    <cellStyle name="20% - Accent1 4 7 3 2 3 2 3" xfId="45363" xr:uid="{00000000-0005-0000-0000-00007CB00000}"/>
    <cellStyle name="20% - Accent1 4 7 3 2 3 3" xfId="45364" xr:uid="{00000000-0005-0000-0000-00007DB00000}"/>
    <cellStyle name="20% - Accent1 4 7 3 2 3 3 2" xfId="45365" xr:uid="{00000000-0005-0000-0000-00007EB00000}"/>
    <cellStyle name="20% - Accent1 4 7 3 2 3 4" xfId="45366" xr:uid="{00000000-0005-0000-0000-00007FB00000}"/>
    <cellStyle name="20% - Accent1 4 7 3 2 4" xfId="45367" xr:uid="{00000000-0005-0000-0000-000080B00000}"/>
    <cellStyle name="20% - Accent1 4 7 3 2 4 2" xfId="45368" xr:uid="{00000000-0005-0000-0000-000081B00000}"/>
    <cellStyle name="20% - Accent1 4 7 3 2 4 2 2" xfId="45369" xr:uid="{00000000-0005-0000-0000-000082B00000}"/>
    <cellStyle name="20% - Accent1 4 7 3 2 4 2 2 2" xfId="45370" xr:uid="{00000000-0005-0000-0000-000083B00000}"/>
    <cellStyle name="20% - Accent1 4 7 3 2 4 2 3" xfId="45371" xr:uid="{00000000-0005-0000-0000-000084B00000}"/>
    <cellStyle name="20% - Accent1 4 7 3 2 4 3" xfId="45372" xr:uid="{00000000-0005-0000-0000-000085B00000}"/>
    <cellStyle name="20% - Accent1 4 7 3 2 4 3 2" xfId="45373" xr:uid="{00000000-0005-0000-0000-000086B00000}"/>
    <cellStyle name="20% - Accent1 4 7 3 2 4 4" xfId="45374" xr:uid="{00000000-0005-0000-0000-000087B00000}"/>
    <cellStyle name="20% - Accent1 4 7 3 2 5" xfId="45375" xr:uid="{00000000-0005-0000-0000-000088B00000}"/>
    <cellStyle name="20% - Accent1 4 7 3 2 5 2" xfId="45376" xr:uid="{00000000-0005-0000-0000-000089B00000}"/>
    <cellStyle name="20% - Accent1 4 7 3 2 5 2 2" xfId="45377" xr:uid="{00000000-0005-0000-0000-00008AB00000}"/>
    <cellStyle name="20% - Accent1 4 7 3 2 5 3" xfId="45378" xr:uid="{00000000-0005-0000-0000-00008BB00000}"/>
    <cellStyle name="20% - Accent1 4 7 3 2 6" xfId="45379" xr:uid="{00000000-0005-0000-0000-00008CB00000}"/>
    <cellStyle name="20% - Accent1 4 7 3 2 6 2" xfId="45380" xr:uid="{00000000-0005-0000-0000-00008DB00000}"/>
    <cellStyle name="20% - Accent1 4 7 3 2 6 2 2" xfId="45381" xr:uid="{00000000-0005-0000-0000-00008EB00000}"/>
    <cellStyle name="20% - Accent1 4 7 3 2 6 3" xfId="45382" xr:uid="{00000000-0005-0000-0000-00008FB00000}"/>
    <cellStyle name="20% - Accent1 4 7 3 2 7" xfId="45383" xr:uid="{00000000-0005-0000-0000-000090B00000}"/>
    <cellStyle name="20% - Accent1 4 7 3 2 7 2" xfId="45384" xr:uid="{00000000-0005-0000-0000-000091B00000}"/>
    <cellStyle name="20% - Accent1 4 7 3 2 8" xfId="45385" xr:uid="{00000000-0005-0000-0000-000092B00000}"/>
    <cellStyle name="20% - Accent1 4 7 3 2 8 2" xfId="45386" xr:uid="{00000000-0005-0000-0000-000093B00000}"/>
    <cellStyle name="20% - Accent1 4 7 3 2 9" xfId="45387" xr:uid="{00000000-0005-0000-0000-000094B00000}"/>
    <cellStyle name="20% - Accent1 4 7 3 3" xfId="45388" xr:uid="{00000000-0005-0000-0000-000095B00000}"/>
    <cellStyle name="20% - Accent1 4 7 3 3 2" xfId="45389" xr:uid="{00000000-0005-0000-0000-000096B00000}"/>
    <cellStyle name="20% - Accent1 4 7 3 3 2 2" xfId="45390" xr:uid="{00000000-0005-0000-0000-000097B00000}"/>
    <cellStyle name="20% - Accent1 4 7 3 3 2 2 2" xfId="45391" xr:uid="{00000000-0005-0000-0000-000098B00000}"/>
    <cellStyle name="20% - Accent1 4 7 3 3 2 2 2 2" xfId="45392" xr:uid="{00000000-0005-0000-0000-000099B00000}"/>
    <cellStyle name="20% - Accent1 4 7 3 3 2 2 3" xfId="45393" xr:uid="{00000000-0005-0000-0000-00009AB00000}"/>
    <cellStyle name="20% - Accent1 4 7 3 3 2 3" xfId="45394" xr:uid="{00000000-0005-0000-0000-00009BB00000}"/>
    <cellStyle name="20% - Accent1 4 7 3 3 2 3 2" xfId="45395" xr:uid="{00000000-0005-0000-0000-00009CB00000}"/>
    <cellStyle name="20% - Accent1 4 7 3 3 2 4" xfId="45396" xr:uid="{00000000-0005-0000-0000-00009DB00000}"/>
    <cellStyle name="20% - Accent1 4 7 3 3 3" xfId="45397" xr:uid="{00000000-0005-0000-0000-00009EB00000}"/>
    <cellStyle name="20% - Accent1 4 7 3 3 3 2" xfId="45398" xr:uid="{00000000-0005-0000-0000-00009FB00000}"/>
    <cellStyle name="20% - Accent1 4 7 3 3 3 2 2" xfId="45399" xr:uid="{00000000-0005-0000-0000-0000A0B00000}"/>
    <cellStyle name="20% - Accent1 4 7 3 3 3 2 2 2" xfId="45400" xr:uid="{00000000-0005-0000-0000-0000A1B00000}"/>
    <cellStyle name="20% - Accent1 4 7 3 3 3 2 3" xfId="45401" xr:uid="{00000000-0005-0000-0000-0000A2B00000}"/>
    <cellStyle name="20% - Accent1 4 7 3 3 3 3" xfId="45402" xr:uid="{00000000-0005-0000-0000-0000A3B00000}"/>
    <cellStyle name="20% - Accent1 4 7 3 3 3 3 2" xfId="45403" xr:uid="{00000000-0005-0000-0000-0000A4B00000}"/>
    <cellStyle name="20% - Accent1 4 7 3 3 3 4" xfId="45404" xr:uid="{00000000-0005-0000-0000-0000A5B00000}"/>
    <cellStyle name="20% - Accent1 4 7 3 3 4" xfId="45405" xr:uid="{00000000-0005-0000-0000-0000A6B00000}"/>
    <cellStyle name="20% - Accent1 4 7 3 3 4 2" xfId="45406" xr:uid="{00000000-0005-0000-0000-0000A7B00000}"/>
    <cellStyle name="20% - Accent1 4 7 3 3 4 2 2" xfId="45407" xr:uid="{00000000-0005-0000-0000-0000A8B00000}"/>
    <cellStyle name="20% - Accent1 4 7 3 3 4 2 2 2" xfId="45408" xr:uid="{00000000-0005-0000-0000-0000A9B00000}"/>
    <cellStyle name="20% - Accent1 4 7 3 3 4 2 3" xfId="45409" xr:uid="{00000000-0005-0000-0000-0000AAB00000}"/>
    <cellStyle name="20% - Accent1 4 7 3 3 4 3" xfId="45410" xr:uid="{00000000-0005-0000-0000-0000ABB00000}"/>
    <cellStyle name="20% - Accent1 4 7 3 3 4 3 2" xfId="45411" xr:uid="{00000000-0005-0000-0000-0000ACB00000}"/>
    <cellStyle name="20% - Accent1 4 7 3 3 4 4" xfId="45412" xr:uid="{00000000-0005-0000-0000-0000ADB00000}"/>
    <cellStyle name="20% - Accent1 4 7 3 3 5" xfId="45413" xr:uid="{00000000-0005-0000-0000-0000AEB00000}"/>
    <cellStyle name="20% - Accent1 4 7 3 3 5 2" xfId="45414" xr:uid="{00000000-0005-0000-0000-0000AFB00000}"/>
    <cellStyle name="20% - Accent1 4 7 3 3 5 2 2" xfId="45415" xr:uid="{00000000-0005-0000-0000-0000B0B00000}"/>
    <cellStyle name="20% - Accent1 4 7 3 3 5 3" xfId="45416" xr:uid="{00000000-0005-0000-0000-0000B1B00000}"/>
    <cellStyle name="20% - Accent1 4 7 3 3 6" xfId="45417" xr:uid="{00000000-0005-0000-0000-0000B2B00000}"/>
    <cellStyle name="20% - Accent1 4 7 3 3 6 2" xfId="45418" xr:uid="{00000000-0005-0000-0000-0000B3B00000}"/>
    <cellStyle name="20% - Accent1 4 7 3 3 6 2 2" xfId="45419" xr:uid="{00000000-0005-0000-0000-0000B4B00000}"/>
    <cellStyle name="20% - Accent1 4 7 3 3 6 3" xfId="45420" xr:uid="{00000000-0005-0000-0000-0000B5B00000}"/>
    <cellStyle name="20% - Accent1 4 7 3 3 7" xfId="45421" xr:uid="{00000000-0005-0000-0000-0000B6B00000}"/>
    <cellStyle name="20% - Accent1 4 7 3 3 7 2" xfId="45422" xr:uid="{00000000-0005-0000-0000-0000B7B00000}"/>
    <cellStyle name="20% - Accent1 4 7 3 3 8" xfId="45423" xr:uid="{00000000-0005-0000-0000-0000B8B00000}"/>
    <cellStyle name="20% - Accent1 4 7 3 3 8 2" xfId="45424" xr:uid="{00000000-0005-0000-0000-0000B9B00000}"/>
    <cellStyle name="20% - Accent1 4 7 3 3 9" xfId="45425" xr:uid="{00000000-0005-0000-0000-0000BAB00000}"/>
    <cellStyle name="20% - Accent1 4 7 3 4" xfId="45426" xr:uid="{00000000-0005-0000-0000-0000BBB00000}"/>
    <cellStyle name="20% - Accent1 4 7 3 4 2" xfId="45427" xr:uid="{00000000-0005-0000-0000-0000BCB00000}"/>
    <cellStyle name="20% - Accent1 4 7 3 4 2 2" xfId="45428" xr:uid="{00000000-0005-0000-0000-0000BDB00000}"/>
    <cellStyle name="20% - Accent1 4 7 3 4 2 2 2" xfId="45429" xr:uid="{00000000-0005-0000-0000-0000BEB00000}"/>
    <cellStyle name="20% - Accent1 4 7 3 4 2 3" xfId="45430" xr:uid="{00000000-0005-0000-0000-0000BFB00000}"/>
    <cellStyle name="20% - Accent1 4 7 3 4 3" xfId="45431" xr:uid="{00000000-0005-0000-0000-0000C0B00000}"/>
    <cellStyle name="20% - Accent1 4 7 3 4 3 2" xfId="45432" xr:uid="{00000000-0005-0000-0000-0000C1B00000}"/>
    <cellStyle name="20% - Accent1 4 7 3 4 4" xfId="45433" xr:uid="{00000000-0005-0000-0000-0000C2B00000}"/>
    <cellStyle name="20% - Accent1 4 7 3 5" xfId="45434" xr:uid="{00000000-0005-0000-0000-0000C3B00000}"/>
    <cellStyle name="20% - Accent1 4 7 3 5 2" xfId="45435" xr:uid="{00000000-0005-0000-0000-0000C4B00000}"/>
    <cellStyle name="20% - Accent1 4 7 3 5 2 2" xfId="45436" xr:uid="{00000000-0005-0000-0000-0000C5B00000}"/>
    <cellStyle name="20% - Accent1 4 7 3 5 2 2 2" xfId="45437" xr:uid="{00000000-0005-0000-0000-0000C6B00000}"/>
    <cellStyle name="20% - Accent1 4 7 3 5 2 3" xfId="45438" xr:uid="{00000000-0005-0000-0000-0000C7B00000}"/>
    <cellStyle name="20% - Accent1 4 7 3 5 3" xfId="45439" xr:uid="{00000000-0005-0000-0000-0000C8B00000}"/>
    <cellStyle name="20% - Accent1 4 7 3 5 3 2" xfId="45440" xr:uid="{00000000-0005-0000-0000-0000C9B00000}"/>
    <cellStyle name="20% - Accent1 4 7 3 5 4" xfId="45441" xr:uid="{00000000-0005-0000-0000-0000CAB00000}"/>
    <cellStyle name="20% - Accent1 4 7 3 6" xfId="45442" xr:uid="{00000000-0005-0000-0000-0000CBB00000}"/>
    <cellStyle name="20% - Accent1 4 7 3 6 2" xfId="45443" xr:uid="{00000000-0005-0000-0000-0000CCB00000}"/>
    <cellStyle name="20% - Accent1 4 7 3 6 2 2" xfId="45444" xr:uid="{00000000-0005-0000-0000-0000CDB00000}"/>
    <cellStyle name="20% - Accent1 4 7 3 6 2 2 2" xfId="45445" xr:uid="{00000000-0005-0000-0000-0000CEB00000}"/>
    <cellStyle name="20% - Accent1 4 7 3 6 2 3" xfId="45446" xr:uid="{00000000-0005-0000-0000-0000CFB00000}"/>
    <cellStyle name="20% - Accent1 4 7 3 6 3" xfId="45447" xr:uid="{00000000-0005-0000-0000-0000D0B00000}"/>
    <cellStyle name="20% - Accent1 4 7 3 6 3 2" xfId="45448" xr:uid="{00000000-0005-0000-0000-0000D1B00000}"/>
    <cellStyle name="20% - Accent1 4 7 3 6 4" xfId="45449" xr:uid="{00000000-0005-0000-0000-0000D2B00000}"/>
    <cellStyle name="20% - Accent1 4 7 3 7" xfId="45450" xr:uid="{00000000-0005-0000-0000-0000D3B00000}"/>
    <cellStyle name="20% - Accent1 4 7 3 7 2" xfId="45451" xr:uid="{00000000-0005-0000-0000-0000D4B00000}"/>
    <cellStyle name="20% - Accent1 4 7 3 7 2 2" xfId="45452" xr:uid="{00000000-0005-0000-0000-0000D5B00000}"/>
    <cellStyle name="20% - Accent1 4 7 3 7 3" xfId="45453" xr:uid="{00000000-0005-0000-0000-0000D6B00000}"/>
    <cellStyle name="20% - Accent1 4 7 3 8" xfId="45454" xr:uid="{00000000-0005-0000-0000-0000D7B00000}"/>
    <cellStyle name="20% - Accent1 4 7 3 8 2" xfId="45455" xr:uid="{00000000-0005-0000-0000-0000D8B00000}"/>
    <cellStyle name="20% - Accent1 4 7 3 8 2 2" xfId="45456" xr:uid="{00000000-0005-0000-0000-0000D9B00000}"/>
    <cellStyle name="20% - Accent1 4 7 3 8 3" xfId="45457" xr:uid="{00000000-0005-0000-0000-0000DAB00000}"/>
    <cellStyle name="20% - Accent1 4 7 3 9" xfId="45458" xr:uid="{00000000-0005-0000-0000-0000DBB00000}"/>
    <cellStyle name="20% - Accent1 4 7 3 9 2" xfId="45459" xr:uid="{00000000-0005-0000-0000-0000DCB00000}"/>
    <cellStyle name="20% - Accent1 4 7 4" xfId="45460" xr:uid="{00000000-0005-0000-0000-0000DDB00000}"/>
    <cellStyle name="20% - Accent1 4 7 4 10" xfId="45461" xr:uid="{00000000-0005-0000-0000-0000DEB00000}"/>
    <cellStyle name="20% - Accent1 4 7 4 10 2" xfId="45462" xr:uid="{00000000-0005-0000-0000-0000DFB00000}"/>
    <cellStyle name="20% - Accent1 4 7 4 11" xfId="45463" xr:uid="{00000000-0005-0000-0000-0000E0B00000}"/>
    <cellStyle name="20% - Accent1 4 7 4 2" xfId="45464" xr:uid="{00000000-0005-0000-0000-0000E1B00000}"/>
    <cellStyle name="20% - Accent1 4 7 4 2 2" xfId="45465" xr:uid="{00000000-0005-0000-0000-0000E2B00000}"/>
    <cellStyle name="20% - Accent1 4 7 4 2 2 2" xfId="45466" xr:uid="{00000000-0005-0000-0000-0000E3B00000}"/>
    <cellStyle name="20% - Accent1 4 7 4 2 2 2 2" xfId="45467" xr:uid="{00000000-0005-0000-0000-0000E4B00000}"/>
    <cellStyle name="20% - Accent1 4 7 4 2 2 2 2 2" xfId="45468" xr:uid="{00000000-0005-0000-0000-0000E5B00000}"/>
    <cellStyle name="20% - Accent1 4 7 4 2 2 2 3" xfId="45469" xr:uid="{00000000-0005-0000-0000-0000E6B00000}"/>
    <cellStyle name="20% - Accent1 4 7 4 2 2 3" xfId="45470" xr:uid="{00000000-0005-0000-0000-0000E7B00000}"/>
    <cellStyle name="20% - Accent1 4 7 4 2 2 3 2" xfId="45471" xr:uid="{00000000-0005-0000-0000-0000E8B00000}"/>
    <cellStyle name="20% - Accent1 4 7 4 2 2 4" xfId="45472" xr:uid="{00000000-0005-0000-0000-0000E9B00000}"/>
    <cellStyle name="20% - Accent1 4 7 4 2 3" xfId="45473" xr:uid="{00000000-0005-0000-0000-0000EAB00000}"/>
    <cellStyle name="20% - Accent1 4 7 4 2 3 2" xfId="45474" xr:uid="{00000000-0005-0000-0000-0000EBB00000}"/>
    <cellStyle name="20% - Accent1 4 7 4 2 3 2 2" xfId="45475" xr:uid="{00000000-0005-0000-0000-0000ECB00000}"/>
    <cellStyle name="20% - Accent1 4 7 4 2 3 2 2 2" xfId="45476" xr:uid="{00000000-0005-0000-0000-0000EDB00000}"/>
    <cellStyle name="20% - Accent1 4 7 4 2 3 2 3" xfId="45477" xr:uid="{00000000-0005-0000-0000-0000EEB00000}"/>
    <cellStyle name="20% - Accent1 4 7 4 2 3 3" xfId="45478" xr:uid="{00000000-0005-0000-0000-0000EFB00000}"/>
    <cellStyle name="20% - Accent1 4 7 4 2 3 3 2" xfId="45479" xr:uid="{00000000-0005-0000-0000-0000F0B00000}"/>
    <cellStyle name="20% - Accent1 4 7 4 2 3 4" xfId="45480" xr:uid="{00000000-0005-0000-0000-0000F1B00000}"/>
    <cellStyle name="20% - Accent1 4 7 4 2 4" xfId="45481" xr:uid="{00000000-0005-0000-0000-0000F2B00000}"/>
    <cellStyle name="20% - Accent1 4 7 4 2 4 2" xfId="45482" xr:uid="{00000000-0005-0000-0000-0000F3B00000}"/>
    <cellStyle name="20% - Accent1 4 7 4 2 4 2 2" xfId="45483" xr:uid="{00000000-0005-0000-0000-0000F4B00000}"/>
    <cellStyle name="20% - Accent1 4 7 4 2 4 2 2 2" xfId="45484" xr:uid="{00000000-0005-0000-0000-0000F5B00000}"/>
    <cellStyle name="20% - Accent1 4 7 4 2 4 2 3" xfId="45485" xr:uid="{00000000-0005-0000-0000-0000F6B00000}"/>
    <cellStyle name="20% - Accent1 4 7 4 2 4 3" xfId="45486" xr:uid="{00000000-0005-0000-0000-0000F7B00000}"/>
    <cellStyle name="20% - Accent1 4 7 4 2 4 3 2" xfId="45487" xr:uid="{00000000-0005-0000-0000-0000F8B00000}"/>
    <cellStyle name="20% - Accent1 4 7 4 2 4 4" xfId="45488" xr:uid="{00000000-0005-0000-0000-0000F9B00000}"/>
    <cellStyle name="20% - Accent1 4 7 4 2 5" xfId="45489" xr:uid="{00000000-0005-0000-0000-0000FAB00000}"/>
    <cellStyle name="20% - Accent1 4 7 4 2 5 2" xfId="45490" xr:uid="{00000000-0005-0000-0000-0000FBB00000}"/>
    <cellStyle name="20% - Accent1 4 7 4 2 5 2 2" xfId="45491" xr:uid="{00000000-0005-0000-0000-0000FCB00000}"/>
    <cellStyle name="20% - Accent1 4 7 4 2 5 3" xfId="45492" xr:uid="{00000000-0005-0000-0000-0000FDB00000}"/>
    <cellStyle name="20% - Accent1 4 7 4 2 6" xfId="45493" xr:uid="{00000000-0005-0000-0000-0000FEB00000}"/>
    <cellStyle name="20% - Accent1 4 7 4 2 6 2" xfId="45494" xr:uid="{00000000-0005-0000-0000-0000FFB00000}"/>
    <cellStyle name="20% - Accent1 4 7 4 2 6 2 2" xfId="45495" xr:uid="{00000000-0005-0000-0000-000000B10000}"/>
    <cellStyle name="20% - Accent1 4 7 4 2 6 3" xfId="45496" xr:uid="{00000000-0005-0000-0000-000001B10000}"/>
    <cellStyle name="20% - Accent1 4 7 4 2 7" xfId="45497" xr:uid="{00000000-0005-0000-0000-000002B10000}"/>
    <cellStyle name="20% - Accent1 4 7 4 2 7 2" xfId="45498" xr:uid="{00000000-0005-0000-0000-000003B10000}"/>
    <cellStyle name="20% - Accent1 4 7 4 2 8" xfId="45499" xr:uid="{00000000-0005-0000-0000-000004B10000}"/>
    <cellStyle name="20% - Accent1 4 7 4 2 8 2" xfId="45500" xr:uid="{00000000-0005-0000-0000-000005B10000}"/>
    <cellStyle name="20% - Accent1 4 7 4 2 9" xfId="45501" xr:uid="{00000000-0005-0000-0000-000006B10000}"/>
    <cellStyle name="20% - Accent1 4 7 4 3" xfId="45502" xr:uid="{00000000-0005-0000-0000-000007B10000}"/>
    <cellStyle name="20% - Accent1 4 7 4 3 2" xfId="45503" xr:uid="{00000000-0005-0000-0000-000008B10000}"/>
    <cellStyle name="20% - Accent1 4 7 4 3 2 2" xfId="45504" xr:uid="{00000000-0005-0000-0000-000009B10000}"/>
    <cellStyle name="20% - Accent1 4 7 4 3 2 2 2" xfId="45505" xr:uid="{00000000-0005-0000-0000-00000AB10000}"/>
    <cellStyle name="20% - Accent1 4 7 4 3 2 2 2 2" xfId="45506" xr:uid="{00000000-0005-0000-0000-00000BB10000}"/>
    <cellStyle name="20% - Accent1 4 7 4 3 2 2 3" xfId="45507" xr:uid="{00000000-0005-0000-0000-00000CB10000}"/>
    <cellStyle name="20% - Accent1 4 7 4 3 2 3" xfId="45508" xr:uid="{00000000-0005-0000-0000-00000DB10000}"/>
    <cellStyle name="20% - Accent1 4 7 4 3 2 3 2" xfId="45509" xr:uid="{00000000-0005-0000-0000-00000EB10000}"/>
    <cellStyle name="20% - Accent1 4 7 4 3 2 4" xfId="45510" xr:uid="{00000000-0005-0000-0000-00000FB10000}"/>
    <cellStyle name="20% - Accent1 4 7 4 3 3" xfId="45511" xr:uid="{00000000-0005-0000-0000-000010B10000}"/>
    <cellStyle name="20% - Accent1 4 7 4 3 3 2" xfId="45512" xr:uid="{00000000-0005-0000-0000-000011B10000}"/>
    <cellStyle name="20% - Accent1 4 7 4 3 3 2 2" xfId="45513" xr:uid="{00000000-0005-0000-0000-000012B10000}"/>
    <cellStyle name="20% - Accent1 4 7 4 3 3 2 2 2" xfId="45514" xr:uid="{00000000-0005-0000-0000-000013B10000}"/>
    <cellStyle name="20% - Accent1 4 7 4 3 3 2 3" xfId="45515" xr:uid="{00000000-0005-0000-0000-000014B10000}"/>
    <cellStyle name="20% - Accent1 4 7 4 3 3 3" xfId="45516" xr:uid="{00000000-0005-0000-0000-000015B10000}"/>
    <cellStyle name="20% - Accent1 4 7 4 3 3 3 2" xfId="45517" xr:uid="{00000000-0005-0000-0000-000016B10000}"/>
    <cellStyle name="20% - Accent1 4 7 4 3 3 4" xfId="45518" xr:uid="{00000000-0005-0000-0000-000017B10000}"/>
    <cellStyle name="20% - Accent1 4 7 4 3 4" xfId="45519" xr:uid="{00000000-0005-0000-0000-000018B10000}"/>
    <cellStyle name="20% - Accent1 4 7 4 3 4 2" xfId="45520" xr:uid="{00000000-0005-0000-0000-000019B10000}"/>
    <cellStyle name="20% - Accent1 4 7 4 3 4 2 2" xfId="45521" xr:uid="{00000000-0005-0000-0000-00001AB10000}"/>
    <cellStyle name="20% - Accent1 4 7 4 3 4 2 2 2" xfId="45522" xr:uid="{00000000-0005-0000-0000-00001BB10000}"/>
    <cellStyle name="20% - Accent1 4 7 4 3 4 2 3" xfId="45523" xr:uid="{00000000-0005-0000-0000-00001CB10000}"/>
    <cellStyle name="20% - Accent1 4 7 4 3 4 3" xfId="45524" xr:uid="{00000000-0005-0000-0000-00001DB10000}"/>
    <cellStyle name="20% - Accent1 4 7 4 3 4 3 2" xfId="45525" xr:uid="{00000000-0005-0000-0000-00001EB10000}"/>
    <cellStyle name="20% - Accent1 4 7 4 3 4 4" xfId="45526" xr:uid="{00000000-0005-0000-0000-00001FB10000}"/>
    <cellStyle name="20% - Accent1 4 7 4 3 5" xfId="45527" xr:uid="{00000000-0005-0000-0000-000020B10000}"/>
    <cellStyle name="20% - Accent1 4 7 4 3 5 2" xfId="45528" xr:uid="{00000000-0005-0000-0000-000021B10000}"/>
    <cellStyle name="20% - Accent1 4 7 4 3 5 2 2" xfId="45529" xr:uid="{00000000-0005-0000-0000-000022B10000}"/>
    <cellStyle name="20% - Accent1 4 7 4 3 5 3" xfId="45530" xr:uid="{00000000-0005-0000-0000-000023B10000}"/>
    <cellStyle name="20% - Accent1 4 7 4 3 6" xfId="45531" xr:uid="{00000000-0005-0000-0000-000024B10000}"/>
    <cellStyle name="20% - Accent1 4 7 4 3 6 2" xfId="45532" xr:uid="{00000000-0005-0000-0000-000025B10000}"/>
    <cellStyle name="20% - Accent1 4 7 4 3 6 2 2" xfId="45533" xr:uid="{00000000-0005-0000-0000-000026B10000}"/>
    <cellStyle name="20% - Accent1 4 7 4 3 6 3" xfId="45534" xr:uid="{00000000-0005-0000-0000-000027B10000}"/>
    <cellStyle name="20% - Accent1 4 7 4 3 7" xfId="45535" xr:uid="{00000000-0005-0000-0000-000028B10000}"/>
    <cellStyle name="20% - Accent1 4 7 4 3 7 2" xfId="45536" xr:uid="{00000000-0005-0000-0000-000029B10000}"/>
    <cellStyle name="20% - Accent1 4 7 4 3 8" xfId="45537" xr:uid="{00000000-0005-0000-0000-00002AB10000}"/>
    <cellStyle name="20% - Accent1 4 7 4 3 8 2" xfId="45538" xr:uid="{00000000-0005-0000-0000-00002BB10000}"/>
    <cellStyle name="20% - Accent1 4 7 4 3 9" xfId="45539" xr:uid="{00000000-0005-0000-0000-00002CB10000}"/>
    <cellStyle name="20% - Accent1 4 7 4 4" xfId="45540" xr:uid="{00000000-0005-0000-0000-00002DB10000}"/>
    <cellStyle name="20% - Accent1 4 7 4 4 2" xfId="45541" xr:uid="{00000000-0005-0000-0000-00002EB10000}"/>
    <cellStyle name="20% - Accent1 4 7 4 4 2 2" xfId="45542" xr:uid="{00000000-0005-0000-0000-00002FB10000}"/>
    <cellStyle name="20% - Accent1 4 7 4 4 2 2 2" xfId="45543" xr:uid="{00000000-0005-0000-0000-000030B10000}"/>
    <cellStyle name="20% - Accent1 4 7 4 4 2 3" xfId="45544" xr:uid="{00000000-0005-0000-0000-000031B10000}"/>
    <cellStyle name="20% - Accent1 4 7 4 4 3" xfId="45545" xr:uid="{00000000-0005-0000-0000-000032B10000}"/>
    <cellStyle name="20% - Accent1 4 7 4 4 3 2" xfId="45546" xr:uid="{00000000-0005-0000-0000-000033B10000}"/>
    <cellStyle name="20% - Accent1 4 7 4 4 4" xfId="45547" xr:uid="{00000000-0005-0000-0000-000034B10000}"/>
    <cellStyle name="20% - Accent1 4 7 4 5" xfId="45548" xr:uid="{00000000-0005-0000-0000-000035B10000}"/>
    <cellStyle name="20% - Accent1 4 7 4 5 2" xfId="45549" xr:uid="{00000000-0005-0000-0000-000036B10000}"/>
    <cellStyle name="20% - Accent1 4 7 4 5 2 2" xfId="45550" xr:uid="{00000000-0005-0000-0000-000037B10000}"/>
    <cellStyle name="20% - Accent1 4 7 4 5 2 2 2" xfId="45551" xr:uid="{00000000-0005-0000-0000-000038B10000}"/>
    <cellStyle name="20% - Accent1 4 7 4 5 2 3" xfId="45552" xr:uid="{00000000-0005-0000-0000-000039B10000}"/>
    <cellStyle name="20% - Accent1 4 7 4 5 3" xfId="45553" xr:uid="{00000000-0005-0000-0000-00003AB10000}"/>
    <cellStyle name="20% - Accent1 4 7 4 5 3 2" xfId="45554" xr:uid="{00000000-0005-0000-0000-00003BB10000}"/>
    <cellStyle name="20% - Accent1 4 7 4 5 4" xfId="45555" xr:uid="{00000000-0005-0000-0000-00003CB10000}"/>
    <cellStyle name="20% - Accent1 4 7 4 6" xfId="45556" xr:uid="{00000000-0005-0000-0000-00003DB10000}"/>
    <cellStyle name="20% - Accent1 4 7 4 6 2" xfId="45557" xr:uid="{00000000-0005-0000-0000-00003EB10000}"/>
    <cellStyle name="20% - Accent1 4 7 4 6 2 2" xfId="45558" xr:uid="{00000000-0005-0000-0000-00003FB10000}"/>
    <cellStyle name="20% - Accent1 4 7 4 6 2 2 2" xfId="45559" xr:uid="{00000000-0005-0000-0000-000040B10000}"/>
    <cellStyle name="20% - Accent1 4 7 4 6 2 3" xfId="45560" xr:uid="{00000000-0005-0000-0000-000041B10000}"/>
    <cellStyle name="20% - Accent1 4 7 4 6 3" xfId="45561" xr:uid="{00000000-0005-0000-0000-000042B10000}"/>
    <cellStyle name="20% - Accent1 4 7 4 6 3 2" xfId="45562" xr:uid="{00000000-0005-0000-0000-000043B10000}"/>
    <cellStyle name="20% - Accent1 4 7 4 6 4" xfId="45563" xr:uid="{00000000-0005-0000-0000-000044B10000}"/>
    <cellStyle name="20% - Accent1 4 7 4 7" xfId="45564" xr:uid="{00000000-0005-0000-0000-000045B10000}"/>
    <cellStyle name="20% - Accent1 4 7 4 7 2" xfId="45565" xr:uid="{00000000-0005-0000-0000-000046B10000}"/>
    <cellStyle name="20% - Accent1 4 7 4 7 2 2" xfId="45566" xr:uid="{00000000-0005-0000-0000-000047B10000}"/>
    <cellStyle name="20% - Accent1 4 7 4 7 3" xfId="45567" xr:uid="{00000000-0005-0000-0000-000048B10000}"/>
    <cellStyle name="20% - Accent1 4 7 4 8" xfId="45568" xr:uid="{00000000-0005-0000-0000-000049B10000}"/>
    <cellStyle name="20% - Accent1 4 7 4 8 2" xfId="45569" xr:uid="{00000000-0005-0000-0000-00004AB10000}"/>
    <cellStyle name="20% - Accent1 4 7 4 8 2 2" xfId="45570" xr:uid="{00000000-0005-0000-0000-00004BB10000}"/>
    <cellStyle name="20% - Accent1 4 7 4 8 3" xfId="45571" xr:uid="{00000000-0005-0000-0000-00004CB10000}"/>
    <cellStyle name="20% - Accent1 4 7 4 9" xfId="45572" xr:uid="{00000000-0005-0000-0000-00004DB10000}"/>
    <cellStyle name="20% - Accent1 4 7 4 9 2" xfId="45573" xr:uid="{00000000-0005-0000-0000-00004EB10000}"/>
    <cellStyle name="20% - Accent1 4 7 5" xfId="45574" xr:uid="{00000000-0005-0000-0000-00004FB10000}"/>
    <cellStyle name="20% - Accent1 4 7 5 2" xfId="45575" xr:uid="{00000000-0005-0000-0000-000050B10000}"/>
    <cellStyle name="20% - Accent1 4 7 5 2 2" xfId="45576" xr:uid="{00000000-0005-0000-0000-000051B10000}"/>
    <cellStyle name="20% - Accent1 4 7 5 2 2 2" xfId="45577" xr:uid="{00000000-0005-0000-0000-000052B10000}"/>
    <cellStyle name="20% - Accent1 4 7 5 2 2 2 2" xfId="45578" xr:uid="{00000000-0005-0000-0000-000053B10000}"/>
    <cellStyle name="20% - Accent1 4 7 5 2 2 3" xfId="45579" xr:uid="{00000000-0005-0000-0000-000054B10000}"/>
    <cellStyle name="20% - Accent1 4 7 5 2 3" xfId="45580" xr:uid="{00000000-0005-0000-0000-000055B10000}"/>
    <cellStyle name="20% - Accent1 4 7 5 2 3 2" xfId="45581" xr:uid="{00000000-0005-0000-0000-000056B10000}"/>
    <cellStyle name="20% - Accent1 4 7 5 2 4" xfId="45582" xr:uid="{00000000-0005-0000-0000-000057B10000}"/>
    <cellStyle name="20% - Accent1 4 7 5 3" xfId="45583" xr:uid="{00000000-0005-0000-0000-000058B10000}"/>
    <cellStyle name="20% - Accent1 4 7 5 3 2" xfId="45584" xr:uid="{00000000-0005-0000-0000-000059B10000}"/>
    <cellStyle name="20% - Accent1 4 7 5 3 2 2" xfId="45585" xr:uid="{00000000-0005-0000-0000-00005AB10000}"/>
    <cellStyle name="20% - Accent1 4 7 5 3 2 2 2" xfId="45586" xr:uid="{00000000-0005-0000-0000-00005BB10000}"/>
    <cellStyle name="20% - Accent1 4 7 5 3 2 3" xfId="45587" xr:uid="{00000000-0005-0000-0000-00005CB10000}"/>
    <cellStyle name="20% - Accent1 4 7 5 3 3" xfId="45588" xr:uid="{00000000-0005-0000-0000-00005DB10000}"/>
    <cellStyle name="20% - Accent1 4 7 5 3 3 2" xfId="45589" xr:uid="{00000000-0005-0000-0000-00005EB10000}"/>
    <cellStyle name="20% - Accent1 4 7 5 3 4" xfId="45590" xr:uid="{00000000-0005-0000-0000-00005FB10000}"/>
    <cellStyle name="20% - Accent1 4 7 5 4" xfId="45591" xr:uid="{00000000-0005-0000-0000-000060B10000}"/>
    <cellStyle name="20% - Accent1 4 7 5 4 2" xfId="45592" xr:uid="{00000000-0005-0000-0000-000061B10000}"/>
    <cellStyle name="20% - Accent1 4 7 5 4 2 2" xfId="45593" xr:uid="{00000000-0005-0000-0000-000062B10000}"/>
    <cellStyle name="20% - Accent1 4 7 5 4 2 2 2" xfId="45594" xr:uid="{00000000-0005-0000-0000-000063B10000}"/>
    <cellStyle name="20% - Accent1 4 7 5 4 2 3" xfId="45595" xr:uid="{00000000-0005-0000-0000-000064B10000}"/>
    <cellStyle name="20% - Accent1 4 7 5 4 3" xfId="45596" xr:uid="{00000000-0005-0000-0000-000065B10000}"/>
    <cellStyle name="20% - Accent1 4 7 5 4 3 2" xfId="45597" xr:uid="{00000000-0005-0000-0000-000066B10000}"/>
    <cellStyle name="20% - Accent1 4 7 5 4 4" xfId="45598" xr:uid="{00000000-0005-0000-0000-000067B10000}"/>
    <cellStyle name="20% - Accent1 4 7 5 5" xfId="45599" xr:uid="{00000000-0005-0000-0000-000068B10000}"/>
    <cellStyle name="20% - Accent1 4 7 5 5 2" xfId="45600" xr:uid="{00000000-0005-0000-0000-000069B10000}"/>
    <cellStyle name="20% - Accent1 4 7 5 5 2 2" xfId="45601" xr:uid="{00000000-0005-0000-0000-00006AB10000}"/>
    <cellStyle name="20% - Accent1 4 7 5 5 3" xfId="45602" xr:uid="{00000000-0005-0000-0000-00006BB10000}"/>
    <cellStyle name="20% - Accent1 4 7 5 6" xfId="45603" xr:uid="{00000000-0005-0000-0000-00006CB10000}"/>
    <cellStyle name="20% - Accent1 4 7 5 6 2" xfId="45604" xr:uid="{00000000-0005-0000-0000-00006DB10000}"/>
    <cellStyle name="20% - Accent1 4 7 5 6 2 2" xfId="45605" xr:uid="{00000000-0005-0000-0000-00006EB10000}"/>
    <cellStyle name="20% - Accent1 4 7 5 6 3" xfId="45606" xr:uid="{00000000-0005-0000-0000-00006FB10000}"/>
    <cellStyle name="20% - Accent1 4 7 5 7" xfId="45607" xr:uid="{00000000-0005-0000-0000-000070B10000}"/>
    <cellStyle name="20% - Accent1 4 7 5 7 2" xfId="45608" xr:uid="{00000000-0005-0000-0000-000071B10000}"/>
    <cellStyle name="20% - Accent1 4 7 5 8" xfId="45609" xr:uid="{00000000-0005-0000-0000-000072B10000}"/>
    <cellStyle name="20% - Accent1 4 7 5 8 2" xfId="45610" xr:uid="{00000000-0005-0000-0000-000073B10000}"/>
    <cellStyle name="20% - Accent1 4 7 5 9" xfId="45611" xr:uid="{00000000-0005-0000-0000-000074B10000}"/>
    <cellStyle name="20% - Accent1 4 7 6" xfId="45612" xr:uid="{00000000-0005-0000-0000-000075B10000}"/>
    <cellStyle name="20% - Accent1 4 7 6 2" xfId="45613" xr:uid="{00000000-0005-0000-0000-000076B10000}"/>
    <cellStyle name="20% - Accent1 4 7 6 2 2" xfId="45614" xr:uid="{00000000-0005-0000-0000-000077B10000}"/>
    <cellStyle name="20% - Accent1 4 7 6 2 2 2" xfId="45615" xr:uid="{00000000-0005-0000-0000-000078B10000}"/>
    <cellStyle name="20% - Accent1 4 7 6 2 2 2 2" xfId="45616" xr:uid="{00000000-0005-0000-0000-000079B10000}"/>
    <cellStyle name="20% - Accent1 4 7 6 2 2 3" xfId="45617" xr:uid="{00000000-0005-0000-0000-00007AB10000}"/>
    <cellStyle name="20% - Accent1 4 7 6 2 3" xfId="45618" xr:uid="{00000000-0005-0000-0000-00007BB10000}"/>
    <cellStyle name="20% - Accent1 4 7 6 2 3 2" xfId="45619" xr:uid="{00000000-0005-0000-0000-00007CB10000}"/>
    <cellStyle name="20% - Accent1 4 7 6 2 4" xfId="45620" xr:uid="{00000000-0005-0000-0000-00007DB10000}"/>
    <cellStyle name="20% - Accent1 4 7 6 3" xfId="45621" xr:uid="{00000000-0005-0000-0000-00007EB10000}"/>
    <cellStyle name="20% - Accent1 4 7 6 3 2" xfId="45622" xr:uid="{00000000-0005-0000-0000-00007FB10000}"/>
    <cellStyle name="20% - Accent1 4 7 6 3 2 2" xfId="45623" xr:uid="{00000000-0005-0000-0000-000080B10000}"/>
    <cellStyle name="20% - Accent1 4 7 6 3 2 2 2" xfId="45624" xr:uid="{00000000-0005-0000-0000-000081B10000}"/>
    <cellStyle name="20% - Accent1 4 7 6 3 2 3" xfId="45625" xr:uid="{00000000-0005-0000-0000-000082B10000}"/>
    <cellStyle name="20% - Accent1 4 7 6 3 3" xfId="45626" xr:uid="{00000000-0005-0000-0000-000083B10000}"/>
    <cellStyle name="20% - Accent1 4 7 6 3 3 2" xfId="45627" xr:uid="{00000000-0005-0000-0000-000084B10000}"/>
    <cellStyle name="20% - Accent1 4 7 6 3 4" xfId="45628" xr:uid="{00000000-0005-0000-0000-000085B10000}"/>
    <cellStyle name="20% - Accent1 4 7 6 4" xfId="45629" xr:uid="{00000000-0005-0000-0000-000086B10000}"/>
    <cellStyle name="20% - Accent1 4 7 6 4 2" xfId="45630" xr:uid="{00000000-0005-0000-0000-000087B10000}"/>
    <cellStyle name="20% - Accent1 4 7 6 4 2 2" xfId="45631" xr:uid="{00000000-0005-0000-0000-000088B10000}"/>
    <cellStyle name="20% - Accent1 4 7 6 4 2 2 2" xfId="45632" xr:uid="{00000000-0005-0000-0000-000089B10000}"/>
    <cellStyle name="20% - Accent1 4 7 6 4 2 3" xfId="45633" xr:uid="{00000000-0005-0000-0000-00008AB10000}"/>
    <cellStyle name="20% - Accent1 4 7 6 4 3" xfId="45634" xr:uid="{00000000-0005-0000-0000-00008BB10000}"/>
    <cellStyle name="20% - Accent1 4 7 6 4 3 2" xfId="45635" xr:uid="{00000000-0005-0000-0000-00008CB10000}"/>
    <cellStyle name="20% - Accent1 4 7 6 4 4" xfId="45636" xr:uid="{00000000-0005-0000-0000-00008DB10000}"/>
    <cellStyle name="20% - Accent1 4 7 6 5" xfId="45637" xr:uid="{00000000-0005-0000-0000-00008EB10000}"/>
    <cellStyle name="20% - Accent1 4 7 6 5 2" xfId="45638" xr:uid="{00000000-0005-0000-0000-00008FB10000}"/>
    <cellStyle name="20% - Accent1 4 7 6 5 2 2" xfId="45639" xr:uid="{00000000-0005-0000-0000-000090B10000}"/>
    <cellStyle name="20% - Accent1 4 7 6 5 3" xfId="45640" xr:uid="{00000000-0005-0000-0000-000091B10000}"/>
    <cellStyle name="20% - Accent1 4 7 6 6" xfId="45641" xr:uid="{00000000-0005-0000-0000-000092B10000}"/>
    <cellStyle name="20% - Accent1 4 7 6 6 2" xfId="45642" xr:uid="{00000000-0005-0000-0000-000093B10000}"/>
    <cellStyle name="20% - Accent1 4 7 6 6 2 2" xfId="45643" xr:uid="{00000000-0005-0000-0000-000094B10000}"/>
    <cellStyle name="20% - Accent1 4 7 6 6 3" xfId="45644" xr:uid="{00000000-0005-0000-0000-000095B10000}"/>
    <cellStyle name="20% - Accent1 4 7 6 7" xfId="45645" xr:uid="{00000000-0005-0000-0000-000096B10000}"/>
    <cellStyle name="20% - Accent1 4 7 6 7 2" xfId="45646" xr:uid="{00000000-0005-0000-0000-000097B10000}"/>
    <cellStyle name="20% - Accent1 4 7 6 8" xfId="45647" xr:uid="{00000000-0005-0000-0000-000098B10000}"/>
    <cellStyle name="20% - Accent1 4 7 6 8 2" xfId="45648" xr:uid="{00000000-0005-0000-0000-000099B10000}"/>
    <cellStyle name="20% - Accent1 4 7 6 9" xfId="45649" xr:uid="{00000000-0005-0000-0000-00009AB10000}"/>
    <cellStyle name="20% - Accent1 4 7 7" xfId="45650" xr:uid="{00000000-0005-0000-0000-00009BB10000}"/>
    <cellStyle name="20% - Accent1 4 7 7 2" xfId="45651" xr:uid="{00000000-0005-0000-0000-00009CB10000}"/>
    <cellStyle name="20% - Accent1 4 7 7 2 2" xfId="45652" xr:uid="{00000000-0005-0000-0000-00009DB10000}"/>
    <cellStyle name="20% - Accent1 4 7 7 2 2 2" xfId="45653" xr:uid="{00000000-0005-0000-0000-00009EB10000}"/>
    <cellStyle name="20% - Accent1 4 7 7 2 3" xfId="45654" xr:uid="{00000000-0005-0000-0000-00009FB10000}"/>
    <cellStyle name="20% - Accent1 4 7 7 3" xfId="45655" xr:uid="{00000000-0005-0000-0000-0000A0B10000}"/>
    <cellStyle name="20% - Accent1 4 7 7 3 2" xfId="45656" xr:uid="{00000000-0005-0000-0000-0000A1B10000}"/>
    <cellStyle name="20% - Accent1 4 7 7 4" xfId="45657" xr:uid="{00000000-0005-0000-0000-0000A2B10000}"/>
    <cellStyle name="20% - Accent1 4 7 8" xfId="45658" xr:uid="{00000000-0005-0000-0000-0000A3B10000}"/>
    <cellStyle name="20% - Accent1 4 7 8 2" xfId="45659" xr:uid="{00000000-0005-0000-0000-0000A4B10000}"/>
    <cellStyle name="20% - Accent1 4 7 8 2 2" xfId="45660" xr:uid="{00000000-0005-0000-0000-0000A5B10000}"/>
    <cellStyle name="20% - Accent1 4 7 8 2 2 2" xfId="45661" xr:uid="{00000000-0005-0000-0000-0000A6B10000}"/>
    <cellStyle name="20% - Accent1 4 7 8 2 3" xfId="45662" xr:uid="{00000000-0005-0000-0000-0000A7B10000}"/>
    <cellStyle name="20% - Accent1 4 7 8 3" xfId="45663" xr:uid="{00000000-0005-0000-0000-0000A8B10000}"/>
    <cellStyle name="20% - Accent1 4 7 8 3 2" xfId="45664" xr:uid="{00000000-0005-0000-0000-0000A9B10000}"/>
    <cellStyle name="20% - Accent1 4 7 8 4" xfId="45665" xr:uid="{00000000-0005-0000-0000-0000AAB10000}"/>
    <cellStyle name="20% - Accent1 4 7 9" xfId="45666" xr:uid="{00000000-0005-0000-0000-0000ABB10000}"/>
    <cellStyle name="20% - Accent1 4 7 9 2" xfId="45667" xr:uid="{00000000-0005-0000-0000-0000ACB10000}"/>
    <cellStyle name="20% - Accent1 4 7 9 2 2" xfId="45668" xr:uid="{00000000-0005-0000-0000-0000ADB10000}"/>
    <cellStyle name="20% - Accent1 4 7 9 2 2 2" xfId="45669" xr:uid="{00000000-0005-0000-0000-0000AEB10000}"/>
    <cellStyle name="20% - Accent1 4 7 9 2 3" xfId="45670" xr:uid="{00000000-0005-0000-0000-0000AFB10000}"/>
    <cellStyle name="20% - Accent1 4 7 9 3" xfId="45671" xr:uid="{00000000-0005-0000-0000-0000B0B10000}"/>
    <cellStyle name="20% - Accent1 4 7 9 3 2" xfId="45672" xr:uid="{00000000-0005-0000-0000-0000B1B10000}"/>
    <cellStyle name="20% - Accent1 4 7 9 4" xfId="45673" xr:uid="{00000000-0005-0000-0000-0000B2B10000}"/>
    <cellStyle name="20% - Accent1 4 8" xfId="45674" xr:uid="{00000000-0005-0000-0000-0000B3B10000}"/>
    <cellStyle name="20% - Accent1 4 8 10" xfId="45675" xr:uid="{00000000-0005-0000-0000-0000B4B10000}"/>
    <cellStyle name="20% - Accent1 4 8 10 2" xfId="45676" xr:uid="{00000000-0005-0000-0000-0000B5B10000}"/>
    <cellStyle name="20% - Accent1 4 8 11" xfId="45677" xr:uid="{00000000-0005-0000-0000-0000B6B10000}"/>
    <cellStyle name="20% - Accent1 4 8 11 2" xfId="45678" xr:uid="{00000000-0005-0000-0000-0000B7B10000}"/>
    <cellStyle name="20% - Accent1 4 8 12" xfId="45679" xr:uid="{00000000-0005-0000-0000-0000B8B10000}"/>
    <cellStyle name="20% - Accent1 4 8 2" xfId="45680" xr:uid="{00000000-0005-0000-0000-0000B9B10000}"/>
    <cellStyle name="20% - Accent1 4 8 2 10" xfId="45681" xr:uid="{00000000-0005-0000-0000-0000BAB10000}"/>
    <cellStyle name="20% - Accent1 4 8 2 10 2" xfId="45682" xr:uid="{00000000-0005-0000-0000-0000BBB10000}"/>
    <cellStyle name="20% - Accent1 4 8 2 11" xfId="45683" xr:uid="{00000000-0005-0000-0000-0000BCB10000}"/>
    <cellStyle name="20% - Accent1 4 8 2 2" xfId="45684" xr:uid="{00000000-0005-0000-0000-0000BDB10000}"/>
    <cellStyle name="20% - Accent1 4 8 2 2 2" xfId="45685" xr:uid="{00000000-0005-0000-0000-0000BEB10000}"/>
    <cellStyle name="20% - Accent1 4 8 2 2 2 2" xfId="45686" xr:uid="{00000000-0005-0000-0000-0000BFB10000}"/>
    <cellStyle name="20% - Accent1 4 8 2 2 2 2 2" xfId="45687" xr:uid="{00000000-0005-0000-0000-0000C0B10000}"/>
    <cellStyle name="20% - Accent1 4 8 2 2 2 2 2 2" xfId="45688" xr:uid="{00000000-0005-0000-0000-0000C1B10000}"/>
    <cellStyle name="20% - Accent1 4 8 2 2 2 2 3" xfId="45689" xr:uid="{00000000-0005-0000-0000-0000C2B10000}"/>
    <cellStyle name="20% - Accent1 4 8 2 2 2 3" xfId="45690" xr:uid="{00000000-0005-0000-0000-0000C3B10000}"/>
    <cellStyle name="20% - Accent1 4 8 2 2 2 3 2" xfId="45691" xr:uid="{00000000-0005-0000-0000-0000C4B10000}"/>
    <cellStyle name="20% - Accent1 4 8 2 2 2 4" xfId="45692" xr:uid="{00000000-0005-0000-0000-0000C5B10000}"/>
    <cellStyle name="20% - Accent1 4 8 2 2 3" xfId="45693" xr:uid="{00000000-0005-0000-0000-0000C6B10000}"/>
    <cellStyle name="20% - Accent1 4 8 2 2 3 2" xfId="45694" xr:uid="{00000000-0005-0000-0000-0000C7B10000}"/>
    <cellStyle name="20% - Accent1 4 8 2 2 3 2 2" xfId="45695" xr:uid="{00000000-0005-0000-0000-0000C8B10000}"/>
    <cellStyle name="20% - Accent1 4 8 2 2 3 2 2 2" xfId="45696" xr:uid="{00000000-0005-0000-0000-0000C9B10000}"/>
    <cellStyle name="20% - Accent1 4 8 2 2 3 2 3" xfId="45697" xr:uid="{00000000-0005-0000-0000-0000CAB10000}"/>
    <cellStyle name="20% - Accent1 4 8 2 2 3 3" xfId="45698" xr:uid="{00000000-0005-0000-0000-0000CBB10000}"/>
    <cellStyle name="20% - Accent1 4 8 2 2 3 3 2" xfId="45699" xr:uid="{00000000-0005-0000-0000-0000CCB10000}"/>
    <cellStyle name="20% - Accent1 4 8 2 2 3 4" xfId="45700" xr:uid="{00000000-0005-0000-0000-0000CDB10000}"/>
    <cellStyle name="20% - Accent1 4 8 2 2 4" xfId="45701" xr:uid="{00000000-0005-0000-0000-0000CEB10000}"/>
    <cellStyle name="20% - Accent1 4 8 2 2 4 2" xfId="45702" xr:uid="{00000000-0005-0000-0000-0000CFB10000}"/>
    <cellStyle name="20% - Accent1 4 8 2 2 4 2 2" xfId="45703" xr:uid="{00000000-0005-0000-0000-0000D0B10000}"/>
    <cellStyle name="20% - Accent1 4 8 2 2 4 2 2 2" xfId="45704" xr:uid="{00000000-0005-0000-0000-0000D1B10000}"/>
    <cellStyle name="20% - Accent1 4 8 2 2 4 2 3" xfId="45705" xr:uid="{00000000-0005-0000-0000-0000D2B10000}"/>
    <cellStyle name="20% - Accent1 4 8 2 2 4 3" xfId="45706" xr:uid="{00000000-0005-0000-0000-0000D3B10000}"/>
    <cellStyle name="20% - Accent1 4 8 2 2 4 3 2" xfId="45707" xr:uid="{00000000-0005-0000-0000-0000D4B10000}"/>
    <cellStyle name="20% - Accent1 4 8 2 2 4 4" xfId="45708" xr:uid="{00000000-0005-0000-0000-0000D5B10000}"/>
    <cellStyle name="20% - Accent1 4 8 2 2 5" xfId="45709" xr:uid="{00000000-0005-0000-0000-0000D6B10000}"/>
    <cellStyle name="20% - Accent1 4 8 2 2 5 2" xfId="45710" xr:uid="{00000000-0005-0000-0000-0000D7B10000}"/>
    <cellStyle name="20% - Accent1 4 8 2 2 5 2 2" xfId="45711" xr:uid="{00000000-0005-0000-0000-0000D8B10000}"/>
    <cellStyle name="20% - Accent1 4 8 2 2 5 3" xfId="45712" xr:uid="{00000000-0005-0000-0000-0000D9B10000}"/>
    <cellStyle name="20% - Accent1 4 8 2 2 6" xfId="45713" xr:uid="{00000000-0005-0000-0000-0000DAB10000}"/>
    <cellStyle name="20% - Accent1 4 8 2 2 6 2" xfId="45714" xr:uid="{00000000-0005-0000-0000-0000DBB10000}"/>
    <cellStyle name="20% - Accent1 4 8 2 2 6 2 2" xfId="45715" xr:uid="{00000000-0005-0000-0000-0000DCB10000}"/>
    <cellStyle name="20% - Accent1 4 8 2 2 6 3" xfId="45716" xr:uid="{00000000-0005-0000-0000-0000DDB10000}"/>
    <cellStyle name="20% - Accent1 4 8 2 2 7" xfId="45717" xr:uid="{00000000-0005-0000-0000-0000DEB10000}"/>
    <cellStyle name="20% - Accent1 4 8 2 2 7 2" xfId="45718" xr:uid="{00000000-0005-0000-0000-0000DFB10000}"/>
    <cellStyle name="20% - Accent1 4 8 2 2 8" xfId="45719" xr:uid="{00000000-0005-0000-0000-0000E0B10000}"/>
    <cellStyle name="20% - Accent1 4 8 2 2 8 2" xfId="45720" xr:uid="{00000000-0005-0000-0000-0000E1B10000}"/>
    <cellStyle name="20% - Accent1 4 8 2 2 9" xfId="45721" xr:uid="{00000000-0005-0000-0000-0000E2B10000}"/>
    <cellStyle name="20% - Accent1 4 8 2 3" xfId="45722" xr:uid="{00000000-0005-0000-0000-0000E3B10000}"/>
    <cellStyle name="20% - Accent1 4 8 2 3 2" xfId="45723" xr:uid="{00000000-0005-0000-0000-0000E4B10000}"/>
    <cellStyle name="20% - Accent1 4 8 2 3 2 2" xfId="45724" xr:uid="{00000000-0005-0000-0000-0000E5B10000}"/>
    <cellStyle name="20% - Accent1 4 8 2 3 2 2 2" xfId="45725" xr:uid="{00000000-0005-0000-0000-0000E6B10000}"/>
    <cellStyle name="20% - Accent1 4 8 2 3 2 2 2 2" xfId="45726" xr:uid="{00000000-0005-0000-0000-0000E7B10000}"/>
    <cellStyle name="20% - Accent1 4 8 2 3 2 2 3" xfId="45727" xr:uid="{00000000-0005-0000-0000-0000E8B10000}"/>
    <cellStyle name="20% - Accent1 4 8 2 3 2 3" xfId="45728" xr:uid="{00000000-0005-0000-0000-0000E9B10000}"/>
    <cellStyle name="20% - Accent1 4 8 2 3 2 3 2" xfId="45729" xr:uid="{00000000-0005-0000-0000-0000EAB10000}"/>
    <cellStyle name="20% - Accent1 4 8 2 3 2 4" xfId="45730" xr:uid="{00000000-0005-0000-0000-0000EBB10000}"/>
    <cellStyle name="20% - Accent1 4 8 2 3 3" xfId="45731" xr:uid="{00000000-0005-0000-0000-0000ECB10000}"/>
    <cellStyle name="20% - Accent1 4 8 2 3 3 2" xfId="45732" xr:uid="{00000000-0005-0000-0000-0000EDB10000}"/>
    <cellStyle name="20% - Accent1 4 8 2 3 3 2 2" xfId="45733" xr:uid="{00000000-0005-0000-0000-0000EEB10000}"/>
    <cellStyle name="20% - Accent1 4 8 2 3 3 2 2 2" xfId="45734" xr:uid="{00000000-0005-0000-0000-0000EFB10000}"/>
    <cellStyle name="20% - Accent1 4 8 2 3 3 2 3" xfId="45735" xr:uid="{00000000-0005-0000-0000-0000F0B10000}"/>
    <cellStyle name="20% - Accent1 4 8 2 3 3 3" xfId="45736" xr:uid="{00000000-0005-0000-0000-0000F1B10000}"/>
    <cellStyle name="20% - Accent1 4 8 2 3 3 3 2" xfId="45737" xr:uid="{00000000-0005-0000-0000-0000F2B10000}"/>
    <cellStyle name="20% - Accent1 4 8 2 3 3 4" xfId="45738" xr:uid="{00000000-0005-0000-0000-0000F3B10000}"/>
    <cellStyle name="20% - Accent1 4 8 2 3 4" xfId="45739" xr:uid="{00000000-0005-0000-0000-0000F4B10000}"/>
    <cellStyle name="20% - Accent1 4 8 2 3 4 2" xfId="45740" xr:uid="{00000000-0005-0000-0000-0000F5B10000}"/>
    <cellStyle name="20% - Accent1 4 8 2 3 4 2 2" xfId="45741" xr:uid="{00000000-0005-0000-0000-0000F6B10000}"/>
    <cellStyle name="20% - Accent1 4 8 2 3 4 2 2 2" xfId="45742" xr:uid="{00000000-0005-0000-0000-0000F7B10000}"/>
    <cellStyle name="20% - Accent1 4 8 2 3 4 2 3" xfId="45743" xr:uid="{00000000-0005-0000-0000-0000F8B10000}"/>
    <cellStyle name="20% - Accent1 4 8 2 3 4 3" xfId="45744" xr:uid="{00000000-0005-0000-0000-0000F9B10000}"/>
    <cellStyle name="20% - Accent1 4 8 2 3 4 3 2" xfId="45745" xr:uid="{00000000-0005-0000-0000-0000FAB10000}"/>
    <cellStyle name="20% - Accent1 4 8 2 3 4 4" xfId="45746" xr:uid="{00000000-0005-0000-0000-0000FBB10000}"/>
    <cellStyle name="20% - Accent1 4 8 2 3 5" xfId="45747" xr:uid="{00000000-0005-0000-0000-0000FCB10000}"/>
    <cellStyle name="20% - Accent1 4 8 2 3 5 2" xfId="45748" xr:uid="{00000000-0005-0000-0000-0000FDB10000}"/>
    <cellStyle name="20% - Accent1 4 8 2 3 5 2 2" xfId="45749" xr:uid="{00000000-0005-0000-0000-0000FEB10000}"/>
    <cellStyle name="20% - Accent1 4 8 2 3 5 3" xfId="45750" xr:uid="{00000000-0005-0000-0000-0000FFB10000}"/>
    <cellStyle name="20% - Accent1 4 8 2 3 6" xfId="45751" xr:uid="{00000000-0005-0000-0000-000000B20000}"/>
    <cellStyle name="20% - Accent1 4 8 2 3 6 2" xfId="45752" xr:uid="{00000000-0005-0000-0000-000001B20000}"/>
    <cellStyle name="20% - Accent1 4 8 2 3 6 2 2" xfId="45753" xr:uid="{00000000-0005-0000-0000-000002B20000}"/>
    <cellStyle name="20% - Accent1 4 8 2 3 6 3" xfId="45754" xr:uid="{00000000-0005-0000-0000-000003B20000}"/>
    <cellStyle name="20% - Accent1 4 8 2 3 7" xfId="45755" xr:uid="{00000000-0005-0000-0000-000004B20000}"/>
    <cellStyle name="20% - Accent1 4 8 2 3 7 2" xfId="45756" xr:uid="{00000000-0005-0000-0000-000005B20000}"/>
    <cellStyle name="20% - Accent1 4 8 2 3 8" xfId="45757" xr:uid="{00000000-0005-0000-0000-000006B20000}"/>
    <cellStyle name="20% - Accent1 4 8 2 3 8 2" xfId="45758" xr:uid="{00000000-0005-0000-0000-000007B20000}"/>
    <cellStyle name="20% - Accent1 4 8 2 3 9" xfId="45759" xr:uid="{00000000-0005-0000-0000-000008B20000}"/>
    <cellStyle name="20% - Accent1 4 8 2 4" xfId="45760" xr:uid="{00000000-0005-0000-0000-000009B20000}"/>
    <cellStyle name="20% - Accent1 4 8 2 4 2" xfId="45761" xr:uid="{00000000-0005-0000-0000-00000AB20000}"/>
    <cellStyle name="20% - Accent1 4 8 2 4 2 2" xfId="45762" xr:uid="{00000000-0005-0000-0000-00000BB20000}"/>
    <cellStyle name="20% - Accent1 4 8 2 4 2 2 2" xfId="45763" xr:uid="{00000000-0005-0000-0000-00000CB20000}"/>
    <cellStyle name="20% - Accent1 4 8 2 4 2 3" xfId="45764" xr:uid="{00000000-0005-0000-0000-00000DB20000}"/>
    <cellStyle name="20% - Accent1 4 8 2 4 3" xfId="45765" xr:uid="{00000000-0005-0000-0000-00000EB20000}"/>
    <cellStyle name="20% - Accent1 4 8 2 4 3 2" xfId="45766" xr:uid="{00000000-0005-0000-0000-00000FB20000}"/>
    <cellStyle name="20% - Accent1 4 8 2 4 4" xfId="45767" xr:uid="{00000000-0005-0000-0000-000010B20000}"/>
    <cellStyle name="20% - Accent1 4 8 2 5" xfId="45768" xr:uid="{00000000-0005-0000-0000-000011B20000}"/>
    <cellStyle name="20% - Accent1 4 8 2 5 2" xfId="45769" xr:uid="{00000000-0005-0000-0000-000012B20000}"/>
    <cellStyle name="20% - Accent1 4 8 2 5 2 2" xfId="45770" xr:uid="{00000000-0005-0000-0000-000013B20000}"/>
    <cellStyle name="20% - Accent1 4 8 2 5 2 2 2" xfId="45771" xr:uid="{00000000-0005-0000-0000-000014B20000}"/>
    <cellStyle name="20% - Accent1 4 8 2 5 2 3" xfId="45772" xr:uid="{00000000-0005-0000-0000-000015B20000}"/>
    <cellStyle name="20% - Accent1 4 8 2 5 3" xfId="45773" xr:uid="{00000000-0005-0000-0000-000016B20000}"/>
    <cellStyle name="20% - Accent1 4 8 2 5 3 2" xfId="45774" xr:uid="{00000000-0005-0000-0000-000017B20000}"/>
    <cellStyle name="20% - Accent1 4 8 2 5 4" xfId="45775" xr:uid="{00000000-0005-0000-0000-000018B20000}"/>
    <cellStyle name="20% - Accent1 4 8 2 6" xfId="45776" xr:uid="{00000000-0005-0000-0000-000019B20000}"/>
    <cellStyle name="20% - Accent1 4 8 2 6 2" xfId="45777" xr:uid="{00000000-0005-0000-0000-00001AB20000}"/>
    <cellStyle name="20% - Accent1 4 8 2 6 2 2" xfId="45778" xr:uid="{00000000-0005-0000-0000-00001BB20000}"/>
    <cellStyle name="20% - Accent1 4 8 2 6 2 2 2" xfId="45779" xr:uid="{00000000-0005-0000-0000-00001CB20000}"/>
    <cellStyle name="20% - Accent1 4 8 2 6 2 3" xfId="45780" xr:uid="{00000000-0005-0000-0000-00001DB20000}"/>
    <cellStyle name="20% - Accent1 4 8 2 6 3" xfId="45781" xr:uid="{00000000-0005-0000-0000-00001EB20000}"/>
    <cellStyle name="20% - Accent1 4 8 2 6 3 2" xfId="45782" xr:uid="{00000000-0005-0000-0000-00001FB20000}"/>
    <cellStyle name="20% - Accent1 4 8 2 6 4" xfId="45783" xr:uid="{00000000-0005-0000-0000-000020B20000}"/>
    <cellStyle name="20% - Accent1 4 8 2 7" xfId="45784" xr:uid="{00000000-0005-0000-0000-000021B20000}"/>
    <cellStyle name="20% - Accent1 4 8 2 7 2" xfId="45785" xr:uid="{00000000-0005-0000-0000-000022B20000}"/>
    <cellStyle name="20% - Accent1 4 8 2 7 2 2" xfId="45786" xr:uid="{00000000-0005-0000-0000-000023B20000}"/>
    <cellStyle name="20% - Accent1 4 8 2 7 3" xfId="45787" xr:uid="{00000000-0005-0000-0000-000024B20000}"/>
    <cellStyle name="20% - Accent1 4 8 2 8" xfId="45788" xr:uid="{00000000-0005-0000-0000-000025B20000}"/>
    <cellStyle name="20% - Accent1 4 8 2 8 2" xfId="45789" xr:uid="{00000000-0005-0000-0000-000026B20000}"/>
    <cellStyle name="20% - Accent1 4 8 2 8 2 2" xfId="45790" xr:uid="{00000000-0005-0000-0000-000027B20000}"/>
    <cellStyle name="20% - Accent1 4 8 2 8 3" xfId="45791" xr:uid="{00000000-0005-0000-0000-000028B20000}"/>
    <cellStyle name="20% - Accent1 4 8 2 9" xfId="45792" xr:uid="{00000000-0005-0000-0000-000029B20000}"/>
    <cellStyle name="20% - Accent1 4 8 2 9 2" xfId="45793" xr:uid="{00000000-0005-0000-0000-00002AB20000}"/>
    <cellStyle name="20% - Accent1 4 8 3" xfId="45794" xr:uid="{00000000-0005-0000-0000-00002BB20000}"/>
    <cellStyle name="20% - Accent1 4 8 3 2" xfId="45795" xr:uid="{00000000-0005-0000-0000-00002CB20000}"/>
    <cellStyle name="20% - Accent1 4 8 3 2 2" xfId="45796" xr:uid="{00000000-0005-0000-0000-00002DB20000}"/>
    <cellStyle name="20% - Accent1 4 8 3 2 2 2" xfId="45797" xr:uid="{00000000-0005-0000-0000-00002EB20000}"/>
    <cellStyle name="20% - Accent1 4 8 3 2 2 2 2" xfId="45798" xr:uid="{00000000-0005-0000-0000-00002FB20000}"/>
    <cellStyle name="20% - Accent1 4 8 3 2 2 3" xfId="45799" xr:uid="{00000000-0005-0000-0000-000030B20000}"/>
    <cellStyle name="20% - Accent1 4 8 3 2 3" xfId="45800" xr:uid="{00000000-0005-0000-0000-000031B20000}"/>
    <cellStyle name="20% - Accent1 4 8 3 2 3 2" xfId="45801" xr:uid="{00000000-0005-0000-0000-000032B20000}"/>
    <cellStyle name="20% - Accent1 4 8 3 2 4" xfId="45802" xr:uid="{00000000-0005-0000-0000-000033B20000}"/>
    <cellStyle name="20% - Accent1 4 8 3 3" xfId="45803" xr:uid="{00000000-0005-0000-0000-000034B20000}"/>
    <cellStyle name="20% - Accent1 4 8 3 3 2" xfId="45804" xr:uid="{00000000-0005-0000-0000-000035B20000}"/>
    <cellStyle name="20% - Accent1 4 8 3 3 2 2" xfId="45805" xr:uid="{00000000-0005-0000-0000-000036B20000}"/>
    <cellStyle name="20% - Accent1 4 8 3 3 2 2 2" xfId="45806" xr:uid="{00000000-0005-0000-0000-000037B20000}"/>
    <cellStyle name="20% - Accent1 4 8 3 3 2 3" xfId="45807" xr:uid="{00000000-0005-0000-0000-000038B20000}"/>
    <cellStyle name="20% - Accent1 4 8 3 3 3" xfId="45808" xr:uid="{00000000-0005-0000-0000-000039B20000}"/>
    <cellStyle name="20% - Accent1 4 8 3 3 3 2" xfId="45809" xr:uid="{00000000-0005-0000-0000-00003AB20000}"/>
    <cellStyle name="20% - Accent1 4 8 3 3 4" xfId="45810" xr:uid="{00000000-0005-0000-0000-00003BB20000}"/>
    <cellStyle name="20% - Accent1 4 8 3 4" xfId="45811" xr:uid="{00000000-0005-0000-0000-00003CB20000}"/>
    <cellStyle name="20% - Accent1 4 8 3 4 2" xfId="45812" xr:uid="{00000000-0005-0000-0000-00003DB20000}"/>
    <cellStyle name="20% - Accent1 4 8 3 4 2 2" xfId="45813" xr:uid="{00000000-0005-0000-0000-00003EB20000}"/>
    <cellStyle name="20% - Accent1 4 8 3 4 2 2 2" xfId="45814" xr:uid="{00000000-0005-0000-0000-00003FB20000}"/>
    <cellStyle name="20% - Accent1 4 8 3 4 2 3" xfId="45815" xr:uid="{00000000-0005-0000-0000-000040B20000}"/>
    <cellStyle name="20% - Accent1 4 8 3 4 3" xfId="45816" xr:uid="{00000000-0005-0000-0000-000041B20000}"/>
    <cellStyle name="20% - Accent1 4 8 3 4 3 2" xfId="45817" xr:uid="{00000000-0005-0000-0000-000042B20000}"/>
    <cellStyle name="20% - Accent1 4 8 3 4 4" xfId="45818" xr:uid="{00000000-0005-0000-0000-000043B20000}"/>
    <cellStyle name="20% - Accent1 4 8 3 5" xfId="45819" xr:uid="{00000000-0005-0000-0000-000044B20000}"/>
    <cellStyle name="20% - Accent1 4 8 3 5 2" xfId="45820" xr:uid="{00000000-0005-0000-0000-000045B20000}"/>
    <cellStyle name="20% - Accent1 4 8 3 5 2 2" xfId="45821" xr:uid="{00000000-0005-0000-0000-000046B20000}"/>
    <cellStyle name="20% - Accent1 4 8 3 5 3" xfId="45822" xr:uid="{00000000-0005-0000-0000-000047B20000}"/>
    <cellStyle name="20% - Accent1 4 8 3 6" xfId="45823" xr:uid="{00000000-0005-0000-0000-000048B20000}"/>
    <cellStyle name="20% - Accent1 4 8 3 6 2" xfId="45824" xr:uid="{00000000-0005-0000-0000-000049B20000}"/>
    <cellStyle name="20% - Accent1 4 8 3 6 2 2" xfId="45825" xr:uid="{00000000-0005-0000-0000-00004AB20000}"/>
    <cellStyle name="20% - Accent1 4 8 3 6 3" xfId="45826" xr:uid="{00000000-0005-0000-0000-00004BB20000}"/>
    <cellStyle name="20% - Accent1 4 8 3 7" xfId="45827" xr:uid="{00000000-0005-0000-0000-00004CB20000}"/>
    <cellStyle name="20% - Accent1 4 8 3 7 2" xfId="45828" xr:uid="{00000000-0005-0000-0000-00004DB20000}"/>
    <cellStyle name="20% - Accent1 4 8 3 8" xfId="45829" xr:uid="{00000000-0005-0000-0000-00004EB20000}"/>
    <cellStyle name="20% - Accent1 4 8 3 8 2" xfId="45830" xr:uid="{00000000-0005-0000-0000-00004FB20000}"/>
    <cellStyle name="20% - Accent1 4 8 3 9" xfId="45831" xr:uid="{00000000-0005-0000-0000-000050B20000}"/>
    <cellStyle name="20% - Accent1 4 8 4" xfId="45832" xr:uid="{00000000-0005-0000-0000-000051B20000}"/>
    <cellStyle name="20% - Accent1 4 8 4 2" xfId="45833" xr:uid="{00000000-0005-0000-0000-000052B20000}"/>
    <cellStyle name="20% - Accent1 4 8 4 2 2" xfId="45834" xr:uid="{00000000-0005-0000-0000-000053B20000}"/>
    <cellStyle name="20% - Accent1 4 8 4 2 2 2" xfId="45835" xr:uid="{00000000-0005-0000-0000-000054B20000}"/>
    <cellStyle name="20% - Accent1 4 8 4 2 2 2 2" xfId="45836" xr:uid="{00000000-0005-0000-0000-000055B20000}"/>
    <cellStyle name="20% - Accent1 4 8 4 2 2 3" xfId="45837" xr:uid="{00000000-0005-0000-0000-000056B20000}"/>
    <cellStyle name="20% - Accent1 4 8 4 2 3" xfId="45838" xr:uid="{00000000-0005-0000-0000-000057B20000}"/>
    <cellStyle name="20% - Accent1 4 8 4 2 3 2" xfId="45839" xr:uid="{00000000-0005-0000-0000-000058B20000}"/>
    <cellStyle name="20% - Accent1 4 8 4 2 4" xfId="45840" xr:uid="{00000000-0005-0000-0000-000059B20000}"/>
    <cellStyle name="20% - Accent1 4 8 4 3" xfId="45841" xr:uid="{00000000-0005-0000-0000-00005AB20000}"/>
    <cellStyle name="20% - Accent1 4 8 4 3 2" xfId="45842" xr:uid="{00000000-0005-0000-0000-00005BB20000}"/>
    <cellStyle name="20% - Accent1 4 8 4 3 2 2" xfId="45843" xr:uid="{00000000-0005-0000-0000-00005CB20000}"/>
    <cellStyle name="20% - Accent1 4 8 4 3 2 2 2" xfId="45844" xr:uid="{00000000-0005-0000-0000-00005DB20000}"/>
    <cellStyle name="20% - Accent1 4 8 4 3 2 3" xfId="45845" xr:uid="{00000000-0005-0000-0000-00005EB20000}"/>
    <cellStyle name="20% - Accent1 4 8 4 3 3" xfId="45846" xr:uid="{00000000-0005-0000-0000-00005FB20000}"/>
    <cellStyle name="20% - Accent1 4 8 4 3 3 2" xfId="45847" xr:uid="{00000000-0005-0000-0000-000060B20000}"/>
    <cellStyle name="20% - Accent1 4 8 4 3 4" xfId="45848" xr:uid="{00000000-0005-0000-0000-000061B20000}"/>
    <cellStyle name="20% - Accent1 4 8 4 4" xfId="45849" xr:uid="{00000000-0005-0000-0000-000062B20000}"/>
    <cellStyle name="20% - Accent1 4 8 4 4 2" xfId="45850" xr:uid="{00000000-0005-0000-0000-000063B20000}"/>
    <cellStyle name="20% - Accent1 4 8 4 4 2 2" xfId="45851" xr:uid="{00000000-0005-0000-0000-000064B20000}"/>
    <cellStyle name="20% - Accent1 4 8 4 4 2 2 2" xfId="45852" xr:uid="{00000000-0005-0000-0000-000065B20000}"/>
    <cellStyle name="20% - Accent1 4 8 4 4 2 3" xfId="45853" xr:uid="{00000000-0005-0000-0000-000066B20000}"/>
    <cellStyle name="20% - Accent1 4 8 4 4 3" xfId="45854" xr:uid="{00000000-0005-0000-0000-000067B20000}"/>
    <cellStyle name="20% - Accent1 4 8 4 4 3 2" xfId="45855" xr:uid="{00000000-0005-0000-0000-000068B20000}"/>
    <cellStyle name="20% - Accent1 4 8 4 4 4" xfId="45856" xr:uid="{00000000-0005-0000-0000-000069B20000}"/>
    <cellStyle name="20% - Accent1 4 8 4 5" xfId="45857" xr:uid="{00000000-0005-0000-0000-00006AB20000}"/>
    <cellStyle name="20% - Accent1 4 8 4 5 2" xfId="45858" xr:uid="{00000000-0005-0000-0000-00006BB20000}"/>
    <cellStyle name="20% - Accent1 4 8 4 5 2 2" xfId="45859" xr:uid="{00000000-0005-0000-0000-00006CB20000}"/>
    <cellStyle name="20% - Accent1 4 8 4 5 3" xfId="45860" xr:uid="{00000000-0005-0000-0000-00006DB20000}"/>
    <cellStyle name="20% - Accent1 4 8 4 6" xfId="45861" xr:uid="{00000000-0005-0000-0000-00006EB20000}"/>
    <cellStyle name="20% - Accent1 4 8 4 6 2" xfId="45862" xr:uid="{00000000-0005-0000-0000-00006FB20000}"/>
    <cellStyle name="20% - Accent1 4 8 4 6 2 2" xfId="45863" xr:uid="{00000000-0005-0000-0000-000070B20000}"/>
    <cellStyle name="20% - Accent1 4 8 4 6 3" xfId="45864" xr:uid="{00000000-0005-0000-0000-000071B20000}"/>
    <cellStyle name="20% - Accent1 4 8 4 7" xfId="45865" xr:uid="{00000000-0005-0000-0000-000072B20000}"/>
    <cellStyle name="20% - Accent1 4 8 4 7 2" xfId="45866" xr:uid="{00000000-0005-0000-0000-000073B20000}"/>
    <cellStyle name="20% - Accent1 4 8 4 8" xfId="45867" xr:uid="{00000000-0005-0000-0000-000074B20000}"/>
    <cellStyle name="20% - Accent1 4 8 4 8 2" xfId="45868" xr:uid="{00000000-0005-0000-0000-000075B20000}"/>
    <cellStyle name="20% - Accent1 4 8 4 9" xfId="45869" xr:uid="{00000000-0005-0000-0000-000076B20000}"/>
    <cellStyle name="20% - Accent1 4 8 5" xfId="45870" xr:uid="{00000000-0005-0000-0000-000077B20000}"/>
    <cellStyle name="20% - Accent1 4 8 5 2" xfId="45871" xr:uid="{00000000-0005-0000-0000-000078B20000}"/>
    <cellStyle name="20% - Accent1 4 8 5 2 2" xfId="45872" xr:uid="{00000000-0005-0000-0000-000079B20000}"/>
    <cellStyle name="20% - Accent1 4 8 5 2 2 2" xfId="45873" xr:uid="{00000000-0005-0000-0000-00007AB20000}"/>
    <cellStyle name="20% - Accent1 4 8 5 2 3" xfId="45874" xr:uid="{00000000-0005-0000-0000-00007BB20000}"/>
    <cellStyle name="20% - Accent1 4 8 5 3" xfId="45875" xr:uid="{00000000-0005-0000-0000-00007CB20000}"/>
    <cellStyle name="20% - Accent1 4 8 5 3 2" xfId="45876" xr:uid="{00000000-0005-0000-0000-00007DB20000}"/>
    <cellStyle name="20% - Accent1 4 8 5 4" xfId="45877" xr:uid="{00000000-0005-0000-0000-00007EB20000}"/>
    <cellStyle name="20% - Accent1 4 8 6" xfId="45878" xr:uid="{00000000-0005-0000-0000-00007FB20000}"/>
    <cellStyle name="20% - Accent1 4 8 6 2" xfId="45879" xr:uid="{00000000-0005-0000-0000-000080B20000}"/>
    <cellStyle name="20% - Accent1 4 8 6 2 2" xfId="45880" xr:uid="{00000000-0005-0000-0000-000081B20000}"/>
    <cellStyle name="20% - Accent1 4 8 6 2 2 2" xfId="45881" xr:uid="{00000000-0005-0000-0000-000082B20000}"/>
    <cellStyle name="20% - Accent1 4 8 6 2 3" xfId="45882" xr:uid="{00000000-0005-0000-0000-000083B20000}"/>
    <cellStyle name="20% - Accent1 4 8 6 3" xfId="45883" xr:uid="{00000000-0005-0000-0000-000084B20000}"/>
    <cellStyle name="20% - Accent1 4 8 6 3 2" xfId="45884" xr:uid="{00000000-0005-0000-0000-000085B20000}"/>
    <cellStyle name="20% - Accent1 4 8 6 4" xfId="45885" xr:uid="{00000000-0005-0000-0000-000086B20000}"/>
    <cellStyle name="20% - Accent1 4 8 7" xfId="45886" xr:uid="{00000000-0005-0000-0000-000087B20000}"/>
    <cellStyle name="20% - Accent1 4 8 7 2" xfId="45887" xr:uid="{00000000-0005-0000-0000-000088B20000}"/>
    <cellStyle name="20% - Accent1 4 8 7 2 2" xfId="45888" xr:uid="{00000000-0005-0000-0000-000089B20000}"/>
    <cellStyle name="20% - Accent1 4 8 7 2 2 2" xfId="45889" xr:uid="{00000000-0005-0000-0000-00008AB20000}"/>
    <cellStyle name="20% - Accent1 4 8 7 2 3" xfId="45890" xr:uid="{00000000-0005-0000-0000-00008BB20000}"/>
    <cellStyle name="20% - Accent1 4 8 7 3" xfId="45891" xr:uid="{00000000-0005-0000-0000-00008CB20000}"/>
    <cellStyle name="20% - Accent1 4 8 7 3 2" xfId="45892" xr:uid="{00000000-0005-0000-0000-00008DB20000}"/>
    <cellStyle name="20% - Accent1 4 8 7 4" xfId="45893" xr:uid="{00000000-0005-0000-0000-00008EB20000}"/>
    <cellStyle name="20% - Accent1 4 8 8" xfId="45894" xr:uid="{00000000-0005-0000-0000-00008FB20000}"/>
    <cellStyle name="20% - Accent1 4 8 8 2" xfId="45895" xr:uid="{00000000-0005-0000-0000-000090B20000}"/>
    <cellStyle name="20% - Accent1 4 8 8 2 2" xfId="45896" xr:uid="{00000000-0005-0000-0000-000091B20000}"/>
    <cellStyle name="20% - Accent1 4 8 8 3" xfId="45897" xr:uid="{00000000-0005-0000-0000-000092B20000}"/>
    <cellStyle name="20% - Accent1 4 8 9" xfId="45898" xr:uid="{00000000-0005-0000-0000-000093B20000}"/>
    <cellStyle name="20% - Accent1 4 8 9 2" xfId="45899" xr:uid="{00000000-0005-0000-0000-000094B20000}"/>
    <cellStyle name="20% - Accent1 4 8 9 2 2" xfId="45900" xr:uid="{00000000-0005-0000-0000-000095B20000}"/>
    <cellStyle name="20% - Accent1 4 8 9 3" xfId="45901" xr:uid="{00000000-0005-0000-0000-000096B20000}"/>
    <cellStyle name="20% - Accent1 4 9" xfId="45902" xr:uid="{00000000-0005-0000-0000-000097B20000}"/>
    <cellStyle name="20% - Accent1 4 9 10" xfId="45903" xr:uid="{00000000-0005-0000-0000-000098B20000}"/>
    <cellStyle name="20% - Accent1 4 9 10 2" xfId="45904" xr:uid="{00000000-0005-0000-0000-000099B20000}"/>
    <cellStyle name="20% - Accent1 4 9 11" xfId="45905" xr:uid="{00000000-0005-0000-0000-00009AB20000}"/>
    <cellStyle name="20% - Accent1 4 9 2" xfId="45906" xr:uid="{00000000-0005-0000-0000-00009BB20000}"/>
    <cellStyle name="20% - Accent1 4 9 2 2" xfId="45907" xr:uid="{00000000-0005-0000-0000-00009CB20000}"/>
    <cellStyle name="20% - Accent1 4 9 2 2 2" xfId="45908" xr:uid="{00000000-0005-0000-0000-00009DB20000}"/>
    <cellStyle name="20% - Accent1 4 9 2 2 2 2" xfId="45909" xr:uid="{00000000-0005-0000-0000-00009EB20000}"/>
    <cellStyle name="20% - Accent1 4 9 2 2 2 2 2" xfId="45910" xr:uid="{00000000-0005-0000-0000-00009FB20000}"/>
    <cellStyle name="20% - Accent1 4 9 2 2 2 3" xfId="45911" xr:uid="{00000000-0005-0000-0000-0000A0B20000}"/>
    <cellStyle name="20% - Accent1 4 9 2 2 3" xfId="45912" xr:uid="{00000000-0005-0000-0000-0000A1B20000}"/>
    <cellStyle name="20% - Accent1 4 9 2 2 3 2" xfId="45913" xr:uid="{00000000-0005-0000-0000-0000A2B20000}"/>
    <cellStyle name="20% - Accent1 4 9 2 2 4" xfId="45914" xr:uid="{00000000-0005-0000-0000-0000A3B20000}"/>
    <cellStyle name="20% - Accent1 4 9 2 3" xfId="45915" xr:uid="{00000000-0005-0000-0000-0000A4B20000}"/>
    <cellStyle name="20% - Accent1 4 9 2 3 2" xfId="45916" xr:uid="{00000000-0005-0000-0000-0000A5B20000}"/>
    <cellStyle name="20% - Accent1 4 9 2 3 2 2" xfId="45917" xr:uid="{00000000-0005-0000-0000-0000A6B20000}"/>
    <cellStyle name="20% - Accent1 4 9 2 3 2 2 2" xfId="45918" xr:uid="{00000000-0005-0000-0000-0000A7B20000}"/>
    <cellStyle name="20% - Accent1 4 9 2 3 2 3" xfId="45919" xr:uid="{00000000-0005-0000-0000-0000A8B20000}"/>
    <cellStyle name="20% - Accent1 4 9 2 3 3" xfId="45920" xr:uid="{00000000-0005-0000-0000-0000A9B20000}"/>
    <cellStyle name="20% - Accent1 4 9 2 3 3 2" xfId="45921" xr:uid="{00000000-0005-0000-0000-0000AAB20000}"/>
    <cellStyle name="20% - Accent1 4 9 2 3 4" xfId="45922" xr:uid="{00000000-0005-0000-0000-0000ABB20000}"/>
    <cellStyle name="20% - Accent1 4 9 2 4" xfId="45923" xr:uid="{00000000-0005-0000-0000-0000ACB20000}"/>
    <cellStyle name="20% - Accent1 4 9 2 4 2" xfId="45924" xr:uid="{00000000-0005-0000-0000-0000ADB20000}"/>
    <cellStyle name="20% - Accent1 4 9 2 4 2 2" xfId="45925" xr:uid="{00000000-0005-0000-0000-0000AEB20000}"/>
    <cellStyle name="20% - Accent1 4 9 2 4 2 2 2" xfId="45926" xr:uid="{00000000-0005-0000-0000-0000AFB20000}"/>
    <cellStyle name="20% - Accent1 4 9 2 4 2 3" xfId="45927" xr:uid="{00000000-0005-0000-0000-0000B0B20000}"/>
    <cellStyle name="20% - Accent1 4 9 2 4 3" xfId="45928" xr:uid="{00000000-0005-0000-0000-0000B1B20000}"/>
    <cellStyle name="20% - Accent1 4 9 2 4 3 2" xfId="45929" xr:uid="{00000000-0005-0000-0000-0000B2B20000}"/>
    <cellStyle name="20% - Accent1 4 9 2 4 4" xfId="45930" xr:uid="{00000000-0005-0000-0000-0000B3B20000}"/>
    <cellStyle name="20% - Accent1 4 9 2 5" xfId="45931" xr:uid="{00000000-0005-0000-0000-0000B4B20000}"/>
    <cellStyle name="20% - Accent1 4 9 2 5 2" xfId="45932" xr:uid="{00000000-0005-0000-0000-0000B5B20000}"/>
    <cellStyle name="20% - Accent1 4 9 2 5 2 2" xfId="45933" xr:uid="{00000000-0005-0000-0000-0000B6B20000}"/>
    <cellStyle name="20% - Accent1 4 9 2 5 3" xfId="45934" xr:uid="{00000000-0005-0000-0000-0000B7B20000}"/>
    <cellStyle name="20% - Accent1 4 9 2 6" xfId="45935" xr:uid="{00000000-0005-0000-0000-0000B8B20000}"/>
    <cellStyle name="20% - Accent1 4 9 2 6 2" xfId="45936" xr:uid="{00000000-0005-0000-0000-0000B9B20000}"/>
    <cellStyle name="20% - Accent1 4 9 2 6 2 2" xfId="45937" xr:uid="{00000000-0005-0000-0000-0000BAB20000}"/>
    <cellStyle name="20% - Accent1 4 9 2 6 3" xfId="45938" xr:uid="{00000000-0005-0000-0000-0000BBB20000}"/>
    <cellStyle name="20% - Accent1 4 9 2 7" xfId="45939" xr:uid="{00000000-0005-0000-0000-0000BCB20000}"/>
    <cellStyle name="20% - Accent1 4 9 2 7 2" xfId="45940" xr:uid="{00000000-0005-0000-0000-0000BDB20000}"/>
    <cellStyle name="20% - Accent1 4 9 2 8" xfId="45941" xr:uid="{00000000-0005-0000-0000-0000BEB20000}"/>
    <cellStyle name="20% - Accent1 4 9 2 8 2" xfId="45942" xr:uid="{00000000-0005-0000-0000-0000BFB20000}"/>
    <cellStyle name="20% - Accent1 4 9 2 9" xfId="45943" xr:uid="{00000000-0005-0000-0000-0000C0B20000}"/>
    <cellStyle name="20% - Accent1 4 9 3" xfId="45944" xr:uid="{00000000-0005-0000-0000-0000C1B20000}"/>
    <cellStyle name="20% - Accent1 4 9 3 2" xfId="45945" xr:uid="{00000000-0005-0000-0000-0000C2B20000}"/>
    <cellStyle name="20% - Accent1 4 9 3 2 2" xfId="45946" xr:uid="{00000000-0005-0000-0000-0000C3B20000}"/>
    <cellStyle name="20% - Accent1 4 9 3 2 2 2" xfId="45947" xr:uid="{00000000-0005-0000-0000-0000C4B20000}"/>
    <cellStyle name="20% - Accent1 4 9 3 2 2 2 2" xfId="45948" xr:uid="{00000000-0005-0000-0000-0000C5B20000}"/>
    <cellStyle name="20% - Accent1 4 9 3 2 2 3" xfId="45949" xr:uid="{00000000-0005-0000-0000-0000C6B20000}"/>
    <cellStyle name="20% - Accent1 4 9 3 2 3" xfId="45950" xr:uid="{00000000-0005-0000-0000-0000C7B20000}"/>
    <cellStyle name="20% - Accent1 4 9 3 2 3 2" xfId="45951" xr:uid="{00000000-0005-0000-0000-0000C8B20000}"/>
    <cellStyle name="20% - Accent1 4 9 3 2 4" xfId="45952" xr:uid="{00000000-0005-0000-0000-0000C9B20000}"/>
    <cellStyle name="20% - Accent1 4 9 3 3" xfId="45953" xr:uid="{00000000-0005-0000-0000-0000CAB20000}"/>
    <cellStyle name="20% - Accent1 4 9 3 3 2" xfId="45954" xr:uid="{00000000-0005-0000-0000-0000CBB20000}"/>
    <cellStyle name="20% - Accent1 4 9 3 3 2 2" xfId="45955" xr:uid="{00000000-0005-0000-0000-0000CCB20000}"/>
    <cellStyle name="20% - Accent1 4 9 3 3 2 2 2" xfId="45956" xr:uid="{00000000-0005-0000-0000-0000CDB20000}"/>
    <cellStyle name="20% - Accent1 4 9 3 3 2 3" xfId="45957" xr:uid="{00000000-0005-0000-0000-0000CEB20000}"/>
    <cellStyle name="20% - Accent1 4 9 3 3 3" xfId="45958" xr:uid="{00000000-0005-0000-0000-0000CFB20000}"/>
    <cellStyle name="20% - Accent1 4 9 3 3 3 2" xfId="45959" xr:uid="{00000000-0005-0000-0000-0000D0B20000}"/>
    <cellStyle name="20% - Accent1 4 9 3 3 4" xfId="45960" xr:uid="{00000000-0005-0000-0000-0000D1B20000}"/>
    <cellStyle name="20% - Accent1 4 9 3 4" xfId="45961" xr:uid="{00000000-0005-0000-0000-0000D2B20000}"/>
    <cellStyle name="20% - Accent1 4 9 3 4 2" xfId="45962" xr:uid="{00000000-0005-0000-0000-0000D3B20000}"/>
    <cellStyle name="20% - Accent1 4 9 3 4 2 2" xfId="45963" xr:uid="{00000000-0005-0000-0000-0000D4B20000}"/>
    <cellStyle name="20% - Accent1 4 9 3 4 2 2 2" xfId="45964" xr:uid="{00000000-0005-0000-0000-0000D5B20000}"/>
    <cellStyle name="20% - Accent1 4 9 3 4 2 3" xfId="45965" xr:uid="{00000000-0005-0000-0000-0000D6B20000}"/>
    <cellStyle name="20% - Accent1 4 9 3 4 3" xfId="45966" xr:uid="{00000000-0005-0000-0000-0000D7B20000}"/>
    <cellStyle name="20% - Accent1 4 9 3 4 3 2" xfId="45967" xr:uid="{00000000-0005-0000-0000-0000D8B20000}"/>
    <cellStyle name="20% - Accent1 4 9 3 4 4" xfId="45968" xr:uid="{00000000-0005-0000-0000-0000D9B20000}"/>
    <cellStyle name="20% - Accent1 4 9 3 5" xfId="45969" xr:uid="{00000000-0005-0000-0000-0000DAB20000}"/>
    <cellStyle name="20% - Accent1 4 9 3 5 2" xfId="45970" xr:uid="{00000000-0005-0000-0000-0000DBB20000}"/>
    <cellStyle name="20% - Accent1 4 9 3 5 2 2" xfId="45971" xr:uid="{00000000-0005-0000-0000-0000DCB20000}"/>
    <cellStyle name="20% - Accent1 4 9 3 5 3" xfId="45972" xr:uid="{00000000-0005-0000-0000-0000DDB20000}"/>
    <cellStyle name="20% - Accent1 4 9 3 6" xfId="45973" xr:uid="{00000000-0005-0000-0000-0000DEB20000}"/>
    <cellStyle name="20% - Accent1 4 9 3 6 2" xfId="45974" xr:uid="{00000000-0005-0000-0000-0000DFB20000}"/>
    <cellStyle name="20% - Accent1 4 9 3 6 2 2" xfId="45975" xr:uid="{00000000-0005-0000-0000-0000E0B20000}"/>
    <cellStyle name="20% - Accent1 4 9 3 6 3" xfId="45976" xr:uid="{00000000-0005-0000-0000-0000E1B20000}"/>
    <cellStyle name="20% - Accent1 4 9 3 7" xfId="45977" xr:uid="{00000000-0005-0000-0000-0000E2B20000}"/>
    <cellStyle name="20% - Accent1 4 9 3 7 2" xfId="45978" xr:uid="{00000000-0005-0000-0000-0000E3B20000}"/>
    <cellStyle name="20% - Accent1 4 9 3 8" xfId="45979" xr:uid="{00000000-0005-0000-0000-0000E4B20000}"/>
    <cellStyle name="20% - Accent1 4 9 3 8 2" xfId="45980" xr:uid="{00000000-0005-0000-0000-0000E5B20000}"/>
    <cellStyle name="20% - Accent1 4 9 3 9" xfId="45981" xr:uid="{00000000-0005-0000-0000-0000E6B20000}"/>
    <cellStyle name="20% - Accent1 4 9 4" xfId="45982" xr:uid="{00000000-0005-0000-0000-0000E7B20000}"/>
    <cellStyle name="20% - Accent1 4 9 4 2" xfId="45983" xr:uid="{00000000-0005-0000-0000-0000E8B20000}"/>
    <cellStyle name="20% - Accent1 4 9 4 2 2" xfId="45984" xr:uid="{00000000-0005-0000-0000-0000E9B20000}"/>
    <cellStyle name="20% - Accent1 4 9 4 2 2 2" xfId="45985" xr:uid="{00000000-0005-0000-0000-0000EAB20000}"/>
    <cellStyle name="20% - Accent1 4 9 4 2 3" xfId="45986" xr:uid="{00000000-0005-0000-0000-0000EBB20000}"/>
    <cellStyle name="20% - Accent1 4 9 4 3" xfId="45987" xr:uid="{00000000-0005-0000-0000-0000ECB20000}"/>
    <cellStyle name="20% - Accent1 4 9 4 3 2" xfId="45988" xr:uid="{00000000-0005-0000-0000-0000EDB20000}"/>
    <cellStyle name="20% - Accent1 4 9 4 4" xfId="45989" xr:uid="{00000000-0005-0000-0000-0000EEB20000}"/>
    <cellStyle name="20% - Accent1 4 9 5" xfId="45990" xr:uid="{00000000-0005-0000-0000-0000EFB20000}"/>
    <cellStyle name="20% - Accent1 4 9 5 2" xfId="45991" xr:uid="{00000000-0005-0000-0000-0000F0B20000}"/>
    <cellStyle name="20% - Accent1 4 9 5 2 2" xfId="45992" xr:uid="{00000000-0005-0000-0000-0000F1B20000}"/>
    <cellStyle name="20% - Accent1 4 9 5 2 2 2" xfId="45993" xr:uid="{00000000-0005-0000-0000-0000F2B20000}"/>
    <cellStyle name="20% - Accent1 4 9 5 2 3" xfId="45994" xr:uid="{00000000-0005-0000-0000-0000F3B20000}"/>
    <cellStyle name="20% - Accent1 4 9 5 3" xfId="45995" xr:uid="{00000000-0005-0000-0000-0000F4B20000}"/>
    <cellStyle name="20% - Accent1 4 9 5 3 2" xfId="45996" xr:uid="{00000000-0005-0000-0000-0000F5B20000}"/>
    <cellStyle name="20% - Accent1 4 9 5 4" xfId="45997" xr:uid="{00000000-0005-0000-0000-0000F6B20000}"/>
    <cellStyle name="20% - Accent1 4 9 6" xfId="45998" xr:uid="{00000000-0005-0000-0000-0000F7B20000}"/>
    <cellStyle name="20% - Accent1 4 9 6 2" xfId="45999" xr:uid="{00000000-0005-0000-0000-0000F8B20000}"/>
    <cellStyle name="20% - Accent1 4 9 6 2 2" xfId="46000" xr:uid="{00000000-0005-0000-0000-0000F9B20000}"/>
    <cellStyle name="20% - Accent1 4 9 6 2 2 2" xfId="46001" xr:uid="{00000000-0005-0000-0000-0000FAB20000}"/>
    <cellStyle name="20% - Accent1 4 9 6 2 3" xfId="46002" xr:uid="{00000000-0005-0000-0000-0000FBB20000}"/>
    <cellStyle name="20% - Accent1 4 9 6 3" xfId="46003" xr:uid="{00000000-0005-0000-0000-0000FCB20000}"/>
    <cellStyle name="20% - Accent1 4 9 6 3 2" xfId="46004" xr:uid="{00000000-0005-0000-0000-0000FDB20000}"/>
    <cellStyle name="20% - Accent1 4 9 6 4" xfId="46005" xr:uid="{00000000-0005-0000-0000-0000FEB20000}"/>
    <cellStyle name="20% - Accent1 4 9 7" xfId="46006" xr:uid="{00000000-0005-0000-0000-0000FFB20000}"/>
    <cellStyle name="20% - Accent1 4 9 7 2" xfId="46007" xr:uid="{00000000-0005-0000-0000-000000B30000}"/>
    <cellStyle name="20% - Accent1 4 9 7 2 2" xfId="46008" xr:uid="{00000000-0005-0000-0000-000001B30000}"/>
    <cellStyle name="20% - Accent1 4 9 7 3" xfId="46009" xr:uid="{00000000-0005-0000-0000-000002B30000}"/>
    <cellStyle name="20% - Accent1 4 9 8" xfId="46010" xr:uid="{00000000-0005-0000-0000-000003B30000}"/>
    <cellStyle name="20% - Accent1 4 9 8 2" xfId="46011" xr:uid="{00000000-0005-0000-0000-000004B30000}"/>
    <cellStyle name="20% - Accent1 4 9 8 2 2" xfId="46012" xr:uid="{00000000-0005-0000-0000-000005B30000}"/>
    <cellStyle name="20% - Accent1 4 9 8 3" xfId="46013" xr:uid="{00000000-0005-0000-0000-000006B30000}"/>
    <cellStyle name="20% - Accent1 4 9 9" xfId="46014" xr:uid="{00000000-0005-0000-0000-000007B30000}"/>
    <cellStyle name="20% - Accent1 4 9 9 2" xfId="46015" xr:uid="{00000000-0005-0000-0000-000008B30000}"/>
    <cellStyle name="20% - Accent1 5" xfId="46016" xr:uid="{00000000-0005-0000-0000-000009B30000}"/>
    <cellStyle name="20% - Accent1 5 10" xfId="46017" xr:uid="{00000000-0005-0000-0000-00000AB30000}"/>
    <cellStyle name="20% - Accent1 5 10 2" xfId="46018" xr:uid="{00000000-0005-0000-0000-00000BB30000}"/>
    <cellStyle name="20% - Accent1 5 10 2 2" xfId="46019" xr:uid="{00000000-0005-0000-0000-00000CB30000}"/>
    <cellStyle name="20% - Accent1 5 10 2 2 2" xfId="46020" xr:uid="{00000000-0005-0000-0000-00000DB30000}"/>
    <cellStyle name="20% - Accent1 5 10 2 3" xfId="46021" xr:uid="{00000000-0005-0000-0000-00000EB30000}"/>
    <cellStyle name="20% - Accent1 5 10 3" xfId="46022" xr:uid="{00000000-0005-0000-0000-00000FB30000}"/>
    <cellStyle name="20% - Accent1 5 10 3 2" xfId="46023" xr:uid="{00000000-0005-0000-0000-000010B30000}"/>
    <cellStyle name="20% - Accent1 5 10 4" xfId="46024" xr:uid="{00000000-0005-0000-0000-000011B30000}"/>
    <cellStyle name="20% - Accent1 5 11" xfId="46025" xr:uid="{00000000-0005-0000-0000-000012B30000}"/>
    <cellStyle name="20% - Accent1 5 11 2" xfId="46026" xr:uid="{00000000-0005-0000-0000-000013B30000}"/>
    <cellStyle name="20% - Accent1 5 11 2 2" xfId="46027" xr:uid="{00000000-0005-0000-0000-000014B30000}"/>
    <cellStyle name="20% - Accent1 5 11 2 2 2" xfId="46028" xr:uid="{00000000-0005-0000-0000-000015B30000}"/>
    <cellStyle name="20% - Accent1 5 11 2 3" xfId="46029" xr:uid="{00000000-0005-0000-0000-000016B30000}"/>
    <cellStyle name="20% - Accent1 5 11 3" xfId="46030" xr:uid="{00000000-0005-0000-0000-000017B30000}"/>
    <cellStyle name="20% - Accent1 5 11 3 2" xfId="46031" xr:uid="{00000000-0005-0000-0000-000018B30000}"/>
    <cellStyle name="20% - Accent1 5 11 4" xfId="46032" xr:uid="{00000000-0005-0000-0000-000019B30000}"/>
    <cellStyle name="20% - Accent1 5 12" xfId="46033" xr:uid="{00000000-0005-0000-0000-00001AB30000}"/>
    <cellStyle name="20% - Accent1 5 12 2" xfId="46034" xr:uid="{00000000-0005-0000-0000-00001BB30000}"/>
    <cellStyle name="20% - Accent1 5 12 2 2" xfId="46035" xr:uid="{00000000-0005-0000-0000-00001CB30000}"/>
    <cellStyle name="20% - Accent1 5 12 3" xfId="46036" xr:uid="{00000000-0005-0000-0000-00001DB30000}"/>
    <cellStyle name="20% - Accent1 5 13" xfId="46037" xr:uid="{00000000-0005-0000-0000-00001EB30000}"/>
    <cellStyle name="20% - Accent1 5 13 2" xfId="46038" xr:uid="{00000000-0005-0000-0000-00001FB30000}"/>
    <cellStyle name="20% - Accent1 5 13 2 2" xfId="46039" xr:uid="{00000000-0005-0000-0000-000020B30000}"/>
    <cellStyle name="20% - Accent1 5 13 3" xfId="46040" xr:uid="{00000000-0005-0000-0000-000021B30000}"/>
    <cellStyle name="20% - Accent1 5 14" xfId="46041" xr:uid="{00000000-0005-0000-0000-000022B30000}"/>
    <cellStyle name="20% - Accent1 5 14 2" xfId="46042" xr:uid="{00000000-0005-0000-0000-000023B30000}"/>
    <cellStyle name="20% - Accent1 5 15" xfId="46043" xr:uid="{00000000-0005-0000-0000-000024B30000}"/>
    <cellStyle name="20% - Accent1 5 15 2" xfId="46044" xr:uid="{00000000-0005-0000-0000-000025B30000}"/>
    <cellStyle name="20% - Accent1 5 16" xfId="46045" xr:uid="{00000000-0005-0000-0000-000026B30000}"/>
    <cellStyle name="20% - Accent1 5 2" xfId="46046" xr:uid="{00000000-0005-0000-0000-000027B30000}"/>
    <cellStyle name="20% - Accent1 5 2 10" xfId="46047" xr:uid="{00000000-0005-0000-0000-000028B30000}"/>
    <cellStyle name="20% - Accent1 5 2 10 2" xfId="46048" xr:uid="{00000000-0005-0000-0000-000029B30000}"/>
    <cellStyle name="20% - Accent1 5 2 10 2 2" xfId="46049" xr:uid="{00000000-0005-0000-0000-00002AB30000}"/>
    <cellStyle name="20% - Accent1 5 2 10 2 2 2" xfId="46050" xr:uid="{00000000-0005-0000-0000-00002BB30000}"/>
    <cellStyle name="20% - Accent1 5 2 10 2 3" xfId="46051" xr:uid="{00000000-0005-0000-0000-00002CB30000}"/>
    <cellStyle name="20% - Accent1 5 2 10 3" xfId="46052" xr:uid="{00000000-0005-0000-0000-00002DB30000}"/>
    <cellStyle name="20% - Accent1 5 2 10 3 2" xfId="46053" xr:uid="{00000000-0005-0000-0000-00002EB30000}"/>
    <cellStyle name="20% - Accent1 5 2 10 4" xfId="46054" xr:uid="{00000000-0005-0000-0000-00002FB30000}"/>
    <cellStyle name="20% - Accent1 5 2 11" xfId="46055" xr:uid="{00000000-0005-0000-0000-000030B30000}"/>
    <cellStyle name="20% - Accent1 5 2 11 2" xfId="46056" xr:uid="{00000000-0005-0000-0000-000031B30000}"/>
    <cellStyle name="20% - Accent1 5 2 11 2 2" xfId="46057" xr:uid="{00000000-0005-0000-0000-000032B30000}"/>
    <cellStyle name="20% - Accent1 5 2 11 3" xfId="46058" xr:uid="{00000000-0005-0000-0000-000033B30000}"/>
    <cellStyle name="20% - Accent1 5 2 12" xfId="46059" xr:uid="{00000000-0005-0000-0000-000034B30000}"/>
    <cellStyle name="20% - Accent1 5 2 12 2" xfId="46060" xr:uid="{00000000-0005-0000-0000-000035B30000}"/>
    <cellStyle name="20% - Accent1 5 2 12 2 2" xfId="46061" xr:uid="{00000000-0005-0000-0000-000036B30000}"/>
    <cellStyle name="20% - Accent1 5 2 12 3" xfId="46062" xr:uid="{00000000-0005-0000-0000-000037B30000}"/>
    <cellStyle name="20% - Accent1 5 2 13" xfId="46063" xr:uid="{00000000-0005-0000-0000-000038B30000}"/>
    <cellStyle name="20% - Accent1 5 2 13 2" xfId="46064" xr:uid="{00000000-0005-0000-0000-000039B30000}"/>
    <cellStyle name="20% - Accent1 5 2 14" xfId="46065" xr:uid="{00000000-0005-0000-0000-00003AB30000}"/>
    <cellStyle name="20% - Accent1 5 2 14 2" xfId="46066" xr:uid="{00000000-0005-0000-0000-00003BB30000}"/>
    <cellStyle name="20% - Accent1 5 2 15" xfId="46067" xr:uid="{00000000-0005-0000-0000-00003CB30000}"/>
    <cellStyle name="20% - Accent1 5 2 2" xfId="46068" xr:uid="{00000000-0005-0000-0000-00003DB30000}"/>
    <cellStyle name="20% - Accent1 5 2 2 10" xfId="46069" xr:uid="{00000000-0005-0000-0000-00003EB30000}"/>
    <cellStyle name="20% - Accent1 5 2 2 10 2" xfId="46070" xr:uid="{00000000-0005-0000-0000-00003FB30000}"/>
    <cellStyle name="20% - Accent1 5 2 2 10 2 2" xfId="46071" xr:uid="{00000000-0005-0000-0000-000040B30000}"/>
    <cellStyle name="20% - Accent1 5 2 2 10 3" xfId="46072" xr:uid="{00000000-0005-0000-0000-000041B30000}"/>
    <cellStyle name="20% - Accent1 5 2 2 11" xfId="46073" xr:uid="{00000000-0005-0000-0000-000042B30000}"/>
    <cellStyle name="20% - Accent1 5 2 2 11 2" xfId="46074" xr:uid="{00000000-0005-0000-0000-000043B30000}"/>
    <cellStyle name="20% - Accent1 5 2 2 11 2 2" xfId="46075" xr:uid="{00000000-0005-0000-0000-000044B30000}"/>
    <cellStyle name="20% - Accent1 5 2 2 11 3" xfId="46076" xr:uid="{00000000-0005-0000-0000-000045B30000}"/>
    <cellStyle name="20% - Accent1 5 2 2 12" xfId="46077" xr:uid="{00000000-0005-0000-0000-000046B30000}"/>
    <cellStyle name="20% - Accent1 5 2 2 12 2" xfId="46078" xr:uid="{00000000-0005-0000-0000-000047B30000}"/>
    <cellStyle name="20% - Accent1 5 2 2 13" xfId="46079" xr:uid="{00000000-0005-0000-0000-000048B30000}"/>
    <cellStyle name="20% - Accent1 5 2 2 13 2" xfId="46080" xr:uid="{00000000-0005-0000-0000-000049B30000}"/>
    <cellStyle name="20% - Accent1 5 2 2 14" xfId="46081" xr:uid="{00000000-0005-0000-0000-00004AB30000}"/>
    <cellStyle name="20% - Accent1 5 2 2 2" xfId="46082" xr:uid="{00000000-0005-0000-0000-00004BB30000}"/>
    <cellStyle name="20% - Accent1 5 2 2 2 10" xfId="46083" xr:uid="{00000000-0005-0000-0000-00004CB30000}"/>
    <cellStyle name="20% - Accent1 5 2 2 2 10 2" xfId="46084" xr:uid="{00000000-0005-0000-0000-00004DB30000}"/>
    <cellStyle name="20% - Accent1 5 2 2 2 11" xfId="46085" xr:uid="{00000000-0005-0000-0000-00004EB30000}"/>
    <cellStyle name="20% - Accent1 5 2 2 2 2" xfId="46086" xr:uid="{00000000-0005-0000-0000-00004FB30000}"/>
    <cellStyle name="20% - Accent1 5 2 2 2 2 2" xfId="46087" xr:uid="{00000000-0005-0000-0000-000050B30000}"/>
    <cellStyle name="20% - Accent1 5 2 2 2 2 2 2" xfId="46088" xr:uid="{00000000-0005-0000-0000-000051B30000}"/>
    <cellStyle name="20% - Accent1 5 2 2 2 2 2 2 2" xfId="46089" xr:uid="{00000000-0005-0000-0000-000052B30000}"/>
    <cellStyle name="20% - Accent1 5 2 2 2 2 2 2 2 2" xfId="46090" xr:uid="{00000000-0005-0000-0000-000053B30000}"/>
    <cellStyle name="20% - Accent1 5 2 2 2 2 2 2 3" xfId="46091" xr:uid="{00000000-0005-0000-0000-000054B30000}"/>
    <cellStyle name="20% - Accent1 5 2 2 2 2 2 3" xfId="46092" xr:uid="{00000000-0005-0000-0000-000055B30000}"/>
    <cellStyle name="20% - Accent1 5 2 2 2 2 2 3 2" xfId="46093" xr:uid="{00000000-0005-0000-0000-000056B30000}"/>
    <cellStyle name="20% - Accent1 5 2 2 2 2 2 4" xfId="46094" xr:uid="{00000000-0005-0000-0000-000057B30000}"/>
    <cellStyle name="20% - Accent1 5 2 2 2 2 3" xfId="46095" xr:uid="{00000000-0005-0000-0000-000058B30000}"/>
    <cellStyle name="20% - Accent1 5 2 2 2 2 3 2" xfId="46096" xr:uid="{00000000-0005-0000-0000-000059B30000}"/>
    <cellStyle name="20% - Accent1 5 2 2 2 2 3 2 2" xfId="46097" xr:uid="{00000000-0005-0000-0000-00005AB30000}"/>
    <cellStyle name="20% - Accent1 5 2 2 2 2 3 2 2 2" xfId="46098" xr:uid="{00000000-0005-0000-0000-00005BB30000}"/>
    <cellStyle name="20% - Accent1 5 2 2 2 2 3 2 3" xfId="46099" xr:uid="{00000000-0005-0000-0000-00005CB30000}"/>
    <cellStyle name="20% - Accent1 5 2 2 2 2 3 3" xfId="46100" xr:uid="{00000000-0005-0000-0000-00005DB30000}"/>
    <cellStyle name="20% - Accent1 5 2 2 2 2 3 3 2" xfId="46101" xr:uid="{00000000-0005-0000-0000-00005EB30000}"/>
    <cellStyle name="20% - Accent1 5 2 2 2 2 3 4" xfId="46102" xr:uid="{00000000-0005-0000-0000-00005FB30000}"/>
    <cellStyle name="20% - Accent1 5 2 2 2 2 4" xfId="46103" xr:uid="{00000000-0005-0000-0000-000060B30000}"/>
    <cellStyle name="20% - Accent1 5 2 2 2 2 4 2" xfId="46104" xr:uid="{00000000-0005-0000-0000-000061B30000}"/>
    <cellStyle name="20% - Accent1 5 2 2 2 2 4 2 2" xfId="46105" xr:uid="{00000000-0005-0000-0000-000062B30000}"/>
    <cellStyle name="20% - Accent1 5 2 2 2 2 4 2 2 2" xfId="46106" xr:uid="{00000000-0005-0000-0000-000063B30000}"/>
    <cellStyle name="20% - Accent1 5 2 2 2 2 4 2 3" xfId="46107" xr:uid="{00000000-0005-0000-0000-000064B30000}"/>
    <cellStyle name="20% - Accent1 5 2 2 2 2 4 3" xfId="46108" xr:uid="{00000000-0005-0000-0000-000065B30000}"/>
    <cellStyle name="20% - Accent1 5 2 2 2 2 4 3 2" xfId="46109" xr:uid="{00000000-0005-0000-0000-000066B30000}"/>
    <cellStyle name="20% - Accent1 5 2 2 2 2 4 4" xfId="46110" xr:uid="{00000000-0005-0000-0000-000067B30000}"/>
    <cellStyle name="20% - Accent1 5 2 2 2 2 5" xfId="46111" xr:uid="{00000000-0005-0000-0000-000068B30000}"/>
    <cellStyle name="20% - Accent1 5 2 2 2 2 5 2" xfId="46112" xr:uid="{00000000-0005-0000-0000-000069B30000}"/>
    <cellStyle name="20% - Accent1 5 2 2 2 2 5 2 2" xfId="46113" xr:uid="{00000000-0005-0000-0000-00006AB30000}"/>
    <cellStyle name="20% - Accent1 5 2 2 2 2 5 3" xfId="46114" xr:uid="{00000000-0005-0000-0000-00006BB30000}"/>
    <cellStyle name="20% - Accent1 5 2 2 2 2 6" xfId="46115" xr:uid="{00000000-0005-0000-0000-00006CB30000}"/>
    <cellStyle name="20% - Accent1 5 2 2 2 2 6 2" xfId="46116" xr:uid="{00000000-0005-0000-0000-00006DB30000}"/>
    <cellStyle name="20% - Accent1 5 2 2 2 2 6 2 2" xfId="46117" xr:uid="{00000000-0005-0000-0000-00006EB30000}"/>
    <cellStyle name="20% - Accent1 5 2 2 2 2 6 3" xfId="46118" xr:uid="{00000000-0005-0000-0000-00006FB30000}"/>
    <cellStyle name="20% - Accent1 5 2 2 2 2 7" xfId="46119" xr:uid="{00000000-0005-0000-0000-000070B30000}"/>
    <cellStyle name="20% - Accent1 5 2 2 2 2 7 2" xfId="46120" xr:uid="{00000000-0005-0000-0000-000071B30000}"/>
    <cellStyle name="20% - Accent1 5 2 2 2 2 8" xfId="46121" xr:uid="{00000000-0005-0000-0000-000072B30000}"/>
    <cellStyle name="20% - Accent1 5 2 2 2 2 8 2" xfId="46122" xr:uid="{00000000-0005-0000-0000-000073B30000}"/>
    <cellStyle name="20% - Accent1 5 2 2 2 2 9" xfId="46123" xr:uid="{00000000-0005-0000-0000-000074B30000}"/>
    <cellStyle name="20% - Accent1 5 2 2 2 3" xfId="46124" xr:uid="{00000000-0005-0000-0000-000075B30000}"/>
    <cellStyle name="20% - Accent1 5 2 2 2 3 2" xfId="46125" xr:uid="{00000000-0005-0000-0000-000076B30000}"/>
    <cellStyle name="20% - Accent1 5 2 2 2 3 2 2" xfId="46126" xr:uid="{00000000-0005-0000-0000-000077B30000}"/>
    <cellStyle name="20% - Accent1 5 2 2 2 3 2 2 2" xfId="46127" xr:uid="{00000000-0005-0000-0000-000078B30000}"/>
    <cellStyle name="20% - Accent1 5 2 2 2 3 2 2 2 2" xfId="46128" xr:uid="{00000000-0005-0000-0000-000079B30000}"/>
    <cellStyle name="20% - Accent1 5 2 2 2 3 2 2 3" xfId="46129" xr:uid="{00000000-0005-0000-0000-00007AB30000}"/>
    <cellStyle name="20% - Accent1 5 2 2 2 3 2 3" xfId="46130" xr:uid="{00000000-0005-0000-0000-00007BB30000}"/>
    <cellStyle name="20% - Accent1 5 2 2 2 3 2 3 2" xfId="46131" xr:uid="{00000000-0005-0000-0000-00007CB30000}"/>
    <cellStyle name="20% - Accent1 5 2 2 2 3 2 4" xfId="46132" xr:uid="{00000000-0005-0000-0000-00007DB30000}"/>
    <cellStyle name="20% - Accent1 5 2 2 2 3 3" xfId="46133" xr:uid="{00000000-0005-0000-0000-00007EB30000}"/>
    <cellStyle name="20% - Accent1 5 2 2 2 3 3 2" xfId="46134" xr:uid="{00000000-0005-0000-0000-00007FB30000}"/>
    <cellStyle name="20% - Accent1 5 2 2 2 3 3 2 2" xfId="46135" xr:uid="{00000000-0005-0000-0000-000080B30000}"/>
    <cellStyle name="20% - Accent1 5 2 2 2 3 3 2 2 2" xfId="46136" xr:uid="{00000000-0005-0000-0000-000081B30000}"/>
    <cellStyle name="20% - Accent1 5 2 2 2 3 3 2 3" xfId="46137" xr:uid="{00000000-0005-0000-0000-000082B30000}"/>
    <cellStyle name="20% - Accent1 5 2 2 2 3 3 3" xfId="46138" xr:uid="{00000000-0005-0000-0000-000083B30000}"/>
    <cellStyle name="20% - Accent1 5 2 2 2 3 3 3 2" xfId="46139" xr:uid="{00000000-0005-0000-0000-000084B30000}"/>
    <cellStyle name="20% - Accent1 5 2 2 2 3 3 4" xfId="46140" xr:uid="{00000000-0005-0000-0000-000085B30000}"/>
    <cellStyle name="20% - Accent1 5 2 2 2 3 4" xfId="46141" xr:uid="{00000000-0005-0000-0000-000086B30000}"/>
    <cellStyle name="20% - Accent1 5 2 2 2 3 4 2" xfId="46142" xr:uid="{00000000-0005-0000-0000-000087B30000}"/>
    <cellStyle name="20% - Accent1 5 2 2 2 3 4 2 2" xfId="46143" xr:uid="{00000000-0005-0000-0000-000088B30000}"/>
    <cellStyle name="20% - Accent1 5 2 2 2 3 4 2 2 2" xfId="46144" xr:uid="{00000000-0005-0000-0000-000089B30000}"/>
    <cellStyle name="20% - Accent1 5 2 2 2 3 4 2 3" xfId="46145" xr:uid="{00000000-0005-0000-0000-00008AB30000}"/>
    <cellStyle name="20% - Accent1 5 2 2 2 3 4 3" xfId="46146" xr:uid="{00000000-0005-0000-0000-00008BB30000}"/>
    <cellStyle name="20% - Accent1 5 2 2 2 3 4 3 2" xfId="46147" xr:uid="{00000000-0005-0000-0000-00008CB30000}"/>
    <cellStyle name="20% - Accent1 5 2 2 2 3 4 4" xfId="46148" xr:uid="{00000000-0005-0000-0000-00008DB30000}"/>
    <cellStyle name="20% - Accent1 5 2 2 2 3 5" xfId="46149" xr:uid="{00000000-0005-0000-0000-00008EB30000}"/>
    <cellStyle name="20% - Accent1 5 2 2 2 3 5 2" xfId="46150" xr:uid="{00000000-0005-0000-0000-00008FB30000}"/>
    <cellStyle name="20% - Accent1 5 2 2 2 3 5 2 2" xfId="46151" xr:uid="{00000000-0005-0000-0000-000090B30000}"/>
    <cellStyle name="20% - Accent1 5 2 2 2 3 5 3" xfId="46152" xr:uid="{00000000-0005-0000-0000-000091B30000}"/>
    <cellStyle name="20% - Accent1 5 2 2 2 3 6" xfId="46153" xr:uid="{00000000-0005-0000-0000-000092B30000}"/>
    <cellStyle name="20% - Accent1 5 2 2 2 3 6 2" xfId="46154" xr:uid="{00000000-0005-0000-0000-000093B30000}"/>
    <cellStyle name="20% - Accent1 5 2 2 2 3 6 2 2" xfId="46155" xr:uid="{00000000-0005-0000-0000-000094B30000}"/>
    <cellStyle name="20% - Accent1 5 2 2 2 3 6 3" xfId="46156" xr:uid="{00000000-0005-0000-0000-000095B30000}"/>
    <cellStyle name="20% - Accent1 5 2 2 2 3 7" xfId="46157" xr:uid="{00000000-0005-0000-0000-000096B30000}"/>
    <cellStyle name="20% - Accent1 5 2 2 2 3 7 2" xfId="46158" xr:uid="{00000000-0005-0000-0000-000097B30000}"/>
    <cellStyle name="20% - Accent1 5 2 2 2 3 8" xfId="46159" xr:uid="{00000000-0005-0000-0000-000098B30000}"/>
    <cellStyle name="20% - Accent1 5 2 2 2 3 8 2" xfId="46160" xr:uid="{00000000-0005-0000-0000-000099B30000}"/>
    <cellStyle name="20% - Accent1 5 2 2 2 3 9" xfId="46161" xr:uid="{00000000-0005-0000-0000-00009AB30000}"/>
    <cellStyle name="20% - Accent1 5 2 2 2 4" xfId="46162" xr:uid="{00000000-0005-0000-0000-00009BB30000}"/>
    <cellStyle name="20% - Accent1 5 2 2 2 4 2" xfId="46163" xr:uid="{00000000-0005-0000-0000-00009CB30000}"/>
    <cellStyle name="20% - Accent1 5 2 2 2 4 2 2" xfId="46164" xr:uid="{00000000-0005-0000-0000-00009DB30000}"/>
    <cellStyle name="20% - Accent1 5 2 2 2 4 2 2 2" xfId="46165" xr:uid="{00000000-0005-0000-0000-00009EB30000}"/>
    <cellStyle name="20% - Accent1 5 2 2 2 4 2 3" xfId="46166" xr:uid="{00000000-0005-0000-0000-00009FB30000}"/>
    <cellStyle name="20% - Accent1 5 2 2 2 4 3" xfId="46167" xr:uid="{00000000-0005-0000-0000-0000A0B30000}"/>
    <cellStyle name="20% - Accent1 5 2 2 2 4 3 2" xfId="46168" xr:uid="{00000000-0005-0000-0000-0000A1B30000}"/>
    <cellStyle name="20% - Accent1 5 2 2 2 4 4" xfId="46169" xr:uid="{00000000-0005-0000-0000-0000A2B30000}"/>
    <cellStyle name="20% - Accent1 5 2 2 2 5" xfId="46170" xr:uid="{00000000-0005-0000-0000-0000A3B30000}"/>
    <cellStyle name="20% - Accent1 5 2 2 2 5 2" xfId="46171" xr:uid="{00000000-0005-0000-0000-0000A4B30000}"/>
    <cellStyle name="20% - Accent1 5 2 2 2 5 2 2" xfId="46172" xr:uid="{00000000-0005-0000-0000-0000A5B30000}"/>
    <cellStyle name="20% - Accent1 5 2 2 2 5 2 2 2" xfId="46173" xr:uid="{00000000-0005-0000-0000-0000A6B30000}"/>
    <cellStyle name="20% - Accent1 5 2 2 2 5 2 3" xfId="46174" xr:uid="{00000000-0005-0000-0000-0000A7B30000}"/>
    <cellStyle name="20% - Accent1 5 2 2 2 5 3" xfId="46175" xr:uid="{00000000-0005-0000-0000-0000A8B30000}"/>
    <cellStyle name="20% - Accent1 5 2 2 2 5 3 2" xfId="46176" xr:uid="{00000000-0005-0000-0000-0000A9B30000}"/>
    <cellStyle name="20% - Accent1 5 2 2 2 5 4" xfId="46177" xr:uid="{00000000-0005-0000-0000-0000AAB30000}"/>
    <cellStyle name="20% - Accent1 5 2 2 2 6" xfId="46178" xr:uid="{00000000-0005-0000-0000-0000ABB30000}"/>
    <cellStyle name="20% - Accent1 5 2 2 2 6 2" xfId="46179" xr:uid="{00000000-0005-0000-0000-0000ACB30000}"/>
    <cellStyle name="20% - Accent1 5 2 2 2 6 2 2" xfId="46180" xr:uid="{00000000-0005-0000-0000-0000ADB30000}"/>
    <cellStyle name="20% - Accent1 5 2 2 2 6 2 2 2" xfId="46181" xr:uid="{00000000-0005-0000-0000-0000AEB30000}"/>
    <cellStyle name="20% - Accent1 5 2 2 2 6 2 3" xfId="46182" xr:uid="{00000000-0005-0000-0000-0000AFB30000}"/>
    <cellStyle name="20% - Accent1 5 2 2 2 6 3" xfId="46183" xr:uid="{00000000-0005-0000-0000-0000B0B30000}"/>
    <cellStyle name="20% - Accent1 5 2 2 2 6 3 2" xfId="46184" xr:uid="{00000000-0005-0000-0000-0000B1B30000}"/>
    <cellStyle name="20% - Accent1 5 2 2 2 6 4" xfId="46185" xr:uid="{00000000-0005-0000-0000-0000B2B30000}"/>
    <cellStyle name="20% - Accent1 5 2 2 2 7" xfId="46186" xr:uid="{00000000-0005-0000-0000-0000B3B30000}"/>
    <cellStyle name="20% - Accent1 5 2 2 2 7 2" xfId="46187" xr:uid="{00000000-0005-0000-0000-0000B4B30000}"/>
    <cellStyle name="20% - Accent1 5 2 2 2 7 2 2" xfId="46188" xr:uid="{00000000-0005-0000-0000-0000B5B30000}"/>
    <cellStyle name="20% - Accent1 5 2 2 2 7 3" xfId="46189" xr:uid="{00000000-0005-0000-0000-0000B6B30000}"/>
    <cellStyle name="20% - Accent1 5 2 2 2 8" xfId="46190" xr:uid="{00000000-0005-0000-0000-0000B7B30000}"/>
    <cellStyle name="20% - Accent1 5 2 2 2 8 2" xfId="46191" xr:uid="{00000000-0005-0000-0000-0000B8B30000}"/>
    <cellStyle name="20% - Accent1 5 2 2 2 8 2 2" xfId="46192" xr:uid="{00000000-0005-0000-0000-0000B9B30000}"/>
    <cellStyle name="20% - Accent1 5 2 2 2 8 3" xfId="46193" xr:uid="{00000000-0005-0000-0000-0000BAB30000}"/>
    <cellStyle name="20% - Accent1 5 2 2 2 9" xfId="46194" xr:uid="{00000000-0005-0000-0000-0000BBB30000}"/>
    <cellStyle name="20% - Accent1 5 2 2 2 9 2" xfId="46195" xr:uid="{00000000-0005-0000-0000-0000BCB30000}"/>
    <cellStyle name="20% - Accent1 5 2 2 3" xfId="46196" xr:uid="{00000000-0005-0000-0000-0000BDB30000}"/>
    <cellStyle name="20% - Accent1 5 2 2 3 10" xfId="46197" xr:uid="{00000000-0005-0000-0000-0000BEB30000}"/>
    <cellStyle name="20% - Accent1 5 2 2 3 10 2" xfId="46198" xr:uid="{00000000-0005-0000-0000-0000BFB30000}"/>
    <cellStyle name="20% - Accent1 5 2 2 3 11" xfId="46199" xr:uid="{00000000-0005-0000-0000-0000C0B30000}"/>
    <cellStyle name="20% - Accent1 5 2 2 3 2" xfId="46200" xr:uid="{00000000-0005-0000-0000-0000C1B30000}"/>
    <cellStyle name="20% - Accent1 5 2 2 3 2 2" xfId="46201" xr:uid="{00000000-0005-0000-0000-0000C2B30000}"/>
    <cellStyle name="20% - Accent1 5 2 2 3 2 2 2" xfId="46202" xr:uid="{00000000-0005-0000-0000-0000C3B30000}"/>
    <cellStyle name="20% - Accent1 5 2 2 3 2 2 2 2" xfId="46203" xr:uid="{00000000-0005-0000-0000-0000C4B30000}"/>
    <cellStyle name="20% - Accent1 5 2 2 3 2 2 2 2 2" xfId="46204" xr:uid="{00000000-0005-0000-0000-0000C5B30000}"/>
    <cellStyle name="20% - Accent1 5 2 2 3 2 2 2 3" xfId="46205" xr:uid="{00000000-0005-0000-0000-0000C6B30000}"/>
    <cellStyle name="20% - Accent1 5 2 2 3 2 2 3" xfId="46206" xr:uid="{00000000-0005-0000-0000-0000C7B30000}"/>
    <cellStyle name="20% - Accent1 5 2 2 3 2 2 3 2" xfId="46207" xr:uid="{00000000-0005-0000-0000-0000C8B30000}"/>
    <cellStyle name="20% - Accent1 5 2 2 3 2 2 4" xfId="46208" xr:uid="{00000000-0005-0000-0000-0000C9B30000}"/>
    <cellStyle name="20% - Accent1 5 2 2 3 2 3" xfId="46209" xr:uid="{00000000-0005-0000-0000-0000CAB30000}"/>
    <cellStyle name="20% - Accent1 5 2 2 3 2 3 2" xfId="46210" xr:uid="{00000000-0005-0000-0000-0000CBB30000}"/>
    <cellStyle name="20% - Accent1 5 2 2 3 2 3 2 2" xfId="46211" xr:uid="{00000000-0005-0000-0000-0000CCB30000}"/>
    <cellStyle name="20% - Accent1 5 2 2 3 2 3 2 2 2" xfId="46212" xr:uid="{00000000-0005-0000-0000-0000CDB30000}"/>
    <cellStyle name="20% - Accent1 5 2 2 3 2 3 2 3" xfId="46213" xr:uid="{00000000-0005-0000-0000-0000CEB30000}"/>
    <cellStyle name="20% - Accent1 5 2 2 3 2 3 3" xfId="46214" xr:uid="{00000000-0005-0000-0000-0000CFB30000}"/>
    <cellStyle name="20% - Accent1 5 2 2 3 2 3 3 2" xfId="46215" xr:uid="{00000000-0005-0000-0000-0000D0B30000}"/>
    <cellStyle name="20% - Accent1 5 2 2 3 2 3 4" xfId="46216" xr:uid="{00000000-0005-0000-0000-0000D1B30000}"/>
    <cellStyle name="20% - Accent1 5 2 2 3 2 4" xfId="46217" xr:uid="{00000000-0005-0000-0000-0000D2B30000}"/>
    <cellStyle name="20% - Accent1 5 2 2 3 2 4 2" xfId="46218" xr:uid="{00000000-0005-0000-0000-0000D3B30000}"/>
    <cellStyle name="20% - Accent1 5 2 2 3 2 4 2 2" xfId="46219" xr:uid="{00000000-0005-0000-0000-0000D4B30000}"/>
    <cellStyle name="20% - Accent1 5 2 2 3 2 4 2 2 2" xfId="46220" xr:uid="{00000000-0005-0000-0000-0000D5B30000}"/>
    <cellStyle name="20% - Accent1 5 2 2 3 2 4 2 3" xfId="46221" xr:uid="{00000000-0005-0000-0000-0000D6B30000}"/>
    <cellStyle name="20% - Accent1 5 2 2 3 2 4 3" xfId="46222" xr:uid="{00000000-0005-0000-0000-0000D7B30000}"/>
    <cellStyle name="20% - Accent1 5 2 2 3 2 4 3 2" xfId="46223" xr:uid="{00000000-0005-0000-0000-0000D8B30000}"/>
    <cellStyle name="20% - Accent1 5 2 2 3 2 4 4" xfId="46224" xr:uid="{00000000-0005-0000-0000-0000D9B30000}"/>
    <cellStyle name="20% - Accent1 5 2 2 3 2 5" xfId="46225" xr:uid="{00000000-0005-0000-0000-0000DAB30000}"/>
    <cellStyle name="20% - Accent1 5 2 2 3 2 5 2" xfId="46226" xr:uid="{00000000-0005-0000-0000-0000DBB30000}"/>
    <cellStyle name="20% - Accent1 5 2 2 3 2 5 2 2" xfId="46227" xr:uid="{00000000-0005-0000-0000-0000DCB30000}"/>
    <cellStyle name="20% - Accent1 5 2 2 3 2 5 3" xfId="46228" xr:uid="{00000000-0005-0000-0000-0000DDB30000}"/>
    <cellStyle name="20% - Accent1 5 2 2 3 2 6" xfId="46229" xr:uid="{00000000-0005-0000-0000-0000DEB30000}"/>
    <cellStyle name="20% - Accent1 5 2 2 3 2 6 2" xfId="46230" xr:uid="{00000000-0005-0000-0000-0000DFB30000}"/>
    <cellStyle name="20% - Accent1 5 2 2 3 2 6 2 2" xfId="46231" xr:uid="{00000000-0005-0000-0000-0000E0B30000}"/>
    <cellStyle name="20% - Accent1 5 2 2 3 2 6 3" xfId="46232" xr:uid="{00000000-0005-0000-0000-0000E1B30000}"/>
    <cellStyle name="20% - Accent1 5 2 2 3 2 7" xfId="46233" xr:uid="{00000000-0005-0000-0000-0000E2B30000}"/>
    <cellStyle name="20% - Accent1 5 2 2 3 2 7 2" xfId="46234" xr:uid="{00000000-0005-0000-0000-0000E3B30000}"/>
    <cellStyle name="20% - Accent1 5 2 2 3 2 8" xfId="46235" xr:uid="{00000000-0005-0000-0000-0000E4B30000}"/>
    <cellStyle name="20% - Accent1 5 2 2 3 2 8 2" xfId="46236" xr:uid="{00000000-0005-0000-0000-0000E5B30000}"/>
    <cellStyle name="20% - Accent1 5 2 2 3 2 9" xfId="46237" xr:uid="{00000000-0005-0000-0000-0000E6B30000}"/>
    <cellStyle name="20% - Accent1 5 2 2 3 3" xfId="46238" xr:uid="{00000000-0005-0000-0000-0000E7B30000}"/>
    <cellStyle name="20% - Accent1 5 2 2 3 3 2" xfId="46239" xr:uid="{00000000-0005-0000-0000-0000E8B30000}"/>
    <cellStyle name="20% - Accent1 5 2 2 3 3 2 2" xfId="46240" xr:uid="{00000000-0005-0000-0000-0000E9B30000}"/>
    <cellStyle name="20% - Accent1 5 2 2 3 3 2 2 2" xfId="46241" xr:uid="{00000000-0005-0000-0000-0000EAB30000}"/>
    <cellStyle name="20% - Accent1 5 2 2 3 3 2 2 2 2" xfId="46242" xr:uid="{00000000-0005-0000-0000-0000EBB30000}"/>
    <cellStyle name="20% - Accent1 5 2 2 3 3 2 2 3" xfId="46243" xr:uid="{00000000-0005-0000-0000-0000ECB30000}"/>
    <cellStyle name="20% - Accent1 5 2 2 3 3 2 3" xfId="46244" xr:uid="{00000000-0005-0000-0000-0000EDB30000}"/>
    <cellStyle name="20% - Accent1 5 2 2 3 3 2 3 2" xfId="46245" xr:uid="{00000000-0005-0000-0000-0000EEB30000}"/>
    <cellStyle name="20% - Accent1 5 2 2 3 3 2 4" xfId="46246" xr:uid="{00000000-0005-0000-0000-0000EFB30000}"/>
    <cellStyle name="20% - Accent1 5 2 2 3 3 3" xfId="46247" xr:uid="{00000000-0005-0000-0000-0000F0B30000}"/>
    <cellStyle name="20% - Accent1 5 2 2 3 3 3 2" xfId="46248" xr:uid="{00000000-0005-0000-0000-0000F1B30000}"/>
    <cellStyle name="20% - Accent1 5 2 2 3 3 3 2 2" xfId="46249" xr:uid="{00000000-0005-0000-0000-0000F2B30000}"/>
    <cellStyle name="20% - Accent1 5 2 2 3 3 3 2 2 2" xfId="46250" xr:uid="{00000000-0005-0000-0000-0000F3B30000}"/>
    <cellStyle name="20% - Accent1 5 2 2 3 3 3 2 3" xfId="46251" xr:uid="{00000000-0005-0000-0000-0000F4B30000}"/>
    <cellStyle name="20% - Accent1 5 2 2 3 3 3 3" xfId="46252" xr:uid="{00000000-0005-0000-0000-0000F5B30000}"/>
    <cellStyle name="20% - Accent1 5 2 2 3 3 3 3 2" xfId="46253" xr:uid="{00000000-0005-0000-0000-0000F6B30000}"/>
    <cellStyle name="20% - Accent1 5 2 2 3 3 3 4" xfId="46254" xr:uid="{00000000-0005-0000-0000-0000F7B30000}"/>
    <cellStyle name="20% - Accent1 5 2 2 3 3 4" xfId="46255" xr:uid="{00000000-0005-0000-0000-0000F8B30000}"/>
    <cellStyle name="20% - Accent1 5 2 2 3 3 4 2" xfId="46256" xr:uid="{00000000-0005-0000-0000-0000F9B30000}"/>
    <cellStyle name="20% - Accent1 5 2 2 3 3 4 2 2" xfId="46257" xr:uid="{00000000-0005-0000-0000-0000FAB30000}"/>
    <cellStyle name="20% - Accent1 5 2 2 3 3 4 2 2 2" xfId="46258" xr:uid="{00000000-0005-0000-0000-0000FBB30000}"/>
    <cellStyle name="20% - Accent1 5 2 2 3 3 4 2 3" xfId="46259" xr:uid="{00000000-0005-0000-0000-0000FCB30000}"/>
    <cellStyle name="20% - Accent1 5 2 2 3 3 4 3" xfId="46260" xr:uid="{00000000-0005-0000-0000-0000FDB30000}"/>
    <cellStyle name="20% - Accent1 5 2 2 3 3 4 3 2" xfId="46261" xr:uid="{00000000-0005-0000-0000-0000FEB30000}"/>
    <cellStyle name="20% - Accent1 5 2 2 3 3 4 4" xfId="46262" xr:uid="{00000000-0005-0000-0000-0000FFB30000}"/>
    <cellStyle name="20% - Accent1 5 2 2 3 3 5" xfId="46263" xr:uid="{00000000-0005-0000-0000-000000B40000}"/>
    <cellStyle name="20% - Accent1 5 2 2 3 3 5 2" xfId="46264" xr:uid="{00000000-0005-0000-0000-000001B40000}"/>
    <cellStyle name="20% - Accent1 5 2 2 3 3 5 2 2" xfId="46265" xr:uid="{00000000-0005-0000-0000-000002B40000}"/>
    <cellStyle name="20% - Accent1 5 2 2 3 3 5 3" xfId="46266" xr:uid="{00000000-0005-0000-0000-000003B40000}"/>
    <cellStyle name="20% - Accent1 5 2 2 3 3 6" xfId="46267" xr:uid="{00000000-0005-0000-0000-000004B40000}"/>
    <cellStyle name="20% - Accent1 5 2 2 3 3 6 2" xfId="46268" xr:uid="{00000000-0005-0000-0000-000005B40000}"/>
    <cellStyle name="20% - Accent1 5 2 2 3 3 6 2 2" xfId="46269" xr:uid="{00000000-0005-0000-0000-000006B40000}"/>
    <cellStyle name="20% - Accent1 5 2 2 3 3 6 3" xfId="46270" xr:uid="{00000000-0005-0000-0000-000007B40000}"/>
    <cellStyle name="20% - Accent1 5 2 2 3 3 7" xfId="46271" xr:uid="{00000000-0005-0000-0000-000008B40000}"/>
    <cellStyle name="20% - Accent1 5 2 2 3 3 7 2" xfId="46272" xr:uid="{00000000-0005-0000-0000-000009B40000}"/>
    <cellStyle name="20% - Accent1 5 2 2 3 3 8" xfId="46273" xr:uid="{00000000-0005-0000-0000-00000AB40000}"/>
    <cellStyle name="20% - Accent1 5 2 2 3 3 8 2" xfId="46274" xr:uid="{00000000-0005-0000-0000-00000BB40000}"/>
    <cellStyle name="20% - Accent1 5 2 2 3 3 9" xfId="46275" xr:uid="{00000000-0005-0000-0000-00000CB40000}"/>
    <cellStyle name="20% - Accent1 5 2 2 3 4" xfId="46276" xr:uid="{00000000-0005-0000-0000-00000DB40000}"/>
    <cellStyle name="20% - Accent1 5 2 2 3 4 2" xfId="46277" xr:uid="{00000000-0005-0000-0000-00000EB40000}"/>
    <cellStyle name="20% - Accent1 5 2 2 3 4 2 2" xfId="46278" xr:uid="{00000000-0005-0000-0000-00000FB40000}"/>
    <cellStyle name="20% - Accent1 5 2 2 3 4 2 2 2" xfId="46279" xr:uid="{00000000-0005-0000-0000-000010B40000}"/>
    <cellStyle name="20% - Accent1 5 2 2 3 4 2 3" xfId="46280" xr:uid="{00000000-0005-0000-0000-000011B40000}"/>
    <cellStyle name="20% - Accent1 5 2 2 3 4 3" xfId="46281" xr:uid="{00000000-0005-0000-0000-000012B40000}"/>
    <cellStyle name="20% - Accent1 5 2 2 3 4 3 2" xfId="46282" xr:uid="{00000000-0005-0000-0000-000013B40000}"/>
    <cellStyle name="20% - Accent1 5 2 2 3 4 4" xfId="46283" xr:uid="{00000000-0005-0000-0000-000014B40000}"/>
    <cellStyle name="20% - Accent1 5 2 2 3 5" xfId="46284" xr:uid="{00000000-0005-0000-0000-000015B40000}"/>
    <cellStyle name="20% - Accent1 5 2 2 3 5 2" xfId="46285" xr:uid="{00000000-0005-0000-0000-000016B40000}"/>
    <cellStyle name="20% - Accent1 5 2 2 3 5 2 2" xfId="46286" xr:uid="{00000000-0005-0000-0000-000017B40000}"/>
    <cellStyle name="20% - Accent1 5 2 2 3 5 2 2 2" xfId="46287" xr:uid="{00000000-0005-0000-0000-000018B40000}"/>
    <cellStyle name="20% - Accent1 5 2 2 3 5 2 3" xfId="46288" xr:uid="{00000000-0005-0000-0000-000019B40000}"/>
    <cellStyle name="20% - Accent1 5 2 2 3 5 3" xfId="46289" xr:uid="{00000000-0005-0000-0000-00001AB40000}"/>
    <cellStyle name="20% - Accent1 5 2 2 3 5 3 2" xfId="46290" xr:uid="{00000000-0005-0000-0000-00001BB40000}"/>
    <cellStyle name="20% - Accent1 5 2 2 3 5 4" xfId="46291" xr:uid="{00000000-0005-0000-0000-00001CB40000}"/>
    <cellStyle name="20% - Accent1 5 2 2 3 6" xfId="46292" xr:uid="{00000000-0005-0000-0000-00001DB40000}"/>
    <cellStyle name="20% - Accent1 5 2 2 3 6 2" xfId="46293" xr:uid="{00000000-0005-0000-0000-00001EB40000}"/>
    <cellStyle name="20% - Accent1 5 2 2 3 6 2 2" xfId="46294" xr:uid="{00000000-0005-0000-0000-00001FB40000}"/>
    <cellStyle name="20% - Accent1 5 2 2 3 6 2 2 2" xfId="46295" xr:uid="{00000000-0005-0000-0000-000020B40000}"/>
    <cellStyle name="20% - Accent1 5 2 2 3 6 2 3" xfId="46296" xr:uid="{00000000-0005-0000-0000-000021B40000}"/>
    <cellStyle name="20% - Accent1 5 2 2 3 6 3" xfId="46297" xr:uid="{00000000-0005-0000-0000-000022B40000}"/>
    <cellStyle name="20% - Accent1 5 2 2 3 6 3 2" xfId="46298" xr:uid="{00000000-0005-0000-0000-000023B40000}"/>
    <cellStyle name="20% - Accent1 5 2 2 3 6 4" xfId="46299" xr:uid="{00000000-0005-0000-0000-000024B40000}"/>
    <cellStyle name="20% - Accent1 5 2 2 3 7" xfId="46300" xr:uid="{00000000-0005-0000-0000-000025B40000}"/>
    <cellStyle name="20% - Accent1 5 2 2 3 7 2" xfId="46301" xr:uid="{00000000-0005-0000-0000-000026B40000}"/>
    <cellStyle name="20% - Accent1 5 2 2 3 7 2 2" xfId="46302" xr:uid="{00000000-0005-0000-0000-000027B40000}"/>
    <cellStyle name="20% - Accent1 5 2 2 3 7 3" xfId="46303" xr:uid="{00000000-0005-0000-0000-000028B40000}"/>
    <cellStyle name="20% - Accent1 5 2 2 3 8" xfId="46304" xr:uid="{00000000-0005-0000-0000-000029B40000}"/>
    <cellStyle name="20% - Accent1 5 2 2 3 8 2" xfId="46305" xr:uid="{00000000-0005-0000-0000-00002AB40000}"/>
    <cellStyle name="20% - Accent1 5 2 2 3 8 2 2" xfId="46306" xr:uid="{00000000-0005-0000-0000-00002BB40000}"/>
    <cellStyle name="20% - Accent1 5 2 2 3 8 3" xfId="46307" xr:uid="{00000000-0005-0000-0000-00002CB40000}"/>
    <cellStyle name="20% - Accent1 5 2 2 3 9" xfId="46308" xr:uid="{00000000-0005-0000-0000-00002DB40000}"/>
    <cellStyle name="20% - Accent1 5 2 2 3 9 2" xfId="46309" xr:uid="{00000000-0005-0000-0000-00002EB40000}"/>
    <cellStyle name="20% - Accent1 5 2 2 4" xfId="46310" xr:uid="{00000000-0005-0000-0000-00002FB40000}"/>
    <cellStyle name="20% - Accent1 5 2 2 4 10" xfId="46311" xr:uid="{00000000-0005-0000-0000-000030B40000}"/>
    <cellStyle name="20% - Accent1 5 2 2 4 10 2" xfId="46312" xr:uid="{00000000-0005-0000-0000-000031B40000}"/>
    <cellStyle name="20% - Accent1 5 2 2 4 11" xfId="46313" xr:uid="{00000000-0005-0000-0000-000032B40000}"/>
    <cellStyle name="20% - Accent1 5 2 2 4 2" xfId="46314" xr:uid="{00000000-0005-0000-0000-000033B40000}"/>
    <cellStyle name="20% - Accent1 5 2 2 4 2 2" xfId="46315" xr:uid="{00000000-0005-0000-0000-000034B40000}"/>
    <cellStyle name="20% - Accent1 5 2 2 4 2 2 2" xfId="46316" xr:uid="{00000000-0005-0000-0000-000035B40000}"/>
    <cellStyle name="20% - Accent1 5 2 2 4 2 2 2 2" xfId="46317" xr:uid="{00000000-0005-0000-0000-000036B40000}"/>
    <cellStyle name="20% - Accent1 5 2 2 4 2 2 2 2 2" xfId="46318" xr:uid="{00000000-0005-0000-0000-000037B40000}"/>
    <cellStyle name="20% - Accent1 5 2 2 4 2 2 2 3" xfId="46319" xr:uid="{00000000-0005-0000-0000-000038B40000}"/>
    <cellStyle name="20% - Accent1 5 2 2 4 2 2 3" xfId="46320" xr:uid="{00000000-0005-0000-0000-000039B40000}"/>
    <cellStyle name="20% - Accent1 5 2 2 4 2 2 3 2" xfId="46321" xr:uid="{00000000-0005-0000-0000-00003AB40000}"/>
    <cellStyle name="20% - Accent1 5 2 2 4 2 2 4" xfId="46322" xr:uid="{00000000-0005-0000-0000-00003BB40000}"/>
    <cellStyle name="20% - Accent1 5 2 2 4 2 3" xfId="46323" xr:uid="{00000000-0005-0000-0000-00003CB40000}"/>
    <cellStyle name="20% - Accent1 5 2 2 4 2 3 2" xfId="46324" xr:uid="{00000000-0005-0000-0000-00003DB40000}"/>
    <cellStyle name="20% - Accent1 5 2 2 4 2 3 2 2" xfId="46325" xr:uid="{00000000-0005-0000-0000-00003EB40000}"/>
    <cellStyle name="20% - Accent1 5 2 2 4 2 3 2 2 2" xfId="46326" xr:uid="{00000000-0005-0000-0000-00003FB40000}"/>
    <cellStyle name="20% - Accent1 5 2 2 4 2 3 2 3" xfId="46327" xr:uid="{00000000-0005-0000-0000-000040B40000}"/>
    <cellStyle name="20% - Accent1 5 2 2 4 2 3 3" xfId="46328" xr:uid="{00000000-0005-0000-0000-000041B40000}"/>
    <cellStyle name="20% - Accent1 5 2 2 4 2 3 3 2" xfId="46329" xr:uid="{00000000-0005-0000-0000-000042B40000}"/>
    <cellStyle name="20% - Accent1 5 2 2 4 2 3 4" xfId="46330" xr:uid="{00000000-0005-0000-0000-000043B40000}"/>
    <cellStyle name="20% - Accent1 5 2 2 4 2 4" xfId="46331" xr:uid="{00000000-0005-0000-0000-000044B40000}"/>
    <cellStyle name="20% - Accent1 5 2 2 4 2 4 2" xfId="46332" xr:uid="{00000000-0005-0000-0000-000045B40000}"/>
    <cellStyle name="20% - Accent1 5 2 2 4 2 4 2 2" xfId="46333" xr:uid="{00000000-0005-0000-0000-000046B40000}"/>
    <cellStyle name="20% - Accent1 5 2 2 4 2 4 2 2 2" xfId="46334" xr:uid="{00000000-0005-0000-0000-000047B40000}"/>
    <cellStyle name="20% - Accent1 5 2 2 4 2 4 2 3" xfId="46335" xr:uid="{00000000-0005-0000-0000-000048B40000}"/>
    <cellStyle name="20% - Accent1 5 2 2 4 2 4 3" xfId="46336" xr:uid="{00000000-0005-0000-0000-000049B40000}"/>
    <cellStyle name="20% - Accent1 5 2 2 4 2 4 3 2" xfId="46337" xr:uid="{00000000-0005-0000-0000-00004AB40000}"/>
    <cellStyle name="20% - Accent1 5 2 2 4 2 4 4" xfId="46338" xr:uid="{00000000-0005-0000-0000-00004BB40000}"/>
    <cellStyle name="20% - Accent1 5 2 2 4 2 5" xfId="46339" xr:uid="{00000000-0005-0000-0000-00004CB40000}"/>
    <cellStyle name="20% - Accent1 5 2 2 4 2 5 2" xfId="46340" xr:uid="{00000000-0005-0000-0000-00004DB40000}"/>
    <cellStyle name="20% - Accent1 5 2 2 4 2 5 2 2" xfId="46341" xr:uid="{00000000-0005-0000-0000-00004EB40000}"/>
    <cellStyle name="20% - Accent1 5 2 2 4 2 5 3" xfId="46342" xr:uid="{00000000-0005-0000-0000-00004FB40000}"/>
    <cellStyle name="20% - Accent1 5 2 2 4 2 6" xfId="46343" xr:uid="{00000000-0005-0000-0000-000050B40000}"/>
    <cellStyle name="20% - Accent1 5 2 2 4 2 6 2" xfId="46344" xr:uid="{00000000-0005-0000-0000-000051B40000}"/>
    <cellStyle name="20% - Accent1 5 2 2 4 2 6 2 2" xfId="46345" xr:uid="{00000000-0005-0000-0000-000052B40000}"/>
    <cellStyle name="20% - Accent1 5 2 2 4 2 6 3" xfId="46346" xr:uid="{00000000-0005-0000-0000-000053B40000}"/>
    <cellStyle name="20% - Accent1 5 2 2 4 2 7" xfId="46347" xr:uid="{00000000-0005-0000-0000-000054B40000}"/>
    <cellStyle name="20% - Accent1 5 2 2 4 2 7 2" xfId="46348" xr:uid="{00000000-0005-0000-0000-000055B40000}"/>
    <cellStyle name="20% - Accent1 5 2 2 4 2 8" xfId="46349" xr:uid="{00000000-0005-0000-0000-000056B40000}"/>
    <cellStyle name="20% - Accent1 5 2 2 4 2 8 2" xfId="46350" xr:uid="{00000000-0005-0000-0000-000057B40000}"/>
    <cellStyle name="20% - Accent1 5 2 2 4 2 9" xfId="46351" xr:uid="{00000000-0005-0000-0000-000058B40000}"/>
    <cellStyle name="20% - Accent1 5 2 2 4 3" xfId="46352" xr:uid="{00000000-0005-0000-0000-000059B40000}"/>
    <cellStyle name="20% - Accent1 5 2 2 4 3 2" xfId="46353" xr:uid="{00000000-0005-0000-0000-00005AB40000}"/>
    <cellStyle name="20% - Accent1 5 2 2 4 3 2 2" xfId="46354" xr:uid="{00000000-0005-0000-0000-00005BB40000}"/>
    <cellStyle name="20% - Accent1 5 2 2 4 3 2 2 2" xfId="46355" xr:uid="{00000000-0005-0000-0000-00005CB40000}"/>
    <cellStyle name="20% - Accent1 5 2 2 4 3 2 2 2 2" xfId="46356" xr:uid="{00000000-0005-0000-0000-00005DB40000}"/>
    <cellStyle name="20% - Accent1 5 2 2 4 3 2 2 3" xfId="46357" xr:uid="{00000000-0005-0000-0000-00005EB40000}"/>
    <cellStyle name="20% - Accent1 5 2 2 4 3 2 3" xfId="46358" xr:uid="{00000000-0005-0000-0000-00005FB40000}"/>
    <cellStyle name="20% - Accent1 5 2 2 4 3 2 3 2" xfId="46359" xr:uid="{00000000-0005-0000-0000-000060B40000}"/>
    <cellStyle name="20% - Accent1 5 2 2 4 3 2 4" xfId="46360" xr:uid="{00000000-0005-0000-0000-000061B40000}"/>
    <cellStyle name="20% - Accent1 5 2 2 4 3 3" xfId="46361" xr:uid="{00000000-0005-0000-0000-000062B40000}"/>
    <cellStyle name="20% - Accent1 5 2 2 4 3 3 2" xfId="46362" xr:uid="{00000000-0005-0000-0000-000063B40000}"/>
    <cellStyle name="20% - Accent1 5 2 2 4 3 3 2 2" xfId="46363" xr:uid="{00000000-0005-0000-0000-000064B40000}"/>
    <cellStyle name="20% - Accent1 5 2 2 4 3 3 2 2 2" xfId="46364" xr:uid="{00000000-0005-0000-0000-000065B40000}"/>
    <cellStyle name="20% - Accent1 5 2 2 4 3 3 2 3" xfId="46365" xr:uid="{00000000-0005-0000-0000-000066B40000}"/>
    <cellStyle name="20% - Accent1 5 2 2 4 3 3 3" xfId="46366" xr:uid="{00000000-0005-0000-0000-000067B40000}"/>
    <cellStyle name="20% - Accent1 5 2 2 4 3 3 3 2" xfId="46367" xr:uid="{00000000-0005-0000-0000-000068B40000}"/>
    <cellStyle name="20% - Accent1 5 2 2 4 3 3 4" xfId="46368" xr:uid="{00000000-0005-0000-0000-000069B40000}"/>
    <cellStyle name="20% - Accent1 5 2 2 4 3 4" xfId="46369" xr:uid="{00000000-0005-0000-0000-00006AB40000}"/>
    <cellStyle name="20% - Accent1 5 2 2 4 3 4 2" xfId="46370" xr:uid="{00000000-0005-0000-0000-00006BB40000}"/>
    <cellStyle name="20% - Accent1 5 2 2 4 3 4 2 2" xfId="46371" xr:uid="{00000000-0005-0000-0000-00006CB40000}"/>
    <cellStyle name="20% - Accent1 5 2 2 4 3 4 2 2 2" xfId="46372" xr:uid="{00000000-0005-0000-0000-00006DB40000}"/>
    <cellStyle name="20% - Accent1 5 2 2 4 3 4 2 3" xfId="46373" xr:uid="{00000000-0005-0000-0000-00006EB40000}"/>
    <cellStyle name="20% - Accent1 5 2 2 4 3 4 3" xfId="46374" xr:uid="{00000000-0005-0000-0000-00006FB40000}"/>
    <cellStyle name="20% - Accent1 5 2 2 4 3 4 3 2" xfId="46375" xr:uid="{00000000-0005-0000-0000-000070B40000}"/>
    <cellStyle name="20% - Accent1 5 2 2 4 3 4 4" xfId="46376" xr:uid="{00000000-0005-0000-0000-000071B40000}"/>
    <cellStyle name="20% - Accent1 5 2 2 4 3 5" xfId="46377" xr:uid="{00000000-0005-0000-0000-000072B40000}"/>
    <cellStyle name="20% - Accent1 5 2 2 4 3 5 2" xfId="46378" xr:uid="{00000000-0005-0000-0000-000073B40000}"/>
    <cellStyle name="20% - Accent1 5 2 2 4 3 5 2 2" xfId="46379" xr:uid="{00000000-0005-0000-0000-000074B40000}"/>
    <cellStyle name="20% - Accent1 5 2 2 4 3 5 3" xfId="46380" xr:uid="{00000000-0005-0000-0000-000075B40000}"/>
    <cellStyle name="20% - Accent1 5 2 2 4 3 6" xfId="46381" xr:uid="{00000000-0005-0000-0000-000076B40000}"/>
    <cellStyle name="20% - Accent1 5 2 2 4 3 6 2" xfId="46382" xr:uid="{00000000-0005-0000-0000-000077B40000}"/>
    <cellStyle name="20% - Accent1 5 2 2 4 3 6 2 2" xfId="46383" xr:uid="{00000000-0005-0000-0000-000078B40000}"/>
    <cellStyle name="20% - Accent1 5 2 2 4 3 6 3" xfId="46384" xr:uid="{00000000-0005-0000-0000-000079B40000}"/>
    <cellStyle name="20% - Accent1 5 2 2 4 3 7" xfId="46385" xr:uid="{00000000-0005-0000-0000-00007AB40000}"/>
    <cellStyle name="20% - Accent1 5 2 2 4 3 7 2" xfId="46386" xr:uid="{00000000-0005-0000-0000-00007BB40000}"/>
    <cellStyle name="20% - Accent1 5 2 2 4 3 8" xfId="46387" xr:uid="{00000000-0005-0000-0000-00007CB40000}"/>
    <cellStyle name="20% - Accent1 5 2 2 4 3 8 2" xfId="46388" xr:uid="{00000000-0005-0000-0000-00007DB40000}"/>
    <cellStyle name="20% - Accent1 5 2 2 4 3 9" xfId="46389" xr:uid="{00000000-0005-0000-0000-00007EB40000}"/>
    <cellStyle name="20% - Accent1 5 2 2 4 4" xfId="46390" xr:uid="{00000000-0005-0000-0000-00007FB40000}"/>
    <cellStyle name="20% - Accent1 5 2 2 4 4 2" xfId="46391" xr:uid="{00000000-0005-0000-0000-000080B40000}"/>
    <cellStyle name="20% - Accent1 5 2 2 4 4 2 2" xfId="46392" xr:uid="{00000000-0005-0000-0000-000081B40000}"/>
    <cellStyle name="20% - Accent1 5 2 2 4 4 2 2 2" xfId="46393" xr:uid="{00000000-0005-0000-0000-000082B40000}"/>
    <cellStyle name="20% - Accent1 5 2 2 4 4 2 3" xfId="46394" xr:uid="{00000000-0005-0000-0000-000083B40000}"/>
    <cellStyle name="20% - Accent1 5 2 2 4 4 3" xfId="46395" xr:uid="{00000000-0005-0000-0000-000084B40000}"/>
    <cellStyle name="20% - Accent1 5 2 2 4 4 3 2" xfId="46396" xr:uid="{00000000-0005-0000-0000-000085B40000}"/>
    <cellStyle name="20% - Accent1 5 2 2 4 4 4" xfId="46397" xr:uid="{00000000-0005-0000-0000-000086B40000}"/>
    <cellStyle name="20% - Accent1 5 2 2 4 5" xfId="46398" xr:uid="{00000000-0005-0000-0000-000087B40000}"/>
    <cellStyle name="20% - Accent1 5 2 2 4 5 2" xfId="46399" xr:uid="{00000000-0005-0000-0000-000088B40000}"/>
    <cellStyle name="20% - Accent1 5 2 2 4 5 2 2" xfId="46400" xr:uid="{00000000-0005-0000-0000-000089B40000}"/>
    <cellStyle name="20% - Accent1 5 2 2 4 5 2 2 2" xfId="46401" xr:uid="{00000000-0005-0000-0000-00008AB40000}"/>
    <cellStyle name="20% - Accent1 5 2 2 4 5 2 3" xfId="46402" xr:uid="{00000000-0005-0000-0000-00008BB40000}"/>
    <cellStyle name="20% - Accent1 5 2 2 4 5 3" xfId="46403" xr:uid="{00000000-0005-0000-0000-00008CB40000}"/>
    <cellStyle name="20% - Accent1 5 2 2 4 5 3 2" xfId="46404" xr:uid="{00000000-0005-0000-0000-00008DB40000}"/>
    <cellStyle name="20% - Accent1 5 2 2 4 5 4" xfId="46405" xr:uid="{00000000-0005-0000-0000-00008EB40000}"/>
    <cellStyle name="20% - Accent1 5 2 2 4 6" xfId="46406" xr:uid="{00000000-0005-0000-0000-00008FB40000}"/>
    <cellStyle name="20% - Accent1 5 2 2 4 6 2" xfId="46407" xr:uid="{00000000-0005-0000-0000-000090B40000}"/>
    <cellStyle name="20% - Accent1 5 2 2 4 6 2 2" xfId="46408" xr:uid="{00000000-0005-0000-0000-000091B40000}"/>
    <cellStyle name="20% - Accent1 5 2 2 4 6 2 2 2" xfId="46409" xr:uid="{00000000-0005-0000-0000-000092B40000}"/>
    <cellStyle name="20% - Accent1 5 2 2 4 6 2 3" xfId="46410" xr:uid="{00000000-0005-0000-0000-000093B40000}"/>
    <cellStyle name="20% - Accent1 5 2 2 4 6 3" xfId="46411" xr:uid="{00000000-0005-0000-0000-000094B40000}"/>
    <cellStyle name="20% - Accent1 5 2 2 4 6 3 2" xfId="46412" xr:uid="{00000000-0005-0000-0000-000095B40000}"/>
    <cellStyle name="20% - Accent1 5 2 2 4 6 4" xfId="46413" xr:uid="{00000000-0005-0000-0000-000096B40000}"/>
    <cellStyle name="20% - Accent1 5 2 2 4 7" xfId="46414" xr:uid="{00000000-0005-0000-0000-000097B40000}"/>
    <cellStyle name="20% - Accent1 5 2 2 4 7 2" xfId="46415" xr:uid="{00000000-0005-0000-0000-000098B40000}"/>
    <cellStyle name="20% - Accent1 5 2 2 4 7 2 2" xfId="46416" xr:uid="{00000000-0005-0000-0000-000099B40000}"/>
    <cellStyle name="20% - Accent1 5 2 2 4 7 3" xfId="46417" xr:uid="{00000000-0005-0000-0000-00009AB40000}"/>
    <cellStyle name="20% - Accent1 5 2 2 4 8" xfId="46418" xr:uid="{00000000-0005-0000-0000-00009BB40000}"/>
    <cellStyle name="20% - Accent1 5 2 2 4 8 2" xfId="46419" xr:uid="{00000000-0005-0000-0000-00009CB40000}"/>
    <cellStyle name="20% - Accent1 5 2 2 4 8 2 2" xfId="46420" xr:uid="{00000000-0005-0000-0000-00009DB40000}"/>
    <cellStyle name="20% - Accent1 5 2 2 4 8 3" xfId="46421" xr:uid="{00000000-0005-0000-0000-00009EB40000}"/>
    <cellStyle name="20% - Accent1 5 2 2 4 9" xfId="46422" xr:uid="{00000000-0005-0000-0000-00009FB40000}"/>
    <cellStyle name="20% - Accent1 5 2 2 4 9 2" xfId="46423" xr:uid="{00000000-0005-0000-0000-0000A0B40000}"/>
    <cellStyle name="20% - Accent1 5 2 2 5" xfId="46424" xr:uid="{00000000-0005-0000-0000-0000A1B40000}"/>
    <cellStyle name="20% - Accent1 5 2 2 5 2" xfId="46425" xr:uid="{00000000-0005-0000-0000-0000A2B40000}"/>
    <cellStyle name="20% - Accent1 5 2 2 5 2 2" xfId="46426" xr:uid="{00000000-0005-0000-0000-0000A3B40000}"/>
    <cellStyle name="20% - Accent1 5 2 2 5 2 2 2" xfId="46427" xr:uid="{00000000-0005-0000-0000-0000A4B40000}"/>
    <cellStyle name="20% - Accent1 5 2 2 5 2 2 2 2" xfId="46428" xr:uid="{00000000-0005-0000-0000-0000A5B40000}"/>
    <cellStyle name="20% - Accent1 5 2 2 5 2 2 3" xfId="46429" xr:uid="{00000000-0005-0000-0000-0000A6B40000}"/>
    <cellStyle name="20% - Accent1 5 2 2 5 2 3" xfId="46430" xr:uid="{00000000-0005-0000-0000-0000A7B40000}"/>
    <cellStyle name="20% - Accent1 5 2 2 5 2 3 2" xfId="46431" xr:uid="{00000000-0005-0000-0000-0000A8B40000}"/>
    <cellStyle name="20% - Accent1 5 2 2 5 2 4" xfId="46432" xr:uid="{00000000-0005-0000-0000-0000A9B40000}"/>
    <cellStyle name="20% - Accent1 5 2 2 5 3" xfId="46433" xr:uid="{00000000-0005-0000-0000-0000AAB40000}"/>
    <cellStyle name="20% - Accent1 5 2 2 5 3 2" xfId="46434" xr:uid="{00000000-0005-0000-0000-0000ABB40000}"/>
    <cellStyle name="20% - Accent1 5 2 2 5 3 2 2" xfId="46435" xr:uid="{00000000-0005-0000-0000-0000ACB40000}"/>
    <cellStyle name="20% - Accent1 5 2 2 5 3 2 2 2" xfId="46436" xr:uid="{00000000-0005-0000-0000-0000ADB40000}"/>
    <cellStyle name="20% - Accent1 5 2 2 5 3 2 3" xfId="46437" xr:uid="{00000000-0005-0000-0000-0000AEB40000}"/>
    <cellStyle name="20% - Accent1 5 2 2 5 3 3" xfId="46438" xr:uid="{00000000-0005-0000-0000-0000AFB40000}"/>
    <cellStyle name="20% - Accent1 5 2 2 5 3 3 2" xfId="46439" xr:uid="{00000000-0005-0000-0000-0000B0B40000}"/>
    <cellStyle name="20% - Accent1 5 2 2 5 3 4" xfId="46440" xr:uid="{00000000-0005-0000-0000-0000B1B40000}"/>
    <cellStyle name="20% - Accent1 5 2 2 5 4" xfId="46441" xr:uid="{00000000-0005-0000-0000-0000B2B40000}"/>
    <cellStyle name="20% - Accent1 5 2 2 5 4 2" xfId="46442" xr:uid="{00000000-0005-0000-0000-0000B3B40000}"/>
    <cellStyle name="20% - Accent1 5 2 2 5 4 2 2" xfId="46443" xr:uid="{00000000-0005-0000-0000-0000B4B40000}"/>
    <cellStyle name="20% - Accent1 5 2 2 5 4 2 2 2" xfId="46444" xr:uid="{00000000-0005-0000-0000-0000B5B40000}"/>
    <cellStyle name="20% - Accent1 5 2 2 5 4 2 3" xfId="46445" xr:uid="{00000000-0005-0000-0000-0000B6B40000}"/>
    <cellStyle name="20% - Accent1 5 2 2 5 4 3" xfId="46446" xr:uid="{00000000-0005-0000-0000-0000B7B40000}"/>
    <cellStyle name="20% - Accent1 5 2 2 5 4 3 2" xfId="46447" xr:uid="{00000000-0005-0000-0000-0000B8B40000}"/>
    <cellStyle name="20% - Accent1 5 2 2 5 4 4" xfId="46448" xr:uid="{00000000-0005-0000-0000-0000B9B40000}"/>
    <cellStyle name="20% - Accent1 5 2 2 5 5" xfId="46449" xr:uid="{00000000-0005-0000-0000-0000BAB40000}"/>
    <cellStyle name="20% - Accent1 5 2 2 5 5 2" xfId="46450" xr:uid="{00000000-0005-0000-0000-0000BBB40000}"/>
    <cellStyle name="20% - Accent1 5 2 2 5 5 2 2" xfId="46451" xr:uid="{00000000-0005-0000-0000-0000BCB40000}"/>
    <cellStyle name="20% - Accent1 5 2 2 5 5 3" xfId="46452" xr:uid="{00000000-0005-0000-0000-0000BDB40000}"/>
    <cellStyle name="20% - Accent1 5 2 2 5 6" xfId="46453" xr:uid="{00000000-0005-0000-0000-0000BEB40000}"/>
    <cellStyle name="20% - Accent1 5 2 2 5 6 2" xfId="46454" xr:uid="{00000000-0005-0000-0000-0000BFB40000}"/>
    <cellStyle name="20% - Accent1 5 2 2 5 6 2 2" xfId="46455" xr:uid="{00000000-0005-0000-0000-0000C0B40000}"/>
    <cellStyle name="20% - Accent1 5 2 2 5 6 3" xfId="46456" xr:uid="{00000000-0005-0000-0000-0000C1B40000}"/>
    <cellStyle name="20% - Accent1 5 2 2 5 7" xfId="46457" xr:uid="{00000000-0005-0000-0000-0000C2B40000}"/>
    <cellStyle name="20% - Accent1 5 2 2 5 7 2" xfId="46458" xr:uid="{00000000-0005-0000-0000-0000C3B40000}"/>
    <cellStyle name="20% - Accent1 5 2 2 5 8" xfId="46459" xr:uid="{00000000-0005-0000-0000-0000C4B40000}"/>
    <cellStyle name="20% - Accent1 5 2 2 5 8 2" xfId="46460" xr:uid="{00000000-0005-0000-0000-0000C5B40000}"/>
    <cellStyle name="20% - Accent1 5 2 2 5 9" xfId="46461" xr:uid="{00000000-0005-0000-0000-0000C6B40000}"/>
    <cellStyle name="20% - Accent1 5 2 2 6" xfId="46462" xr:uid="{00000000-0005-0000-0000-0000C7B40000}"/>
    <cellStyle name="20% - Accent1 5 2 2 6 2" xfId="46463" xr:uid="{00000000-0005-0000-0000-0000C8B40000}"/>
    <cellStyle name="20% - Accent1 5 2 2 6 2 2" xfId="46464" xr:uid="{00000000-0005-0000-0000-0000C9B40000}"/>
    <cellStyle name="20% - Accent1 5 2 2 6 2 2 2" xfId="46465" xr:uid="{00000000-0005-0000-0000-0000CAB40000}"/>
    <cellStyle name="20% - Accent1 5 2 2 6 2 2 2 2" xfId="46466" xr:uid="{00000000-0005-0000-0000-0000CBB40000}"/>
    <cellStyle name="20% - Accent1 5 2 2 6 2 2 3" xfId="46467" xr:uid="{00000000-0005-0000-0000-0000CCB40000}"/>
    <cellStyle name="20% - Accent1 5 2 2 6 2 3" xfId="46468" xr:uid="{00000000-0005-0000-0000-0000CDB40000}"/>
    <cellStyle name="20% - Accent1 5 2 2 6 2 3 2" xfId="46469" xr:uid="{00000000-0005-0000-0000-0000CEB40000}"/>
    <cellStyle name="20% - Accent1 5 2 2 6 2 4" xfId="46470" xr:uid="{00000000-0005-0000-0000-0000CFB40000}"/>
    <cellStyle name="20% - Accent1 5 2 2 6 3" xfId="46471" xr:uid="{00000000-0005-0000-0000-0000D0B40000}"/>
    <cellStyle name="20% - Accent1 5 2 2 6 3 2" xfId="46472" xr:uid="{00000000-0005-0000-0000-0000D1B40000}"/>
    <cellStyle name="20% - Accent1 5 2 2 6 3 2 2" xfId="46473" xr:uid="{00000000-0005-0000-0000-0000D2B40000}"/>
    <cellStyle name="20% - Accent1 5 2 2 6 3 2 2 2" xfId="46474" xr:uid="{00000000-0005-0000-0000-0000D3B40000}"/>
    <cellStyle name="20% - Accent1 5 2 2 6 3 2 3" xfId="46475" xr:uid="{00000000-0005-0000-0000-0000D4B40000}"/>
    <cellStyle name="20% - Accent1 5 2 2 6 3 3" xfId="46476" xr:uid="{00000000-0005-0000-0000-0000D5B40000}"/>
    <cellStyle name="20% - Accent1 5 2 2 6 3 3 2" xfId="46477" xr:uid="{00000000-0005-0000-0000-0000D6B40000}"/>
    <cellStyle name="20% - Accent1 5 2 2 6 3 4" xfId="46478" xr:uid="{00000000-0005-0000-0000-0000D7B40000}"/>
    <cellStyle name="20% - Accent1 5 2 2 6 4" xfId="46479" xr:uid="{00000000-0005-0000-0000-0000D8B40000}"/>
    <cellStyle name="20% - Accent1 5 2 2 6 4 2" xfId="46480" xr:uid="{00000000-0005-0000-0000-0000D9B40000}"/>
    <cellStyle name="20% - Accent1 5 2 2 6 4 2 2" xfId="46481" xr:uid="{00000000-0005-0000-0000-0000DAB40000}"/>
    <cellStyle name="20% - Accent1 5 2 2 6 4 2 2 2" xfId="46482" xr:uid="{00000000-0005-0000-0000-0000DBB40000}"/>
    <cellStyle name="20% - Accent1 5 2 2 6 4 2 3" xfId="46483" xr:uid="{00000000-0005-0000-0000-0000DCB40000}"/>
    <cellStyle name="20% - Accent1 5 2 2 6 4 3" xfId="46484" xr:uid="{00000000-0005-0000-0000-0000DDB40000}"/>
    <cellStyle name="20% - Accent1 5 2 2 6 4 3 2" xfId="46485" xr:uid="{00000000-0005-0000-0000-0000DEB40000}"/>
    <cellStyle name="20% - Accent1 5 2 2 6 4 4" xfId="46486" xr:uid="{00000000-0005-0000-0000-0000DFB40000}"/>
    <cellStyle name="20% - Accent1 5 2 2 6 5" xfId="46487" xr:uid="{00000000-0005-0000-0000-0000E0B40000}"/>
    <cellStyle name="20% - Accent1 5 2 2 6 5 2" xfId="46488" xr:uid="{00000000-0005-0000-0000-0000E1B40000}"/>
    <cellStyle name="20% - Accent1 5 2 2 6 5 2 2" xfId="46489" xr:uid="{00000000-0005-0000-0000-0000E2B40000}"/>
    <cellStyle name="20% - Accent1 5 2 2 6 5 3" xfId="46490" xr:uid="{00000000-0005-0000-0000-0000E3B40000}"/>
    <cellStyle name="20% - Accent1 5 2 2 6 6" xfId="46491" xr:uid="{00000000-0005-0000-0000-0000E4B40000}"/>
    <cellStyle name="20% - Accent1 5 2 2 6 6 2" xfId="46492" xr:uid="{00000000-0005-0000-0000-0000E5B40000}"/>
    <cellStyle name="20% - Accent1 5 2 2 6 6 2 2" xfId="46493" xr:uid="{00000000-0005-0000-0000-0000E6B40000}"/>
    <cellStyle name="20% - Accent1 5 2 2 6 6 3" xfId="46494" xr:uid="{00000000-0005-0000-0000-0000E7B40000}"/>
    <cellStyle name="20% - Accent1 5 2 2 6 7" xfId="46495" xr:uid="{00000000-0005-0000-0000-0000E8B40000}"/>
    <cellStyle name="20% - Accent1 5 2 2 6 7 2" xfId="46496" xr:uid="{00000000-0005-0000-0000-0000E9B40000}"/>
    <cellStyle name="20% - Accent1 5 2 2 6 8" xfId="46497" xr:uid="{00000000-0005-0000-0000-0000EAB40000}"/>
    <cellStyle name="20% - Accent1 5 2 2 6 8 2" xfId="46498" xr:uid="{00000000-0005-0000-0000-0000EBB40000}"/>
    <cellStyle name="20% - Accent1 5 2 2 6 9" xfId="46499" xr:uid="{00000000-0005-0000-0000-0000ECB40000}"/>
    <cellStyle name="20% - Accent1 5 2 2 7" xfId="46500" xr:uid="{00000000-0005-0000-0000-0000EDB40000}"/>
    <cellStyle name="20% - Accent1 5 2 2 7 2" xfId="46501" xr:uid="{00000000-0005-0000-0000-0000EEB40000}"/>
    <cellStyle name="20% - Accent1 5 2 2 7 2 2" xfId="46502" xr:uid="{00000000-0005-0000-0000-0000EFB40000}"/>
    <cellStyle name="20% - Accent1 5 2 2 7 2 2 2" xfId="46503" xr:uid="{00000000-0005-0000-0000-0000F0B40000}"/>
    <cellStyle name="20% - Accent1 5 2 2 7 2 3" xfId="46504" xr:uid="{00000000-0005-0000-0000-0000F1B40000}"/>
    <cellStyle name="20% - Accent1 5 2 2 7 3" xfId="46505" xr:uid="{00000000-0005-0000-0000-0000F2B40000}"/>
    <cellStyle name="20% - Accent1 5 2 2 7 3 2" xfId="46506" xr:uid="{00000000-0005-0000-0000-0000F3B40000}"/>
    <cellStyle name="20% - Accent1 5 2 2 7 4" xfId="46507" xr:uid="{00000000-0005-0000-0000-0000F4B40000}"/>
    <cellStyle name="20% - Accent1 5 2 2 8" xfId="46508" xr:uid="{00000000-0005-0000-0000-0000F5B40000}"/>
    <cellStyle name="20% - Accent1 5 2 2 8 2" xfId="46509" xr:uid="{00000000-0005-0000-0000-0000F6B40000}"/>
    <cellStyle name="20% - Accent1 5 2 2 8 2 2" xfId="46510" xr:uid="{00000000-0005-0000-0000-0000F7B40000}"/>
    <cellStyle name="20% - Accent1 5 2 2 8 2 2 2" xfId="46511" xr:uid="{00000000-0005-0000-0000-0000F8B40000}"/>
    <cellStyle name="20% - Accent1 5 2 2 8 2 3" xfId="46512" xr:uid="{00000000-0005-0000-0000-0000F9B40000}"/>
    <cellStyle name="20% - Accent1 5 2 2 8 3" xfId="46513" xr:uid="{00000000-0005-0000-0000-0000FAB40000}"/>
    <cellStyle name="20% - Accent1 5 2 2 8 3 2" xfId="46514" xr:uid="{00000000-0005-0000-0000-0000FBB40000}"/>
    <cellStyle name="20% - Accent1 5 2 2 8 4" xfId="46515" xr:uid="{00000000-0005-0000-0000-0000FCB40000}"/>
    <cellStyle name="20% - Accent1 5 2 2 9" xfId="46516" xr:uid="{00000000-0005-0000-0000-0000FDB40000}"/>
    <cellStyle name="20% - Accent1 5 2 2 9 2" xfId="46517" xr:uid="{00000000-0005-0000-0000-0000FEB40000}"/>
    <cellStyle name="20% - Accent1 5 2 2 9 2 2" xfId="46518" xr:uid="{00000000-0005-0000-0000-0000FFB40000}"/>
    <cellStyle name="20% - Accent1 5 2 2 9 2 2 2" xfId="46519" xr:uid="{00000000-0005-0000-0000-000000B50000}"/>
    <cellStyle name="20% - Accent1 5 2 2 9 2 3" xfId="46520" xr:uid="{00000000-0005-0000-0000-000001B50000}"/>
    <cellStyle name="20% - Accent1 5 2 2 9 3" xfId="46521" xr:uid="{00000000-0005-0000-0000-000002B50000}"/>
    <cellStyle name="20% - Accent1 5 2 2 9 3 2" xfId="46522" xr:uid="{00000000-0005-0000-0000-000003B50000}"/>
    <cellStyle name="20% - Accent1 5 2 2 9 4" xfId="46523" xr:uid="{00000000-0005-0000-0000-000004B50000}"/>
    <cellStyle name="20% - Accent1 5 2 3" xfId="46524" xr:uid="{00000000-0005-0000-0000-000005B50000}"/>
    <cellStyle name="20% - Accent1 5 2 3 10" xfId="46525" xr:uid="{00000000-0005-0000-0000-000006B50000}"/>
    <cellStyle name="20% - Accent1 5 2 3 10 2" xfId="46526" xr:uid="{00000000-0005-0000-0000-000007B50000}"/>
    <cellStyle name="20% - Accent1 5 2 3 11" xfId="46527" xr:uid="{00000000-0005-0000-0000-000008B50000}"/>
    <cellStyle name="20% - Accent1 5 2 3 2" xfId="46528" xr:uid="{00000000-0005-0000-0000-000009B50000}"/>
    <cellStyle name="20% - Accent1 5 2 3 2 2" xfId="46529" xr:uid="{00000000-0005-0000-0000-00000AB50000}"/>
    <cellStyle name="20% - Accent1 5 2 3 2 2 2" xfId="46530" xr:uid="{00000000-0005-0000-0000-00000BB50000}"/>
    <cellStyle name="20% - Accent1 5 2 3 2 2 2 2" xfId="46531" xr:uid="{00000000-0005-0000-0000-00000CB50000}"/>
    <cellStyle name="20% - Accent1 5 2 3 2 2 2 2 2" xfId="46532" xr:uid="{00000000-0005-0000-0000-00000DB50000}"/>
    <cellStyle name="20% - Accent1 5 2 3 2 2 2 3" xfId="46533" xr:uid="{00000000-0005-0000-0000-00000EB50000}"/>
    <cellStyle name="20% - Accent1 5 2 3 2 2 3" xfId="46534" xr:uid="{00000000-0005-0000-0000-00000FB50000}"/>
    <cellStyle name="20% - Accent1 5 2 3 2 2 3 2" xfId="46535" xr:uid="{00000000-0005-0000-0000-000010B50000}"/>
    <cellStyle name="20% - Accent1 5 2 3 2 2 4" xfId="46536" xr:uid="{00000000-0005-0000-0000-000011B50000}"/>
    <cellStyle name="20% - Accent1 5 2 3 2 3" xfId="46537" xr:uid="{00000000-0005-0000-0000-000012B50000}"/>
    <cellStyle name="20% - Accent1 5 2 3 2 3 2" xfId="46538" xr:uid="{00000000-0005-0000-0000-000013B50000}"/>
    <cellStyle name="20% - Accent1 5 2 3 2 3 2 2" xfId="46539" xr:uid="{00000000-0005-0000-0000-000014B50000}"/>
    <cellStyle name="20% - Accent1 5 2 3 2 3 2 2 2" xfId="46540" xr:uid="{00000000-0005-0000-0000-000015B50000}"/>
    <cellStyle name="20% - Accent1 5 2 3 2 3 2 3" xfId="46541" xr:uid="{00000000-0005-0000-0000-000016B50000}"/>
    <cellStyle name="20% - Accent1 5 2 3 2 3 3" xfId="46542" xr:uid="{00000000-0005-0000-0000-000017B50000}"/>
    <cellStyle name="20% - Accent1 5 2 3 2 3 3 2" xfId="46543" xr:uid="{00000000-0005-0000-0000-000018B50000}"/>
    <cellStyle name="20% - Accent1 5 2 3 2 3 4" xfId="46544" xr:uid="{00000000-0005-0000-0000-000019B50000}"/>
    <cellStyle name="20% - Accent1 5 2 3 2 4" xfId="46545" xr:uid="{00000000-0005-0000-0000-00001AB50000}"/>
    <cellStyle name="20% - Accent1 5 2 3 2 4 2" xfId="46546" xr:uid="{00000000-0005-0000-0000-00001BB50000}"/>
    <cellStyle name="20% - Accent1 5 2 3 2 4 2 2" xfId="46547" xr:uid="{00000000-0005-0000-0000-00001CB50000}"/>
    <cellStyle name="20% - Accent1 5 2 3 2 4 2 2 2" xfId="46548" xr:uid="{00000000-0005-0000-0000-00001DB50000}"/>
    <cellStyle name="20% - Accent1 5 2 3 2 4 2 3" xfId="46549" xr:uid="{00000000-0005-0000-0000-00001EB50000}"/>
    <cellStyle name="20% - Accent1 5 2 3 2 4 3" xfId="46550" xr:uid="{00000000-0005-0000-0000-00001FB50000}"/>
    <cellStyle name="20% - Accent1 5 2 3 2 4 3 2" xfId="46551" xr:uid="{00000000-0005-0000-0000-000020B50000}"/>
    <cellStyle name="20% - Accent1 5 2 3 2 4 4" xfId="46552" xr:uid="{00000000-0005-0000-0000-000021B50000}"/>
    <cellStyle name="20% - Accent1 5 2 3 2 5" xfId="46553" xr:uid="{00000000-0005-0000-0000-000022B50000}"/>
    <cellStyle name="20% - Accent1 5 2 3 2 5 2" xfId="46554" xr:uid="{00000000-0005-0000-0000-000023B50000}"/>
    <cellStyle name="20% - Accent1 5 2 3 2 5 2 2" xfId="46555" xr:uid="{00000000-0005-0000-0000-000024B50000}"/>
    <cellStyle name="20% - Accent1 5 2 3 2 5 3" xfId="46556" xr:uid="{00000000-0005-0000-0000-000025B50000}"/>
    <cellStyle name="20% - Accent1 5 2 3 2 6" xfId="46557" xr:uid="{00000000-0005-0000-0000-000026B50000}"/>
    <cellStyle name="20% - Accent1 5 2 3 2 6 2" xfId="46558" xr:uid="{00000000-0005-0000-0000-000027B50000}"/>
    <cellStyle name="20% - Accent1 5 2 3 2 6 2 2" xfId="46559" xr:uid="{00000000-0005-0000-0000-000028B50000}"/>
    <cellStyle name="20% - Accent1 5 2 3 2 6 3" xfId="46560" xr:uid="{00000000-0005-0000-0000-000029B50000}"/>
    <cellStyle name="20% - Accent1 5 2 3 2 7" xfId="46561" xr:uid="{00000000-0005-0000-0000-00002AB50000}"/>
    <cellStyle name="20% - Accent1 5 2 3 2 7 2" xfId="46562" xr:uid="{00000000-0005-0000-0000-00002BB50000}"/>
    <cellStyle name="20% - Accent1 5 2 3 2 8" xfId="46563" xr:uid="{00000000-0005-0000-0000-00002CB50000}"/>
    <cellStyle name="20% - Accent1 5 2 3 2 8 2" xfId="46564" xr:uid="{00000000-0005-0000-0000-00002DB50000}"/>
    <cellStyle name="20% - Accent1 5 2 3 2 9" xfId="46565" xr:uid="{00000000-0005-0000-0000-00002EB50000}"/>
    <cellStyle name="20% - Accent1 5 2 3 3" xfId="46566" xr:uid="{00000000-0005-0000-0000-00002FB50000}"/>
    <cellStyle name="20% - Accent1 5 2 3 3 2" xfId="46567" xr:uid="{00000000-0005-0000-0000-000030B50000}"/>
    <cellStyle name="20% - Accent1 5 2 3 3 2 2" xfId="46568" xr:uid="{00000000-0005-0000-0000-000031B50000}"/>
    <cellStyle name="20% - Accent1 5 2 3 3 2 2 2" xfId="46569" xr:uid="{00000000-0005-0000-0000-000032B50000}"/>
    <cellStyle name="20% - Accent1 5 2 3 3 2 2 2 2" xfId="46570" xr:uid="{00000000-0005-0000-0000-000033B50000}"/>
    <cellStyle name="20% - Accent1 5 2 3 3 2 2 3" xfId="46571" xr:uid="{00000000-0005-0000-0000-000034B50000}"/>
    <cellStyle name="20% - Accent1 5 2 3 3 2 3" xfId="46572" xr:uid="{00000000-0005-0000-0000-000035B50000}"/>
    <cellStyle name="20% - Accent1 5 2 3 3 2 3 2" xfId="46573" xr:uid="{00000000-0005-0000-0000-000036B50000}"/>
    <cellStyle name="20% - Accent1 5 2 3 3 2 4" xfId="46574" xr:uid="{00000000-0005-0000-0000-000037B50000}"/>
    <cellStyle name="20% - Accent1 5 2 3 3 3" xfId="46575" xr:uid="{00000000-0005-0000-0000-000038B50000}"/>
    <cellStyle name="20% - Accent1 5 2 3 3 3 2" xfId="46576" xr:uid="{00000000-0005-0000-0000-000039B50000}"/>
    <cellStyle name="20% - Accent1 5 2 3 3 3 2 2" xfId="46577" xr:uid="{00000000-0005-0000-0000-00003AB50000}"/>
    <cellStyle name="20% - Accent1 5 2 3 3 3 2 2 2" xfId="46578" xr:uid="{00000000-0005-0000-0000-00003BB50000}"/>
    <cellStyle name="20% - Accent1 5 2 3 3 3 2 3" xfId="46579" xr:uid="{00000000-0005-0000-0000-00003CB50000}"/>
    <cellStyle name="20% - Accent1 5 2 3 3 3 3" xfId="46580" xr:uid="{00000000-0005-0000-0000-00003DB50000}"/>
    <cellStyle name="20% - Accent1 5 2 3 3 3 3 2" xfId="46581" xr:uid="{00000000-0005-0000-0000-00003EB50000}"/>
    <cellStyle name="20% - Accent1 5 2 3 3 3 4" xfId="46582" xr:uid="{00000000-0005-0000-0000-00003FB50000}"/>
    <cellStyle name="20% - Accent1 5 2 3 3 4" xfId="46583" xr:uid="{00000000-0005-0000-0000-000040B50000}"/>
    <cellStyle name="20% - Accent1 5 2 3 3 4 2" xfId="46584" xr:uid="{00000000-0005-0000-0000-000041B50000}"/>
    <cellStyle name="20% - Accent1 5 2 3 3 4 2 2" xfId="46585" xr:uid="{00000000-0005-0000-0000-000042B50000}"/>
    <cellStyle name="20% - Accent1 5 2 3 3 4 2 2 2" xfId="46586" xr:uid="{00000000-0005-0000-0000-000043B50000}"/>
    <cellStyle name="20% - Accent1 5 2 3 3 4 2 3" xfId="46587" xr:uid="{00000000-0005-0000-0000-000044B50000}"/>
    <cellStyle name="20% - Accent1 5 2 3 3 4 3" xfId="46588" xr:uid="{00000000-0005-0000-0000-000045B50000}"/>
    <cellStyle name="20% - Accent1 5 2 3 3 4 3 2" xfId="46589" xr:uid="{00000000-0005-0000-0000-000046B50000}"/>
    <cellStyle name="20% - Accent1 5 2 3 3 4 4" xfId="46590" xr:uid="{00000000-0005-0000-0000-000047B50000}"/>
    <cellStyle name="20% - Accent1 5 2 3 3 5" xfId="46591" xr:uid="{00000000-0005-0000-0000-000048B50000}"/>
    <cellStyle name="20% - Accent1 5 2 3 3 5 2" xfId="46592" xr:uid="{00000000-0005-0000-0000-000049B50000}"/>
    <cellStyle name="20% - Accent1 5 2 3 3 5 2 2" xfId="46593" xr:uid="{00000000-0005-0000-0000-00004AB50000}"/>
    <cellStyle name="20% - Accent1 5 2 3 3 5 3" xfId="46594" xr:uid="{00000000-0005-0000-0000-00004BB50000}"/>
    <cellStyle name="20% - Accent1 5 2 3 3 6" xfId="46595" xr:uid="{00000000-0005-0000-0000-00004CB50000}"/>
    <cellStyle name="20% - Accent1 5 2 3 3 6 2" xfId="46596" xr:uid="{00000000-0005-0000-0000-00004DB50000}"/>
    <cellStyle name="20% - Accent1 5 2 3 3 6 2 2" xfId="46597" xr:uid="{00000000-0005-0000-0000-00004EB50000}"/>
    <cellStyle name="20% - Accent1 5 2 3 3 6 3" xfId="46598" xr:uid="{00000000-0005-0000-0000-00004FB50000}"/>
    <cellStyle name="20% - Accent1 5 2 3 3 7" xfId="46599" xr:uid="{00000000-0005-0000-0000-000050B50000}"/>
    <cellStyle name="20% - Accent1 5 2 3 3 7 2" xfId="46600" xr:uid="{00000000-0005-0000-0000-000051B50000}"/>
    <cellStyle name="20% - Accent1 5 2 3 3 8" xfId="46601" xr:uid="{00000000-0005-0000-0000-000052B50000}"/>
    <cellStyle name="20% - Accent1 5 2 3 3 8 2" xfId="46602" xr:uid="{00000000-0005-0000-0000-000053B50000}"/>
    <cellStyle name="20% - Accent1 5 2 3 3 9" xfId="46603" xr:uid="{00000000-0005-0000-0000-000054B50000}"/>
    <cellStyle name="20% - Accent1 5 2 3 4" xfId="46604" xr:uid="{00000000-0005-0000-0000-000055B50000}"/>
    <cellStyle name="20% - Accent1 5 2 3 4 2" xfId="46605" xr:uid="{00000000-0005-0000-0000-000056B50000}"/>
    <cellStyle name="20% - Accent1 5 2 3 4 2 2" xfId="46606" xr:uid="{00000000-0005-0000-0000-000057B50000}"/>
    <cellStyle name="20% - Accent1 5 2 3 4 2 2 2" xfId="46607" xr:uid="{00000000-0005-0000-0000-000058B50000}"/>
    <cellStyle name="20% - Accent1 5 2 3 4 2 3" xfId="46608" xr:uid="{00000000-0005-0000-0000-000059B50000}"/>
    <cellStyle name="20% - Accent1 5 2 3 4 3" xfId="46609" xr:uid="{00000000-0005-0000-0000-00005AB50000}"/>
    <cellStyle name="20% - Accent1 5 2 3 4 3 2" xfId="46610" xr:uid="{00000000-0005-0000-0000-00005BB50000}"/>
    <cellStyle name="20% - Accent1 5 2 3 4 4" xfId="46611" xr:uid="{00000000-0005-0000-0000-00005CB50000}"/>
    <cellStyle name="20% - Accent1 5 2 3 5" xfId="46612" xr:uid="{00000000-0005-0000-0000-00005DB50000}"/>
    <cellStyle name="20% - Accent1 5 2 3 5 2" xfId="46613" xr:uid="{00000000-0005-0000-0000-00005EB50000}"/>
    <cellStyle name="20% - Accent1 5 2 3 5 2 2" xfId="46614" xr:uid="{00000000-0005-0000-0000-00005FB50000}"/>
    <cellStyle name="20% - Accent1 5 2 3 5 2 2 2" xfId="46615" xr:uid="{00000000-0005-0000-0000-000060B50000}"/>
    <cellStyle name="20% - Accent1 5 2 3 5 2 3" xfId="46616" xr:uid="{00000000-0005-0000-0000-000061B50000}"/>
    <cellStyle name="20% - Accent1 5 2 3 5 3" xfId="46617" xr:uid="{00000000-0005-0000-0000-000062B50000}"/>
    <cellStyle name="20% - Accent1 5 2 3 5 3 2" xfId="46618" xr:uid="{00000000-0005-0000-0000-000063B50000}"/>
    <cellStyle name="20% - Accent1 5 2 3 5 4" xfId="46619" xr:uid="{00000000-0005-0000-0000-000064B50000}"/>
    <cellStyle name="20% - Accent1 5 2 3 6" xfId="46620" xr:uid="{00000000-0005-0000-0000-000065B50000}"/>
    <cellStyle name="20% - Accent1 5 2 3 6 2" xfId="46621" xr:uid="{00000000-0005-0000-0000-000066B50000}"/>
    <cellStyle name="20% - Accent1 5 2 3 6 2 2" xfId="46622" xr:uid="{00000000-0005-0000-0000-000067B50000}"/>
    <cellStyle name="20% - Accent1 5 2 3 6 2 2 2" xfId="46623" xr:uid="{00000000-0005-0000-0000-000068B50000}"/>
    <cellStyle name="20% - Accent1 5 2 3 6 2 3" xfId="46624" xr:uid="{00000000-0005-0000-0000-000069B50000}"/>
    <cellStyle name="20% - Accent1 5 2 3 6 3" xfId="46625" xr:uid="{00000000-0005-0000-0000-00006AB50000}"/>
    <cellStyle name="20% - Accent1 5 2 3 6 3 2" xfId="46626" xr:uid="{00000000-0005-0000-0000-00006BB50000}"/>
    <cellStyle name="20% - Accent1 5 2 3 6 4" xfId="46627" xr:uid="{00000000-0005-0000-0000-00006CB50000}"/>
    <cellStyle name="20% - Accent1 5 2 3 7" xfId="46628" xr:uid="{00000000-0005-0000-0000-00006DB50000}"/>
    <cellStyle name="20% - Accent1 5 2 3 7 2" xfId="46629" xr:uid="{00000000-0005-0000-0000-00006EB50000}"/>
    <cellStyle name="20% - Accent1 5 2 3 7 2 2" xfId="46630" xr:uid="{00000000-0005-0000-0000-00006FB50000}"/>
    <cellStyle name="20% - Accent1 5 2 3 7 3" xfId="46631" xr:uid="{00000000-0005-0000-0000-000070B50000}"/>
    <cellStyle name="20% - Accent1 5 2 3 8" xfId="46632" xr:uid="{00000000-0005-0000-0000-000071B50000}"/>
    <cellStyle name="20% - Accent1 5 2 3 8 2" xfId="46633" xr:uid="{00000000-0005-0000-0000-000072B50000}"/>
    <cellStyle name="20% - Accent1 5 2 3 8 2 2" xfId="46634" xr:uid="{00000000-0005-0000-0000-000073B50000}"/>
    <cellStyle name="20% - Accent1 5 2 3 8 3" xfId="46635" xr:uid="{00000000-0005-0000-0000-000074B50000}"/>
    <cellStyle name="20% - Accent1 5 2 3 9" xfId="46636" xr:uid="{00000000-0005-0000-0000-000075B50000}"/>
    <cellStyle name="20% - Accent1 5 2 3 9 2" xfId="46637" xr:uid="{00000000-0005-0000-0000-000076B50000}"/>
    <cellStyle name="20% - Accent1 5 2 4" xfId="46638" xr:uid="{00000000-0005-0000-0000-000077B50000}"/>
    <cellStyle name="20% - Accent1 5 2 4 10" xfId="46639" xr:uid="{00000000-0005-0000-0000-000078B50000}"/>
    <cellStyle name="20% - Accent1 5 2 4 10 2" xfId="46640" xr:uid="{00000000-0005-0000-0000-000079B50000}"/>
    <cellStyle name="20% - Accent1 5 2 4 11" xfId="46641" xr:uid="{00000000-0005-0000-0000-00007AB50000}"/>
    <cellStyle name="20% - Accent1 5 2 4 2" xfId="46642" xr:uid="{00000000-0005-0000-0000-00007BB50000}"/>
    <cellStyle name="20% - Accent1 5 2 4 2 2" xfId="46643" xr:uid="{00000000-0005-0000-0000-00007CB50000}"/>
    <cellStyle name="20% - Accent1 5 2 4 2 2 2" xfId="46644" xr:uid="{00000000-0005-0000-0000-00007DB50000}"/>
    <cellStyle name="20% - Accent1 5 2 4 2 2 2 2" xfId="46645" xr:uid="{00000000-0005-0000-0000-00007EB50000}"/>
    <cellStyle name="20% - Accent1 5 2 4 2 2 2 2 2" xfId="46646" xr:uid="{00000000-0005-0000-0000-00007FB50000}"/>
    <cellStyle name="20% - Accent1 5 2 4 2 2 2 3" xfId="46647" xr:uid="{00000000-0005-0000-0000-000080B50000}"/>
    <cellStyle name="20% - Accent1 5 2 4 2 2 3" xfId="46648" xr:uid="{00000000-0005-0000-0000-000081B50000}"/>
    <cellStyle name="20% - Accent1 5 2 4 2 2 3 2" xfId="46649" xr:uid="{00000000-0005-0000-0000-000082B50000}"/>
    <cellStyle name="20% - Accent1 5 2 4 2 2 4" xfId="46650" xr:uid="{00000000-0005-0000-0000-000083B50000}"/>
    <cellStyle name="20% - Accent1 5 2 4 2 3" xfId="46651" xr:uid="{00000000-0005-0000-0000-000084B50000}"/>
    <cellStyle name="20% - Accent1 5 2 4 2 3 2" xfId="46652" xr:uid="{00000000-0005-0000-0000-000085B50000}"/>
    <cellStyle name="20% - Accent1 5 2 4 2 3 2 2" xfId="46653" xr:uid="{00000000-0005-0000-0000-000086B50000}"/>
    <cellStyle name="20% - Accent1 5 2 4 2 3 2 2 2" xfId="46654" xr:uid="{00000000-0005-0000-0000-000087B50000}"/>
    <cellStyle name="20% - Accent1 5 2 4 2 3 2 3" xfId="46655" xr:uid="{00000000-0005-0000-0000-000088B50000}"/>
    <cellStyle name="20% - Accent1 5 2 4 2 3 3" xfId="46656" xr:uid="{00000000-0005-0000-0000-000089B50000}"/>
    <cellStyle name="20% - Accent1 5 2 4 2 3 3 2" xfId="46657" xr:uid="{00000000-0005-0000-0000-00008AB50000}"/>
    <cellStyle name="20% - Accent1 5 2 4 2 3 4" xfId="46658" xr:uid="{00000000-0005-0000-0000-00008BB50000}"/>
    <cellStyle name="20% - Accent1 5 2 4 2 4" xfId="46659" xr:uid="{00000000-0005-0000-0000-00008CB50000}"/>
    <cellStyle name="20% - Accent1 5 2 4 2 4 2" xfId="46660" xr:uid="{00000000-0005-0000-0000-00008DB50000}"/>
    <cellStyle name="20% - Accent1 5 2 4 2 4 2 2" xfId="46661" xr:uid="{00000000-0005-0000-0000-00008EB50000}"/>
    <cellStyle name="20% - Accent1 5 2 4 2 4 2 2 2" xfId="46662" xr:uid="{00000000-0005-0000-0000-00008FB50000}"/>
    <cellStyle name="20% - Accent1 5 2 4 2 4 2 3" xfId="46663" xr:uid="{00000000-0005-0000-0000-000090B50000}"/>
    <cellStyle name="20% - Accent1 5 2 4 2 4 3" xfId="46664" xr:uid="{00000000-0005-0000-0000-000091B50000}"/>
    <cellStyle name="20% - Accent1 5 2 4 2 4 3 2" xfId="46665" xr:uid="{00000000-0005-0000-0000-000092B50000}"/>
    <cellStyle name="20% - Accent1 5 2 4 2 4 4" xfId="46666" xr:uid="{00000000-0005-0000-0000-000093B50000}"/>
    <cellStyle name="20% - Accent1 5 2 4 2 5" xfId="46667" xr:uid="{00000000-0005-0000-0000-000094B50000}"/>
    <cellStyle name="20% - Accent1 5 2 4 2 5 2" xfId="46668" xr:uid="{00000000-0005-0000-0000-000095B50000}"/>
    <cellStyle name="20% - Accent1 5 2 4 2 5 2 2" xfId="46669" xr:uid="{00000000-0005-0000-0000-000096B50000}"/>
    <cellStyle name="20% - Accent1 5 2 4 2 5 3" xfId="46670" xr:uid="{00000000-0005-0000-0000-000097B50000}"/>
    <cellStyle name="20% - Accent1 5 2 4 2 6" xfId="46671" xr:uid="{00000000-0005-0000-0000-000098B50000}"/>
    <cellStyle name="20% - Accent1 5 2 4 2 6 2" xfId="46672" xr:uid="{00000000-0005-0000-0000-000099B50000}"/>
    <cellStyle name="20% - Accent1 5 2 4 2 6 2 2" xfId="46673" xr:uid="{00000000-0005-0000-0000-00009AB50000}"/>
    <cellStyle name="20% - Accent1 5 2 4 2 6 3" xfId="46674" xr:uid="{00000000-0005-0000-0000-00009BB50000}"/>
    <cellStyle name="20% - Accent1 5 2 4 2 7" xfId="46675" xr:uid="{00000000-0005-0000-0000-00009CB50000}"/>
    <cellStyle name="20% - Accent1 5 2 4 2 7 2" xfId="46676" xr:uid="{00000000-0005-0000-0000-00009DB50000}"/>
    <cellStyle name="20% - Accent1 5 2 4 2 8" xfId="46677" xr:uid="{00000000-0005-0000-0000-00009EB50000}"/>
    <cellStyle name="20% - Accent1 5 2 4 2 8 2" xfId="46678" xr:uid="{00000000-0005-0000-0000-00009FB50000}"/>
    <cellStyle name="20% - Accent1 5 2 4 2 9" xfId="46679" xr:uid="{00000000-0005-0000-0000-0000A0B50000}"/>
    <cellStyle name="20% - Accent1 5 2 4 3" xfId="46680" xr:uid="{00000000-0005-0000-0000-0000A1B50000}"/>
    <cellStyle name="20% - Accent1 5 2 4 3 2" xfId="46681" xr:uid="{00000000-0005-0000-0000-0000A2B50000}"/>
    <cellStyle name="20% - Accent1 5 2 4 3 2 2" xfId="46682" xr:uid="{00000000-0005-0000-0000-0000A3B50000}"/>
    <cellStyle name="20% - Accent1 5 2 4 3 2 2 2" xfId="46683" xr:uid="{00000000-0005-0000-0000-0000A4B50000}"/>
    <cellStyle name="20% - Accent1 5 2 4 3 2 2 2 2" xfId="46684" xr:uid="{00000000-0005-0000-0000-0000A5B50000}"/>
    <cellStyle name="20% - Accent1 5 2 4 3 2 2 3" xfId="46685" xr:uid="{00000000-0005-0000-0000-0000A6B50000}"/>
    <cellStyle name="20% - Accent1 5 2 4 3 2 3" xfId="46686" xr:uid="{00000000-0005-0000-0000-0000A7B50000}"/>
    <cellStyle name="20% - Accent1 5 2 4 3 2 3 2" xfId="46687" xr:uid="{00000000-0005-0000-0000-0000A8B50000}"/>
    <cellStyle name="20% - Accent1 5 2 4 3 2 4" xfId="46688" xr:uid="{00000000-0005-0000-0000-0000A9B50000}"/>
    <cellStyle name="20% - Accent1 5 2 4 3 3" xfId="46689" xr:uid="{00000000-0005-0000-0000-0000AAB50000}"/>
    <cellStyle name="20% - Accent1 5 2 4 3 3 2" xfId="46690" xr:uid="{00000000-0005-0000-0000-0000ABB50000}"/>
    <cellStyle name="20% - Accent1 5 2 4 3 3 2 2" xfId="46691" xr:uid="{00000000-0005-0000-0000-0000ACB50000}"/>
    <cellStyle name="20% - Accent1 5 2 4 3 3 2 2 2" xfId="46692" xr:uid="{00000000-0005-0000-0000-0000ADB50000}"/>
    <cellStyle name="20% - Accent1 5 2 4 3 3 2 3" xfId="46693" xr:uid="{00000000-0005-0000-0000-0000AEB50000}"/>
    <cellStyle name="20% - Accent1 5 2 4 3 3 3" xfId="46694" xr:uid="{00000000-0005-0000-0000-0000AFB50000}"/>
    <cellStyle name="20% - Accent1 5 2 4 3 3 3 2" xfId="46695" xr:uid="{00000000-0005-0000-0000-0000B0B50000}"/>
    <cellStyle name="20% - Accent1 5 2 4 3 3 4" xfId="46696" xr:uid="{00000000-0005-0000-0000-0000B1B50000}"/>
    <cellStyle name="20% - Accent1 5 2 4 3 4" xfId="46697" xr:uid="{00000000-0005-0000-0000-0000B2B50000}"/>
    <cellStyle name="20% - Accent1 5 2 4 3 4 2" xfId="46698" xr:uid="{00000000-0005-0000-0000-0000B3B50000}"/>
    <cellStyle name="20% - Accent1 5 2 4 3 4 2 2" xfId="46699" xr:uid="{00000000-0005-0000-0000-0000B4B50000}"/>
    <cellStyle name="20% - Accent1 5 2 4 3 4 2 2 2" xfId="46700" xr:uid="{00000000-0005-0000-0000-0000B5B50000}"/>
    <cellStyle name="20% - Accent1 5 2 4 3 4 2 3" xfId="46701" xr:uid="{00000000-0005-0000-0000-0000B6B50000}"/>
    <cellStyle name="20% - Accent1 5 2 4 3 4 3" xfId="46702" xr:uid="{00000000-0005-0000-0000-0000B7B50000}"/>
    <cellStyle name="20% - Accent1 5 2 4 3 4 3 2" xfId="46703" xr:uid="{00000000-0005-0000-0000-0000B8B50000}"/>
    <cellStyle name="20% - Accent1 5 2 4 3 4 4" xfId="46704" xr:uid="{00000000-0005-0000-0000-0000B9B50000}"/>
    <cellStyle name="20% - Accent1 5 2 4 3 5" xfId="46705" xr:uid="{00000000-0005-0000-0000-0000BAB50000}"/>
    <cellStyle name="20% - Accent1 5 2 4 3 5 2" xfId="46706" xr:uid="{00000000-0005-0000-0000-0000BBB50000}"/>
    <cellStyle name="20% - Accent1 5 2 4 3 5 2 2" xfId="46707" xr:uid="{00000000-0005-0000-0000-0000BCB50000}"/>
    <cellStyle name="20% - Accent1 5 2 4 3 5 3" xfId="46708" xr:uid="{00000000-0005-0000-0000-0000BDB50000}"/>
    <cellStyle name="20% - Accent1 5 2 4 3 6" xfId="46709" xr:uid="{00000000-0005-0000-0000-0000BEB50000}"/>
    <cellStyle name="20% - Accent1 5 2 4 3 6 2" xfId="46710" xr:uid="{00000000-0005-0000-0000-0000BFB50000}"/>
    <cellStyle name="20% - Accent1 5 2 4 3 6 2 2" xfId="46711" xr:uid="{00000000-0005-0000-0000-0000C0B50000}"/>
    <cellStyle name="20% - Accent1 5 2 4 3 6 3" xfId="46712" xr:uid="{00000000-0005-0000-0000-0000C1B50000}"/>
    <cellStyle name="20% - Accent1 5 2 4 3 7" xfId="46713" xr:uid="{00000000-0005-0000-0000-0000C2B50000}"/>
    <cellStyle name="20% - Accent1 5 2 4 3 7 2" xfId="46714" xr:uid="{00000000-0005-0000-0000-0000C3B50000}"/>
    <cellStyle name="20% - Accent1 5 2 4 3 8" xfId="46715" xr:uid="{00000000-0005-0000-0000-0000C4B50000}"/>
    <cellStyle name="20% - Accent1 5 2 4 3 8 2" xfId="46716" xr:uid="{00000000-0005-0000-0000-0000C5B50000}"/>
    <cellStyle name="20% - Accent1 5 2 4 3 9" xfId="46717" xr:uid="{00000000-0005-0000-0000-0000C6B50000}"/>
    <cellStyle name="20% - Accent1 5 2 4 4" xfId="46718" xr:uid="{00000000-0005-0000-0000-0000C7B50000}"/>
    <cellStyle name="20% - Accent1 5 2 4 4 2" xfId="46719" xr:uid="{00000000-0005-0000-0000-0000C8B50000}"/>
    <cellStyle name="20% - Accent1 5 2 4 4 2 2" xfId="46720" xr:uid="{00000000-0005-0000-0000-0000C9B50000}"/>
    <cellStyle name="20% - Accent1 5 2 4 4 2 2 2" xfId="46721" xr:uid="{00000000-0005-0000-0000-0000CAB50000}"/>
    <cellStyle name="20% - Accent1 5 2 4 4 2 3" xfId="46722" xr:uid="{00000000-0005-0000-0000-0000CBB50000}"/>
    <cellStyle name="20% - Accent1 5 2 4 4 3" xfId="46723" xr:uid="{00000000-0005-0000-0000-0000CCB50000}"/>
    <cellStyle name="20% - Accent1 5 2 4 4 3 2" xfId="46724" xr:uid="{00000000-0005-0000-0000-0000CDB50000}"/>
    <cellStyle name="20% - Accent1 5 2 4 4 4" xfId="46725" xr:uid="{00000000-0005-0000-0000-0000CEB50000}"/>
    <cellStyle name="20% - Accent1 5 2 4 5" xfId="46726" xr:uid="{00000000-0005-0000-0000-0000CFB50000}"/>
    <cellStyle name="20% - Accent1 5 2 4 5 2" xfId="46727" xr:uid="{00000000-0005-0000-0000-0000D0B50000}"/>
    <cellStyle name="20% - Accent1 5 2 4 5 2 2" xfId="46728" xr:uid="{00000000-0005-0000-0000-0000D1B50000}"/>
    <cellStyle name="20% - Accent1 5 2 4 5 2 2 2" xfId="46729" xr:uid="{00000000-0005-0000-0000-0000D2B50000}"/>
    <cellStyle name="20% - Accent1 5 2 4 5 2 3" xfId="46730" xr:uid="{00000000-0005-0000-0000-0000D3B50000}"/>
    <cellStyle name="20% - Accent1 5 2 4 5 3" xfId="46731" xr:uid="{00000000-0005-0000-0000-0000D4B50000}"/>
    <cellStyle name="20% - Accent1 5 2 4 5 3 2" xfId="46732" xr:uid="{00000000-0005-0000-0000-0000D5B50000}"/>
    <cellStyle name="20% - Accent1 5 2 4 5 4" xfId="46733" xr:uid="{00000000-0005-0000-0000-0000D6B50000}"/>
    <cellStyle name="20% - Accent1 5 2 4 6" xfId="46734" xr:uid="{00000000-0005-0000-0000-0000D7B50000}"/>
    <cellStyle name="20% - Accent1 5 2 4 6 2" xfId="46735" xr:uid="{00000000-0005-0000-0000-0000D8B50000}"/>
    <cellStyle name="20% - Accent1 5 2 4 6 2 2" xfId="46736" xr:uid="{00000000-0005-0000-0000-0000D9B50000}"/>
    <cellStyle name="20% - Accent1 5 2 4 6 2 2 2" xfId="46737" xr:uid="{00000000-0005-0000-0000-0000DAB50000}"/>
    <cellStyle name="20% - Accent1 5 2 4 6 2 3" xfId="46738" xr:uid="{00000000-0005-0000-0000-0000DBB50000}"/>
    <cellStyle name="20% - Accent1 5 2 4 6 3" xfId="46739" xr:uid="{00000000-0005-0000-0000-0000DCB50000}"/>
    <cellStyle name="20% - Accent1 5 2 4 6 3 2" xfId="46740" xr:uid="{00000000-0005-0000-0000-0000DDB50000}"/>
    <cellStyle name="20% - Accent1 5 2 4 6 4" xfId="46741" xr:uid="{00000000-0005-0000-0000-0000DEB50000}"/>
    <cellStyle name="20% - Accent1 5 2 4 7" xfId="46742" xr:uid="{00000000-0005-0000-0000-0000DFB50000}"/>
    <cellStyle name="20% - Accent1 5 2 4 7 2" xfId="46743" xr:uid="{00000000-0005-0000-0000-0000E0B50000}"/>
    <cellStyle name="20% - Accent1 5 2 4 7 2 2" xfId="46744" xr:uid="{00000000-0005-0000-0000-0000E1B50000}"/>
    <cellStyle name="20% - Accent1 5 2 4 7 3" xfId="46745" xr:uid="{00000000-0005-0000-0000-0000E2B50000}"/>
    <cellStyle name="20% - Accent1 5 2 4 8" xfId="46746" xr:uid="{00000000-0005-0000-0000-0000E3B50000}"/>
    <cellStyle name="20% - Accent1 5 2 4 8 2" xfId="46747" xr:uid="{00000000-0005-0000-0000-0000E4B50000}"/>
    <cellStyle name="20% - Accent1 5 2 4 8 2 2" xfId="46748" xr:uid="{00000000-0005-0000-0000-0000E5B50000}"/>
    <cellStyle name="20% - Accent1 5 2 4 8 3" xfId="46749" xr:uid="{00000000-0005-0000-0000-0000E6B50000}"/>
    <cellStyle name="20% - Accent1 5 2 4 9" xfId="46750" xr:uid="{00000000-0005-0000-0000-0000E7B50000}"/>
    <cellStyle name="20% - Accent1 5 2 4 9 2" xfId="46751" xr:uid="{00000000-0005-0000-0000-0000E8B50000}"/>
    <cellStyle name="20% - Accent1 5 2 5" xfId="46752" xr:uid="{00000000-0005-0000-0000-0000E9B50000}"/>
    <cellStyle name="20% - Accent1 5 2 5 10" xfId="46753" xr:uid="{00000000-0005-0000-0000-0000EAB50000}"/>
    <cellStyle name="20% - Accent1 5 2 5 10 2" xfId="46754" xr:uid="{00000000-0005-0000-0000-0000EBB50000}"/>
    <cellStyle name="20% - Accent1 5 2 5 11" xfId="46755" xr:uid="{00000000-0005-0000-0000-0000ECB50000}"/>
    <cellStyle name="20% - Accent1 5 2 5 2" xfId="46756" xr:uid="{00000000-0005-0000-0000-0000EDB50000}"/>
    <cellStyle name="20% - Accent1 5 2 5 2 2" xfId="46757" xr:uid="{00000000-0005-0000-0000-0000EEB50000}"/>
    <cellStyle name="20% - Accent1 5 2 5 2 2 2" xfId="46758" xr:uid="{00000000-0005-0000-0000-0000EFB50000}"/>
    <cellStyle name="20% - Accent1 5 2 5 2 2 2 2" xfId="46759" xr:uid="{00000000-0005-0000-0000-0000F0B50000}"/>
    <cellStyle name="20% - Accent1 5 2 5 2 2 2 2 2" xfId="46760" xr:uid="{00000000-0005-0000-0000-0000F1B50000}"/>
    <cellStyle name="20% - Accent1 5 2 5 2 2 2 3" xfId="46761" xr:uid="{00000000-0005-0000-0000-0000F2B50000}"/>
    <cellStyle name="20% - Accent1 5 2 5 2 2 3" xfId="46762" xr:uid="{00000000-0005-0000-0000-0000F3B50000}"/>
    <cellStyle name="20% - Accent1 5 2 5 2 2 3 2" xfId="46763" xr:uid="{00000000-0005-0000-0000-0000F4B50000}"/>
    <cellStyle name="20% - Accent1 5 2 5 2 2 4" xfId="46764" xr:uid="{00000000-0005-0000-0000-0000F5B50000}"/>
    <cellStyle name="20% - Accent1 5 2 5 2 3" xfId="46765" xr:uid="{00000000-0005-0000-0000-0000F6B50000}"/>
    <cellStyle name="20% - Accent1 5 2 5 2 3 2" xfId="46766" xr:uid="{00000000-0005-0000-0000-0000F7B50000}"/>
    <cellStyle name="20% - Accent1 5 2 5 2 3 2 2" xfId="46767" xr:uid="{00000000-0005-0000-0000-0000F8B50000}"/>
    <cellStyle name="20% - Accent1 5 2 5 2 3 2 2 2" xfId="46768" xr:uid="{00000000-0005-0000-0000-0000F9B50000}"/>
    <cellStyle name="20% - Accent1 5 2 5 2 3 2 3" xfId="46769" xr:uid="{00000000-0005-0000-0000-0000FAB50000}"/>
    <cellStyle name="20% - Accent1 5 2 5 2 3 3" xfId="46770" xr:uid="{00000000-0005-0000-0000-0000FBB50000}"/>
    <cellStyle name="20% - Accent1 5 2 5 2 3 3 2" xfId="46771" xr:uid="{00000000-0005-0000-0000-0000FCB50000}"/>
    <cellStyle name="20% - Accent1 5 2 5 2 3 4" xfId="46772" xr:uid="{00000000-0005-0000-0000-0000FDB50000}"/>
    <cellStyle name="20% - Accent1 5 2 5 2 4" xfId="46773" xr:uid="{00000000-0005-0000-0000-0000FEB50000}"/>
    <cellStyle name="20% - Accent1 5 2 5 2 4 2" xfId="46774" xr:uid="{00000000-0005-0000-0000-0000FFB50000}"/>
    <cellStyle name="20% - Accent1 5 2 5 2 4 2 2" xfId="46775" xr:uid="{00000000-0005-0000-0000-000000B60000}"/>
    <cellStyle name="20% - Accent1 5 2 5 2 4 2 2 2" xfId="46776" xr:uid="{00000000-0005-0000-0000-000001B60000}"/>
    <cellStyle name="20% - Accent1 5 2 5 2 4 2 3" xfId="46777" xr:uid="{00000000-0005-0000-0000-000002B60000}"/>
    <cellStyle name="20% - Accent1 5 2 5 2 4 3" xfId="46778" xr:uid="{00000000-0005-0000-0000-000003B60000}"/>
    <cellStyle name="20% - Accent1 5 2 5 2 4 3 2" xfId="46779" xr:uid="{00000000-0005-0000-0000-000004B60000}"/>
    <cellStyle name="20% - Accent1 5 2 5 2 4 4" xfId="46780" xr:uid="{00000000-0005-0000-0000-000005B60000}"/>
    <cellStyle name="20% - Accent1 5 2 5 2 5" xfId="46781" xr:uid="{00000000-0005-0000-0000-000006B60000}"/>
    <cellStyle name="20% - Accent1 5 2 5 2 5 2" xfId="46782" xr:uid="{00000000-0005-0000-0000-000007B60000}"/>
    <cellStyle name="20% - Accent1 5 2 5 2 5 2 2" xfId="46783" xr:uid="{00000000-0005-0000-0000-000008B60000}"/>
    <cellStyle name="20% - Accent1 5 2 5 2 5 3" xfId="46784" xr:uid="{00000000-0005-0000-0000-000009B60000}"/>
    <cellStyle name="20% - Accent1 5 2 5 2 6" xfId="46785" xr:uid="{00000000-0005-0000-0000-00000AB60000}"/>
    <cellStyle name="20% - Accent1 5 2 5 2 6 2" xfId="46786" xr:uid="{00000000-0005-0000-0000-00000BB60000}"/>
    <cellStyle name="20% - Accent1 5 2 5 2 6 2 2" xfId="46787" xr:uid="{00000000-0005-0000-0000-00000CB60000}"/>
    <cellStyle name="20% - Accent1 5 2 5 2 6 3" xfId="46788" xr:uid="{00000000-0005-0000-0000-00000DB60000}"/>
    <cellStyle name="20% - Accent1 5 2 5 2 7" xfId="46789" xr:uid="{00000000-0005-0000-0000-00000EB60000}"/>
    <cellStyle name="20% - Accent1 5 2 5 2 7 2" xfId="46790" xr:uid="{00000000-0005-0000-0000-00000FB60000}"/>
    <cellStyle name="20% - Accent1 5 2 5 2 8" xfId="46791" xr:uid="{00000000-0005-0000-0000-000010B60000}"/>
    <cellStyle name="20% - Accent1 5 2 5 2 8 2" xfId="46792" xr:uid="{00000000-0005-0000-0000-000011B60000}"/>
    <cellStyle name="20% - Accent1 5 2 5 2 9" xfId="46793" xr:uid="{00000000-0005-0000-0000-000012B60000}"/>
    <cellStyle name="20% - Accent1 5 2 5 3" xfId="46794" xr:uid="{00000000-0005-0000-0000-000013B60000}"/>
    <cellStyle name="20% - Accent1 5 2 5 3 2" xfId="46795" xr:uid="{00000000-0005-0000-0000-000014B60000}"/>
    <cellStyle name="20% - Accent1 5 2 5 3 2 2" xfId="46796" xr:uid="{00000000-0005-0000-0000-000015B60000}"/>
    <cellStyle name="20% - Accent1 5 2 5 3 2 2 2" xfId="46797" xr:uid="{00000000-0005-0000-0000-000016B60000}"/>
    <cellStyle name="20% - Accent1 5 2 5 3 2 2 2 2" xfId="46798" xr:uid="{00000000-0005-0000-0000-000017B60000}"/>
    <cellStyle name="20% - Accent1 5 2 5 3 2 2 3" xfId="46799" xr:uid="{00000000-0005-0000-0000-000018B60000}"/>
    <cellStyle name="20% - Accent1 5 2 5 3 2 3" xfId="46800" xr:uid="{00000000-0005-0000-0000-000019B60000}"/>
    <cellStyle name="20% - Accent1 5 2 5 3 2 3 2" xfId="46801" xr:uid="{00000000-0005-0000-0000-00001AB60000}"/>
    <cellStyle name="20% - Accent1 5 2 5 3 2 4" xfId="46802" xr:uid="{00000000-0005-0000-0000-00001BB60000}"/>
    <cellStyle name="20% - Accent1 5 2 5 3 3" xfId="46803" xr:uid="{00000000-0005-0000-0000-00001CB60000}"/>
    <cellStyle name="20% - Accent1 5 2 5 3 3 2" xfId="46804" xr:uid="{00000000-0005-0000-0000-00001DB60000}"/>
    <cellStyle name="20% - Accent1 5 2 5 3 3 2 2" xfId="46805" xr:uid="{00000000-0005-0000-0000-00001EB60000}"/>
    <cellStyle name="20% - Accent1 5 2 5 3 3 2 2 2" xfId="46806" xr:uid="{00000000-0005-0000-0000-00001FB60000}"/>
    <cellStyle name="20% - Accent1 5 2 5 3 3 2 3" xfId="46807" xr:uid="{00000000-0005-0000-0000-000020B60000}"/>
    <cellStyle name="20% - Accent1 5 2 5 3 3 3" xfId="46808" xr:uid="{00000000-0005-0000-0000-000021B60000}"/>
    <cellStyle name="20% - Accent1 5 2 5 3 3 3 2" xfId="46809" xr:uid="{00000000-0005-0000-0000-000022B60000}"/>
    <cellStyle name="20% - Accent1 5 2 5 3 3 4" xfId="46810" xr:uid="{00000000-0005-0000-0000-000023B60000}"/>
    <cellStyle name="20% - Accent1 5 2 5 3 4" xfId="46811" xr:uid="{00000000-0005-0000-0000-000024B60000}"/>
    <cellStyle name="20% - Accent1 5 2 5 3 4 2" xfId="46812" xr:uid="{00000000-0005-0000-0000-000025B60000}"/>
    <cellStyle name="20% - Accent1 5 2 5 3 4 2 2" xfId="46813" xr:uid="{00000000-0005-0000-0000-000026B60000}"/>
    <cellStyle name="20% - Accent1 5 2 5 3 4 2 2 2" xfId="46814" xr:uid="{00000000-0005-0000-0000-000027B60000}"/>
    <cellStyle name="20% - Accent1 5 2 5 3 4 2 3" xfId="46815" xr:uid="{00000000-0005-0000-0000-000028B60000}"/>
    <cellStyle name="20% - Accent1 5 2 5 3 4 3" xfId="46816" xr:uid="{00000000-0005-0000-0000-000029B60000}"/>
    <cellStyle name="20% - Accent1 5 2 5 3 4 3 2" xfId="46817" xr:uid="{00000000-0005-0000-0000-00002AB60000}"/>
    <cellStyle name="20% - Accent1 5 2 5 3 4 4" xfId="46818" xr:uid="{00000000-0005-0000-0000-00002BB60000}"/>
    <cellStyle name="20% - Accent1 5 2 5 3 5" xfId="46819" xr:uid="{00000000-0005-0000-0000-00002CB60000}"/>
    <cellStyle name="20% - Accent1 5 2 5 3 5 2" xfId="46820" xr:uid="{00000000-0005-0000-0000-00002DB60000}"/>
    <cellStyle name="20% - Accent1 5 2 5 3 5 2 2" xfId="46821" xr:uid="{00000000-0005-0000-0000-00002EB60000}"/>
    <cellStyle name="20% - Accent1 5 2 5 3 5 3" xfId="46822" xr:uid="{00000000-0005-0000-0000-00002FB60000}"/>
    <cellStyle name="20% - Accent1 5 2 5 3 6" xfId="46823" xr:uid="{00000000-0005-0000-0000-000030B60000}"/>
    <cellStyle name="20% - Accent1 5 2 5 3 6 2" xfId="46824" xr:uid="{00000000-0005-0000-0000-000031B60000}"/>
    <cellStyle name="20% - Accent1 5 2 5 3 6 2 2" xfId="46825" xr:uid="{00000000-0005-0000-0000-000032B60000}"/>
    <cellStyle name="20% - Accent1 5 2 5 3 6 3" xfId="46826" xr:uid="{00000000-0005-0000-0000-000033B60000}"/>
    <cellStyle name="20% - Accent1 5 2 5 3 7" xfId="46827" xr:uid="{00000000-0005-0000-0000-000034B60000}"/>
    <cellStyle name="20% - Accent1 5 2 5 3 7 2" xfId="46828" xr:uid="{00000000-0005-0000-0000-000035B60000}"/>
    <cellStyle name="20% - Accent1 5 2 5 3 8" xfId="46829" xr:uid="{00000000-0005-0000-0000-000036B60000}"/>
    <cellStyle name="20% - Accent1 5 2 5 3 8 2" xfId="46830" xr:uid="{00000000-0005-0000-0000-000037B60000}"/>
    <cellStyle name="20% - Accent1 5 2 5 3 9" xfId="46831" xr:uid="{00000000-0005-0000-0000-000038B60000}"/>
    <cellStyle name="20% - Accent1 5 2 5 4" xfId="46832" xr:uid="{00000000-0005-0000-0000-000039B60000}"/>
    <cellStyle name="20% - Accent1 5 2 5 4 2" xfId="46833" xr:uid="{00000000-0005-0000-0000-00003AB60000}"/>
    <cellStyle name="20% - Accent1 5 2 5 4 2 2" xfId="46834" xr:uid="{00000000-0005-0000-0000-00003BB60000}"/>
    <cellStyle name="20% - Accent1 5 2 5 4 2 2 2" xfId="46835" xr:uid="{00000000-0005-0000-0000-00003CB60000}"/>
    <cellStyle name="20% - Accent1 5 2 5 4 2 3" xfId="46836" xr:uid="{00000000-0005-0000-0000-00003DB60000}"/>
    <cellStyle name="20% - Accent1 5 2 5 4 3" xfId="46837" xr:uid="{00000000-0005-0000-0000-00003EB60000}"/>
    <cellStyle name="20% - Accent1 5 2 5 4 3 2" xfId="46838" xr:uid="{00000000-0005-0000-0000-00003FB60000}"/>
    <cellStyle name="20% - Accent1 5 2 5 4 4" xfId="46839" xr:uid="{00000000-0005-0000-0000-000040B60000}"/>
    <cellStyle name="20% - Accent1 5 2 5 5" xfId="46840" xr:uid="{00000000-0005-0000-0000-000041B60000}"/>
    <cellStyle name="20% - Accent1 5 2 5 5 2" xfId="46841" xr:uid="{00000000-0005-0000-0000-000042B60000}"/>
    <cellStyle name="20% - Accent1 5 2 5 5 2 2" xfId="46842" xr:uid="{00000000-0005-0000-0000-000043B60000}"/>
    <cellStyle name="20% - Accent1 5 2 5 5 2 2 2" xfId="46843" xr:uid="{00000000-0005-0000-0000-000044B60000}"/>
    <cellStyle name="20% - Accent1 5 2 5 5 2 3" xfId="46844" xr:uid="{00000000-0005-0000-0000-000045B60000}"/>
    <cellStyle name="20% - Accent1 5 2 5 5 3" xfId="46845" xr:uid="{00000000-0005-0000-0000-000046B60000}"/>
    <cellStyle name="20% - Accent1 5 2 5 5 3 2" xfId="46846" xr:uid="{00000000-0005-0000-0000-000047B60000}"/>
    <cellStyle name="20% - Accent1 5 2 5 5 4" xfId="46847" xr:uid="{00000000-0005-0000-0000-000048B60000}"/>
    <cellStyle name="20% - Accent1 5 2 5 6" xfId="46848" xr:uid="{00000000-0005-0000-0000-000049B60000}"/>
    <cellStyle name="20% - Accent1 5 2 5 6 2" xfId="46849" xr:uid="{00000000-0005-0000-0000-00004AB60000}"/>
    <cellStyle name="20% - Accent1 5 2 5 6 2 2" xfId="46850" xr:uid="{00000000-0005-0000-0000-00004BB60000}"/>
    <cellStyle name="20% - Accent1 5 2 5 6 2 2 2" xfId="46851" xr:uid="{00000000-0005-0000-0000-00004CB60000}"/>
    <cellStyle name="20% - Accent1 5 2 5 6 2 3" xfId="46852" xr:uid="{00000000-0005-0000-0000-00004DB60000}"/>
    <cellStyle name="20% - Accent1 5 2 5 6 3" xfId="46853" xr:uid="{00000000-0005-0000-0000-00004EB60000}"/>
    <cellStyle name="20% - Accent1 5 2 5 6 3 2" xfId="46854" xr:uid="{00000000-0005-0000-0000-00004FB60000}"/>
    <cellStyle name="20% - Accent1 5 2 5 6 4" xfId="46855" xr:uid="{00000000-0005-0000-0000-000050B60000}"/>
    <cellStyle name="20% - Accent1 5 2 5 7" xfId="46856" xr:uid="{00000000-0005-0000-0000-000051B60000}"/>
    <cellStyle name="20% - Accent1 5 2 5 7 2" xfId="46857" xr:uid="{00000000-0005-0000-0000-000052B60000}"/>
    <cellStyle name="20% - Accent1 5 2 5 7 2 2" xfId="46858" xr:uid="{00000000-0005-0000-0000-000053B60000}"/>
    <cellStyle name="20% - Accent1 5 2 5 7 3" xfId="46859" xr:uid="{00000000-0005-0000-0000-000054B60000}"/>
    <cellStyle name="20% - Accent1 5 2 5 8" xfId="46860" xr:uid="{00000000-0005-0000-0000-000055B60000}"/>
    <cellStyle name="20% - Accent1 5 2 5 8 2" xfId="46861" xr:uid="{00000000-0005-0000-0000-000056B60000}"/>
    <cellStyle name="20% - Accent1 5 2 5 8 2 2" xfId="46862" xr:uid="{00000000-0005-0000-0000-000057B60000}"/>
    <cellStyle name="20% - Accent1 5 2 5 8 3" xfId="46863" xr:uid="{00000000-0005-0000-0000-000058B60000}"/>
    <cellStyle name="20% - Accent1 5 2 5 9" xfId="46864" xr:uid="{00000000-0005-0000-0000-000059B60000}"/>
    <cellStyle name="20% - Accent1 5 2 5 9 2" xfId="46865" xr:uid="{00000000-0005-0000-0000-00005AB60000}"/>
    <cellStyle name="20% - Accent1 5 2 6" xfId="46866" xr:uid="{00000000-0005-0000-0000-00005BB60000}"/>
    <cellStyle name="20% - Accent1 5 2 6 2" xfId="46867" xr:uid="{00000000-0005-0000-0000-00005CB60000}"/>
    <cellStyle name="20% - Accent1 5 2 6 2 2" xfId="46868" xr:uid="{00000000-0005-0000-0000-00005DB60000}"/>
    <cellStyle name="20% - Accent1 5 2 6 2 2 2" xfId="46869" xr:uid="{00000000-0005-0000-0000-00005EB60000}"/>
    <cellStyle name="20% - Accent1 5 2 6 2 2 2 2" xfId="46870" xr:uid="{00000000-0005-0000-0000-00005FB60000}"/>
    <cellStyle name="20% - Accent1 5 2 6 2 2 3" xfId="46871" xr:uid="{00000000-0005-0000-0000-000060B60000}"/>
    <cellStyle name="20% - Accent1 5 2 6 2 3" xfId="46872" xr:uid="{00000000-0005-0000-0000-000061B60000}"/>
    <cellStyle name="20% - Accent1 5 2 6 2 3 2" xfId="46873" xr:uid="{00000000-0005-0000-0000-000062B60000}"/>
    <cellStyle name="20% - Accent1 5 2 6 2 4" xfId="46874" xr:uid="{00000000-0005-0000-0000-000063B60000}"/>
    <cellStyle name="20% - Accent1 5 2 6 3" xfId="46875" xr:uid="{00000000-0005-0000-0000-000064B60000}"/>
    <cellStyle name="20% - Accent1 5 2 6 3 2" xfId="46876" xr:uid="{00000000-0005-0000-0000-000065B60000}"/>
    <cellStyle name="20% - Accent1 5 2 6 3 2 2" xfId="46877" xr:uid="{00000000-0005-0000-0000-000066B60000}"/>
    <cellStyle name="20% - Accent1 5 2 6 3 2 2 2" xfId="46878" xr:uid="{00000000-0005-0000-0000-000067B60000}"/>
    <cellStyle name="20% - Accent1 5 2 6 3 2 3" xfId="46879" xr:uid="{00000000-0005-0000-0000-000068B60000}"/>
    <cellStyle name="20% - Accent1 5 2 6 3 3" xfId="46880" xr:uid="{00000000-0005-0000-0000-000069B60000}"/>
    <cellStyle name="20% - Accent1 5 2 6 3 3 2" xfId="46881" xr:uid="{00000000-0005-0000-0000-00006AB60000}"/>
    <cellStyle name="20% - Accent1 5 2 6 3 4" xfId="46882" xr:uid="{00000000-0005-0000-0000-00006BB60000}"/>
    <cellStyle name="20% - Accent1 5 2 6 4" xfId="46883" xr:uid="{00000000-0005-0000-0000-00006CB60000}"/>
    <cellStyle name="20% - Accent1 5 2 6 4 2" xfId="46884" xr:uid="{00000000-0005-0000-0000-00006DB60000}"/>
    <cellStyle name="20% - Accent1 5 2 6 4 2 2" xfId="46885" xr:uid="{00000000-0005-0000-0000-00006EB60000}"/>
    <cellStyle name="20% - Accent1 5 2 6 4 2 2 2" xfId="46886" xr:uid="{00000000-0005-0000-0000-00006FB60000}"/>
    <cellStyle name="20% - Accent1 5 2 6 4 2 3" xfId="46887" xr:uid="{00000000-0005-0000-0000-000070B60000}"/>
    <cellStyle name="20% - Accent1 5 2 6 4 3" xfId="46888" xr:uid="{00000000-0005-0000-0000-000071B60000}"/>
    <cellStyle name="20% - Accent1 5 2 6 4 3 2" xfId="46889" xr:uid="{00000000-0005-0000-0000-000072B60000}"/>
    <cellStyle name="20% - Accent1 5 2 6 4 4" xfId="46890" xr:uid="{00000000-0005-0000-0000-000073B60000}"/>
    <cellStyle name="20% - Accent1 5 2 6 5" xfId="46891" xr:uid="{00000000-0005-0000-0000-000074B60000}"/>
    <cellStyle name="20% - Accent1 5 2 6 5 2" xfId="46892" xr:uid="{00000000-0005-0000-0000-000075B60000}"/>
    <cellStyle name="20% - Accent1 5 2 6 5 2 2" xfId="46893" xr:uid="{00000000-0005-0000-0000-000076B60000}"/>
    <cellStyle name="20% - Accent1 5 2 6 5 3" xfId="46894" xr:uid="{00000000-0005-0000-0000-000077B60000}"/>
    <cellStyle name="20% - Accent1 5 2 6 6" xfId="46895" xr:uid="{00000000-0005-0000-0000-000078B60000}"/>
    <cellStyle name="20% - Accent1 5 2 6 6 2" xfId="46896" xr:uid="{00000000-0005-0000-0000-000079B60000}"/>
    <cellStyle name="20% - Accent1 5 2 6 6 2 2" xfId="46897" xr:uid="{00000000-0005-0000-0000-00007AB60000}"/>
    <cellStyle name="20% - Accent1 5 2 6 6 3" xfId="46898" xr:uid="{00000000-0005-0000-0000-00007BB60000}"/>
    <cellStyle name="20% - Accent1 5 2 6 7" xfId="46899" xr:uid="{00000000-0005-0000-0000-00007CB60000}"/>
    <cellStyle name="20% - Accent1 5 2 6 7 2" xfId="46900" xr:uid="{00000000-0005-0000-0000-00007DB60000}"/>
    <cellStyle name="20% - Accent1 5 2 6 8" xfId="46901" xr:uid="{00000000-0005-0000-0000-00007EB60000}"/>
    <cellStyle name="20% - Accent1 5 2 6 8 2" xfId="46902" xr:uid="{00000000-0005-0000-0000-00007FB60000}"/>
    <cellStyle name="20% - Accent1 5 2 6 9" xfId="46903" xr:uid="{00000000-0005-0000-0000-000080B60000}"/>
    <cellStyle name="20% - Accent1 5 2 7" xfId="46904" xr:uid="{00000000-0005-0000-0000-000081B60000}"/>
    <cellStyle name="20% - Accent1 5 2 7 2" xfId="46905" xr:uid="{00000000-0005-0000-0000-000082B60000}"/>
    <cellStyle name="20% - Accent1 5 2 7 2 2" xfId="46906" xr:uid="{00000000-0005-0000-0000-000083B60000}"/>
    <cellStyle name="20% - Accent1 5 2 7 2 2 2" xfId="46907" xr:uid="{00000000-0005-0000-0000-000084B60000}"/>
    <cellStyle name="20% - Accent1 5 2 7 2 2 2 2" xfId="46908" xr:uid="{00000000-0005-0000-0000-000085B60000}"/>
    <cellStyle name="20% - Accent1 5 2 7 2 2 3" xfId="46909" xr:uid="{00000000-0005-0000-0000-000086B60000}"/>
    <cellStyle name="20% - Accent1 5 2 7 2 3" xfId="46910" xr:uid="{00000000-0005-0000-0000-000087B60000}"/>
    <cellStyle name="20% - Accent1 5 2 7 2 3 2" xfId="46911" xr:uid="{00000000-0005-0000-0000-000088B60000}"/>
    <cellStyle name="20% - Accent1 5 2 7 2 4" xfId="46912" xr:uid="{00000000-0005-0000-0000-000089B60000}"/>
    <cellStyle name="20% - Accent1 5 2 7 3" xfId="46913" xr:uid="{00000000-0005-0000-0000-00008AB60000}"/>
    <cellStyle name="20% - Accent1 5 2 7 3 2" xfId="46914" xr:uid="{00000000-0005-0000-0000-00008BB60000}"/>
    <cellStyle name="20% - Accent1 5 2 7 3 2 2" xfId="46915" xr:uid="{00000000-0005-0000-0000-00008CB60000}"/>
    <cellStyle name="20% - Accent1 5 2 7 3 2 2 2" xfId="46916" xr:uid="{00000000-0005-0000-0000-00008DB60000}"/>
    <cellStyle name="20% - Accent1 5 2 7 3 2 3" xfId="46917" xr:uid="{00000000-0005-0000-0000-00008EB60000}"/>
    <cellStyle name="20% - Accent1 5 2 7 3 3" xfId="46918" xr:uid="{00000000-0005-0000-0000-00008FB60000}"/>
    <cellStyle name="20% - Accent1 5 2 7 3 3 2" xfId="46919" xr:uid="{00000000-0005-0000-0000-000090B60000}"/>
    <cellStyle name="20% - Accent1 5 2 7 3 4" xfId="46920" xr:uid="{00000000-0005-0000-0000-000091B60000}"/>
    <cellStyle name="20% - Accent1 5 2 7 4" xfId="46921" xr:uid="{00000000-0005-0000-0000-000092B60000}"/>
    <cellStyle name="20% - Accent1 5 2 7 4 2" xfId="46922" xr:uid="{00000000-0005-0000-0000-000093B60000}"/>
    <cellStyle name="20% - Accent1 5 2 7 4 2 2" xfId="46923" xr:uid="{00000000-0005-0000-0000-000094B60000}"/>
    <cellStyle name="20% - Accent1 5 2 7 4 2 2 2" xfId="46924" xr:uid="{00000000-0005-0000-0000-000095B60000}"/>
    <cellStyle name="20% - Accent1 5 2 7 4 2 3" xfId="46925" xr:uid="{00000000-0005-0000-0000-000096B60000}"/>
    <cellStyle name="20% - Accent1 5 2 7 4 3" xfId="46926" xr:uid="{00000000-0005-0000-0000-000097B60000}"/>
    <cellStyle name="20% - Accent1 5 2 7 4 3 2" xfId="46927" xr:uid="{00000000-0005-0000-0000-000098B60000}"/>
    <cellStyle name="20% - Accent1 5 2 7 4 4" xfId="46928" xr:uid="{00000000-0005-0000-0000-000099B60000}"/>
    <cellStyle name="20% - Accent1 5 2 7 5" xfId="46929" xr:uid="{00000000-0005-0000-0000-00009AB60000}"/>
    <cellStyle name="20% - Accent1 5 2 7 5 2" xfId="46930" xr:uid="{00000000-0005-0000-0000-00009BB60000}"/>
    <cellStyle name="20% - Accent1 5 2 7 5 2 2" xfId="46931" xr:uid="{00000000-0005-0000-0000-00009CB60000}"/>
    <cellStyle name="20% - Accent1 5 2 7 5 3" xfId="46932" xr:uid="{00000000-0005-0000-0000-00009DB60000}"/>
    <cellStyle name="20% - Accent1 5 2 7 6" xfId="46933" xr:uid="{00000000-0005-0000-0000-00009EB60000}"/>
    <cellStyle name="20% - Accent1 5 2 7 6 2" xfId="46934" xr:uid="{00000000-0005-0000-0000-00009FB60000}"/>
    <cellStyle name="20% - Accent1 5 2 7 6 2 2" xfId="46935" xr:uid="{00000000-0005-0000-0000-0000A0B60000}"/>
    <cellStyle name="20% - Accent1 5 2 7 6 3" xfId="46936" xr:uid="{00000000-0005-0000-0000-0000A1B60000}"/>
    <cellStyle name="20% - Accent1 5 2 7 7" xfId="46937" xr:uid="{00000000-0005-0000-0000-0000A2B60000}"/>
    <cellStyle name="20% - Accent1 5 2 7 7 2" xfId="46938" xr:uid="{00000000-0005-0000-0000-0000A3B60000}"/>
    <cellStyle name="20% - Accent1 5 2 7 8" xfId="46939" xr:uid="{00000000-0005-0000-0000-0000A4B60000}"/>
    <cellStyle name="20% - Accent1 5 2 7 8 2" xfId="46940" xr:uid="{00000000-0005-0000-0000-0000A5B60000}"/>
    <cellStyle name="20% - Accent1 5 2 7 9" xfId="46941" xr:uid="{00000000-0005-0000-0000-0000A6B60000}"/>
    <cellStyle name="20% - Accent1 5 2 8" xfId="46942" xr:uid="{00000000-0005-0000-0000-0000A7B60000}"/>
    <cellStyle name="20% - Accent1 5 2 8 2" xfId="46943" xr:uid="{00000000-0005-0000-0000-0000A8B60000}"/>
    <cellStyle name="20% - Accent1 5 2 8 2 2" xfId="46944" xr:uid="{00000000-0005-0000-0000-0000A9B60000}"/>
    <cellStyle name="20% - Accent1 5 2 8 2 2 2" xfId="46945" xr:uid="{00000000-0005-0000-0000-0000AAB60000}"/>
    <cellStyle name="20% - Accent1 5 2 8 2 3" xfId="46946" xr:uid="{00000000-0005-0000-0000-0000ABB60000}"/>
    <cellStyle name="20% - Accent1 5 2 8 3" xfId="46947" xr:uid="{00000000-0005-0000-0000-0000ACB60000}"/>
    <cellStyle name="20% - Accent1 5 2 8 3 2" xfId="46948" xr:uid="{00000000-0005-0000-0000-0000ADB60000}"/>
    <cellStyle name="20% - Accent1 5 2 8 4" xfId="46949" xr:uid="{00000000-0005-0000-0000-0000AEB60000}"/>
    <cellStyle name="20% - Accent1 5 2 9" xfId="46950" xr:uid="{00000000-0005-0000-0000-0000AFB60000}"/>
    <cellStyle name="20% - Accent1 5 2 9 2" xfId="46951" xr:uid="{00000000-0005-0000-0000-0000B0B60000}"/>
    <cellStyle name="20% - Accent1 5 2 9 2 2" xfId="46952" xr:uid="{00000000-0005-0000-0000-0000B1B60000}"/>
    <cellStyle name="20% - Accent1 5 2 9 2 2 2" xfId="46953" xr:uid="{00000000-0005-0000-0000-0000B2B60000}"/>
    <cellStyle name="20% - Accent1 5 2 9 2 3" xfId="46954" xr:uid="{00000000-0005-0000-0000-0000B3B60000}"/>
    <cellStyle name="20% - Accent1 5 2 9 3" xfId="46955" xr:uid="{00000000-0005-0000-0000-0000B4B60000}"/>
    <cellStyle name="20% - Accent1 5 2 9 3 2" xfId="46956" xr:uid="{00000000-0005-0000-0000-0000B5B60000}"/>
    <cellStyle name="20% - Accent1 5 2 9 4" xfId="46957" xr:uid="{00000000-0005-0000-0000-0000B6B60000}"/>
    <cellStyle name="20% - Accent1 5 3" xfId="46958" xr:uid="{00000000-0005-0000-0000-0000B7B60000}"/>
    <cellStyle name="20% - Accent1 5 3 10" xfId="46959" xr:uid="{00000000-0005-0000-0000-0000B8B60000}"/>
    <cellStyle name="20% - Accent1 5 3 10 2" xfId="46960" xr:uid="{00000000-0005-0000-0000-0000B9B60000}"/>
    <cellStyle name="20% - Accent1 5 3 10 2 2" xfId="46961" xr:uid="{00000000-0005-0000-0000-0000BAB60000}"/>
    <cellStyle name="20% - Accent1 5 3 10 3" xfId="46962" xr:uid="{00000000-0005-0000-0000-0000BBB60000}"/>
    <cellStyle name="20% - Accent1 5 3 11" xfId="46963" xr:uid="{00000000-0005-0000-0000-0000BCB60000}"/>
    <cellStyle name="20% - Accent1 5 3 11 2" xfId="46964" xr:uid="{00000000-0005-0000-0000-0000BDB60000}"/>
    <cellStyle name="20% - Accent1 5 3 11 2 2" xfId="46965" xr:uid="{00000000-0005-0000-0000-0000BEB60000}"/>
    <cellStyle name="20% - Accent1 5 3 11 3" xfId="46966" xr:uid="{00000000-0005-0000-0000-0000BFB60000}"/>
    <cellStyle name="20% - Accent1 5 3 12" xfId="46967" xr:uid="{00000000-0005-0000-0000-0000C0B60000}"/>
    <cellStyle name="20% - Accent1 5 3 12 2" xfId="46968" xr:uid="{00000000-0005-0000-0000-0000C1B60000}"/>
    <cellStyle name="20% - Accent1 5 3 13" xfId="46969" xr:uid="{00000000-0005-0000-0000-0000C2B60000}"/>
    <cellStyle name="20% - Accent1 5 3 13 2" xfId="46970" xr:uid="{00000000-0005-0000-0000-0000C3B60000}"/>
    <cellStyle name="20% - Accent1 5 3 14" xfId="46971" xr:uid="{00000000-0005-0000-0000-0000C4B60000}"/>
    <cellStyle name="20% - Accent1 5 3 2" xfId="46972" xr:uid="{00000000-0005-0000-0000-0000C5B60000}"/>
    <cellStyle name="20% - Accent1 5 3 2 10" xfId="46973" xr:uid="{00000000-0005-0000-0000-0000C6B60000}"/>
    <cellStyle name="20% - Accent1 5 3 2 10 2" xfId="46974" xr:uid="{00000000-0005-0000-0000-0000C7B60000}"/>
    <cellStyle name="20% - Accent1 5 3 2 11" xfId="46975" xr:uid="{00000000-0005-0000-0000-0000C8B60000}"/>
    <cellStyle name="20% - Accent1 5 3 2 2" xfId="46976" xr:uid="{00000000-0005-0000-0000-0000C9B60000}"/>
    <cellStyle name="20% - Accent1 5 3 2 2 2" xfId="46977" xr:uid="{00000000-0005-0000-0000-0000CAB60000}"/>
    <cellStyle name="20% - Accent1 5 3 2 2 2 2" xfId="46978" xr:uid="{00000000-0005-0000-0000-0000CBB60000}"/>
    <cellStyle name="20% - Accent1 5 3 2 2 2 2 2" xfId="46979" xr:uid="{00000000-0005-0000-0000-0000CCB60000}"/>
    <cellStyle name="20% - Accent1 5 3 2 2 2 2 2 2" xfId="46980" xr:uid="{00000000-0005-0000-0000-0000CDB60000}"/>
    <cellStyle name="20% - Accent1 5 3 2 2 2 2 3" xfId="46981" xr:uid="{00000000-0005-0000-0000-0000CEB60000}"/>
    <cellStyle name="20% - Accent1 5 3 2 2 2 3" xfId="46982" xr:uid="{00000000-0005-0000-0000-0000CFB60000}"/>
    <cellStyle name="20% - Accent1 5 3 2 2 2 3 2" xfId="46983" xr:uid="{00000000-0005-0000-0000-0000D0B60000}"/>
    <cellStyle name="20% - Accent1 5 3 2 2 2 4" xfId="46984" xr:uid="{00000000-0005-0000-0000-0000D1B60000}"/>
    <cellStyle name="20% - Accent1 5 3 2 2 3" xfId="46985" xr:uid="{00000000-0005-0000-0000-0000D2B60000}"/>
    <cellStyle name="20% - Accent1 5 3 2 2 3 2" xfId="46986" xr:uid="{00000000-0005-0000-0000-0000D3B60000}"/>
    <cellStyle name="20% - Accent1 5 3 2 2 3 2 2" xfId="46987" xr:uid="{00000000-0005-0000-0000-0000D4B60000}"/>
    <cellStyle name="20% - Accent1 5 3 2 2 3 2 2 2" xfId="46988" xr:uid="{00000000-0005-0000-0000-0000D5B60000}"/>
    <cellStyle name="20% - Accent1 5 3 2 2 3 2 3" xfId="46989" xr:uid="{00000000-0005-0000-0000-0000D6B60000}"/>
    <cellStyle name="20% - Accent1 5 3 2 2 3 3" xfId="46990" xr:uid="{00000000-0005-0000-0000-0000D7B60000}"/>
    <cellStyle name="20% - Accent1 5 3 2 2 3 3 2" xfId="46991" xr:uid="{00000000-0005-0000-0000-0000D8B60000}"/>
    <cellStyle name="20% - Accent1 5 3 2 2 3 4" xfId="46992" xr:uid="{00000000-0005-0000-0000-0000D9B60000}"/>
    <cellStyle name="20% - Accent1 5 3 2 2 4" xfId="46993" xr:uid="{00000000-0005-0000-0000-0000DAB60000}"/>
    <cellStyle name="20% - Accent1 5 3 2 2 4 2" xfId="46994" xr:uid="{00000000-0005-0000-0000-0000DBB60000}"/>
    <cellStyle name="20% - Accent1 5 3 2 2 4 2 2" xfId="46995" xr:uid="{00000000-0005-0000-0000-0000DCB60000}"/>
    <cellStyle name="20% - Accent1 5 3 2 2 4 2 2 2" xfId="46996" xr:uid="{00000000-0005-0000-0000-0000DDB60000}"/>
    <cellStyle name="20% - Accent1 5 3 2 2 4 2 3" xfId="46997" xr:uid="{00000000-0005-0000-0000-0000DEB60000}"/>
    <cellStyle name="20% - Accent1 5 3 2 2 4 3" xfId="46998" xr:uid="{00000000-0005-0000-0000-0000DFB60000}"/>
    <cellStyle name="20% - Accent1 5 3 2 2 4 3 2" xfId="46999" xr:uid="{00000000-0005-0000-0000-0000E0B60000}"/>
    <cellStyle name="20% - Accent1 5 3 2 2 4 4" xfId="47000" xr:uid="{00000000-0005-0000-0000-0000E1B60000}"/>
    <cellStyle name="20% - Accent1 5 3 2 2 5" xfId="47001" xr:uid="{00000000-0005-0000-0000-0000E2B60000}"/>
    <cellStyle name="20% - Accent1 5 3 2 2 5 2" xfId="47002" xr:uid="{00000000-0005-0000-0000-0000E3B60000}"/>
    <cellStyle name="20% - Accent1 5 3 2 2 5 2 2" xfId="47003" xr:uid="{00000000-0005-0000-0000-0000E4B60000}"/>
    <cellStyle name="20% - Accent1 5 3 2 2 5 3" xfId="47004" xr:uid="{00000000-0005-0000-0000-0000E5B60000}"/>
    <cellStyle name="20% - Accent1 5 3 2 2 6" xfId="47005" xr:uid="{00000000-0005-0000-0000-0000E6B60000}"/>
    <cellStyle name="20% - Accent1 5 3 2 2 6 2" xfId="47006" xr:uid="{00000000-0005-0000-0000-0000E7B60000}"/>
    <cellStyle name="20% - Accent1 5 3 2 2 6 2 2" xfId="47007" xr:uid="{00000000-0005-0000-0000-0000E8B60000}"/>
    <cellStyle name="20% - Accent1 5 3 2 2 6 3" xfId="47008" xr:uid="{00000000-0005-0000-0000-0000E9B60000}"/>
    <cellStyle name="20% - Accent1 5 3 2 2 7" xfId="47009" xr:uid="{00000000-0005-0000-0000-0000EAB60000}"/>
    <cellStyle name="20% - Accent1 5 3 2 2 7 2" xfId="47010" xr:uid="{00000000-0005-0000-0000-0000EBB60000}"/>
    <cellStyle name="20% - Accent1 5 3 2 2 8" xfId="47011" xr:uid="{00000000-0005-0000-0000-0000ECB60000}"/>
    <cellStyle name="20% - Accent1 5 3 2 2 8 2" xfId="47012" xr:uid="{00000000-0005-0000-0000-0000EDB60000}"/>
    <cellStyle name="20% - Accent1 5 3 2 2 9" xfId="47013" xr:uid="{00000000-0005-0000-0000-0000EEB60000}"/>
    <cellStyle name="20% - Accent1 5 3 2 3" xfId="47014" xr:uid="{00000000-0005-0000-0000-0000EFB60000}"/>
    <cellStyle name="20% - Accent1 5 3 2 3 2" xfId="47015" xr:uid="{00000000-0005-0000-0000-0000F0B60000}"/>
    <cellStyle name="20% - Accent1 5 3 2 3 2 2" xfId="47016" xr:uid="{00000000-0005-0000-0000-0000F1B60000}"/>
    <cellStyle name="20% - Accent1 5 3 2 3 2 2 2" xfId="47017" xr:uid="{00000000-0005-0000-0000-0000F2B60000}"/>
    <cellStyle name="20% - Accent1 5 3 2 3 2 2 2 2" xfId="47018" xr:uid="{00000000-0005-0000-0000-0000F3B60000}"/>
    <cellStyle name="20% - Accent1 5 3 2 3 2 2 3" xfId="47019" xr:uid="{00000000-0005-0000-0000-0000F4B60000}"/>
    <cellStyle name="20% - Accent1 5 3 2 3 2 3" xfId="47020" xr:uid="{00000000-0005-0000-0000-0000F5B60000}"/>
    <cellStyle name="20% - Accent1 5 3 2 3 2 3 2" xfId="47021" xr:uid="{00000000-0005-0000-0000-0000F6B60000}"/>
    <cellStyle name="20% - Accent1 5 3 2 3 2 4" xfId="47022" xr:uid="{00000000-0005-0000-0000-0000F7B60000}"/>
    <cellStyle name="20% - Accent1 5 3 2 3 3" xfId="47023" xr:uid="{00000000-0005-0000-0000-0000F8B60000}"/>
    <cellStyle name="20% - Accent1 5 3 2 3 3 2" xfId="47024" xr:uid="{00000000-0005-0000-0000-0000F9B60000}"/>
    <cellStyle name="20% - Accent1 5 3 2 3 3 2 2" xfId="47025" xr:uid="{00000000-0005-0000-0000-0000FAB60000}"/>
    <cellStyle name="20% - Accent1 5 3 2 3 3 2 2 2" xfId="47026" xr:uid="{00000000-0005-0000-0000-0000FBB60000}"/>
    <cellStyle name="20% - Accent1 5 3 2 3 3 2 3" xfId="47027" xr:uid="{00000000-0005-0000-0000-0000FCB60000}"/>
    <cellStyle name="20% - Accent1 5 3 2 3 3 3" xfId="47028" xr:uid="{00000000-0005-0000-0000-0000FDB60000}"/>
    <cellStyle name="20% - Accent1 5 3 2 3 3 3 2" xfId="47029" xr:uid="{00000000-0005-0000-0000-0000FEB60000}"/>
    <cellStyle name="20% - Accent1 5 3 2 3 3 4" xfId="47030" xr:uid="{00000000-0005-0000-0000-0000FFB60000}"/>
    <cellStyle name="20% - Accent1 5 3 2 3 4" xfId="47031" xr:uid="{00000000-0005-0000-0000-000000B70000}"/>
    <cellStyle name="20% - Accent1 5 3 2 3 4 2" xfId="47032" xr:uid="{00000000-0005-0000-0000-000001B70000}"/>
    <cellStyle name="20% - Accent1 5 3 2 3 4 2 2" xfId="47033" xr:uid="{00000000-0005-0000-0000-000002B70000}"/>
    <cellStyle name="20% - Accent1 5 3 2 3 4 2 2 2" xfId="47034" xr:uid="{00000000-0005-0000-0000-000003B70000}"/>
    <cellStyle name="20% - Accent1 5 3 2 3 4 2 3" xfId="47035" xr:uid="{00000000-0005-0000-0000-000004B70000}"/>
    <cellStyle name="20% - Accent1 5 3 2 3 4 3" xfId="47036" xr:uid="{00000000-0005-0000-0000-000005B70000}"/>
    <cellStyle name="20% - Accent1 5 3 2 3 4 3 2" xfId="47037" xr:uid="{00000000-0005-0000-0000-000006B70000}"/>
    <cellStyle name="20% - Accent1 5 3 2 3 4 4" xfId="47038" xr:uid="{00000000-0005-0000-0000-000007B70000}"/>
    <cellStyle name="20% - Accent1 5 3 2 3 5" xfId="47039" xr:uid="{00000000-0005-0000-0000-000008B70000}"/>
    <cellStyle name="20% - Accent1 5 3 2 3 5 2" xfId="47040" xr:uid="{00000000-0005-0000-0000-000009B70000}"/>
    <cellStyle name="20% - Accent1 5 3 2 3 5 2 2" xfId="47041" xr:uid="{00000000-0005-0000-0000-00000AB70000}"/>
    <cellStyle name="20% - Accent1 5 3 2 3 5 3" xfId="47042" xr:uid="{00000000-0005-0000-0000-00000BB70000}"/>
    <cellStyle name="20% - Accent1 5 3 2 3 6" xfId="47043" xr:uid="{00000000-0005-0000-0000-00000CB70000}"/>
    <cellStyle name="20% - Accent1 5 3 2 3 6 2" xfId="47044" xr:uid="{00000000-0005-0000-0000-00000DB70000}"/>
    <cellStyle name="20% - Accent1 5 3 2 3 6 2 2" xfId="47045" xr:uid="{00000000-0005-0000-0000-00000EB70000}"/>
    <cellStyle name="20% - Accent1 5 3 2 3 6 3" xfId="47046" xr:uid="{00000000-0005-0000-0000-00000FB70000}"/>
    <cellStyle name="20% - Accent1 5 3 2 3 7" xfId="47047" xr:uid="{00000000-0005-0000-0000-000010B70000}"/>
    <cellStyle name="20% - Accent1 5 3 2 3 7 2" xfId="47048" xr:uid="{00000000-0005-0000-0000-000011B70000}"/>
    <cellStyle name="20% - Accent1 5 3 2 3 8" xfId="47049" xr:uid="{00000000-0005-0000-0000-000012B70000}"/>
    <cellStyle name="20% - Accent1 5 3 2 3 8 2" xfId="47050" xr:uid="{00000000-0005-0000-0000-000013B70000}"/>
    <cellStyle name="20% - Accent1 5 3 2 3 9" xfId="47051" xr:uid="{00000000-0005-0000-0000-000014B70000}"/>
    <cellStyle name="20% - Accent1 5 3 2 4" xfId="47052" xr:uid="{00000000-0005-0000-0000-000015B70000}"/>
    <cellStyle name="20% - Accent1 5 3 2 4 2" xfId="47053" xr:uid="{00000000-0005-0000-0000-000016B70000}"/>
    <cellStyle name="20% - Accent1 5 3 2 4 2 2" xfId="47054" xr:uid="{00000000-0005-0000-0000-000017B70000}"/>
    <cellStyle name="20% - Accent1 5 3 2 4 2 2 2" xfId="47055" xr:uid="{00000000-0005-0000-0000-000018B70000}"/>
    <cellStyle name="20% - Accent1 5 3 2 4 2 3" xfId="47056" xr:uid="{00000000-0005-0000-0000-000019B70000}"/>
    <cellStyle name="20% - Accent1 5 3 2 4 3" xfId="47057" xr:uid="{00000000-0005-0000-0000-00001AB70000}"/>
    <cellStyle name="20% - Accent1 5 3 2 4 3 2" xfId="47058" xr:uid="{00000000-0005-0000-0000-00001BB70000}"/>
    <cellStyle name="20% - Accent1 5 3 2 4 4" xfId="47059" xr:uid="{00000000-0005-0000-0000-00001CB70000}"/>
    <cellStyle name="20% - Accent1 5 3 2 5" xfId="47060" xr:uid="{00000000-0005-0000-0000-00001DB70000}"/>
    <cellStyle name="20% - Accent1 5 3 2 5 2" xfId="47061" xr:uid="{00000000-0005-0000-0000-00001EB70000}"/>
    <cellStyle name="20% - Accent1 5 3 2 5 2 2" xfId="47062" xr:uid="{00000000-0005-0000-0000-00001FB70000}"/>
    <cellStyle name="20% - Accent1 5 3 2 5 2 2 2" xfId="47063" xr:uid="{00000000-0005-0000-0000-000020B70000}"/>
    <cellStyle name="20% - Accent1 5 3 2 5 2 3" xfId="47064" xr:uid="{00000000-0005-0000-0000-000021B70000}"/>
    <cellStyle name="20% - Accent1 5 3 2 5 3" xfId="47065" xr:uid="{00000000-0005-0000-0000-000022B70000}"/>
    <cellStyle name="20% - Accent1 5 3 2 5 3 2" xfId="47066" xr:uid="{00000000-0005-0000-0000-000023B70000}"/>
    <cellStyle name="20% - Accent1 5 3 2 5 4" xfId="47067" xr:uid="{00000000-0005-0000-0000-000024B70000}"/>
    <cellStyle name="20% - Accent1 5 3 2 6" xfId="47068" xr:uid="{00000000-0005-0000-0000-000025B70000}"/>
    <cellStyle name="20% - Accent1 5 3 2 6 2" xfId="47069" xr:uid="{00000000-0005-0000-0000-000026B70000}"/>
    <cellStyle name="20% - Accent1 5 3 2 6 2 2" xfId="47070" xr:uid="{00000000-0005-0000-0000-000027B70000}"/>
    <cellStyle name="20% - Accent1 5 3 2 6 2 2 2" xfId="47071" xr:uid="{00000000-0005-0000-0000-000028B70000}"/>
    <cellStyle name="20% - Accent1 5 3 2 6 2 3" xfId="47072" xr:uid="{00000000-0005-0000-0000-000029B70000}"/>
    <cellStyle name="20% - Accent1 5 3 2 6 3" xfId="47073" xr:uid="{00000000-0005-0000-0000-00002AB70000}"/>
    <cellStyle name="20% - Accent1 5 3 2 6 3 2" xfId="47074" xr:uid="{00000000-0005-0000-0000-00002BB70000}"/>
    <cellStyle name="20% - Accent1 5 3 2 6 4" xfId="47075" xr:uid="{00000000-0005-0000-0000-00002CB70000}"/>
    <cellStyle name="20% - Accent1 5 3 2 7" xfId="47076" xr:uid="{00000000-0005-0000-0000-00002DB70000}"/>
    <cellStyle name="20% - Accent1 5 3 2 7 2" xfId="47077" xr:uid="{00000000-0005-0000-0000-00002EB70000}"/>
    <cellStyle name="20% - Accent1 5 3 2 7 2 2" xfId="47078" xr:uid="{00000000-0005-0000-0000-00002FB70000}"/>
    <cellStyle name="20% - Accent1 5 3 2 7 3" xfId="47079" xr:uid="{00000000-0005-0000-0000-000030B70000}"/>
    <cellStyle name="20% - Accent1 5 3 2 8" xfId="47080" xr:uid="{00000000-0005-0000-0000-000031B70000}"/>
    <cellStyle name="20% - Accent1 5 3 2 8 2" xfId="47081" xr:uid="{00000000-0005-0000-0000-000032B70000}"/>
    <cellStyle name="20% - Accent1 5 3 2 8 2 2" xfId="47082" xr:uid="{00000000-0005-0000-0000-000033B70000}"/>
    <cellStyle name="20% - Accent1 5 3 2 8 3" xfId="47083" xr:uid="{00000000-0005-0000-0000-000034B70000}"/>
    <cellStyle name="20% - Accent1 5 3 2 9" xfId="47084" xr:uid="{00000000-0005-0000-0000-000035B70000}"/>
    <cellStyle name="20% - Accent1 5 3 2 9 2" xfId="47085" xr:uid="{00000000-0005-0000-0000-000036B70000}"/>
    <cellStyle name="20% - Accent1 5 3 3" xfId="47086" xr:uid="{00000000-0005-0000-0000-000037B70000}"/>
    <cellStyle name="20% - Accent1 5 3 3 10" xfId="47087" xr:uid="{00000000-0005-0000-0000-000038B70000}"/>
    <cellStyle name="20% - Accent1 5 3 3 10 2" xfId="47088" xr:uid="{00000000-0005-0000-0000-000039B70000}"/>
    <cellStyle name="20% - Accent1 5 3 3 11" xfId="47089" xr:uid="{00000000-0005-0000-0000-00003AB70000}"/>
    <cellStyle name="20% - Accent1 5 3 3 2" xfId="47090" xr:uid="{00000000-0005-0000-0000-00003BB70000}"/>
    <cellStyle name="20% - Accent1 5 3 3 2 2" xfId="47091" xr:uid="{00000000-0005-0000-0000-00003CB70000}"/>
    <cellStyle name="20% - Accent1 5 3 3 2 2 2" xfId="47092" xr:uid="{00000000-0005-0000-0000-00003DB70000}"/>
    <cellStyle name="20% - Accent1 5 3 3 2 2 2 2" xfId="47093" xr:uid="{00000000-0005-0000-0000-00003EB70000}"/>
    <cellStyle name="20% - Accent1 5 3 3 2 2 2 2 2" xfId="47094" xr:uid="{00000000-0005-0000-0000-00003FB70000}"/>
    <cellStyle name="20% - Accent1 5 3 3 2 2 2 3" xfId="47095" xr:uid="{00000000-0005-0000-0000-000040B70000}"/>
    <cellStyle name="20% - Accent1 5 3 3 2 2 3" xfId="47096" xr:uid="{00000000-0005-0000-0000-000041B70000}"/>
    <cellStyle name="20% - Accent1 5 3 3 2 2 3 2" xfId="47097" xr:uid="{00000000-0005-0000-0000-000042B70000}"/>
    <cellStyle name="20% - Accent1 5 3 3 2 2 4" xfId="47098" xr:uid="{00000000-0005-0000-0000-000043B70000}"/>
    <cellStyle name="20% - Accent1 5 3 3 2 3" xfId="47099" xr:uid="{00000000-0005-0000-0000-000044B70000}"/>
    <cellStyle name="20% - Accent1 5 3 3 2 3 2" xfId="47100" xr:uid="{00000000-0005-0000-0000-000045B70000}"/>
    <cellStyle name="20% - Accent1 5 3 3 2 3 2 2" xfId="47101" xr:uid="{00000000-0005-0000-0000-000046B70000}"/>
    <cellStyle name="20% - Accent1 5 3 3 2 3 2 2 2" xfId="47102" xr:uid="{00000000-0005-0000-0000-000047B70000}"/>
    <cellStyle name="20% - Accent1 5 3 3 2 3 2 3" xfId="47103" xr:uid="{00000000-0005-0000-0000-000048B70000}"/>
    <cellStyle name="20% - Accent1 5 3 3 2 3 3" xfId="47104" xr:uid="{00000000-0005-0000-0000-000049B70000}"/>
    <cellStyle name="20% - Accent1 5 3 3 2 3 3 2" xfId="47105" xr:uid="{00000000-0005-0000-0000-00004AB70000}"/>
    <cellStyle name="20% - Accent1 5 3 3 2 3 4" xfId="47106" xr:uid="{00000000-0005-0000-0000-00004BB70000}"/>
    <cellStyle name="20% - Accent1 5 3 3 2 4" xfId="47107" xr:uid="{00000000-0005-0000-0000-00004CB70000}"/>
    <cellStyle name="20% - Accent1 5 3 3 2 4 2" xfId="47108" xr:uid="{00000000-0005-0000-0000-00004DB70000}"/>
    <cellStyle name="20% - Accent1 5 3 3 2 4 2 2" xfId="47109" xr:uid="{00000000-0005-0000-0000-00004EB70000}"/>
    <cellStyle name="20% - Accent1 5 3 3 2 4 2 2 2" xfId="47110" xr:uid="{00000000-0005-0000-0000-00004FB70000}"/>
    <cellStyle name="20% - Accent1 5 3 3 2 4 2 3" xfId="47111" xr:uid="{00000000-0005-0000-0000-000050B70000}"/>
    <cellStyle name="20% - Accent1 5 3 3 2 4 3" xfId="47112" xr:uid="{00000000-0005-0000-0000-000051B70000}"/>
    <cellStyle name="20% - Accent1 5 3 3 2 4 3 2" xfId="47113" xr:uid="{00000000-0005-0000-0000-000052B70000}"/>
    <cellStyle name="20% - Accent1 5 3 3 2 4 4" xfId="47114" xr:uid="{00000000-0005-0000-0000-000053B70000}"/>
    <cellStyle name="20% - Accent1 5 3 3 2 5" xfId="47115" xr:uid="{00000000-0005-0000-0000-000054B70000}"/>
    <cellStyle name="20% - Accent1 5 3 3 2 5 2" xfId="47116" xr:uid="{00000000-0005-0000-0000-000055B70000}"/>
    <cellStyle name="20% - Accent1 5 3 3 2 5 2 2" xfId="47117" xr:uid="{00000000-0005-0000-0000-000056B70000}"/>
    <cellStyle name="20% - Accent1 5 3 3 2 5 3" xfId="47118" xr:uid="{00000000-0005-0000-0000-000057B70000}"/>
    <cellStyle name="20% - Accent1 5 3 3 2 6" xfId="47119" xr:uid="{00000000-0005-0000-0000-000058B70000}"/>
    <cellStyle name="20% - Accent1 5 3 3 2 6 2" xfId="47120" xr:uid="{00000000-0005-0000-0000-000059B70000}"/>
    <cellStyle name="20% - Accent1 5 3 3 2 6 2 2" xfId="47121" xr:uid="{00000000-0005-0000-0000-00005AB70000}"/>
    <cellStyle name="20% - Accent1 5 3 3 2 6 3" xfId="47122" xr:uid="{00000000-0005-0000-0000-00005BB70000}"/>
    <cellStyle name="20% - Accent1 5 3 3 2 7" xfId="47123" xr:uid="{00000000-0005-0000-0000-00005CB70000}"/>
    <cellStyle name="20% - Accent1 5 3 3 2 7 2" xfId="47124" xr:uid="{00000000-0005-0000-0000-00005DB70000}"/>
    <cellStyle name="20% - Accent1 5 3 3 2 8" xfId="47125" xr:uid="{00000000-0005-0000-0000-00005EB70000}"/>
    <cellStyle name="20% - Accent1 5 3 3 2 8 2" xfId="47126" xr:uid="{00000000-0005-0000-0000-00005FB70000}"/>
    <cellStyle name="20% - Accent1 5 3 3 2 9" xfId="47127" xr:uid="{00000000-0005-0000-0000-000060B70000}"/>
    <cellStyle name="20% - Accent1 5 3 3 3" xfId="47128" xr:uid="{00000000-0005-0000-0000-000061B70000}"/>
    <cellStyle name="20% - Accent1 5 3 3 3 2" xfId="47129" xr:uid="{00000000-0005-0000-0000-000062B70000}"/>
    <cellStyle name="20% - Accent1 5 3 3 3 2 2" xfId="47130" xr:uid="{00000000-0005-0000-0000-000063B70000}"/>
    <cellStyle name="20% - Accent1 5 3 3 3 2 2 2" xfId="47131" xr:uid="{00000000-0005-0000-0000-000064B70000}"/>
    <cellStyle name="20% - Accent1 5 3 3 3 2 2 2 2" xfId="47132" xr:uid="{00000000-0005-0000-0000-000065B70000}"/>
    <cellStyle name="20% - Accent1 5 3 3 3 2 2 3" xfId="47133" xr:uid="{00000000-0005-0000-0000-000066B70000}"/>
    <cellStyle name="20% - Accent1 5 3 3 3 2 3" xfId="47134" xr:uid="{00000000-0005-0000-0000-000067B70000}"/>
    <cellStyle name="20% - Accent1 5 3 3 3 2 3 2" xfId="47135" xr:uid="{00000000-0005-0000-0000-000068B70000}"/>
    <cellStyle name="20% - Accent1 5 3 3 3 2 4" xfId="47136" xr:uid="{00000000-0005-0000-0000-000069B70000}"/>
    <cellStyle name="20% - Accent1 5 3 3 3 3" xfId="47137" xr:uid="{00000000-0005-0000-0000-00006AB70000}"/>
    <cellStyle name="20% - Accent1 5 3 3 3 3 2" xfId="47138" xr:uid="{00000000-0005-0000-0000-00006BB70000}"/>
    <cellStyle name="20% - Accent1 5 3 3 3 3 2 2" xfId="47139" xr:uid="{00000000-0005-0000-0000-00006CB70000}"/>
    <cellStyle name="20% - Accent1 5 3 3 3 3 2 2 2" xfId="47140" xr:uid="{00000000-0005-0000-0000-00006DB70000}"/>
    <cellStyle name="20% - Accent1 5 3 3 3 3 2 3" xfId="47141" xr:uid="{00000000-0005-0000-0000-00006EB70000}"/>
    <cellStyle name="20% - Accent1 5 3 3 3 3 3" xfId="47142" xr:uid="{00000000-0005-0000-0000-00006FB70000}"/>
    <cellStyle name="20% - Accent1 5 3 3 3 3 3 2" xfId="47143" xr:uid="{00000000-0005-0000-0000-000070B70000}"/>
    <cellStyle name="20% - Accent1 5 3 3 3 3 4" xfId="47144" xr:uid="{00000000-0005-0000-0000-000071B70000}"/>
    <cellStyle name="20% - Accent1 5 3 3 3 4" xfId="47145" xr:uid="{00000000-0005-0000-0000-000072B70000}"/>
    <cellStyle name="20% - Accent1 5 3 3 3 4 2" xfId="47146" xr:uid="{00000000-0005-0000-0000-000073B70000}"/>
    <cellStyle name="20% - Accent1 5 3 3 3 4 2 2" xfId="47147" xr:uid="{00000000-0005-0000-0000-000074B70000}"/>
    <cellStyle name="20% - Accent1 5 3 3 3 4 2 2 2" xfId="47148" xr:uid="{00000000-0005-0000-0000-000075B70000}"/>
    <cellStyle name="20% - Accent1 5 3 3 3 4 2 3" xfId="47149" xr:uid="{00000000-0005-0000-0000-000076B70000}"/>
    <cellStyle name="20% - Accent1 5 3 3 3 4 3" xfId="47150" xr:uid="{00000000-0005-0000-0000-000077B70000}"/>
    <cellStyle name="20% - Accent1 5 3 3 3 4 3 2" xfId="47151" xr:uid="{00000000-0005-0000-0000-000078B70000}"/>
    <cellStyle name="20% - Accent1 5 3 3 3 4 4" xfId="47152" xr:uid="{00000000-0005-0000-0000-000079B70000}"/>
    <cellStyle name="20% - Accent1 5 3 3 3 5" xfId="47153" xr:uid="{00000000-0005-0000-0000-00007AB70000}"/>
    <cellStyle name="20% - Accent1 5 3 3 3 5 2" xfId="47154" xr:uid="{00000000-0005-0000-0000-00007BB70000}"/>
    <cellStyle name="20% - Accent1 5 3 3 3 5 2 2" xfId="47155" xr:uid="{00000000-0005-0000-0000-00007CB70000}"/>
    <cellStyle name="20% - Accent1 5 3 3 3 5 3" xfId="47156" xr:uid="{00000000-0005-0000-0000-00007DB70000}"/>
    <cellStyle name="20% - Accent1 5 3 3 3 6" xfId="47157" xr:uid="{00000000-0005-0000-0000-00007EB70000}"/>
    <cellStyle name="20% - Accent1 5 3 3 3 6 2" xfId="47158" xr:uid="{00000000-0005-0000-0000-00007FB70000}"/>
    <cellStyle name="20% - Accent1 5 3 3 3 6 2 2" xfId="47159" xr:uid="{00000000-0005-0000-0000-000080B70000}"/>
    <cellStyle name="20% - Accent1 5 3 3 3 6 3" xfId="47160" xr:uid="{00000000-0005-0000-0000-000081B70000}"/>
    <cellStyle name="20% - Accent1 5 3 3 3 7" xfId="47161" xr:uid="{00000000-0005-0000-0000-000082B70000}"/>
    <cellStyle name="20% - Accent1 5 3 3 3 7 2" xfId="47162" xr:uid="{00000000-0005-0000-0000-000083B70000}"/>
    <cellStyle name="20% - Accent1 5 3 3 3 8" xfId="47163" xr:uid="{00000000-0005-0000-0000-000084B70000}"/>
    <cellStyle name="20% - Accent1 5 3 3 3 8 2" xfId="47164" xr:uid="{00000000-0005-0000-0000-000085B70000}"/>
    <cellStyle name="20% - Accent1 5 3 3 3 9" xfId="47165" xr:uid="{00000000-0005-0000-0000-000086B70000}"/>
    <cellStyle name="20% - Accent1 5 3 3 4" xfId="47166" xr:uid="{00000000-0005-0000-0000-000087B70000}"/>
    <cellStyle name="20% - Accent1 5 3 3 4 2" xfId="47167" xr:uid="{00000000-0005-0000-0000-000088B70000}"/>
    <cellStyle name="20% - Accent1 5 3 3 4 2 2" xfId="47168" xr:uid="{00000000-0005-0000-0000-000089B70000}"/>
    <cellStyle name="20% - Accent1 5 3 3 4 2 2 2" xfId="47169" xr:uid="{00000000-0005-0000-0000-00008AB70000}"/>
    <cellStyle name="20% - Accent1 5 3 3 4 2 3" xfId="47170" xr:uid="{00000000-0005-0000-0000-00008BB70000}"/>
    <cellStyle name="20% - Accent1 5 3 3 4 3" xfId="47171" xr:uid="{00000000-0005-0000-0000-00008CB70000}"/>
    <cellStyle name="20% - Accent1 5 3 3 4 3 2" xfId="47172" xr:uid="{00000000-0005-0000-0000-00008DB70000}"/>
    <cellStyle name="20% - Accent1 5 3 3 4 4" xfId="47173" xr:uid="{00000000-0005-0000-0000-00008EB70000}"/>
    <cellStyle name="20% - Accent1 5 3 3 5" xfId="47174" xr:uid="{00000000-0005-0000-0000-00008FB70000}"/>
    <cellStyle name="20% - Accent1 5 3 3 5 2" xfId="47175" xr:uid="{00000000-0005-0000-0000-000090B70000}"/>
    <cellStyle name="20% - Accent1 5 3 3 5 2 2" xfId="47176" xr:uid="{00000000-0005-0000-0000-000091B70000}"/>
    <cellStyle name="20% - Accent1 5 3 3 5 2 2 2" xfId="47177" xr:uid="{00000000-0005-0000-0000-000092B70000}"/>
    <cellStyle name="20% - Accent1 5 3 3 5 2 3" xfId="47178" xr:uid="{00000000-0005-0000-0000-000093B70000}"/>
    <cellStyle name="20% - Accent1 5 3 3 5 3" xfId="47179" xr:uid="{00000000-0005-0000-0000-000094B70000}"/>
    <cellStyle name="20% - Accent1 5 3 3 5 3 2" xfId="47180" xr:uid="{00000000-0005-0000-0000-000095B70000}"/>
    <cellStyle name="20% - Accent1 5 3 3 5 4" xfId="47181" xr:uid="{00000000-0005-0000-0000-000096B70000}"/>
    <cellStyle name="20% - Accent1 5 3 3 6" xfId="47182" xr:uid="{00000000-0005-0000-0000-000097B70000}"/>
    <cellStyle name="20% - Accent1 5 3 3 6 2" xfId="47183" xr:uid="{00000000-0005-0000-0000-000098B70000}"/>
    <cellStyle name="20% - Accent1 5 3 3 6 2 2" xfId="47184" xr:uid="{00000000-0005-0000-0000-000099B70000}"/>
    <cellStyle name="20% - Accent1 5 3 3 6 2 2 2" xfId="47185" xr:uid="{00000000-0005-0000-0000-00009AB70000}"/>
    <cellStyle name="20% - Accent1 5 3 3 6 2 3" xfId="47186" xr:uid="{00000000-0005-0000-0000-00009BB70000}"/>
    <cellStyle name="20% - Accent1 5 3 3 6 3" xfId="47187" xr:uid="{00000000-0005-0000-0000-00009CB70000}"/>
    <cellStyle name="20% - Accent1 5 3 3 6 3 2" xfId="47188" xr:uid="{00000000-0005-0000-0000-00009DB70000}"/>
    <cellStyle name="20% - Accent1 5 3 3 6 4" xfId="47189" xr:uid="{00000000-0005-0000-0000-00009EB70000}"/>
    <cellStyle name="20% - Accent1 5 3 3 7" xfId="47190" xr:uid="{00000000-0005-0000-0000-00009FB70000}"/>
    <cellStyle name="20% - Accent1 5 3 3 7 2" xfId="47191" xr:uid="{00000000-0005-0000-0000-0000A0B70000}"/>
    <cellStyle name="20% - Accent1 5 3 3 7 2 2" xfId="47192" xr:uid="{00000000-0005-0000-0000-0000A1B70000}"/>
    <cellStyle name="20% - Accent1 5 3 3 7 3" xfId="47193" xr:uid="{00000000-0005-0000-0000-0000A2B70000}"/>
    <cellStyle name="20% - Accent1 5 3 3 8" xfId="47194" xr:uid="{00000000-0005-0000-0000-0000A3B70000}"/>
    <cellStyle name="20% - Accent1 5 3 3 8 2" xfId="47195" xr:uid="{00000000-0005-0000-0000-0000A4B70000}"/>
    <cellStyle name="20% - Accent1 5 3 3 8 2 2" xfId="47196" xr:uid="{00000000-0005-0000-0000-0000A5B70000}"/>
    <cellStyle name="20% - Accent1 5 3 3 8 3" xfId="47197" xr:uid="{00000000-0005-0000-0000-0000A6B70000}"/>
    <cellStyle name="20% - Accent1 5 3 3 9" xfId="47198" xr:uid="{00000000-0005-0000-0000-0000A7B70000}"/>
    <cellStyle name="20% - Accent1 5 3 3 9 2" xfId="47199" xr:uid="{00000000-0005-0000-0000-0000A8B70000}"/>
    <cellStyle name="20% - Accent1 5 3 4" xfId="47200" xr:uid="{00000000-0005-0000-0000-0000A9B70000}"/>
    <cellStyle name="20% - Accent1 5 3 4 10" xfId="47201" xr:uid="{00000000-0005-0000-0000-0000AAB70000}"/>
    <cellStyle name="20% - Accent1 5 3 4 10 2" xfId="47202" xr:uid="{00000000-0005-0000-0000-0000ABB70000}"/>
    <cellStyle name="20% - Accent1 5 3 4 11" xfId="47203" xr:uid="{00000000-0005-0000-0000-0000ACB70000}"/>
    <cellStyle name="20% - Accent1 5 3 4 2" xfId="47204" xr:uid="{00000000-0005-0000-0000-0000ADB70000}"/>
    <cellStyle name="20% - Accent1 5 3 4 2 2" xfId="47205" xr:uid="{00000000-0005-0000-0000-0000AEB70000}"/>
    <cellStyle name="20% - Accent1 5 3 4 2 2 2" xfId="47206" xr:uid="{00000000-0005-0000-0000-0000AFB70000}"/>
    <cellStyle name="20% - Accent1 5 3 4 2 2 2 2" xfId="47207" xr:uid="{00000000-0005-0000-0000-0000B0B70000}"/>
    <cellStyle name="20% - Accent1 5 3 4 2 2 2 2 2" xfId="47208" xr:uid="{00000000-0005-0000-0000-0000B1B70000}"/>
    <cellStyle name="20% - Accent1 5 3 4 2 2 2 3" xfId="47209" xr:uid="{00000000-0005-0000-0000-0000B2B70000}"/>
    <cellStyle name="20% - Accent1 5 3 4 2 2 3" xfId="47210" xr:uid="{00000000-0005-0000-0000-0000B3B70000}"/>
    <cellStyle name="20% - Accent1 5 3 4 2 2 3 2" xfId="47211" xr:uid="{00000000-0005-0000-0000-0000B4B70000}"/>
    <cellStyle name="20% - Accent1 5 3 4 2 2 4" xfId="47212" xr:uid="{00000000-0005-0000-0000-0000B5B70000}"/>
    <cellStyle name="20% - Accent1 5 3 4 2 3" xfId="47213" xr:uid="{00000000-0005-0000-0000-0000B6B70000}"/>
    <cellStyle name="20% - Accent1 5 3 4 2 3 2" xfId="47214" xr:uid="{00000000-0005-0000-0000-0000B7B70000}"/>
    <cellStyle name="20% - Accent1 5 3 4 2 3 2 2" xfId="47215" xr:uid="{00000000-0005-0000-0000-0000B8B70000}"/>
    <cellStyle name="20% - Accent1 5 3 4 2 3 2 2 2" xfId="47216" xr:uid="{00000000-0005-0000-0000-0000B9B70000}"/>
    <cellStyle name="20% - Accent1 5 3 4 2 3 2 3" xfId="47217" xr:uid="{00000000-0005-0000-0000-0000BAB70000}"/>
    <cellStyle name="20% - Accent1 5 3 4 2 3 3" xfId="47218" xr:uid="{00000000-0005-0000-0000-0000BBB70000}"/>
    <cellStyle name="20% - Accent1 5 3 4 2 3 3 2" xfId="47219" xr:uid="{00000000-0005-0000-0000-0000BCB70000}"/>
    <cellStyle name="20% - Accent1 5 3 4 2 3 4" xfId="47220" xr:uid="{00000000-0005-0000-0000-0000BDB70000}"/>
    <cellStyle name="20% - Accent1 5 3 4 2 4" xfId="47221" xr:uid="{00000000-0005-0000-0000-0000BEB70000}"/>
    <cellStyle name="20% - Accent1 5 3 4 2 4 2" xfId="47222" xr:uid="{00000000-0005-0000-0000-0000BFB70000}"/>
    <cellStyle name="20% - Accent1 5 3 4 2 4 2 2" xfId="47223" xr:uid="{00000000-0005-0000-0000-0000C0B70000}"/>
    <cellStyle name="20% - Accent1 5 3 4 2 4 2 2 2" xfId="47224" xr:uid="{00000000-0005-0000-0000-0000C1B70000}"/>
    <cellStyle name="20% - Accent1 5 3 4 2 4 2 3" xfId="47225" xr:uid="{00000000-0005-0000-0000-0000C2B70000}"/>
    <cellStyle name="20% - Accent1 5 3 4 2 4 3" xfId="47226" xr:uid="{00000000-0005-0000-0000-0000C3B70000}"/>
    <cellStyle name="20% - Accent1 5 3 4 2 4 3 2" xfId="47227" xr:uid="{00000000-0005-0000-0000-0000C4B70000}"/>
    <cellStyle name="20% - Accent1 5 3 4 2 4 4" xfId="47228" xr:uid="{00000000-0005-0000-0000-0000C5B70000}"/>
    <cellStyle name="20% - Accent1 5 3 4 2 5" xfId="47229" xr:uid="{00000000-0005-0000-0000-0000C6B70000}"/>
    <cellStyle name="20% - Accent1 5 3 4 2 5 2" xfId="47230" xr:uid="{00000000-0005-0000-0000-0000C7B70000}"/>
    <cellStyle name="20% - Accent1 5 3 4 2 5 2 2" xfId="47231" xr:uid="{00000000-0005-0000-0000-0000C8B70000}"/>
    <cellStyle name="20% - Accent1 5 3 4 2 5 3" xfId="47232" xr:uid="{00000000-0005-0000-0000-0000C9B70000}"/>
    <cellStyle name="20% - Accent1 5 3 4 2 6" xfId="47233" xr:uid="{00000000-0005-0000-0000-0000CAB70000}"/>
    <cellStyle name="20% - Accent1 5 3 4 2 6 2" xfId="47234" xr:uid="{00000000-0005-0000-0000-0000CBB70000}"/>
    <cellStyle name="20% - Accent1 5 3 4 2 6 2 2" xfId="47235" xr:uid="{00000000-0005-0000-0000-0000CCB70000}"/>
    <cellStyle name="20% - Accent1 5 3 4 2 6 3" xfId="47236" xr:uid="{00000000-0005-0000-0000-0000CDB70000}"/>
    <cellStyle name="20% - Accent1 5 3 4 2 7" xfId="47237" xr:uid="{00000000-0005-0000-0000-0000CEB70000}"/>
    <cellStyle name="20% - Accent1 5 3 4 2 7 2" xfId="47238" xr:uid="{00000000-0005-0000-0000-0000CFB70000}"/>
    <cellStyle name="20% - Accent1 5 3 4 2 8" xfId="47239" xr:uid="{00000000-0005-0000-0000-0000D0B70000}"/>
    <cellStyle name="20% - Accent1 5 3 4 2 8 2" xfId="47240" xr:uid="{00000000-0005-0000-0000-0000D1B70000}"/>
    <cellStyle name="20% - Accent1 5 3 4 2 9" xfId="47241" xr:uid="{00000000-0005-0000-0000-0000D2B70000}"/>
    <cellStyle name="20% - Accent1 5 3 4 3" xfId="47242" xr:uid="{00000000-0005-0000-0000-0000D3B70000}"/>
    <cellStyle name="20% - Accent1 5 3 4 3 2" xfId="47243" xr:uid="{00000000-0005-0000-0000-0000D4B70000}"/>
    <cellStyle name="20% - Accent1 5 3 4 3 2 2" xfId="47244" xr:uid="{00000000-0005-0000-0000-0000D5B70000}"/>
    <cellStyle name="20% - Accent1 5 3 4 3 2 2 2" xfId="47245" xr:uid="{00000000-0005-0000-0000-0000D6B70000}"/>
    <cellStyle name="20% - Accent1 5 3 4 3 2 2 2 2" xfId="47246" xr:uid="{00000000-0005-0000-0000-0000D7B70000}"/>
    <cellStyle name="20% - Accent1 5 3 4 3 2 2 3" xfId="47247" xr:uid="{00000000-0005-0000-0000-0000D8B70000}"/>
    <cellStyle name="20% - Accent1 5 3 4 3 2 3" xfId="47248" xr:uid="{00000000-0005-0000-0000-0000D9B70000}"/>
    <cellStyle name="20% - Accent1 5 3 4 3 2 3 2" xfId="47249" xr:uid="{00000000-0005-0000-0000-0000DAB70000}"/>
    <cellStyle name="20% - Accent1 5 3 4 3 2 4" xfId="47250" xr:uid="{00000000-0005-0000-0000-0000DBB70000}"/>
    <cellStyle name="20% - Accent1 5 3 4 3 3" xfId="47251" xr:uid="{00000000-0005-0000-0000-0000DCB70000}"/>
    <cellStyle name="20% - Accent1 5 3 4 3 3 2" xfId="47252" xr:uid="{00000000-0005-0000-0000-0000DDB70000}"/>
    <cellStyle name="20% - Accent1 5 3 4 3 3 2 2" xfId="47253" xr:uid="{00000000-0005-0000-0000-0000DEB70000}"/>
    <cellStyle name="20% - Accent1 5 3 4 3 3 2 2 2" xfId="47254" xr:uid="{00000000-0005-0000-0000-0000DFB70000}"/>
    <cellStyle name="20% - Accent1 5 3 4 3 3 2 3" xfId="47255" xr:uid="{00000000-0005-0000-0000-0000E0B70000}"/>
    <cellStyle name="20% - Accent1 5 3 4 3 3 3" xfId="47256" xr:uid="{00000000-0005-0000-0000-0000E1B70000}"/>
    <cellStyle name="20% - Accent1 5 3 4 3 3 3 2" xfId="47257" xr:uid="{00000000-0005-0000-0000-0000E2B70000}"/>
    <cellStyle name="20% - Accent1 5 3 4 3 3 4" xfId="47258" xr:uid="{00000000-0005-0000-0000-0000E3B70000}"/>
    <cellStyle name="20% - Accent1 5 3 4 3 4" xfId="47259" xr:uid="{00000000-0005-0000-0000-0000E4B70000}"/>
    <cellStyle name="20% - Accent1 5 3 4 3 4 2" xfId="47260" xr:uid="{00000000-0005-0000-0000-0000E5B70000}"/>
    <cellStyle name="20% - Accent1 5 3 4 3 4 2 2" xfId="47261" xr:uid="{00000000-0005-0000-0000-0000E6B70000}"/>
    <cellStyle name="20% - Accent1 5 3 4 3 4 2 2 2" xfId="47262" xr:uid="{00000000-0005-0000-0000-0000E7B70000}"/>
    <cellStyle name="20% - Accent1 5 3 4 3 4 2 3" xfId="47263" xr:uid="{00000000-0005-0000-0000-0000E8B70000}"/>
    <cellStyle name="20% - Accent1 5 3 4 3 4 3" xfId="47264" xr:uid="{00000000-0005-0000-0000-0000E9B70000}"/>
    <cellStyle name="20% - Accent1 5 3 4 3 4 3 2" xfId="47265" xr:uid="{00000000-0005-0000-0000-0000EAB70000}"/>
    <cellStyle name="20% - Accent1 5 3 4 3 4 4" xfId="47266" xr:uid="{00000000-0005-0000-0000-0000EBB70000}"/>
    <cellStyle name="20% - Accent1 5 3 4 3 5" xfId="47267" xr:uid="{00000000-0005-0000-0000-0000ECB70000}"/>
    <cellStyle name="20% - Accent1 5 3 4 3 5 2" xfId="47268" xr:uid="{00000000-0005-0000-0000-0000EDB70000}"/>
    <cellStyle name="20% - Accent1 5 3 4 3 5 2 2" xfId="47269" xr:uid="{00000000-0005-0000-0000-0000EEB70000}"/>
    <cellStyle name="20% - Accent1 5 3 4 3 5 3" xfId="47270" xr:uid="{00000000-0005-0000-0000-0000EFB70000}"/>
    <cellStyle name="20% - Accent1 5 3 4 3 6" xfId="47271" xr:uid="{00000000-0005-0000-0000-0000F0B70000}"/>
    <cellStyle name="20% - Accent1 5 3 4 3 6 2" xfId="47272" xr:uid="{00000000-0005-0000-0000-0000F1B70000}"/>
    <cellStyle name="20% - Accent1 5 3 4 3 6 2 2" xfId="47273" xr:uid="{00000000-0005-0000-0000-0000F2B70000}"/>
    <cellStyle name="20% - Accent1 5 3 4 3 6 3" xfId="47274" xr:uid="{00000000-0005-0000-0000-0000F3B70000}"/>
    <cellStyle name="20% - Accent1 5 3 4 3 7" xfId="47275" xr:uid="{00000000-0005-0000-0000-0000F4B70000}"/>
    <cellStyle name="20% - Accent1 5 3 4 3 7 2" xfId="47276" xr:uid="{00000000-0005-0000-0000-0000F5B70000}"/>
    <cellStyle name="20% - Accent1 5 3 4 3 8" xfId="47277" xr:uid="{00000000-0005-0000-0000-0000F6B70000}"/>
    <cellStyle name="20% - Accent1 5 3 4 3 8 2" xfId="47278" xr:uid="{00000000-0005-0000-0000-0000F7B70000}"/>
    <cellStyle name="20% - Accent1 5 3 4 3 9" xfId="47279" xr:uid="{00000000-0005-0000-0000-0000F8B70000}"/>
    <cellStyle name="20% - Accent1 5 3 4 4" xfId="47280" xr:uid="{00000000-0005-0000-0000-0000F9B70000}"/>
    <cellStyle name="20% - Accent1 5 3 4 4 2" xfId="47281" xr:uid="{00000000-0005-0000-0000-0000FAB70000}"/>
    <cellStyle name="20% - Accent1 5 3 4 4 2 2" xfId="47282" xr:uid="{00000000-0005-0000-0000-0000FBB70000}"/>
    <cellStyle name="20% - Accent1 5 3 4 4 2 2 2" xfId="47283" xr:uid="{00000000-0005-0000-0000-0000FCB70000}"/>
    <cellStyle name="20% - Accent1 5 3 4 4 2 3" xfId="47284" xr:uid="{00000000-0005-0000-0000-0000FDB70000}"/>
    <cellStyle name="20% - Accent1 5 3 4 4 3" xfId="47285" xr:uid="{00000000-0005-0000-0000-0000FEB70000}"/>
    <cellStyle name="20% - Accent1 5 3 4 4 3 2" xfId="47286" xr:uid="{00000000-0005-0000-0000-0000FFB70000}"/>
    <cellStyle name="20% - Accent1 5 3 4 4 4" xfId="47287" xr:uid="{00000000-0005-0000-0000-000000B80000}"/>
    <cellStyle name="20% - Accent1 5 3 4 5" xfId="47288" xr:uid="{00000000-0005-0000-0000-000001B80000}"/>
    <cellStyle name="20% - Accent1 5 3 4 5 2" xfId="47289" xr:uid="{00000000-0005-0000-0000-000002B80000}"/>
    <cellStyle name="20% - Accent1 5 3 4 5 2 2" xfId="47290" xr:uid="{00000000-0005-0000-0000-000003B80000}"/>
    <cellStyle name="20% - Accent1 5 3 4 5 2 2 2" xfId="47291" xr:uid="{00000000-0005-0000-0000-000004B80000}"/>
    <cellStyle name="20% - Accent1 5 3 4 5 2 3" xfId="47292" xr:uid="{00000000-0005-0000-0000-000005B80000}"/>
    <cellStyle name="20% - Accent1 5 3 4 5 3" xfId="47293" xr:uid="{00000000-0005-0000-0000-000006B80000}"/>
    <cellStyle name="20% - Accent1 5 3 4 5 3 2" xfId="47294" xr:uid="{00000000-0005-0000-0000-000007B80000}"/>
    <cellStyle name="20% - Accent1 5 3 4 5 4" xfId="47295" xr:uid="{00000000-0005-0000-0000-000008B80000}"/>
    <cellStyle name="20% - Accent1 5 3 4 6" xfId="47296" xr:uid="{00000000-0005-0000-0000-000009B80000}"/>
    <cellStyle name="20% - Accent1 5 3 4 6 2" xfId="47297" xr:uid="{00000000-0005-0000-0000-00000AB80000}"/>
    <cellStyle name="20% - Accent1 5 3 4 6 2 2" xfId="47298" xr:uid="{00000000-0005-0000-0000-00000BB80000}"/>
    <cellStyle name="20% - Accent1 5 3 4 6 2 2 2" xfId="47299" xr:uid="{00000000-0005-0000-0000-00000CB80000}"/>
    <cellStyle name="20% - Accent1 5 3 4 6 2 3" xfId="47300" xr:uid="{00000000-0005-0000-0000-00000DB80000}"/>
    <cellStyle name="20% - Accent1 5 3 4 6 3" xfId="47301" xr:uid="{00000000-0005-0000-0000-00000EB80000}"/>
    <cellStyle name="20% - Accent1 5 3 4 6 3 2" xfId="47302" xr:uid="{00000000-0005-0000-0000-00000FB80000}"/>
    <cellStyle name="20% - Accent1 5 3 4 6 4" xfId="47303" xr:uid="{00000000-0005-0000-0000-000010B80000}"/>
    <cellStyle name="20% - Accent1 5 3 4 7" xfId="47304" xr:uid="{00000000-0005-0000-0000-000011B80000}"/>
    <cellStyle name="20% - Accent1 5 3 4 7 2" xfId="47305" xr:uid="{00000000-0005-0000-0000-000012B80000}"/>
    <cellStyle name="20% - Accent1 5 3 4 7 2 2" xfId="47306" xr:uid="{00000000-0005-0000-0000-000013B80000}"/>
    <cellStyle name="20% - Accent1 5 3 4 7 3" xfId="47307" xr:uid="{00000000-0005-0000-0000-000014B80000}"/>
    <cellStyle name="20% - Accent1 5 3 4 8" xfId="47308" xr:uid="{00000000-0005-0000-0000-000015B80000}"/>
    <cellStyle name="20% - Accent1 5 3 4 8 2" xfId="47309" xr:uid="{00000000-0005-0000-0000-000016B80000}"/>
    <cellStyle name="20% - Accent1 5 3 4 8 2 2" xfId="47310" xr:uid="{00000000-0005-0000-0000-000017B80000}"/>
    <cellStyle name="20% - Accent1 5 3 4 8 3" xfId="47311" xr:uid="{00000000-0005-0000-0000-000018B80000}"/>
    <cellStyle name="20% - Accent1 5 3 4 9" xfId="47312" xr:uid="{00000000-0005-0000-0000-000019B80000}"/>
    <cellStyle name="20% - Accent1 5 3 4 9 2" xfId="47313" xr:uid="{00000000-0005-0000-0000-00001AB80000}"/>
    <cellStyle name="20% - Accent1 5 3 5" xfId="47314" xr:uid="{00000000-0005-0000-0000-00001BB80000}"/>
    <cellStyle name="20% - Accent1 5 3 5 2" xfId="47315" xr:uid="{00000000-0005-0000-0000-00001CB80000}"/>
    <cellStyle name="20% - Accent1 5 3 5 2 2" xfId="47316" xr:uid="{00000000-0005-0000-0000-00001DB80000}"/>
    <cellStyle name="20% - Accent1 5 3 5 2 2 2" xfId="47317" xr:uid="{00000000-0005-0000-0000-00001EB80000}"/>
    <cellStyle name="20% - Accent1 5 3 5 2 2 2 2" xfId="47318" xr:uid="{00000000-0005-0000-0000-00001FB80000}"/>
    <cellStyle name="20% - Accent1 5 3 5 2 2 3" xfId="47319" xr:uid="{00000000-0005-0000-0000-000020B80000}"/>
    <cellStyle name="20% - Accent1 5 3 5 2 3" xfId="47320" xr:uid="{00000000-0005-0000-0000-000021B80000}"/>
    <cellStyle name="20% - Accent1 5 3 5 2 3 2" xfId="47321" xr:uid="{00000000-0005-0000-0000-000022B80000}"/>
    <cellStyle name="20% - Accent1 5 3 5 2 4" xfId="47322" xr:uid="{00000000-0005-0000-0000-000023B80000}"/>
    <cellStyle name="20% - Accent1 5 3 5 3" xfId="47323" xr:uid="{00000000-0005-0000-0000-000024B80000}"/>
    <cellStyle name="20% - Accent1 5 3 5 3 2" xfId="47324" xr:uid="{00000000-0005-0000-0000-000025B80000}"/>
    <cellStyle name="20% - Accent1 5 3 5 3 2 2" xfId="47325" xr:uid="{00000000-0005-0000-0000-000026B80000}"/>
    <cellStyle name="20% - Accent1 5 3 5 3 2 2 2" xfId="47326" xr:uid="{00000000-0005-0000-0000-000027B80000}"/>
    <cellStyle name="20% - Accent1 5 3 5 3 2 3" xfId="47327" xr:uid="{00000000-0005-0000-0000-000028B80000}"/>
    <cellStyle name="20% - Accent1 5 3 5 3 3" xfId="47328" xr:uid="{00000000-0005-0000-0000-000029B80000}"/>
    <cellStyle name="20% - Accent1 5 3 5 3 3 2" xfId="47329" xr:uid="{00000000-0005-0000-0000-00002AB80000}"/>
    <cellStyle name="20% - Accent1 5 3 5 3 4" xfId="47330" xr:uid="{00000000-0005-0000-0000-00002BB80000}"/>
    <cellStyle name="20% - Accent1 5 3 5 4" xfId="47331" xr:uid="{00000000-0005-0000-0000-00002CB80000}"/>
    <cellStyle name="20% - Accent1 5 3 5 4 2" xfId="47332" xr:uid="{00000000-0005-0000-0000-00002DB80000}"/>
    <cellStyle name="20% - Accent1 5 3 5 4 2 2" xfId="47333" xr:uid="{00000000-0005-0000-0000-00002EB80000}"/>
    <cellStyle name="20% - Accent1 5 3 5 4 2 2 2" xfId="47334" xr:uid="{00000000-0005-0000-0000-00002FB80000}"/>
    <cellStyle name="20% - Accent1 5 3 5 4 2 3" xfId="47335" xr:uid="{00000000-0005-0000-0000-000030B80000}"/>
    <cellStyle name="20% - Accent1 5 3 5 4 3" xfId="47336" xr:uid="{00000000-0005-0000-0000-000031B80000}"/>
    <cellStyle name="20% - Accent1 5 3 5 4 3 2" xfId="47337" xr:uid="{00000000-0005-0000-0000-000032B80000}"/>
    <cellStyle name="20% - Accent1 5 3 5 4 4" xfId="47338" xr:uid="{00000000-0005-0000-0000-000033B80000}"/>
    <cellStyle name="20% - Accent1 5 3 5 5" xfId="47339" xr:uid="{00000000-0005-0000-0000-000034B80000}"/>
    <cellStyle name="20% - Accent1 5 3 5 5 2" xfId="47340" xr:uid="{00000000-0005-0000-0000-000035B80000}"/>
    <cellStyle name="20% - Accent1 5 3 5 5 2 2" xfId="47341" xr:uid="{00000000-0005-0000-0000-000036B80000}"/>
    <cellStyle name="20% - Accent1 5 3 5 5 3" xfId="47342" xr:uid="{00000000-0005-0000-0000-000037B80000}"/>
    <cellStyle name="20% - Accent1 5 3 5 6" xfId="47343" xr:uid="{00000000-0005-0000-0000-000038B80000}"/>
    <cellStyle name="20% - Accent1 5 3 5 6 2" xfId="47344" xr:uid="{00000000-0005-0000-0000-000039B80000}"/>
    <cellStyle name="20% - Accent1 5 3 5 6 2 2" xfId="47345" xr:uid="{00000000-0005-0000-0000-00003AB80000}"/>
    <cellStyle name="20% - Accent1 5 3 5 6 3" xfId="47346" xr:uid="{00000000-0005-0000-0000-00003BB80000}"/>
    <cellStyle name="20% - Accent1 5 3 5 7" xfId="47347" xr:uid="{00000000-0005-0000-0000-00003CB80000}"/>
    <cellStyle name="20% - Accent1 5 3 5 7 2" xfId="47348" xr:uid="{00000000-0005-0000-0000-00003DB80000}"/>
    <cellStyle name="20% - Accent1 5 3 5 8" xfId="47349" xr:uid="{00000000-0005-0000-0000-00003EB80000}"/>
    <cellStyle name="20% - Accent1 5 3 5 8 2" xfId="47350" xr:uid="{00000000-0005-0000-0000-00003FB80000}"/>
    <cellStyle name="20% - Accent1 5 3 5 9" xfId="47351" xr:uid="{00000000-0005-0000-0000-000040B80000}"/>
    <cellStyle name="20% - Accent1 5 3 6" xfId="47352" xr:uid="{00000000-0005-0000-0000-000041B80000}"/>
    <cellStyle name="20% - Accent1 5 3 6 2" xfId="47353" xr:uid="{00000000-0005-0000-0000-000042B80000}"/>
    <cellStyle name="20% - Accent1 5 3 6 2 2" xfId="47354" xr:uid="{00000000-0005-0000-0000-000043B80000}"/>
    <cellStyle name="20% - Accent1 5 3 6 2 2 2" xfId="47355" xr:uid="{00000000-0005-0000-0000-000044B80000}"/>
    <cellStyle name="20% - Accent1 5 3 6 2 2 2 2" xfId="47356" xr:uid="{00000000-0005-0000-0000-000045B80000}"/>
    <cellStyle name="20% - Accent1 5 3 6 2 2 3" xfId="47357" xr:uid="{00000000-0005-0000-0000-000046B80000}"/>
    <cellStyle name="20% - Accent1 5 3 6 2 3" xfId="47358" xr:uid="{00000000-0005-0000-0000-000047B80000}"/>
    <cellStyle name="20% - Accent1 5 3 6 2 3 2" xfId="47359" xr:uid="{00000000-0005-0000-0000-000048B80000}"/>
    <cellStyle name="20% - Accent1 5 3 6 2 4" xfId="47360" xr:uid="{00000000-0005-0000-0000-000049B80000}"/>
    <cellStyle name="20% - Accent1 5 3 6 3" xfId="47361" xr:uid="{00000000-0005-0000-0000-00004AB80000}"/>
    <cellStyle name="20% - Accent1 5 3 6 3 2" xfId="47362" xr:uid="{00000000-0005-0000-0000-00004BB80000}"/>
    <cellStyle name="20% - Accent1 5 3 6 3 2 2" xfId="47363" xr:uid="{00000000-0005-0000-0000-00004CB80000}"/>
    <cellStyle name="20% - Accent1 5 3 6 3 2 2 2" xfId="47364" xr:uid="{00000000-0005-0000-0000-00004DB80000}"/>
    <cellStyle name="20% - Accent1 5 3 6 3 2 3" xfId="47365" xr:uid="{00000000-0005-0000-0000-00004EB80000}"/>
    <cellStyle name="20% - Accent1 5 3 6 3 3" xfId="47366" xr:uid="{00000000-0005-0000-0000-00004FB80000}"/>
    <cellStyle name="20% - Accent1 5 3 6 3 3 2" xfId="47367" xr:uid="{00000000-0005-0000-0000-000050B80000}"/>
    <cellStyle name="20% - Accent1 5 3 6 3 4" xfId="47368" xr:uid="{00000000-0005-0000-0000-000051B80000}"/>
    <cellStyle name="20% - Accent1 5 3 6 4" xfId="47369" xr:uid="{00000000-0005-0000-0000-000052B80000}"/>
    <cellStyle name="20% - Accent1 5 3 6 4 2" xfId="47370" xr:uid="{00000000-0005-0000-0000-000053B80000}"/>
    <cellStyle name="20% - Accent1 5 3 6 4 2 2" xfId="47371" xr:uid="{00000000-0005-0000-0000-000054B80000}"/>
    <cellStyle name="20% - Accent1 5 3 6 4 2 2 2" xfId="47372" xr:uid="{00000000-0005-0000-0000-000055B80000}"/>
    <cellStyle name="20% - Accent1 5 3 6 4 2 3" xfId="47373" xr:uid="{00000000-0005-0000-0000-000056B80000}"/>
    <cellStyle name="20% - Accent1 5 3 6 4 3" xfId="47374" xr:uid="{00000000-0005-0000-0000-000057B80000}"/>
    <cellStyle name="20% - Accent1 5 3 6 4 3 2" xfId="47375" xr:uid="{00000000-0005-0000-0000-000058B80000}"/>
    <cellStyle name="20% - Accent1 5 3 6 4 4" xfId="47376" xr:uid="{00000000-0005-0000-0000-000059B80000}"/>
    <cellStyle name="20% - Accent1 5 3 6 5" xfId="47377" xr:uid="{00000000-0005-0000-0000-00005AB80000}"/>
    <cellStyle name="20% - Accent1 5 3 6 5 2" xfId="47378" xr:uid="{00000000-0005-0000-0000-00005BB80000}"/>
    <cellStyle name="20% - Accent1 5 3 6 5 2 2" xfId="47379" xr:uid="{00000000-0005-0000-0000-00005CB80000}"/>
    <cellStyle name="20% - Accent1 5 3 6 5 3" xfId="47380" xr:uid="{00000000-0005-0000-0000-00005DB80000}"/>
    <cellStyle name="20% - Accent1 5 3 6 6" xfId="47381" xr:uid="{00000000-0005-0000-0000-00005EB80000}"/>
    <cellStyle name="20% - Accent1 5 3 6 6 2" xfId="47382" xr:uid="{00000000-0005-0000-0000-00005FB80000}"/>
    <cellStyle name="20% - Accent1 5 3 6 6 2 2" xfId="47383" xr:uid="{00000000-0005-0000-0000-000060B80000}"/>
    <cellStyle name="20% - Accent1 5 3 6 6 3" xfId="47384" xr:uid="{00000000-0005-0000-0000-000061B80000}"/>
    <cellStyle name="20% - Accent1 5 3 6 7" xfId="47385" xr:uid="{00000000-0005-0000-0000-000062B80000}"/>
    <cellStyle name="20% - Accent1 5 3 6 7 2" xfId="47386" xr:uid="{00000000-0005-0000-0000-000063B80000}"/>
    <cellStyle name="20% - Accent1 5 3 6 8" xfId="47387" xr:uid="{00000000-0005-0000-0000-000064B80000}"/>
    <cellStyle name="20% - Accent1 5 3 6 8 2" xfId="47388" xr:uid="{00000000-0005-0000-0000-000065B80000}"/>
    <cellStyle name="20% - Accent1 5 3 6 9" xfId="47389" xr:uid="{00000000-0005-0000-0000-000066B80000}"/>
    <cellStyle name="20% - Accent1 5 3 7" xfId="47390" xr:uid="{00000000-0005-0000-0000-000067B80000}"/>
    <cellStyle name="20% - Accent1 5 3 7 2" xfId="47391" xr:uid="{00000000-0005-0000-0000-000068B80000}"/>
    <cellStyle name="20% - Accent1 5 3 7 2 2" xfId="47392" xr:uid="{00000000-0005-0000-0000-000069B80000}"/>
    <cellStyle name="20% - Accent1 5 3 7 2 2 2" xfId="47393" xr:uid="{00000000-0005-0000-0000-00006AB80000}"/>
    <cellStyle name="20% - Accent1 5 3 7 2 3" xfId="47394" xr:uid="{00000000-0005-0000-0000-00006BB80000}"/>
    <cellStyle name="20% - Accent1 5 3 7 3" xfId="47395" xr:uid="{00000000-0005-0000-0000-00006CB80000}"/>
    <cellStyle name="20% - Accent1 5 3 7 3 2" xfId="47396" xr:uid="{00000000-0005-0000-0000-00006DB80000}"/>
    <cellStyle name="20% - Accent1 5 3 7 4" xfId="47397" xr:uid="{00000000-0005-0000-0000-00006EB80000}"/>
    <cellStyle name="20% - Accent1 5 3 8" xfId="47398" xr:uid="{00000000-0005-0000-0000-00006FB80000}"/>
    <cellStyle name="20% - Accent1 5 3 8 2" xfId="47399" xr:uid="{00000000-0005-0000-0000-000070B80000}"/>
    <cellStyle name="20% - Accent1 5 3 8 2 2" xfId="47400" xr:uid="{00000000-0005-0000-0000-000071B80000}"/>
    <cellStyle name="20% - Accent1 5 3 8 2 2 2" xfId="47401" xr:uid="{00000000-0005-0000-0000-000072B80000}"/>
    <cellStyle name="20% - Accent1 5 3 8 2 3" xfId="47402" xr:uid="{00000000-0005-0000-0000-000073B80000}"/>
    <cellStyle name="20% - Accent1 5 3 8 3" xfId="47403" xr:uid="{00000000-0005-0000-0000-000074B80000}"/>
    <cellStyle name="20% - Accent1 5 3 8 3 2" xfId="47404" xr:uid="{00000000-0005-0000-0000-000075B80000}"/>
    <cellStyle name="20% - Accent1 5 3 8 4" xfId="47405" xr:uid="{00000000-0005-0000-0000-000076B80000}"/>
    <cellStyle name="20% - Accent1 5 3 9" xfId="47406" xr:uid="{00000000-0005-0000-0000-000077B80000}"/>
    <cellStyle name="20% - Accent1 5 3 9 2" xfId="47407" xr:uid="{00000000-0005-0000-0000-000078B80000}"/>
    <cellStyle name="20% - Accent1 5 3 9 2 2" xfId="47408" xr:uid="{00000000-0005-0000-0000-000079B80000}"/>
    <cellStyle name="20% - Accent1 5 3 9 2 2 2" xfId="47409" xr:uid="{00000000-0005-0000-0000-00007AB80000}"/>
    <cellStyle name="20% - Accent1 5 3 9 2 3" xfId="47410" xr:uid="{00000000-0005-0000-0000-00007BB80000}"/>
    <cellStyle name="20% - Accent1 5 3 9 3" xfId="47411" xr:uid="{00000000-0005-0000-0000-00007CB80000}"/>
    <cellStyle name="20% - Accent1 5 3 9 3 2" xfId="47412" xr:uid="{00000000-0005-0000-0000-00007DB80000}"/>
    <cellStyle name="20% - Accent1 5 3 9 4" xfId="47413" xr:uid="{00000000-0005-0000-0000-00007EB80000}"/>
    <cellStyle name="20% - Accent1 5 4" xfId="47414" xr:uid="{00000000-0005-0000-0000-00007FB80000}"/>
    <cellStyle name="20% - Accent1 5 4 10" xfId="47415" xr:uid="{00000000-0005-0000-0000-000080B80000}"/>
    <cellStyle name="20% - Accent1 5 4 10 2" xfId="47416" xr:uid="{00000000-0005-0000-0000-000081B80000}"/>
    <cellStyle name="20% - Accent1 5 4 11" xfId="47417" xr:uid="{00000000-0005-0000-0000-000082B80000}"/>
    <cellStyle name="20% - Accent1 5 4 2" xfId="47418" xr:uid="{00000000-0005-0000-0000-000083B80000}"/>
    <cellStyle name="20% - Accent1 5 4 2 2" xfId="47419" xr:uid="{00000000-0005-0000-0000-000084B80000}"/>
    <cellStyle name="20% - Accent1 5 4 2 2 2" xfId="47420" xr:uid="{00000000-0005-0000-0000-000085B80000}"/>
    <cellStyle name="20% - Accent1 5 4 2 2 2 2" xfId="47421" xr:uid="{00000000-0005-0000-0000-000086B80000}"/>
    <cellStyle name="20% - Accent1 5 4 2 2 2 2 2" xfId="47422" xr:uid="{00000000-0005-0000-0000-000087B80000}"/>
    <cellStyle name="20% - Accent1 5 4 2 2 2 3" xfId="47423" xr:uid="{00000000-0005-0000-0000-000088B80000}"/>
    <cellStyle name="20% - Accent1 5 4 2 2 3" xfId="47424" xr:uid="{00000000-0005-0000-0000-000089B80000}"/>
    <cellStyle name="20% - Accent1 5 4 2 2 3 2" xfId="47425" xr:uid="{00000000-0005-0000-0000-00008AB80000}"/>
    <cellStyle name="20% - Accent1 5 4 2 2 4" xfId="47426" xr:uid="{00000000-0005-0000-0000-00008BB80000}"/>
    <cellStyle name="20% - Accent1 5 4 2 3" xfId="47427" xr:uid="{00000000-0005-0000-0000-00008CB80000}"/>
    <cellStyle name="20% - Accent1 5 4 2 3 2" xfId="47428" xr:uid="{00000000-0005-0000-0000-00008DB80000}"/>
    <cellStyle name="20% - Accent1 5 4 2 3 2 2" xfId="47429" xr:uid="{00000000-0005-0000-0000-00008EB80000}"/>
    <cellStyle name="20% - Accent1 5 4 2 3 2 2 2" xfId="47430" xr:uid="{00000000-0005-0000-0000-00008FB80000}"/>
    <cellStyle name="20% - Accent1 5 4 2 3 2 3" xfId="47431" xr:uid="{00000000-0005-0000-0000-000090B80000}"/>
    <cellStyle name="20% - Accent1 5 4 2 3 3" xfId="47432" xr:uid="{00000000-0005-0000-0000-000091B80000}"/>
    <cellStyle name="20% - Accent1 5 4 2 3 3 2" xfId="47433" xr:uid="{00000000-0005-0000-0000-000092B80000}"/>
    <cellStyle name="20% - Accent1 5 4 2 3 4" xfId="47434" xr:uid="{00000000-0005-0000-0000-000093B80000}"/>
    <cellStyle name="20% - Accent1 5 4 2 4" xfId="47435" xr:uid="{00000000-0005-0000-0000-000094B80000}"/>
    <cellStyle name="20% - Accent1 5 4 2 4 2" xfId="47436" xr:uid="{00000000-0005-0000-0000-000095B80000}"/>
    <cellStyle name="20% - Accent1 5 4 2 4 2 2" xfId="47437" xr:uid="{00000000-0005-0000-0000-000096B80000}"/>
    <cellStyle name="20% - Accent1 5 4 2 4 2 2 2" xfId="47438" xr:uid="{00000000-0005-0000-0000-000097B80000}"/>
    <cellStyle name="20% - Accent1 5 4 2 4 2 3" xfId="47439" xr:uid="{00000000-0005-0000-0000-000098B80000}"/>
    <cellStyle name="20% - Accent1 5 4 2 4 3" xfId="47440" xr:uid="{00000000-0005-0000-0000-000099B80000}"/>
    <cellStyle name="20% - Accent1 5 4 2 4 3 2" xfId="47441" xr:uid="{00000000-0005-0000-0000-00009AB80000}"/>
    <cellStyle name="20% - Accent1 5 4 2 4 4" xfId="47442" xr:uid="{00000000-0005-0000-0000-00009BB80000}"/>
    <cellStyle name="20% - Accent1 5 4 2 5" xfId="47443" xr:uid="{00000000-0005-0000-0000-00009CB80000}"/>
    <cellStyle name="20% - Accent1 5 4 2 5 2" xfId="47444" xr:uid="{00000000-0005-0000-0000-00009DB80000}"/>
    <cellStyle name="20% - Accent1 5 4 2 5 2 2" xfId="47445" xr:uid="{00000000-0005-0000-0000-00009EB80000}"/>
    <cellStyle name="20% - Accent1 5 4 2 5 3" xfId="47446" xr:uid="{00000000-0005-0000-0000-00009FB80000}"/>
    <cellStyle name="20% - Accent1 5 4 2 6" xfId="47447" xr:uid="{00000000-0005-0000-0000-0000A0B80000}"/>
    <cellStyle name="20% - Accent1 5 4 2 6 2" xfId="47448" xr:uid="{00000000-0005-0000-0000-0000A1B80000}"/>
    <cellStyle name="20% - Accent1 5 4 2 6 2 2" xfId="47449" xr:uid="{00000000-0005-0000-0000-0000A2B80000}"/>
    <cellStyle name="20% - Accent1 5 4 2 6 3" xfId="47450" xr:uid="{00000000-0005-0000-0000-0000A3B80000}"/>
    <cellStyle name="20% - Accent1 5 4 2 7" xfId="47451" xr:uid="{00000000-0005-0000-0000-0000A4B80000}"/>
    <cellStyle name="20% - Accent1 5 4 2 7 2" xfId="47452" xr:uid="{00000000-0005-0000-0000-0000A5B80000}"/>
    <cellStyle name="20% - Accent1 5 4 2 8" xfId="47453" xr:uid="{00000000-0005-0000-0000-0000A6B80000}"/>
    <cellStyle name="20% - Accent1 5 4 2 8 2" xfId="47454" xr:uid="{00000000-0005-0000-0000-0000A7B80000}"/>
    <cellStyle name="20% - Accent1 5 4 2 9" xfId="47455" xr:uid="{00000000-0005-0000-0000-0000A8B80000}"/>
    <cellStyle name="20% - Accent1 5 4 3" xfId="47456" xr:uid="{00000000-0005-0000-0000-0000A9B80000}"/>
    <cellStyle name="20% - Accent1 5 4 3 2" xfId="47457" xr:uid="{00000000-0005-0000-0000-0000AAB80000}"/>
    <cellStyle name="20% - Accent1 5 4 3 2 2" xfId="47458" xr:uid="{00000000-0005-0000-0000-0000ABB80000}"/>
    <cellStyle name="20% - Accent1 5 4 3 2 2 2" xfId="47459" xr:uid="{00000000-0005-0000-0000-0000ACB80000}"/>
    <cellStyle name="20% - Accent1 5 4 3 2 2 2 2" xfId="47460" xr:uid="{00000000-0005-0000-0000-0000ADB80000}"/>
    <cellStyle name="20% - Accent1 5 4 3 2 2 3" xfId="47461" xr:uid="{00000000-0005-0000-0000-0000AEB80000}"/>
    <cellStyle name="20% - Accent1 5 4 3 2 3" xfId="47462" xr:uid="{00000000-0005-0000-0000-0000AFB80000}"/>
    <cellStyle name="20% - Accent1 5 4 3 2 3 2" xfId="47463" xr:uid="{00000000-0005-0000-0000-0000B0B80000}"/>
    <cellStyle name="20% - Accent1 5 4 3 2 4" xfId="47464" xr:uid="{00000000-0005-0000-0000-0000B1B80000}"/>
    <cellStyle name="20% - Accent1 5 4 3 3" xfId="47465" xr:uid="{00000000-0005-0000-0000-0000B2B80000}"/>
    <cellStyle name="20% - Accent1 5 4 3 3 2" xfId="47466" xr:uid="{00000000-0005-0000-0000-0000B3B80000}"/>
    <cellStyle name="20% - Accent1 5 4 3 3 2 2" xfId="47467" xr:uid="{00000000-0005-0000-0000-0000B4B80000}"/>
    <cellStyle name="20% - Accent1 5 4 3 3 2 2 2" xfId="47468" xr:uid="{00000000-0005-0000-0000-0000B5B80000}"/>
    <cellStyle name="20% - Accent1 5 4 3 3 2 3" xfId="47469" xr:uid="{00000000-0005-0000-0000-0000B6B80000}"/>
    <cellStyle name="20% - Accent1 5 4 3 3 3" xfId="47470" xr:uid="{00000000-0005-0000-0000-0000B7B80000}"/>
    <cellStyle name="20% - Accent1 5 4 3 3 3 2" xfId="47471" xr:uid="{00000000-0005-0000-0000-0000B8B80000}"/>
    <cellStyle name="20% - Accent1 5 4 3 3 4" xfId="47472" xr:uid="{00000000-0005-0000-0000-0000B9B80000}"/>
    <cellStyle name="20% - Accent1 5 4 3 4" xfId="47473" xr:uid="{00000000-0005-0000-0000-0000BAB80000}"/>
    <cellStyle name="20% - Accent1 5 4 3 4 2" xfId="47474" xr:uid="{00000000-0005-0000-0000-0000BBB80000}"/>
    <cellStyle name="20% - Accent1 5 4 3 4 2 2" xfId="47475" xr:uid="{00000000-0005-0000-0000-0000BCB80000}"/>
    <cellStyle name="20% - Accent1 5 4 3 4 2 2 2" xfId="47476" xr:uid="{00000000-0005-0000-0000-0000BDB80000}"/>
    <cellStyle name="20% - Accent1 5 4 3 4 2 3" xfId="47477" xr:uid="{00000000-0005-0000-0000-0000BEB80000}"/>
    <cellStyle name="20% - Accent1 5 4 3 4 3" xfId="47478" xr:uid="{00000000-0005-0000-0000-0000BFB80000}"/>
    <cellStyle name="20% - Accent1 5 4 3 4 3 2" xfId="47479" xr:uid="{00000000-0005-0000-0000-0000C0B80000}"/>
    <cellStyle name="20% - Accent1 5 4 3 4 4" xfId="47480" xr:uid="{00000000-0005-0000-0000-0000C1B80000}"/>
    <cellStyle name="20% - Accent1 5 4 3 5" xfId="47481" xr:uid="{00000000-0005-0000-0000-0000C2B80000}"/>
    <cellStyle name="20% - Accent1 5 4 3 5 2" xfId="47482" xr:uid="{00000000-0005-0000-0000-0000C3B80000}"/>
    <cellStyle name="20% - Accent1 5 4 3 5 2 2" xfId="47483" xr:uid="{00000000-0005-0000-0000-0000C4B80000}"/>
    <cellStyle name="20% - Accent1 5 4 3 5 3" xfId="47484" xr:uid="{00000000-0005-0000-0000-0000C5B80000}"/>
    <cellStyle name="20% - Accent1 5 4 3 6" xfId="47485" xr:uid="{00000000-0005-0000-0000-0000C6B80000}"/>
    <cellStyle name="20% - Accent1 5 4 3 6 2" xfId="47486" xr:uid="{00000000-0005-0000-0000-0000C7B80000}"/>
    <cellStyle name="20% - Accent1 5 4 3 6 2 2" xfId="47487" xr:uid="{00000000-0005-0000-0000-0000C8B80000}"/>
    <cellStyle name="20% - Accent1 5 4 3 6 3" xfId="47488" xr:uid="{00000000-0005-0000-0000-0000C9B80000}"/>
    <cellStyle name="20% - Accent1 5 4 3 7" xfId="47489" xr:uid="{00000000-0005-0000-0000-0000CAB80000}"/>
    <cellStyle name="20% - Accent1 5 4 3 7 2" xfId="47490" xr:uid="{00000000-0005-0000-0000-0000CBB80000}"/>
    <cellStyle name="20% - Accent1 5 4 3 8" xfId="47491" xr:uid="{00000000-0005-0000-0000-0000CCB80000}"/>
    <cellStyle name="20% - Accent1 5 4 3 8 2" xfId="47492" xr:uid="{00000000-0005-0000-0000-0000CDB80000}"/>
    <cellStyle name="20% - Accent1 5 4 3 9" xfId="47493" xr:uid="{00000000-0005-0000-0000-0000CEB80000}"/>
    <cellStyle name="20% - Accent1 5 4 4" xfId="47494" xr:uid="{00000000-0005-0000-0000-0000CFB80000}"/>
    <cellStyle name="20% - Accent1 5 4 4 2" xfId="47495" xr:uid="{00000000-0005-0000-0000-0000D0B80000}"/>
    <cellStyle name="20% - Accent1 5 4 4 2 2" xfId="47496" xr:uid="{00000000-0005-0000-0000-0000D1B80000}"/>
    <cellStyle name="20% - Accent1 5 4 4 2 2 2" xfId="47497" xr:uid="{00000000-0005-0000-0000-0000D2B80000}"/>
    <cellStyle name="20% - Accent1 5 4 4 2 3" xfId="47498" xr:uid="{00000000-0005-0000-0000-0000D3B80000}"/>
    <cellStyle name="20% - Accent1 5 4 4 3" xfId="47499" xr:uid="{00000000-0005-0000-0000-0000D4B80000}"/>
    <cellStyle name="20% - Accent1 5 4 4 3 2" xfId="47500" xr:uid="{00000000-0005-0000-0000-0000D5B80000}"/>
    <cellStyle name="20% - Accent1 5 4 4 4" xfId="47501" xr:uid="{00000000-0005-0000-0000-0000D6B80000}"/>
    <cellStyle name="20% - Accent1 5 4 5" xfId="47502" xr:uid="{00000000-0005-0000-0000-0000D7B80000}"/>
    <cellStyle name="20% - Accent1 5 4 5 2" xfId="47503" xr:uid="{00000000-0005-0000-0000-0000D8B80000}"/>
    <cellStyle name="20% - Accent1 5 4 5 2 2" xfId="47504" xr:uid="{00000000-0005-0000-0000-0000D9B80000}"/>
    <cellStyle name="20% - Accent1 5 4 5 2 2 2" xfId="47505" xr:uid="{00000000-0005-0000-0000-0000DAB80000}"/>
    <cellStyle name="20% - Accent1 5 4 5 2 3" xfId="47506" xr:uid="{00000000-0005-0000-0000-0000DBB80000}"/>
    <cellStyle name="20% - Accent1 5 4 5 3" xfId="47507" xr:uid="{00000000-0005-0000-0000-0000DCB80000}"/>
    <cellStyle name="20% - Accent1 5 4 5 3 2" xfId="47508" xr:uid="{00000000-0005-0000-0000-0000DDB80000}"/>
    <cellStyle name="20% - Accent1 5 4 5 4" xfId="47509" xr:uid="{00000000-0005-0000-0000-0000DEB80000}"/>
    <cellStyle name="20% - Accent1 5 4 6" xfId="47510" xr:uid="{00000000-0005-0000-0000-0000DFB80000}"/>
    <cellStyle name="20% - Accent1 5 4 6 2" xfId="47511" xr:uid="{00000000-0005-0000-0000-0000E0B80000}"/>
    <cellStyle name="20% - Accent1 5 4 6 2 2" xfId="47512" xr:uid="{00000000-0005-0000-0000-0000E1B80000}"/>
    <cellStyle name="20% - Accent1 5 4 6 2 2 2" xfId="47513" xr:uid="{00000000-0005-0000-0000-0000E2B80000}"/>
    <cellStyle name="20% - Accent1 5 4 6 2 3" xfId="47514" xr:uid="{00000000-0005-0000-0000-0000E3B80000}"/>
    <cellStyle name="20% - Accent1 5 4 6 3" xfId="47515" xr:uid="{00000000-0005-0000-0000-0000E4B80000}"/>
    <cellStyle name="20% - Accent1 5 4 6 3 2" xfId="47516" xr:uid="{00000000-0005-0000-0000-0000E5B80000}"/>
    <cellStyle name="20% - Accent1 5 4 6 4" xfId="47517" xr:uid="{00000000-0005-0000-0000-0000E6B80000}"/>
    <cellStyle name="20% - Accent1 5 4 7" xfId="47518" xr:uid="{00000000-0005-0000-0000-0000E7B80000}"/>
    <cellStyle name="20% - Accent1 5 4 7 2" xfId="47519" xr:uid="{00000000-0005-0000-0000-0000E8B80000}"/>
    <cellStyle name="20% - Accent1 5 4 7 2 2" xfId="47520" xr:uid="{00000000-0005-0000-0000-0000E9B80000}"/>
    <cellStyle name="20% - Accent1 5 4 7 3" xfId="47521" xr:uid="{00000000-0005-0000-0000-0000EAB80000}"/>
    <cellStyle name="20% - Accent1 5 4 8" xfId="47522" xr:uid="{00000000-0005-0000-0000-0000EBB80000}"/>
    <cellStyle name="20% - Accent1 5 4 8 2" xfId="47523" xr:uid="{00000000-0005-0000-0000-0000ECB80000}"/>
    <cellStyle name="20% - Accent1 5 4 8 2 2" xfId="47524" xr:uid="{00000000-0005-0000-0000-0000EDB80000}"/>
    <cellStyle name="20% - Accent1 5 4 8 3" xfId="47525" xr:uid="{00000000-0005-0000-0000-0000EEB80000}"/>
    <cellStyle name="20% - Accent1 5 4 9" xfId="47526" xr:uid="{00000000-0005-0000-0000-0000EFB80000}"/>
    <cellStyle name="20% - Accent1 5 4 9 2" xfId="47527" xr:uid="{00000000-0005-0000-0000-0000F0B80000}"/>
    <cellStyle name="20% - Accent1 5 5" xfId="47528" xr:uid="{00000000-0005-0000-0000-0000F1B80000}"/>
    <cellStyle name="20% - Accent1 5 5 10" xfId="47529" xr:uid="{00000000-0005-0000-0000-0000F2B80000}"/>
    <cellStyle name="20% - Accent1 5 5 10 2" xfId="47530" xr:uid="{00000000-0005-0000-0000-0000F3B80000}"/>
    <cellStyle name="20% - Accent1 5 5 11" xfId="47531" xr:uid="{00000000-0005-0000-0000-0000F4B80000}"/>
    <cellStyle name="20% - Accent1 5 5 2" xfId="47532" xr:uid="{00000000-0005-0000-0000-0000F5B80000}"/>
    <cellStyle name="20% - Accent1 5 5 2 2" xfId="47533" xr:uid="{00000000-0005-0000-0000-0000F6B80000}"/>
    <cellStyle name="20% - Accent1 5 5 2 2 2" xfId="47534" xr:uid="{00000000-0005-0000-0000-0000F7B80000}"/>
    <cellStyle name="20% - Accent1 5 5 2 2 2 2" xfId="47535" xr:uid="{00000000-0005-0000-0000-0000F8B80000}"/>
    <cellStyle name="20% - Accent1 5 5 2 2 2 2 2" xfId="47536" xr:uid="{00000000-0005-0000-0000-0000F9B80000}"/>
    <cellStyle name="20% - Accent1 5 5 2 2 2 3" xfId="47537" xr:uid="{00000000-0005-0000-0000-0000FAB80000}"/>
    <cellStyle name="20% - Accent1 5 5 2 2 3" xfId="47538" xr:uid="{00000000-0005-0000-0000-0000FBB80000}"/>
    <cellStyle name="20% - Accent1 5 5 2 2 3 2" xfId="47539" xr:uid="{00000000-0005-0000-0000-0000FCB80000}"/>
    <cellStyle name="20% - Accent1 5 5 2 2 4" xfId="47540" xr:uid="{00000000-0005-0000-0000-0000FDB80000}"/>
    <cellStyle name="20% - Accent1 5 5 2 3" xfId="47541" xr:uid="{00000000-0005-0000-0000-0000FEB80000}"/>
    <cellStyle name="20% - Accent1 5 5 2 3 2" xfId="47542" xr:uid="{00000000-0005-0000-0000-0000FFB80000}"/>
    <cellStyle name="20% - Accent1 5 5 2 3 2 2" xfId="47543" xr:uid="{00000000-0005-0000-0000-000000B90000}"/>
    <cellStyle name="20% - Accent1 5 5 2 3 2 2 2" xfId="47544" xr:uid="{00000000-0005-0000-0000-000001B90000}"/>
    <cellStyle name="20% - Accent1 5 5 2 3 2 3" xfId="47545" xr:uid="{00000000-0005-0000-0000-000002B90000}"/>
    <cellStyle name="20% - Accent1 5 5 2 3 3" xfId="47546" xr:uid="{00000000-0005-0000-0000-000003B90000}"/>
    <cellStyle name="20% - Accent1 5 5 2 3 3 2" xfId="47547" xr:uid="{00000000-0005-0000-0000-000004B90000}"/>
    <cellStyle name="20% - Accent1 5 5 2 3 4" xfId="47548" xr:uid="{00000000-0005-0000-0000-000005B90000}"/>
    <cellStyle name="20% - Accent1 5 5 2 4" xfId="47549" xr:uid="{00000000-0005-0000-0000-000006B90000}"/>
    <cellStyle name="20% - Accent1 5 5 2 4 2" xfId="47550" xr:uid="{00000000-0005-0000-0000-000007B90000}"/>
    <cellStyle name="20% - Accent1 5 5 2 4 2 2" xfId="47551" xr:uid="{00000000-0005-0000-0000-000008B90000}"/>
    <cellStyle name="20% - Accent1 5 5 2 4 2 2 2" xfId="47552" xr:uid="{00000000-0005-0000-0000-000009B90000}"/>
    <cellStyle name="20% - Accent1 5 5 2 4 2 3" xfId="47553" xr:uid="{00000000-0005-0000-0000-00000AB90000}"/>
    <cellStyle name="20% - Accent1 5 5 2 4 3" xfId="47554" xr:uid="{00000000-0005-0000-0000-00000BB90000}"/>
    <cellStyle name="20% - Accent1 5 5 2 4 3 2" xfId="47555" xr:uid="{00000000-0005-0000-0000-00000CB90000}"/>
    <cellStyle name="20% - Accent1 5 5 2 4 4" xfId="47556" xr:uid="{00000000-0005-0000-0000-00000DB90000}"/>
    <cellStyle name="20% - Accent1 5 5 2 5" xfId="47557" xr:uid="{00000000-0005-0000-0000-00000EB90000}"/>
    <cellStyle name="20% - Accent1 5 5 2 5 2" xfId="47558" xr:uid="{00000000-0005-0000-0000-00000FB90000}"/>
    <cellStyle name="20% - Accent1 5 5 2 5 2 2" xfId="47559" xr:uid="{00000000-0005-0000-0000-000010B90000}"/>
    <cellStyle name="20% - Accent1 5 5 2 5 3" xfId="47560" xr:uid="{00000000-0005-0000-0000-000011B90000}"/>
    <cellStyle name="20% - Accent1 5 5 2 6" xfId="47561" xr:uid="{00000000-0005-0000-0000-000012B90000}"/>
    <cellStyle name="20% - Accent1 5 5 2 6 2" xfId="47562" xr:uid="{00000000-0005-0000-0000-000013B90000}"/>
    <cellStyle name="20% - Accent1 5 5 2 6 2 2" xfId="47563" xr:uid="{00000000-0005-0000-0000-000014B90000}"/>
    <cellStyle name="20% - Accent1 5 5 2 6 3" xfId="47564" xr:uid="{00000000-0005-0000-0000-000015B90000}"/>
    <cellStyle name="20% - Accent1 5 5 2 7" xfId="47565" xr:uid="{00000000-0005-0000-0000-000016B90000}"/>
    <cellStyle name="20% - Accent1 5 5 2 7 2" xfId="47566" xr:uid="{00000000-0005-0000-0000-000017B90000}"/>
    <cellStyle name="20% - Accent1 5 5 2 8" xfId="47567" xr:uid="{00000000-0005-0000-0000-000018B90000}"/>
    <cellStyle name="20% - Accent1 5 5 2 8 2" xfId="47568" xr:uid="{00000000-0005-0000-0000-000019B90000}"/>
    <cellStyle name="20% - Accent1 5 5 2 9" xfId="47569" xr:uid="{00000000-0005-0000-0000-00001AB90000}"/>
    <cellStyle name="20% - Accent1 5 5 3" xfId="47570" xr:uid="{00000000-0005-0000-0000-00001BB90000}"/>
    <cellStyle name="20% - Accent1 5 5 3 2" xfId="47571" xr:uid="{00000000-0005-0000-0000-00001CB90000}"/>
    <cellStyle name="20% - Accent1 5 5 3 2 2" xfId="47572" xr:uid="{00000000-0005-0000-0000-00001DB90000}"/>
    <cellStyle name="20% - Accent1 5 5 3 2 2 2" xfId="47573" xr:uid="{00000000-0005-0000-0000-00001EB90000}"/>
    <cellStyle name="20% - Accent1 5 5 3 2 2 2 2" xfId="47574" xr:uid="{00000000-0005-0000-0000-00001FB90000}"/>
    <cellStyle name="20% - Accent1 5 5 3 2 2 3" xfId="47575" xr:uid="{00000000-0005-0000-0000-000020B90000}"/>
    <cellStyle name="20% - Accent1 5 5 3 2 3" xfId="47576" xr:uid="{00000000-0005-0000-0000-000021B90000}"/>
    <cellStyle name="20% - Accent1 5 5 3 2 3 2" xfId="47577" xr:uid="{00000000-0005-0000-0000-000022B90000}"/>
    <cellStyle name="20% - Accent1 5 5 3 2 4" xfId="47578" xr:uid="{00000000-0005-0000-0000-000023B90000}"/>
    <cellStyle name="20% - Accent1 5 5 3 3" xfId="47579" xr:uid="{00000000-0005-0000-0000-000024B90000}"/>
    <cellStyle name="20% - Accent1 5 5 3 3 2" xfId="47580" xr:uid="{00000000-0005-0000-0000-000025B90000}"/>
    <cellStyle name="20% - Accent1 5 5 3 3 2 2" xfId="47581" xr:uid="{00000000-0005-0000-0000-000026B90000}"/>
    <cellStyle name="20% - Accent1 5 5 3 3 2 2 2" xfId="47582" xr:uid="{00000000-0005-0000-0000-000027B90000}"/>
    <cellStyle name="20% - Accent1 5 5 3 3 2 3" xfId="47583" xr:uid="{00000000-0005-0000-0000-000028B90000}"/>
    <cellStyle name="20% - Accent1 5 5 3 3 3" xfId="47584" xr:uid="{00000000-0005-0000-0000-000029B90000}"/>
    <cellStyle name="20% - Accent1 5 5 3 3 3 2" xfId="47585" xr:uid="{00000000-0005-0000-0000-00002AB90000}"/>
    <cellStyle name="20% - Accent1 5 5 3 3 4" xfId="47586" xr:uid="{00000000-0005-0000-0000-00002BB90000}"/>
    <cellStyle name="20% - Accent1 5 5 3 4" xfId="47587" xr:uid="{00000000-0005-0000-0000-00002CB90000}"/>
    <cellStyle name="20% - Accent1 5 5 3 4 2" xfId="47588" xr:uid="{00000000-0005-0000-0000-00002DB90000}"/>
    <cellStyle name="20% - Accent1 5 5 3 4 2 2" xfId="47589" xr:uid="{00000000-0005-0000-0000-00002EB90000}"/>
    <cellStyle name="20% - Accent1 5 5 3 4 2 2 2" xfId="47590" xr:uid="{00000000-0005-0000-0000-00002FB90000}"/>
    <cellStyle name="20% - Accent1 5 5 3 4 2 3" xfId="47591" xr:uid="{00000000-0005-0000-0000-000030B90000}"/>
    <cellStyle name="20% - Accent1 5 5 3 4 3" xfId="47592" xr:uid="{00000000-0005-0000-0000-000031B90000}"/>
    <cellStyle name="20% - Accent1 5 5 3 4 3 2" xfId="47593" xr:uid="{00000000-0005-0000-0000-000032B90000}"/>
    <cellStyle name="20% - Accent1 5 5 3 4 4" xfId="47594" xr:uid="{00000000-0005-0000-0000-000033B90000}"/>
    <cellStyle name="20% - Accent1 5 5 3 5" xfId="47595" xr:uid="{00000000-0005-0000-0000-000034B90000}"/>
    <cellStyle name="20% - Accent1 5 5 3 5 2" xfId="47596" xr:uid="{00000000-0005-0000-0000-000035B90000}"/>
    <cellStyle name="20% - Accent1 5 5 3 5 2 2" xfId="47597" xr:uid="{00000000-0005-0000-0000-000036B90000}"/>
    <cellStyle name="20% - Accent1 5 5 3 5 3" xfId="47598" xr:uid="{00000000-0005-0000-0000-000037B90000}"/>
    <cellStyle name="20% - Accent1 5 5 3 6" xfId="47599" xr:uid="{00000000-0005-0000-0000-000038B90000}"/>
    <cellStyle name="20% - Accent1 5 5 3 6 2" xfId="47600" xr:uid="{00000000-0005-0000-0000-000039B90000}"/>
    <cellStyle name="20% - Accent1 5 5 3 6 2 2" xfId="47601" xr:uid="{00000000-0005-0000-0000-00003AB90000}"/>
    <cellStyle name="20% - Accent1 5 5 3 6 3" xfId="47602" xr:uid="{00000000-0005-0000-0000-00003BB90000}"/>
    <cellStyle name="20% - Accent1 5 5 3 7" xfId="47603" xr:uid="{00000000-0005-0000-0000-00003CB90000}"/>
    <cellStyle name="20% - Accent1 5 5 3 7 2" xfId="47604" xr:uid="{00000000-0005-0000-0000-00003DB90000}"/>
    <cellStyle name="20% - Accent1 5 5 3 8" xfId="47605" xr:uid="{00000000-0005-0000-0000-00003EB90000}"/>
    <cellStyle name="20% - Accent1 5 5 3 8 2" xfId="47606" xr:uid="{00000000-0005-0000-0000-00003FB90000}"/>
    <cellStyle name="20% - Accent1 5 5 3 9" xfId="47607" xr:uid="{00000000-0005-0000-0000-000040B90000}"/>
    <cellStyle name="20% - Accent1 5 5 4" xfId="47608" xr:uid="{00000000-0005-0000-0000-000041B90000}"/>
    <cellStyle name="20% - Accent1 5 5 4 2" xfId="47609" xr:uid="{00000000-0005-0000-0000-000042B90000}"/>
    <cellStyle name="20% - Accent1 5 5 4 2 2" xfId="47610" xr:uid="{00000000-0005-0000-0000-000043B90000}"/>
    <cellStyle name="20% - Accent1 5 5 4 2 2 2" xfId="47611" xr:uid="{00000000-0005-0000-0000-000044B90000}"/>
    <cellStyle name="20% - Accent1 5 5 4 2 3" xfId="47612" xr:uid="{00000000-0005-0000-0000-000045B90000}"/>
    <cellStyle name="20% - Accent1 5 5 4 3" xfId="47613" xr:uid="{00000000-0005-0000-0000-000046B90000}"/>
    <cellStyle name="20% - Accent1 5 5 4 3 2" xfId="47614" xr:uid="{00000000-0005-0000-0000-000047B90000}"/>
    <cellStyle name="20% - Accent1 5 5 4 4" xfId="47615" xr:uid="{00000000-0005-0000-0000-000048B90000}"/>
    <cellStyle name="20% - Accent1 5 5 5" xfId="47616" xr:uid="{00000000-0005-0000-0000-000049B90000}"/>
    <cellStyle name="20% - Accent1 5 5 5 2" xfId="47617" xr:uid="{00000000-0005-0000-0000-00004AB90000}"/>
    <cellStyle name="20% - Accent1 5 5 5 2 2" xfId="47618" xr:uid="{00000000-0005-0000-0000-00004BB90000}"/>
    <cellStyle name="20% - Accent1 5 5 5 2 2 2" xfId="47619" xr:uid="{00000000-0005-0000-0000-00004CB90000}"/>
    <cellStyle name="20% - Accent1 5 5 5 2 3" xfId="47620" xr:uid="{00000000-0005-0000-0000-00004DB90000}"/>
    <cellStyle name="20% - Accent1 5 5 5 3" xfId="47621" xr:uid="{00000000-0005-0000-0000-00004EB90000}"/>
    <cellStyle name="20% - Accent1 5 5 5 3 2" xfId="47622" xr:uid="{00000000-0005-0000-0000-00004FB90000}"/>
    <cellStyle name="20% - Accent1 5 5 5 4" xfId="47623" xr:uid="{00000000-0005-0000-0000-000050B90000}"/>
    <cellStyle name="20% - Accent1 5 5 6" xfId="47624" xr:uid="{00000000-0005-0000-0000-000051B90000}"/>
    <cellStyle name="20% - Accent1 5 5 6 2" xfId="47625" xr:uid="{00000000-0005-0000-0000-000052B90000}"/>
    <cellStyle name="20% - Accent1 5 5 6 2 2" xfId="47626" xr:uid="{00000000-0005-0000-0000-000053B90000}"/>
    <cellStyle name="20% - Accent1 5 5 6 2 2 2" xfId="47627" xr:uid="{00000000-0005-0000-0000-000054B90000}"/>
    <cellStyle name="20% - Accent1 5 5 6 2 3" xfId="47628" xr:uid="{00000000-0005-0000-0000-000055B90000}"/>
    <cellStyle name="20% - Accent1 5 5 6 3" xfId="47629" xr:uid="{00000000-0005-0000-0000-000056B90000}"/>
    <cellStyle name="20% - Accent1 5 5 6 3 2" xfId="47630" xr:uid="{00000000-0005-0000-0000-000057B90000}"/>
    <cellStyle name="20% - Accent1 5 5 6 4" xfId="47631" xr:uid="{00000000-0005-0000-0000-000058B90000}"/>
    <cellStyle name="20% - Accent1 5 5 7" xfId="47632" xr:uid="{00000000-0005-0000-0000-000059B90000}"/>
    <cellStyle name="20% - Accent1 5 5 7 2" xfId="47633" xr:uid="{00000000-0005-0000-0000-00005AB90000}"/>
    <cellStyle name="20% - Accent1 5 5 7 2 2" xfId="47634" xr:uid="{00000000-0005-0000-0000-00005BB90000}"/>
    <cellStyle name="20% - Accent1 5 5 7 3" xfId="47635" xr:uid="{00000000-0005-0000-0000-00005CB90000}"/>
    <cellStyle name="20% - Accent1 5 5 8" xfId="47636" xr:uid="{00000000-0005-0000-0000-00005DB90000}"/>
    <cellStyle name="20% - Accent1 5 5 8 2" xfId="47637" xr:uid="{00000000-0005-0000-0000-00005EB90000}"/>
    <cellStyle name="20% - Accent1 5 5 8 2 2" xfId="47638" xr:uid="{00000000-0005-0000-0000-00005FB90000}"/>
    <cellStyle name="20% - Accent1 5 5 8 3" xfId="47639" xr:uid="{00000000-0005-0000-0000-000060B90000}"/>
    <cellStyle name="20% - Accent1 5 5 9" xfId="47640" xr:uid="{00000000-0005-0000-0000-000061B90000}"/>
    <cellStyle name="20% - Accent1 5 5 9 2" xfId="47641" xr:uid="{00000000-0005-0000-0000-000062B90000}"/>
    <cellStyle name="20% - Accent1 5 6" xfId="47642" xr:uid="{00000000-0005-0000-0000-000063B90000}"/>
    <cellStyle name="20% - Accent1 5 6 10" xfId="47643" xr:uid="{00000000-0005-0000-0000-000064B90000}"/>
    <cellStyle name="20% - Accent1 5 6 10 2" xfId="47644" xr:uid="{00000000-0005-0000-0000-000065B90000}"/>
    <cellStyle name="20% - Accent1 5 6 11" xfId="47645" xr:uid="{00000000-0005-0000-0000-000066B90000}"/>
    <cellStyle name="20% - Accent1 5 6 2" xfId="47646" xr:uid="{00000000-0005-0000-0000-000067B90000}"/>
    <cellStyle name="20% - Accent1 5 6 2 2" xfId="47647" xr:uid="{00000000-0005-0000-0000-000068B90000}"/>
    <cellStyle name="20% - Accent1 5 6 2 2 2" xfId="47648" xr:uid="{00000000-0005-0000-0000-000069B90000}"/>
    <cellStyle name="20% - Accent1 5 6 2 2 2 2" xfId="47649" xr:uid="{00000000-0005-0000-0000-00006AB90000}"/>
    <cellStyle name="20% - Accent1 5 6 2 2 2 2 2" xfId="47650" xr:uid="{00000000-0005-0000-0000-00006BB90000}"/>
    <cellStyle name="20% - Accent1 5 6 2 2 2 3" xfId="47651" xr:uid="{00000000-0005-0000-0000-00006CB90000}"/>
    <cellStyle name="20% - Accent1 5 6 2 2 3" xfId="47652" xr:uid="{00000000-0005-0000-0000-00006DB90000}"/>
    <cellStyle name="20% - Accent1 5 6 2 2 3 2" xfId="47653" xr:uid="{00000000-0005-0000-0000-00006EB90000}"/>
    <cellStyle name="20% - Accent1 5 6 2 2 4" xfId="47654" xr:uid="{00000000-0005-0000-0000-00006FB90000}"/>
    <cellStyle name="20% - Accent1 5 6 2 3" xfId="47655" xr:uid="{00000000-0005-0000-0000-000070B90000}"/>
    <cellStyle name="20% - Accent1 5 6 2 3 2" xfId="47656" xr:uid="{00000000-0005-0000-0000-000071B90000}"/>
    <cellStyle name="20% - Accent1 5 6 2 3 2 2" xfId="47657" xr:uid="{00000000-0005-0000-0000-000072B90000}"/>
    <cellStyle name="20% - Accent1 5 6 2 3 2 2 2" xfId="47658" xr:uid="{00000000-0005-0000-0000-000073B90000}"/>
    <cellStyle name="20% - Accent1 5 6 2 3 2 3" xfId="47659" xr:uid="{00000000-0005-0000-0000-000074B90000}"/>
    <cellStyle name="20% - Accent1 5 6 2 3 3" xfId="47660" xr:uid="{00000000-0005-0000-0000-000075B90000}"/>
    <cellStyle name="20% - Accent1 5 6 2 3 3 2" xfId="47661" xr:uid="{00000000-0005-0000-0000-000076B90000}"/>
    <cellStyle name="20% - Accent1 5 6 2 3 4" xfId="47662" xr:uid="{00000000-0005-0000-0000-000077B90000}"/>
    <cellStyle name="20% - Accent1 5 6 2 4" xfId="47663" xr:uid="{00000000-0005-0000-0000-000078B90000}"/>
    <cellStyle name="20% - Accent1 5 6 2 4 2" xfId="47664" xr:uid="{00000000-0005-0000-0000-000079B90000}"/>
    <cellStyle name="20% - Accent1 5 6 2 4 2 2" xfId="47665" xr:uid="{00000000-0005-0000-0000-00007AB90000}"/>
    <cellStyle name="20% - Accent1 5 6 2 4 2 2 2" xfId="47666" xr:uid="{00000000-0005-0000-0000-00007BB90000}"/>
    <cellStyle name="20% - Accent1 5 6 2 4 2 3" xfId="47667" xr:uid="{00000000-0005-0000-0000-00007CB90000}"/>
    <cellStyle name="20% - Accent1 5 6 2 4 3" xfId="47668" xr:uid="{00000000-0005-0000-0000-00007DB90000}"/>
    <cellStyle name="20% - Accent1 5 6 2 4 3 2" xfId="47669" xr:uid="{00000000-0005-0000-0000-00007EB90000}"/>
    <cellStyle name="20% - Accent1 5 6 2 4 4" xfId="47670" xr:uid="{00000000-0005-0000-0000-00007FB90000}"/>
    <cellStyle name="20% - Accent1 5 6 2 5" xfId="47671" xr:uid="{00000000-0005-0000-0000-000080B90000}"/>
    <cellStyle name="20% - Accent1 5 6 2 5 2" xfId="47672" xr:uid="{00000000-0005-0000-0000-000081B90000}"/>
    <cellStyle name="20% - Accent1 5 6 2 5 2 2" xfId="47673" xr:uid="{00000000-0005-0000-0000-000082B90000}"/>
    <cellStyle name="20% - Accent1 5 6 2 5 3" xfId="47674" xr:uid="{00000000-0005-0000-0000-000083B90000}"/>
    <cellStyle name="20% - Accent1 5 6 2 6" xfId="47675" xr:uid="{00000000-0005-0000-0000-000084B90000}"/>
    <cellStyle name="20% - Accent1 5 6 2 6 2" xfId="47676" xr:uid="{00000000-0005-0000-0000-000085B90000}"/>
    <cellStyle name="20% - Accent1 5 6 2 6 2 2" xfId="47677" xr:uid="{00000000-0005-0000-0000-000086B90000}"/>
    <cellStyle name="20% - Accent1 5 6 2 6 3" xfId="47678" xr:uid="{00000000-0005-0000-0000-000087B90000}"/>
    <cellStyle name="20% - Accent1 5 6 2 7" xfId="47679" xr:uid="{00000000-0005-0000-0000-000088B90000}"/>
    <cellStyle name="20% - Accent1 5 6 2 7 2" xfId="47680" xr:uid="{00000000-0005-0000-0000-000089B90000}"/>
    <cellStyle name="20% - Accent1 5 6 2 8" xfId="47681" xr:uid="{00000000-0005-0000-0000-00008AB90000}"/>
    <cellStyle name="20% - Accent1 5 6 2 8 2" xfId="47682" xr:uid="{00000000-0005-0000-0000-00008BB90000}"/>
    <cellStyle name="20% - Accent1 5 6 2 9" xfId="47683" xr:uid="{00000000-0005-0000-0000-00008CB90000}"/>
    <cellStyle name="20% - Accent1 5 6 3" xfId="47684" xr:uid="{00000000-0005-0000-0000-00008DB90000}"/>
    <cellStyle name="20% - Accent1 5 6 3 2" xfId="47685" xr:uid="{00000000-0005-0000-0000-00008EB90000}"/>
    <cellStyle name="20% - Accent1 5 6 3 2 2" xfId="47686" xr:uid="{00000000-0005-0000-0000-00008FB90000}"/>
    <cellStyle name="20% - Accent1 5 6 3 2 2 2" xfId="47687" xr:uid="{00000000-0005-0000-0000-000090B90000}"/>
    <cellStyle name="20% - Accent1 5 6 3 2 2 2 2" xfId="47688" xr:uid="{00000000-0005-0000-0000-000091B90000}"/>
    <cellStyle name="20% - Accent1 5 6 3 2 2 3" xfId="47689" xr:uid="{00000000-0005-0000-0000-000092B90000}"/>
    <cellStyle name="20% - Accent1 5 6 3 2 3" xfId="47690" xr:uid="{00000000-0005-0000-0000-000093B90000}"/>
    <cellStyle name="20% - Accent1 5 6 3 2 3 2" xfId="47691" xr:uid="{00000000-0005-0000-0000-000094B90000}"/>
    <cellStyle name="20% - Accent1 5 6 3 2 4" xfId="47692" xr:uid="{00000000-0005-0000-0000-000095B90000}"/>
    <cellStyle name="20% - Accent1 5 6 3 3" xfId="47693" xr:uid="{00000000-0005-0000-0000-000096B90000}"/>
    <cellStyle name="20% - Accent1 5 6 3 3 2" xfId="47694" xr:uid="{00000000-0005-0000-0000-000097B90000}"/>
    <cellStyle name="20% - Accent1 5 6 3 3 2 2" xfId="47695" xr:uid="{00000000-0005-0000-0000-000098B90000}"/>
    <cellStyle name="20% - Accent1 5 6 3 3 2 2 2" xfId="47696" xr:uid="{00000000-0005-0000-0000-000099B90000}"/>
    <cellStyle name="20% - Accent1 5 6 3 3 2 3" xfId="47697" xr:uid="{00000000-0005-0000-0000-00009AB90000}"/>
    <cellStyle name="20% - Accent1 5 6 3 3 3" xfId="47698" xr:uid="{00000000-0005-0000-0000-00009BB90000}"/>
    <cellStyle name="20% - Accent1 5 6 3 3 3 2" xfId="47699" xr:uid="{00000000-0005-0000-0000-00009CB90000}"/>
    <cellStyle name="20% - Accent1 5 6 3 3 4" xfId="47700" xr:uid="{00000000-0005-0000-0000-00009DB90000}"/>
    <cellStyle name="20% - Accent1 5 6 3 4" xfId="47701" xr:uid="{00000000-0005-0000-0000-00009EB90000}"/>
    <cellStyle name="20% - Accent1 5 6 3 4 2" xfId="47702" xr:uid="{00000000-0005-0000-0000-00009FB90000}"/>
    <cellStyle name="20% - Accent1 5 6 3 4 2 2" xfId="47703" xr:uid="{00000000-0005-0000-0000-0000A0B90000}"/>
    <cellStyle name="20% - Accent1 5 6 3 4 2 2 2" xfId="47704" xr:uid="{00000000-0005-0000-0000-0000A1B90000}"/>
    <cellStyle name="20% - Accent1 5 6 3 4 2 3" xfId="47705" xr:uid="{00000000-0005-0000-0000-0000A2B90000}"/>
    <cellStyle name="20% - Accent1 5 6 3 4 3" xfId="47706" xr:uid="{00000000-0005-0000-0000-0000A3B90000}"/>
    <cellStyle name="20% - Accent1 5 6 3 4 3 2" xfId="47707" xr:uid="{00000000-0005-0000-0000-0000A4B90000}"/>
    <cellStyle name="20% - Accent1 5 6 3 4 4" xfId="47708" xr:uid="{00000000-0005-0000-0000-0000A5B90000}"/>
    <cellStyle name="20% - Accent1 5 6 3 5" xfId="47709" xr:uid="{00000000-0005-0000-0000-0000A6B90000}"/>
    <cellStyle name="20% - Accent1 5 6 3 5 2" xfId="47710" xr:uid="{00000000-0005-0000-0000-0000A7B90000}"/>
    <cellStyle name="20% - Accent1 5 6 3 5 2 2" xfId="47711" xr:uid="{00000000-0005-0000-0000-0000A8B90000}"/>
    <cellStyle name="20% - Accent1 5 6 3 5 3" xfId="47712" xr:uid="{00000000-0005-0000-0000-0000A9B90000}"/>
    <cellStyle name="20% - Accent1 5 6 3 6" xfId="47713" xr:uid="{00000000-0005-0000-0000-0000AAB90000}"/>
    <cellStyle name="20% - Accent1 5 6 3 6 2" xfId="47714" xr:uid="{00000000-0005-0000-0000-0000ABB90000}"/>
    <cellStyle name="20% - Accent1 5 6 3 6 2 2" xfId="47715" xr:uid="{00000000-0005-0000-0000-0000ACB90000}"/>
    <cellStyle name="20% - Accent1 5 6 3 6 3" xfId="47716" xr:uid="{00000000-0005-0000-0000-0000ADB90000}"/>
    <cellStyle name="20% - Accent1 5 6 3 7" xfId="47717" xr:uid="{00000000-0005-0000-0000-0000AEB90000}"/>
    <cellStyle name="20% - Accent1 5 6 3 7 2" xfId="47718" xr:uid="{00000000-0005-0000-0000-0000AFB90000}"/>
    <cellStyle name="20% - Accent1 5 6 3 8" xfId="47719" xr:uid="{00000000-0005-0000-0000-0000B0B90000}"/>
    <cellStyle name="20% - Accent1 5 6 3 8 2" xfId="47720" xr:uid="{00000000-0005-0000-0000-0000B1B90000}"/>
    <cellStyle name="20% - Accent1 5 6 3 9" xfId="47721" xr:uid="{00000000-0005-0000-0000-0000B2B90000}"/>
    <cellStyle name="20% - Accent1 5 6 4" xfId="47722" xr:uid="{00000000-0005-0000-0000-0000B3B90000}"/>
    <cellStyle name="20% - Accent1 5 6 4 2" xfId="47723" xr:uid="{00000000-0005-0000-0000-0000B4B90000}"/>
    <cellStyle name="20% - Accent1 5 6 4 2 2" xfId="47724" xr:uid="{00000000-0005-0000-0000-0000B5B90000}"/>
    <cellStyle name="20% - Accent1 5 6 4 2 2 2" xfId="47725" xr:uid="{00000000-0005-0000-0000-0000B6B90000}"/>
    <cellStyle name="20% - Accent1 5 6 4 2 3" xfId="47726" xr:uid="{00000000-0005-0000-0000-0000B7B90000}"/>
    <cellStyle name="20% - Accent1 5 6 4 3" xfId="47727" xr:uid="{00000000-0005-0000-0000-0000B8B90000}"/>
    <cellStyle name="20% - Accent1 5 6 4 3 2" xfId="47728" xr:uid="{00000000-0005-0000-0000-0000B9B90000}"/>
    <cellStyle name="20% - Accent1 5 6 4 4" xfId="47729" xr:uid="{00000000-0005-0000-0000-0000BAB90000}"/>
    <cellStyle name="20% - Accent1 5 6 5" xfId="47730" xr:uid="{00000000-0005-0000-0000-0000BBB90000}"/>
    <cellStyle name="20% - Accent1 5 6 5 2" xfId="47731" xr:uid="{00000000-0005-0000-0000-0000BCB90000}"/>
    <cellStyle name="20% - Accent1 5 6 5 2 2" xfId="47732" xr:uid="{00000000-0005-0000-0000-0000BDB90000}"/>
    <cellStyle name="20% - Accent1 5 6 5 2 2 2" xfId="47733" xr:uid="{00000000-0005-0000-0000-0000BEB90000}"/>
    <cellStyle name="20% - Accent1 5 6 5 2 3" xfId="47734" xr:uid="{00000000-0005-0000-0000-0000BFB90000}"/>
    <cellStyle name="20% - Accent1 5 6 5 3" xfId="47735" xr:uid="{00000000-0005-0000-0000-0000C0B90000}"/>
    <cellStyle name="20% - Accent1 5 6 5 3 2" xfId="47736" xr:uid="{00000000-0005-0000-0000-0000C1B90000}"/>
    <cellStyle name="20% - Accent1 5 6 5 4" xfId="47737" xr:uid="{00000000-0005-0000-0000-0000C2B90000}"/>
    <cellStyle name="20% - Accent1 5 6 6" xfId="47738" xr:uid="{00000000-0005-0000-0000-0000C3B90000}"/>
    <cellStyle name="20% - Accent1 5 6 6 2" xfId="47739" xr:uid="{00000000-0005-0000-0000-0000C4B90000}"/>
    <cellStyle name="20% - Accent1 5 6 6 2 2" xfId="47740" xr:uid="{00000000-0005-0000-0000-0000C5B90000}"/>
    <cellStyle name="20% - Accent1 5 6 6 2 2 2" xfId="47741" xr:uid="{00000000-0005-0000-0000-0000C6B90000}"/>
    <cellStyle name="20% - Accent1 5 6 6 2 3" xfId="47742" xr:uid="{00000000-0005-0000-0000-0000C7B90000}"/>
    <cellStyle name="20% - Accent1 5 6 6 3" xfId="47743" xr:uid="{00000000-0005-0000-0000-0000C8B90000}"/>
    <cellStyle name="20% - Accent1 5 6 6 3 2" xfId="47744" xr:uid="{00000000-0005-0000-0000-0000C9B90000}"/>
    <cellStyle name="20% - Accent1 5 6 6 4" xfId="47745" xr:uid="{00000000-0005-0000-0000-0000CAB90000}"/>
    <cellStyle name="20% - Accent1 5 6 7" xfId="47746" xr:uid="{00000000-0005-0000-0000-0000CBB90000}"/>
    <cellStyle name="20% - Accent1 5 6 7 2" xfId="47747" xr:uid="{00000000-0005-0000-0000-0000CCB90000}"/>
    <cellStyle name="20% - Accent1 5 6 7 2 2" xfId="47748" xr:uid="{00000000-0005-0000-0000-0000CDB90000}"/>
    <cellStyle name="20% - Accent1 5 6 7 3" xfId="47749" xr:uid="{00000000-0005-0000-0000-0000CEB90000}"/>
    <cellStyle name="20% - Accent1 5 6 8" xfId="47750" xr:uid="{00000000-0005-0000-0000-0000CFB90000}"/>
    <cellStyle name="20% - Accent1 5 6 8 2" xfId="47751" xr:uid="{00000000-0005-0000-0000-0000D0B90000}"/>
    <cellStyle name="20% - Accent1 5 6 8 2 2" xfId="47752" xr:uid="{00000000-0005-0000-0000-0000D1B90000}"/>
    <cellStyle name="20% - Accent1 5 6 8 3" xfId="47753" xr:uid="{00000000-0005-0000-0000-0000D2B90000}"/>
    <cellStyle name="20% - Accent1 5 6 9" xfId="47754" xr:uid="{00000000-0005-0000-0000-0000D3B90000}"/>
    <cellStyle name="20% - Accent1 5 6 9 2" xfId="47755" xr:uid="{00000000-0005-0000-0000-0000D4B90000}"/>
    <cellStyle name="20% - Accent1 5 7" xfId="47756" xr:uid="{00000000-0005-0000-0000-0000D5B90000}"/>
    <cellStyle name="20% - Accent1 5 7 2" xfId="47757" xr:uid="{00000000-0005-0000-0000-0000D6B90000}"/>
    <cellStyle name="20% - Accent1 5 7 2 2" xfId="47758" xr:uid="{00000000-0005-0000-0000-0000D7B90000}"/>
    <cellStyle name="20% - Accent1 5 7 2 2 2" xfId="47759" xr:uid="{00000000-0005-0000-0000-0000D8B90000}"/>
    <cellStyle name="20% - Accent1 5 7 2 2 2 2" xfId="47760" xr:uid="{00000000-0005-0000-0000-0000D9B90000}"/>
    <cellStyle name="20% - Accent1 5 7 2 2 3" xfId="47761" xr:uid="{00000000-0005-0000-0000-0000DAB90000}"/>
    <cellStyle name="20% - Accent1 5 7 2 3" xfId="47762" xr:uid="{00000000-0005-0000-0000-0000DBB90000}"/>
    <cellStyle name="20% - Accent1 5 7 2 3 2" xfId="47763" xr:uid="{00000000-0005-0000-0000-0000DCB90000}"/>
    <cellStyle name="20% - Accent1 5 7 2 4" xfId="47764" xr:uid="{00000000-0005-0000-0000-0000DDB90000}"/>
    <cellStyle name="20% - Accent1 5 7 3" xfId="47765" xr:uid="{00000000-0005-0000-0000-0000DEB90000}"/>
    <cellStyle name="20% - Accent1 5 7 3 2" xfId="47766" xr:uid="{00000000-0005-0000-0000-0000DFB90000}"/>
    <cellStyle name="20% - Accent1 5 7 3 2 2" xfId="47767" xr:uid="{00000000-0005-0000-0000-0000E0B90000}"/>
    <cellStyle name="20% - Accent1 5 7 3 2 2 2" xfId="47768" xr:uid="{00000000-0005-0000-0000-0000E1B90000}"/>
    <cellStyle name="20% - Accent1 5 7 3 2 3" xfId="47769" xr:uid="{00000000-0005-0000-0000-0000E2B90000}"/>
    <cellStyle name="20% - Accent1 5 7 3 3" xfId="47770" xr:uid="{00000000-0005-0000-0000-0000E3B90000}"/>
    <cellStyle name="20% - Accent1 5 7 3 3 2" xfId="47771" xr:uid="{00000000-0005-0000-0000-0000E4B90000}"/>
    <cellStyle name="20% - Accent1 5 7 3 4" xfId="47772" xr:uid="{00000000-0005-0000-0000-0000E5B90000}"/>
    <cellStyle name="20% - Accent1 5 7 4" xfId="47773" xr:uid="{00000000-0005-0000-0000-0000E6B90000}"/>
    <cellStyle name="20% - Accent1 5 7 4 2" xfId="47774" xr:uid="{00000000-0005-0000-0000-0000E7B90000}"/>
    <cellStyle name="20% - Accent1 5 7 4 2 2" xfId="47775" xr:uid="{00000000-0005-0000-0000-0000E8B90000}"/>
    <cellStyle name="20% - Accent1 5 7 4 2 2 2" xfId="47776" xr:uid="{00000000-0005-0000-0000-0000E9B90000}"/>
    <cellStyle name="20% - Accent1 5 7 4 2 3" xfId="47777" xr:uid="{00000000-0005-0000-0000-0000EAB90000}"/>
    <cellStyle name="20% - Accent1 5 7 4 3" xfId="47778" xr:uid="{00000000-0005-0000-0000-0000EBB90000}"/>
    <cellStyle name="20% - Accent1 5 7 4 3 2" xfId="47779" xr:uid="{00000000-0005-0000-0000-0000ECB90000}"/>
    <cellStyle name="20% - Accent1 5 7 4 4" xfId="47780" xr:uid="{00000000-0005-0000-0000-0000EDB90000}"/>
    <cellStyle name="20% - Accent1 5 7 5" xfId="47781" xr:uid="{00000000-0005-0000-0000-0000EEB90000}"/>
    <cellStyle name="20% - Accent1 5 7 5 2" xfId="47782" xr:uid="{00000000-0005-0000-0000-0000EFB90000}"/>
    <cellStyle name="20% - Accent1 5 7 5 2 2" xfId="47783" xr:uid="{00000000-0005-0000-0000-0000F0B90000}"/>
    <cellStyle name="20% - Accent1 5 7 5 3" xfId="47784" xr:uid="{00000000-0005-0000-0000-0000F1B90000}"/>
    <cellStyle name="20% - Accent1 5 7 6" xfId="47785" xr:uid="{00000000-0005-0000-0000-0000F2B90000}"/>
    <cellStyle name="20% - Accent1 5 7 6 2" xfId="47786" xr:uid="{00000000-0005-0000-0000-0000F3B90000}"/>
    <cellStyle name="20% - Accent1 5 7 6 2 2" xfId="47787" xr:uid="{00000000-0005-0000-0000-0000F4B90000}"/>
    <cellStyle name="20% - Accent1 5 7 6 3" xfId="47788" xr:uid="{00000000-0005-0000-0000-0000F5B90000}"/>
    <cellStyle name="20% - Accent1 5 7 7" xfId="47789" xr:uid="{00000000-0005-0000-0000-0000F6B90000}"/>
    <cellStyle name="20% - Accent1 5 7 7 2" xfId="47790" xr:uid="{00000000-0005-0000-0000-0000F7B90000}"/>
    <cellStyle name="20% - Accent1 5 7 8" xfId="47791" xr:uid="{00000000-0005-0000-0000-0000F8B90000}"/>
    <cellStyle name="20% - Accent1 5 7 8 2" xfId="47792" xr:uid="{00000000-0005-0000-0000-0000F9B90000}"/>
    <cellStyle name="20% - Accent1 5 7 9" xfId="47793" xr:uid="{00000000-0005-0000-0000-0000FAB90000}"/>
    <cellStyle name="20% - Accent1 5 8" xfId="47794" xr:uid="{00000000-0005-0000-0000-0000FBB90000}"/>
    <cellStyle name="20% - Accent1 5 8 2" xfId="47795" xr:uid="{00000000-0005-0000-0000-0000FCB90000}"/>
    <cellStyle name="20% - Accent1 5 8 2 2" xfId="47796" xr:uid="{00000000-0005-0000-0000-0000FDB90000}"/>
    <cellStyle name="20% - Accent1 5 8 2 2 2" xfId="47797" xr:uid="{00000000-0005-0000-0000-0000FEB90000}"/>
    <cellStyle name="20% - Accent1 5 8 2 2 2 2" xfId="47798" xr:uid="{00000000-0005-0000-0000-0000FFB90000}"/>
    <cellStyle name="20% - Accent1 5 8 2 2 3" xfId="47799" xr:uid="{00000000-0005-0000-0000-000000BA0000}"/>
    <cellStyle name="20% - Accent1 5 8 2 3" xfId="47800" xr:uid="{00000000-0005-0000-0000-000001BA0000}"/>
    <cellStyle name="20% - Accent1 5 8 2 3 2" xfId="47801" xr:uid="{00000000-0005-0000-0000-000002BA0000}"/>
    <cellStyle name="20% - Accent1 5 8 2 4" xfId="47802" xr:uid="{00000000-0005-0000-0000-000003BA0000}"/>
    <cellStyle name="20% - Accent1 5 8 3" xfId="47803" xr:uid="{00000000-0005-0000-0000-000004BA0000}"/>
    <cellStyle name="20% - Accent1 5 8 3 2" xfId="47804" xr:uid="{00000000-0005-0000-0000-000005BA0000}"/>
    <cellStyle name="20% - Accent1 5 8 3 2 2" xfId="47805" xr:uid="{00000000-0005-0000-0000-000006BA0000}"/>
    <cellStyle name="20% - Accent1 5 8 3 2 2 2" xfId="47806" xr:uid="{00000000-0005-0000-0000-000007BA0000}"/>
    <cellStyle name="20% - Accent1 5 8 3 2 3" xfId="47807" xr:uid="{00000000-0005-0000-0000-000008BA0000}"/>
    <cellStyle name="20% - Accent1 5 8 3 3" xfId="47808" xr:uid="{00000000-0005-0000-0000-000009BA0000}"/>
    <cellStyle name="20% - Accent1 5 8 3 3 2" xfId="47809" xr:uid="{00000000-0005-0000-0000-00000ABA0000}"/>
    <cellStyle name="20% - Accent1 5 8 3 4" xfId="47810" xr:uid="{00000000-0005-0000-0000-00000BBA0000}"/>
    <cellStyle name="20% - Accent1 5 8 4" xfId="47811" xr:uid="{00000000-0005-0000-0000-00000CBA0000}"/>
    <cellStyle name="20% - Accent1 5 8 4 2" xfId="47812" xr:uid="{00000000-0005-0000-0000-00000DBA0000}"/>
    <cellStyle name="20% - Accent1 5 8 4 2 2" xfId="47813" xr:uid="{00000000-0005-0000-0000-00000EBA0000}"/>
    <cellStyle name="20% - Accent1 5 8 4 2 2 2" xfId="47814" xr:uid="{00000000-0005-0000-0000-00000FBA0000}"/>
    <cellStyle name="20% - Accent1 5 8 4 2 3" xfId="47815" xr:uid="{00000000-0005-0000-0000-000010BA0000}"/>
    <cellStyle name="20% - Accent1 5 8 4 3" xfId="47816" xr:uid="{00000000-0005-0000-0000-000011BA0000}"/>
    <cellStyle name="20% - Accent1 5 8 4 3 2" xfId="47817" xr:uid="{00000000-0005-0000-0000-000012BA0000}"/>
    <cellStyle name="20% - Accent1 5 8 4 4" xfId="47818" xr:uid="{00000000-0005-0000-0000-000013BA0000}"/>
    <cellStyle name="20% - Accent1 5 8 5" xfId="47819" xr:uid="{00000000-0005-0000-0000-000014BA0000}"/>
    <cellStyle name="20% - Accent1 5 8 5 2" xfId="47820" xr:uid="{00000000-0005-0000-0000-000015BA0000}"/>
    <cellStyle name="20% - Accent1 5 8 5 2 2" xfId="47821" xr:uid="{00000000-0005-0000-0000-000016BA0000}"/>
    <cellStyle name="20% - Accent1 5 8 5 3" xfId="47822" xr:uid="{00000000-0005-0000-0000-000017BA0000}"/>
    <cellStyle name="20% - Accent1 5 8 6" xfId="47823" xr:uid="{00000000-0005-0000-0000-000018BA0000}"/>
    <cellStyle name="20% - Accent1 5 8 6 2" xfId="47824" xr:uid="{00000000-0005-0000-0000-000019BA0000}"/>
    <cellStyle name="20% - Accent1 5 8 6 2 2" xfId="47825" xr:uid="{00000000-0005-0000-0000-00001ABA0000}"/>
    <cellStyle name="20% - Accent1 5 8 6 3" xfId="47826" xr:uid="{00000000-0005-0000-0000-00001BBA0000}"/>
    <cellStyle name="20% - Accent1 5 8 7" xfId="47827" xr:uid="{00000000-0005-0000-0000-00001CBA0000}"/>
    <cellStyle name="20% - Accent1 5 8 7 2" xfId="47828" xr:uid="{00000000-0005-0000-0000-00001DBA0000}"/>
    <cellStyle name="20% - Accent1 5 8 8" xfId="47829" xr:uid="{00000000-0005-0000-0000-00001EBA0000}"/>
    <cellStyle name="20% - Accent1 5 8 8 2" xfId="47830" xr:uid="{00000000-0005-0000-0000-00001FBA0000}"/>
    <cellStyle name="20% - Accent1 5 8 9" xfId="47831" xr:uid="{00000000-0005-0000-0000-000020BA0000}"/>
    <cellStyle name="20% - Accent1 5 9" xfId="47832" xr:uid="{00000000-0005-0000-0000-000021BA0000}"/>
    <cellStyle name="20% - Accent1 5 9 2" xfId="47833" xr:uid="{00000000-0005-0000-0000-000022BA0000}"/>
    <cellStyle name="20% - Accent1 5 9 2 2" xfId="47834" xr:uid="{00000000-0005-0000-0000-000023BA0000}"/>
    <cellStyle name="20% - Accent1 5 9 2 2 2" xfId="47835" xr:uid="{00000000-0005-0000-0000-000024BA0000}"/>
    <cellStyle name="20% - Accent1 5 9 2 3" xfId="47836" xr:uid="{00000000-0005-0000-0000-000025BA0000}"/>
    <cellStyle name="20% - Accent1 5 9 3" xfId="47837" xr:uid="{00000000-0005-0000-0000-000026BA0000}"/>
    <cellStyle name="20% - Accent1 5 9 3 2" xfId="47838" xr:uid="{00000000-0005-0000-0000-000027BA0000}"/>
    <cellStyle name="20% - Accent1 5 9 4" xfId="47839" xr:uid="{00000000-0005-0000-0000-000028BA0000}"/>
    <cellStyle name="20% - Accent1 6" xfId="47840" xr:uid="{00000000-0005-0000-0000-000029BA0000}"/>
    <cellStyle name="20% - Accent1 6 10" xfId="47841" xr:uid="{00000000-0005-0000-0000-00002ABA0000}"/>
    <cellStyle name="20% - Accent1 6 10 2" xfId="47842" xr:uid="{00000000-0005-0000-0000-00002BBA0000}"/>
    <cellStyle name="20% - Accent1 6 10 2 2" xfId="47843" xr:uid="{00000000-0005-0000-0000-00002CBA0000}"/>
    <cellStyle name="20% - Accent1 6 10 2 2 2" xfId="47844" xr:uid="{00000000-0005-0000-0000-00002DBA0000}"/>
    <cellStyle name="20% - Accent1 6 10 2 3" xfId="47845" xr:uid="{00000000-0005-0000-0000-00002EBA0000}"/>
    <cellStyle name="20% - Accent1 6 10 3" xfId="47846" xr:uid="{00000000-0005-0000-0000-00002FBA0000}"/>
    <cellStyle name="20% - Accent1 6 10 3 2" xfId="47847" xr:uid="{00000000-0005-0000-0000-000030BA0000}"/>
    <cellStyle name="20% - Accent1 6 10 4" xfId="47848" xr:uid="{00000000-0005-0000-0000-000031BA0000}"/>
    <cellStyle name="20% - Accent1 6 11" xfId="47849" xr:uid="{00000000-0005-0000-0000-000032BA0000}"/>
    <cellStyle name="20% - Accent1 6 11 2" xfId="47850" xr:uid="{00000000-0005-0000-0000-000033BA0000}"/>
    <cellStyle name="20% - Accent1 6 11 2 2" xfId="47851" xr:uid="{00000000-0005-0000-0000-000034BA0000}"/>
    <cellStyle name="20% - Accent1 6 11 2 2 2" xfId="47852" xr:uid="{00000000-0005-0000-0000-000035BA0000}"/>
    <cellStyle name="20% - Accent1 6 11 2 3" xfId="47853" xr:uid="{00000000-0005-0000-0000-000036BA0000}"/>
    <cellStyle name="20% - Accent1 6 11 3" xfId="47854" xr:uid="{00000000-0005-0000-0000-000037BA0000}"/>
    <cellStyle name="20% - Accent1 6 11 3 2" xfId="47855" xr:uid="{00000000-0005-0000-0000-000038BA0000}"/>
    <cellStyle name="20% - Accent1 6 11 4" xfId="47856" xr:uid="{00000000-0005-0000-0000-000039BA0000}"/>
    <cellStyle name="20% - Accent1 6 12" xfId="47857" xr:uid="{00000000-0005-0000-0000-00003ABA0000}"/>
    <cellStyle name="20% - Accent1 6 12 2" xfId="47858" xr:uid="{00000000-0005-0000-0000-00003BBA0000}"/>
    <cellStyle name="20% - Accent1 6 12 2 2" xfId="47859" xr:uid="{00000000-0005-0000-0000-00003CBA0000}"/>
    <cellStyle name="20% - Accent1 6 12 3" xfId="47860" xr:uid="{00000000-0005-0000-0000-00003DBA0000}"/>
    <cellStyle name="20% - Accent1 6 13" xfId="47861" xr:uid="{00000000-0005-0000-0000-00003EBA0000}"/>
    <cellStyle name="20% - Accent1 6 13 2" xfId="47862" xr:uid="{00000000-0005-0000-0000-00003FBA0000}"/>
    <cellStyle name="20% - Accent1 6 13 2 2" xfId="47863" xr:uid="{00000000-0005-0000-0000-000040BA0000}"/>
    <cellStyle name="20% - Accent1 6 13 3" xfId="47864" xr:uid="{00000000-0005-0000-0000-000041BA0000}"/>
    <cellStyle name="20% - Accent1 6 14" xfId="47865" xr:uid="{00000000-0005-0000-0000-000042BA0000}"/>
    <cellStyle name="20% - Accent1 6 14 2" xfId="47866" xr:uid="{00000000-0005-0000-0000-000043BA0000}"/>
    <cellStyle name="20% - Accent1 6 15" xfId="47867" xr:uid="{00000000-0005-0000-0000-000044BA0000}"/>
    <cellStyle name="20% - Accent1 6 15 2" xfId="47868" xr:uid="{00000000-0005-0000-0000-000045BA0000}"/>
    <cellStyle name="20% - Accent1 6 16" xfId="47869" xr:uid="{00000000-0005-0000-0000-000046BA0000}"/>
    <cellStyle name="20% - Accent1 6 2" xfId="47870" xr:uid="{00000000-0005-0000-0000-000047BA0000}"/>
    <cellStyle name="20% - Accent1 6 2 10" xfId="47871" xr:uid="{00000000-0005-0000-0000-000048BA0000}"/>
    <cellStyle name="20% - Accent1 6 2 10 2" xfId="47872" xr:uid="{00000000-0005-0000-0000-000049BA0000}"/>
    <cellStyle name="20% - Accent1 6 2 10 2 2" xfId="47873" xr:uid="{00000000-0005-0000-0000-00004ABA0000}"/>
    <cellStyle name="20% - Accent1 6 2 10 2 2 2" xfId="47874" xr:uid="{00000000-0005-0000-0000-00004BBA0000}"/>
    <cellStyle name="20% - Accent1 6 2 10 2 3" xfId="47875" xr:uid="{00000000-0005-0000-0000-00004CBA0000}"/>
    <cellStyle name="20% - Accent1 6 2 10 3" xfId="47876" xr:uid="{00000000-0005-0000-0000-00004DBA0000}"/>
    <cellStyle name="20% - Accent1 6 2 10 3 2" xfId="47877" xr:uid="{00000000-0005-0000-0000-00004EBA0000}"/>
    <cellStyle name="20% - Accent1 6 2 10 4" xfId="47878" xr:uid="{00000000-0005-0000-0000-00004FBA0000}"/>
    <cellStyle name="20% - Accent1 6 2 11" xfId="47879" xr:uid="{00000000-0005-0000-0000-000050BA0000}"/>
    <cellStyle name="20% - Accent1 6 2 11 2" xfId="47880" xr:uid="{00000000-0005-0000-0000-000051BA0000}"/>
    <cellStyle name="20% - Accent1 6 2 11 2 2" xfId="47881" xr:uid="{00000000-0005-0000-0000-000052BA0000}"/>
    <cellStyle name="20% - Accent1 6 2 11 3" xfId="47882" xr:uid="{00000000-0005-0000-0000-000053BA0000}"/>
    <cellStyle name="20% - Accent1 6 2 12" xfId="47883" xr:uid="{00000000-0005-0000-0000-000054BA0000}"/>
    <cellStyle name="20% - Accent1 6 2 12 2" xfId="47884" xr:uid="{00000000-0005-0000-0000-000055BA0000}"/>
    <cellStyle name="20% - Accent1 6 2 12 2 2" xfId="47885" xr:uid="{00000000-0005-0000-0000-000056BA0000}"/>
    <cellStyle name="20% - Accent1 6 2 12 3" xfId="47886" xr:uid="{00000000-0005-0000-0000-000057BA0000}"/>
    <cellStyle name="20% - Accent1 6 2 13" xfId="47887" xr:uid="{00000000-0005-0000-0000-000058BA0000}"/>
    <cellStyle name="20% - Accent1 6 2 13 2" xfId="47888" xr:uid="{00000000-0005-0000-0000-000059BA0000}"/>
    <cellStyle name="20% - Accent1 6 2 14" xfId="47889" xr:uid="{00000000-0005-0000-0000-00005ABA0000}"/>
    <cellStyle name="20% - Accent1 6 2 14 2" xfId="47890" xr:uid="{00000000-0005-0000-0000-00005BBA0000}"/>
    <cellStyle name="20% - Accent1 6 2 15" xfId="47891" xr:uid="{00000000-0005-0000-0000-00005CBA0000}"/>
    <cellStyle name="20% - Accent1 6 2 2" xfId="47892" xr:uid="{00000000-0005-0000-0000-00005DBA0000}"/>
    <cellStyle name="20% - Accent1 6 2 2 10" xfId="47893" xr:uid="{00000000-0005-0000-0000-00005EBA0000}"/>
    <cellStyle name="20% - Accent1 6 2 2 10 2" xfId="47894" xr:uid="{00000000-0005-0000-0000-00005FBA0000}"/>
    <cellStyle name="20% - Accent1 6 2 2 10 2 2" xfId="47895" xr:uid="{00000000-0005-0000-0000-000060BA0000}"/>
    <cellStyle name="20% - Accent1 6 2 2 10 3" xfId="47896" xr:uid="{00000000-0005-0000-0000-000061BA0000}"/>
    <cellStyle name="20% - Accent1 6 2 2 11" xfId="47897" xr:uid="{00000000-0005-0000-0000-000062BA0000}"/>
    <cellStyle name="20% - Accent1 6 2 2 11 2" xfId="47898" xr:uid="{00000000-0005-0000-0000-000063BA0000}"/>
    <cellStyle name="20% - Accent1 6 2 2 11 2 2" xfId="47899" xr:uid="{00000000-0005-0000-0000-000064BA0000}"/>
    <cellStyle name="20% - Accent1 6 2 2 11 3" xfId="47900" xr:uid="{00000000-0005-0000-0000-000065BA0000}"/>
    <cellStyle name="20% - Accent1 6 2 2 12" xfId="47901" xr:uid="{00000000-0005-0000-0000-000066BA0000}"/>
    <cellStyle name="20% - Accent1 6 2 2 12 2" xfId="47902" xr:uid="{00000000-0005-0000-0000-000067BA0000}"/>
    <cellStyle name="20% - Accent1 6 2 2 13" xfId="47903" xr:uid="{00000000-0005-0000-0000-000068BA0000}"/>
    <cellStyle name="20% - Accent1 6 2 2 13 2" xfId="47904" xr:uid="{00000000-0005-0000-0000-000069BA0000}"/>
    <cellStyle name="20% - Accent1 6 2 2 14" xfId="47905" xr:uid="{00000000-0005-0000-0000-00006ABA0000}"/>
    <cellStyle name="20% - Accent1 6 2 2 2" xfId="47906" xr:uid="{00000000-0005-0000-0000-00006BBA0000}"/>
    <cellStyle name="20% - Accent1 6 2 2 2 10" xfId="47907" xr:uid="{00000000-0005-0000-0000-00006CBA0000}"/>
    <cellStyle name="20% - Accent1 6 2 2 2 10 2" xfId="47908" xr:uid="{00000000-0005-0000-0000-00006DBA0000}"/>
    <cellStyle name="20% - Accent1 6 2 2 2 11" xfId="47909" xr:uid="{00000000-0005-0000-0000-00006EBA0000}"/>
    <cellStyle name="20% - Accent1 6 2 2 2 2" xfId="47910" xr:uid="{00000000-0005-0000-0000-00006FBA0000}"/>
    <cellStyle name="20% - Accent1 6 2 2 2 2 2" xfId="47911" xr:uid="{00000000-0005-0000-0000-000070BA0000}"/>
    <cellStyle name="20% - Accent1 6 2 2 2 2 2 2" xfId="47912" xr:uid="{00000000-0005-0000-0000-000071BA0000}"/>
    <cellStyle name="20% - Accent1 6 2 2 2 2 2 2 2" xfId="47913" xr:uid="{00000000-0005-0000-0000-000072BA0000}"/>
    <cellStyle name="20% - Accent1 6 2 2 2 2 2 2 2 2" xfId="47914" xr:uid="{00000000-0005-0000-0000-000073BA0000}"/>
    <cellStyle name="20% - Accent1 6 2 2 2 2 2 2 3" xfId="47915" xr:uid="{00000000-0005-0000-0000-000074BA0000}"/>
    <cellStyle name="20% - Accent1 6 2 2 2 2 2 3" xfId="47916" xr:uid="{00000000-0005-0000-0000-000075BA0000}"/>
    <cellStyle name="20% - Accent1 6 2 2 2 2 2 3 2" xfId="47917" xr:uid="{00000000-0005-0000-0000-000076BA0000}"/>
    <cellStyle name="20% - Accent1 6 2 2 2 2 2 4" xfId="47918" xr:uid="{00000000-0005-0000-0000-000077BA0000}"/>
    <cellStyle name="20% - Accent1 6 2 2 2 2 3" xfId="47919" xr:uid="{00000000-0005-0000-0000-000078BA0000}"/>
    <cellStyle name="20% - Accent1 6 2 2 2 2 3 2" xfId="47920" xr:uid="{00000000-0005-0000-0000-000079BA0000}"/>
    <cellStyle name="20% - Accent1 6 2 2 2 2 3 2 2" xfId="47921" xr:uid="{00000000-0005-0000-0000-00007ABA0000}"/>
    <cellStyle name="20% - Accent1 6 2 2 2 2 3 2 2 2" xfId="47922" xr:uid="{00000000-0005-0000-0000-00007BBA0000}"/>
    <cellStyle name="20% - Accent1 6 2 2 2 2 3 2 3" xfId="47923" xr:uid="{00000000-0005-0000-0000-00007CBA0000}"/>
    <cellStyle name="20% - Accent1 6 2 2 2 2 3 3" xfId="47924" xr:uid="{00000000-0005-0000-0000-00007DBA0000}"/>
    <cellStyle name="20% - Accent1 6 2 2 2 2 3 3 2" xfId="47925" xr:uid="{00000000-0005-0000-0000-00007EBA0000}"/>
    <cellStyle name="20% - Accent1 6 2 2 2 2 3 4" xfId="47926" xr:uid="{00000000-0005-0000-0000-00007FBA0000}"/>
    <cellStyle name="20% - Accent1 6 2 2 2 2 4" xfId="47927" xr:uid="{00000000-0005-0000-0000-000080BA0000}"/>
    <cellStyle name="20% - Accent1 6 2 2 2 2 4 2" xfId="47928" xr:uid="{00000000-0005-0000-0000-000081BA0000}"/>
    <cellStyle name="20% - Accent1 6 2 2 2 2 4 2 2" xfId="47929" xr:uid="{00000000-0005-0000-0000-000082BA0000}"/>
    <cellStyle name="20% - Accent1 6 2 2 2 2 4 2 2 2" xfId="47930" xr:uid="{00000000-0005-0000-0000-000083BA0000}"/>
    <cellStyle name="20% - Accent1 6 2 2 2 2 4 2 3" xfId="47931" xr:uid="{00000000-0005-0000-0000-000084BA0000}"/>
    <cellStyle name="20% - Accent1 6 2 2 2 2 4 3" xfId="47932" xr:uid="{00000000-0005-0000-0000-000085BA0000}"/>
    <cellStyle name="20% - Accent1 6 2 2 2 2 4 3 2" xfId="47933" xr:uid="{00000000-0005-0000-0000-000086BA0000}"/>
    <cellStyle name="20% - Accent1 6 2 2 2 2 4 4" xfId="47934" xr:uid="{00000000-0005-0000-0000-000087BA0000}"/>
    <cellStyle name="20% - Accent1 6 2 2 2 2 5" xfId="47935" xr:uid="{00000000-0005-0000-0000-000088BA0000}"/>
    <cellStyle name="20% - Accent1 6 2 2 2 2 5 2" xfId="47936" xr:uid="{00000000-0005-0000-0000-000089BA0000}"/>
    <cellStyle name="20% - Accent1 6 2 2 2 2 5 2 2" xfId="47937" xr:uid="{00000000-0005-0000-0000-00008ABA0000}"/>
    <cellStyle name="20% - Accent1 6 2 2 2 2 5 3" xfId="47938" xr:uid="{00000000-0005-0000-0000-00008BBA0000}"/>
    <cellStyle name="20% - Accent1 6 2 2 2 2 6" xfId="47939" xr:uid="{00000000-0005-0000-0000-00008CBA0000}"/>
    <cellStyle name="20% - Accent1 6 2 2 2 2 6 2" xfId="47940" xr:uid="{00000000-0005-0000-0000-00008DBA0000}"/>
    <cellStyle name="20% - Accent1 6 2 2 2 2 6 2 2" xfId="47941" xr:uid="{00000000-0005-0000-0000-00008EBA0000}"/>
    <cellStyle name="20% - Accent1 6 2 2 2 2 6 3" xfId="47942" xr:uid="{00000000-0005-0000-0000-00008FBA0000}"/>
    <cellStyle name="20% - Accent1 6 2 2 2 2 7" xfId="47943" xr:uid="{00000000-0005-0000-0000-000090BA0000}"/>
    <cellStyle name="20% - Accent1 6 2 2 2 2 7 2" xfId="47944" xr:uid="{00000000-0005-0000-0000-000091BA0000}"/>
    <cellStyle name="20% - Accent1 6 2 2 2 2 8" xfId="47945" xr:uid="{00000000-0005-0000-0000-000092BA0000}"/>
    <cellStyle name="20% - Accent1 6 2 2 2 2 8 2" xfId="47946" xr:uid="{00000000-0005-0000-0000-000093BA0000}"/>
    <cellStyle name="20% - Accent1 6 2 2 2 2 9" xfId="47947" xr:uid="{00000000-0005-0000-0000-000094BA0000}"/>
    <cellStyle name="20% - Accent1 6 2 2 2 3" xfId="47948" xr:uid="{00000000-0005-0000-0000-000095BA0000}"/>
    <cellStyle name="20% - Accent1 6 2 2 2 3 2" xfId="47949" xr:uid="{00000000-0005-0000-0000-000096BA0000}"/>
    <cellStyle name="20% - Accent1 6 2 2 2 3 2 2" xfId="47950" xr:uid="{00000000-0005-0000-0000-000097BA0000}"/>
    <cellStyle name="20% - Accent1 6 2 2 2 3 2 2 2" xfId="47951" xr:uid="{00000000-0005-0000-0000-000098BA0000}"/>
    <cellStyle name="20% - Accent1 6 2 2 2 3 2 2 2 2" xfId="47952" xr:uid="{00000000-0005-0000-0000-000099BA0000}"/>
    <cellStyle name="20% - Accent1 6 2 2 2 3 2 2 3" xfId="47953" xr:uid="{00000000-0005-0000-0000-00009ABA0000}"/>
    <cellStyle name="20% - Accent1 6 2 2 2 3 2 3" xfId="47954" xr:uid="{00000000-0005-0000-0000-00009BBA0000}"/>
    <cellStyle name="20% - Accent1 6 2 2 2 3 2 3 2" xfId="47955" xr:uid="{00000000-0005-0000-0000-00009CBA0000}"/>
    <cellStyle name="20% - Accent1 6 2 2 2 3 2 4" xfId="47956" xr:uid="{00000000-0005-0000-0000-00009DBA0000}"/>
    <cellStyle name="20% - Accent1 6 2 2 2 3 3" xfId="47957" xr:uid="{00000000-0005-0000-0000-00009EBA0000}"/>
    <cellStyle name="20% - Accent1 6 2 2 2 3 3 2" xfId="47958" xr:uid="{00000000-0005-0000-0000-00009FBA0000}"/>
    <cellStyle name="20% - Accent1 6 2 2 2 3 3 2 2" xfId="47959" xr:uid="{00000000-0005-0000-0000-0000A0BA0000}"/>
    <cellStyle name="20% - Accent1 6 2 2 2 3 3 2 2 2" xfId="47960" xr:uid="{00000000-0005-0000-0000-0000A1BA0000}"/>
    <cellStyle name="20% - Accent1 6 2 2 2 3 3 2 3" xfId="47961" xr:uid="{00000000-0005-0000-0000-0000A2BA0000}"/>
    <cellStyle name="20% - Accent1 6 2 2 2 3 3 3" xfId="47962" xr:uid="{00000000-0005-0000-0000-0000A3BA0000}"/>
    <cellStyle name="20% - Accent1 6 2 2 2 3 3 3 2" xfId="47963" xr:uid="{00000000-0005-0000-0000-0000A4BA0000}"/>
    <cellStyle name="20% - Accent1 6 2 2 2 3 3 4" xfId="47964" xr:uid="{00000000-0005-0000-0000-0000A5BA0000}"/>
    <cellStyle name="20% - Accent1 6 2 2 2 3 4" xfId="47965" xr:uid="{00000000-0005-0000-0000-0000A6BA0000}"/>
    <cellStyle name="20% - Accent1 6 2 2 2 3 4 2" xfId="47966" xr:uid="{00000000-0005-0000-0000-0000A7BA0000}"/>
    <cellStyle name="20% - Accent1 6 2 2 2 3 4 2 2" xfId="47967" xr:uid="{00000000-0005-0000-0000-0000A8BA0000}"/>
    <cellStyle name="20% - Accent1 6 2 2 2 3 4 2 2 2" xfId="47968" xr:uid="{00000000-0005-0000-0000-0000A9BA0000}"/>
    <cellStyle name="20% - Accent1 6 2 2 2 3 4 2 3" xfId="47969" xr:uid="{00000000-0005-0000-0000-0000AABA0000}"/>
    <cellStyle name="20% - Accent1 6 2 2 2 3 4 3" xfId="47970" xr:uid="{00000000-0005-0000-0000-0000ABBA0000}"/>
    <cellStyle name="20% - Accent1 6 2 2 2 3 4 3 2" xfId="47971" xr:uid="{00000000-0005-0000-0000-0000ACBA0000}"/>
    <cellStyle name="20% - Accent1 6 2 2 2 3 4 4" xfId="47972" xr:uid="{00000000-0005-0000-0000-0000ADBA0000}"/>
    <cellStyle name="20% - Accent1 6 2 2 2 3 5" xfId="47973" xr:uid="{00000000-0005-0000-0000-0000AEBA0000}"/>
    <cellStyle name="20% - Accent1 6 2 2 2 3 5 2" xfId="47974" xr:uid="{00000000-0005-0000-0000-0000AFBA0000}"/>
    <cellStyle name="20% - Accent1 6 2 2 2 3 5 2 2" xfId="47975" xr:uid="{00000000-0005-0000-0000-0000B0BA0000}"/>
    <cellStyle name="20% - Accent1 6 2 2 2 3 5 3" xfId="47976" xr:uid="{00000000-0005-0000-0000-0000B1BA0000}"/>
    <cellStyle name="20% - Accent1 6 2 2 2 3 6" xfId="47977" xr:uid="{00000000-0005-0000-0000-0000B2BA0000}"/>
    <cellStyle name="20% - Accent1 6 2 2 2 3 6 2" xfId="47978" xr:uid="{00000000-0005-0000-0000-0000B3BA0000}"/>
    <cellStyle name="20% - Accent1 6 2 2 2 3 6 2 2" xfId="47979" xr:uid="{00000000-0005-0000-0000-0000B4BA0000}"/>
    <cellStyle name="20% - Accent1 6 2 2 2 3 6 3" xfId="47980" xr:uid="{00000000-0005-0000-0000-0000B5BA0000}"/>
    <cellStyle name="20% - Accent1 6 2 2 2 3 7" xfId="47981" xr:uid="{00000000-0005-0000-0000-0000B6BA0000}"/>
    <cellStyle name="20% - Accent1 6 2 2 2 3 7 2" xfId="47982" xr:uid="{00000000-0005-0000-0000-0000B7BA0000}"/>
    <cellStyle name="20% - Accent1 6 2 2 2 3 8" xfId="47983" xr:uid="{00000000-0005-0000-0000-0000B8BA0000}"/>
    <cellStyle name="20% - Accent1 6 2 2 2 3 8 2" xfId="47984" xr:uid="{00000000-0005-0000-0000-0000B9BA0000}"/>
    <cellStyle name="20% - Accent1 6 2 2 2 3 9" xfId="47985" xr:uid="{00000000-0005-0000-0000-0000BABA0000}"/>
    <cellStyle name="20% - Accent1 6 2 2 2 4" xfId="47986" xr:uid="{00000000-0005-0000-0000-0000BBBA0000}"/>
    <cellStyle name="20% - Accent1 6 2 2 2 4 2" xfId="47987" xr:uid="{00000000-0005-0000-0000-0000BCBA0000}"/>
    <cellStyle name="20% - Accent1 6 2 2 2 4 2 2" xfId="47988" xr:uid="{00000000-0005-0000-0000-0000BDBA0000}"/>
    <cellStyle name="20% - Accent1 6 2 2 2 4 2 2 2" xfId="47989" xr:uid="{00000000-0005-0000-0000-0000BEBA0000}"/>
    <cellStyle name="20% - Accent1 6 2 2 2 4 2 3" xfId="47990" xr:uid="{00000000-0005-0000-0000-0000BFBA0000}"/>
    <cellStyle name="20% - Accent1 6 2 2 2 4 3" xfId="47991" xr:uid="{00000000-0005-0000-0000-0000C0BA0000}"/>
    <cellStyle name="20% - Accent1 6 2 2 2 4 3 2" xfId="47992" xr:uid="{00000000-0005-0000-0000-0000C1BA0000}"/>
    <cellStyle name="20% - Accent1 6 2 2 2 4 4" xfId="47993" xr:uid="{00000000-0005-0000-0000-0000C2BA0000}"/>
    <cellStyle name="20% - Accent1 6 2 2 2 5" xfId="47994" xr:uid="{00000000-0005-0000-0000-0000C3BA0000}"/>
    <cellStyle name="20% - Accent1 6 2 2 2 5 2" xfId="47995" xr:uid="{00000000-0005-0000-0000-0000C4BA0000}"/>
    <cellStyle name="20% - Accent1 6 2 2 2 5 2 2" xfId="47996" xr:uid="{00000000-0005-0000-0000-0000C5BA0000}"/>
    <cellStyle name="20% - Accent1 6 2 2 2 5 2 2 2" xfId="47997" xr:uid="{00000000-0005-0000-0000-0000C6BA0000}"/>
    <cellStyle name="20% - Accent1 6 2 2 2 5 2 3" xfId="47998" xr:uid="{00000000-0005-0000-0000-0000C7BA0000}"/>
    <cellStyle name="20% - Accent1 6 2 2 2 5 3" xfId="47999" xr:uid="{00000000-0005-0000-0000-0000C8BA0000}"/>
    <cellStyle name="20% - Accent1 6 2 2 2 5 3 2" xfId="48000" xr:uid="{00000000-0005-0000-0000-0000C9BA0000}"/>
    <cellStyle name="20% - Accent1 6 2 2 2 5 4" xfId="48001" xr:uid="{00000000-0005-0000-0000-0000CABA0000}"/>
    <cellStyle name="20% - Accent1 6 2 2 2 6" xfId="48002" xr:uid="{00000000-0005-0000-0000-0000CBBA0000}"/>
    <cellStyle name="20% - Accent1 6 2 2 2 6 2" xfId="48003" xr:uid="{00000000-0005-0000-0000-0000CCBA0000}"/>
    <cellStyle name="20% - Accent1 6 2 2 2 6 2 2" xfId="48004" xr:uid="{00000000-0005-0000-0000-0000CDBA0000}"/>
    <cellStyle name="20% - Accent1 6 2 2 2 6 2 2 2" xfId="48005" xr:uid="{00000000-0005-0000-0000-0000CEBA0000}"/>
    <cellStyle name="20% - Accent1 6 2 2 2 6 2 3" xfId="48006" xr:uid="{00000000-0005-0000-0000-0000CFBA0000}"/>
    <cellStyle name="20% - Accent1 6 2 2 2 6 3" xfId="48007" xr:uid="{00000000-0005-0000-0000-0000D0BA0000}"/>
    <cellStyle name="20% - Accent1 6 2 2 2 6 3 2" xfId="48008" xr:uid="{00000000-0005-0000-0000-0000D1BA0000}"/>
    <cellStyle name="20% - Accent1 6 2 2 2 6 4" xfId="48009" xr:uid="{00000000-0005-0000-0000-0000D2BA0000}"/>
    <cellStyle name="20% - Accent1 6 2 2 2 7" xfId="48010" xr:uid="{00000000-0005-0000-0000-0000D3BA0000}"/>
    <cellStyle name="20% - Accent1 6 2 2 2 7 2" xfId="48011" xr:uid="{00000000-0005-0000-0000-0000D4BA0000}"/>
    <cellStyle name="20% - Accent1 6 2 2 2 7 2 2" xfId="48012" xr:uid="{00000000-0005-0000-0000-0000D5BA0000}"/>
    <cellStyle name="20% - Accent1 6 2 2 2 7 3" xfId="48013" xr:uid="{00000000-0005-0000-0000-0000D6BA0000}"/>
    <cellStyle name="20% - Accent1 6 2 2 2 8" xfId="48014" xr:uid="{00000000-0005-0000-0000-0000D7BA0000}"/>
    <cellStyle name="20% - Accent1 6 2 2 2 8 2" xfId="48015" xr:uid="{00000000-0005-0000-0000-0000D8BA0000}"/>
    <cellStyle name="20% - Accent1 6 2 2 2 8 2 2" xfId="48016" xr:uid="{00000000-0005-0000-0000-0000D9BA0000}"/>
    <cellStyle name="20% - Accent1 6 2 2 2 8 3" xfId="48017" xr:uid="{00000000-0005-0000-0000-0000DABA0000}"/>
    <cellStyle name="20% - Accent1 6 2 2 2 9" xfId="48018" xr:uid="{00000000-0005-0000-0000-0000DBBA0000}"/>
    <cellStyle name="20% - Accent1 6 2 2 2 9 2" xfId="48019" xr:uid="{00000000-0005-0000-0000-0000DCBA0000}"/>
    <cellStyle name="20% - Accent1 6 2 2 3" xfId="48020" xr:uid="{00000000-0005-0000-0000-0000DDBA0000}"/>
    <cellStyle name="20% - Accent1 6 2 2 3 10" xfId="48021" xr:uid="{00000000-0005-0000-0000-0000DEBA0000}"/>
    <cellStyle name="20% - Accent1 6 2 2 3 10 2" xfId="48022" xr:uid="{00000000-0005-0000-0000-0000DFBA0000}"/>
    <cellStyle name="20% - Accent1 6 2 2 3 11" xfId="48023" xr:uid="{00000000-0005-0000-0000-0000E0BA0000}"/>
    <cellStyle name="20% - Accent1 6 2 2 3 2" xfId="48024" xr:uid="{00000000-0005-0000-0000-0000E1BA0000}"/>
    <cellStyle name="20% - Accent1 6 2 2 3 2 2" xfId="48025" xr:uid="{00000000-0005-0000-0000-0000E2BA0000}"/>
    <cellStyle name="20% - Accent1 6 2 2 3 2 2 2" xfId="48026" xr:uid="{00000000-0005-0000-0000-0000E3BA0000}"/>
    <cellStyle name="20% - Accent1 6 2 2 3 2 2 2 2" xfId="48027" xr:uid="{00000000-0005-0000-0000-0000E4BA0000}"/>
    <cellStyle name="20% - Accent1 6 2 2 3 2 2 2 2 2" xfId="48028" xr:uid="{00000000-0005-0000-0000-0000E5BA0000}"/>
    <cellStyle name="20% - Accent1 6 2 2 3 2 2 2 3" xfId="48029" xr:uid="{00000000-0005-0000-0000-0000E6BA0000}"/>
    <cellStyle name="20% - Accent1 6 2 2 3 2 2 3" xfId="48030" xr:uid="{00000000-0005-0000-0000-0000E7BA0000}"/>
    <cellStyle name="20% - Accent1 6 2 2 3 2 2 3 2" xfId="48031" xr:uid="{00000000-0005-0000-0000-0000E8BA0000}"/>
    <cellStyle name="20% - Accent1 6 2 2 3 2 2 4" xfId="48032" xr:uid="{00000000-0005-0000-0000-0000E9BA0000}"/>
    <cellStyle name="20% - Accent1 6 2 2 3 2 3" xfId="48033" xr:uid="{00000000-0005-0000-0000-0000EABA0000}"/>
    <cellStyle name="20% - Accent1 6 2 2 3 2 3 2" xfId="48034" xr:uid="{00000000-0005-0000-0000-0000EBBA0000}"/>
    <cellStyle name="20% - Accent1 6 2 2 3 2 3 2 2" xfId="48035" xr:uid="{00000000-0005-0000-0000-0000ECBA0000}"/>
    <cellStyle name="20% - Accent1 6 2 2 3 2 3 2 2 2" xfId="48036" xr:uid="{00000000-0005-0000-0000-0000EDBA0000}"/>
    <cellStyle name="20% - Accent1 6 2 2 3 2 3 2 3" xfId="48037" xr:uid="{00000000-0005-0000-0000-0000EEBA0000}"/>
    <cellStyle name="20% - Accent1 6 2 2 3 2 3 3" xfId="48038" xr:uid="{00000000-0005-0000-0000-0000EFBA0000}"/>
    <cellStyle name="20% - Accent1 6 2 2 3 2 3 3 2" xfId="48039" xr:uid="{00000000-0005-0000-0000-0000F0BA0000}"/>
    <cellStyle name="20% - Accent1 6 2 2 3 2 3 4" xfId="48040" xr:uid="{00000000-0005-0000-0000-0000F1BA0000}"/>
    <cellStyle name="20% - Accent1 6 2 2 3 2 4" xfId="48041" xr:uid="{00000000-0005-0000-0000-0000F2BA0000}"/>
    <cellStyle name="20% - Accent1 6 2 2 3 2 4 2" xfId="48042" xr:uid="{00000000-0005-0000-0000-0000F3BA0000}"/>
    <cellStyle name="20% - Accent1 6 2 2 3 2 4 2 2" xfId="48043" xr:uid="{00000000-0005-0000-0000-0000F4BA0000}"/>
    <cellStyle name="20% - Accent1 6 2 2 3 2 4 2 2 2" xfId="48044" xr:uid="{00000000-0005-0000-0000-0000F5BA0000}"/>
    <cellStyle name="20% - Accent1 6 2 2 3 2 4 2 3" xfId="48045" xr:uid="{00000000-0005-0000-0000-0000F6BA0000}"/>
    <cellStyle name="20% - Accent1 6 2 2 3 2 4 3" xfId="48046" xr:uid="{00000000-0005-0000-0000-0000F7BA0000}"/>
    <cellStyle name="20% - Accent1 6 2 2 3 2 4 3 2" xfId="48047" xr:uid="{00000000-0005-0000-0000-0000F8BA0000}"/>
    <cellStyle name="20% - Accent1 6 2 2 3 2 4 4" xfId="48048" xr:uid="{00000000-0005-0000-0000-0000F9BA0000}"/>
    <cellStyle name="20% - Accent1 6 2 2 3 2 5" xfId="48049" xr:uid="{00000000-0005-0000-0000-0000FABA0000}"/>
    <cellStyle name="20% - Accent1 6 2 2 3 2 5 2" xfId="48050" xr:uid="{00000000-0005-0000-0000-0000FBBA0000}"/>
    <cellStyle name="20% - Accent1 6 2 2 3 2 5 2 2" xfId="48051" xr:uid="{00000000-0005-0000-0000-0000FCBA0000}"/>
    <cellStyle name="20% - Accent1 6 2 2 3 2 5 3" xfId="48052" xr:uid="{00000000-0005-0000-0000-0000FDBA0000}"/>
    <cellStyle name="20% - Accent1 6 2 2 3 2 6" xfId="48053" xr:uid="{00000000-0005-0000-0000-0000FEBA0000}"/>
    <cellStyle name="20% - Accent1 6 2 2 3 2 6 2" xfId="48054" xr:uid="{00000000-0005-0000-0000-0000FFBA0000}"/>
    <cellStyle name="20% - Accent1 6 2 2 3 2 6 2 2" xfId="48055" xr:uid="{00000000-0005-0000-0000-000000BB0000}"/>
    <cellStyle name="20% - Accent1 6 2 2 3 2 6 3" xfId="48056" xr:uid="{00000000-0005-0000-0000-000001BB0000}"/>
    <cellStyle name="20% - Accent1 6 2 2 3 2 7" xfId="48057" xr:uid="{00000000-0005-0000-0000-000002BB0000}"/>
    <cellStyle name="20% - Accent1 6 2 2 3 2 7 2" xfId="48058" xr:uid="{00000000-0005-0000-0000-000003BB0000}"/>
    <cellStyle name="20% - Accent1 6 2 2 3 2 8" xfId="48059" xr:uid="{00000000-0005-0000-0000-000004BB0000}"/>
    <cellStyle name="20% - Accent1 6 2 2 3 2 8 2" xfId="48060" xr:uid="{00000000-0005-0000-0000-000005BB0000}"/>
    <cellStyle name="20% - Accent1 6 2 2 3 2 9" xfId="48061" xr:uid="{00000000-0005-0000-0000-000006BB0000}"/>
    <cellStyle name="20% - Accent1 6 2 2 3 3" xfId="48062" xr:uid="{00000000-0005-0000-0000-000007BB0000}"/>
    <cellStyle name="20% - Accent1 6 2 2 3 3 2" xfId="48063" xr:uid="{00000000-0005-0000-0000-000008BB0000}"/>
    <cellStyle name="20% - Accent1 6 2 2 3 3 2 2" xfId="48064" xr:uid="{00000000-0005-0000-0000-000009BB0000}"/>
    <cellStyle name="20% - Accent1 6 2 2 3 3 2 2 2" xfId="48065" xr:uid="{00000000-0005-0000-0000-00000ABB0000}"/>
    <cellStyle name="20% - Accent1 6 2 2 3 3 2 2 2 2" xfId="48066" xr:uid="{00000000-0005-0000-0000-00000BBB0000}"/>
    <cellStyle name="20% - Accent1 6 2 2 3 3 2 2 3" xfId="48067" xr:uid="{00000000-0005-0000-0000-00000CBB0000}"/>
    <cellStyle name="20% - Accent1 6 2 2 3 3 2 3" xfId="48068" xr:uid="{00000000-0005-0000-0000-00000DBB0000}"/>
    <cellStyle name="20% - Accent1 6 2 2 3 3 2 3 2" xfId="48069" xr:uid="{00000000-0005-0000-0000-00000EBB0000}"/>
    <cellStyle name="20% - Accent1 6 2 2 3 3 2 4" xfId="48070" xr:uid="{00000000-0005-0000-0000-00000FBB0000}"/>
    <cellStyle name="20% - Accent1 6 2 2 3 3 3" xfId="48071" xr:uid="{00000000-0005-0000-0000-000010BB0000}"/>
    <cellStyle name="20% - Accent1 6 2 2 3 3 3 2" xfId="48072" xr:uid="{00000000-0005-0000-0000-000011BB0000}"/>
    <cellStyle name="20% - Accent1 6 2 2 3 3 3 2 2" xfId="48073" xr:uid="{00000000-0005-0000-0000-000012BB0000}"/>
    <cellStyle name="20% - Accent1 6 2 2 3 3 3 2 2 2" xfId="48074" xr:uid="{00000000-0005-0000-0000-000013BB0000}"/>
    <cellStyle name="20% - Accent1 6 2 2 3 3 3 2 3" xfId="48075" xr:uid="{00000000-0005-0000-0000-000014BB0000}"/>
    <cellStyle name="20% - Accent1 6 2 2 3 3 3 3" xfId="48076" xr:uid="{00000000-0005-0000-0000-000015BB0000}"/>
    <cellStyle name="20% - Accent1 6 2 2 3 3 3 3 2" xfId="48077" xr:uid="{00000000-0005-0000-0000-000016BB0000}"/>
    <cellStyle name="20% - Accent1 6 2 2 3 3 3 4" xfId="48078" xr:uid="{00000000-0005-0000-0000-000017BB0000}"/>
    <cellStyle name="20% - Accent1 6 2 2 3 3 4" xfId="48079" xr:uid="{00000000-0005-0000-0000-000018BB0000}"/>
    <cellStyle name="20% - Accent1 6 2 2 3 3 4 2" xfId="48080" xr:uid="{00000000-0005-0000-0000-000019BB0000}"/>
    <cellStyle name="20% - Accent1 6 2 2 3 3 4 2 2" xfId="48081" xr:uid="{00000000-0005-0000-0000-00001ABB0000}"/>
    <cellStyle name="20% - Accent1 6 2 2 3 3 4 2 2 2" xfId="48082" xr:uid="{00000000-0005-0000-0000-00001BBB0000}"/>
    <cellStyle name="20% - Accent1 6 2 2 3 3 4 2 3" xfId="48083" xr:uid="{00000000-0005-0000-0000-00001CBB0000}"/>
    <cellStyle name="20% - Accent1 6 2 2 3 3 4 3" xfId="48084" xr:uid="{00000000-0005-0000-0000-00001DBB0000}"/>
    <cellStyle name="20% - Accent1 6 2 2 3 3 4 3 2" xfId="48085" xr:uid="{00000000-0005-0000-0000-00001EBB0000}"/>
    <cellStyle name="20% - Accent1 6 2 2 3 3 4 4" xfId="48086" xr:uid="{00000000-0005-0000-0000-00001FBB0000}"/>
    <cellStyle name="20% - Accent1 6 2 2 3 3 5" xfId="48087" xr:uid="{00000000-0005-0000-0000-000020BB0000}"/>
    <cellStyle name="20% - Accent1 6 2 2 3 3 5 2" xfId="48088" xr:uid="{00000000-0005-0000-0000-000021BB0000}"/>
    <cellStyle name="20% - Accent1 6 2 2 3 3 5 2 2" xfId="48089" xr:uid="{00000000-0005-0000-0000-000022BB0000}"/>
    <cellStyle name="20% - Accent1 6 2 2 3 3 5 3" xfId="48090" xr:uid="{00000000-0005-0000-0000-000023BB0000}"/>
    <cellStyle name="20% - Accent1 6 2 2 3 3 6" xfId="48091" xr:uid="{00000000-0005-0000-0000-000024BB0000}"/>
    <cellStyle name="20% - Accent1 6 2 2 3 3 6 2" xfId="48092" xr:uid="{00000000-0005-0000-0000-000025BB0000}"/>
    <cellStyle name="20% - Accent1 6 2 2 3 3 6 2 2" xfId="48093" xr:uid="{00000000-0005-0000-0000-000026BB0000}"/>
    <cellStyle name="20% - Accent1 6 2 2 3 3 6 3" xfId="48094" xr:uid="{00000000-0005-0000-0000-000027BB0000}"/>
    <cellStyle name="20% - Accent1 6 2 2 3 3 7" xfId="48095" xr:uid="{00000000-0005-0000-0000-000028BB0000}"/>
    <cellStyle name="20% - Accent1 6 2 2 3 3 7 2" xfId="48096" xr:uid="{00000000-0005-0000-0000-000029BB0000}"/>
    <cellStyle name="20% - Accent1 6 2 2 3 3 8" xfId="48097" xr:uid="{00000000-0005-0000-0000-00002ABB0000}"/>
    <cellStyle name="20% - Accent1 6 2 2 3 3 8 2" xfId="48098" xr:uid="{00000000-0005-0000-0000-00002BBB0000}"/>
    <cellStyle name="20% - Accent1 6 2 2 3 3 9" xfId="48099" xr:uid="{00000000-0005-0000-0000-00002CBB0000}"/>
    <cellStyle name="20% - Accent1 6 2 2 3 4" xfId="48100" xr:uid="{00000000-0005-0000-0000-00002DBB0000}"/>
    <cellStyle name="20% - Accent1 6 2 2 3 4 2" xfId="48101" xr:uid="{00000000-0005-0000-0000-00002EBB0000}"/>
    <cellStyle name="20% - Accent1 6 2 2 3 4 2 2" xfId="48102" xr:uid="{00000000-0005-0000-0000-00002FBB0000}"/>
    <cellStyle name="20% - Accent1 6 2 2 3 4 2 2 2" xfId="48103" xr:uid="{00000000-0005-0000-0000-000030BB0000}"/>
    <cellStyle name="20% - Accent1 6 2 2 3 4 2 3" xfId="48104" xr:uid="{00000000-0005-0000-0000-000031BB0000}"/>
    <cellStyle name="20% - Accent1 6 2 2 3 4 3" xfId="48105" xr:uid="{00000000-0005-0000-0000-000032BB0000}"/>
    <cellStyle name="20% - Accent1 6 2 2 3 4 3 2" xfId="48106" xr:uid="{00000000-0005-0000-0000-000033BB0000}"/>
    <cellStyle name="20% - Accent1 6 2 2 3 4 4" xfId="48107" xr:uid="{00000000-0005-0000-0000-000034BB0000}"/>
    <cellStyle name="20% - Accent1 6 2 2 3 5" xfId="48108" xr:uid="{00000000-0005-0000-0000-000035BB0000}"/>
    <cellStyle name="20% - Accent1 6 2 2 3 5 2" xfId="48109" xr:uid="{00000000-0005-0000-0000-000036BB0000}"/>
    <cellStyle name="20% - Accent1 6 2 2 3 5 2 2" xfId="48110" xr:uid="{00000000-0005-0000-0000-000037BB0000}"/>
    <cellStyle name="20% - Accent1 6 2 2 3 5 2 2 2" xfId="48111" xr:uid="{00000000-0005-0000-0000-000038BB0000}"/>
    <cellStyle name="20% - Accent1 6 2 2 3 5 2 3" xfId="48112" xr:uid="{00000000-0005-0000-0000-000039BB0000}"/>
    <cellStyle name="20% - Accent1 6 2 2 3 5 3" xfId="48113" xr:uid="{00000000-0005-0000-0000-00003ABB0000}"/>
    <cellStyle name="20% - Accent1 6 2 2 3 5 3 2" xfId="48114" xr:uid="{00000000-0005-0000-0000-00003BBB0000}"/>
    <cellStyle name="20% - Accent1 6 2 2 3 5 4" xfId="48115" xr:uid="{00000000-0005-0000-0000-00003CBB0000}"/>
    <cellStyle name="20% - Accent1 6 2 2 3 6" xfId="48116" xr:uid="{00000000-0005-0000-0000-00003DBB0000}"/>
    <cellStyle name="20% - Accent1 6 2 2 3 6 2" xfId="48117" xr:uid="{00000000-0005-0000-0000-00003EBB0000}"/>
    <cellStyle name="20% - Accent1 6 2 2 3 6 2 2" xfId="48118" xr:uid="{00000000-0005-0000-0000-00003FBB0000}"/>
    <cellStyle name="20% - Accent1 6 2 2 3 6 2 2 2" xfId="48119" xr:uid="{00000000-0005-0000-0000-000040BB0000}"/>
    <cellStyle name="20% - Accent1 6 2 2 3 6 2 3" xfId="48120" xr:uid="{00000000-0005-0000-0000-000041BB0000}"/>
    <cellStyle name="20% - Accent1 6 2 2 3 6 3" xfId="48121" xr:uid="{00000000-0005-0000-0000-000042BB0000}"/>
    <cellStyle name="20% - Accent1 6 2 2 3 6 3 2" xfId="48122" xr:uid="{00000000-0005-0000-0000-000043BB0000}"/>
    <cellStyle name="20% - Accent1 6 2 2 3 6 4" xfId="48123" xr:uid="{00000000-0005-0000-0000-000044BB0000}"/>
    <cellStyle name="20% - Accent1 6 2 2 3 7" xfId="48124" xr:uid="{00000000-0005-0000-0000-000045BB0000}"/>
    <cellStyle name="20% - Accent1 6 2 2 3 7 2" xfId="48125" xr:uid="{00000000-0005-0000-0000-000046BB0000}"/>
    <cellStyle name="20% - Accent1 6 2 2 3 7 2 2" xfId="48126" xr:uid="{00000000-0005-0000-0000-000047BB0000}"/>
    <cellStyle name="20% - Accent1 6 2 2 3 7 3" xfId="48127" xr:uid="{00000000-0005-0000-0000-000048BB0000}"/>
    <cellStyle name="20% - Accent1 6 2 2 3 8" xfId="48128" xr:uid="{00000000-0005-0000-0000-000049BB0000}"/>
    <cellStyle name="20% - Accent1 6 2 2 3 8 2" xfId="48129" xr:uid="{00000000-0005-0000-0000-00004ABB0000}"/>
    <cellStyle name="20% - Accent1 6 2 2 3 8 2 2" xfId="48130" xr:uid="{00000000-0005-0000-0000-00004BBB0000}"/>
    <cellStyle name="20% - Accent1 6 2 2 3 8 3" xfId="48131" xr:uid="{00000000-0005-0000-0000-00004CBB0000}"/>
    <cellStyle name="20% - Accent1 6 2 2 3 9" xfId="48132" xr:uid="{00000000-0005-0000-0000-00004DBB0000}"/>
    <cellStyle name="20% - Accent1 6 2 2 3 9 2" xfId="48133" xr:uid="{00000000-0005-0000-0000-00004EBB0000}"/>
    <cellStyle name="20% - Accent1 6 2 2 4" xfId="48134" xr:uid="{00000000-0005-0000-0000-00004FBB0000}"/>
    <cellStyle name="20% - Accent1 6 2 2 4 10" xfId="48135" xr:uid="{00000000-0005-0000-0000-000050BB0000}"/>
    <cellStyle name="20% - Accent1 6 2 2 4 10 2" xfId="48136" xr:uid="{00000000-0005-0000-0000-000051BB0000}"/>
    <cellStyle name="20% - Accent1 6 2 2 4 11" xfId="48137" xr:uid="{00000000-0005-0000-0000-000052BB0000}"/>
    <cellStyle name="20% - Accent1 6 2 2 4 2" xfId="48138" xr:uid="{00000000-0005-0000-0000-000053BB0000}"/>
    <cellStyle name="20% - Accent1 6 2 2 4 2 2" xfId="48139" xr:uid="{00000000-0005-0000-0000-000054BB0000}"/>
    <cellStyle name="20% - Accent1 6 2 2 4 2 2 2" xfId="48140" xr:uid="{00000000-0005-0000-0000-000055BB0000}"/>
    <cellStyle name="20% - Accent1 6 2 2 4 2 2 2 2" xfId="48141" xr:uid="{00000000-0005-0000-0000-000056BB0000}"/>
    <cellStyle name="20% - Accent1 6 2 2 4 2 2 2 2 2" xfId="48142" xr:uid="{00000000-0005-0000-0000-000057BB0000}"/>
    <cellStyle name="20% - Accent1 6 2 2 4 2 2 2 3" xfId="48143" xr:uid="{00000000-0005-0000-0000-000058BB0000}"/>
    <cellStyle name="20% - Accent1 6 2 2 4 2 2 3" xfId="48144" xr:uid="{00000000-0005-0000-0000-000059BB0000}"/>
    <cellStyle name="20% - Accent1 6 2 2 4 2 2 3 2" xfId="48145" xr:uid="{00000000-0005-0000-0000-00005ABB0000}"/>
    <cellStyle name="20% - Accent1 6 2 2 4 2 2 4" xfId="48146" xr:uid="{00000000-0005-0000-0000-00005BBB0000}"/>
    <cellStyle name="20% - Accent1 6 2 2 4 2 3" xfId="48147" xr:uid="{00000000-0005-0000-0000-00005CBB0000}"/>
    <cellStyle name="20% - Accent1 6 2 2 4 2 3 2" xfId="48148" xr:uid="{00000000-0005-0000-0000-00005DBB0000}"/>
    <cellStyle name="20% - Accent1 6 2 2 4 2 3 2 2" xfId="48149" xr:uid="{00000000-0005-0000-0000-00005EBB0000}"/>
    <cellStyle name="20% - Accent1 6 2 2 4 2 3 2 2 2" xfId="48150" xr:uid="{00000000-0005-0000-0000-00005FBB0000}"/>
    <cellStyle name="20% - Accent1 6 2 2 4 2 3 2 3" xfId="48151" xr:uid="{00000000-0005-0000-0000-000060BB0000}"/>
    <cellStyle name="20% - Accent1 6 2 2 4 2 3 3" xfId="48152" xr:uid="{00000000-0005-0000-0000-000061BB0000}"/>
    <cellStyle name="20% - Accent1 6 2 2 4 2 3 3 2" xfId="48153" xr:uid="{00000000-0005-0000-0000-000062BB0000}"/>
    <cellStyle name="20% - Accent1 6 2 2 4 2 3 4" xfId="48154" xr:uid="{00000000-0005-0000-0000-000063BB0000}"/>
    <cellStyle name="20% - Accent1 6 2 2 4 2 4" xfId="48155" xr:uid="{00000000-0005-0000-0000-000064BB0000}"/>
    <cellStyle name="20% - Accent1 6 2 2 4 2 4 2" xfId="48156" xr:uid="{00000000-0005-0000-0000-000065BB0000}"/>
    <cellStyle name="20% - Accent1 6 2 2 4 2 4 2 2" xfId="48157" xr:uid="{00000000-0005-0000-0000-000066BB0000}"/>
    <cellStyle name="20% - Accent1 6 2 2 4 2 4 2 2 2" xfId="48158" xr:uid="{00000000-0005-0000-0000-000067BB0000}"/>
    <cellStyle name="20% - Accent1 6 2 2 4 2 4 2 3" xfId="48159" xr:uid="{00000000-0005-0000-0000-000068BB0000}"/>
    <cellStyle name="20% - Accent1 6 2 2 4 2 4 3" xfId="48160" xr:uid="{00000000-0005-0000-0000-000069BB0000}"/>
    <cellStyle name="20% - Accent1 6 2 2 4 2 4 3 2" xfId="48161" xr:uid="{00000000-0005-0000-0000-00006ABB0000}"/>
    <cellStyle name="20% - Accent1 6 2 2 4 2 4 4" xfId="48162" xr:uid="{00000000-0005-0000-0000-00006BBB0000}"/>
    <cellStyle name="20% - Accent1 6 2 2 4 2 5" xfId="48163" xr:uid="{00000000-0005-0000-0000-00006CBB0000}"/>
    <cellStyle name="20% - Accent1 6 2 2 4 2 5 2" xfId="48164" xr:uid="{00000000-0005-0000-0000-00006DBB0000}"/>
    <cellStyle name="20% - Accent1 6 2 2 4 2 5 2 2" xfId="48165" xr:uid="{00000000-0005-0000-0000-00006EBB0000}"/>
    <cellStyle name="20% - Accent1 6 2 2 4 2 5 3" xfId="48166" xr:uid="{00000000-0005-0000-0000-00006FBB0000}"/>
    <cellStyle name="20% - Accent1 6 2 2 4 2 6" xfId="48167" xr:uid="{00000000-0005-0000-0000-000070BB0000}"/>
    <cellStyle name="20% - Accent1 6 2 2 4 2 6 2" xfId="48168" xr:uid="{00000000-0005-0000-0000-000071BB0000}"/>
    <cellStyle name="20% - Accent1 6 2 2 4 2 6 2 2" xfId="48169" xr:uid="{00000000-0005-0000-0000-000072BB0000}"/>
    <cellStyle name="20% - Accent1 6 2 2 4 2 6 3" xfId="48170" xr:uid="{00000000-0005-0000-0000-000073BB0000}"/>
    <cellStyle name="20% - Accent1 6 2 2 4 2 7" xfId="48171" xr:uid="{00000000-0005-0000-0000-000074BB0000}"/>
    <cellStyle name="20% - Accent1 6 2 2 4 2 7 2" xfId="48172" xr:uid="{00000000-0005-0000-0000-000075BB0000}"/>
    <cellStyle name="20% - Accent1 6 2 2 4 2 8" xfId="48173" xr:uid="{00000000-0005-0000-0000-000076BB0000}"/>
    <cellStyle name="20% - Accent1 6 2 2 4 2 8 2" xfId="48174" xr:uid="{00000000-0005-0000-0000-000077BB0000}"/>
    <cellStyle name="20% - Accent1 6 2 2 4 2 9" xfId="48175" xr:uid="{00000000-0005-0000-0000-000078BB0000}"/>
    <cellStyle name="20% - Accent1 6 2 2 4 3" xfId="48176" xr:uid="{00000000-0005-0000-0000-000079BB0000}"/>
    <cellStyle name="20% - Accent1 6 2 2 4 3 2" xfId="48177" xr:uid="{00000000-0005-0000-0000-00007ABB0000}"/>
    <cellStyle name="20% - Accent1 6 2 2 4 3 2 2" xfId="48178" xr:uid="{00000000-0005-0000-0000-00007BBB0000}"/>
    <cellStyle name="20% - Accent1 6 2 2 4 3 2 2 2" xfId="48179" xr:uid="{00000000-0005-0000-0000-00007CBB0000}"/>
    <cellStyle name="20% - Accent1 6 2 2 4 3 2 2 2 2" xfId="48180" xr:uid="{00000000-0005-0000-0000-00007DBB0000}"/>
    <cellStyle name="20% - Accent1 6 2 2 4 3 2 2 3" xfId="48181" xr:uid="{00000000-0005-0000-0000-00007EBB0000}"/>
    <cellStyle name="20% - Accent1 6 2 2 4 3 2 3" xfId="48182" xr:uid="{00000000-0005-0000-0000-00007FBB0000}"/>
    <cellStyle name="20% - Accent1 6 2 2 4 3 2 3 2" xfId="48183" xr:uid="{00000000-0005-0000-0000-000080BB0000}"/>
    <cellStyle name="20% - Accent1 6 2 2 4 3 2 4" xfId="48184" xr:uid="{00000000-0005-0000-0000-000081BB0000}"/>
    <cellStyle name="20% - Accent1 6 2 2 4 3 3" xfId="48185" xr:uid="{00000000-0005-0000-0000-000082BB0000}"/>
    <cellStyle name="20% - Accent1 6 2 2 4 3 3 2" xfId="48186" xr:uid="{00000000-0005-0000-0000-000083BB0000}"/>
    <cellStyle name="20% - Accent1 6 2 2 4 3 3 2 2" xfId="48187" xr:uid="{00000000-0005-0000-0000-000084BB0000}"/>
    <cellStyle name="20% - Accent1 6 2 2 4 3 3 2 2 2" xfId="48188" xr:uid="{00000000-0005-0000-0000-000085BB0000}"/>
    <cellStyle name="20% - Accent1 6 2 2 4 3 3 2 3" xfId="48189" xr:uid="{00000000-0005-0000-0000-000086BB0000}"/>
    <cellStyle name="20% - Accent1 6 2 2 4 3 3 3" xfId="48190" xr:uid="{00000000-0005-0000-0000-000087BB0000}"/>
    <cellStyle name="20% - Accent1 6 2 2 4 3 3 3 2" xfId="48191" xr:uid="{00000000-0005-0000-0000-000088BB0000}"/>
    <cellStyle name="20% - Accent1 6 2 2 4 3 3 4" xfId="48192" xr:uid="{00000000-0005-0000-0000-000089BB0000}"/>
    <cellStyle name="20% - Accent1 6 2 2 4 3 4" xfId="48193" xr:uid="{00000000-0005-0000-0000-00008ABB0000}"/>
    <cellStyle name="20% - Accent1 6 2 2 4 3 4 2" xfId="48194" xr:uid="{00000000-0005-0000-0000-00008BBB0000}"/>
    <cellStyle name="20% - Accent1 6 2 2 4 3 4 2 2" xfId="48195" xr:uid="{00000000-0005-0000-0000-00008CBB0000}"/>
    <cellStyle name="20% - Accent1 6 2 2 4 3 4 2 2 2" xfId="48196" xr:uid="{00000000-0005-0000-0000-00008DBB0000}"/>
    <cellStyle name="20% - Accent1 6 2 2 4 3 4 2 3" xfId="48197" xr:uid="{00000000-0005-0000-0000-00008EBB0000}"/>
    <cellStyle name="20% - Accent1 6 2 2 4 3 4 3" xfId="48198" xr:uid="{00000000-0005-0000-0000-00008FBB0000}"/>
    <cellStyle name="20% - Accent1 6 2 2 4 3 4 3 2" xfId="48199" xr:uid="{00000000-0005-0000-0000-000090BB0000}"/>
    <cellStyle name="20% - Accent1 6 2 2 4 3 4 4" xfId="48200" xr:uid="{00000000-0005-0000-0000-000091BB0000}"/>
    <cellStyle name="20% - Accent1 6 2 2 4 3 5" xfId="48201" xr:uid="{00000000-0005-0000-0000-000092BB0000}"/>
    <cellStyle name="20% - Accent1 6 2 2 4 3 5 2" xfId="48202" xr:uid="{00000000-0005-0000-0000-000093BB0000}"/>
    <cellStyle name="20% - Accent1 6 2 2 4 3 5 2 2" xfId="48203" xr:uid="{00000000-0005-0000-0000-000094BB0000}"/>
    <cellStyle name="20% - Accent1 6 2 2 4 3 5 3" xfId="48204" xr:uid="{00000000-0005-0000-0000-000095BB0000}"/>
    <cellStyle name="20% - Accent1 6 2 2 4 3 6" xfId="48205" xr:uid="{00000000-0005-0000-0000-000096BB0000}"/>
    <cellStyle name="20% - Accent1 6 2 2 4 3 6 2" xfId="48206" xr:uid="{00000000-0005-0000-0000-000097BB0000}"/>
    <cellStyle name="20% - Accent1 6 2 2 4 3 6 2 2" xfId="48207" xr:uid="{00000000-0005-0000-0000-000098BB0000}"/>
    <cellStyle name="20% - Accent1 6 2 2 4 3 6 3" xfId="48208" xr:uid="{00000000-0005-0000-0000-000099BB0000}"/>
    <cellStyle name="20% - Accent1 6 2 2 4 3 7" xfId="48209" xr:uid="{00000000-0005-0000-0000-00009ABB0000}"/>
    <cellStyle name="20% - Accent1 6 2 2 4 3 7 2" xfId="48210" xr:uid="{00000000-0005-0000-0000-00009BBB0000}"/>
    <cellStyle name="20% - Accent1 6 2 2 4 3 8" xfId="48211" xr:uid="{00000000-0005-0000-0000-00009CBB0000}"/>
    <cellStyle name="20% - Accent1 6 2 2 4 3 8 2" xfId="48212" xr:uid="{00000000-0005-0000-0000-00009DBB0000}"/>
    <cellStyle name="20% - Accent1 6 2 2 4 3 9" xfId="48213" xr:uid="{00000000-0005-0000-0000-00009EBB0000}"/>
    <cellStyle name="20% - Accent1 6 2 2 4 4" xfId="48214" xr:uid="{00000000-0005-0000-0000-00009FBB0000}"/>
    <cellStyle name="20% - Accent1 6 2 2 4 4 2" xfId="48215" xr:uid="{00000000-0005-0000-0000-0000A0BB0000}"/>
    <cellStyle name="20% - Accent1 6 2 2 4 4 2 2" xfId="48216" xr:uid="{00000000-0005-0000-0000-0000A1BB0000}"/>
    <cellStyle name="20% - Accent1 6 2 2 4 4 2 2 2" xfId="48217" xr:uid="{00000000-0005-0000-0000-0000A2BB0000}"/>
    <cellStyle name="20% - Accent1 6 2 2 4 4 2 3" xfId="48218" xr:uid="{00000000-0005-0000-0000-0000A3BB0000}"/>
    <cellStyle name="20% - Accent1 6 2 2 4 4 3" xfId="48219" xr:uid="{00000000-0005-0000-0000-0000A4BB0000}"/>
    <cellStyle name="20% - Accent1 6 2 2 4 4 3 2" xfId="48220" xr:uid="{00000000-0005-0000-0000-0000A5BB0000}"/>
    <cellStyle name="20% - Accent1 6 2 2 4 4 4" xfId="48221" xr:uid="{00000000-0005-0000-0000-0000A6BB0000}"/>
    <cellStyle name="20% - Accent1 6 2 2 4 5" xfId="48222" xr:uid="{00000000-0005-0000-0000-0000A7BB0000}"/>
    <cellStyle name="20% - Accent1 6 2 2 4 5 2" xfId="48223" xr:uid="{00000000-0005-0000-0000-0000A8BB0000}"/>
    <cellStyle name="20% - Accent1 6 2 2 4 5 2 2" xfId="48224" xr:uid="{00000000-0005-0000-0000-0000A9BB0000}"/>
    <cellStyle name="20% - Accent1 6 2 2 4 5 2 2 2" xfId="48225" xr:uid="{00000000-0005-0000-0000-0000AABB0000}"/>
    <cellStyle name="20% - Accent1 6 2 2 4 5 2 3" xfId="48226" xr:uid="{00000000-0005-0000-0000-0000ABBB0000}"/>
    <cellStyle name="20% - Accent1 6 2 2 4 5 3" xfId="48227" xr:uid="{00000000-0005-0000-0000-0000ACBB0000}"/>
    <cellStyle name="20% - Accent1 6 2 2 4 5 3 2" xfId="48228" xr:uid="{00000000-0005-0000-0000-0000ADBB0000}"/>
    <cellStyle name="20% - Accent1 6 2 2 4 5 4" xfId="48229" xr:uid="{00000000-0005-0000-0000-0000AEBB0000}"/>
    <cellStyle name="20% - Accent1 6 2 2 4 6" xfId="48230" xr:uid="{00000000-0005-0000-0000-0000AFBB0000}"/>
    <cellStyle name="20% - Accent1 6 2 2 4 6 2" xfId="48231" xr:uid="{00000000-0005-0000-0000-0000B0BB0000}"/>
    <cellStyle name="20% - Accent1 6 2 2 4 6 2 2" xfId="48232" xr:uid="{00000000-0005-0000-0000-0000B1BB0000}"/>
    <cellStyle name="20% - Accent1 6 2 2 4 6 2 2 2" xfId="48233" xr:uid="{00000000-0005-0000-0000-0000B2BB0000}"/>
    <cellStyle name="20% - Accent1 6 2 2 4 6 2 3" xfId="48234" xr:uid="{00000000-0005-0000-0000-0000B3BB0000}"/>
    <cellStyle name="20% - Accent1 6 2 2 4 6 3" xfId="48235" xr:uid="{00000000-0005-0000-0000-0000B4BB0000}"/>
    <cellStyle name="20% - Accent1 6 2 2 4 6 3 2" xfId="48236" xr:uid="{00000000-0005-0000-0000-0000B5BB0000}"/>
    <cellStyle name="20% - Accent1 6 2 2 4 6 4" xfId="48237" xr:uid="{00000000-0005-0000-0000-0000B6BB0000}"/>
    <cellStyle name="20% - Accent1 6 2 2 4 7" xfId="48238" xr:uid="{00000000-0005-0000-0000-0000B7BB0000}"/>
    <cellStyle name="20% - Accent1 6 2 2 4 7 2" xfId="48239" xr:uid="{00000000-0005-0000-0000-0000B8BB0000}"/>
    <cellStyle name="20% - Accent1 6 2 2 4 7 2 2" xfId="48240" xr:uid="{00000000-0005-0000-0000-0000B9BB0000}"/>
    <cellStyle name="20% - Accent1 6 2 2 4 7 3" xfId="48241" xr:uid="{00000000-0005-0000-0000-0000BABB0000}"/>
    <cellStyle name="20% - Accent1 6 2 2 4 8" xfId="48242" xr:uid="{00000000-0005-0000-0000-0000BBBB0000}"/>
    <cellStyle name="20% - Accent1 6 2 2 4 8 2" xfId="48243" xr:uid="{00000000-0005-0000-0000-0000BCBB0000}"/>
    <cellStyle name="20% - Accent1 6 2 2 4 8 2 2" xfId="48244" xr:uid="{00000000-0005-0000-0000-0000BDBB0000}"/>
    <cellStyle name="20% - Accent1 6 2 2 4 8 3" xfId="48245" xr:uid="{00000000-0005-0000-0000-0000BEBB0000}"/>
    <cellStyle name="20% - Accent1 6 2 2 4 9" xfId="48246" xr:uid="{00000000-0005-0000-0000-0000BFBB0000}"/>
    <cellStyle name="20% - Accent1 6 2 2 4 9 2" xfId="48247" xr:uid="{00000000-0005-0000-0000-0000C0BB0000}"/>
    <cellStyle name="20% - Accent1 6 2 2 5" xfId="48248" xr:uid="{00000000-0005-0000-0000-0000C1BB0000}"/>
    <cellStyle name="20% - Accent1 6 2 2 5 2" xfId="48249" xr:uid="{00000000-0005-0000-0000-0000C2BB0000}"/>
    <cellStyle name="20% - Accent1 6 2 2 5 2 2" xfId="48250" xr:uid="{00000000-0005-0000-0000-0000C3BB0000}"/>
    <cellStyle name="20% - Accent1 6 2 2 5 2 2 2" xfId="48251" xr:uid="{00000000-0005-0000-0000-0000C4BB0000}"/>
    <cellStyle name="20% - Accent1 6 2 2 5 2 2 2 2" xfId="48252" xr:uid="{00000000-0005-0000-0000-0000C5BB0000}"/>
    <cellStyle name="20% - Accent1 6 2 2 5 2 2 3" xfId="48253" xr:uid="{00000000-0005-0000-0000-0000C6BB0000}"/>
    <cellStyle name="20% - Accent1 6 2 2 5 2 3" xfId="48254" xr:uid="{00000000-0005-0000-0000-0000C7BB0000}"/>
    <cellStyle name="20% - Accent1 6 2 2 5 2 3 2" xfId="48255" xr:uid="{00000000-0005-0000-0000-0000C8BB0000}"/>
    <cellStyle name="20% - Accent1 6 2 2 5 2 4" xfId="48256" xr:uid="{00000000-0005-0000-0000-0000C9BB0000}"/>
    <cellStyle name="20% - Accent1 6 2 2 5 3" xfId="48257" xr:uid="{00000000-0005-0000-0000-0000CABB0000}"/>
    <cellStyle name="20% - Accent1 6 2 2 5 3 2" xfId="48258" xr:uid="{00000000-0005-0000-0000-0000CBBB0000}"/>
    <cellStyle name="20% - Accent1 6 2 2 5 3 2 2" xfId="48259" xr:uid="{00000000-0005-0000-0000-0000CCBB0000}"/>
    <cellStyle name="20% - Accent1 6 2 2 5 3 2 2 2" xfId="48260" xr:uid="{00000000-0005-0000-0000-0000CDBB0000}"/>
    <cellStyle name="20% - Accent1 6 2 2 5 3 2 3" xfId="48261" xr:uid="{00000000-0005-0000-0000-0000CEBB0000}"/>
    <cellStyle name="20% - Accent1 6 2 2 5 3 3" xfId="48262" xr:uid="{00000000-0005-0000-0000-0000CFBB0000}"/>
    <cellStyle name="20% - Accent1 6 2 2 5 3 3 2" xfId="48263" xr:uid="{00000000-0005-0000-0000-0000D0BB0000}"/>
    <cellStyle name="20% - Accent1 6 2 2 5 3 4" xfId="48264" xr:uid="{00000000-0005-0000-0000-0000D1BB0000}"/>
    <cellStyle name="20% - Accent1 6 2 2 5 4" xfId="48265" xr:uid="{00000000-0005-0000-0000-0000D2BB0000}"/>
    <cellStyle name="20% - Accent1 6 2 2 5 4 2" xfId="48266" xr:uid="{00000000-0005-0000-0000-0000D3BB0000}"/>
    <cellStyle name="20% - Accent1 6 2 2 5 4 2 2" xfId="48267" xr:uid="{00000000-0005-0000-0000-0000D4BB0000}"/>
    <cellStyle name="20% - Accent1 6 2 2 5 4 2 2 2" xfId="48268" xr:uid="{00000000-0005-0000-0000-0000D5BB0000}"/>
    <cellStyle name="20% - Accent1 6 2 2 5 4 2 3" xfId="48269" xr:uid="{00000000-0005-0000-0000-0000D6BB0000}"/>
    <cellStyle name="20% - Accent1 6 2 2 5 4 3" xfId="48270" xr:uid="{00000000-0005-0000-0000-0000D7BB0000}"/>
    <cellStyle name="20% - Accent1 6 2 2 5 4 3 2" xfId="48271" xr:uid="{00000000-0005-0000-0000-0000D8BB0000}"/>
    <cellStyle name="20% - Accent1 6 2 2 5 4 4" xfId="48272" xr:uid="{00000000-0005-0000-0000-0000D9BB0000}"/>
    <cellStyle name="20% - Accent1 6 2 2 5 5" xfId="48273" xr:uid="{00000000-0005-0000-0000-0000DABB0000}"/>
    <cellStyle name="20% - Accent1 6 2 2 5 5 2" xfId="48274" xr:uid="{00000000-0005-0000-0000-0000DBBB0000}"/>
    <cellStyle name="20% - Accent1 6 2 2 5 5 2 2" xfId="48275" xr:uid="{00000000-0005-0000-0000-0000DCBB0000}"/>
    <cellStyle name="20% - Accent1 6 2 2 5 5 3" xfId="48276" xr:uid="{00000000-0005-0000-0000-0000DDBB0000}"/>
    <cellStyle name="20% - Accent1 6 2 2 5 6" xfId="48277" xr:uid="{00000000-0005-0000-0000-0000DEBB0000}"/>
    <cellStyle name="20% - Accent1 6 2 2 5 6 2" xfId="48278" xr:uid="{00000000-0005-0000-0000-0000DFBB0000}"/>
    <cellStyle name="20% - Accent1 6 2 2 5 6 2 2" xfId="48279" xr:uid="{00000000-0005-0000-0000-0000E0BB0000}"/>
    <cellStyle name="20% - Accent1 6 2 2 5 6 3" xfId="48280" xr:uid="{00000000-0005-0000-0000-0000E1BB0000}"/>
    <cellStyle name="20% - Accent1 6 2 2 5 7" xfId="48281" xr:uid="{00000000-0005-0000-0000-0000E2BB0000}"/>
    <cellStyle name="20% - Accent1 6 2 2 5 7 2" xfId="48282" xr:uid="{00000000-0005-0000-0000-0000E3BB0000}"/>
    <cellStyle name="20% - Accent1 6 2 2 5 8" xfId="48283" xr:uid="{00000000-0005-0000-0000-0000E4BB0000}"/>
    <cellStyle name="20% - Accent1 6 2 2 5 8 2" xfId="48284" xr:uid="{00000000-0005-0000-0000-0000E5BB0000}"/>
    <cellStyle name="20% - Accent1 6 2 2 5 9" xfId="48285" xr:uid="{00000000-0005-0000-0000-0000E6BB0000}"/>
    <cellStyle name="20% - Accent1 6 2 2 6" xfId="48286" xr:uid="{00000000-0005-0000-0000-0000E7BB0000}"/>
    <cellStyle name="20% - Accent1 6 2 2 6 2" xfId="48287" xr:uid="{00000000-0005-0000-0000-0000E8BB0000}"/>
    <cellStyle name="20% - Accent1 6 2 2 6 2 2" xfId="48288" xr:uid="{00000000-0005-0000-0000-0000E9BB0000}"/>
    <cellStyle name="20% - Accent1 6 2 2 6 2 2 2" xfId="48289" xr:uid="{00000000-0005-0000-0000-0000EABB0000}"/>
    <cellStyle name="20% - Accent1 6 2 2 6 2 2 2 2" xfId="48290" xr:uid="{00000000-0005-0000-0000-0000EBBB0000}"/>
    <cellStyle name="20% - Accent1 6 2 2 6 2 2 3" xfId="48291" xr:uid="{00000000-0005-0000-0000-0000ECBB0000}"/>
    <cellStyle name="20% - Accent1 6 2 2 6 2 3" xfId="48292" xr:uid="{00000000-0005-0000-0000-0000EDBB0000}"/>
    <cellStyle name="20% - Accent1 6 2 2 6 2 3 2" xfId="48293" xr:uid="{00000000-0005-0000-0000-0000EEBB0000}"/>
    <cellStyle name="20% - Accent1 6 2 2 6 2 4" xfId="48294" xr:uid="{00000000-0005-0000-0000-0000EFBB0000}"/>
    <cellStyle name="20% - Accent1 6 2 2 6 3" xfId="48295" xr:uid="{00000000-0005-0000-0000-0000F0BB0000}"/>
    <cellStyle name="20% - Accent1 6 2 2 6 3 2" xfId="48296" xr:uid="{00000000-0005-0000-0000-0000F1BB0000}"/>
    <cellStyle name="20% - Accent1 6 2 2 6 3 2 2" xfId="48297" xr:uid="{00000000-0005-0000-0000-0000F2BB0000}"/>
    <cellStyle name="20% - Accent1 6 2 2 6 3 2 2 2" xfId="48298" xr:uid="{00000000-0005-0000-0000-0000F3BB0000}"/>
    <cellStyle name="20% - Accent1 6 2 2 6 3 2 3" xfId="48299" xr:uid="{00000000-0005-0000-0000-0000F4BB0000}"/>
    <cellStyle name="20% - Accent1 6 2 2 6 3 3" xfId="48300" xr:uid="{00000000-0005-0000-0000-0000F5BB0000}"/>
    <cellStyle name="20% - Accent1 6 2 2 6 3 3 2" xfId="48301" xr:uid="{00000000-0005-0000-0000-0000F6BB0000}"/>
    <cellStyle name="20% - Accent1 6 2 2 6 3 4" xfId="48302" xr:uid="{00000000-0005-0000-0000-0000F7BB0000}"/>
    <cellStyle name="20% - Accent1 6 2 2 6 4" xfId="48303" xr:uid="{00000000-0005-0000-0000-0000F8BB0000}"/>
    <cellStyle name="20% - Accent1 6 2 2 6 4 2" xfId="48304" xr:uid="{00000000-0005-0000-0000-0000F9BB0000}"/>
    <cellStyle name="20% - Accent1 6 2 2 6 4 2 2" xfId="48305" xr:uid="{00000000-0005-0000-0000-0000FABB0000}"/>
    <cellStyle name="20% - Accent1 6 2 2 6 4 2 2 2" xfId="48306" xr:uid="{00000000-0005-0000-0000-0000FBBB0000}"/>
    <cellStyle name="20% - Accent1 6 2 2 6 4 2 3" xfId="48307" xr:uid="{00000000-0005-0000-0000-0000FCBB0000}"/>
    <cellStyle name="20% - Accent1 6 2 2 6 4 3" xfId="48308" xr:uid="{00000000-0005-0000-0000-0000FDBB0000}"/>
    <cellStyle name="20% - Accent1 6 2 2 6 4 3 2" xfId="48309" xr:uid="{00000000-0005-0000-0000-0000FEBB0000}"/>
    <cellStyle name="20% - Accent1 6 2 2 6 4 4" xfId="48310" xr:uid="{00000000-0005-0000-0000-0000FFBB0000}"/>
    <cellStyle name="20% - Accent1 6 2 2 6 5" xfId="48311" xr:uid="{00000000-0005-0000-0000-000000BC0000}"/>
    <cellStyle name="20% - Accent1 6 2 2 6 5 2" xfId="48312" xr:uid="{00000000-0005-0000-0000-000001BC0000}"/>
    <cellStyle name="20% - Accent1 6 2 2 6 5 2 2" xfId="48313" xr:uid="{00000000-0005-0000-0000-000002BC0000}"/>
    <cellStyle name="20% - Accent1 6 2 2 6 5 3" xfId="48314" xr:uid="{00000000-0005-0000-0000-000003BC0000}"/>
    <cellStyle name="20% - Accent1 6 2 2 6 6" xfId="48315" xr:uid="{00000000-0005-0000-0000-000004BC0000}"/>
    <cellStyle name="20% - Accent1 6 2 2 6 6 2" xfId="48316" xr:uid="{00000000-0005-0000-0000-000005BC0000}"/>
    <cellStyle name="20% - Accent1 6 2 2 6 6 2 2" xfId="48317" xr:uid="{00000000-0005-0000-0000-000006BC0000}"/>
    <cellStyle name="20% - Accent1 6 2 2 6 6 3" xfId="48318" xr:uid="{00000000-0005-0000-0000-000007BC0000}"/>
    <cellStyle name="20% - Accent1 6 2 2 6 7" xfId="48319" xr:uid="{00000000-0005-0000-0000-000008BC0000}"/>
    <cellStyle name="20% - Accent1 6 2 2 6 7 2" xfId="48320" xr:uid="{00000000-0005-0000-0000-000009BC0000}"/>
    <cellStyle name="20% - Accent1 6 2 2 6 8" xfId="48321" xr:uid="{00000000-0005-0000-0000-00000ABC0000}"/>
    <cellStyle name="20% - Accent1 6 2 2 6 8 2" xfId="48322" xr:uid="{00000000-0005-0000-0000-00000BBC0000}"/>
    <cellStyle name="20% - Accent1 6 2 2 6 9" xfId="48323" xr:uid="{00000000-0005-0000-0000-00000CBC0000}"/>
    <cellStyle name="20% - Accent1 6 2 2 7" xfId="48324" xr:uid="{00000000-0005-0000-0000-00000DBC0000}"/>
    <cellStyle name="20% - Accent1 6 2 2 7 2" xfId="48325" xr:uid="{00000000-0005-0000-0000-00000EBC0000}"/>
    <cellStyle name="20% - Accent1 6 2 2 7 2 2" xfId="48326" xr:uid="{00000000-0005-0000-0000-00000FBC0000}"/>
    <cellStyle name="20% - Accent1 6 2 2 7 2 2 2" xfId="48327" xr:uid="{00000000-0005-0000-0000-000010BC0000}"/>
    <cellStyle name="20% - Accent1 6 2 2 7 2 3" xfId="48328" xr:uid="{00000000-0005-0000-0000-000011BC0000}"/>
    <cellStyle name="20% - Accent1 6 2 2 7 3" xfId="48329" xr:uid="{00000000-0005-0000-0000-000012BC0000}"/>
    <cellStyle name="20% - Accent1 6 2 2 7 3 2" xfId="48330" xr:uid="{00000000-0005-0000-0000-000013BC0000}"/>
    <cellStyle name="20% - Accent1 6 2 2 7 4" xfId="48331" xr:uid="{00000000-0005-0000-0000-000014BC0000}"/>
    <cellStyle name="20% - Accent1 6 2 2 8" xfId="48332" xr:uid="{00000000-0005-0000-0000-000015BC0000}"/>
    <cellStyle name="20% - Accent1 6 2 2 8 2" xfId="48333" xr:uid="{00000000-0005-0000-0000-000016BC0000}"/>
    <cellStyle name="20% - Accent1 6 2 2 8 2 2" xfId="48334" xr:uid="{00000000-0005-0000-0000-000017BC0000}"/>
    <cellStyle name="20% - Accent1 6 2 2 8 2 2 2" xfId="48335" xr:uid="{00000000-0005-0000-0000-000018BC0000}"/>
    <cellStyle name="20% - Accent1 6 2 2 8 2 3" xfId="48336" xr:uid="{00000000-0005-0000-0000-000019BC0000}"/>
    <cellStyle name="20% - Accent1 6 2 2 8 3" xfId="48337" xr:uid="{00000000-0005-0000-0000-00001ABC0000}"/>
    <cellStyle name="20% - Accent1 6 2 2 8 3 2" xfId="48338" xr:uid="{00000000-0005-0000-0000-00001BBC0000}"/>
    <cellStyle name="20% - Accent1 6 2 2 8 4" xfId="48339" xr:uid="{00000000-0005-0000-0000-00001CBC0000}"/>
    <cellStyle name="20% - Accent1 6 2 2 9" xfId="48340" xr:uid="{00000000-0005-0000-0000-00001DBC0000}"/>
    <cellStyle name="20% - Accent1 6 2 2 9 2" xfId="48341" xr:uid="{00000000-0005-0000-0000-00001EBC0000}"/>
    <cellStyle name="20% - Accent1 6 2 2 9 2 2" xfId="48342" xr:uid="{00000000-0005-0000-0000-00001FBC0000}"/>
    <cellStyle name="20% - Accent1 6 2 2 9 2 2 2" xfId="48343" xr:uid="{00000000-0005-0000-0000-000020BC0000}"/>
    <cellStyle name="20% - Accent1 6 2 2 9 2 3" xfId="48344" xr:uid="{00000000-0005-0000-0000-000021BC0000}"/>
    <cellStyle name="20% - Accent1 6 2 2 9 3" xfId="48345" xr:uid="{00000000-0005-0000-0000-000022BC0000}"/>
    <cellStyle name="20% - Accent1 6 2 2 9 3 2" xfId="48346" xr:uid="{00000000-0005-0000-0000-000023BC0000}"/>
    <cellStyle name="20% - Accent1 6 2 2 9 4" xfId="48347" xr:uid="{00000000-0005-0000-0000-000024BC0000}"/>
    <cellStyle name="20% - Accent1 6 2 3" xfId="48348" xr:uid="{00000000-0005-0000-0000-000025BC0000}"/>
    <cellStyle name="20% - Accent1 6 2 3 10" xfId="48349" xr:uid="{00000000-0005-0000-0000-000026BC0000}"/>
    <cellStyle name="20% - Accent1 6 2 3 10 2" xfId="48350" xr:uid="{00000000-0005-0000-0000-000027BC0000}"/>
    <cellStyle name="20% - Accent1 6 2 3 11" xfId="48351" xr:uid="{00000000-0005-0000-0000-000028BC0000}"/>
    <cellStyle name="20% - Accent1 6 2 3 2" xfId="48352" xr:uid="{00000000-0005-0000-0000-000029BC0000}"/>
    <cellStyle name="20% - Accent1 6 2 3 2 2" xfId="48353" xr:uid="{00000000-0005-0000-0000-00002ABC0000}"/>
    <cellStyle name="20% - Accent1 6 2 3 2 2 2" xfId="48354" xr:uid="{00000000-0005-0000-0000-00002BBC0000}"/>
    <cellStyle name="20% - Accent1 6 2 3 2 2 2 2" xfId="48355" xr:uid="{00000000-0005-0000-0000-00002CBC0000}"/>
    <cellStyle name="20% - Accent1 6 2 3 2 2 2 2 2" xfId="48356" xr:uid="{00000000-0005-0000-0000-00002DBC0000}"/>
    <cellStyle name="20% - Accent1 6 2 3 2 2 2 3" xfId="48357" xr:uid="{00000000-0005-0000-0000-00002EBC0000}"/>
    <cellStyle name="20% - Accent1 6 2 3 2 2 3" xfId="48358" xr:uid="{00000000-0005-0000-0000-00002FBC0000}"/>
    <cellStyle name="20% - Accent1 6 2 3 2 2 3 2" xfId="48359" xr:uid="{00000000-0005-0000-0000-000030BC0000}"/>
    <cellStyle name="20% - Accent1 6 2 3 2 2 4" xfId="48360" xr:uid="{00000000-0005-0000-0000-000031BC0000}"/>
    <cellStyle name="20% - Accent1 6 2 3 2 3" xfId="48361" xr:uid="{00000000-0005-0000-0000-000032BC0000}"/>
    <cellStyle name="20% - Accent1 6 2 3 2 3 2" xfId="48362" xr:uid="{00000000-0005-0000-0000-000033BC0000}"/>
    <cellStyle name="20% - Accent1 6 2 3 2 3 2 2" xfId="48363" xr:uid="{00000000-0005-0000-0000-000034BC0000}"/>
    <cellStyle name="20% - Accent1 6 2 3 2 3 2 2 2" xfId="48364" xr:uid="{00000000-0005-0000-0000-000035BC0000}"/>
    <cellStyle name="20% - Accent1 6 2 3 2 3 2 3" xfId="48365" xr:uid="{00000000-0005-0000-0000-000036BC0000}"/>
    <cellStyle name="20% - Accent1 6 2 3 2 3 3" xfId="48366" xr:uid="{00000000-0005-0000-0000-000037BC0000}"/>
    <cellStyle name="20% - Accent1 6 2 3 2 3 3 2" xfId="48367" xr:uid="{00000000-0005-0000-0000-000038BC0000}"/>
    <cellStyle name="20% - Accent1 6 2 3 2 3 4" xfId="48368" xr:uid="{00000000-0005-0000-0000-000039BC0000}"/>
    <cellStyle name="20% - Accent1 6 2 3 2 4" xfId="48369" xr:uid="{00000000-0005-0000-0000-00003ABC0000}"/>
    <cellStyle name="20% - Accent1 6 2 3 2 4 2" xfId="48370" xr:uid="{00000000-0005-0000-0000-00003BBC0000}"/>
    <cellStyle name="20% - Accent1 6 2 3 2 4 2 2" xfId="48371" xr:uid="{00000000-0005-0000-0000-00003CBC0000}"/>
    <cellStyle name="20% - Accent1 6 2 3 2 4 2 2 2" xfId="48372" xr:uid="{00000000-0005-0000-0000-00003DBC0000}"/>
    <cellStyle name="20% - Accent1 6 2 3 2 4 2 3" xfId="48373" xr:uid="{00000000-0005-0000-0000-00003EBC0000}"/>
    <cellStyle name="20% - Accent1 6 2 3 2 4 3" xfId="48374" xr:uid="{00000000-0005-0000-0000-00003FBC0000}"/>
    <cellStyle name="20% - Accent1 6 2 3 2 4 3 2" xfId="48375" xr:uid="{00000000-0005-0000-0000-000040BC0000}"/>
    <cellStyle name="20% - Accent1 6 2 3 2 4 4" xfId="48376" xr:uid="{00000000-0005-0000-0000-000041BC0000}"/>
    <cellStyle name="20% - Accent1 6 2 3 2 5" xfId="48377" xr:uid="{00000000-0005-0000-0000-000042BC0000}"/>
    <cellStyle name="20% - Accent1 6 2 3 2 5 2" xfId="48378" xr:uid="{00000000-0005-0000-0000-000043BC0000}"/>
    <cellStyle name="20% - Accent1 6 2 3 2 5 2 2" xfId="48379" xr:uid="{00000000-0005-0000-0000-000044BC0000}"/>
    <cellStyle name="20% - Accent1 6 2 3 2 5 3" xfId="48380" xr:uid="{00000000-0005-0000-0000-000045BC0000}"/>
    <cellStyle name="20% - Accent1 6 2 3 2 6" xfId="48381" xr:uid="{00000000-0005-0000-0000-000046BC0000}"/>
    <cellStyle name="20% - Accent1 6 2 3 2 6 2" xfId="48382" xr:uid="{00000000-0005-0000-0000-000047BC0000}"/>
    <cellStyle name="20% - Accent1 6 2 3 2 6 2 2" xfId="48383" xr:uid="{00000000-0005-0000-0000-000048BC0000}"/>
    <cellStyle name="20% - Accent1 6 2 3 2 6 3" xfId="48384" xr:uid="{00000000-0005-0000-0000-000049BC0000}"/>
    <cellStyle name="20% - Accent1 6 2 3 2 7" xfId="48385" xr:uid="{00000000-0005-0000-0000-00004ABC0000}"/>
    <cellStyle name="20% - Accent1 6 2 3 2 7 2" xfId="48386" xr:uid="{00000000-0005-0000-0000-00004BBC0000}"/>
    <cellStyle name="20% - Accent1 6 2 3 2 8" xfId="48387" xr:uid="{00000000-0005-0000-0000-00004CBC0000}"/>
    <cellStyle name="20% - Accent1 6 2 3 2 8 2" xfId="48388" xr:uid="{00000000-0005-0000-0000-00004DBC0000}"/>
    <cellStyle name="20% - Accent1 6 2 3 2 9" xfId="48389" xr:uid="{00000000-0005-0000-0000-00004EBC0000}"/>
    <cellStyle name="20% - Accent1 6 2 3 3" xfId="48390" xr:uid="{00000000-0005-0000-0000-00004FBC0000}"/>
    <cellStyle name="20% - Accent1 6 2 3 3 2" xfId="48391" xr:uid="{00000000-0005-0000-0000-000050BC0000}"/>
    <cellStyle name="20% - Accent1 6 2 3 3 2 2" xfId="48392" xr:uid="{00000000-0005-0000-0000-000051BC0000}"/>
    <cellStyle name="20% - Accent1 6 2 3 3 2 2 2" xfId="48393" xr:uid="{00000000-0005-0000-0000-000052BC0000}"/>
    <cellStyle name="20% - Accent1 6 2 3 3 2 2 2 2" xfId="48394" xr:uid="{00000000-0005-0000-0000-000053BC0000}"/>
    <cellStyle name="20% - Accent1 6 2 3 3 2 2 3" xfId="48395" xr:uid="{00000000-0005-0000-0000-000054BC0000}"/>
    <cellStyle name="20% - Accent1 6 2 3 3 2 3" xfId="48396" xr:uid="{00000000-0005-0000-0000-000055BC0000}"/>
    <cellStyle name="20% - Accent1 6 2 3 3 2 3 2" xfId="48397" xr:uid="{00000000-0005-0000-0000-000056BC0000}"/>
    <cellStyle name="20% - Accent1 6 2 3 3 2 4" xfId="48398" xr:uid="{00000000-0005-0000-0000-000057BC0000}"/>
    <cellStyle name="20% - Accent1 6 2 3 3 3" xfId="48399" xr:uid="{00000000-0005-0000-0000-000058BC0000}"/>
    <cellStyle name="20% - Accent1 6 2 3 3 3 2" xfId="48400" xr:uid="{00000000-0005-0000-0000-000059BC0000}"/>
    <cellStyle name="20% - Accent1 6 2 3 3 3 2 2" xfId="48401" xr:uid="{00000000-0005-0000-0000-00005ABC0000}"/>
    <cellStyle name="20% - Accent1 6 2 3 3 3 2 2 2" xfId="48402" xr:uid="{00000000-0005-0000-0000-00005BBC0000}"/>
    <cellStyle name="20% - Accent1 6 2 3 3 3 2 3" xfId="48403" xr:uid="{00000000-0005-0000-0000-00005CBC0000}"/>
    <cellStyle name="20% - Accent1 6 2 3 3 3 3" xfId="48404" xr:uid="{00000000-0005-0000-0000-00005DBC0000}"/>
    <cellStyle name="20% - Accent1 6 2 3 3 3 3 2" xfId="48405" xr:uid="{00000000-0005-0000-0000-00005EBC0000}"/>
    <cellStyle name="20% - Accent1 6 2 3 3 3 4" xfId="48406" xr:uid="{00000000-0005-0000-0000-00005FBC0000}"/>
    <cellStyle name="20% - Accent1 6 2 3 3 4" xfId="48407" xr:uid="{00000000-0005-0000-0000-000060BC0000}"/>
    <cellStyle name="20% - Accent1 6 2 3 3 4 2" xfId="48408" xr:uid="{00000000-0005-0000-0000-000061BC0000}"/>
    <cellStyle name="20% - Accent1 6 2 3 3 4 2 2" xfId="48409" xr:uid="{00000000-0005-0000-0000-000062BC0000}"/>
    <cellStyle name="20% - Accent1 6 2 3 3 4 2 2 2" xfId="48410" xr:uid="{00000000-0005-0000-0000-000063BC0000}"/>
    <cellStyle name="20% - Accent1 6 2 3 3 4 2 3" xfId="48411" xr:uid="{00000000-0005-0000-0000-000064BC0000}"/>
    <cellStyle name="20% - Accent1 6 2 3 3 4 3" xfId="48412" xr:uid="{00000000-0005-0000-0000-000065BC0000}"/>
    <cellStyle name="20% - Accent1 6 2 3 3 4 3 2" xfId="48413" xr:uid="{00000000-0005-0000-0000-000066BC0000}"/>
    <cellStyle name="20% - Accent1 6 2 3 3 4 4" xfId="48414" xr:uid="{00000000-0005-0000-0000-000067BC0000}"/>
    <cellStyle name="20% - Accent1 6 2 3 3 5" xfId="48415" xr:uid="{00000000-0005-0000-0000-000068BC0000}"/>
    <cellStyle name="20% - Accent1 6 2 3 3 5 2" xfId="48416" xr:uid="{00000000-0005-0000-0000-000069BC0000}"/>
    <cellStyle name="20% - Accent1 6 2 3 3 5 2 2" xfId="48417" xr:uid="{00000000-0005-0000-0000-00006ABC0000}"/>
    <cellStyle name="20% - Accent1 6 2 3 3 5 3" xfId="48418" xr:uid="{00000000-0005-0000-0000-00006BBC0000}"/>
    <cellStyle name="20% - Accent1 6 2 3 3 6" xfId="48419" xr:uid="{00000000-0005-0000-0000-00006CBC0000}"/>
    <cellStyle name="20% - Accent1 6 2 3 3 6 2" xfId="48420" xr:uid="{00000000-0005-0000-0000-00006DBC0000}"/>
    <cellStyle name="20% - Accent1 6 2 3 3 6 2 2" xfId="48421" xr:uid="{00000000-0005-0000-0000-00006EBC0000}"/>
    <cellStyle name="20% - Accent1 6 2 3 3 6 3" xfId="48422" xr:uid="{00000000-0005-0000-0000-00006FBC0000}"/>
    <cellStyle name="20% - Accent1 6 2 3 3 7" xfId="48423" xr:uid="{00000000-0005-0000-0000-000070BC0000}"/>
    <cellStyle name="20% - Accent1 6 2 3 3 7 2" xfId="48424" xr:uid="{00000000-0005-0000-0000-000071BC0000}"/>
    <cellStyle name="20% - Accent1 6 2 3 3 8" xfId="48425" xr:uid="{00000000-0005-0000-0000-000072BC0000}"/>
    <cellStyle name="20% - Accent1 6 2 3 3 8 2" xfId="48426" xr:uid="{00000000-0005-0000-0000-000073BC0000}"/>
    <cellStyle name="20% - Accent1 6 2 3 3 9" xfId="48427" xr:uid="{00000000-0005-0000-0000-000074BC0000}"/>
    <cellStyle name="20% - Accent1 6 2 3 4" xfId="48428" xr:uid="{00000000-0005-0000-0000-000075BC0000}"/>
    <cellStyle name="20% - Accent1 6 2 3 4 2" xfId="48429" xr:uid="{00000000-0005-0000-0000-000076BC0000}"/>
    <cellStyle name="20% - Accent1 6 2 3 4 2 2" xfId="48430" xr:uid="{00000000-0005-0000-0000-000077BC0000}"/>
    <cellStyle name="20% - Accent1 6 2 3 4 2 2 2" xfId="48431" xr:uid="{00000000-0005-0000-0000-000078BC0000}"/>
    <cellStyle name="20% - Accent1 6 2 3 4 2 3" xfId="48432" xr:uid="{00000000-0005-0000-0000-000079BC0000}"/>
    <cellStyle name="20% - Accent1 6 2 3 4 3" xfId="48433" xr:uid="{00000000-0005-0000-0000-00007ABC0000}"/>
    <cellStyle name="20% - Accent1 6 2 3 4 3 2" xfId="48434" xr:uid="{00000000-0005-0000-0000-00007BBC0000}"/>
    <cellStyle name="20% - Accent1 6 2 3 4 4" xfId="48435" xr:uid="{00000000-0005-0000-0000-00007CBC0000}"/>
    <cellStyle name="20% - Accent1 6 2 3 5" xfId="48436" xr:uid="{00000000-0005-0000-0000-00007DBC0000}"/>
    <cellStyle name="20% - Accent1 6 2 3 5 2" xfId="48437" xr:uid="{00000000-0005-0000-0000-00007EBC0000}"/>
    <cellStyle name="20% - Accent1 6 2 3 5 2 2" xfId="48438" xr:uid="{00000000-0005-0000-0000-00007FBC0000}"/>
    <cellStyle name="20% - Accent1 6 2 3 5 2 2 2" xfId="48439" xr:uid="{00000000-0005-0000-0000-000080BC0000}"/>
    <cellStyle name="20% - Accent1 6 2 3 5 2 3" xfId="48440" xr:uid="{00000000-0005-0000-0000-000081BC0000}"/>
    <cellStyle name="20% - Accent1 6 2 3 5 3" xfId="48441" xr:uid="{00000000-0005-0000-0000-000082BC0000}"/>
    <cellStyle name="20% - Accent1 6 2 3 5 3 2" xfId="48442" xr:uid="{00000000-0005-0000-0000-000083BC0000}"/>
    <cellStyle name="20% - Accent1 6 2 3 5 4" xfId="48443" xr:uid="{00000000-0005-0000-0000-000084BC0000}"/>
    <cellStyle name="20% - Accent1 6 2 3 6" xfId="48444" xr:uid="{00000000-0005-0000-0000-000085BC0000}"/>
    <cellStyle name="20% - Accent1 6 2 3 6 2" xfId="48445" xr:uid="{00000000-0005-0000-0000-000086BC0000}"/>
    <cellStyle name="20% - Accent1 6 2 3 6 2 2" xfId="48446" xr:uid="{00000000-0005-0000-0000-000087BC0000}"/>
    <cellStyle name="20% - Accent1 6 2 3 6 2 2 2" xfId="48447" xr:uid="{00000000-0005-0000-0000-000088BC0000}"/>
    <cellStyle name="20% - Accent1 6 2 3 6 2 3" xfId="48448" xr:uid="{00000000-0005-0000-0000-000089BC0000}"/>
    <cellStyle name="20% - Accent1 6 2 3 6 3" xfId="48449" xr:uid="{00000000-0005-0000-0000-00008ABC0000}"/>
    <cellStyle name="20% - Accent1 6 2 3 6 3 2" xfId="48450" xr:uid="{00000000-0005-0000-0000-00008BBC0000}"/>
    <cellStyle name="20% - Accent1 6 2 3 6 4" xfId="48451" xr:uid="{00000000-0005-0000-0000-00008CBC0000}"/>
    <cellStyle name="20% - Accent1 6 2 3 7" xfId="48452" xr:uid="{00000000-0005-0000-0000-00008DBC0000}"/>
    <cellStyle name="20% - Accent1 6 2 3 7 2" xfId="48453" xr:uid="{00000000-0005-0000-0000-00008EBC0000}"/>
    <cellStyle name="20% - Accent1 6 2 3 7 2 2" xfId="48454" xr:uid="{00000000-0005-0000-0000-00008FBC0000}"/>
    <cellStyle name="20% - Accent1 6 2 3 7 3" xfId="48455" xr:uid="{00000000-0005-0000-0000-000090BC0000}"/>
    <cellStyle name="20% - Accent1 6 2 3 8" xfId="48456" xr:uid="{00000000-0005-0000-0000-000091BC0000}"/>
    <cellStyle name="20% - Accent1 6 2 3 8 2" xfId="48457" xr:uid="{00000000-0005-0000-0000-000092BC0000}"/>
    <cellStyle name="20% - Accent1 6 2 3 8 2 2" xfId="48458" xr:uid="{00000000-0005-0000-0000-000093BC0000}"/>
    <cellStyle name="20% - Accent1 6 2 3 8 3" xfId="48459" xr:uid="{00000000-0005-0000-0000-000094BC0000}"/>
    <cellStyle name="20% - Accent1 6 2 3 9" xfId="48460" xr:uid="{00000000-0005-0000-0000-000095BC0000}"/>
    <cellStyle name="20% - Accent1 6 2 3 9 2" xfId="48461" xr:uid="{00000000-0005-0000-0000-000096BC0000}"/>
    <cellStyle name="20% - Accent1 6 2 4" xfId="48462" xr:uid="{00000000-0005-0000-0000-000097BC0000}"/>
    <cellStyle name="20% - Accent1 6 2 4 10" xfId="48463" xr:uid="{00000000-0005-0000-0000-000098BC0000}"/>
    <cellStyle name="20% - Accent1 6 2 4 10 2" xfId="48464" xr:uid="{00000000-0005-0000-0000-000099BC0000}"/>
    <cellStyle name="20% - Accent1 6 2 4 11" xfId="48465" xr:uid="{00000000-0005-0000-0000-00009ABC0000}"/>
    <cellStyle name="20% - Accent1 6 2 4 2" xfId="48466" xr:uid="{00000000-0005-0000-0000-00009BBC0000}"/>
    <cellStyle name="20% - Accent1 6 2 4 2 2" xfId="48467" xr:uid="{00000000-0005-0000-0000-00009CBC0000}"/>
    <cellStyle name="20% - Accent1 6 2 4 2 2 2" xfId="48468" xr:uid="{00000000-0005-0000-0000-00009DBC0000}"/>
    <cellStyle name="20% - Accent1 6 2 4 2 2 2 2" xfId="48469" xr:uid="{00000000-0005-0000-0000-00009EBC0000}"/>
    <cellStyle name="20% - Accent1 6 2 4 2 2 2 2 2" xfId="48470" xr:uid="{00000000-0005-0000-0000-00009FBC0000}"/>
    <cellStyle name="20% - Accent1 6 2 4 2 2 2 3" xfId="48471" xr:uid="{00000000-0005-0000-0000-0000A0BC0000}"/>
    <cellStyle name="20% - Accent1 6 2 4 2 2 3" xfId="48472" xr:uid="{00000000-0005-0000-0000-0000A1BC0000}"/>
    <cellStyle name="20% - Accent1 6 2 4 2 2 3 2" xfId="48473" xr:uid="{00000000-0005-0000-0000-0000A2BC0000}"/>
    <cellStyle name="20% - Accent1 6 2 4 2 2 4" xfId="48474" xr:uid="{00000000-0005-0000-0000-0000A3BC0000}"/>
    <cellStyle name="20% - Accent1 6 2 4 2 3" xfId="48475" xr:uid="{00000000-0005-0000-0000-0000A4BC0000}"/>
    <cellStyle name="20% - Accent1 6 2 4 2 3 2" xfId="48476" xr:uid="{00000000-0005-0000-0000-0000A5BC0000}"/>
    <cellStyle name="20% - Accent1 6 2 4 2 3 2 2" xfId="48477" xr:uid="{00000000-0005-0000-0000-0000A6BC0000}"/>
    <cellStyle name="20% - Accent1 6 2 4 2 3 2 2 2" xfId="48478" xr:uid="{00000000-0005-0000-0000-0000A7BC0000}"/>
    <cellStyle name="20% - Accent1 6 2 4 2 3 2 3" xfId="48479" xr:uid="{00000000-0005-0000-0000-0000A8BC0000}"/>
    <cellStyle name="20% - Accent1 6 2 4 2 3 3" xfId="48480" xr:uid="{00000000-0005-0000-0000-0000A9BC0000}"/>
    <cellStyle name="20% - Accent1 6 2 4 2 3 3 2" xfId="48481" xr:uid="{00000000-0005-0000-0000-0000AABC0000}"/>
    <cellStyle name="20% - Accent1 6 2 4 2 3 4" xfId="48482" xr:uid="{00000000-0005-0000-0000-0000ABBC0000}"/>
    <cellStyle name="20% - Accent1 6 2 4 2 4" xfId="48483" xr:uid="{00000000-0005-0000-0000-0000ACBC0000}"/>
    <cellStyle name="20% - Accent1 6 2 4 2 4 2" xfId="48484" xr:uid="{00000000-0005-0000-0000-0000ADBC0000}"/>
    <cellStyle name="20% - Accent1 6 2 4 2 4 2 2" xfId="48485" xr:uid="{00000000-0005-0000-0000-0000AEBC0000}"/>
    <cellStyle name="20% - Accent1 6 2 4 2 4 2 2 2" xfId="48486" xr:uid="{00000000-0005-0000-0000-0000AFBC0000}"/>
    <cellStyle name="20% - Accent1 6 2 4 2 4 2 3" xfId="48487" xr:uid="{00000000-0005-0000-0000-0000B0BC0000}"/>
    <cellStyle name="20% - Accent1 6 2 4 2 4 3" xfId="48488" xr:uid="{00000000-0005-0000-0000-0000B1BC0000}"/>
    <cellStyle name="20% - Accent1 6 2 4 2 4 3 2" xfId="48489" xr:uid="{00000000-0005-0000-0000-0000B2BC0000}"/>
    <cellStyle name="20% - Accent1 6 2 4 2 4 4" xfId="48490" xr:uid="{00000000-0005-0000-0000-0000B3BC0000}"/>
    <cellStyle name="20% - Accent1 6 2 4 2 5" xfId="48491" xr:uid="{00000000-0005-0000-0000-0000B4BC0000}"/>
    <cellStyle name="20% - Accent1 6 2 4 2 5 2" xfId="48492" xr:uid="{00000000-0005-0000-0000-0000B5BC0000}"/>
    <cellStyle name="20% - Accent1 6 2 4 2 5 2 2" xfId="48493" xr:uid="{00000000-0005-0000-0000-0000B6BC0000}"/>
    <cellStyle name="20% - Accent1 6 2 4 2 5 3" xfId="48494" xr:uid="{00000000-0005-0000-0000-0000B7BC0000}"/>
    <cellStyle name="20% - Accent1 6 2 4 2 6" xfId="48495" xr:uid="{00000000-0005-0000-0000-0000B8BC0000}"/>
    <cellStyle name="20% - Accent1 6 2 4 2 6 2" xfId="48496" xr:uid="{00000000-0005-0000-0000-0000B9BC0000}"/>
    <cellStyle name="20% - Accent1 6 2 4 2 6 2 2" xfId="48497" xr:uid="{00000000-0005-0000-0000-0000BABC0000}"/>
    <cellStyle name="20% - Accent1 6 2 4 2 6 3" xfId="48498" xr:uid="{00000000-0005-0000-0000-0000BBBC0000}"/>
    <cellStyle name="20% - Accent1 6 2 4 2 7" xfId="48499" xr:uid="{00000000-0005-0000-0000-0000BCBC0000}"/>
    <cellStyle name="20% - Accent1 6 2 4 2 7 2" xfId="48500" xr:uid="{00000000-0005-0000-0000-0000BDBC0000}"/>
    <cellStyle name="20% - Accent1 6 2 4 2 8" xfId="48501" xr:uid="{00000000-0005-0000-0000-0000BEBC0000}"/>
    <cellStyle name="20% - Accent1 6 2 4 2 8 2" xfId="48502" xr:uid="{00000000-0005-0000-0000-0000BFBC0000}"/>
    <cellStyle name="20% - Accent1 6 2 4 2 9" xfId="48503" xr:uid="{00000000-0005-0000-0000-0000C0BC0000}"/>
    <cellStyle name="20% - Accent1 6 2 4 3" xfId="48504" xr:uid="{00000000-0005-0000-0000-0000C1BC0000}"/>
    <cellStyle name="20% - Accent1 6 2 4 3 2" xfId="48505" xr:uid="{00000000-0005-0000-0000-0000C2BC0000}"/>
    <cellStyle name="20% - Accent1 6 2 4 3 2 2" xfId="48506" xr:uid="{00000000-0005-0000-0000-0000C3BC0000}"/>
    <cellStyle name="20% - Accent1 6 2 4 3 2 2 2" xfId="48507" xr:uid="{00000000-0005-0000-0000-0000C4BC0000}"/>
    <cellStyle name="20% - Accent1 6 2 4 3 2 2 2 2" xfId="48508" xr:uid="{00000000-0005-0000-0000-0000C5BC0000}"/>
    <cellStyle name="20% - Accent1 6 2 4 3 2 2 3" xfId="48509" xr:uid="{00000000-0005-0000-0000-0000C6BC0000}"/>
    <cellStyle name="20% - Accent1 6 2 4 3 2 3" xfId="48510" xr:uid="{00000000-0005-0000-0000-0000C7BC0000}"/>
    <cellStyle name="20% - Accent1 6 2 4 3 2 3 2" xfId="48511" xr:uid="{00000000-0005-0000-0000-0000C8BC0000}"/>
    <cellStyle name="20% - Accent1 6 2 4 3 2 4" xfId="48512" xr:uid="{00000000-0005-0000-0000-0000C9BC0000}"/>
    <cellStyle name="20% - Accent1 6 2 4 3 3" xfId="48513" xr:uid="{00000000-0005-0000-0000-0000CABC0000}"/>
    <cellStyle name="20% - Accent1 6 2 4 3 3 2" xfId="48514" xr:uid="{00000000-0005-0000-0000-0000CBBC0000}"/>
    <cellStyle name="20% - Accent1 6 2 4 3 3 2 2" xfId="48515" xr:uid="{00000000-0005-0000-0000-0000CCBC0000}"/>
    <cellStyle name="20% - Accent1 6 2 4 3 3 2 2 2" xfId="48516" xr:uid="{00000000-0005-0000-0000-0000CDBC0000}"/>
    <cellStyle name="20% - Accent1 6 2 4 3 3 2 3" xfId="48517" xr:uid="{00000000-0005-0000-0000-0000CEBC0000}"/>
    <cellStyle name="20% - Accent1 6 2 4 3 3 3" xfId="48518" xr:uid="{00000000-0005-0000-0000-0000CFBC0000}"/>
    <cellStyle name="20% - Accent1 6 2 4 3 3 3 2" xfId="48519" xr:uid="{00000000-0005-0000-0000-0000D0BC0000}"/>
    <cellStyle name="20% - Accent1 6 2 4 3 3 4" xfId="48520" xr:uid="{00000000-0005-0000-0000-0000D1BC0000}"/>
    <cellStyle name="20% - Accent1 6 2 4 3 4" xfId="48521" xr:uid="{00000000-0005-0000-0000-0000D2BC0000}"/>
    <cellStyle name="20% - Accent1 6 2 4 3 4 2" xfId="48522" xr:uid="{00000000-0005-0000-0000-0000D3BC0000}"/>
    <cellStyle name="20% - Accent1 6 2 4 3 4 2 2" xfId="48523" xr:uid="{00000000-0005-0000-0000-0000D4BC0000}"/>
    <cellStyle name="20% - Accent1 6 2 4 3 4 2 2 2" xfId="48524" xr:uid="{00000000-0005-0000-0000-0000D5BC0000}"/>
    <cellStyle name="20% - Accent1 6 2 4 3 4 2 3" xfId="48525" xr:uid="{00000000-0005-0000-0000-0000D6BC0000}"/>
    <cellStyle name="20% - Accent1 6 2 4 3 4 3" xfId="48526" xr:uid="{00000000-0005-0000-0000-0000D7BC0000}"/>
    <cellStyle name="20% - Accent1 6 2 4 3 4 3 2" xfId="48527" xr:uid="{00000000-0005-0000-0000-0000D8BC0000}"/>
    <cellStyle name="20% - Accent1 6 2 4 3 4 4" xfId="48528" xr:uid="{00000000-0005-0000-0000-0000D9BC0000}"/>
    <cellStyle name="20% - Accent1 6 2 4 3 5" xfId="48529" xr:uid="{00000000-0005-0000-0000-0000DABC0000}"/>
    <cellStyle name="20% - Accent1 6 2 4 3 5 2" xfId="48530" xr:uid="{00000000-0005-0000-0000-0000DBBC0000}"/>
    <cellStyle name="20% - Accent1 6 2 4 3 5 2 2" xfId="48531" xr:uid="{00000000-0005-0000-0000-0000DCBC0000}"/>
    <cellStyle name="20% - Accent1 6 2 4 3 5 3" xfId="48532" xr:uid="{00000000-0005-0000-0000-0000DDBC0000}"/>
    <cellStyle name="20% - Accent1 6 2 4 3 6" xfId="48533" xr:uid="{00000000-0005-0000-0000-0000DEBC0000}"/>
    <cellStyle name="20% - Accent1 6 2 4 3 6 2" xfId="48534" xr:uid="{00000000-0005-0000-0000-0000DFBC0000}"/>
    <cellStyle name="20% - Accent1 6 2 4 3 6 2 2" xfId="48535" xr:uid="{00000000-0005-0000-0000-0000E0BC0000}"/>
    <cellStyle name="20% - Accent1 6 2 4 3 6 3" xfId="48536" xr:uid="{00000000-0005-0000-0000-0000E1BC0000}"/>
    <cellStyle name="20% - Accent1 6 2 4 3 7" xfId="48537" xr:uid="{00000000-0005-0000-0000-0000E2BC0000}"/>
    <cellStyle name="20% - Accent1 6 2 4 3 7 2" xfId="48538" xr:uid="{00000000-0005-0000-0000-0000E3BC0000}"/>
    <cellStyle name="20% - Accent1 6 2 4 3 8" xfId="48539" xr:uid="{00000000-0005-0000-0000-0000E4BC0000}"/>
    <cellStyle name="20% - Accent1 6 2 4 3 8 2" xfId="48540" xr:uid="{00000000-0005-0000-0000-0000E5BC0000}"/>
    <cellStyle name="20% - Accent1 6 2 4 3 9" xfId="48541" xr:uid="{00000000-0005-0000-0000-0000E6BC0000}"/>
    <cellStyle name="20% - Accent1 6 2 4 4" xfId="48542" xr:uid="{00000000-0005-0000-0000-0000E7BC0000}"/>
    <cellStyle name="20% - Accent1 6 2 4 4 2" xfId="48543" xr:uid="{00000000-0005-0000-0000-0000E8BC0000}"/>
    <cellStyle name="20% - Accent1 6 2 4 4 2 2" xfId="48544" xr:uid="{00000000-0005-0000-0000-0000E9BC0000}"/>
    <cellStyle name="20% - Accent1 6 2 4 4 2 2 2" xfId="48545" xr:uid="{00000000-0005-0000-0000-0000EABC0000}"/>
    <cellStyle name="20% - Accent1 6 2 4 4 2 3" xfId="48546" xr:uid="{00000000-0005-0000-0000-0000EBBC0000}"/>
    <cellStyle name="20% - Accent1 6 2 4 4 3" xfId="48547" xr:uid="{00000000-0005-0000-0000-0000ECBC0000}"/>
    <cellStyle name="20% - Accent1 6 2 4 4 3 2" xfId="48548" xr:uid="{00000000-0005-0000-0000-0000EDBC0000}"/>
    <cellStyle name="20% - Accent1 6 2 4 4 4" xfId="48549" xr:uid="{00000000-0005-0000-0000-0000EEBC0000}"/>
    <cellStyle name="20% - Accent1 6 2 4 5" xfId="48550" xr:uid="{00000000-0005-0000-0000-0000EFBC0000}"/>
    <cellStyle name="20% - Accent1 6 2 4 5 2" xfId="48551" xr:uid="{00000000-0005-0000-0000-0000F0BC0000}"/>
    <cellStyle name="20% - Accent1 6 2 4 5 2 2" xfId="48552" xr:uid="{00000000-0005-0000-0000-0000F1BC0000}"/>
    <cellStyle name="20% - Accent1 6 2 4 5 2 2 2" xfId="48553" xr:uid="{00000000-0005-0000-0000-0000F2BC0000}"/>
    <cellStyle name="20% - Accent1 6 2 4 5 2 3" xfId="48554" xr:uid="{00000000-0005-0000-0000-0000F3BC0000}"/>
    <cellStyle name="20% - Accent1 6 2 4 5 3" xfId="48555" xr:uid="{00000000-0005-0000-0000-0000F4BC0000}"/>
    <cellStyle name="20% - Accent1 6 2 4 5 3 2" xfId="48556" xr:uid="{00000000-0005-0000-0000-0000F5BC0000}"/>
    <cellStyle name="20% - Accent1 6 2 4 5 4" xfId="48557" xr:uid="{00000000-0005-0000-0000-0000F6BC0000}"/>
    <cellStyle name="20% - Accent1 6 2 4 6" xfId="48558" xr:uid="{00000000-0005-0000-0000-0000F7BC0000}"/>
    <cellStyle name="20% - Accent1 6 2 4 6 2" xfId="48559" xr:uid="{00000000-0005-0000-0000-0000F8BC0000}"/>
    <cellStyle name="20% - Accent1 6 2 4 6 2 2" xfId="48560" xr:uid="{00000000-0005-0000-0000-0000F9BC0000}"/>
    <cellStyle name="20% - Accent1 6 2 4 6 2 2 2" xfId="48561" xr:uid="{00000000-0005-0000-0000-0000FABC0000}"/>
    <cellStyle name="20% - Accent1 6 2 4 6 2 3" xfId="48562" xr:uid="{00000000-0005-0000-0000-0000FBBC0000}"/>
    <cellStyle name="20% - Accent1 6 2 4 6 3" xfId="48563" xr:uid="{00000000-0005-0000-0000-0000FCBC0000}"/>
    <cellStyle name="20% - Accent1 6 2 4 6 3 2" xfId="48564" xr:uid="{00000000-0005-0000-0000-0000FDBC0000}"/>
    <cellStyle name="20% - Accent1 6 2 4 6 4" xfId="48565" xr:uid="{00000000-0005-0000-0000-0000FEBC0000}"/>
    <cellStyle name="20% - Accent1 6 2 4 7" xfId="48566" xr:uid="{00000000-0005-0000-0000-0000FFBC0000}"/>
    <cellStyle name="20% - Accent1 6 2 4 7 2" xfId="48567" xr:uid="{00000000-0005-0000-0000-000000BD0000}"/>
    <cellStyle name="20% - Accent1 6 2 4 7 2 2" xfId="48568" xr:uid="{00000000-0005-0000-0000-000001BD0000}"/>
    <cellStyle name="20% - Accent1 6 2 4 7 3" xfId="48569" xr:uid="{00000000-0005-0000-0000-000002BD0000}"/>
    <cellStyle name="20% - Accent1 6 2 4 8" xfId="48570" xr:uid="{00000000-0005-0000-0000-000003BD0000}"/>
    <cellStyle name="20% - Accent1 6 2 4 8 2" xfId="48571" xr:uid="{00000000-0005-0000-0000-000004BD0000}"/>
    <cellStyle name="20% - Accent1 6 2 4 8 2 2" xfId="48572" xr:uid="{00000000-0005-0000-0000-000005BD0000}"/>
    <cellStyle name="20% - Accent1 6 2 4 8 3" xfId="48573" xr:uid="{00000000-0005-0000-0000-000006BD0000}"/>
    <cellStyle name="20% - Accent1 6 2 4 9" xfId="48574" xr:uid="{00000000-0005-0000-0000-000007BD0000}"/>
    <cellStyle name="20% - Accent1 6 2 4 9 2" xfId="48575" xr:uid="{00000000-0005-0000-0000-000008BD0000}"/>
    <cellStyle name="20% - Accent1 6 2 5" xfId="48576" xr:uid="{00000000-0005-0000-0000-000009BD0000}"/>
    <cellStyle name="20% - Accent1 6 2 5 10" xfId="48577" xr:uid="{00000000-0005-0000-0000-00000ABD0000}"/>
    <cellStyle name="20% - Accent1 6 2 5 10 2" xfId="48578" xr:uid="{00000000-0005-0000-0000-00000BBD0000}"/>
    <cellStyle name="20% - Accent1 6 2 5 11" xfId="48579" xr:uid="{00000000-0005-0000-0000-00000CBD0000}"/>
    <cellStyle name="20% - Accent1 6 2 5 2" xfId="48580" xr:uid="{00000000-0005-0000-0000-00000DBD0000}"/>
    <cellStyle name="20% - Accent1 6 2 5 2 2" xfId="48581" xr:uid="{00000000-0005-0000-0000-00000EBD0000}"/>
    <cellStyle name="20% - Accent1 6 2 5 2 2 2" xfId="48582" xr:uid="{00000000-0005-0000-0000-00000FBD0000}"/>
    <cellStyle name="20% - Accent1 6 2 5 2 2 2 2" xfId="48583" xr:uid="{00000000-0005-0000-0000-000010BD0000}"/>
    <cellStyle name="20% - Accent1 6 2 5 2 2 2 2 2" xfId="48584" xr:uid="{00000000-0005-0000-0000-000011BD0000}"/>
    <cellStyle name="20% - Accent1 6 2 5 2 2 2 3" xfId="48585" xr:uid="{00000000-0005-0000-0000-000012BD0000}"/>
    <cellStyle name="20% - Accent1 6 2 5 2 2 3" xfId="48586" xr:uid="{00000000-0005-0000-0000-000013BD0000}"/>
    <cellStyle name="20% - Accent1 6 2 5 2 2 3 2" xfId="48587" xr:uid="{00000000-0005-0000-0000-000014BD0000}"/>
    <cellStyle name="20% - Accent1 6 2 5 2 2 4" xfId="48588" xr:uid="{00000000-0005-0000-0000-000015BD0000}"/>
    <cellStyle name="20% - Accent1 6 2 5 2 3" xfId="48589" xr:uid="{00000000-0005-0000-0000-000016BD0000}"/>
    <cellStyle name="20% - Accent1 6 2 5 2 3 2" xfId="48590" xr:uid="{00000000-0005-0000-0000-000017BD0000}"/>
    <cellStyle name="20% - Accent1 6 2 5 2 3 2 2" xfId="48591" xr:uid="{00000000-0005-0000-0000-000018BD0000}"/>
    <cellStyle name="20% - Accent1 6 2 5 2 3 2 2 2" xfId="48592" xr:uid="{00000000-0005-0000-0000-000019BD0000}"/>
    <cellStyle name="20% - Accent1 6 2 5 2 3 2 3" xfId="48593" xr:uid="{00000000-0005-0000-0000-00001ABD0000}"/>
    <cellStyle name="20% - Accent1 6 2 5 2 3 3" xfId="48594" xr:uid="{00000000-0005-0000-0000-00001BBD0000}"/>
    <cellStyle name="20% - Accent1 6 2 5 2 3 3 2" xfId="48595" xr:uid="{00000000-0005-0000-0000-00001CBD0000}"/>
    <cellStyle name="20% - Accent1 6 2 5 2 3 4" xfId="48596" xr:uid="{00000000-0005-0000-0000-00001DBD0000}"/>
    <cellStyle name="20% - Accent1 6 2 5 2 4" xfId="48597" xr:uid="{00000000-0005-0000-0000-00001EBD0000}"/>
    <cellStyle name="20% - Accent1 6 2 5 2 4 2" xfId="48598" xr:uid="{00000000-0005-0000-0000-00001FBD0000}"/>
    <cellStyle name="20% - Accent1 6 2 5 2 4 2 2" xfId="48599" xr:uid="{00000000-0005-0000-0000-000020BD0000}"/>
    <cellStyle name="20% - Accent1 6 2 5 2 4 2 2 2" xfId="48600" xr:uid="{00000000-0005-0000-0000-000021BD0000}"/>
    <cellStyle name="20% - Accent1 6 2 5 2 4 2 3" xfId="48601" xr:uid="{00000000-0005-0000-0000-000022BD0000}"/>
    <cellStyle name="20% - Accent1 6 2 5 2 4 3" xfId="48602" xr:uid="{00000000-0005-0000-0000-000023BD0000}"/>
    <cellStyle name="20% - Accent1 6 2 5 2 4 3 2" xfId="48603" xr:uid="{00000000-0005-0000-0000-000024BD0000}"/>
    <cellStyle name="20% - Accent1 6 2 5 2 4 4" xfId="48604" xr:uid="{00000000-0005-0000-0000-000025BD0000}"/>
    <cellStyle name="20% - Accent1 6 2 5 2 5" xfId="48605" xr:uid="{00000000-0005-0000-0000-000026BD0000}"/>
    <cellStyle name="20% - Accent1 6 2 5 2 5 2" xfId="48606" xr:uid="{00000000-0005-0000-0000-000027BD0000}"/>
    <cellStyle name="20% - Accent1 6 2 5 2 5 2 2" xfId="48607" xr:uid="{00000000-0005-0000-0000-000028BD0000}"/>
    <cellStyle name="20% - Accent1 6 2 5 2 5 3" xfId="48608" xr:uid="{00000000-0005-0000-0000-000029BD0000}"/>
    <cellStyle name="20% - Accent1 6 2 5 2 6" xfId="48609" xr:uid="{00000000-0005-0000-0000-00002ABD0000}"/>
    <cellStyle name="20% - Accent1 6 2 5 2 6 2" xfId="48610" xr:uid="{00000000-0005-0000-0000-00002BBD0000}"/>
    <cellStyle name="20% - Accent1 6 2 5 2 6 2 2" xfId="48611" xr:uid="{00000000-0005-0000-0000-00002CBD0000}"/>
    <cellStyle name="20% - Accent1 6 2 5 2 6 3" xfId="48612" xr:uid="{00000000-0005-0000-0000-00002DBD0000}"/>
    <cellStyle name="20% - Accent1 6 2 5 2 7" xfId="48613" xr:uid="{00000000-0005-0000-0000-00002EBD0000}"/>
    <cellStyle name="20% - Accent1 6 2 5 2 7 2" xfId="48614" xr:uid="{00000000-0005-0000-0000-00002FBD0000}"/>
    <cellStyle name="20% - Accent1 6 2 5 2 8" xfId="48615" xr:uid="{00000000-0005-0000-0000-000030BD0000}"/>
    <cellStyle name="20% - Accent1 6 2 5 2 8 2" xfId="48616" xr:uid="{00000000-0005-0000-0000-000031BD0000}"/>
    <cellStyle name="20% - Accent1 6 2 5 2 9" xfId="48617" xr:uid="{00000000-0005-0000-0000-000032BD0000}"/>
    <cellStyle name="20% - Accent1 6 2 5 3" xfId="48618" xr:uid="{00000000-0005-0000-0000-000033BD0000}"/>
    <cellStyle name="20% - Accent1 6 2 5 3 2" xfId="48619" xr:uid="{00000000-0005-0000-0000-000034BD0000}"/>
    <cellStyle name="20% - Accent1 6 2 5 3 2 2" xfId="48620" xr:uid="{00000000-0005-0000-0000-000035BD0000}"/>
    <cellStyle name="20% - Accent1 6 2 5 3 2 2 2" xfId="48621" xr:uid="{00000000-0005-0000-0000-000036BD0000}"/>
    <cellStyle name="20% - Accent1 6 2 5 3 2 2 2 2" xfId="48622" xr:uid="{00000000-0005-0000-0000-000037BD0000}"/>
    <cellStyle name="20% - Accent1 6 2 5 3 2 2 3" xfId="48623" xr:uid="{00000000-0005-0000-0000-000038BD0000}"/>
    <cellStyle name="20% - Accent1 6 2 5 3 2 3" xfId="48624" xr:uid="{00000000-0005-0000-0000-000039BD0000}"/>
    <cellStyle name="20% - Accent1 6 2 5 3 2 3 2" xfId="48625" xr:uid="{00000000-0005-0000-0000-00003ABD0000}"/>
    <cellStyle name="20% - Accent1 6 2 5 3 2 4" xfId="48626" xr:uid="{00000000-0005-0000-0000-00003BBD0000}"/>
    <cellStyle name="20% - Accent1 6 2 5 3 3" xfId="48627" xr:uid="{00000000-0005-0000-0000-00003CBD0000}"/>
    <cellStyle name="20% - Accent1 6 2 5 3 3 2" xfId="48628" xr:uid="{00000000-0005-0000-0000-00003DBD0000}"/>
    <cellStyle name="20% - Accent1 6 2 5 3 3 2 2" xfId="48629" xr:uid="{00000000-0005-0000-0000-00003EBD0000}"/>
    <cellStyle name="20% - Accent1 6 2 5 3 3 2 2 2" xfId="48630" xr:uid="{00000000-0005-0000-0000-00003FBD0000}"/>
    <cellStyle name="20% - Accent1 6 2 5 3 3 2 3" xfId="48631" xr:uid="{00000000-0005-0000-0000-000040BD0000}"/>
    <cellStyle name="20% - Accent1 6 2 5 3 3 3" xfId="48632" xr:uid="{00000000-0005-0000-0000-000041BD0000}"/>
    <cellStyle name="20% - Accent1 6 2 5 3 3 3 2" xfId="48633" xr:uid="{00000000-0005-0000-0000-000042BD0000}"/>
    <cellStyle name="20% - Accent1 6 2 5 3 3 4" xfId="48634" xr:uid="{00000000-0005-0000-0000-000043BD0000}"/>
    <cellStyle name="20% - Accent1 6 2 5 3 4" xfId="48635" xr:uid="{00000000-0005-0000-0000-000044BD0000}"/>
    <cellStyle name="20% - Accent1 6 2 5 3 4 2" xfId="48636" xr:uid="{00000000-0005-0000-0000-000045BD0000}"/>
    <cellStyle name="20% - Accent1 6 2 5 3 4 2 2" xfId="48637" xr:uid="{00000000-0005-0000-0000-000046BD0000}"/>
    <cellStyle name="20% - Accent1 6 2 5 3 4 2 2 2" xfId="48638" xr:uid="{00000000-0005-0000-0000-000047BD0000}"/>
    <cellStyle name="20% - Accent1 6 2 5 3 4 2 3" xfId="48639" xr:uid="{00000000-0005-0000-0000-000048BD0000}"/>
    <cellStyle name="20% - Accent1 6 2 5 3 4 3" xfId="48640" xr:uid="{00000000-0005-0000-0000-000049BD0000}"/>
    <cellStyle name="20% - Accent1 6 2 5 3 4 3 2" xfId="48641" xr:uid="{00000000-0005-0000-0000-00004ABD0000}"/>
    <cellStyle name="20% - Accent1 6 2 5 3 4 4" xfId="48642" xr:uid="{00000000-0005-0000-0000-00004BBD0000}"/>
    <cellStyle name="20% - Accent1 6 2 5 3 5" xfId="48643" xr:uid="{00000000-0005-0000-0000-00004CBD0000}"/>
    <cellStyle name="20% - Accent1 6 2 5 3 5 2" xfId="48644" xr:uid="{00000000-0005-0000-0000-00004DBD0000}"/>
    <cellStyle name="20% - Accent1 6 2 5 3 5 2 2" xfId="48645" xr:uid="{00000000-0005-0000-0000-00004EBD0000}"/>
    <cellStyle name="20% - Accent1 6 2 5 3 5 3" xfId="48646" xr:uid="{00000000-0005-0000-0000-00004FBD0000}"/>
    <cellStyle name="20% - Accent1 6 2 5 3 6" xfId="48647" xr:uid="{00000000-0005-0000-0000-000050BD0000}"/>
    <cellStyle name="20% - Accent1 6 2 5 3 6 2" xfId="48648" xr:uid="{00000000-0005-0000-0000-000051BD0000}"/>
    <cellStyle name="20% - Accent1 6 2 5 3 6 2 2" xfId="48649" xr:uid="{00000000-0005-0000-0000-000052BD0000}"/>
    <cellStyle name="20% - Accent1 6 2 5 3 6 3" xfId="48650" xr:uid="{00000000-0005-0000-0000-000053BD0000}"/>
    <cellStyle name="20% - Accent1 6 2 5 3 7" xfId="48651" xr:uid="{00000000-0005-0000-0000-000054BD0000}"/>
    <cellStyle name="20% - Accent1 6 2 5 3 7 2" xfId="48652" xr:uid="{00000000-0005-0000-0000-000055BD0000}"/>
    <cellStyle name="20% - Accent1 6 2 5 3 8" xfId="48653" xr:uid="{00000000-0005-0000-0000-000056BD0000}"/>
    <cellStyle name="20% - Accent1 6 2 5 3 8 2" xfId="48654" xr:uid="{00000000-0005-0000-0000-000057BD0000}"/>
    <cellStyle name="20% - Accent1 6 2 5 3 9" xfId="48655" xr:uid="{00000000-0005-0000-0000-000058BD0000}"/>
    <cellStyle name="20% - Accent1 6 2 5 4" xfId="48656" xr:uid="{00000000-0005-0000-0000-000059BD0000}"/>
    <cellStyle name="20% - Accent1 6 2 5 4 2" xfId="48657" xr:uid="{00000000-0005-0000-0000-00005ABD0000}"/>
    <cellStyle name="20% - Accent1 6 2 5 4 2 2" xfId="48658" xr:uid="{00000000-0005-0000-0000-00005BBD0000}"/>
    <cellStyle name="20% - Accent1 6 2 5 4 2 2 2" xfId="48659" xr:uid="{00000000-0005-0000-0000-00005CBD0000}"/>
    <cellStyle name="20% - Accent1 6 2 5 4 2 3" xfId="48660" xr:uid="{00000000-0005-0000-0000-00005DBD0000}"/>
    <cellStyle name="20% - Accent1 6 2 5 4 3" xfId="48661" xr:uid="{00000000-0005-0000-0000-00005EBD0000}"/>
    <cellStyle name="20% - Accent1 6 2 5 4 3 2" xfId="48662" xr:uid="{00000000-0005-0000-0000-00005FBD0000}"/>
    <cellStyle name="20% - Accent1 6 2 5 4 4" xfId="48663" xr:uid="{00000000-0005-0000-0000-000060BD0000}"/>
    <cellStyle name="20% - Accent1 6 2 5 5" xfId="48664" xr:uid="{00000000-0005-0000-0000-000061BD0000}"/>
    <cellStyle name="20% - Accent1 6 2 5 5 2" xfId="48665" xr:uid="{00000000-0005-0000-0000-000062BD0000}"/>
    <cellStyle name="20% - Accent1 6 2 5 5 2 2" xfId="48666" xr:uid="{00000000-0005-0000-0000-000063BD0000}"/>
    <cellStyle name="20% - Accent1 6 2 5 5 2 2 2" xfId="48667" xr:uid="{00000000-0005-0000-0000-000064BD0000}"/>
    <cellStyle name="20% - Accent1 6 2 5 5 2 3" xfId="48668" xr:uid="{00000000-0005-0000-0000-000065BD0000}"/>
    <cellStyle name="20% - Accent1 6 2 5 5 3" xfId="48669" xr:uid="{00000000-0005-0000-0000-000066BD0000}"/>
    <cellStyle name="20% - Accent1 6 2 5 5 3 2" xfId="48670" xr:uid="{00000000-0005-0000-0000-000067BD0000}"/>
    <cellStyle name="20% - Accent1 6 2 5 5 4" xfId="48671" xr:uid="{00000000-0005-0000-0000-000068BD0000}"/>
    <cellStyle name="20% - Accent1 6 2 5 6" xfId="48672" xr:uid="{00000000-0005-0000-0000-000069BD0000}"/>
    <cellStyle name="20% - Accent1 6 2 5 6 2" xfId="48673" xr:uid="{00000000-0005-0000-0000-00006ABD0000}"/>
    <cellStyle name="20% - Accent1 6 2 5 6 2 2" xfId="48674" xr:uid="{00000000-0005-0000-0000-00006BBD0000}"/>
    <cellStyle name="20% - Accent1 6 2 5 6 2 2 2" xfId="48675" xr:uid="{00000000-0005-0000-0000-00006CBD0000}"/>
    <cellStyle name="20% - Accent1 6 2 5 6 2 3" xfId="48676" xr:uid="{00000000-0005-0000-0000-00006DBD0000}"/>
    <cellStyle name="20% - Accent1 6 2 5 6 3" xfId="48677" xr:uid="{00000000-0005-0000-0000-00006EBD0000}"/>
    <cellStyle name="20% - Accent1 6 2 5 6 3 2" xfId="48678" xr:uid="{00000000-0005-0000-0000-00006FBD0000}"/>
    <cellStyle name="20% - Accent1 6 2 5 6 4" xfId="48679" xr:uid="{00000000-0005-0000-0000-000070BD0000}"/>
    <cellStyle name="20% - Accent1 6 2 5 7" xfId="48680" xr:uid="{00000000-0005-0000-0000-000071BD0000}"/>
    <cellStyle name="20% - Accent1 6 2 5 7 2" xfId="48681" xr:uid="{00000000-0005-0000-0000-000072BD0000}"/>
    <cellStyle name="20% - Accent1 6 2 5 7 2 2" xfId="48682" xr:uid="{00000000-0005-0000-0000-000073BD0000}"/>
    <cellStyle name="20% - Accent1 6 2 5 7 3" xfId="48683" xr:uid="{00000000-0005-0000-0000-000074BD0000}"/>
    <cellStyle name="20% - Accent1 6 2 5 8" xfId="48684" xr:uid="{00000000-0005-0000-0000-000075BD0000}"/>
    <cellStyle name="20% - Accent1 6 2 5 8 2" xfId="48685" xr:uid="{00000000-0005-0000-0000-000076BD0000}"/>
    <cellStyle name="20% - Accent1 6 2 5 8 2 2" xfId="48686" xr:uid="{00000000-0005-0000-0000-000077BD0000}"/>
    <cellStyle name="20% - Accent1 6 2 5 8 3" xfId="48687" xr:uid="{00000000-0005-0000-0000-000078BD0000}"/>
    <cellStyle name="20% - Accent1 6 2 5 9" xfId="48688" xr:uid="{00000000-0005-0000-0000-000079BD0000}"/>
    <cellStyle name="20% - Accent1 6 2 5 9 2" xfId="48689" xr:uid="{00000000-0005-0000-0000-00007ABD0000}"/>
    <cellStyle name="20% - Accent1 6 2 6" xfId="48690" xr:uid="{00000000-0005-0000-0000-00007BBD0000}"/>
    <cellStyle name="20% - Accent1 6 2 6 2" xfId="48691" xr:uid="{00000000-0005-0000-0000-00007CBD0000}"/>
    <cellStyle name="20% - Accent1 6 2 6 2 2" xfId="48692" xr:uid="{00000000-0005-0000-0000-00007DBD0000}"/>
    <cellStyle name="20% - Accent1 6 2 6 2 2 2" xfId="48693" xr:uid="{00000000-0005-0000-0000-00007EBD0000}"/>
    <cellStyle name="20% - Accent1 6 2 6 2 2 2 2" xfId="48694" xr:uid="{00000000-0005-0000-0000-00007FBD0000}"/>
    <cellStyle name="20% - Accent1 6 2 6 2 2 3" xfId="48695" xr:uid="{00000000-0005-0000-0000-000080BD0000}"/>
    <cellStyle name="20% - Accent1 6 2 6 2 3" xfId="48696" xr:uid="{00000000-0005-0000-0000-000081BD0000}"/>
    <cellStyle name="20% - Accent1 6 2 6 2 3 2" xfId="48697" xr:uid="{00000000-0005-0000-0000-000082BD0000}"/>
    <cellStyle name="20% - Accent1 6 2 6 2 4" xfId="48698" xr:uid="{00000000-0005-0000-0000-000083BD0000}"/>
    <cellStyle name="20% - Accent1 6 2 6 3" xfId="48699" xr:uid="{00000000-0005-0000-0000-000084BD0000}"/>
    <cellStyle name="20% - Accent1 6 2 6 3 2" xfId="48700" xr:uid="{00000000-0005-0000-0000-000085BD0000}"/>
    <cellStyle name="20% - Accent1 6 2 6 3 2 2" xfId="48701" xr:uid="{00000000-0005-0000-0000-000086BD0000}"/>
    <cellStyle name="20% - Accent1 6 2 6 3 2 2 2" xfId="48702" xr:uid="{00000000-0005-0000-0000-000087BD0000}"/>
    <cellStyle name="20% - Accent1 6 2 6 3 2 3" xfId="48703" xr:uid="{00000000-0005-0000-0000-000088BD0000}"/>
    <cellStyle name="20% - Accent1 6 2 6 3 3" xfId="48704" xr:uid="{00000000-0005-0000-0000-000089BD0000}"/>
    <cellStyle name="20% - Accent1 6 2 6 3 3 2" xfId="48705" xr:uid="{00000000-0005-0000-0000-00008ABD0000}"/>
    <cellStyle name="20% - Accent1 6 2 6 3 4" xfId="48706" xr:uid="{00000000-0005-0000-0000-00008BBD0000}"/>
    <cellStyle name="20% - Accent1 6 2 6 4" xfId="48707" xr:uid="{00000000-0005-0000-0000-00008CBD0000}"/>
    <cellStyle name="20% - Accent1 6 2 6 4 2" xfId="48708" xr:uid="{00000000-0005-0000-0000-00008DBD0000}"/>
    <cellStyle name="20% - Accent1 6 2 6 4 2 2" xfId="48709" xr:uid="{00000000-0005-0000-0000-00008EBD0000}"/>
    <cellStyle name="20% - Accent1 6 2 6 4 2 2 2" xfId="48710" xr:uid="{00000000-0005-0000-0000-00008FBD0000}"/>
    <cellStyle name="20% - Accent1 6 2 6 4 2 3" xfId="48711" xr:uid="{00000000-0005-0000-0000-000090BD0000}"/>
    <cellStyle name="20% - Accent1 6 2 6 4 3" xfId="48712" xr:uid="{00000000-0005-0000-0000-000091BD0000}"/>
    <cellStyle name="20% - Accent1 6 2 6 4 3 2" xfId="48713" xr:uid="{00000000-0005-0000-0000-000092BD0000}"/>
    <cellStyle name="20% - Accent1 6 2 6 4 4" xfId="48714" xr:uid="{00000000-0005-0000-0000-000093BD0000}"/>
    <cellStyle name="20% - Accent1 6 2 6 5" xfId="48715" xr:uid="{00000000-0005-0000-0000-000094BD0000}"/>
    <cellStyle name="20% - Accent1 6 2 6 5 2" xfId="48716" xr:uid="{00000000-0005-0000-0000-000095BD0000}"/>
    <cellStyle name="20% - Accent1 6 2 6 5 2 2" xfId="48717" xr:uid="{00000000-0005-0000-0000-000096BD0000}"/>
    <cellStyle name="20% - Accent1 6 2 6 5 3" xfId="48718" xr:uid="{00000000-0005-0000-0000-000097BD0000}"/>
    <cellStyle name="20% - Accent1 6 2 6 6" xfId="48719" xr:uid="{00000000-0005-0000-0000-000098BD0000}"/>
    <cellStyle name="20% - Accent1 6 2 6 6 2" xfId="48720" xr:uid="{00000000-0005-0000-0000-000099BD0000}"/>
    <cellStyle name="20% - Accent1 6 2 6 6 2 2" xfId="48721" xr:uid="{00000000-0005-0000-0000-00009ABD0000}"/>
    <cellStyle name="20% - Accent1 6 2 6 6 3" xfId="48722" xr:uid="{00000000-0005-0000-0000-00009BBD0000}"/>
    <cellStyle name="20% - Accent1 6 2 6 7" xfId="48723" xr:uid="{00000000-0005-0000-0000-00009CBD0000}"/>
    <cellStyle name="20% - Accent1 6 2 6 7 2" xfId="48724" xr:uid="{00000000-0005-0000-0000-00009DBD0000}"/>
    <cellStyle name="20% - Accent1 6 2 6 8" xfId="48725" xr:uid="{00000000-0005-0000-0000-00009EBD0000}"/>
    <cellStyle name="20% - Accent1 6 2 6 8 2" xfId="48726" xr:uid="{00000000-0005-0000-0000-00009FBD0000}"/>
    <cellStyle name="20% - Accent1 6 2 6 9" xfId="48727" xr:uid="{00000000-0005-0000-0000-0000A0BD0000}"/>
    <cellStyle name="20% - Accent1 6 2 7" xfId="48728" xr:uid="{00000000-0005-0000-0000-0000A1BD0000}"/>
    <cellStyle name="20% - Accent1 6 2 7 2" xfId="48729" xr:uid="{00000000-0005-0000-0000-0000A2BD0000}"/>
    <cellStyle name="20% - Accent1 6 2 7 2 2" xfId="48730" xr:uid="{00000000-0005-0000-0000-0000A3BD0000}"/>
    <cellStyle name="20% - Accent1 6 2 7 2 2 2" xfId="48731" xr:uid="{00000000-0005-0000-0000-0000A4BD0000}"/>
    <cellStyle name="20% - Accent1 6 2 7 2 2 2 2" xfId="48732" xr:uid="{00000000-0005-0000-0000-0000A5BD0000}"/>
    <cellStyle name="20% - Accent1 6 2 7 2 2 3" xfId="48733" xr:uid="{00000000-0005-0000-0000-0000A6BD0000}"/>
    <cellStyle name="20% - Accent1 6 2 7 2 3" xfId="48734" xr:uid="{00000000-0005-0000-0000-0000A7BD0000}"/>
    <cellStyle name="20% - Accent1 6 2 7 2 3 2" xfId="48735" xr:uid="{00000000-0005-0000-0000-0000A8BD0000}"/>
    <cellStyle name="20% - Accent1 6 2 7 2 4" xfId="48736" xr:uid="{00000000-0005-0000-0000-0000A9BD0000}"/>
    <cellStyle name="20% - Accent1 6 2 7 3" xfId="48737" xr:uid="{00000000-0005-0000-0000-0000AABD0000}"/>
    <cellStyle name="20% - Accent1 6 2 7 3 2" xfId="48738" xr:uid="{00000000-0005-0000-0000-0000ABBD0000}"/>
    <cellStyle name="20% - Accent1 6 2 7 3 2 2" xfId="48739" xr:uid="{00000000-0005-0000-0000-0000ACBD0000}"/>
    <cellStyle name="20% - Accent1 6 2 7 3 2 2 2" xfId="48740" xr:uid="{00000000-0005-0000-0000-0000ADBD0000}"/>
    <cellStyle name="20% - Accent1 6 2 7 3 2 3" xfId="48741" xr:uid="{00000000-0005-0000-0000-0000AEBD0000}"/>
    <cellStyle name="20% - Accent1 6 2 7 3 3" xfId="48742" xr:uid="{00000000-0005-0000-0000-0000AFBD0000}"/>
    <cellStyle name="20% - Accent1 6 2 7 3 3 2" xfId="48743" xr:uid="{00000000-0005-0000-0000-0000B0BD0000}"/>
    <cellStyle name="20% - Accent1 6 2 7 3 4" xfId="48744" xr:uid="{00000000-0005-0000-0000-0000B1BD0000}"/>
    <cellStyle name="20% - Accent1 6 2 7 4" xfId="48745" xr:uid="{00000000-0005-0000-0000-0000B2BD0000}"/>
    <cellStyle name="20% - Accent1 6 2 7 4 2" xfId="48746" xr:uid="{00000000-0005-0000-0000-0000B3BD0000}"/>
    <cellStyle name="20% - Accent1 6 2 7 4 2 2" xfId="48747" xr:uid="{00000000-0005-0000-0000-0000B4BD0000}"/>
    <cellStyle name="20% - Accent1 6 2 7 4 2 2 2" xfId="48748" xr:uid="{00000000-0005-0000-0000-0000B5BD0000}"/>
    <cellStyle name="20% - Accent1 6 2 7 4 2 3" xfId="48749" xr:uid="{00000000-0005-0000-0000-0000B6BD0000}"/>
    <cellStyle name="20% - Accent1 6 2 7 4 3" xfId="48750" xr:uid="{00000000-0005-0000-0000-0000B7BD0000}"/>
    <cellStyle name="20% - Accent1 6 2 7 4 3 2" xfId="48751" xr:uid="{00000000-0005-0000-0000-0000B8BD0000}"/>
    <cellStyle name="20% - Accent1 6 2 7 4 4" xfId="48752" xr:uid="{00000000-0005-0000-0000-0000B9BD0000}"/>
    <cellStyle name="20% - Accent1 6 2 7 5" xfId="48753" xr:uid="{00000000-0005-0000-0000-0000BABD0000}"/>
    <cellStyle name="20% - Accent1 6 2 7 5 2" xfId="48754" xr:uid="{00000000-0005-0000-0000-0000BBBD0000}"/>
    <cellStyle name="20% - Accent1 6 2 7 5 2 2" xfId="48755" xr:uid="{00000000-0005-0000-0000-0000BCBD0000}"/>
    <cellStyle name="20% - Accent1 6 2 7 5 3" xfId="48756" xr:uid="{00000000-0005-0000-0000-0000BDBD0000}"/>
    <cellStyle name="20% - Accent1 6 2 7 6" xfId="48757" xr:uid="{00000000-0005-0000-0000-0000BEBD0000}"/>
    <cellStyle name="20% - Accent1 6 2 7 6 2" xfId="48758" xr:uid="{00000000-0005-0000-0000-0000BFBD0000}"/>
    <cellStyle name="20% - Accent1 6 2 7 6 2 2" xfId="48759" xr:uid="{00000000-0005-0000-0000-0000C0BD0000}"/>
    <cellStyle name="20% - Accent1 6 2 7 6 3" xfId="48760" xr:uid="{00000000-0005-0000-0000-0000C1BD0000}"/>
    <cellStyle name="20% - Accent1 6 2 7 7" xfId="48761" xr:uid="{00000000-0005-0000-0000-0000C2BD0000}"/>
    <cellStyle name="20% - Accent1 6 2 7 7 2" xfId="48762" xr:uid="{00000000-0005-0000-0000-0000C3BD0000}"/>
    <cellStyle name="20% - Accent1 6 2 7 8" xfId="48763" xr:uid="{00000000-0005-0000-0000-0000C4BD0000}"/>
    <cellStyle name="20% - Accent1 6 2 7 8 2" xfId="48764" xr:uid="{00000000-0005-0000-0000-0000C5BD0000}"/>
    <cellStyle name="20% - Accent1 6 2 7 9" xfId="48765" xr:uid="{00000000-0005-0000-0000-0000C6BD0000}"/>
    <cellStyle name="20% - Accent1 6 2 8" xfId="48766" xr:uid="{00000000-0005-0000-0000-0000C7BD0000}"/>
    <cellStyle name="20% - Accent1 6 2 8 2" xfId="48767" xr:uid="{00000000-0005-0000-0000-0000C8BD0000}"/>
    <cellStyle name="20% - Accent1 6 2 8 2 2" xfId="48768" xr:uid="{00000000-0005-0000-0000-0000C9BD0000}"/>
    <cellStyle name="20% - Accent1 6 2 8 2 2 2" xfId="48769" xr:uid="{00000000-0005-0000-0000-0000CABD0000}"/>
    <cellStyle name="20% - Accent1 6 2 8 2 3" xfId="48770" xr:uid="{00000000-0005-0000-0000-0000CBBD0000}"/>
    <cellStyle name="20% - Accent1 6 2 8 3" xfId="48771" xr:uid="{00000000-0005-0000-0000-0000CCBD0000}"/>
    <cellStyle name="20% - Accent1 6 2 8 3 2" xfId="48772" xr:uid="{00000000-0005-0000-0000-0000CDBD0000}"/>
    <cellStyle name="20% - Accent1 6 2 8 4" xfId="48773" xr:uid="{00000000-0005-0000-0000-0000CEBD0000}"/>
    <cellStyle name="20% - Accent1 6 2 9" xfId="48774" xr:uid="{00000000-0005-0000-0000-0000CFBD0000}"/>
    <cellStyle name="20% - Accent1 6 2 9 2" xfId="48775" xr:uid="{00000000-0005-0000-0000-0000D0BD0000}"/>
    <cellStyle name="20% - Accent1 6 2 9 2 2" xfId="48776" xr:uid="{00000000-0005-0000-0000-0000D1BD0000}"/>
    <cellStyle name="20% - Accent1 6 2 9 2 2 2" xfId="48777" xr:uid="{00000000-0005-0000-0000-0000D2BD0000}"/>
    <cellStyle name="20% - Accent1 6 2 9 2 3" xfId="48778" xr:uid="{00000000-0005-0000-0000-0000D3BD0000}"/>
    <cellStyle name="20% - Accent1 6 2 9 3" xfId="48779" xr:uid="{00000000-0005-0000-0000-0000D4BD0000}"/>
    <cellStyle name="20% - Accent1 6 2 9 3 2" xfId="48780" xr:uid="{00000000-0005-0000-0000-0000D5BD0000}"/>
    <cellStyle name="20% - Accent1 6 2 9 4" xfId="48781" xr:uid="{00000000-0005-0000-0000-0000D6BD0000}"/>
    <cellStyle name="20% - Accent1 6 3" xfId="48782" xr:uid="{00000000-0005-0000-0000-0000D7BD0000}"/>
    <cellStyle name="20% - Accent1 6 3 10" xfId="48783" xr:uid="{00000000-0005-0000-0000-0000D8BD0000}"/>
    <cellStyle name="20% - Accent1 6 3 10 2" xfId="48784" xr:uid="{00000000-0005-0000-0000-0000D9BD0000}"/>
    <cellStyle name="20% - Accent1 6 3 10 2 2" xfId="48785" xr:uid="{00000000-0005-0000-0000-0000DABD0000}"/>
    <cellStyle name="20% - Accent1 6 3 10 3" xfId="48786" xr:uid="{00000000-0005-0000-0000-0000DBBD0000}"/>
    <cellStyle name="20% - Accent1 6 3 11" xfId="48787" xr:uid="{00000000-0005-0000-0000-0000DCBD0000}"/>
    <cellStyle name="20% - Accent1 6 3 11 2" xfId="48788" xr:uid="{00000000-0005-0000-0000-0000DDBD0000}"/>
    <cellStyle name="20% - Accent1 6 3 11 2 2" xfId="48789" xr:uid="{00000000-0005-0000-0000-0000DEBD0000}"/>
    <cellStyle name="20% - Accent1 6 3 11 3" xfId="48790" xr:uid="{00000000-0005-0000-0000-0000DFBD0000}"/>
    <cellStyle name="20% - Accent1 6 3 12" xfId="48791" xr:uid="{00000000-0005-0000-0000-0000E0BD0000}"/>
    <cellStyle name="20% - Accent1 6 3 12 2" xfId="48792" xr:uid="{00000000-0005-0000-0000-0000E1BD0000}"/>
    <cellStyle name="20% - Accent1 6 3 13" xfId="48793" xr:uid="{00000000-0005-0000-0000-0000E2BD0000}"/>
    <cellStyle name="20% - Accent1 6 3 13 2" xfId="48794" xr:uid="{00000000-0005-0000-0000-0000E3BD0000}"/>
    <cellStyle name="20% - Accent1 6 3 14" xfId="48795" xr:uid="{00000000-0005-0000-0000-0000E4BD0000}"/>
    <cellStyle name="20% - Accent1 6 3 2" xfId="48796" xr:uid="{00000000-0005-0000-0000-0000E5BD0000}"/>
    <cellStyle name="20% - Accent1 6 3 2 10" xfId="48797" xr:uid="{00000000-0005-0000-0000-0000E6BD0000}"/>
    <cellStyle name="20% - Accent1 6 3 2 10 2" xfId="48798" xr:uid="{00000000-0005-0000-0000-0000E7BD0000}"/>
    <cellStyle name="20% - Accent1 6 3 2 11" xfId="48799" xr:uid="{00000000-0005-0000-0000-0000E8BD0000}"/>
    <cellStyle name="20% - Accent1 6 3 2 2" xfId="48800" xr:uid="{00000000-0005-0000-0000-0000E9BD0000}"/>
    <cellStyle name="20% - Accent1 6 3 2 2 2" xfId="48801" xr:uid="{00000000-0005-0000-0000-0000EABD0000}"/>
    <cellStyle name="20% - Accent1 6 3 2 2 2 2" xfId="48802" xr:uid="{00000000-0005-0000-0000-0000EBBD0000}"/>
    <cellStyle name="20% - Accent1 6 3 2 2 2 2 2" xfId="48803" xr:uid="{00000000-0005-0000-0000-0000ECBD0000}"/>
    <cellStyle name="20% - Accent1 6 3 2 2 2 2 2 2" xfId="48804" xr:uid="{00000000-0005-0000-0000-0000EDBD0000}"/>
    <cellStyle name="20% - Accent1 6 3 2 2 2 2 3" xfId="48805" xr:uid="{00000000-0005-0000-0000-0000EEBD0000}"/>
    <cellStyle name="20% - Accent1 6 3 2 2 2 3" xfId="48806" xr:uid="{00000000-0005-0000-0000-0000EFBD0000}"/>
    <cellStyle name="20% - Accent1 6 3 2 2 2 3 2" xfId="48807" xr:uid="{00000000-0005-0000-0000-0000F0BD0000}"/>
    <cellStyle name="20% - Accent1 6 3 2 2 2 4" xfId="48808" xr:uid="{00000000-0005-0000-0000-0000F1BD0000}"/>
    <cellStyle name="20% - Accent1 6 3 2 2 3" xfId="48809" xr:uid="{00000000-0005-0000-0000-0000F2BD0000}"/>
    <cellStyle name="20% - Accent1 6 3 2 2 3 2" xfId="48810" xr:uid="{00000000-0005-0000-0000-0000F3BD0000}"/>
    <cellStyle name="20% - Accent1 6 3 2 2 3 2 2" xfId="48811" xr:uid="{00000000-0005-0000-0000-0000F4BD0000}"/>
    <cellStyle name="20% - Accent1 6 3 2 2 3 2 2 2" xfId="48812" xr:uid="{00000000-0005-0000-0000-0000F5BD0000}"/>
    <cellStyle name="20% - Accent1 6 3 2 2 3 2 3" xfId="48813" xr:uid="{00000000-0005-0000-0000-0000F6BD0000}"/>
    <cellStyle name="20% - Accent1 6 3 2 2 3 3" xfId="48814" xr:uid="{00000000-0005-0000-0000-0000F7BD0000}"/>
    <cellStyle name="20% - Accent1 6 3 2 2 3 3 2" xfId="48815" xr:uid="{00000000-0005-0000-0000-0000F8BD0000}"/>
    <cellStyle name="20% - Accent1 6 3 2 2 3 4" xfId="48816" xr:uid="{00000000-0005-0000-0000-0000F9BD0000}"/>
    <cellStyle name="20% - Accent1 6 3 2 2 4" xfId="48817" xr:uid="{00000000-0005-0000-0000-0000FABD0000}"/>
    <cellStyle name="20% - Accent1 6 3 2 2 4 2" xfId="48818" xr:uid="{00000000-0005-0000-0000-0000FBBD0000}"/>
    <cellStyle name="20% - Accent1 6 3 2 2 4 2 2" xfId="48819" xr:uid="{00000000-0005-0000-0000-0000FCBD0000}"/>
    <cellStyle name="20% - Accent1 6 3 2 2 4 2 2 2" xfId="48820" xr:uid="{00000000-0005-0000-0000-0000FDBD0000}"/>
    <cellStyle name="20% - Accent1 6 3 2 2 4 2 3" xfId="48821" xr:uid="{00000000-0005-0000-0000-0000FEBD0000}"/>
    <cellStyle name="20% - Accent1 6 3 2 2 4 3" xfId="48822" xr:uid="{00000000-0005-0000-0000-0000FFBD0000}"/>
    <cellStyle name="20% - Accent1 6 3 2 2 4 3 2" xfId="48823" xr:uid="{00000000-0005-0000-0000-000000BE0000}"/>
    <cellStyle name="20% - Accent1 6 3 2 2 4 4" xfId="48824" xr:uid="{00000000-0005-0000-0000-000001BE0000}"/>
    <cellStyle name="20% - Accent1 6 3 2 2 5" xfId="48825" xr:uid="{00000000-0005-0000-0000-000002BE0000}"/>
    <cellStyle name="20% - Accent1 6 3 2 2 5 2" xfId="48826" xr:uid="{00000000-0005-0000-0000-000003BE0000}"/>
    <cellStyle name="20% - Accent1 6 3 2 2 5 2 2" xfId="48827" xr:uid="{00000000-0005-0000-0000-000004BE0000}"/>
    <cellStyle name="20% - Accent1 6 3 2 2 5 3" xfId="48828" xr:uid="{00000000-0005-0000-0000-000005BE0000}"/>
    <cellStyle name="20% - Accent1 6 3 2 2 6" xfId="48829" xr:uid="{00000000-0005-0000-0000-000006BE0000}"/>
    <cellStyle name="20% - Accent1 6 3 2 2 6 2" xfId="48830" xr:uid="{00000000-0005-0000-0000-000007BE0000}"/>
    <cellStyle name="20% - Accent1 6 3 2 2 6 2 2" xfId="48831" xr:uid="{00000000-0005-0000-0000-000008BE0000}"/>
    <cellStyle name="20% - Accent1 6 3 2 2 6 3" xfId="48832" xr:uid="{00000000-0005-0000-0000-000009BE0000}"/>
    <cellStyle name="20% - Accent1 6 3 2 2 7" xfId="48833" xr:uid="{00000000-0005-0000-0000-00000ABE0000}"/>
    <cellStyle name="20% - Accent1 6 3 2 2 7 2" xfId="48834" xr:uid="{00000000-0005-0000-0000-00000BBE0000}"/>
    <cellStyle name="20% - Accent1 6 3 2 2 8" xfId="48835" xr:uid="{00000000-0005-0000-0000-00000CBE0000}"/>
    <cellStyle name="20% - Accent1 6 3 2 2 8 2" xfId="48836" xr:uid="{00000000-0005-0000-0000-00000DBE0000}"/>
    <cellStyle name="20% - Accent1 6 3 2 2 9" xfId="48837" xr:uid="{00000000-0005-0000-0000-00000EBE0000}"/>
    <cellStyle name="20% - Accent1 6 3 2 3" xfId="48838" xr:uid="{00000000-0005-0000-0000-00000FBE0000}"/>
    <cellStyle name="20% - Accent1 6 3 2 3 2" xfId="48839" xr:uid="{00000000-0005-0000-0000-000010BE0000}"/>
    <cellStyle name="20% - Accent1 6 3 2 3 2 2" xfId="48840" xr:uid="{00000000-0005-0000-0000-000011BE0000}"/>
    <cellStyle name="20% - Accent1 6 3 2 3 2 2 2" xfId="48841" xr:uid="{00000000-0005-0000-0000-000012BE0000}"/>
    <cellStyle name="20% - Accent1 6 3 2 3 2 2 2 2" xfId="48842" xr:uid="{00000000-0005-0000-0000-000013BE0000}"/>
    <cellStyle name="20% - Accent1 6 3 2 3 2 2 3" xfId="48843" xr:uid="{00000000-0005-0000-0000-000014BE0000}"/>
    <cellStyle name="20% - Accent1 6 3 2 3 2 3" xfId="48844" xr:uid="{00000000-0005-0000-0000-000015BE0000}"/>
    <cellStyle name="20% - Accent1 6 3 2 3 2 3 2" xfId="48845" xr:uid="{00000000-0005-0000-0000-000016BE0000}"/>
    <cellStyle name="20% - Accent1 6 3 2 3 2 4" xfId="48846" xr:uid="{00000000-0005-0000-0000-000017BE0000}"/>
    <cellStyle name="20% - Accent1 6 3 2 3 3" xfId="48847" xr:uid="{00000000-0005-0000-0000-000018BE0000}"/>
    <cellStyle name="20% - Accent1 6 3 2 3 3 2" xfId="48848" xr:uid="{00000000-0005-0000-0000-000019BE0000}"/>
    <cellStyle name="20% - Accent1 6 3 2 3 3 2 2" xfId="48849" xr:uid="{00000000-0005-0000-0000-00001ABE0000}"/>
    <cellStyle name="20% - Accent1 6 3 2 3 3 2 2 2" xfId="48850" xr:uid="{00000000-0005-0000-0000-00001BBE0000}"/>
    <cellStyle name="20% - Accent1 6 3 2 3 3 2 3" xfId="48851" xr:uid="{00000000-0005-0000-0000-00001CBE0000}"/>
    <cellStyle name="20% - Accent1 6 3 2 3 3 3" xfId="48852" xr:uid="{00000000-0005-0000-0000-00001DBE0000}"/>
    <cellStyle name="20% - Accent1 6 3 2 3 3 3 2" xfId="48853" xr:uid="{00000000-0005-0000-0000-00001EBE0000}"/>
    <cellStyle name="20% - Accent1 6 3 2 3 3 4" xfId="48854" xr:uid="{00000000-0005-0000-0000-00001FBE0000}"/>
    <cellStyle name="20% - Accent1 6 3 2 3 4" xfId="48855" xr:uid="{00000000-0005-0000-0000-000020BE0000}"/>
    <cellStyle name="20% - Accent1 6 3 2 3 4 2" xfId="48856" xr:uid="{00000000-0005-0000-0000-000021BE0000}"/>
    <cellStyle name="20% - Accent1 6 3 2 3 4 2 2" xfId="48857" xr:uid="{00000000-0005-0000-0000-000022BE0000}"/>
    <cellStyle name="20% - Accent1 6 3 2 3 4 2 2 2" xfId="48858" xr:uid="{00000000-0005-0000-0000-000023BE0000}"/>
    <cellStyle name="20% - Accent1 6 3 2 3 4 2 3" xfId="48859" xr:uid="{00000000-0005-0000-0000-000024BE0000}"/>
    <cellStyle name="20% - Accent1 6 3 2 3 4 3" xfId="48860" xr:uid="{00000000-0005-0000-0000-000025BE0000}"/>
    <cellStyle name="20% - Accent1 6 3 2 3 4 3 2" xfId="48861" xr:uid="{00000000-0005-0000-0000-000026BE0000}"/>
    <cellStyle name="20% - Accent1 6 3 2 3 4 4" xfId="48862" xr:uid="{00000000-0005-0000-0000-000027BE0000}"/>
    <cellStyle name="20% - Accent1 6 3 2 3 5" xfId="48863" xr:uid="{00000000-0005-0000-0000-000028BE0000}"/>
    <cellStyle name="20% - Accent1 6 3 2 3 5 2" xfId="48864" xr:uid="{00000000-0005-0000-0000-000029BE0000}"/>
    <cellStyle name="20% - Accent1 6 3 2 3 5 2 2" xfId="48865" xr:uid="{00000000-0005-0000-0000-00002ABE0000}"/>
    <cellStyle name="20% - Accent1 6 3 2 3 5 3" xfId="48866" xr:uid="{00000000-0005-0000-0000-00002BBE0000}"/>
    <cellStyle name="20% - Accent1 6 3 2 3 6" xfId="48867" xr:uid="{00000000-0005-0000-0000-00002CBE0000}"/>
    <cellStyle name="20% - Accent1 6 3 2 3 6 2" xfId="48868" xr:uid="{00000000-0005-0000-0000-00002DBE0000}"/>
    <cellStyle name="20% - Accent1 6 3 2 3 6 2 2" xfId="48869" xr:uid="{00000000-0005-0000-0000-00002EBE0000}"/>
    <cellStyle name="20% - Accent1 6 3 2 3 6 3" xfId="48870" xr:uid="{00000000-0005-0000-0000-00002FBE0000}"/>
    <cellStyle name="20% - Accent1 6 3 2 3 7" xfId="48871" xr:uid="{00000000-0005-0000-0000-000030BE0000}"/>
    <cellStyle name="20% - Accent1 6 3 2 3 7 2" xfId="48872" xr:uid="{00000000-0005-0000-0000-000031BE0000}"/>
    <cellStyle name="20% - Accent1 6 3 2 3 8" xfId="48873" xr:uid="{00000000-0005-0000-0000-000032BE0000}"/>
    <cellStyle name="20% - Accent1 6 3 2 3 8 2" xfId="48874" xr:uid="{00000000-0005-0000-0000-000033BE0000}"/>
    <cellStyle name="20% - Accent1 6 3 2 3 9" xfId="48875" xr:uid="{00000000-0005-0000-0000-000034BE0000}"/>
    <cellStyle name="20% - Accent1 6 3 2 4" xfId="48876" xr:uid="{00000000-0005-0000-0000-000035BE0000}"/>
    <cellStyle name="20% - Accent1 6 3 2 4 2" xfId="48877" xr:uid="{00000000-0005-0000-0000-000036BE0000}"/>
    <cellStyle name="20% - Accent1 6 3 2 4 2 2" xfId="48878" xr:uid="{00000000-0005-0000-0000-000037BE0000}"/>
    <cellStyle name="20% - Accent1 6 3 2 4 2 2 2" xfId="48879" xr:uid="{00000000-0005-0000-0000-000038BE0000}"/>
    <cellStyle name="20% - Accent1 6 3 2 4 2 3" xfId="48880" xr:uid="{00000000-0005-0000-0000-000039BE0000}"/>
    <cellStyle name="20% - Accent1 6 3 2 4 3" xfId="48881" xr:uid="{00000000-0005-0000-0000-00003ABE0000}"/>
    <cellStyle name="20% - Accent1 6 3 2 4 3 2" xfId="48882" xr:uid="{00000000-0005-0000-0000-00003BBE0000}"/>
    <cellStyle name="20% - Accent1 6 3 2 4 4" xfId="48883" xr:uid="{00000000-0005-0000-0000-00003CBE0000}"/>
    <cellStyle name="20% - Accent1 6 3 2 5" xfId="48884" xr:uid="{00000000-0005-0000-0000-00003DBE0000}"/>
    <cellStyle name="20% - Accent1 6 3 2 5 2" xfId="48885" xr:uid="{00000000-0005-0000-0000-00003EBE0000}"/>
    <cellStyle name="20% - Accent1 6 3 2 5 2 2" xfId="48886" xr:uid="{00000000-0005-0000-0000-00003FBE0000}"/>
    <cellStyle name="20% - Accent1 6 3 2 5 2 2 2" xfId="48887" xr:uid="{00000000-0005-0000-0000-000040BE0000}"/>
    <cellStyle name="20% - Accent1 6 3 2 5 2 3" xfId="48888" xr:uid="{00000000-0005-0000-0000-000041BE0000}"/>
    <cellStyle name="20% - Accent1 6 3 2 5 3" xfId="48889" xr:uid="{00000000-0005-0000-0000-000042BE0000}"/>
    <cellStyle name="20% - Accent1 6 3 2 5 3 2" xfId="48890" xr:uid="{00000000-0005-0000-0000-000043BE0000}"/>
    <cellStyle name="20% - Accent1 6 3 2 5 4" xfId="48891" xr:uid="{00000000-0005-0000-0000-000044BE0000}"/>
    <cellStyle name="20% - Accent1 6 3 2 6" xfId="48892" xr:uid="{00000000-0005-0000-0000-000045BE0000}"/>
    <cellStyle name="20% - Accent1 6 3 2 6 2" xfId="48893" xr:uid="{00000000-0005-0000-0000-000046BE0000}"/>
    <cellStyle name="20% - Accent1 6 3 2 6 2 2" xfId="48894" xr:uid="{00000000-0005-0000-0000-000047BE0000}"/>
    <cellStyle name="20% - Accent1 6 3 2 6 2 2 2" xfId="48895" xr:uid="{00000000-0005-0000-0000-000048BE0000}"/>
    <cellStyle name="20% - Accent1 6 3 2 6 2 3" xfId="48896" xr:uid="{00000000-0005-0000-0000-000049BE0000}"/>
    <cellStyle name="20% - Accent1 6 3 2 6 3" xfId="48897" xr:uid="{00000000-0005-0000-0000-00004ABE0000}"/>
    <cellStyle name="20% - Accent1 6 3 2 6 3 2" xfId="48898" xr:uid="{00000000-0005-0000-0000-00004BBE0000}"/>
    <cellStyle name="20% - Accent1 6 3 2 6 4" xfId="48899" xr:uid="{00000000-0005-0000-0000-00004CBE0000}"/>
    <cellStyle name="20% - Accent1 6 3 2 7" xfId="48900" xr:uid="{00000000-0005-0000-0000-00004DBE0000}"/>
    <cellStyle name="20% - Accent1 6 3 2 7 2" xfId="48901" xr:uid="{00000000-0005-0000-0000-00004EBE0000}"/>
    <cellStyle name="20% - Accent1 6 3 2 7 2 2" xfId="48902" xr:uid="{00000000-0005-0000-0000-00004FBE0000}"/>
    <cellStyle name="20% - Accent1 6 3 2 7 3" xfId="48903" xr:uid="{00000000-0005-0000-0000-000050BE0000}"/>
    <cellStyle name="20% - Accent1 6 3 2 8" xfId="48904" xr:uid="{00000000-0005-0000-0000-000051BE0000}"/>
    <cellStyle name="20% - Accent1 6 3 2 8 2" xfId="48905" xr:uid="{00000000-0005-0000-0000-000052BE0000}"/>
    <cellStyle name="20% - Accent1 6 3 2 8 2 2" xfId="48906" xr:uid="{00000000-0005-0000-0000-000053BE0000}"/>
    <cellStyle name="20% - Accent1 6 3 2 8 3" xfId="48907" xr:uid="{00000000-0005-0000-0000-000054BE0000}"/>
    <cellStyle name="20% - Accent1 6 3 2 9" xfId="48908" xr:uid="{00000000-0005-0000-0000-000055BE0000}"/>
    <cellStyle name="20% - Accent1 6 3 2 9 2" xfId="48909" xr:uid="{00000000-0005-0000-0000-000056BE0000}"/>
    <cellStyle name="20% - Accent1 6 3 3" xfId="48910" xr:uid="{00000000-0005-0000-0000-000057BE0000}"/>
    <cellStyle name="20% - Accent1 6 3 3 10" xfId="48911" xr:uid="{00000000-0005-0000-0000-000058BE0000}"/>
    <cellStyle name="20% - Accent1 6 3 3 10 2" xfId="48912" xr:uid="{00000000-0005-0000-0000-000059BE0000}"/>
    <cellStyle name="20% - Accent1 6 3 3 11" xfId="48913" xr:uid="{00000000-0005-0000-0000-00005ABE0000}"/>
    <cellStyle name="20% - Accent1 6 3 3 2" xfId="48914" xr:uid="{00000000-0005-0000-0000-00005BBE0000}"/>
    <cellStyle name="20% - Accent1 6 3 3 2 2" xfId="48915" xr:uid="{00000000-0005-0000-0000-00005CBE0000}"/>
    <cellStyle name="20% - Accent1 6 3 3 2 2 2" xfId="48916" xr:uid="{00000000-0005-0000-0000-00005DBE0000}"/>
    <cellStyle name="20% - Accent1 6 3 3 2 2 2 2" xfId="48917" xr:uid="{00000000-0005-0000-0000-00005EBE0000}"/>
    <cellStyle name="20% - Accent1 6 3 3 2 2 2 2 2" xfId="48918" xr:uid="{00000000-0005-0000-0000-00005FBE0000}"/>
    <cellStyle name="20% - Accent1 6 3 3 2 2 2 3" xfId="48919" xr:uid="{00000000-0005-0000-0000-000060BE0000}"/>
    <cellStyle name="20% - Accent1 6 3 3 2 2 3" xfId="48920" xr:uid="{00000000-0005-0000-0000-000061BE0000}"/>
    <cellStyle name="20% - Accent1 6 3 3 2 2 3 2" xfId="48921" xr:uid="{00000000-0005-0000-0000-000062BE0000}"/>
    <cellStyle name="20% - Accent1 6 3 3 2 2 4" xfId="48922" xr:uid="{00000000-0005-0000-0000-000063BE0000}"/>
    <cellStyle name="20% - Accent1 6 3 3 2 3" xfId="48923" xr:uid="{00000000-0005-0000-0000-000064BE0000}"/>
    <cellStyle name="20% - Accent1 6 3 3 2 3 2" xfId="48924" xr:uid="{00000000-0005-0000-0000-000065BE0000}"/>
    <cellStyle name="20% - Accent1 6 3 3 2 3 2 2" xfId="48925" xr:uid="{00000000-0005-0000-0000-000066BE0000}"/>
    <cellStyle name="20% - Accent1 6 3 3 2 3 2 2 2" xfId="48926" xr:uid="{00000000-0005-0000-0000-000067BE0000}"/>
    <cellStyle name="20% - Accent1 6 3 3 2 3 2 3" xfId="48927" xr:uid="{00000000-0005-0000-0000-000068BE0000}"/>
    <cellStyle name="20% - Accent1 6 3 3 2 3 3" xfId="48928" xr:uid="{00000000-0005-0000-0000-000069BE0000}"/>
    <cellStyle name="20% - Accent1 6 3 3 2 3 3 2" xfId="48929" xr:uid="{00000000-0005-0000-0000-00006ABE0000}"/>
    <cellStyle name="20% - Accent1 6 3 3 2 3 4" xfId="48930" xr:uid="{00000000-0005-0000-0000-00006BBE0000}"/>
    <cellStyle name="20% - Accent1 6 3 3 2 4" xfId="48931" xr:uid="{00000000-0005-0000-0000-00006CBE0000}"/>
    <cellStyle name="20% - Accent1 6 3 3 2 4 2" xfId="48932" xr:uid="{00000000-0005-0000-0000-00006DBE0000}"/>
    <cellStyle name="20% - Accent1 6 3 3 2 4 2 2" xfId="48933" xr:uid="{00000000-0005-0000-0000-00006EBE0000}"/>
    <cellStyle name="20% - Accent1 6 3 3 2 4 2 2 2" xfId="48934" xr:uid="{00000000-0005-0000-0000-00006FBE0000}"/>
    <cellStyle name="20% - Accent1 6 3 3 2 4 2 3" xfId="48935" xr:uid="{00000000-0005-0000-0000-000070BE0000}"/>
    <cellStyle name="20% - Accent1 6 3 3 2 4 3" xfId="48936" xr:uid="{00000000-0005-0000-0000-000071BE0000}"/>
    <cellStyle name="20% - Accent1 6 3 3 2 4 3 2" xfId="48937" xr:uid="{00000000-0005-0000-0000-000072BE0000}"/>
    <cellStyle name="20% - Accent1 6 3 3 2 4 4" xfId="48938" xr:uid="{00000000-0005-0000-0000-000073BE0000}"/>
    <cellStyle name="20% - Accent1 6 3 3 2 5" xfId="48939" xr:uid="{00000000-0005-0000-0000-000074BE0000}"/>
    <cellStyle name="20% - Accent1 6 3 3 2 5 2" xfId="48940" xr:uid="{00000000-0005-0000-0000-000075BE0000}"/>
    <cellStyle name="20% - Accent1 6 3 3 2 5 2 2" xfId="48941" xr:uid="{00000000-0005-0000-0000-000076BE0000}"/>
    <cellStyle name="20% - Accent1 6 3 3 2 5 3" xfId="48942" xr:uid="{00000000-0005-0000-0000-000077BE0000}"/>
    <cellStyle name="20% - Accent1 6 3 3 2 6" xfId="48943" xr:uid="{00000000-0005-0000-0000-000078BE0000}"/>
    <cellStyle name="20% - Accent1 6 3 3 2 6 2" xfId="48944" xr:uid="{00000000-0005-0000-0000-000079BE0000}"/>
    <cellStyle name="20% - Accent1 6 3 3 2 6 2 2" xfId="48945" xr:uid="{00000000-0005-0000-0000-00007ABE0000}"/>
    <cellStyle name="20% - Accent1 6 3 3 2 6 3" xfId="48946" xr:uid="{00000000-0005-0000-0000-00007BBE0000}"/>
    <cellStyle name="20% - Accent1 6 3 3 2 7" xfId="48947" xr:uid="{00000000-0005-0000-0000-00007CBE0000}"/>
    <cellStyle name="20% - Accent1 6 3 3 2 7 2" xfId="48948" xr:uid="{00000000-0005-0000-0000-00007DBE0000}"/>
    <cellStyle name="20% - Accent1 6 3 3 2 8" xfId="48949" xr:uid="{00000000-0005-0000-0000-00007EBE0000}"/>
    <cellStyle name="20% - Accent1 6 3 3 2 8 2" xfId="48950" xr:uid="{00000000-0005-0000-0000-00007FBE0000}"/>
    <cellStyle name="20% - Accent1 6 3 3 2 9" xfId="48951" xr:uid="{00000000-0005-0000-0000-000080BE0000}"/>
    <cellStyle name="20% - Accent1 6 3 3 3" xfId="48952" xr:uid="{00000000-0005-0000-0000-000081BE0000}"/>
    <cellStyle name="20% - Accent1 6 3 3 3 2" xfId="48953" xr:uid="{00000000-0005-0000-0000-000082BE0000}"/>
    <cellStyle name="20% - Accent1 6 3 3 3 2 2" xfId="48954" xr:uid="{00000000-0005-0000-0000-000083BE0000}"/>
    <cellStyle name="20% - Accent1 6 3 3 3 2 2 2" xfId="48955" xr:uid="{00000000-0005-0000-0000-000084BE0000}"/>
    <cellStyle name="20% - Accent1 6 3 3 3 2 2 2 2" xfId="48956" xr:uid="{00000000-0005-0000-0000-000085BE0000}"/>
    <cellStyle name="20% - Accent1 6 3 3 3 2 2 3" xfId="48957" xr:uid="{00000000-0005-0000-0000-000086BE0000}"/>
    <cellStyle name="20% - Accent1 6 3 3 3 2 3" xfId="48958" xr:uid="{00000000-0005-0000-0000-000087BE0000}"/>
    <cellStyle name="20% - Accent1 6 3 3 3 2 3 2" xfId="48959" xr:uid="{00000000-0005-0000-0000-000088BE0000}"/>
    <cellStyle name="20% - Accent1 6 3 3 3 2 4" xfId="48960" xr:uid="{00000000-0005-0000-0000-000089BE0000}"/>
    <cellStyle name="20% - Accent1 6 3 3 3 3" xfId="48961" xr:uid="{00000000-0005-0000-0000-00008ABE0000}"/>
    <cellStyle name="20% - Accent1 6 3 3 3 3 2" xfId="48962" xr:uid="{00000000-0005-0000-0000-00008BBE0000}"/>
    <cellStyle name="20% - Accent1 6 3 3 3 3 2 2" xfId="48963" xr:uid="{00000000-0005-0000-0000-00008CBE0000}"/>
    <cellStyle name="20% - Accent1 6 3 3 3 3 2 2 2" xfId="48964" xr:uid="{00000000-0005-0000-0000-00008DBE0000}"/>
    <cellStyle name="20% - Accent1 6 3 3 3 3 2 3" xfId="48965" xr:uid="{00000000-0005-0000-0000-00008EBE0000}"/>
    <cellStyle name="20% - Accent1 6 3 3 3 3 3" xfId="48966" xr:uid="{00000000-0005-0000-0000-00008FBE0000}"/>
    <cellStyle name="20% - Accent1 6 3 3 3 3 3 2" xfId="48967" xr:uid="{00000000-0005-0000-0000-000090BE0000}"/>
    <cellStyle name="20% - Accent1 6 3 3 3 3 4" xfId="48968" xr:uid="{00000000-0005-0000-0000-000091BE0000}"/>
    <cellStyle name="20% - Accent1 6 3 3 3 4" xfId="48969" xr:uid="{00000000-0005-0000-0000-000092BE0000}"/>
    <cellStyle name="20% - Accent1 6 3 3 3 4 2" xfId="48970" xr:uid="{00000000-0005-0000-0000-000093BE0000}"/>
    <cellStyle name="20% - Accent1 6 3 3 3 4 2 2" xfId="48971" xr:uid="{00000000-0005-0000-0000-000094BE0000}"/>
    <cellStyle name="20% - Accent1 6 3 3 3 4 2 2 2" xfId="48972" xr:uid="{00000000-0005-0000-0000-000095BE0000}"/>
    <cellStyle name="20% - Accent1 6 3 3 3 4 2 3" xfId="48973" xr:uid="{00000000-0005-0000-0000-000096BE0000}"/>
    <cellStyle name="20% - Accent1 6 3 3 3 4 3" xfId="48974" xr:uid="{00000000-0005-0000-0000-000097BE0000}"/>
    <cellStyle name="20% - Accent1 6 3 3 3 4 3 2" xfId="48975" xr:uid="{00000000-0005-0000-0000-000098BE0000}"/>
    <cellStyle name="20% - Accent1 6 3 3 3 4 4" xfId="48976" xr:uid="{00000000-0005-0000-0000-000099BE0000}"/>
    <cellStyle name="20% - Accent1 6 3 3 3 5" xfId="48977" xr:uid="{00000000-0005-0000-0000-00009ABE0000}"/>
    <cellStyle name="20% - Accent1 6 3 3 3 5 2" xfId="48978" xr:uid="{00000000-0005-0000-0000-00009BBE0000}"/>
    <cellStyle name="20% - Accent1 6 3 3 3 5 2 2" xfId="48979" xr:uid="{00000000-0005-0000-0000-00009CBE0000}"/>
    <cellStyle name="20% - Accent1 6 3 3 3 5 3" xfId="48980" xr:uid="{00000000-0005-0000-0000-00009DBE0000}"/>
    <cellStyle name="20% - Accent1 6 3 3 3 6" xfId="48981" xr:uid="{00000000-0005-0000-0000-00009EBE0000}"/>
    <cellStyle name="20% - Accent1 6 3 3 3 6 2" xfId="48982" xr:uid="{00000000-0005-0000-0000-00009FBE0000}"/>
    <cellStyle name="20% - Accent1 6 3 3 3 6 2 2" xfId="48983" xr:uid="{00000000-0005-0000-0000-0000A0BE0000}"/>
    <cellStyle name="20% - Accent1 6 3 3 3 6 3" xfId="48984" xr:uid="{00000000-0005-0000-0000-0000A1BE0000}"/>
    <cellStyle name="20% - Accent1 6 3 3 3 7" xfId="48985" xr:uid="{00000000-0005-0000-0000-0000A2BE0000}"/>
    <cellStyle name="20% - Accent1 6 3 3 3 7 2" xfId="48986" xr:uid="{00000000-0005-0000-0000-0000A3BE0000}"/>
    <cellStyle name="20% - Accent1 6 3 3 3 8" xfId="48987" xr:uid="{00000000-0005-0000-0000-0000A4BE0000}"/>
    <cellStyle name="20% - Accent1 6 3 3 3 8 2" xfId="48988" xr:uid="{00000000-0005-0000-0000-0000A5BE0000}"/>
    <cellStyle name="20% - Accent1 6 3 3 3 9" xfId="48989" xr:uid="{00000000-0005-0000-0000-0000A6BE0000}"/>
    <cellStyle name="20% - Accent1 6 3 3 4" xfId="48990" xr:uid="{00000000-0005-0000-0000-0000A7BE0000}"/>
    <cellStyle name="20% - Accent1 6 3 3 4 2" xfId="48991" xr:uid="{00000000-0005-0000-0000-0000A8BE0000}"/>
    <cellStyle name="20% - Accent1 6 3 3 4 2 2" xfId="48992" xr:uid="{00000000-0005-0000-0000-0000A9BE0000}"/>
    <cellStyle name="20% - Accent1 6 3 3 4 2 2 2" xfId="48993" xr:uid="{00000000-0005-0000-0000-0000AABE0000}"/>
    <cellStyle name="20% - Accent1 6 3 3 4 2 3" xfId="48994" xr:uid="{00000000-0005-0000-0000-0000ABBE0000}"/>
    <cellStyle name="20% - Accent1 6 3 3 4 3" xfId="48995" xr:uid="{00000000-0005-0000-0000-0000ACBE0000}"/>
    <cellStyle name="20% - Accent1 6 3 3 4 3 2" xfId="48996" xr:uid="{00000000-0005-0000-0000-0000ADBE0000}"/>
    <cellStyle name="20% - Accent1 6 3 3 4 4" xfId="48997" xr:uid="{00000000-0005-0000-0000-0000AEBE0000}"/>
    <cellStyle name="20% - Accent1 6 3 3 5" xfId="48998" xr:uid="{00000000-0005-0000-0000-0000AFBE0000}"/>
    <cellStyle name="20% - Accent1 6 3 3 5 2" xfId="48999" xr:uid="{00000000-0005-0000-0000-0000B0BE0000}"/>
    <cellStyle name="20% - Accent1 6 3 3 5 2 2" xfId="49000" xr:uid="{00000000-0005-0000-0000-0000B1BE0000}"/>
    <cellStyle name="20% - Accent1 6 3 3 5 2 2 2" xfId="49001" xr:uid="{00000000-0005-0000-0000-0000B2BE0000}"/>
    <cellStyle name="20% - Accent1 6 3 3 5 2 3" xfId="49002" xr:uid="{00000000-0005-0000-0000-0000B3BE0000}"/>
    <cellStyle name="20% - Accent1 6 3 3 5 3" xfId="49003" xr:uid="{00000000-0005-0000-0000-0000B4BE0000}"/>
    <cellStyle name="20% - Accent1 6 3 3 5 3 2" xfId="49004" xr:uid="{00000000-0005-0000-0000-0000B5BE0000}"/>
    <cellStyle name="20% - Accent1 6 3 3 5 4" xfId="49005" xr:uid="{00000000-0005-0000-0000-0000B6BE0000}"/>
    <cellStyle name="20% - Accent1 6 3 3 6" xfId="49006" xr:uid="{00000000-0005-0000-0000-0000B7BE0000}"/>
    <cellStyle name="20% - Accent1 6 3 3 6 2" xfId="49007" xr:uid="{00000000-0005-0000-0000-0000B8BE0000}"/>
    <cellStyle name="20% - Accent1 6 3 3 6 2 2" xfId="49008" xr:uid="{00000000-0005-0000-0000-0000B9BE0000}"/>
    <cellStyle name="20% - Accent1 6 3 3 6 2 2 2" xfId="49009" xr:uid="{00000000-0005-0000-0000-0000BABE0000}"/>
    <cellStyle name="20% - Accent1 6 3 3 6 2 3" xfId="49010" xr:uid="{00000000-0005-0000-0000-0000BBBE0000}"/>
    <cellStyle name="20% - Accent1 6 3 3 6 3" xfId="49011" xr:uid="{00000000-0005-0000-0000-0000BCBE0000}"/>
    <cellStyle name="20% - Accent1 6 3 3 6 3 2" xfId="49012" xr:uid="{00000000-0005-0000-0000-0000BDBE0000}"/>
    <cellStyle name="20% - Accent1 6 3 3 6 4" xfId="49013" xr:uid="{00000000-0005-0000-0000-0000BEBE0000}"/>
    <cellStyle name="20% - Accent1 6 3 3 7" xfId="49014" xr:uid="{00000000-0005-0000-0000-0000BFBE0000}"/>
    <cellStyle name="20% - Accent1 6 3 3 7 2" xfId="49015" xr:uid="{00000000-0005-0000-0000-0000C0BE0000}"/>
    <cellStyle name="20% - Accent1 6 3 3 7 2 2" xfId="49016" xr:uid="{00000000-0005-0000-0000-0000C1BE0000}"/>
    <cellStyle name="20% - Accent1 6 3 3 7 3" xfId="49017" xr:uid="{00000000-0005-0000-0000-0000C2BE0000}"/>
    <cellStyle name="20% - Accent1 6 3 3 8" xfId="49018" xr:uid="{00000000-0005-0000-0000-0000C3BE0000}"/>
    <cellStyle name="20% - Accent1 6 3 3 8 2" xfId="49019" xr:uid="{00000000-0005-0000-0000-0000C4BE0000}"/>
    <cellStyle name="20% - Accent1 6 3 3 8 2 2" xfId="49020" xr:uid="{00000000-0005-0000-0000-0000C5BE0000}"/>
    <cellStyle name="20% - Accent1 6 3 3 8 3" xfId="49021" xr:uid="{00000000-0005-0000-0000-0000C6BE0000}"/>
    <cellStyle name="20% - Accent1 6 3 3 9" xfId="49022" xr:uid="{00000000-0005-0000-0000-0000C7BE0000}"/>
    <cellStyle name="20% - Accent1 6 3 3 9 2" xfId="49023" xr:uid="{00000000-0005-0000-0000-0000C8BE0000}"/>
    <cellStyle name="20% - Accent1 6 3 4" xfId="49024" xr:uid="{00000000-0005-0000-0000-0000C9BE0000}"/>
    <cellStyle name="20% - Accent1 6 3 4 10" xfId="49025" xr:uid="{00000000-0005-0000-0000-0000CABE0000}"/>
    <cellStyle name="20% - Accent1 6 3 4 10 2" xfId="49026" xr:uid="{00000000-0005-0000-0000-0000CBBE0000}"/>
    <cellStyle name="20% - Accent1 6 3 4 11" xfId="49027" xr:uid="{00000000-0005-0000-0000-0000CCBE0000}"/>
    <cellStyle name="20% - Accent1 6 3 4 2" xfId="49028" xr:uid="{00000000-0005-0000-0000-0000CDBE0000}"/>
    <cellStyle name="20% - Accent1 6 3 4 2 2" xfId="49029" xr:uid="{00000000-0005-0000-0000-0000CEBE0000}"/>
    <cellStyle name="20% - Accent1 6 3 4 2 2 2" xfId="49030" xr:uid="{00000000-0005-0000-0000-0000CFBE0000}"/>
    <cellStyle name="20% - Accent1 6 3 4 2 2 2 2" xfId="49031" xr:uid="{00000000-0005-0000-0000-0000D0BE0000}"/>
    <cellStyle name="20% - Accent1 6 3 4 2 2 2 2 2" xfId="49032" xr:uid="{00000000-0005-0000-0000-0000D1BE0000}"/>
    <cellStyle name="20% - Accent1 6 3 4 2 2 2 3" xfId="49033" xr:uid="{00000000-0005-0000-0000-0000D2BE0000}"/>
    <cellStyle name="20% - Accent1 6 3 4 2 2 3" xfId="49034" xr:uid="{00000000-0005-0000-0000-0000D3BE0000}"/>
    <cellStyle name="20% - Accent1 6 3 4 2 2 3 2" xfId="49035" xr:uid="{00000000-0005-0000-0000-0000D4BE0000}"/>
    <cellStyle name="20% - Accent1 6 3 4 2 2 4" xfId="49036" xr:uid="{00000000-0005-0000-0000-0000D5BE0000}"/>
    <cellStyle name="20% - Accent1 6 3 4 2 3" xfId="49037" xr:uid="{00000000-0005-0000-0000-0000D6BE0000}"/>
    <cellStyle name="20% - Accent1 6 3 4 2 3 2" xfId="49038" xr:uid="{00000000-0005-0000-0000-0000D7BE0000}"/>
    <cellStyle name="20% - Accent1 6 3 4 2 3 2 2" xfId="49039" xr:uid="{00000000-0005-0000-0000-0000D8BE0000}"/>
    <cellStyle name="20% - Accent1 6 3 4 2 3 2 2 2" xfId="49040" xr:uid="{00000000-0005-0000-0000-0000D9BE0000}"/>
    <cellStyle name="20% - Accent1 6 3 4 2 3 2 3" xfId="49041" xr:uid="{00000000-0005-0000-0000-0000DABE0000}"/>
    <cellStyle name="20% - Accent1 6 3 4 2 3 3" xfId="49042" xr:uid="{00000000-0005-0000-0000-0000DBBE0000}"/>
    <cellStyle name="20% - Accent1 6 3 4 2 3 3 2" xfId="49043" xr:uid="{00000000-0005-0000-0000-0000DCBE0000}"/>
    <cellStyle name="20% - Accent1 6 3 4 2 3 4" xfId="49044" xr:uid="{00000000-0005-0000-0000-0000DDBE0000}"/>
    <cellStyle name="20% - Accent1 6 3 4 2 4" xfId="49045" xr:uid="{00000000-0005-0000-0000-0000DEBE0000}"/>
    <cellStyle name="20% - Accent1 6 3 4 2 4 2" xfId="49046" xr:uid="{00000000-0005-0000-0000-0000DFBE0000}"/>
    <cellStyle name="20% - Accent1 6 3 4 2 4 2 2" xfId="49047" xr:uid="{00000000-0005-0000-0000-0000E0BE0000}"/>
    <cellStyle name="20% - Accent1 6 3 4 2 4 2 2 2" xfId="49048" xr:uid="{00000000-0005-0000-0000-0000E1BE0000}"/>
    <cellStyle name="20% - Accent1 6 3 4 2 4 2 3" xfId="49049" xr:uid="{00000000-0005-0000-0000-0000E2BE0000}"/>
    <cellStyle name="20% - Accent1 6 3 4 2 4 3" xfId="49050" xr:uid="{00000000-0005-0000-0000-0000E3BE0000}"/>
    <cellStyle name="20% - Accent1 6 3 4 2 4 3 2" xfId="49051" xr:uid="{00000000-0005-0000-0000-0000E4BE0000}"/>
    <cellStyle name="20% - Accent1 6 3 4 2 4 4" xfId="49052" xr:uid="{00000000-0005-0000-0000-0000E5BE0000}"/>
    <cellStyle name="20% - Accent1 6 3 4 2 5" xfId="49053" xr:uid="{00000000-0005-0000-0000-0000E6BE0000}"/>
    <cellStyle name="20% - Accent1 6 3 4 2 5 2" xfId="49054" xr:uid="{00000000-0005-0000-0000-0000E7BE0000}"/>
    <cellStyle name="20% - Accent1 6 3 4 2 5 2 2" xfId="49055" xr:uid="{00000000-0005-0000-0000-0000E8BE0000}"/>
    <cellStyle name="20% - Accent1 6 3 4 2 5 3" xfId="49056" xr:uid="{00000000-0005-0000-0000-0000E9BE0000}"/>
    <cellStyle name="20% - Accent1 6 3 4 2 6" xfId="49057" xr:uid="{00000000-0005-0000-0000-0000EABE0000}"/>
    <cellStyle name="20% - Accent1 6 3 4 2 6 2" xfId="49058" xr:uid="{00000000-0005-0000-0000-0000EBBE0000}"/>
    <cellStyle name="20% - Accent1 6 3 4 2 6 2 2" xfId="49059" xr:uid="{00000000-0005-0000-0000-0000ECBE0000}"/>
    <cellStyle name="20% - Accent1 6 3 4 2 6 3" xfId="49060" xr:uid="{00000000-0005-0000-0000-0000EDBE0000}"/>
    <cellStyle name="20% - Accent1 6 3 4 2 7" xfId="49061" xr:uid="{00000000-0005-0000-0000-0000EEBE0000}"/>
    <cellStyle name="20% - Accent1 6 3 4 2 7 2" xfId="49062" xr:uid="{00000000-0005-0000-0000-0000EFBE0000}"/>
    <cellStyle name="20% - Accent1 6 3 4 2 8" xfId="49063" xr:uid="{00000000-0005-0000-0000-0000F0BE0000}"/>
    <cellStyle name="20% - Accent1 6 3 4 2 8 2" xfId="49064" xr:uid="{00000000-0005-0000-0000-0000F1BE0000}"/>
    <cellStyle name="20% - Accent1 6 3 4 2 9" xfId="49065" xr:uid="{00000000-0005-0000-0000-0000F2BE0000}"/>
    <cellStyle name="20% - Accent1 6 3 4 3" xfId="49066" xr:uid="{00000000-0005-0000-0000-0000F3BE0000}"/>
    <cellStyle name="20% - Accent1 6 3 4 3 2" xfId="49067" xr:uid="{00000000-0005-0000-0000-0000F4BE0000}"/>
    <cellStyle name="20% - Accent1 6 3 4 3 2 2" xfId="49068" xr:uid="{00000000-0005-0000-0000-0000F5BE0000}"/>
    <cellStyle name="20% - Accent1 6 3 4 3 2 2 2" xfId="49069" xr:uid="{00000000-0005-0000-0000-0000F6BE0000}"/>
    <cellStyle name="20% - Accent1 6 3 4 3 2 2 2 2" xfId="49070" xr:uid="{00000000-0005-0000-0000-0000F7BE0000}"/>
    <cellStyle name="20% - Accent1 6 3 4 3 2 2 3" xfId="49071" xr:uid="{00000000-0005-0000-0000-0000F8BE0000}"/>
    <cellStyle name="20% - Accent1 6 3 4 3 2 3" xfId="49072" xr:uid="{00000000-0005-0000-0000-0000F9BE0000}"/>
    <cellStyle name="20% - Accent1 6 3 4 3 2 3 2" xfId="49073" xr:uid="{00000000-0005-0000-0000-0000FABE0000}"/>
    <cellStyle name="20% - Accent1 6 3 4 3 2 4" xfId="49074" xr:uid="{00000000-0005-0000-0000-0000FBBE0000}"/>
    <cellStyle name="20% - Accent1 6 3 4 3 3" xfId="49075" xr:uid="{00000000-0005-0000-0000-0000FCBE0000}"/>
    <cellStyle name="20% - Accent1 6 3 4 3 3 2" xfId="49076" xr:uid="{00000000-0005-0000-0000-0000FDBE0000}"/>
    <cellStyle name="20% - Accent1 6 3 4 3 3 2 2" xfId="49077" xr:uid="{00000000-0005-0000-0000-0000FEBE0000}"/>
    <cellStyle name="20% - Accent1 6 3 4 3 3 2 2 2" xfId="49078" xr:uid="{00000000-0005-0000-0000-0000FFBE0000}"/>
    <cellStyle name="20% - Accent1 6 3 4 3 3 2 3" xfId="49079" xr:uid="{00000000-0005-0000-0000-000000BF0000}"/>
    <cellStyle name="20% - Accent1 6 3 4 3 3 3" xfId="49080" xr:uid="{00000000-0005-0000-0000-000001BF0000}"/>
    <cellStyle name="20% - Accent1 6 3 4 3 3 3 2" xfId="49081" xr:uid="{00000000-0005-0000-0000-000002BF0000}"/>
    <cellStyle name="20% - Accent1 6 3 4 3 3 4" xfId="49082" xr:uid="{00000000-0005-0000-0000-000003BF0000}"/>
    <cellStyle name="20% - Accent1 6 3 4 3 4" xfId="49083" xr:uid="{00000000-0005-0000-0000-000004BF0000}"/>
    <cellStyle name="20% - Accent1 6 3 4 3 4 2" xfId="49084" xr:uid="{00000000-0005-0000-0000-000005BF0000}"/>
    <cellStyle name="20% - Accent1 6 3 4 3 4 2 2" xfId="49085" xr:uid="{00000000-0005-0000-0000-000006BF0000}"/>
    <cellStyle name="20% - Accent1 6 3 4 3 4 2 2 2" xfId="49086" xr:uid="{00000000-0005-0000-0000-000007BF0000}"/>
    <cellStyle name="20% - Accent1 6 3 4 3 4 2 3" xfId="49087" xr:uid="{00000000-0005-0000-0000-000008BF0000}"/>
    <cellStyle name="20% - Accent1 6 3 4 3 4 3" xfId="49088" xr:uid="{00000000-0005-0000-0000-000009BF0000}"/>
    <cellStyle name="20% - Accent1 6 3 4 3 4 3 2" xfId="49089" xr:uid="{00000000-0005-0000-0000-00000ABF0000}"/>
    <cellStyle name="20% - Accent1 6 3 4 3 4 4" xfId="49090" xr:uid="{00000000-0005-0000-0000-00000BBF0000}"/>
    <cellStyle name="20% - Accent1 6 3 4 3 5" xfId="49091" xr:uid="{00000000-0005-0000-0000-00000CBF0000}"/>
    <cellStyle name="20% - Accent1 6 3 4 3 5 2" xfId="49092" xr:uid="{00000000-0005-0000-0000-00000DBF0000}"/>
    <cellStyle name="20% - Accent1 6 3 4 3 5 2 2" xfId="49093" xr:uid="{00000000-0005-0000-0000-00000EBF0000}"/>
    <cellStyle name="20% - Accent1 6 3 4 3 5 3" xfId="49094" xr:uid="{00000000-0005-0000-0000-00000FBF0000}"/>
    <cellStyle name="20% - Accent1 6 3 4 3 6" xfId="49095" xr:uid="{00000000-0005-0000-0000-000010BF0000}"/>
    <cellStyle name="20% - Accent1 6 3 4 3 6 2" xfId="49096" xr:uid="{00000000-0005-0000-0000-000011BF0000}"/>
    <cellStyle name="20% - Accent1 6 3 4 3 6 2 2" xfId="49097" xr:uid="{00000000-0005-0000-0000-000012BF0000}"/>
    <cellStyle name="20% - Accent1 6 3 4 3 6 3" xfId="49098" xr:uid="{00000000-0005-0000-0000-000013BF0000}"/>
    <cellStyle name="20% - Accent1 6 3 4 3 7" xfId="49099" xr:uid="{00000000-0005-0000-0000-000014BF0000}"/>
    <cellStyle name="20% - Accent1 6 3 4 3 7 2" xfId="49100" xr:uid="{00000000-0005-0000-0000-000015BF0000}"/>
    <cellStyle name="20% - Accent1 6 3 4 3 8" xfId="49101" xr:uid="{00000000-0005-0000-0000-000016BF0000}"/>
    <cellStyle name="20% - Accent1 6 3 4 3 8 2" xfId="49102" xr:uid="{00000000-0005-0000-0000-000017BF0000}"/>
    <cellStyle name="20% - Accent1 6 3 4 3 9" xfId="49103" xr:uid="{00000000-0005-0000-0000-000018BF0000}"/>
    <cellStyle name="20% - Accent1 6 3 4 4" xfId="49104" xr:uid="{00000000-0005-0000-0000-000019BF0000}"/>
    <cellStyle name="20% - Accent1 6 3 4 4 2" xfId="49105" xr:uid="{00000000-0005-0000-0000-00001ABF0000}"/>
    <cellStyle name="20% - Accent1 6 3 4 4 2 2" xfId="49106" xr:uid="{00000000-0005-0000-0000-00001BBF0000}"/>
    <cellStyle name="20% - Accent1 6 3 4 4 2 2 2" xfId="49107" xr:uid="{00000000-0005-0000-0000-00001CBF0000}"/>
    <cellStyle name="20% - Accent1 6 3 4 4 2 3" xfId="49108" xr:uid="{00000000-0005-0000-0000-00001DBF0000}"/>
    <cellStyle name="20% - Accent1 6 3 4 4 3" xfId="49109" xr:uid="{00000000-0005-0000-0000-00001EBF0000}"/>
    <cellStyle name="20% - Accent1 6 3 4 4 3 2" xfId="49110" xr:uid="{00000000-0005-0000-0000-00001FBF0000}"/>
    <cellStyle name="20% - Accent1 6 3 4 4 4" xfId="49111" xr:uid="{00000000-0005-0000-0000-000020BF0000}"/>
    <cellStyle name="20% - Accent1 6 3 4 5" xfId="49112" xr:uid="{00000000-0005-0000-0000-000021BF0000}"/>
    <cellStyle name="20% - Accent1 6 3 4 5 2" xfId="49113" xr:uid="{00000000-0005-0000-0000-000022BF0000}"/>
    <cellStyle name="20% - Accent1 6 3 4 5 2 2" xfId="49114" xr:uid="{00000000-0005-0000-0000-000023BF0000}"/>
    <cellStyle name="20% - Accent1 6 3 4 5 2 2 2" xfId="49115" xr:uid="{00000000-0005-0000-0000-000024BF0000}"/>
    <cellStyle name="20% - Accent1 6 3 4 5 2 3" xfId="49116" xr:uid="{00000000-0005-0000-0000-000025BF0000}"/>
    <cellStyle name="20% - Accent1 6 3 4 5 3" xfId="49117" xr:uid="{00000000-0005-0000-0000-000026BF0000}"/>
    <cellStyle name="20% - Accent1 6 3 4 5 3 2" xfId="49118" xr:uid="{00000000-0005-0000-0000-000027BF0000}"/>
    <cellStyle name="20% - Accent1 6 3 4 5 4" xfId="49119" xr:uid="{00000000-0005-0000-0000-000028BF0000}"/>
    <cellStyle name="20% - Accent1 6 3 4 6" xfId="49120" xr:uid="{00000000-0005-0000-0000-000029BF0000}"/>
    <cellStyle name="20% - Accent1 6 3 4 6 2" xfId="49121" xr:uid="{00000000-0005-0000-0000-00002ABF0000}"/>
    <cellStyle name="20% - Accent1 6 3 4 6 2 2" xfId="49122" xr:uid="{00000000-0005-0000-0000-00002BBF0000}"/>
    <cellStyle name="20% - Accent1 6 3 4 6 2 2 2" xfId="49123" xr:uid="{00000000-0005-0000-0000-00002CBF0000}"/>
    <cellStyle name="20% - Accent1 6 3 4 6 2 3" xfId="49124" xr:uid="{00000000-0005-0000-0000-00002DBF0000}"/>
    <cellStyle name="20% - Accent1 6 3 4 6 3" xfId="49125" xr:uid="{00000000-0005-0000-0000-00002EBF0000}"/>
    <cellStyle name="20% - Accent1 6 3 4 6 3 2" xfId="49126" xr:uid="{00000000-0005-0000-0000-00002FBF0000}"/>
    <cellStyle name="20% - Accent1 6 3 4 6 4" xfId="49127" xr:uid="{00000000-0005-0000-0000-000030BF0000}"/>
    <cellStyle name="20% - Accent1 6 3 4 7" xfId="49128" xr:uid="{00000000-0005-0000-0000-000031BF0000}"/>
    <cellStyle name="20% - Accent1 6 3 4 7 2" xfId="49129" xr:uid="{00000000-0005-0000-0000-000032BF0000}"/>
    <cellStyle name="20% - Accent1 6 3 4 7 2 2" xfId="49130" xr:uid="{00000000-0005-0000-0000-000033BF0000}"/>
    <cellStyle name="20% - Accent1 6 3 4 7 3" xfId="49131" xr:uid="{00000000-0005-0000-0000-000034BF0000}"/>
    <cellStyle name="20% - Accent1 6 3 4 8" xfId="49132" xr:uid="{00000000-0005-0000-0000-000035BF0000}"/>
    <cellStyle name="20% - Accent1 6 3 4 8 2" xfId="49133" xr:uid="{00000000-0005-0000-0000-000036BF0000}"/>
    <cellStyle name="20% - Accent1 6 3 4 8 2 2" xfId="49134" xr:uid="{00000000-0005-0000-0000-000037BF0000}"/>
    <cellStyle name="20% - Accent1 6 3 4 8 3" xfId="49135" xr:uid="{00000000-0005-0000-0000-000038BF0000}"/>
    <cellStyle name="20% - Accent1 6 3 4 9" xfId="49136" xr:uid="{00000000-0005-0000-0000-000039BF0000}"/>
    <cellStyle name="20% - Accent1 6 3 4 9 2" xfId="49137" xr:uid="{00000000-0005-0000-0000-00003ABF0000}"/>
    <cellStyle name="20% - Accent1 6 3 5" xfId="49138" xr:uid="{00000000-0005-0000-0000-00003BBF0000}"/>
    <cellStyle name="20% - Accent1 6 3 5 2" xfId="49139" xr:uid="{00000000-0005-0000-0000-00003CBF0000}"/>
    <cellStyle name="20% - Accent1 6 3 5 2 2" xfId="49140" xr:uid="{00000000-0005-0000-0000-00003DBF0000}"/>
    <cellStyle name="20% - Accent1 6 3 5 2 2 2" xfId="49141" xr:uid="{00000000-0005-0000-0000-00003EBF0000}"/>
    <cellStyle name="20% - Accent1 6 3 5 2 2 2 2" xfId="49142" xr:uid="{00000000-0005-0000-0000-00003FBF0000}"/>
    <cellStyle name="20% - Accent1 6 3 5 2 2 3" xfId="49143" xr:uid="{00000000-0005-0000-0000-000040BF0000}"/>
    <cellStyle name="20% - Accent1 6 3 5 2 3" xfId="49144" xr:uid="{00000000-0005-0000-0000-000041BF0000}"/>
    <cellStyle name="20% - Accent1 6 3 5 2 3 2" xfId="49145" xr:uid="{00000000-0005-0000-0000-000042BF0000}"/>
    <cellStyle name="20% - Accent1 6 3 5 2 4" xfId="49146" xr:uid="{00000000-0005-0000-0000-000043BF0000}"/>
    <cellStyle name="20% - Accent1 6 3 5 3" xfId="49147" xr:uid="{00000000-0005-0000-0000-000044BF0000}"/>
    <cellStyle name="20% - Accent1 6 3 5 3 2" xfId="49148" xr:uid="{00000000-0005-0000-0000-000045BF0000}"/>
    <cellStyle name="20% - Accent1 6 3 5 3 2 2" xfId="49149" xr:uid="{00000000-0005-0000-0000-000046BF0000}"/>
    <cellStyle name="20% - Accent1 6 3 5 3 2 2 2" xfId="49150" xr:uid="{00000000-0005-0000-0000-000047BF0000}"/>
    <cellStyle name="20% - Accent1 6 3 5 3 2 3" xfId="49151" xr:uid="{00000000-0005-0000-0000-000048BF0000}"/>
    <cellStyle name="20% - Accent1 6 3 5 3 3" xfId="49152" xr:uid="{00000000-0005-0000-0000-000049BF0000}"/>
    <cellStyle name="20% - Accent1 6 3 5 3 3 2" xfId="49153" xr:uid="{00000000-0005-0000-0000-00004ABF0000}"/>
    <cellStyle name="20% - Accent1 6 3 5 3 4" xfId="49154" xr:uid="{00000000-0005-0000-0000-00004BBF0000}"/>
    <cellStyle name="20% - Accent1 6 3 5 4" xfId="49155" xr:uid="{00000000-0005-0000-0000-00004CBF0000}"/>
    <cellStyle name="20% - Accent1 6 3 5 4 2" xfId="49156" xr:uid="{00000000-0005-0000-0000-00004DBF0000}"/>
    <cellStyle name="20% - Accent1 6 3 5 4 2 2" xfId="49157" xr:uid="{00000000-0005-0000-0000-00004EBF0000}"/>
    <cellStyle name="20% - Accent1 6 3 5 4 2 2 2" xfId="49158" xr:uid="{00000000-0005-0000-0000-00004FBF0000}"/>
    <cellStyle name="20% - Accent1 6 3 5 4 2 3" xfId="49159" xr:uid="{00000000-0005-0000-0000-000050BF0000}"/>
    <cellStyle name="20% - Accent1 6 3 5 4 3" xfId="49160" xr:uid="{00000000-0005-0000-0000-000051BF0000}"/>
    <cellStyle name="20% - Accent1 6 3 5 4 3 2" xfId="49161" xr:uid="{00000000-0005-0000-0000-000052BF0000}"/>
    <cellStyle name="20% - Accent1 6 3 5 4 4" xfId="49162" xr:uid="{00000000-0005-0000-0000-000053BF0000}"/>
    <cellStyle name="20% - Accent1 6 3 5 5" xfId="49163" xr:uid="{00000000-0005-0000-0000-000054BF0000}"/>
    <cellStyle name="20% - Accent1 6 3 5 5 2" xfId="49164" xr:uid="{00000000-0005-0000-0000-000055BF0000}"/>
    <cellStyle name="20% - Accent1 6 3 5 5 2 2" xfId="49165" xr:uid="{00000000-0005-0000-0000-000056BF0000}"/>
    <cellStyle name="20% - Accent1 6 3 5 5 3" xfId="49166" xr:uid="{00000000-0005-0000-0000-000057BF0000}"/>
    <cellStyle name="20% - Accent1 6 3 5 6" xfId="49167" xr:uid="{00000000-0005-0000-0000-000058BF0000}"/>
    <cellStyle name="20% - Accent1 6 3 5 6 2" xfId="49168" xr:uid="{00000000-0005-0000-0000-000059BF0000}"/>
    <cellStyle name="20% - Accent1 6 3 5 6 2 2" xfId="49169" xr:uid="{00000000-0005-0000-0000-00005ABF0000}"/>
    <cellStyle name="20% - Accent1 6 3 5 6 3" xfId="49170" xr:uid="{00000000-0005-0000-0000-00005BBF0000}"/>
    <cellStyle name="20% - Accent1 6 3 5 7" xfId="49171" xr:uid="{00000000-0005-0000-0000-00005CBF0000}"/>
    <cellStyle name="20% - Accent1 6 3 5 7 2" xfId="49172" xr:uid="{00000000-0005-0000-0000-00005DBF0000}"/>
    <cellStyle name="20% - Accent1 6 3 5 8" xfId="49173" xr:uid="{00000000-0005-0000-0000-00005EBF0000}"/>
    <cellStyle name="20% - Accent1 6 3 5 8 2" xfId="49174" xr:uid="{00000000-0005-0000-0000-00005FBF0000}"/>
    <cellStyle name="20% - Accent1 6 3 5 9" xfId="49175" xr:uid="{00000000-0005-0000-0000-000060BF0000}"/>
    <cellStyle name="20% - Accent1 6 3 6" xfId="49176" xr:uid="{00000000-0005-0000-0000-000061BF0000}"/>
    <cellStyle name="20% - Accent1 6 3 6 2" xfId="49177" xr:uid="{00000000-0005-0000-0000-000062BF0000}"/>
    <cellStyle name="20% - Accent1 6 3 6 2 2" xfId="49178" xr:uid="{00000000-0005-0000-0000-000063BF0000}"/>
    <cellStyle name="20% - Accent1 6 3 6 2 2 2" xfId="49179" xr:uid="{00000000-0005-0000-0000-000064BF0000}"/>
    <cellStyle name="20% - Accent1 6 3 6 2 2 2 2" xfId="49180" xr:uid="{00000000-0005-0000-0000-000065BF0000}"/>
    <cellStyle name="20% - Accent1 6 3 6 2 2 3" xfId="49181" xr:uid="{00000000-0005-0000-0000-000066BF0000}"/>
    <cellStyle name="20% - Accent1 6 3 6 2 3" xfId="49182" xr:uid="{00000000-0005-0000-0000-000067BF0000}"/>
    <cellStyle name="20% - Accent1 6 3 6 2 3 2" xfId="49183" xr:uid="{00000000-0005-0000-0000-000068BF0000}"/>
    <cellStyle name="20% - Accent1 6 3 6 2 4" xfId="49184" xr:uid="{00000000-0005-0000-0000-000069BF0000}"/>
    <cellStyle name="20% - Accent1 6 3 6 3" xfId="49185" xr:uid="{00000000-0005-0000-0000-00006ABF0000}"/>
    <cellStyle name="20% - Accent1 6 3 6 3 2" xfId="49186" xr:uid="{00000000-0005-0000-0000-00006BBF0000}"/>
    <cellStyle name="20% - Accent1 6 3 6 3 2 2" xfId="49187" xr:uid="{00000000-0005-0000-0000-00006CBF0000}"/>
    <cellStyle name="20% - Accent1 6 3 6 3 2 2 2" xfId="49188" xr:uid="{00000000-0005-0000-0000-00006DBF0000}"/>
    <cellStyle name="20% - Accent1 6 3 6 3 2 3" xfId="49189" xr:uid="{00000000-0005-0000-0000-00006EBF0000}"/>
    <cellStyle name="20% - Accent1 6 3 6 3 3" xfId="49190" xr:uid="{00000000-0005-0000-0000-00006FBF0000}"/>
    <cellStyle name="20% - Accent1 6 3 6 3 3 2" xfId="49191" xr:uid="{00000000-0005-0000-0000-000070BF0000}"/>
    <cellStyle name="20% - Accent1 6 3 6 3 4" xfId="49192" xr:uid="{00000000-0005-0000-0000-000071BF0000}"/>
    <cellStyle name="20% - Accent1 6 3 6 4" xfId="49193" xr:uid="{00000000-0005-0000-0000-000072BF0000}"/>
    <cellStyle name="20% - Accent1 6 3 6 4 2" xfId="49194" xr:uid="{00000000-0005-0000-0000-000073BF0000}"/>
    <cellStyle name="20% - Accent1 6 3 6 4 2 2" xfId="49195" xr:uid="{00000000-0005-0000-0000-000074BF0000}"/>
    <cellStyle name="20% - Accent1 6 3 6 4 2 2 2" xfId="49196" xr:uid="{00000000-0005-0000-0000-000075BF0000}"/>
    <cellStyle name="20% - Accent1 6 3 6 4 2 3" xfId="49197" xr:uid="{00000000-0005-0000-0000-000076BF0000}"/>
    <cellStyle name="20% - Accent1 6 3 6 4 3" xfId="49198" xr:uid="{00000000-0005-0000-0000-000077BF0000}"/>
    <cellStyle name="20% - Accent1 6 3 6 4 3 2" xfId="49199" xr:uid="{00000000-0005-0000-0000-000078BF0000}"/>
    <cellStyle name="20% - Accent1 6 3 6 4 4" xfId="49200" xr:uid="{00000000-0005-0000-0000-000079BF0000}"/>
    <cellStyle name="20% - Accent1 6 3 6 5" xfId="49201" xr:uid="{00000000-0005-0000-0000-00007ABF0000}"/>
    <cellStyle name="20% - Accent1 6 3 6 5 2" xfId="49202" xr:uid="{00000000-0005-0000-0000-00007BBF0000}"/>
    <cellStyle name="20% - Accent1 6 3 6 5 2 2" xfId="49203" xr:uid="{00000000-0005-0000-0000-00007CBF0000}"/>
    <cellStyle name="20% - Accent1 6 3 6 5 3" xfId="49204" xr:uid="{00000000-0005-0000-0000-00007DBF0000}"/>
    <cellStyle name="20% - Accent1 6 3 6 6" xfId="49205" xr:uid="{00000000-0005-0000-0000-00007EBF0000}"/>
    <cellStyle name="20% - Accent1 6 3 6 6 2" xfId="49206" xr:uid="{00000000-0005-0000-0000-00007FBF0000}"/>
    <cellStyle name="20% - Accent1 6 3 6 6 2 2" xfId="49207" xr:uid="{00000000-0005-0000-0000-000080BF0000}"/>
    <cellStyle name="20% - Accent1 6 3 6 6 3" xfId="49208" xr:uid="{00000000-0005-0000-0000-000081BF0000}"/>
    <cellStyle name="20% - Accent1 6 3 6 7" xfId="49209" xr:uid="{00000000-0005-0000-0000-000082BF0000}"/>
    <cellStyle name="20% - Accent1 6 3 6 7 2" xfId="49210" xr:uid="{00000000-0005-0000-0000-000083BF0000}"/>
    <cellStyle name="20% - Accent1 6 3 6 8" xfId="49211" xr:uid="{00000000-0005-0000-0000-000084BF0000}"/>
    <cellStyle name="20% - Accent1 6 3 6 8 2" xfId="49212" xr:uid="{00000000-0005-0000-0000-000085BF0000}"/>
    <cellStyle name="20% - Accent1 6 3 6 9" xfId="49213" xr:uid="{00000000-0005-0000-0000-000086BF0000}"/>
    <cellStyle name="20% - Accent1 6 3 7" xfId="49214" xr:uid="{00000000-0005-0000-0000-000087BF0000}"/>
    <cellStyle name="20% - Accent1 6 3 7 2" xfId="49215" xr:uid="{00000000-0005-0000-0000-000088BF0000}"/>
    <cellStyle name="20% - Accent1 6 3 7 2 2" xfId="49216" xr:uid="{00000000-0005-0000-0000-000089BF0000}"/>
    <cellStyle name="20% - Accent1 6 3 7 2 2 2" xfId="49217" xr:uid="{00000000-0005-0000-0000-00008ABF0000}"/>
    <cellStyle name="20% - Accent1 6 3 7 2 3" xfId="49218" xr:uid="{00000000-0005-0000-0000-00008BBF0000}"/>
    <cellStyle name="20% - Accent1 6 3 7 3" xfId="49219" xr:uid="{00000000-0005-0000-0000-00008CBF0000}"/>
    <cellStyle name="20% - Accent1 6 3 7 3 2" xfId="49220" xr:uid="{00000000-0005-0000-0000-00008DBF0000}"/>
    <cellStyle name="20% - Accent1 6 3 7 4" xfId="49221" xr:uid="{00000000-0005-0000-0000-00008EBF0000}"/>
    <cellStyle name="20% - Accent1 6 3 8" xfId="49222" xr:uid="{00000000-0005-0000-0000-00008FBF0000}"/>
    <cellStyle name="20% - Accent1 6 3 8 2" xfId="49223" xr:uid="{00000000-0005-0000-0000-000090BF0000}"/>
    <cellStyle name="20% - Accent1 6 3 8 2 2" xfId="49224" xr:uid="{00000000-0005-0000-0000-000091BF0000}"/>
    <cellStyle name="20% - Accent1 6 3 8 2 2 2" xfId="49225" xr:uid="{00000000-0005-0000-0000-000092BF0000}"/>
    <cellStyle name="20% - Accent1 6 3 8 2 3" xfId="49226" xr:uid="{00000000-0005-0000-0000-000093BF0000}"/>
    <cellStyle name="20% - Accent1 6 3 8 3" xfId="49227" xr:uid="{00000000-0005-0000-0000-000094BF0000}"/>
    <cellStyle name="20% - Accent1 6 3 8 3 2" xfId="49228" xr:uid="{00000000-0005-0000-0000-000095BF0000}"/>
    <cellStyle name="20% - Accent1 6 3 8 4" xfId="49229" xr:uid="{00000000-0005-0000-0000-000096BF0000}"/>
    <cellStyle name="20% - Accent1 6 3 9" xfId="49230" xr:uid="{00000000-0005-0000-0000-000097BF0000}"/>
    <cellStyle name="20% - Accent1 6 3 9 2" xfId="49231" xr:uid="{00000000-0005-0000-0000-000098BF0000}"/>
    <cellStyle name="20% - Accent1 6 3 9 2 2" xfId="49232" xr:uid="{00000000-0005-0000-0000-000099BF0000}"/>
    <cellStyle name="20% - Accent1 6 3 9 2 2 2" xfId="49233" xr:uid="{00000000-0005-0000-0000-00009ABF0000}"/>
    <cellStyle name="20% - Accent1 6 3 9 2 3" xfId="49234" xr:uid="{00000000-0005-0000-0000-00009BBF0000}"/>
    <cellStyle name="20% - Accent1 6 3 9 3" xfId="49235" xr:uid="{00000000-0005-0000-0000-00009CBF0000}"/>
    <cellStyle name="20% - Accent1 6 3 9 3 2" xfId="49236" xr:uid="{00000000-0005-0000-0000-00009DBF0000}"/>
    <cellStyle name="20% - Accent1 6 3 9 4" xfId="49237" xr:uid="{00000000-0005-0000-0000-00009EBF0000}"/>
    <cellStyle name="20% - Accent1 6 4" xfId="49238" xr:uid="{00000000-0005-0000-0000-00009FBF0000}"/>
    <cellStyle name="20% - Accent1 6 4 10" xfId="49239" xr:uid="{00000000-0005-0000-0000-0000A0BF0000}"/>
    <cellStyle name="20% - Accent1 6 4 10 2" xfId="49240" xr:uid="{00000000-0005-0000-0000-0000A1BF0000}"/>
    <cellStyle name="20% - Accent1 6 4 11" xfId="49241" xr:uid="{00000000-0005-0000-0000-0000A2BF0000}"/>
    <cellStyle name="20% - Accent1 6 4 2" xfId="49242" xr:uid="{00000000-0005-0000-0000-0000A3BF0000}"/>
    <cellStyle name="20% - Accent1 6 4 2 2" xfId="49243" xr:uid="{00000000-0005-0000-0000-0000A4BF0000}"/>
    <cellStyle name="20% - Accent1 6 4 2 2 2" xfId="49244" xr:uid="{00000000-0005-0000-0000-0000A5BF0000}"/>
    <cellStyle name="20% - Accent1 6 4 2 2 2 2" xfId="49245" xr:uid="{00000000-0005-0000-0000-0000A6BF0000}"/>
    <cellStyle name="20% - Accent1 6 4 2 2 2 2 2" xfId="49246" xr:uid="{00000000-0005-0000-0000-0000A7BF0000}"/>
    <cellStyle name="20% - Accent1 6 4 2 2 2 3" xfId="49247" xr:uid="{00000000-0005-0000-0000-0000A8BF0000}"/>
    <cellStyle name="20% - Accent1 6 4 2 2 3" xfId="49248" xr:uid="{00000000-0005-0000-0000-0000A9BF0000}"/>
    <cellStyle name="20% - Accent1 6 4 2 2 3 2" xfId="49249" xr:uid="{00000000-0005-0000-0000-0000AABF0000}"/>
    <cellStyle name="20% - Accent1 6 4 2 2 4" xfId="49250" xr:uid="{00000000-0005-0000-0000-0000ABBF0000}"/>
    <cellStyle name="20% - Accent1 6 4 2 3" xfId="49251" xr:uid="{00000000-0005-0000-0000-0000ACBF0000}"/>
    <cellStyle name="20% - Accent1 6 4 2 3 2" xfId="49252" xr:uid="{00000000-0005-0000-0000-0000ADBF0000}"/>
    <cellStyle name="20% - Accent1 6 4 2 3 2 2" xfId="49253" xr:uid="{00000000-0005-0000-0000-0000AEBF0000}"/>
    <cellStyle name="20% - Accent1 6 4 2 3 2 2 2" xfId="49254" xr:uid="{00000000-0005-0000-0000-0000AFBF0000}"/>
    <cellStyle name="20% - Accent1 6 4 2 3 2 3" xfId="49255" xr:uid="{00000000-0005-0000-0000-0000B0BF0000}"/>
    <cellStyle name="20% - Accent1 6 4 2 3 3" xfId="49256" xr:uid="{00000000-0005-0000-0000-0000B1BF0000}"/>
    <cellStyle name="20% - Accent1 6 4 2 3 3 2" xfId="49257" xr:uid="{00000000-0005-0000-0000-0000B2BF0000}"/>
    <cellStyle name="20% - Accent1 6 4 2 3 4" xfId="49258" xr:uid="{00000000-0005-0000-0000-0000B3BF0000}"/>
    <cellStyle name="20% - Accent1 6 4 2 4" xfId="49259" xr:uid="{00000000-0005-0000-0000-0000B4BF0000}"/>
    <cellStyle name="20% - Accent1 6 4 2 4 2" xfId="49260" xr:uid="{00000000-0005-0000-0000-0000B5BF0000}"/>
    <cellStyle name="20% - Accent1 6 4 2 4 2 2" xfId="49261" xr:uid="{00000000-0005-0000-0000-0000B6BF0000}"/>
    <cellStyle name="20% - Accent1 6 4 2 4 2 2 2" xfId="49262" xr:uid="{00000000-0005-0000-0000-0000B7BF0000}"/>
    <cellStyle name="20% - Accent1 6 4 2 4 2 3" xfId="49263" xr:uid="{00000000-0005-0000-0000-0000B8BF0000}"/>
    <cellStyle name="20% - Accent1 6 4 2 4 3" xfId="49264" xr:uid="{00000000-0005-0000-0000-0000B9BF0000}"/>
    <cellStyle name="20% - Accent1 6 4 2 4 3 2" xfId="49265" xr:uid="{00000000-0005-0000-0000-0000BABF0000}"/>
    <cellStyle name="20% - Accent1 6 4 2 4 4" xfId="49266" xr:uid="{00000000-0005-0000-0000-0000BBBF0000}"/>
    <cellStyle name="20% - Accent1 6 4 2 5" xfId="49267" xr:uid="{00000000-0005-0000-0000-0000BCBF0000}"/>
    <cellStyle name="20% - Accent1 6 4 2 5 2" xfId="49268" xr:uid="{00000000-0005-0000-0000-0000BDBF0000}"/>
    <cellStyle name="20% - Accent1 6 4 2 5 2 2" xfId="49269" xr:uid="{00000000-0005-0000-0000-0000BEBF0000}"/>
    <cellStyle name="20% - Accent1 6 4 2 5 3" xfId="49270" xr:uid="{00000000-0005-0000-0000-0000BFBF0000}"/>
    <cellStyle name="20% - Accent1 6 4 2 6" xfId="49271" xr:uid="{00000000-0005-0000-0000-0000C0BF0000}"/>
    <cellStyle name="20% - Accent1 6 4 2 6 2" xfId="49272" xr:uid="{00000000-0005-0000-0000-0000C1BF0000}"/>
    <cellStyle name="20% - Accent1 6 4 2 6 2 2" xfId="49273" xr:uid="{00000000-0005-0000-0000-0000C2BF0000}"/>
    <cellStyle name="20% - Accent1 6 4 2 6 3" xfId="49274" xr:uid="{00000000-0005-0000-0000-0000C3BF0000}"/>
    <cellStyle name="20% - Accent1 6 4 2 7" xfId="49275" xr:uid="{00000000-0005-0000-0000-0000C4BF0000}"/>
    <cellStyle name="20% - Accent1 6 4 2 7 2" xfId="49276" xr:uid="{00000000-0005-0000-0000-0000C5BF0000}"/>
    <cellStyle name="20% - Accent1 6 4 2 8" xfId="49277" xr:uid="{00000000-0005-0000-0000-0000C6BF0000}"/>
    <cellStyle name="20% - Accent1 6 4 2 8 2" xfId="49278" xr:uid="{00000000-0005-0000-0000-0000C7BF0000}"/>
    <cellStyle name="20% - Accent1 6 4 2 9" xfId="49279" xr:uid="{00000000-0005-0000-0000-0000C8BF0000}"/>
    <cellStyle name="20% - Accent1 6 4 3" xfId="49280" xr:uid="{00000000-0005-0000-0000-0000C9BF0000}"/>
    <cellStyle name="20% - Accent1 6 4 3 2" xfId="49281" xr:uid="{00000000-0005-0000-0000-0000CABF0000}"/>
    <cellStyle name="20% - Accent1 6 4 3 2 2" xfId="49282" xr:uid="{00000000-0005-0000-0000-0000CBBF0000}"/>
    <cellStyle name="20% - Accent1 6 4 3 2 2 2" xfId="49283" xr:uid="{00000000-0005-0000-0000-0000CCBF0000}"/>
    <cellStyle name="20% - Accent1 6 4 3 2 2 2 2" xfId="49284" xr:uid="{00000000-0005-0000-0000-0000CDBF0000}"/>
    <cellStyle name="20% - Accent1 6 4 3 2 2 3" xfId="49285" xr:uid="{00000000-0005-0000-0000-0000CEBF0000}"/>
    <cellStyle name="20% - Accent1 6 4 3 2 3" xfId="49286" xr:uid="{00000000-0005-0000-0000-0000CFBF0000}"/>
    <cellStyle name="20% - Accent1 6 4 3 2 3 2" xfId="49287" xr:uid="{00000000-0005-0000-0000-0000D0BF0000}"/>
    <cellStyle name="20% - Accent1 6 4 3 2 4" xfId="49288" xr:uid="{00000000-0005-0000-0000-0000D1BF0000}"/>
    <cellStyle name="20% - Accent1 6 4 3 3" xfId="49289" xr:uid="{00000000-0005-0000-0000-0000D2BF0000}"/>
    <cellStyle name="20% - Accent1 6 4 3 3 2" xfId="49290" xr:uid="{00000000-0005-0000-0000-0000D3BF0000}"/>
    <cellStyle name="20% - Accent1 6 4 3 3 2 2" xfId="49291" xr:uid="{00000000-0005-0000-0000-0000D4BF0000}"/>
    <cellStyle name="20% - Accent1 6 4 3 3 2 2 2" xfId="49292" xr:uid="{00000000-0005-0000-0000-0000D5BF0000}"/>
    <cellStyle name="20% - Accent1 6 4 3 3 2 3" xfId="49293" xr:uid="{00000000-0005-0000-0000-0000D6BF0000}"/>
    <cellStyle name="20% - Accent1 6 4 3 3 3" xfId="49294" xr:uid="{00000000-0005-0000-0000-0000D7BF0000}"/>
    <cellStyle name="20% - Accent1 6 4 3 3 3 2" xfId="49295" xr:uid="{00000000-0005-0000-0000-0000D8BF0000}"/>
    <cellStyle name="20% - Accent1 6 4 3 3 4" xfId="49296" xr:uid="{00000000-0005-0000-0000-0000D9BF0000}"/>
    <cellStyle name="20% - Accent1 6 4 3 4" xfId="49297" xr:uid="{00000000-0005-0000-0000-0000DABF0000}"/>
    <cellStyle name="20% - Accent1 6 4 3 4 2" xfId="49298" xr:uid="{00000000-0005-0000-0000-0000DBBF0000}"/>
    <cellStyle name="20% - Accent1 6 4 3 4 2 2" xfId="49299" xr:uid="{00000000-0005-0000-0000-0000DCBF0000}"/>
    <cellStyle name="20% - Accent1 6 4 3 4 2 2 2" xfId="49300" xr:uid="{00000000-0005-0000-0000-0000DDBF0000}"/>
    <cellStyle name="20% - Accent1 6 4 3 4 2 3" xfId="49301" xr:uid="{00000000-0005-0000-0000-0000DEBF0000}"/>
    <cellStyle name="20% - Accent1 6 4 3 4 3" xfId="49302" xr:uid="{00000000-0005-0000-0000-0000DFBF0000}"/>
    <cellStyle name="20% - Accent1 6 4 3 4 3 2" xfId="49303" xr:uid="{00000000-0005-0000-0000-0000E0BF0000}"/>
    <cellStyle name="20% - Accent1 6 4 3 4 4" xfId="49304" xr:uid="{00000000-0005-0000-0000-0000E1BF0000}"/>
    <cellStyle name="20% - Accent1 6 4 3 5" xfId="49305" xr:uid="{00000000-0005-0000-0000-0000E2BF0000}"/>
    <cellStyle name="20% - Accent1 6 4 3 5 2" xfId="49306" xr:uid="{00000000-0005-0000-0000-0000E3BF0000}"/>
    <cellStyle name="20% - Accent1 6 4 3 5 2 2" xfId="49307" xr:uid="{00000000-0005-0000-0000-0000E4BF0000}"/>
    <cellStyle name="20% - Accent1 6 4 3 5 3" xfId="49308" xr:uid="{00000000-0005-0000-0000-0000E5BF0000}"/>
    <cellStyle name="20% - Accent1 6 4 3 6" xfId="49309" xr:uid="{00000000-0005-0000-0000-0000E6BF0000}"/>
    <cellStyle name="20% - Accent1 6 4 3 6 2" xfId="49310" xr:uid="{00000000-0005-0000-0000-0000E7BF0000}"/>
    <cellStyle name="20% - Accent1 6 4 3 6 2 2" xfId="49311" xr:uid="{00000000-0005-0000-0000-0000E8BF0000}"/>
    <cellStyle name="20% - Accent1 6 4 3 6 3" xfId="49312" xr:uid="{00000000-0005-0000-0000-0000E9BF0000}"/>
    <cellStyle name="20% - Accent1 6 4 3 7" xfId="49313" xr:uid="{00000000-0005-0000-0000-0000EABF0000}"/>
    <cellStyle name="20% - Accent1 6 4 3 7 2" xfId="49314" xr:uid="{00000000-0005-0000-0000-0000EBBF0000}"/>
    <cellStyle name="20% - Accent1 6 4 3 8" xfId="49315" xr:uid="{00000000-0005-0000-0000-0000ECBF0000}"/>
    <cellStyle name="20% - Accent1 6 4 3 8 2" xfId="49316" xr:uid="{00000000-0005-0000-0000-0000EDBF0000}"/>
    <cellStyle name="20% - Accent1 6 4 3 9" xfId="49317" xr:uid="{00000000-0005-0000-0000-0000EEBF0000}"/>
    <cellStyle name="20% - Accent1 6 4 4" xfId="49318" xr:uid="{00000000-0005-0000-0000-0000EFBF0000}"/>
    <cellStyle name="20% - Accent1 6 4 4 2" xfId="49319" xr:uid="{00000000-0005-0000-0000-0000F0BF0000}"/>
    <cellStyle name="20% - Accent1 6 4 4 2 2" xfId="49320" xr:uid="{00000000-0005-0000-0000-0000F1BF0000}"/>
    <cellStyle name="20% - Accent1 6 4 4 2 2 2" xfId="49321" xr:uid="{00000000-0005-0000-0000-0000F2BF0000}"/>
    <cellStyle name="20% - Accent1 6 4 4 2 3" xfId="49322" xr:uid="{00000000-0005-0000-0000-0000F3BF0000}"/>
    <cellStyle name="20% - Accent1 6 4 4 3" xfId="49323" xr:uid="{00000000-0005-0000-0000-0000F4BF0000}"/>
    <cellStyle name="20% - Accent1 6 4 4 3 2" xfId="49324" xr:uid="{00000000-0005-0000-0000-0000F5BF0000}"/>
    <cellStyle name="20% - Accent1 6 4 4 4" xfId="49325" xr:uid="{00000000-0005-0000-0000-0000F6BF0000}"/>
    <cellStyle name="20% - Accent1 6 4 5" xfId="49326" xr:uid="{00000000-0005-0000-0000-0000F7BF0000}"/>
    <cellStyle name="20% - Accent1 6 4 5 2" xfId="49327" xr:uid="{00000000-0005-0000-0000-0000F8BF0000}"/>
    <cellStyle name="20% - Accent1 6 4 5 2 2" xfId="49328" xr:uid="{00000000-0005-0000-0000-0000F9BF0000}"/>
    <cellStyle name="20% - Accent1 6 4 5 2 2 2" xfId="49329" xr:uid="{00000000-0005-0000-0000-0000FABF0000}"/>
    <cellStyle name="20% - Accent1 6 4 5 2 3" xfId="49330" xr:uid="{00000000-0005-0000-0000-0000FBBF0000}"/>
    <cellStyle name="20% - Accent1 6 4 5 3" xfId="49331" xr:uid="{00000000-0005-0000-0000-0000FCBF0000}"/>
    <cellStyle name="20% - Accent1 6 4 5 3 2" xfId="49332" xr:uid="{00000000-0005-0000-0000-0000FDBF0000}"/>
    <cellStyle name="20% - Accent1 6 4 5 4" xfId="49333" xr:uid="{00000000-0005-0000-0000-0000FEBF0000}"/>
    <cellStyle name="20% - Accent1 6 4 6" xfId="49334" xr:uid="{00000000-0005-0000-0000-0000FFBF0000}"/>
    <cellStyle name="20% - Accent1 6 4 6 2" xfId="49335" xr:uid="{00000000-0005-0000-0000-000000C00000}"/>
    <cellStyle name="20% - Accent1 6 4 6 2 2" xfId="49336" xr:uid="{00000000-0005-0000-0000-000001C00000}"/>
    <cellStyle name="20% - Accent1 6 4 6 2 2 2" xfId="49337" xr:uid="{00000000-0005-0000-0000-000002C00000}"/>
    <cellStyle name="20% - Accent1 6 4 6 2 3" xfId="49338" xr:uid="{00000000-0005-0000-0000-000003C00000}"/>
    <cellStyle name="20% - Accent1 6 4 6 3" xfId="49339" xr:uid="{00000000-0005-0000-0000-000004C00000}"/>
    <cellStyle name="20% - Accent1 6 4 6 3 2" xfId="49340" xr:uid="{00000000-0005-0000-0000-000005C00000}"/>
    <cellStyle name="20% - Accent1 6 4 6 4" xfId="49341" xr:uid="{00000000-0005-0000-0000-000006C00000}"/>
    <cellStyle name="20% - Accent1 6 4 7" xfId="49342" xr:uid="{00000000-0005-0000-0000-000007C00000}"/>
    <cellStyle name="20% - Accent1 6 4 7 2" xfId="49343" xr:uid="{00000000-0005-0000-0000-000008C00000}"/>
    <cellStyle name="20% - Accent1 6 4 7 2 2" xfId="49344" xr:uid="{00000000-0005-0000-0000-000009C00000}"/>
    <cellStyle name="20% - Accent1 6 4 7 3" xfId="49345" xr:uid="{00000000-0005-0000-0000-00000AC00000}"/>
    <cellStyle name="20% - Accent1 6 4 8" xfId="49346" xr:uid="{00000000-0005-0000-0000-00000BC00000}"/>
    <cellStyle name="20% - Accent1 6 4 8 2" xfId="49347" xr:uid="{00000000-0005-0000-0000-00000CC00000}"/>
    <cellStyle name="20% - Accent1 6 4 8 2 2" xfId="49348" xr:uid="{00000000-0005-0000-0000-00000DC00000}"/>
    <cellStyle name="20% - Accent1 6 4 8 3" xfId="49349" xr:uid="{00000000-0005-0000-0000-00000EC00000}"/>
    <cellStyle name="20% - Accent1 6 4 9" xfId="49350" xr:uid="{00000000-0005-0000-0000-00000FC00000}"/>
    <cellStyle name="20% - Accent1 6 4 9 2" xfId="49351" xr:uid="{00000000-0005-0000-0000-000010C00000}"/>
    <cellStyle name="20% - Accent1 6 5" xfId="49352" xr:uid="{00000000-0005-0000-0000-000011C00000}"/>
    <cellStyle name="20% - Accent1 6 5 10" xfId="49353" xr:uid="{00000000-0005-0000-0000-000012C00000}"/>
    <cellStyle name="20% - Accent1 6 5 10 2" xfId="49354" xr:uid="{00000000-0005-0000-0000-000013C00000}"/>
    <cellStyle name="20% - Accent1 6 5 11" xfId="49355" xr:uid="{00000000-0005-0000-0000-000014C00000}"/>
    <cellStyle name="20% - Accent1 6 5 2" xfId="49356" xr:uid="{00000000-0005-0000-0000-000015C00000}"/>
    <cellStyle name="20% - Accent1 6 5 2 2" xfId="49357" xr:uid="{00000000-0005-0000-0000-000016C00000}"/>
    <cellStyle name="20% - Accent1 6 5 2 2 2" xfId="49358" xr:uid="{00000000-0005-0000-0000-000017C00000}"/>
    <cellStyle name="20% - Accent1 6 5 2 2 2 2" xfId="49359" xr:uid="{00000000-0005-0000-0000-000018C00000}"/>
    <cellStyle name="20% - Accent1 6 5 2 2 2 2 2" xfId="49360" xr:uid="{00000000-0005-0000-0000-000019C00000}"/>
    <cellStyle name="20% - Accent1 6 5 2 2 2 3" xfId="49361" xr:uid="{00000000-0005-0000-0000-00001AC00000}"/>
    <cellStyle name="20% - Accent1 6 5 2 2 3" xfId="49362" xr:uid="{00000000-0005-0000-0000-00001BC00000}"/>
    <cellStyle name="20% - Accent1 6 5 2 2 3 2" xfId="49363" xr:uid="{00000000-0005-0000-0000-00001CC00000}"/>
    <cellStyle name="20% - Accent1 6 5 2 2 4" xfId="49364" xr:uid="{00000000-0005-0000-0000-00001DC00000}"/>
    <cellStyle name="20% - Accent1 6 5 2 3" xfId="49365" xr:uid="{00000000-0005-0000-0000-00001EC00000}"/>
    <cellStyle name="20% - Accent1 6 5 2 3 2" xfId="49366" xr:uid="{00000000-0005-0000-0000-00001FC00000}"/>
    <cellStyle name="20% - Accent1 6 5 2 3 2 2" xfId="49367" xr:uid="{00000000-0005-0000-0000-000020C00000}"/>
    <cellStyle name="20% - Accent1 6 5 2 3 2 2 2" xfId="49368" xr:uid="{00000000-0005-0000-0000-000021C00000}"/>
    <cellStyle name="20% - Accent1 6 5 2 3 2 3" xfId="49369" xr:uid="{00000000-0005-0000-0000-000022C00000}"/>
    <cellStyle name="20% - Accent1 6 5 2 3 3" xfId="49370" xr:uid="{00000000-0005-0000-0000-000023C00000}"/>
    <cellStyle name="20% - Accent1 6 5 2 3 3 2" xfId="49371" xr:uid="{00000000-0005-0000-0000-000024C00000}"/>
    <cellStyle name="20% - Accent1 6 5 2 3 4" xfId="49372" xr:uid="{00000000-0005-0000-0000-000025C00000}"/>
    <cellStyle name="20% - Accent1 6 5 2 4" xfId="49373" xr:uid="{00000000-0005-0000-0000-000026C00000}"/>
    <cellStyle name="20% - Accent1 6 5 2 4 2" xfId="49374" xr:uid="{00000000-0005-0000-0000-000027C00000}"/>
    <cellStyle name="20% - Accent1 6 5 2 4 2 2" xfId="49375" xr:uid="{00000000-0005-0000-0000-000028C00000}"/>
    <cellStyle name="20% - Accent1 6 5 2 4 2 2 2" xfId="49376" xr:uid="{00000000-0005-0000-0000-000029C00000}"/>
    <cellStyle name="20% - Accent1 6 5 2 4 2 3" xfId="49377" xr:uid="{00000000-0005-0000-0000-00002AC00000}"/>
    <cellStyle name="20% - Accent1 6 5 2 4 3" xfId="49378" xr:uid="{00000000-0005-0000-0000-00002BC00000}"/>
    <cellStyle name="20% - Accent1 6 5 2 4 3 2" xfId="49379" xr:uid="{00000000-0005-0000-0000-00002CC00000}"/>
    <cellStyle name="20% - Accent1 6 5 2 4 4" xfId="49380" xr:uid="{00000000-0005-0000-0000-00002DC00000}"/>
    <cellStyle name="20% - Accent1 6 5 2 5" xfId="49381" xr:uid="{00000000-0005-0000-0000-00002EC00000}"/>
    <cellStyle name="20% - Accent1 6 5 2 5 2" xfId="49382" xr:uid="{00000000-0005-0000-0000-00002FC00000}"/>
    <cellStyle name="20% - Accent1 6 5 2 5 2 2" xfId="49383" xr:uid="{00000000-0005-0000-0000-000030C00000}"/>
    <cellStyle name="20% - Accent1 6 5 2 5 3" xfId="49384" xr:uid="{00000000-0005-0000-0000-000031C00000}"/>
    <cellStyle name="20% - Accent1 6 5 2 6" xfId="49385" xr:uid="{00000000-0005-0000-0000-000032C00000}"/>
    <cellStyle name="20% - Accent1 6 5 2 6 2" xfId="49386" xr:uid="{00000000-0005-0000-0000-000033C00000}"/>
    <cellStyle name="20% - Accent1 6 5 2 6 2 2" xfId="49387" xr:uid="{00000000-0005-0000-0000-000034C00000}"/>
    <cellStyle name="20% - Accent1 6 5 2 6 3" xfId="49388" xr:uid="{00000000-0005-0000-0000-000035C00000}"/>
    <cellStyle name="20% - Accent1 6 5 2 7" xfId="49389" xr:uid="{00000000-0005-0000-0000-000036C00000}"/>
    <cellStyle name="20% - Accent1 6 5 2 7 2" xfId="49390" xr:uid="{00000000-0005-0000-0000-000037C00000}"/>
    <cellStyle name="20% - Accent1 6 5 2 8" xfId="49391" xr:uid="{00000000-0005-0000-0000-000038C00000}"/>
    <cellStyle name="20% - Accent1 6 5 2 8 2" xfId="49392" xr:uid="{00000000-0005-0000-0000-000039C00000}"/>
    <cellStyle name="20% - Accent1 6 5 2 9" xfId="49393" xr:uid="{00000000-0005-0000-0000-00003AC00000}"/>
    <cellStyle name="20% - Accent1 6 5 3" xfId="49394" xr:uid="{00000000-0005-0000-0000-00003BC00000}"/>
    <cellStyle name="20% - Accent1 6 5 3 2" xfId="49395" xr:uid="{00000000-0005-0000-0000-00003CC00000}"/>
    <cellStyle name="20% - Accent1 6 5 3 2 2" xfId="49396" xr:uid="{00000000-0005-0000-0000-00003DC00000}"/>
    <cellStyle name="20% - Accent1 6 5 3 2 2 2" xfId="49397" xr:uid="{00000000-0005-0000-0000-00003EC00000}"/>
    <cellStyle name="20% - Accent1 6 5 3 2 2 2 2" xfId="49398" xr:uid="{00000000-0005-0000-0000-00003FC00000}"/>
    <cellStyle name="20% - Accent1 6 5 3 2 2 3" xfId="49399" xr:uid="{00000000-0005-0000-0000-000040C00000}"/>
    <cellStyle name="20% - Accent1 6 5 3 2 3" xfId="49400" xr:uid="{00000000-0005-0000-0000-000041C00000}"/>
    <cellStyle name="20% - Accent1 6 5 3 2 3 2" xfId="49401" xr:uid="{00000000-0005-0000-0000-000042C00000}"/>
    <cellStyle name="20% - Accent1 6 5 3 2 4" xfId="49402" xr:uid="{00000000-0005-0000-0000-000043C00000}"/>
    <cellStyle name="20% - Accent1 6 5 3 3" xfId="49403" xr:uid="{00000000-0005-0000-0000-000044C00000}"/>
    <cellStyle name="20% - Accent1 6 5 3 3 2" xfId="49404" xr:uid="{00000000-0005-0000-0000-000045C00000}"/>
    <cellStyle name="20% - Accent1 6 5 3 3 2 2" xfId="49405" xr:uid="{00000000-0005-0000-0000-000046C00000}"/>
    <cellStyle name="20% - Accent1 6 5 3 3 2 2 2" xfId="49406" xr:uid="{00000000-0005-0000-0000-000047C00000}"/>
    <cellStyle name="20% - Accent1 6 5 3 3 2 3" xfId="49407" xr:uid="{00000000-0005-0000-0000-000048C00000}"/>
    <cellStyle name="20% - Accent1 6 5 3 3 3" xfId="49408" xr:uid="{00000000-0005-0000-0000-000049C00000}"/>
    <cellStyle name="20% - Accent1 6 5 3 3 3 2" xfId="49409" xr:uid="{00000000-0005-0000-0000-00004AC00000}"/>
    <cellStyle name="20% - Accent1 6 5 3 3 4" xfId="49410" xr:uid="{00000000-0005-0000-0000-00004BC00000}"/>
    <cellStyle name="20% - Accent1 6 5 3 4" xfId="49411" xr:uid="{00000000-0005-0000-0000-00004CC00000}"/>
    <cellStyle name="20% - Accent1 6 5 3 4 2" xfId="49412" xr:uid="{00000000-0005-0000-0000-00004DC00000}"/>
    <cellStyle name="20% - Accent1 6 5 3 4 2 2" xfId="49413" xr:uid="{00000000-0005-0000-0000-00004EC00000}"/>
    <cellStyle name="20% - Accent1 6 5 3 4 2 2 2" xfId="49414" xr:uid="{00000000-0005-0000-0000-00004FC00000}"/>
    <cellStyle name="20% - Accent1 6 5 3 4 2 3" xfId="49415" xr:uid="{00000000-0005-0000-0000-000050C00000}"/>
    <cellStyle name="20% - Accent1 6 5 3 4 3" xfId="49416" xr:uid="{00000000-0005-0000-0000-000051C00000}"/>
    <cellStyle name="20% - Accent1 6 5 3 4 3 2" xfId="49417" xr:uid="{00000000-0005-0000-0000-000052C00000}"/>
    <cellStyle name="20% - Accent1 6 5 3 4 4" xfId="49418" xr:uid="{00000000-0005-0000-0000-000053C00000}"/>
    <cellStyle name="20% - Accent1 6 5 3 5" xfId="49419" xr:uid="{00000000-0005-0000-0000-000054C00000}"/>
    <cellStyle name="20% - Accent1 6 5 3 5 2" xfId="49420" xr:uid="{00000000-0005-0000-0000-000055C00000}"/>
    <cellStyle name="20% - Accent1 6 5 3 5 2 2" xfId="49421" xr:uid="{00000000-0005-0000-0000-000056C00000}"/>
    <cellStyle name="20% - Accent1 6 5 3 5 3" xfId="49422" xr:uid="{00000000-0005-0000-0000-000057C00000}"/>
    <cellStyle name="20% - Accent1 6 5 3 6" xfId="49423" xr:uid="{00000000-0005-0000-0000-000058C00000}"/>
    <cellStyle name="20% - Accent1 6 5 3 6 2" xfId="49424" xr:uid="{00000000-0005-0000-0000-000059C00000}"/>
    <cellStyle name="20% - Accent1 6 5 3 6 2 2" xfId="49425" xr:uid="{00000000-0005-0000-0000-00005AC00000}"/>
    <cellStyle name="20% - Accent1 6 5 3 6 3" xfId="49426" xr:uid="{00000000-0005-0000-0000-00005BC00000}"/>
    <cellStyle name="20% - Accent1 6 5 3 7" xfId="49427" xr:uid="{00000000-0005-0000-0000-00005CC00000}"/>
    <cellStyle name="20% - Accent1 6 5 3 7 2" xfId="49428" xr:uid="{00000000-0005-0000-0000-00005DC00000}"/>
    <cellStyle name="20% - Accent1 6 5 3 8" xfId="49429" xr:uid="{00000000-0005-0000-0000-00005EC00000}"/>
    <cellStyle name="20% - Accent1 6 5 3 8 2" xfId="49430" xr:uid="{00000000-0005-0000-0000-00005FC00000}"/>
    <cellStyle name="20% - Accent1 6 5 3 9" xfId="49431" xr:uid="{00000000-0005-0000-0000-000060C00000}"/>
    <cellStyle name="20% - Accent1 6 5 4" xfId="49432" xr:uid="{00000000-0005-0000-0000-000061C00000}"/>
    <cellStyle name="20% - Accent1 6 5 4 2" xfId="49433" xr:uid="{00000000-0005-0000-0000-000062C00000}"/>
    <cellStyle name="20% - Accent1 6 5 4 2 2" xfId="49434" xr:uid="{00000000-0005-0000-0000-000063C00000}"/>
    <cellStyle name="20% - Accent1 6 5 4 2 2 2" xfId="49435" xr:uid="{00000000-0005-0000-0000-000064C00000}"/>
    <cellStyle name="20% - Accent1 6 5 4 2 3" xfId="49436" xr:uid="{00000000-0005-0000-0000-000065C00000}"/>
    <cellStyle name="20% - Accent1 6 5 4 3" xfId="49437" xr:uid="{00000000-0005-0000-0000-000066C00000}"/>
    <cellStyle name="20% - Accent1 6 5 4 3 2" xfId="49438" xr:uid="{00000000-0005-0000-0000-000067C00000}"/>
    <cellStyle name="20% - Accent1 6 5 4 4" xfId="49439" xr:uid="{00000000-0005-0000-0000-000068C00000}"/>
    <cellStyle name="20% - Accent1 6 5 5" xfId="49440" xr:uid="{00000000-0005-0000-0000-000069C00000}"/>
    <cellStyle name="20% - Accent1 6 5 5 2" xfId="49441" xr:uid="{00000000-0005-0000-0000-00006AC00000}"/>
    <cellStyle name="20% - Accent1 6 5 5 2 2" xfId="49442" xr:uid="{00000000-0005-0000-0000-00006BC00000}"/>
    <cellStyle name="20% - Accent1 6 5 5 2 2 2" xfId="49443" xr:uid="{00000000-0005-0000-0000-00006CC00000}"/>
    <cellStyle name="20% - Accent1 6 5 5 2 3" xfId="49444" xr:uid="{00000000-0005-0000-0000-00006DC00000}"/>
    <cellStyle name="20% - Accent1 6 5 5 3" xfId="49445" xr:uid="{00000000-0005-0000-0000-00006EC00000}"/>
    <cellStyle name="20% - Accent1 6 5 5 3 2" xfId="49446" xr:uid="{00000000-0005-0000-0000-00006FC00000}"/>
    <cellStyle name="20% - Accent1 6 5 5 4" xfId="49447" xr:uid="{00000000-0005-0000-0000-000070C00000}"/>
    <cellStyle name="20% - Accent1 6 5 6" xfId="49448" xr:uid="{00000000-0005-0000-0000-000071C00000}"/>
    <cellStyle name="20% - Accent1 6 5 6 2" xfId="49449" xr:uid="{00000000-0005-0000-0000-000072C00000}"/>
    <cellStyle name="20% - Accent1 6 5 6 2 2" xfId="49450" xr:uid="{00000000-0005-0000-0000-000073C00000}"/>
    <cellStyle name="20% - Accent1 6 5 6 2 2 2" xfId="49451" xr:uid="{00000000-0005-0000-0000-000074C00000}"/>
    <cellStyle name="20% - Accent1 6 5 6 2 3" xfId="49452" xr:uid="{00000000-0005-0000-0000-000075C00000}"/>
    <cellStyle name="20% - Accent1 6 5 6 3" xfId="49453" xr:uid="{00000000-0005-0000-0000-000076C00000}"/>
    <cellStyle name="20% - Accent1 6 5 6 3 2" xfId="49454" xr:uid="{00000000-0005-0000-0000-000077C00000}"/>
    <cellStyle name="20% - Accent1 6 5 6 4" xfId="49455" xr:uid="{00000000-0005-0000-0000-000078C00000}"/>
    <cellStyle name="20% - Accent1 6 5 7" xfId="49456" xr:uid="{00000000-0005-0000-0000-000079C00000}"/>
    <cellStyle name="20% - Accent1 6 5 7 2" xfId="49457" xr:uid="{00000000-0005-0000-0000-00007AC00000}"/>
    <cellStyle name="20% - Accent1 6 5 7 2 2" xfId="49458" xr:uid="{00000000-0005-0000-0000-00007BC00000}"/>
    <cellStyle name="20% - Accent1 6 5 7 3" xfId="49459" xr:uid="{00000000-0005-0000-0000-00007CC00000}"/>
    <cellStyle name="20% - Accent1 6 5 8" xfId="49460" xr:uid="{00000000-0005-0000-0000-00007DC00000}"/>
    <cellStyle name="20% - Accent1 6 5 8 2" xfId="49461" xr:uid="{00000000-0005-0000-0000-00007EC00000}"/>
    <cellStyle name="20% - Accent1 6 5 8 2 2" xfId="49462" xr:uid="{00000000-0005-0000-0000-00007FC00000}"/>
    <cellStyle name="20% - Accent1 6 5 8 3" xfId="49463" xr:uid="{00000000-0005-0000-0000-000080C00000}"/>
    <cellStyle name="20% - Accent1 6 5 9" xfId="49464" xr:uid="{00000000-0005-0000-0000-000081C00000}"/>
    <cellStyle name="20% - Accent1 6 5 9 2" xfId="49465" xr:uid="{00000000-0005-0000-0000-000082C00000}"/>
    <cellStyle name="20% - Accent1 6 6" xfId="49466" xr:uid="{00000000-0005-0000-0000-000083C00000}"/>
    <cellStyle name="20% - Accent1 6 6 10" xfId="49467" xr:uid="{00000000-0005-0000-0000-000084C00000}"/>
    <cellStyle name="20% - Accent1 6 6 10 2" xfId="49468" xr:uid="{00000000-0005-0000-0000-000085C00000}"/>
    <cellStyle name="20% - Accent1 6 6 11" xfId="49469" xr:uid="{00000000-0005-0000-0000-000086C00000}"/>
    <cellStyle name="20% - Accent1 6 6 2" xfId="49470" xr:uid="{00000000-0005-0000-0000-000087C00000}"/>
    <cellStyle name="20% - Accent1 6 6 2 2" xfId="49471" xr:uid="{00000000-0005-0000-0000-000088C00000}"/>
    <cellStyle name="20% - Accent1 6 6 2 2 2" xfId="49472" xr:uid="{00000000-0005-0000-0000-000089C00000}"/>
    <cellStyle name="20% - Accent1 6 6 2 2 2 2" xfId="49473" xr:uid="{00000000-0005-0000-0000-00008AC00000}"/>
    <cellStyle name="20% - Accent1 6 6 2 2 2 2 2" xfId="49474" xr:uid="{00000000-0005-0000-0000-00008BC00000}"/>
    <cellStyle name="20% - Accent1 6 6 2 2 2 3" xfId="49475" xr:uid="{00000000-0005-0000-0000-00008CC00000}"/>
    <cellStyle name="20% - Accent1 6 6 2 2 3" xfId="49476" xr:uid="{00000000-0005-0000-0000-00008DC00000}"/>
    <cellStyle name="20% - Accent1 6 6 2 2 3 2" xfId="49477" xr:uid="{00000000-0005-0000-0000-00008EC00000}"/>
    <cellStyle name="20% - Accent1 6 6 2 2 4" xfId="49478" xr:uid="{00000000-0005-0000-0000-00008FC00000}"/>
    <cellStyle name="20% - Accent1 6 6 2 3" xfId="49479" xr:uid="{00000000-0005-0000-0000-000090C00000}"/>
    <cellStyle name="20% - Accent1 6 6 2 3 2" xfId="49480" xr:uid="{00000000-0005-0000-0000-000091C00000}"/>
    <cellStyle name="20% - Accent1 6 6 2 3 2 2" xfId="49481" xr:uid="{00000000-0005-0000-0000-000092C00000}"/>
    <cellStyle name="20% - Accent1 6 6 2 3 2 2 2" xfId="49482" xr:uid="{00000000-0005-0000-0000-000093C00000}"/>
    <cellStyle name="20% - Accent1 6 6 2 3 2 3" xfId="49483" xr:uid="{00000000-0005-0000-0000-000094C00000}"/>
    <cellStyle name="20% - Accent1 6 6 2 3 3" xfId="49484" xr:uid="{00000000-0005-0000-0000-000095C00000}"/>
    <cellStyle name="20% - Accent1 6 6 2 3 3 2" xfId="49485" xr:uid="{00000000-0005-0000-0000-000096C00000}"/>
    <cellStyle name="20% - Accent1 6 6 2 3 4" xfId="49486" xr:uid="{00000000-0005-0000-0000-000097C00000}"/>
    <cellStyle name="20% - Accent1 6 6 2 4" xfId="49487" xr:uid="{00000000-0005-0000-0000-000098C00000}"/>
    <cellStyle name="20% - Accent1 6 6 2 4 2" xfId="49488" xr:uid="{00000000-0005-0000-0000-000099C00000}"/>
    <cellStyle name="20% - Accent1 6 6 2 4 2 2" xfId="49489" xr:uid="{00000000-0005-0000-0000-00009AC00000}"/>
    <cellStyle name="20% - Accent1 6 6 2 4 2 2 2" xfId="49490" xr:uid="{00000000-0005-0000-0000-00009BC00000}"/>
    <cellStyle name="20% - Accent1 6 6 2 4 2 3" xfId="49491" xr:uid="{00000000-0005-0000-0000-00009CC00000}"/>
    <cellStyle name="20% - Accent1 6 6 2 4 3" xfId="49492" xr:uid="{00000000-0005-0000-0000-00009DC00000}"/>
    <cellStyle name="20% - Accent1 6 6 2 4 3 2" xfId="49493" xr:uid="{00000000-0005-0000-0000-00009EC00000}"/>
    <cellStyle name="20% - Accent1 6 6 2 4 4" xfId="49494" xr:uid="{00000000-0005-0000-0000-00009FC00000}"/>
    <cellStyle name="20% - Accent1 6 6 2 5" xfId="49495" xr:uid="{00000000-0005-0000-0000-0000A0C00000}"/>
    <cellStyle name="20% - Accent1 6 6 2 5 2" xfId="49496" xr:uid="{00000000-0005-0000-0000-0000A1C00000}"/>
    <cellStyle name="20% - Accent1 6 6 2 5 2 2" xfId="49497" xr:uid="{00000000-0005-0000-0000-0000A2C00000}"/>
    <cellStyle name="20% - Accent1 6 6 2 5 3" xfId="49498" xr:uid="{00000000-0005-0000-0000-0000A3C00000}"/>
    <cellStyle name="20% - Accent1 6 6 2 6" xfId="49499" xr:uid="{00000000-0005-0000-0000-0000A4C00000}"/>
    <cellStyle name="20% - Accent1 6 6 2 6 2" xfId="49500" xr:uid="{00000000-0005-0000-0000-0000A5C00000}"/>
    <cellStyle name="20% - Accent1 6 6 2 6 2 2" xfId="49501" xr:uid="{00000000-0005-0000-0000-0000A6C00000}"/>
    <cellStyle name="20% - Accent1 6 6 2 6 3" xfId="49502" xr:uid="{00000000-0005-0000-0000-0000A7C00000}"/>
    <cellStyle name="20% - Accent1 6 6 2 7" xfId="49503" xr:uid="{00000000-0005-0000-0000-0000A8C00000}"/>
    <cellStyle name="20% - Accent1 6 6 2 7 2" xfId="49504" xr:uid="{00000000-0005-0000-0000-0000A9C00000}"/>
    <cellStyle name="20% - Accent1 6 6 2 8" xfId="49505" xr:uid="{00000000-0005-0000-0000-0000AAC00000}"/>
    <cellStyle name="20% - Accent1 6 6 2 8 2" xfId="49506" xr:uid="{00000000-0005-0000-0000-0000ABC00000}"/>
    <cellStyle name="20% - Accent1 6 6 2 9" xfId="49507" xr:uid="{00000000-0005-0000-0000-0000ACC00000}"/>
    <cellStyle name="20% - Accent1 6 6 3" xfId="49508" xr:uid="{00000000-0005-0000-0000-0000ADC00000}"/>
    <cellStyle name="20% - Accent1 6 6 3 2" xfId="49509" xr:uid="{00000000-0005-0000-0000-0000AEC00000}"/>
    <cellStyle name="20% - Accent1 6 6 3 2 2" xfId="49510" xr:uid="{00000000-0005-0000-0000-0000AFC00000}"/>
    <cellStyle name="20% - Accent1 6 6 3 2 2 2" xfId="49511" xr:uid="{00000000-0005-0000-0000-0000B0C00000}"/>
    <cellStyle name="20% - Accent1 6 6 3 2 2 2 2" xfId="49512" xr:uid="{00000000-0005-0000-0000-0000B1C00000}"/>
    <cellStyle name="20% - Accent1 6 6 3 2 2 3" xfId="49513" xr:uid="{00000000-0005-0000-0000-0000B2C00000}"/>
    <cellStyle name="20% - Accent1 6 6 3 2 3" xfId="49514" xr:uid="{00000000-0005-0000-0000-0000B3C00000}"/>
    <cellStyle name="20% - Accent1 6 6 3 2 3 2" xfId="49515" xr:uid="{00000000-0005-0000-0000-0000B4C00000}"/>
    <cellStyle name="20% - Accent1 6 6 3 2 4" xfId="49516" xr:uid="{00000000-0005-0000-0000-0000B5C00000}"/>
    <cellStyle name="20% - Accent1 6 6 3 3" xfId="49517" xr:uid="{00000000-0005-0000-0000-0000B6C00000}"/>
    <cellStyle name="20% - Accent1 6 6 3 3 2" xfId="49518" xr:uid="{00000000-0005-0000-0000-0000B7C00000}"/>
    <cellStyle name="20% - Accent1 6 6 3 3 2 2" xfId="49519" xr:uid="{00000000-0005-0000-0000-0000B8C00000}"/>
    <cellStyle name="20% - Accent1 6 6 3 3 2 2 2" xfId="49520" xr:uid="{00000000-0005-0000-0000-0000B9C00000}"/>
    <cellStyle name="20% - Accent1 6 6 3 3 2 3" xfId="49521" xr:uid="{00000000-0005-0000-0000-0000BAC00000}"/>
    <cellStyle name="20% - Accent1 6 6 3 3 3" xfId="49522" xr:uid="{00000000-0005-0000-0000-0000BBC00000}"/>
    <cellStyle name="20% - Accent1 6 6 3 3 3 2" xfId="49523" xr:uid="{00000000-0005-0000-0000-0000BCC00000}"/>
    <cellStyle name="20% - Accent1 6 6 3 3 4" xfId="49524" xr:uid="{00000000-0005-0000-0000-0000BDC00000}"/>
    <cellStyle name="20% - Accent1 6 6 3 4" xfId="49525" xr:uid="{00000000-0005-0000-0000-0000BEC00000}"/>
    <cellStyle name="20% - Accent1 6 6 3 4 2" xfId="49526" xr:uid="{00000000-0005-0000-0000-0000BFC00000}"/>
    <cellStyle name="20% - Accent1 6 6 3 4 2 2" xfId="49527" xr:uid="{00000000-0005-0000-0000-0000C0C00000}"/>
    <cellStyle name="20% - Accent1 6 6 3 4 2 2 2" xfId="49528" xr:uid="{00000000-0005-0000-0000-0000C1C00000}"/>
    <cellStyle name="20% - Accent1 6 6 3 4 2 3" xfId="49529" xr:uid="{00000000-0005-0000-0000-0000C2C00000}"/>
    <cellStyle name="20% - Accent1 6 6 3 4 3" xfId="49530" xr:uid="{00000000-0005-0000-0000-0000C3C00000}"/>
    <cellStyle name="20% - Accent1 6 6 3 4 3 2" xfId="49531" xr:uid="{00000000-0005-0000-0000-0000C4C00000}"/>
    <cellStyle name="20% - Accent1 6 6 3 4 4" xfId="49532" xr:uid="{00000000-0005-0000-0000-0000C5C00000}"/>
    <cellStyle name="20% - Accent1 6 6 3 5" xfId="49533" xr:uid="{00000000-0005-0000-0000-0000C6C00000}"/>
    <cellStyle name="20% - Accent1 6 6 3 5 2" xfId="49534" xr:uid="{00000000-0005-0000-0000-0000C7C00000}"/>
    <cellStyle name="20% - Accent1 6 6 3 5 2 2" xfId="49535" xr:uid="{00000000-0005-0000-0000-0000C8C00000}"/>
    <cellStyle name="20% - Accent1 6 6 3 5 3" xfId="49536" xr:uid="{00000000-0005-0000-0000-0000C9C00000}"/>
    <cellStyle name="20% - Accent1 6 6 3 6" xfId="49537" xr:uid="{00000000-0005-0000-0000-0000CAC00000}"/>
    <cellStyle name="20% - Accent1 6 6 3 6 2" xfId="49538" xr:uid="{00000000-0005-0000-0000-0000CBC00000}"/>
    <cellStyle name="20% - Accent1 6 6 3 6 2 2" xfId="49539" xr:uid="{00000000-0005-0000-0000-0000CCC00000}"/>
    <cellStyle name="20% - Accent1 6 6 3 6 3" xfId="49540" xr:uid="{00000000-0005-0000-0000-0000CDC00000}"/>
    <cellStyle name="20% - Accent1 6 6 3 7" xfId="49541" xr:uid="{00000000-0005-0000-0000-0000CEC00000}"/>
    <cellStyle name="20% - Accent1 6 6 3 7 2" xfId="49542" xr:uid="{00000000-0005-0000-0000-0000CFC00000}"/>
    <cellStyle name="20% - Accent1 6 6 3 8" xfId="49543" xr:uid="{00000000-0005-0000-0000-0000D0C00000}"/>
    <cellStyle name="20% - Accent1 6 6 3 8 2" xfId="49544" xr:uid="{00000000-0005-0000-0000-0000D1C00000}"/>
    <cellStyle name="20% - Accent1 6 6 3 9" xfId="49545" xr:uid="{00000000-0005-0000-0000-0000D2C00000}"/>
    <cellStyle name="20% - Accent1 6 6 4" xfId="49546" xr:uid="{00000000-0005-0000-0000-0000D3C00000}"/>
    <cellStyle name="20% - Accent1 6 6 4 2" xfId="49547" xr:uid="{00000000-0005-0000-0000-0000D4C00000}"/>
    <cellStyle name="20% - Accent1 6 6 4 2 2" xfId="49548" xr:uid="{00000000-0005-0000-0000-0000D5C00000}"/>
    <cellStyle name="20% - Accent1 6 6 4 2 2 2" xfId="49549" xr:uid="{00000000-0005-0000-0000-0000D6C00000}"/>
    <cellStyle name="20% - Accent1 6 6 4 2 3" xfId="49550" xr:uid="{00000000-0005-0000-0000-0000D7C00000}"/>
    <cellStyle name="20% - Accent1 6 6 4 3" xfId="49551" xr:uid="{00000000-0005-0000-0000-0000D8C00000}"/>
    <cellStyle name="20% - Accent1 6 6 4 3 2" xfId="49552" xr:uid="{00000000-0005-0000-0000-0000D9C00000}"/>
    <cellStyle name="20% - Accent1 6 6 4 4" xfId="49553" xr:uid="{00000000-0005-0000-0000-0000DAC00000}"/>
    <cellStyle name="20% - Accent1 6 6 5" xfId="49554" xr:uid="{00000000-0005-0000-0000-0000DBC00000}"/>
    <cellStyle name="20% - Accent1 6 6 5 2" xfId="49555" xr:uid="{00000000-0005-0000-0000-0000DCC00000}"/>
    <cellStyle name="20% - Accent1 6 6 5 2 2" xfId="49556" xr:uid="{00000000-0005-0000-0000-0000DDC00000}"/>
    <cellStyle name="20% - Accent1 6 6 5 2 2 2" xfId="49557" xr:uid="{00000000-0005-0000-0000-0000DEC00000}"/>
    <cellStyle name="20% - Accent1 6 6 5 2 3" xfId="49558" xr:uid="{00000000-0005-0000-0000-0000DFC00000}"/>
    <cellStyle name="20% - Accent1 6 6 5 3" xfId="49559" xr:uid="{00000000-0005-0000-0000-0000E0C00000}"/>
    <cellStyle name="20% - Accent1 6 6 5 3 2" xfId="49560" xr:uid="{00000000-0005-0000-0000-0000E1C00000}"/>
    <cellStyle name="20% - Accent1 6 6 5 4" xfId="49561" xr:uid="{00000000-0005-0000-0000-0000E2C00000}"/>
    <cellStyle name="20% - Accent1 6 6 6" xfId="49562" xr:uid="{00000000-0005-0000-0000-0000E3C00000}"/>
    <cellStyle name="20% - Accent1 6 6 6 2" xfId="49563" xr:uid="{00000000-0005-0000-0000-0000E4C00000}"/>
    <cellStyle name="20% - Accent1 6 6 6 2 2" xfId="49564" xr:uid="{00000000-0005-0000-0000-0000E5C00000}"/>
    <cellStyle name="20% - Accent1 6 6 6 2 2 2" xfId="49565" xr:uid="{00000000-0005-0000-0000-0000E6C00000}"/>
    <cellStyle name="20% - Accent1 6 6 6 2 3" xfId="49566" xr:uid="{00000000-0005-0000-0000-0000E7C00000}"/>
    <cellStyle name="20% - Accent1 6 6 6 3" xfId="49567" xr:uid="{00000000-0005-0000-0000-0000E8C00000}"/>
    <cellStyle name="20% - Accent1 6 6 6 3 2" xfId="49568" xr:uid="{00000000-0005-0000-0000-0000E9C00000}"/>
    <cellStyle name="20% - Accent1 6 6 6 4" xfId="49569" xr:uid="{00000000-0005-0000-0000-0000EAC00000}"/>
    <cellStyle name="20% - Accent1 6 6 7" xfId="49570" xr:uid="{00000000-0005-0000-0000-0000EBC00000}"/>
    <cellStyle name="20% - Accent1 6 6 7 2" xfId="49571" xr:uid="{00000000-0005-0000-0000-0000ECC00000}"/>
    <cellStyle name="20% - Accent1 6 6 7 2 2" xfId="49572" xr:uid="{00000000-0005-0000-0000-0000EDC00000}"/>
    <cellStyle name="20% - Accent1 6 6 7 3" xfId="49573" xr:uid="{00000000-0005-0000-0000-0000EEC00000}"/>
    <cellStyle name="20% - Accent1 6 6 8" xfId="49574" xr:uid="{00000000-0005-0000-0000-0000EFC00000}"/>
    <cellStyle name="20% - Accent1 6 6 8 2" xfId="49575" xr:uid="{00000000-0005-0000-0000-0000F0C00000}"/>
    <cellStyle name="20% - Accent1 6 6 8 2 2" xfId="49576" xr:uid="{00000000-0005-0000-0000-0000F1C00000}"/>
    <cellStyle name="20% - Accent1 6 6 8 3" xfId="49577" xr:uid="{00000000-0005-0000-0000-0000F2C00000}"/>
    <cellStyle name="20% - Accent1 6 6 9" xfId="49578" xr:uid="{00000000-0005-0000-0000-0000F3C00000}"/>
    <cellStyle name="20% - Accent1 6 6 9 2" xfId="49579" xr:uid="{00000000-0005-0000-0000-0000F4C00000}"/>
    <cellStyle name="20% - Accent1 6 7" xfId="49580" xr:uid="{00000000-0005-0000-0000-0000F5C00000}"/>
    <cellStyle name="20% - Accent1 6 7 2" xfId="49581" xr:uid="{00000000-0005-0000-0000-0000F6C00000}"/>
    <cellStyle name="20% - Accent1 6 7 2 2" xfId="49582" xr:uid="{00000000-0005-0000-0000-0000F7C00000}"/>
    <cellStyle name="20% - Accent1 6 7 2 2 2" xfId="49583" xr:uid="{00000000-0005-0000-0000-0000F8C00000}"/>
    <cellStyle name="20% - Accent1 6 7 2 2 2 2" xfId="49584" xr:uid="{00000000-0005-0000-0000-0000F9C00000}"/>
    <cellStyle name="20% - Accent1 6 7 2 2 3" xfId="49585" xr:uid="{00000000-0005-0000-0000-0000FAC00000}"/>
    <cellStyle name="20% - Accent1 6 7 2 3" xfId="49586" xr:uid="{00000000-0005-0000-0000-0000FBC00000}"/>
    <cellStyle name="20% - Accent1 6 7 2 3 2" xfId="49587" xr:uid="{00000000-0005-0000-0000-0000FCC00000}"/>
    <cellStyle name="20% - Accent1 6 7 2 4" xfId="49588" xr:uid="{00000000-0005-0000-0000-0000FDC00000}"/>
    <cellStyle name="20% - Accent1 6 7 3" xfId="49589" xr:uid="{00000000-0005-0000-0000-0000FEC00000}"/>
    <cellStyle name="20% - Accent1 6 7 3 2" xfId="49590" xr:uid="{00000000-0005-0000-0000-0000FFC00000}"/>
    <cellStyle name="20% - Accent1 6 7 3 2 2" xfId="49591" xr:uid="{00000000-0005-0000-0000-000000C10000}"/>
    <cellStyle name="20% - Accent1 6 7 3 2 2 2" xfId="49592" xr:uid="{00000000-0005-0000-0000-000001C10000}"/>
    <cellStyle name="20% - Accent1 6 7 3 2 3" xfId="49593" xr:uid="{00000000-0005-0000-0000-000002C10000}"/>
    <cellStyle name="20% - Accent1 6 7 3 3" xfId="49594" xr:uid="{00000000-0005-0000-0000-000003C10000}"/>
    <cellStyle name="20% - Accent1 6 7 3 3 2" xfId="49595" xr:uid="{00000000-0005-0000-0000-000004C10000}"/>
    <cellStyle name="20% - Accent1 6 7 3 4" xfId="49596" xr:uid="{00000000-0005-0000-0000-000005C10000}"/>
    <cellStyle name="20% - Accent1 6 7 4" xfId="49597" xr:uid="{00000000-0005-0000-0000-000006C10000}"/>
    <cellStyle name="20% - Accent1 6 7 4 2" xfId="49598" xr:uid="{00000000-0005-0000-0000-000007C10000}"/>
    <cellStyle name="20% - Accent1 6 7 4 2 2" xfId="49599" xr:uid="{00000000-0005-0000-0000-000008C10000}"/>
    <cellStyle name="20% - Accent1 6 7 4 2 2 2" xfId="49600" xr:uid="{00000000-0005-0000-0000-000009C10000}"/>
    <cellStyle name="20% - Accent1 6 7 4 2 3" xfId="49601" xr:uid="{00000000-0005-0000-0000-00000AC10000}"/>
    <cellStyle name="20% - Accent1 6 7 4 3" xfId="49602" xr:uid="{00000000-0005-0000-0000-00000BC10000}"/>
    <cellStyle name="20% - Accent1 6 7 4 3 2" xfId="49603" xr:uid="{00000000-0005-0000-0000-00000CC10000}"/>
    <cellStyle name="20% - Accent1 6 7 4 4" xfId="49604" xr:uid="{00000000-0005-0000-0000-00000DC10000}"/>
    <cellStyle name="20% - Accent1 6 7 5" xfId="49605" xr:uid="{00000000-0005-0000-0000-00000EC10000}"/>
    <cellStyle name="20% - Accent1 6 7 5 2" xfId="49606" xr:uid="{00000000-0005-0000-0000-00000FC10000}"/>
    <cellStyle name="20% - Accent1 6 7 5 2 2" xfId="49607" xr:uid="{00000000-0005-0000-0000-000010C10000}"/>
    <cellStyle name="20% - Accent1 6 7 5 3" xfId="49608" xr:uid="{00000000-0005-0000-0000-000011C10000}"/>
    <cellStyle name="20% - Accent1 6 7 6" xfId="49609" xr:uid="{00000000-0005-0000-0000-000012C10000}"/>
    <cellStyle name="20% - Accent1 6 7 6 2" xfId="49610" xr:uid="{00000000-0005-0000-0000-000013C10000}"/>
    <cellStyle name="20% - Accent1 6 7 6 2 2" xfId="49611" xr:uid="{00000000-0005-0000-0000-000014C10000}"/>
    <cellStyle name="20% - Accent1 6 7 6 3" xfId="49612" xr:uid="{00000000-0005-0000-0000-000015C10000}"/>
    <cellStyle name="20% - Accent1 6 7 7" xfId="49613" xr:uid="{00000000-0005-0000-0000-000016C10000}"/>
    <cellStyle name="20% - Accent1 6 7 7 2" xfId="49614" xr:uid="{00000000-0005-0000-0000-000017C10000}"/>
    <cellStyle name="20% - Accent1 6 7 8" xfId="49615" xr:uid="{00000000-0005-0000-0000-000018C10000}"/>
    <cellStyle name="20% - Accent1 6 7 8 2" xfId="49616" xr:uid="{00000000-0005-0000-0000-000019C10000}"/>
    <cellStyle name="20% - Accent1 6 7 9" xfId="49617" xr:uid="{00000000-0005-0000-0000-00001AC10000}"/>
    <cellStyle name="20% - Accent1 6 8" xfId="49618" xr:uid="{00000000-0005-0000-0000-00001BC10000}"/>
    <cellStyle name="20% - Accent1 6 8 2" xfId="49619" xr:uid="{00000000-0005-0000-0000-00001CC10000}"/>
    <cellStyle name="20% - Accent1 6 8 2 2" xfId="49620" xr:uid="{00000000-0005-0000-0000-00001DC10000}"/>
    <cellStyle name="20% - Accent1 6 8 2 2 2" xfId="49621" xr:uid="{00000000-0005-0000-0000-00001EC10000}"/>
    <cellStyle name="20% - Accent1 6 8 2 2 2 2" xfId="49622" xr:uid="{00000000-0005-0000-0000-00001FC10000}"/>
    <cellStyle name="20% - Accent1 6 8 2 2 3" xfId="49623" xr:uid="{00000000-0005-0000-0000-000020C10000}"/>
    <cellStyle name="20% - Accent1 6 8 2 3" xfId="49624" xr:uid="{00000000-0005-0000-0000-000021C10000}"/>
    <cellStyle name="20% - Accent1 6 8 2 3 2" xfId="49625" xr:uid="{00000000-0005-0000-0000-000022C10000}"/>
    <cellStyle name="20% - Accent1 6 8 2 4" xfId="49626" xr:uid="{00000000-0005-0000-0000-000023C10000}"/>
    <cellStyle name="20% - Accent1 6 8 3" xfId="49627" xr:uid="{00000000-0005-0000-0000-000024C10000}"/>
    <cellStyle name="20% - Accent1 6 8 3 2" xfId="49628" xr:uid="{00000000-0005-0000-0000-000025C10000}"/>
    <cellStyle name="20% - Accent1 6 8 3 2 2" xfId="49629" xr:uid="{00000000-0005-0000-0000-000026C10000}"/>
    <cellStyle name="20% - Accent1 6 8 3 2 2 2" xfId="49630" xr:uid="{00000000-0005-0000-0000-000027C10000}"/>
    <cellStyle name="20% - Accent1 6 8 3 2 3" xfId="49631" xr:uid="{00000000-0005-0000-0000-000028C10000}"/>
    <cellStyle name="20% - Accent1 6 8 3 3" xfId="49632" xr:uid="{00000000-0005-0000-0000-000029C10000}"/>
    <cellStyle name="20% - Accent1 6 8 3 3 2" xfId="49633" xr:uid="{00000000-0005-0000-0000-00002AC10000}"/>
    <cellStyle name="20% - Accent1 6 8 3 4" xfId="49634" xr:uid="{00000000-0005-0000-0000-00002BC10000}"/>
    <cellStyle name="20% - Accent1 6 8 4" xfId="49635" xr:uid="{00000000-0005-0000-0000-00002CC10000}"/>
    <cellStyle name="20% - Accent1 6 8 4 2" xfId="49636" xr:uid="{00000000-0005-0000-0000-00002DC10000}"/>
    <cellStyle name="20% - Accent1 6 8 4 2 2" xfId="49637" xr:uid="{00000000-0005-0000-0000-00002EC10000}"/>
    <cellStyle name="20% - Accent1 6 8 4 2 2 2" xfId="49638" xr:uid="{00000000-0005-0000-0000-00002FC10000}"/>
    <cellStyle name="20% - Accent1 6 8 4 2 3" xfId="49639" xr:uid="{00000000-0005-0000-0000-000030C10000}"/>
    <cellStyle name="20% - Accent1 6 8 4 3" xfId="49640" xr:uid="{00000000-0005-0000-0000-000031C10000}"/>
    <cellStyle name="20% - Accent1 6 8 4 3 2" xfId="49641" xr:uid="{00000000-0005-0000-0000-000032C10000}"/>
    <cellStyle name="20% - Accent1 6 8 4 4" xfId="49642" xr:uid="{00000000-0005-0000-0000-000033C10000}"/>
    <cellStyle name="20% - Accent1 6 8 5" xfId="49643" xr:uid="{00000000-0005-0000-0000-000034C10000}"/>
    <cellStyle name="20% - Accent1 6 8 5 2" xfId="49644" xr:uid="{00000000-0005-0000-0000-000035C10000}"/>
    <cellStyle name="20% - Accent1 6 8 5 2 2" xfId="49645" xr:uid="{00000000-0005-0000-0000-000036C10000}"/>
    <cellStyle name="20% - Accent1 6 8 5 3" xfId="49646" xr:uid="{00000000-0005-0000-0000-000037C10000}"/>
    <cellStyle name="20% - Accent1 6 8 6" xfId="49647" xr:uid="{00000000-0005-0000-0000-000038C10000}"/>
    <cellStyle name="20% - Accent1 6 8 6 2" xfId="49648" xr:uid="{00000000-0005-0000-0000-000039C10000}"/>
    <cellStyle name="20% - Accent1 6 8 6 2 2" xfId="49649" xr:uid="{00000000-0005-0000-0000-00003AC10000}"/>
    <cellStyle name="20% - Accent1 6 8 6 3" xfId="49650" xr:uid="{00000000-0005-0000-0000-00003BC10000}"/>
    <cellStyle name="20% - Accent1 6 8 7" xfId="49651" xr:uid="{00000000-0005-0000-0000-00003CC10000}"/>
    <cellStyle name="20% - Accent1 6 8 7 2" xfId="49652" xr:uid="{00000000-0005-0000-0000-00003DC10000}"/>
    <cellStyle name="20% - Accent1 6 8 8" xfId="49653" xr:uid="{00000000-0005-0000-0000-00003EC10000}"/>
    <cellStyle name="20% - Accent1 6 8 8 2" xfId="49654" xr:uid="{00000000-0005-0000-0000-00003FC10000}"/>
    <cellStyle name="20% - Accent1 6 8 9" xfId="49655" xr:uid="{00000000-0005-0000-0000-000040C10000}"/>
    <cellStyle name="20% - Accent1 6 9" xfId="49656" xr:uid="{00000000-0005-0000-0000-000041C10000}"/>
    <cellStyle name="20% - Accent1 6 9 2" xfId="49657" xr:uid="{00000000-0005-0000-0000-000042C10000}"/>
    <cellStyle name="20% - Accent1 6 9 2 2" xfId="49658" xr:uid="{00000000-0005-0000-0000-000043C10000}"/>
    <cellStyle name="20% - Accent1 6 9 2 2 2" xfId="49659" xr:uid="{00000000-0005-0000-0000-000044C10000}"/>
    <cellStyle name="20% - Accent1 6 9 2 3" xfId="49660" xr:uid="{00000000-0005-0000-0000-000045C10000}"/>
    <cellStyle name="20% - Accent1 6 9 3" xfId="49661" xr:uid="{00000000-0005-0000-0000-000046C10000}"/>
    <cellStyle name="20% - Accent1 6 9 3 2" xfId="49662" xr:uid="{00000000-0005-0000-0000-000047C10000}"/>
    <cellStyle name="20% - Accent1 6 9 4" xfId="49663" xr:uid="{00000000-0005-0000-0000-000048C10000}"/>
    <cellStyle name="20% - Accent1 7" xfId="49664" xr:uid="{00000000-0005-0000-0000-000049C10000}"/>
    <cellStyle name="20% - Accent1 7 10" xfId="49665" xr:uid="{00000000-0005-0000-0000-00004AC10000}"/>
    <cellStyle name="20% - Accent1 7 10 2" xfId="49666" xr:uid="{00000000-0005-0000-0000-00004BC10000}"/>
    <cellStyle name="20% - Accent1 7 10 2 2" xfId="49667" xr:uid="{00000000-0005-0000-0000-00004CC10000}"/>
    <cellStyle name="20% - Accent1 7 10 2 2 2" xfId="49668" xr:uid="{00000000-0005-0000-0000-00004DC10000}"/>
    <cellStyle name="20% - Accent1 7 10 2 3" xfId="49669" xr:uid="{00000000-0005-0000-0000-00004EC10000}"/>
    <cellStyle name="20% - Accent1 7 10 3" xfId="49670" xr:uid="{00000000-0005-0000-0000-00004FC10000}"/>
    <cellStyle name="20% - Accent1 7 10 3 2" xfId="49671" xr:uid="{00000000-0005-0000-0000-000050C10000}"/>
    <cellStyle name="20% - Accent1 7 10 4" xfId="49672" xr:uid="{00000000-0005-0000-0000-000051C10000}"/>
    <cellStyle name="20% - Accent1 7 11" xfId="49673" xr:uid="{00000000-0005-0000-0000-000052C10000}"/>
    <cellStyle name="20% - Accent1 7 11 2" xfId="49674" xr:uid="{00000000-0005-0000-0000-000053C10000}"/>
    <cellStyle name="20% - Accent1 7 11 2 2" xfId="49675" xr:uid="{00000000-0005-0000-0000-000054C10000}"/>
    <cellStyle name="20% - Accent1 7 11 2 2 2" xfId="49676" xr:uid="{00000000-0005-0000-0000-000055C10000}"/>
    <cellStyle name="20% - Accent1 7 11 2 3" xfId="49677" xr:uid="{00000000-0005-0000-0000-000056C10000}"/>
    <cellStyle name="20% - Accent1 7 11 3" xfId="49678" xr:uid="{00000000-0005-0000-0000-000057C10000}"/>
    <cellStyle name="20% - Accent1 7 11 3 2" xfId="49679" xr:uid="{00000000-0005-0000-0000-000058C10000}"/>
    <cellStyle name="20% - Accent1 7 11 4" xfId="49680" xr:uid="{00000000-0005-0000-0000-000059C10000}"/>
    <cellStyle name="20% - Accent1 7 12" xfId="49681" xr:uid="{00000000-0005-0000-0000-00005AC10000}"/>
    <cellStyle name="20% - Accent1 7 12 2" xfId="49682" xr:uid="{00000000-0005-0000-0000-00005BC10000}"/>
    <cellStyle name="20% - Accent1 7 12 2 2" xfId="49683" xr:uid="{00000000-0005-0000-0000-00005CC10000}"/>
    <cellStyle name="20% - Accent1 7 12 3" xfId="49684" xr:uid="{00000000-0005-0000-0000-00005DC10000}"/>
    <cellStyle name="20% - Accent1 7 13" xfId="49685" xr:uid="{00000000-0005-0000-0000-00005EC10000}"/>
    <cellStyle name="20% - Accent1 7 13 2" xfId="49686" xr:uid="{00000000-0005-0000-0000-00005FC10000}"/>
    <cellStyle name="20% - Accent1 7 13 2 2" xfId="49687" xr:uid="{00000000-0005-0000-0000-000060C10000}"/>
    <cellStyle name="20% - Accent1 7 13 3" xfId="49688" xr:uid="{00000000-0005-0000-0000-000061C10000}"/>
    <cellStyle name="20% - Accent1 7 14" xfId="49689" xr:uid="{00000000-0005-0000-0000-000062C10000}"/>
    <cellStyle name="20% - Accent1 7 14 2" xfId="49690" xr:uid="{00000000-0005-0000-0000-000063C10000}"/>
    <cellStyle name="20% - Accent1 7 15" xfId="49691" xr:uid="{00000000-0005-0000-0000-000064C10000}"/>
    <cellStyle name="20% - Accent1 7 15 2" xfId="49692" xr:uid="{00000000-0005-0000-0000-000065C10000}"/>
    <cellStyle name="20% - Accent1 7 16" xfId="49693" xr:uid="{00000000-0005-0000-0000-000066C10000}"/>
    <cellStyle name="20% - Accent1 7 2" xfId="49694" xr:uid="{00000000-0005-0000-0000-000067C10000}"/>
    <cellStyle name="20% - Accent1 7 2 10" xfId="49695" xr:uid="{00000000-0005-0000-0000-000068C10000}"/>
    <cellStyle name="20% - Accent1 7 2 10 2" xfId="49696" xr:uid="{00000000-0005-0000-0000-000069C10000}"/>
    <cellStyle name="20% - Accent1 7 2 10 2 2" xfId="49697" xr:uid="{00000000-0005-0000-0000-00006AC10000}"/>
    <cellStyle name="20% - Accent1 7 2 10 2 2 2" xfId="49698" xr:uid="{00000000-0005-0000-0000-00006BC10000}"/>
    <cellStyle name="20% - Accent1 7 2 10 2 3" xfId="49699" xr:uid="{00000000-0005-0000-0000-00006CC10000}"/>
    <cellStyle name="20% - Accent1 7 2 10 3" xfId="49700" xr:uid="{00000000-0005-0000-0000-00006DC10000}"/>
    <cellStyle name="20% - Accent1 7 2 10 3 2" xfId="49701" xr:uid="{00000000-0005-0000-0000-00006EC10000}"/>
    <cellStyle name="20% - Accent1 7 2 10 4" xfId="49702" xr:uid="{00000000-0005-0000-0000-00006FC10000}"/>
    <cellStyle name="20% - Accent1 7 2 11" xfId="49703" xr:uid="{00000000-0005-0000-0000-000070C10000}"/>
    <cellStyle name="20% - Accent1 7 2 11 2" xfId="49704" xr:uid="{00000000-0005-0000-0000-000071C10000}"/>
    <cellStyle name="20% - Accent1 7 2 11 2 2" xfId="49705" xr:uid="{00000000-0005-0000-0000-000072C10000}"/>
    <cellStyle name="20% - Accent1 7 2 11 3" xfId="49706" xr:uid="{00000000-0005-0000-0000-000073C10000}"/>
    <cellStyle name="20% - Accent1 7 2 12" xfId="49707" xr:uid="{00000000-0005-0000-0000-000074C10000}"/>
    <cellStyle name="20% - Accent1 7 2 12 2" xfId="49708" xr:uid="{00000000-0005-0000-0000-000075C10000}"/>
    <cellStyle name="20% - Accent1 7 2 12 2 2" xfId="49709" xr:uid="{00000000-0005-0000-0000-000076C10000}"/>
    <cellStyle name="20% - Accent1 7 2 12 3" xfId="49710" xr:uid="{00000000-0005-0000-0000-000077C10000}"/>
    <cellStyle name="20% - Accent1 7 2 13" xfId="49711" xr:uid="{00000000-0005-0000-0000-000078C10000}"/>
    <cellStyle name="20% - Accent1 7 2 13 2" xfId="49712" xr:uid="{00000000-0005-0000-0000-000079C10000}"/>
    <cellStyle name="20% - Accent1 7 2 14" xfId="49713" xr:uid="{00000000-0005-0000-0000-00007AC10000}"/>
    <cellStyle name="20% - Accent1 7 2 14 2" xfId="49714" xr:uid="{00000000-0005-0000-0000-00007BC10000}"/>
    <cellStyle name="20% - Accent1 7 2 15" xfId="49715" xr:uid="{00000000-0005-0000-0000-00007CC10000}"/>
    <cellStyle name="20% - Accent1 7 2 2" xfId="49716" xr:uid="{00000000-0005-0000-0000-00007DC10000}"/>
    <cellStyle name="20% - Accent1 7 2 2 10" xfId="49717" xr:uid="{00000000-0005-0000-0000-00007EC10000}"/>
    <cellStyle name="20% - Accent1 7 2 2 10 2" xfId="49718" xr:uid="{00000000-0005-0000-0000-00007FC10000}"/>
    <cellStyle name="20% - Accent1 7 2 2 10 2 2" xfId="49719" xr:uid="{00000000-0005-0000-0000-000080C10000}"/>
    <cellStyle name="20% - Accent1 7 2 2 10 3" xfId="49720" xr:uid="{00000000-0005-0000-0000-000081C10000}"/>
    <cellStyle name="20% - Accent1 7 2 2 11" xfId="49721" xr:uid="{00000000-0005-0000-0000-000082C10000}"/>
    <cellStyle name="20% - Accent1 7 2 2 11 2" xfId="49722" xr:uid="{00000000-0005-0000-0000-000083C10000}"/>
    <cellStyle name="20% - Accent1 7 2 2 11 2 2" xfId="49723" xr:uid="{00000000-0005-0000-0000-000084C10000}"/>
    <cellStyle name="20% - Accent1 7 2 2 11 3" xfId="49724" xr:uid="{00000000-0005-0000-0000-000085C10000}"/>
    <cellStyle name="20% - Accent1 7 2 2 12" xfId="49725" xr:uid="{00000000-0005-0000-0000-000086C10000}"/>
    <cellStyle name="20% - Accent1 7 2 2 12 2" xfId="49726" xr:uid="{00000000-0005-0000-0000-000087C10000}"/>
    <cellStyle name="20% - Accent1 7 2 2 13" xfId="49727" xr:uid="{00000000-0005-0000-0000-000088C10000}"/>
    <cellStyle name="20% - Accent1 7 2 2 13 2" xfId="49728" xr:uid="{00000000-0005-0000-0000-000089C10000}"/>
    <cellStyle name="20% - Accent1 7 2 2 14" xfId="49729" xr:uid="{00000000-0005-0000-0000-00008AC10000}"/>
    <cellStyle name="20% - Accent1 7 2 2 2" xfId="49730" xr:uid="{00000000-0005-0000-0000-00008BC10000}"/>
    <cellStyle name="20% - Accent1 7 2 2 2 10" xfId="49731" xr:uid="{00000000-0005-0000-0000-00008CC10000}"/>
    <cellStyle name="20% - Accent1 7 2 2 2 10 2" xfId="49732" xr:uid="{00000000-0005-0000-0000-00008DC10000}"/>
    <cellStyle name="20% - Accent1 7 2 2 2 11" xfId="49733" xr:uid="{00000000-0005-0000-0000-00008EC10000}"/>
    <cellStyle name="20% - Accent1 7 2 2 2 2" xfId="49734" xr:uid="{00000000-0005-0000-0000-00008FC10000}"/>
    <cellStyle name="20% - Accent1 7 2 2 2 2 2" xfId="49735" xr:uid="{00000000-0005-0000-0000-000090C10000}"/>
    <cellStyle name="20% - Accent1 7 2 2 2 2 2 2" xfId="49736" xr:uid="{00000000-0005-0000-0000-000091C10000}"/>
    <cellStyle name="20% - Accent1 7 2 2 2 2 2 2 2" xfId="49737" xr:uid="{00000000-0005-0000-0000-000092C10000}"/>
    <cellStyle name="20% - Accent1 7 2 2 2 2 2 2 2 2" xfId="49738" xr:uid="{00000000-0005-0000-0000-000093C10000}"/>
    <cellStyle name="20% - Accent1 7 2 2 2 2 2 2 3" xfId="49739" xr:uid="{00000000-0005-0000-0000-000094C10000}"/>
    <cellStyle name="20% - Accent1 7 2 2 2 2 2 3" xfId="49740" xr:uid="{00000000-0005-0000-0000-000095C10000}"/>
    <cellStyle name="20% - Accent1 7 2 2 2 2 2 3 2" xfId="49741" xr:uid="{00000000-0005-0000-0000-000096C10000}"/>
    <cellStyle name="20% - Accent1 7 2 2 2 2 2 4" xfId="49742" xr:uid="{00000000-0005-0000-0000-000097C10000}"/>
    <cellStyle name="20% - Accent1 7 2 2 2 2 3" xfId="49743" xr:uid="{00000000-0005-0000-0000-000098C10000}"/>
    <cellStyle name="20% - Accent1 7 2 2 2 2 3 2" xfId="49744" xr:uid="{00000000-0005-0000-0000-000099C10000}"/>
    <cellStyle name="20% - Accent1 7 2 2 2 2 3 2 2" xfId="49745" xr:uid="{00000000-0005-0000-0000-00009AC10000}"/>
    <cellStyle name="20% - Accent1 7 2 2 2 2 3 2 2 2" xfId="49746" xr:uid="{00000000-0005-0000-0000-00009BC10000}"/>
    <cellStyle name="20% - Accent1 7 2 2 2 2 3 2 3" xfId="49747" xr:uid="{00000000-0005-0000-0000-00009CC10000}"/>
    <cellStyle name="20% - Accent1 7 2 2 2 2 3 3" xfId="49748" xr:uid="{00000000-0005-0000-0000-00009DC10000}"/>
    <cellStyle name="20% - Accent1 7 2 2 2 2 3 3 2" xfId="49749" xr:uid="{00000000-0005-0000-0000-00009EC10000}"/>
    <cellStyle name="20% - Accent1 7 2 2 2 2 3 4" xfId="49750" xr:uid="{00000000-0005-0000-0000-00009FC10000}"/>
    <cellStyle name="20% - Accent1 7 2 2 2 2 4" xfId="49751" xr:uid="{00000000-0005-0000-0000-0000A0C10000}"/>
    <cellStyle name="20% - Accent1 7 2 2 2 2 4 2" xfId="49752" xr:uid="{00000000-0005-0000-0000-0000A1C10000}"/>
    <cellStyle name="20% - Accent1 7 2 2 2 2 4 2 2" xfId="49753" xr:uid="{00000000-0005-0000-0000-0000A2C10000}"/>
    <cellStyle name="20% - Accent1 7 2 2 2 2 4 2 2 2" xfId="49754" xr:uid="{00000000-0005-0000-0000-0000A3C10000}"/>
    <cellStyle name="20% - Accent1 7 2 2 2 2 4 2 3" xfId="49755" xr:uid="{00000000-0005-0000-0000-0000A4C10000}"/>
    <cellStyle name="20% - Accent1 7 2 2 2 2 4 3" xfId="49756" xr:uid="{00000000-0005-0000-0000-0000A5C10000}"/>
    <cellStyle name="20% - Accent1 7 2 2 2 2 4 3 2" xfId="49757" xr:uid="{00000000-0005-0000-0000-0000A6C10000}"/>
    <cellStyle name="20% - Accent1 7 2 2 2 2 4 4" xfId="49758" xr:uid="{00000000-0005-0000-0000-0000A7C10000}"/>
    <cellStyle name="20% - Accent1 7 2 2 2 2 5" xfId="49759" xr:uid="{00000000-0005-0000-0000-0000A8C10000}"/>
    <cellStyle name="20% - Accent1 7 2 2 2 2 5 2" xfId="49760" xr:uid="{00000000-0005-0000-0000-0000A9C10000}"/>
    <cellStyle name="20% - Accent1 7 2 2 2 2 5 2 2" xfId="49761" xr:uid="{00000000-0005-0000-0000-0000AAC10000}"/>
    <cellStyle name="20% - Accent1 7 2 2 2 2 5 3" xfId="49762" xr:uid="{00000000-0005-0000-0000-0000ABC10000}"/>
    <cellStyle name="20% - Accent1 7 2 2 2 2 6" xfId="49763" xr:uid="{00000000-0005-0000-0000-0000ACC10000}"/>
    <cellStyle name="20% - Accent1 7 2 2 2 2 6 2" xfId="49764" xr:uid="{00000000-0005-0000-0000-0000ADC10000}"/>
    <cellStyle name="20% - Accent1 7 2 2 2 2 6 2 2" xfId="49765" xr:uid="{00000000-0005-0000-0000-0000AEC10000}"/>
    <cellStyle name="20% - Accent1 7 2 2 2 2 6 3" xfId="49766" xr:uid="{00000000-0005-0000-0000-0000AFC10000}"/>
    <cellStyle name="20% - Accent1 7 2 2 2 2 7" xfId="49767" xr:uid="{00000000-0005-0000-0000-0000B0C10000}"/>
    <cellStyle name="20% - Accent1 7 2 2 2 2 7 2" xfId="49768" xr:uid="{00000000-0005-0000-0000-0000B1C10000}"/>
    <cellStyle name="20% - Accent1 7 2 2 2 2 8" xfId="49769" xr:uid="{00000000-0005-0000-0000-0000B2C10000}"/>
    <cellStyle name="20% - Accent1 7 2 2 2 2 8 2" xfId="49770" xr:uid="{00000000-0005-0000-0000-0000B3C10000}"/>
    <cellStyle name="20% - Accent1 7 2 2 2 2 9" xfId="49771" xr:uid="{00000000-0005-0000-0000-0000B4C10000}"/>
    <cellStyle name="20% - Accent1 7 2 2 2 3" xfId="49772" xr:uid="{00000000-0005-0000-0000-0000B5C10000}"/>
    <cellStyle name="20% - Accent1 7 2 2 2 3 2" xfId="49773" xr:uid="{00000000-0005-0000-0000-0000B6C10000}"/>
    <cellStyle name="20% - Accent1 7 2 2 2 3 2 2" xfId="49774" xr:uid="{00000000-0005-0000-0000-0000B7C10000}"/>
    <cellStyle name="20% - Accent1 7 2 2 2 3 2 2 2" xfId="49775" xr:uid="{00000000-0005-0000-0000-0000B8C10000}"/>
    <cellStyle name="20% - Accent1 7 2 2 2 3 2 2 2 2" xfId="49776" xr:uid="{00000000-0005-0000-0000-0000B9C10000}"/>
    <cellStyle name="20% - Accent1 7 2 2 2 3 2 2 3" xfId="49777" xr:uid="{00000000-0005-0000-0000-0000BAC10000}"/>
    <cellStyle name="20% - Accent1 7 2 2 2 3 2 3" xfId="49778" xr:uid="{00000000-0005-0000-0000-0000BBC10000}"/>
    <cellStyle name="20% - Accent1 7 2 2 2 3 2 3 2" xfId="49779" xr:uid="{00000000-0005-0000-0000-0000BCC10000}"/>
    <cellStyle name="20% - Accent1 7 2 2 2 3 2 4" xfId="49780" xr:uid="{00000000-0005-0000-0000-0000BDC10000}"/>
    <cellStyle name="20% - Accent1 7 2 2 2 3 3" xfId="49781" xr:uid="{00000000-0005-0000-0000-0000BEC10000}"/>
    <cellStyle name="20% - Accent1 7 2 2 2 3 3 2" xfId="49782" xr:uid="{00000000-0005-0000-0000-0000BFC10000}"/>
    <cellStyle name="20% - Accent1 7 2 2 2 3 3 2 2" xfId="49783" xr:uid="{00000000-0005-0000-0000-0000C0C10000}"/>
    <cellStyle name="20% - Accent1 7 2 2 2 3 3 2 2 2" xfId="49784" xr:uid="{00000000-0005-0000-0000-0000C1C10000}"/>
    <cellStyle name="20% - Accent1 7 2 2 2 3 3 2 3" xfId="49785" xr:uid="{00000000-0005-0000-0000-0000C2C10000}"/>
    <cellStyle name="20% - Accent1 7 2 2 2 3 3 3" xfId="49786" xr:uid="{00000000-0005-0000-0000-0000C3C10000}"/>
    <cellStyle name="20% - Accent1 7 2 2 2 3 3 3 2" xfId="49787" xr:uid="{00000000-0005-0000-0000-0000C4C10000}"/>
    <cellStyle name="20% - Accent1 7 2 2 2 3 3 4" xfId="49788" xr:uid="{00000000-0005-0000-0000-0000C5C10000}"/>
    <cellStyle name="20% - Accent1 7 2 2 2 3 4" xfId="49789" xr:uid="{00000000-0005-0000-0000-0000C6C10000}"/>
    <cellStyle name="20% - Accent1 7 2 2 2 3 4 2" xfId="49790" xr:uid="{00000000-0005-0000-0000-0000C7C10000}"/>
    <cellStyle name="20% - Accent1 7 2 2 2 3 4 2 2" xfId="49791" xr:uid="{00000000-0005-0000-0000-0000C8C10000}"/>
    <cellStyle name="20% - Accent1 7 2 2 2 3 4 2 2 2" xfId="49792" xr:uid="{00000000-0005-0000-0000-0000C9C10000}"/>
    <cellStyle name="20% - Accent1 7 2 2 2 3 4 2 3" xfId="49793" xr:uid="{00000000-0005-0000-0000-0000CAC10000}"/>
    <cellStyle name="20% - Accent1 7 2 2 2 3 4 3" xfId="49794" xr:uid="{00000000-0005-0000-0000-0000CBC10000}"/>
    <cellStyle name="20% - Accent1 7 2 2 2 3 4 3 2" xfId="49795" xr:uid="{00000000-0005-0000-0000-0000CCC10000}"/>
    <cellStyle name="20% - Accent1 7 2 2 2 3 4 4" xfId="49796" xr:uid="{00000000-0005-0000-0000-0000CDC10000}"/>
    <cellStyle name="20% - Accent1 7 2 2 2 3 5" xfId="49797" xr:uid="{00000000-0005-0000-0000-0000CEC10000}"/>
    <cellStyle name="20% - Accent1 7 2 2 2 3 5 2" xfId="49798" xr:uid="{00000000-0005-0000-0000-0000CFC10000}"/>
    <cellStyle name="20% - Accent1 7 2 2 2 3 5 2 2" xfId="49799" xr:uid="{00000000-0005-0000-0000-0000D0C10000}"/>
    <cellStyle name="20% - Accent1 7 2 2 2 3 5 3" xfId="49800" xr:uid="{00000000-0005-0000-0000-0000D1C10000}"/>
    <cellStyle name="20% - Accent1 7 2 2 2 3 6" xfId="49801" xr:uid="{00000000-0005-0000-0000-0000D2C10000}"/>
    <cellStyle name="20% - Accent1 7 2 2 2 3 6 2" xfId="49802" xr:uid="{00000000-0005-0000-0000-0000D3C10000}"/>
    <cellStyle name="20% - Accent1 7 2 2 2 3 6 2 2" xfId="49803" xr:uid="{00000000-0005-0000-0000-0000D4C10000}"/>
    <cellStyle name="20% - Accent1 7 2 2 2 3 6 3" xfId="49804" xr:uid="{00000000-0005-0000-0000-0000D5C10000}"/>
    <cellStyle name="20% - Accent1 7 2 2 2 3 7" xfId="49805" xr:uid="{00000000-0005-0000-0000-0000D6C10000}"/>
    <cellStyle name="20% - Accent1 7 2 2 2 3 7 2" xfId="49806" xr:uid="{00000000-0005-0000-0000-0000D7C10000}"/>
    <cellStyle name="20% - Accent1 7 2 2 2 3 8" xfId="49807" xr:uid="{00000000-0005-0000-0000-0000D8C10000}"/>
    <cellStyle name="20% - Accent1 7 2 2 2 3 8 2" xfId="49808" xr:uid="{00000000-0005-0000-0000-0000D9C10000}"/>
    <cellStyle name="20% - Accent1 7 2 2 2 3 9" xfId="49809" xr:uid="{00000000-0005-0000-0000-0000DAC10000}"/>
    <cellStyle name="20% - Accent1 7 2 2 2 4" xfId="49810" xr:uid="{00000000-0005-0000-0000-0000DBC10000}"/>
    <cellStyle name="20% - Accent1 7 2 2 2 4 2" xfId="49811" xr:uid="{00000000-0005-0000-0000-0000DCC10000}"/>
    <cellStyle name="20% - Accent1 7 2 2 2 4 2 2" xfId="49812" xr:uid="{00000000-0005-0000-0000-0000DDC10000}"/>
    <cellStyle name="20% - Accent1 7 2 2 2 4 2 2 2" xfId="49813" xr:uid="{00000000-0005-0000-0000-0000DEC10000}"/>
    <cellStyle name="20% - Accent1 7 2 2 2 4 2 3" xfId="49814" xr:uid="{00000000-0005-0000-0000-0000DFC10000}"/>
    <cellStyle name="20% - Accent1 7 2 2 2 4 3" xfId="49815" xr:uid="{00000000-0005-0000-0000-0000E0C10000}"/>
    <cellStyle name="20% - Accent1 7 2 2 2 4 3 2" xfId="49816" xr:uid="{00000000-0005-0000-0000-0000E1C10000}"/>
    <cellStyle name="20% - Accent1 7 2 2 2 4 4" xfId="49817" xr:uid="{00000000-0005-0000-0000-0000E2C10000}"/>
    <cellStyle name="20% - Accent1 7 2 2 2 5" xfId="49818" xr:uid="{00000000-0005-0000-0000-0000E3C10000}"/>
    <cellStyle name="20% - Accent1 7 2 2 2 5 2" xfId="49819" xr:uid="{00000000-0005-0000-0000-0000E4C10000}"/>
    <cellStyle name="20% - Accent1 7 2 2 2 5 2 2" xfId="49820" xr:uid="{00000000-0005-0000-0000-0000E5C10000}"/>
    <cellStyle name="20% - Accent1 7 2 2 2 5 2 2 2" xfId="49821" xr:uid="{00000000-0005-0000-0000-0000E6C10000}"/>
    <cellStyle name="20% - Accent1 7 2 2 2 5 2 3" xfId="49822" xr:uid="{00000000-0005-0000-0000-0000E7C10000}"/>
    <cellStyle name="20% - Accent1 7 2 2 2 5 3" xfId="49823" xr:uid="{00000000-0005-0000-0000-0000E8C10000}"/>
    <cellStyle name="20% - Accent1 7 2 2 2 5 3 2" xfId="49824" xr:uid="{00000000-0005-0000-0000-0000E9C10000}"/>
    <cellStyle name="20% - Accent1 7 2 2 2 5 4" xfId="49825" xr:uid="{00000000-0005-0000-0000-0000EAC10000}"/>
    <cellStyle name="20% - Accent1 7 2 2 2 6" xfId="49826" xr:uid="{00000000-0005-0000-0000-0000EBC10000}"/>
    <cellStyle name="20% - Accent1 7 2 2 2 6 2" xfId="49827" xr:uid="{00000000-0005-0000-0000-0000ECC10000}"/>
    <cellStyle name="20% - Accent1 7 2 2 2 6 2 2" xfId="49828" xr:uid="{00000000-0005-0000-0000-0000EDC10000}"/>
    <cellStyle name="20% - Accent1 7 2 2 2 6 2 2 2" xfId="49829" xr:uid="{00000000-0005-0000-0000-0000EEC10000}"/>
    <cellStyle name="20% - Accent1 7 2 2 2 6 2 3" xfId="49830" xr:uid="{00000000-0005-0000-0000-0000EFC10000}"/>
    <cellStyle name="20% - Accent1 7 2 2 2 6 3" xfId="49831" xr:uid="{00000000-0005-0000-0000-0000F0C10000}"/>
    <cellStyle name="20% - Accent1 7 2 2 2 6 3 2" xfId="49832" xr:uid="{00000000-0005-0000-0000-0000F1C10000}"/>
    <cellStyle name="20% - Accent1 7 2 2 2 6 4" xfId="49833" xr:uid="{00000000-0005-0000-0000-0000F2C10000}"/>
    <cellStyle name="20% - Accent1 7 2 2 2 7" xfId="49834" xr:uid="{00000000-0005-0000-0000-0000F3C10000}"/>
    <cellStyle name="20% - Accent1 7 2 2 2 7 2" xfId="49835" xr:uid="{00000000-0005-0000-0000-0000F4C10000}"/>
    <cellStyle name="20% - Accent1 7 2 2 2 7 2 2" xfId="49836" xr:uid="{00000000-0005-0000-0000-0000F5C10000}"/>
    <cellStyle name="20% - Accent1 7 2 2 2 7 3" xfId="49837" xr:uid="{00000000-0005-0000-0000-0000F6C10000}"/>
    <cellStyle name="20% - Accent1 7 2 2 2 8" xfId="49838" xr:uid="{00000000-0005-0000-0000-0000F7C10000}"/>
    <cellStyle name="20% - Accent1 7 2 2 2 8 2" xfId="49839" xr:uid="{00000000-0005-0000-0000-0000F8C10000}"/>
    <cellStyle name="20% - Accent1 7 2 2 2 8 2 2" xfId="49840" xr:uid="{00000000-0005-0000-0000-0000F9C10000}"/>
    <cellStyle name="20% - Accent1 7 2 2 2 8 3" xfId="49841" xr:uid="{00000000-0005-0000-0000-0000FAC10000}"/>
    <cellStyle name="20% - Accent1 7 2 2 2 9" xfId="49842" xr:uid="{00000000-0005-0000-0000-0000FBC10000}"/>
    <cellStyle name="20% - Accent1 7 2 2 2 9 2" xfId="49843" xr:uid="{00000000-0005-0000-0000-0000FCC10000}"/>
    <cellStyle name="20% - Accent1 7 2 2 3" xfId="49844" xr:uid="{00000000-0005-0000-0000-0000FDC10000}"/>
    <cellStyle name="20% - Accent1 7 2 2 3 10" xfId="49845" xr:uid="{00000000-0005-0000-0000-0000FEC10000}"/>
    <cellStyle name="20% - Accent1 7 2 2 3 10 2" xfId="49846" xr:uid="{00000000-0005-0000-0000-0000FFC10000}"/>
    <cellStyle name="20% - Accent1 7 2 2 3 11" xfId="49847" xr:uid="{00000000-0005-0000-0000-000000C20000}"/>
    <cellStyle name="20% - Accent1 7 2 2 3 2" xfId="49848" xr:uid="{00000000-0005-0000-0000-000001C20000}"/>
    <cellStyle name="20% - Accent1 7 2 2 3 2 2" xfId="49849" xr:uid="{00000000-0005-0000-0000-000002C20000}"/>
    <cellStyle name="20% - Accent1 7 2 2 3 2 2 2" xfId="49850" xr:uid="{00000000-0005-0000-0000-000003C20000}"/>
    <cellStyle name="20% - Accent1 7 2 2 3 2 2 2 2" xfId="49851" xr:uid="{00000000-0005-0000-0000-000004C20000}"/>
    <cellStyle name="20% - Accent1 7 2 2 3 2 2 2 2 2" xfId="49852" xr:uid="{00000000-0005-0000-0000-000005C20000}"/>
    <cellStyle name="20% - Accent1 7 2 2 3 2 2 2 3" xfId="49853" xr:uid="{00000000-0005-0000-0000-000006C20000}"/>
    <cellStyle name="20% - Accent1 7 2 2 3 2 2 3" xfId="49854" xr:uid="{00000000-0005-0000-0000-000007C20000}"/>
    <cellStyle name="20% - Accent1 7 2 2 3 2 2 3 2" xfId="49855" xr:uid="{00000000-0005-0000-0000-000008C20000}"/>
    <cellStyle name="20% - Accent1 7 2 2 3 2 2 4" xfId="49856" xr:uid="{00000000-0005-0000-0000-000009C20000}"/>
    <cellStyle name="20% - Accent1 7 2 2 3 2 3" xfId="49857" xr:uid="{00000000-0005-0000-0000-00000AC20000}"/>
    <cellStyle name="20% - Accent1 7 2 2 3 2 3 2" xfId="49858" xr:uid="{00000000-0005-0000-0000-00000BC20000}"/>
    <cellStyle name="20% - Accent1 7 2 2 3 2 3 2 2" xfId="49859" xr:uid="{00000000-0005-0000-0000-00000CC20000}"/>
    <cellStyle name="20% - Accent1 7 2 2 3 2 3 2 2 2" xfId="49860" xr:uid="{00000000-0005-0000-0000-00000DC20000}"/>
    <cellStyle name="20% - Accent1 7 2 2 3 2 3 2 3" xfId="49861" xr:uid="{00000000-0005-0000-0000-00000EC20000}"/>
    <cellStyle name="20% - Accent1 7 2 2 3 2 3 3" xfId="49862" xr:uid="{00000000-0005-0000-0000-00000FC20000}"/>
    <cellStyle name="20% - Accent1 7 2 2 3 2 3 3 2" xfId="49863" xr:uid="{00000000-0005-0000-0000-000010C20000}"/>
    <cellStyle name="20% - Accent1 7 2 2 3 2 3 4" xfId="49864" xr:uid="{00000000-0005-0000-0000-000011C20000}"/>
    <cellStyle name="20% - Accent1 7 2 2 3 2 4" xfId="49865" xr:uid="{00000000-0005-0000-0000-000012C20000}"/>
    <cellStyle name="20% - Accent1 7 2 2 3 2 4 2" xfId="49866" xr:uid="{00000000-0005-0000-0000-000013C20000}"/>
    <cellStyle name="20% - Accent1 7 2 2 3 2 4 2 2" xfId="49867" xr:uid="{00000000-0005-0000-0000-000014C20000}"/>
    <cellStyle name="20% - Accent1 7 2 2 3 2 4 2 2 2" xfId="49868" xr:uid="{00000000-0005-0000-0000-000015C20000}"/>
    <cellStyle name="20% - Accent1 7 2 2 3 2 4 2 3" xfId="49869" xr:uid="{00000000-0005-0000-0000-000016C20000}"/>
    <cellStyle name="20% - Accent1 7 2 2 3 2 4 3" xfId="49870" xr:uid="{00000000-0005-0000-0000-000017C20000}"/>
    <cellStyle name="20% - Accent1 7 2 2 3 2 4 3 2" xfId="49871" xr:uid="{00000000-0005-0000-0000-000018C20000}"/>
    <cellStyle name="20% - Accent1 7 2 2 3 2 4 4" xfId="49872" xr:uid="{00000000-0005-0000-0000-000019C20000}"/>
    <cellStyle name="20% - Accent1 7 2 2 3 2 5" xfId="49873" xr:uid="{00000000-0005-0000-0000-00001AC20000}"/>
    <cellStyle name="20% - Accent1 7 2 2 3 2 5 2" xfId="49874" xr:uid="{00000000-0005-0000-0000-00001BC20000}"/>
    <cellStyle name="20% - Accent1 7 2 2 3 2 5 2 2" xfId="49875" xr:uid="{00000000-0005-0000-0000-00001CC20000}"/>
    <cellStyle name="20% - Accent1 7 2 2 3 2 5 3" xfId="49876" xr:uid="{00000000-0005-0000-0000-00001DC20000}"/>
    <cellStyle name="20% - Accent1 7 2 2 3 2 6" xfId="49877" xr:uid="{00000000-0005-0000-0000-00001EC20000}"/>
    <cellStyle name="20% - Accent1 7 2 2 3 2 6 2" xfId="49878" xr:uid="{00000000-0005-0000-0000-00001FC20000}"/>
    <cellStyle name="20% - Accent1 7 2 2 3 2 6 2 2" xfId="49879" xr:uid="{00000000-0005-0000-0000-000020C20000}"/>
    <cellStyle name="20% - Accent1 7 2 2 3 2 6 3" xfId="49880" xr:uid="{00000000-0005-0000-0000-000021C20000}"/>
    <cellStyle name="20% - Accent1 7 2 2 3 2 7" xfId="49881" xr:uid="{00000000-0005-0000-0000-000022C20000}"/>
    <cellStyle name="20% - Accent1 7 2 2 3 2 7 2" xfId="49882" xr:uid="{00000000-0005-0000-0000-000023C20000}"/>
    <cellStyle name="20% - Accent1 7 2 2 3 2 8" xfId="49883" xr:uid="{00000000-0005-0000-0000-000024C20000}"/>
    <cellStyle name="20% - Accent1 7 2 2 3 2 8 2" xfId="49884" xr:uid="{00000000-0005-0000-0000-000025C20000}"/>
    <cellStyle name="20% - Accent1 7 2 2 3 2 9" xfId="49885" xr:uid="{00000000-0005-0000-0000-000026C20000}"/>
    <cellStyle name="20% - Accent1 7 2 2 3 3" xfId="49886" xr:uid="{00000000-0005-0000-0000-000027C20000}"/>
    <cellStyle name="20% - Accent1 7 2 2 3 3 2" xfId="49887" xr:uid="{00000000-0005-0000-0000-000028C20000}"/>
    <cellStyle name="20% - Accent1 7 2 2 3 3 2 2" xfId="49888" xr:uid="{00000000-0005-0000-0000-000029C20000}"/>
    <cellStyle name="20% - Accent1 7 2 2 3 3 2 2 2" xfId="49889" xr:uid="{00000000-0005-0000-0000-00002AC20000}"/>
    <cellStyle name="20% - Accent1 7 2 2 3 3 2 2 2 2" xfId="49890" xr:uid="{00000000-0005-0000-0000-00002BC20000}"/>
    <cellStyle name="20% - Accent1 7 2 2 3 3 2 2 3" xfId="49891" xr:uid="{00000000-0005-0000-0000-00002CC20000}"/>
    <cellStyle name="20% - Accent1 7 2 2 3 3 2 3" xfId="49892" xr:uid="{00000000-0005-0000-0000-00002DC20000}"/>
    <cellStyle name="20% - Accent1 7 2 2 3 3 2 3 2" xfId="49893" xr:uid="{00000000-0005-0000-0000-00002EC20000}"/>
    <cellStyle name="20% - Accent1 7 2 2 3 3 2 4" xfId="49894" xr:uid="{00000000-0005-0000-0000-00002FC20000}"/>
    <cellStyle name="20% - Accent1 7 2 2 3 3 3" xfId="49895" xr:uid="{00000000-0005-0000-0000-000030C20000}"/>
    <cellStyle name="20% - Accent1 7 2 2 3 3 3 2" xfId="49896" xr:uid="{00000000-0005-0000-0000-000031C20000}"/>
    <cellStyle name="20% - Accent1 7 2 2 3 3 3 2 2" xfId="49897" xr:uid="{00000000-0005-0000-0000-000032C20000}"/>
    <cellStyle name="20% - Accent1 7 2 2 3 3 3 2 2 2" xfId="49898" xr:uid="{00000000-0005-0000-0000-000033C20000}"/>
    <cellStyle name="20% - Accent1 7 2 2 3 3 3 2 3" xfId="49899" xr:uid="{00000000-0005-0000-0000-000034C20000}"/>
    <cellStyle name="20% - Accent1 7 2 2 3 3 3 3" xfId="49900" xr:uid="{00000000-0005-0000-0000-000035C20000}"/>
    <cellStyle name="20% - Accent1 7 2 2 3 3 3 3 2" xfId="49901" xr:uid="{00000000-0005-0000-0000-000036C20000}"/>
    <cellStyle name="20% - Accent1 7 2 2 3 3 3 4" xfId="49902" xr:uid="{00000000-0005-0000-0000-000037C20000}"/>
    <cellStyle name="20% - Accent1 7 2 2 3 3 4" xfId="49903" xr:uid="{00000000-0005-0000-0000-000038C20000}"/>
    <cellStyle name="20% - Accent1 7 2 2 3 3 4 2" xfId="49904" xr:uid="{00000000-0005-0000-0000-000039C20000}"/>
    <cellStyle name="20% - Accent1 7 2 2 3 3 4 2 2" xfId="49905" xr:uid="{00000000-0005-0000-0000-00003AC20000}"/>
    <cellStyle name="20% - Accent1 7 2 2 3 3 4 2 2 2" xfId="49906" xr:uid="{00000000-0005-0000-0000-00003BC20000}"/>
    <cellStyle name="20% - Accent1 7 2 2 3 3 4 2 3" xfId="49907" xr:uid="{00000000-0005-0000-0000-00003CC20000}"/>
    <cellStyle name="20% - Accent1 7 2 2 3 3 4 3" xfId="49908" xr:uid="{00000000-0005-0000-0000-00003DC20000}"/>
    <cellStyle name="20% - Accent1 7 2 2 3 3 4 3 2" xfId="49909" xr:uid="{00000000-0005-0000-0000-00003EC20000}"/>
    <cellStyle name="20% - Accent1 7 2 2 3 3 4 4" xfId="49910" xr:uid="{00000000-0005-0000-0000-00003FC20000}"/>
    <cellStyle name="20% - Accent1 7 2 2 3 3 5" xfId="49911" xr:uid="{00000000-0005-0000-0000-000040C20000}"/>
    <cellStyle name="20% - Accent1 7 2 2 3 3 5 2" xfId="49912" xr:uid="{00000000-0005-0000-0000-000041C20000}"/>
    <cellStyle name="20% - Accent1 7 2 2 3 3 5 2 2" xfId="49913" xr:uid="{00000000-0005-0000-0000-000042C20000}"/>
    <cellStyle name="20% - Accent1 7 2 2 3 3 5 3" xfId="49914" xr:uid="{00000000-0005-0000-0000-000043C20000}"/>
    <cellStyle name="20% - Accent1 7 2 2 3 3 6" xfId="49915" xr:uid="{00000000-0005-0000-0000-000044C20000}"/>
    <cellStyle name="20% - Accent1 7 2 2 3 3 6 2" xfId="49916" xr:uid="{00000000-0005-0000-0000-000045C20000}"/>
    <cellStyle name="20% - Accent1 7 2 2 3 3 6 2 2" xfId="49917" xr:uid="{00000000-0005-0000-0000-000046C20000}"/>
    <cellStyle name="20% - Accent1 7 2 2 3 3 6 3" xfId="49918" xr:uid="{00000000-0005-0000-0000-000047C20000}"/>
    <cellStyle name="20% - Accent1 7 2 2 3 3 7" xfId="49919" xr:uid="{00000000-0005-0000-0000-000048C20000}"/>
    <cellStyle name="20% - Accent1 7 2 2 3 3 7 2" xfId="49920" xr:uid="{00000000-0005-0000-0000-000049C20000}"/>
    <cellStyle name="20% - Accent1 7 2 2 3 3 8" xfId="49921" xr:uid="{00000000-0005-0000-0000-00004AC20000}"/>
    <cellStyle name="20% - Accent1 7 2 2 3 3 8 2" xfId="49922" xr:uid="{00000000-0005-0000-0000-00004BC20000}"/>
    <cellStyle name="20% - Accent1 7 2 2 3 3 9" xfId="49923" xr:uid="{00000000-0005-0000-0000-00004CC20000}"/>
    <cellStyle name="20% - Accent1 7 2 2 3 4" xfId="49924" xr:uid="{00000000-0005-0000-0000-00004DC20000}"/>
    <cellStyle name="20% - Accent1 7 2 2 3 4 2" xfId="49925" xr:uid="{00000000-0005-0000-0000-00004EC20000}"/>
    <cellStyle name="20% - Accent1 7 2 2 3 4 2 2" xfId="49926" xr:uid="{00000000-0005-0000-0000-00004FC20000}"/>
    <cellStyle name="20% - Accent1 7 2 2 3 4 2 2 2" xfId="49927" xr:uid="{00000000-0005-0000-0000-000050C20000}"/>
    <cellStyle name="20% - Accent1 7 2 2 3 4 2 3" xfId="49928" xr:uid="{00000000-0005-0000-0000-000051C20000}"/>
    <cellStyle name="20% - Accent1 7 2 2 3 4 3" xfId="49929" xr:uid="{00000000-0005-0000-0000-000052C20000}"/>
    <cellStyle name="20% - Accent1 7 2 2 3 4 3 2" xfId="49930" xr:uid="{00000000-0005-0000-0000-000053C20000}"/>
    <cellStyle name="20% - Accent1 7 2 2 3 4 4" xfId="49931" xr:uid="{00000000-0005-0000-0000-000054C20000}"/>
    <cellStyle name="20% - Accent1 7 2 2 3 5" xfId="49932" xr:uid="{00000000-0005-0000-0000-000055C20000}"/>
    <cellStyle name="20% - Accent1 7 2 2 3 5 2" xfId="49933" xr:uid="{00000000-0005-0000-0000-000056C20000}"/>
    <cellStyle name="20% - Accent1 7 2 2 3 5 2 2" xfId="49934" xr:uid="{00000000-0005-0000-0000-000057C20000}"/>
    <cellStyle name="20% - Accent1 7 2 2 3 5 2 2 2" xfId="49935" xr:uid="{00000000-0005-0000-0000-000058C20000}"/>
    <cellStyle name="20% - Accent1 7 2 2 3 5 2 3" xfId="49936" xr:uid="{00000000-0005-0000-0000-000059C20000}"/>
    <cellStyle name="20% - Accent1 7 2 2 3 5 3" xfId="49937" xr:uid="{00000000-0005-0000-0000-00005AC20000}"/>
    <cellStyle name="20% - Accent1 7 2 2 3 5 3 2" xfId="49938" xr:uid="{00000000-0005-0000-0000-00005BC20000}"/>
    <cellStyle name="20% - Accent1 7 2 2 3 5 4" xfId="49939" xr:uid="{00000000-0005-0000-0000-00005CC20000}"/>
    <cellStyle name="20% - Accent1 7 2 2 3 6" xfId="49940" xr:uid="{00000000-0005-0000-0000-00005DC20000}"/>
    <cellStyle name="20% - Accent1 7 2 2 3 6 2" xfId="49941" xr:uid="{00000000-0005-0000-0000-00005EC20000}"/>
    <cellStyle name="20% - Accent1 7 2 2 3 6 2 2" xfId="49942" xr:uid="{00000000-0005-0000-0000-00005FC20000}"/>
    <cellStyle name="20% - Accent1 7 2 2 3 6 2 2 2" xfId="49943" xr:uid="{00000000-0005-0000-0000-000060C20000}"/>
    <cellStyle name="20% - Accent1 7 2 2 3 6 2 3" xfId="49944" xr:uid="{00000000-0005-0000-0000-000061C20000}"/>
    <cellStyle name="20% - Accent1 7 2 2 3 6 3" xfId="49945" xr:uid="{00000000-0005-0000-0000-000062C20000}"/>
    <cellStyle name="20% - Accent1 7 2 2 3 6 3 2" xfId="49946" xr:uid="{00000000-0005-0000-0000-000063C20000}"/>
    <cellStyle name="20% - Accent1 7 2 2 3 6 4" xfId="49947" xr:uid="{00000000-0005-0000-0000-000064C20000}"/>
    <cellStyle name="20% - Accent1 7 2 2 3 7" xfId="49948" xr:uid="{00000000-0005-0000-0000-000065C20000}"/>
    <cellStyle name="20% - Accent1 7 2 2 3 7 2" xfId="49949" xr:uid="{00000000-0005-0000-0000-000066C20000}"/>
    <cellStyle name="20% - Accent1 7 2 2 3 7 2 2" xfId="49950" xr:uid="{00000000-0005-0000-0000-000067C20000}"/>
    <cellStyle name="20% - Accent1 7 2 2 3 7 3" xfId="49951" xr:uid="{00000000-0005-0000-0000-000068C20000}"/>
    <cellStyle name="20% - Accent1 7 2 2 3 8" xfId="49952" xr:uid="{00000000-0005-0000-0000-000069C20000}"/>
    <cellStyle name="20% - Accent1 7 2 2 3 8 2" xfId="49953" xr:uid="{00000000-0005-0000-0000-00006AC20000}"/>
    <cellStyle name="20% - Accent1 7 2 2 3 8 2 2" xfId="49954" xr:uid="{00000000-0005-0000-0000-00006BC20000}"/>
    <cellStyle name="20% - Accent1 7 2 2 3 8 3" xfId="49955" xr:uid="{00000000-0005-0000-0000-00006CC20000}"/>
    <cellStyle name="20% - Accent1 7 2 2 3 9" xfId="49956" xr:uid="{00000000-0005-0000-0000-00006DC20000}"/>
    <cellStyle name="20% - Accent1 7 2 2 3 9 2" xfId="49957" xr:uid="{00000000-0005-0000-0000-00006EC20000}"/>
    <cellStyle name="20% - Accent1 7 2 2 4" xfId="49958" xr:uid="{00000000-0005-0000-0000-00006FC20000}"/>
    <cellStyle name="20% - Accent1 7 2 2 4 10" xfId="49959" xr:uid="{00000000-0005-0000-0000-000070C20000}"/>
    <cellStyle name="20% - Accent1 7 2 2 4 10 2" xfId="49960" xr:uid="{00000000-0005-0000-0000-000071C20000}"/>
    <cellStyle name="20% - Accent1 7 2 2 4 11" xfId="49961" xr:uid="{00000000-0005-0000-0000-000072C20000}"/>
    <cellStyle name="20% - Accent1 7 2 2 4 2" xfId="49962" xr:uid="{00000000-0005-0000-0000-000073C20000}"/>
    <cellStyle name="20% - Accent1 7 2 2 4 2 2" xfId="49963" xr:uid="{00000000-0005-0000-0000-000074C20000}"/>
    <cellStyle name="20% - Accent1 7 2 2 4 2 2 2" xfId="49964" xr:uid="{00000000-0005-0000-0000-000075C20000}"/>
    <cellStyle name="20% - Accent1 7 2 2 4 2 2 2 2" xfId="49965" xr:uid="{00000000-0005-0000-0000-000076C20000}"/>
    <cellStyle name="20% - Accent1 7 2 2 4 2 2 2 2 2" xfId="49966" xr:uid="{00000000-0005-0000-0000-000077C20000}"/>
    <cellStyle name="20% - Accent1 7 2 2 4 2 2 2 3" xfId="49967" xr:uid="{00000000-0005-0000-0000-000078C20000}"/>
    <cellStyle name="20% - Accent1 7 2 2 4 2 2 3" xfId="49968" xr:uid="{00000000-0005-0000-0000-000079C20000}"/>
    <cellStyle name="20% - Accent1 7 2 2 4 2 2 3 2" xfId="49969" xr:uid="{00000000-0005-0000-0000-00007AC20000}"/>
    <cellStyle name="20% - Accent1 7 2 2 4 2 2 4" xfId="49970" xr:uid="{00000000-0005-0000-0000-00007BC20000}"/>
    <cellStyle name="20% - Accent1 7 2 2 4 2 3" xfId="49971" xr:uid="{00000000-0005-0000-0000-00007CC20000}"/>
    <cellStyle name="20% - Accent1 7 2 2 4 2 3 2" xfId="49972" xr:uid="{00000000-0005-0000-0000-00007DC20000}"/>
    <cellStyle name="20% - Accent1 7 2 2 4 2 3 2 2" xfId="49973" xr:uid="{00000000-0005-0000-0000-00007EC20000}"/>
    <cellStyle name="20% - Accent1 7 2 2 4 2 3 2 2 2" xfId="49974" xr:uid="{00000000-0005-0000-0000-00007FC20000}"/>
    <cellStyle name="20% - Accent1 7 2 2 4 2 3 2 3" xfId="49975" xr:uid="{00000000-0005-0000-0000-000080C20000}"/>
    <cellStyle name="20% - Accent1 7 2 2 4 2 3 3" xfId="49976" xr:uid="{00000000-0005-0000-0000-000081C20000}"/>
    <cellStyle name="20% - Accent1 7 2 2 4 2 3 3 2" xfId="49977" xr:uid="{00000000-0005-0000-0000-000082C20000}"/>
    <cellStyle name="20% - Accent1 7 2 2 4 2 3 4" xfId="49978" xr:uid="{00000000-0005-0000-0000-000083C20000}"/>
    <cellStyle name="20% - Accent1 7 2 2 4 2 4" xfId="49979" xr:uid="{00000000-0005-0000-0000-000084C20000}"/>
    <cellStyle name="20% - Accent1 7 2 2 4 2 4 2" xfId="49980" xr:uid="{00000000-0005-0000-0000-000085C20000}"/>
    <cellStyle name="20% - Accent1 7 2 2 4 2 4 2 2" xfId="49981" xr:uid="{00000000-0005-0000-0000-000086C20000}"/>
    <cellStyle name="20% - Accent1 7 2 2 4 2 4 2 2 2" xfId="49982" xr:uid="{00000000-0005-0000-0000-000087C20000}"/>
    <cellStyle name="20% - Accent1 7 2 2 4 2 4 2 3" xfId="49983" xr:uid="{00000000-0005-0000-0000-000088C20000}"/>
    <cellStyle name="20% - Accent1 7 2 2 4 2 4 3" xfId="49984" xr:uid="{00000000-0005-0000-0000-000089C20000}"/>
    <cellStyle name="20% - Accent1 7 2 2 4 2 4 3 2" xfId="49985" xr:uid="{00000000-0005-0000-0000-00008AC20000}"/>
    <cellStyle name="20% - Accent1 7 2 2 4 2 4 4" xfId="49986" xr:uid="{00000000-0005-0000-0000-00008BC20000}"/>
    <cellStyle name="20% - Accent1 7 2 2 4 2 5" xfId="49987" xr:uid="{00000000-0005-0000-0000-00008CC20000}"/>
    <cellStyle name="20% - Accent1 7 2 2 4 2 5 2" xfId="49988" xr:uid="{00000000-0005-0000-0000-00008DC20000}"/>
    <cellStyle name="20% - Accent1 7 2 2 4 2 5 2 2" xfId="49989" xr:uid="{00000000-0005-0000-0000-00008EC20000}"/>
    <cellStyle name="20% - Accent1 7 2 2 4 2 5 3" xfId="49990" xr:uid="{00000000-0005-0000-0000-00008FC20000}"/>
    <cellStyle name="20% - Accent1 7 2 2 4 2 6" xfId="49991" xr:uid="{00000000-0005-0000-0000-000090C20000}"/>
    <cellStyle name="20% - Accent1 7 2 2 4 2 6 2" xfId="49992" xr:uid="{00000000-0005-0000-0000-000091C20000}"/>
    <cellStyle name="20% - Accent1 7 2 2 4 2 6 2 2" xfId="49993" xr:uid="{00000000-0005-0000-0000-000092C20000}"/>
    <cellStyle name="20% - Accent1 7 2 2 4 2 6 3" xfId="49994" xr:uid="{00000000-0005-0000-0000-000093C20000}"/>
    <cellStyle name="20% - Accent1 7 2 2 4 2 7" xfId="49995" xr:uid="{00000000-0005-0000-0000-000094C20000}"/>
    <cellStyle name="20% - Accent1 7 2 2 4 2 7 2" xfId="49996" xr:uid="{00000000-0005-0000-0000-000095C20000}"/>
    <cellStyle name="20% - Accent1 7 2 2 4 2 8" xfId="49997" xr:uid="{00000000-0005-0000-0000-000096C20000}"/>
    <cellStyle name="20% - Accent1 7 2 2 4 2 8 2" xfId="49998" xr:uid="{00000000-0005-0000-0000-000097C20000}"/>
    <cellStyle name="20% - Accent1 7 2 2 4 2 9" xfId="49999" xr:uid="{00000000-0005-0000-0000-000098C20000}"/>
    <cellStyle name="20% - Accent1 7 2 2 4 3" xfId="50000" xr:uid="{00000000-0005-0000-0000-000099C20000}"/>
    <cellStyle name="20% - Accent1 7 2 2 4 3 2" xfId="50001" xr:uid="{00000000-0005-0000-0000-00009AC20000}"/>
    <cellStyle name="20% - Accent1 7 2 2 4 3 2 2" xfId="50002" xr:uid="{00000000-0005-0000-0000-00009BC20000}"/>
    <cellStyle name="20% - Accent1 7 2 2 4 3 2 2 2" xfId="50003" xr:uid="{00000000-0005-0000-0000-00009CC20000}"/>
    <cellStyle name="20% - Accent1 7 2 2 4 3 2 2 2 2" xfId="50004" xr:uid="{00000000-0005-0000-0000-00009DC20000}"/>
    <cellStyle name="20% - Accent1 7 2 2 4 3 2 2 3" xfId="50005" xr:uid="{00000000-0005-0000-0000-00009EC20000}"/>
    <cellStyle name="20% - Accent1 7 2 2 4 3 2 3" xfId="50006" xr:uid="{00000000-0005-0000-0000-00009FC20000}"/>
    <cellStyle name="20% - Accent1 7 2 2 4 3 2 3 2" xfId="50007" xr:uid="{00000000-0005-0000-0000-0000A0C20000}"/>
    <cellStyle name="20% - Accent1 7 2 2 4 3 2 4" xfId="50008" xr:uid="{00000000-0005-0000-0000-0000A1C20000}"/>
    <cellStyle name="20% - Accent1 7 2 2 4 3 3" xfId="50009" xr:uid="{00000000-0005-0000-0000-0000A2C20000}"/>
    <cellStyle name="20% - Accent1 7 2 2 4 3 3 2" xfId="50010" xr:uid="{00000000-0005-0000-0000-0000A3C20000}"/>
    <cellStyle name="20% - Accent1 7 2 2 4 3 3 2 2" xfId="50011" xr:uid="{00000000-0005-0000-0000-0000A4C20000}"/>
    <cellStyle name="20% - Accent1 7 2 2 4 3 3 2 2 2" xfId="50012" xr:uid="{00000000-0005-0000-0000-0000A5C20000}"/>
    <cellStyle name="20% - Accent1 7 2 2 4 3 3 2 3" xfId="50013" xr:uid="{00000000-0005-0000-0000-0000A6C20000}"/>
    <cellStyle name="20% - Accent1 7 2 2 4 3 3 3" xfId="50014" xr:uid="{00000000-0005-0000-0000-0000A7C20000}"/>
    <cellStyle name="20% - Accent1 7 2 2 4 3 3 3 2" xfId="50015" xr:uid="{00000000-0005-0000-0000-0000A8C20000}"/>
    <cellStyle name="20% - Accent1 7 2 2 4 3 3 4" xfId="50016" xr:uid="{00000000-0005-0000-0000-0000A9C20000}"/>
    <cellStyle name="20% - Accent1 7 2 2 4 3 4" xfId="50017" xr:uid="{00000000-0005-0000-0000-0000AAC20000}"/>
    <cellStyle name="20% - Accent1 7 2 2 4 3 4 2" xfId="50018" xr:uid="{00000000-0005-0000-0000-0000ABC20000}"/>
    <cellStyle name="20% - Accent1 7 2 2 4 3 4 2 2" xfId="50019" xr:uid="{00000000-0005-0000-0000-0000ACC20000}"/>
    <cellStyle name="20% - Accent1 7 2 2 4 3 4 2 2 2" xfId="50020" xr:uid="{00000000-0005-0000-0000-0000ADC20000}"/>
    <cellStyle name="20% - Accent1 7 2 2 4 3 4 2 3" xfId="50021" xr:uid="{00000000-0005-0000-0000-0000AEC20000}"/>
    <cellStyle name="20% - Accent1 7 2 2 4 3 4 3" xfId="50022" xr:uid="{00000000-0005-0000-0000-0000AFC20000}"/>
    <cellStyle name="20% - Accent1 7 2 2 4 3 4 3 2" xfId="50023" xr:uid="{00000000-0005-0000-0000-0000B0C20000}"/>
    <cellStyle name="20% - Accent1 7 2 2 4 3 4 4" xfId="50024" xr:uid="{00000000-0005-0000-0000-0000B1C20000}"/>
    <cellStyle name="20% - Accent1 7 2 2 4 3 5" xfId="50025" xr:uid="{00000000-0005-0000-0000-0000B2C20000}"/>
    <cellStyle name="20% - Accent1 7 2 2 4 3 5 2" xfId="50026" xr:uid="{00000000-0005-0000-0000-0000B3C20000}"/>
    <cellStyle name="20% - Accent1 7 2 2 4 3 5 2 2" xfId="50027" xr:uid="{00000000-0005-0000-0000-0000B4C20000}"/>
    <cellStyle name="20% - Accent1 7 2 2 4 3 5 3" xfId="50028" xr:uid="{00000000-0005-0000-0000-0000B5C20000}"/>
    <cellStyle name="20% - Accent1 7 2 2 4 3 6" xfId="50029" xr:uid="{00000000-0005-0000-0000-0000B6C20000}"/>
    <cellStyle name="20% - Accent1 7 2 2 4 3 6 2" xfId="50030" xr:uid="{00000000-0005-0000-0000-0000B7C20000}"/>
    <cellStyle name="20% - Accent1 7 2 2 4 3 6 2 2" xfId="50031" xr:uid="{00000000-0005-0000-0000-0000B8C20000}"/>
    <cellStyle name="20% - Accent1 7 2 2 4 3 6 3" xfId="50032" xr:uid="{00000000-0005-0000-0000-0000B9C20000}"/>
    <cellStyle name="20% - Accent1 7 2 2 4 3 7" xfId="50033" xr:uid="{00000000-0005-0000-0000-0000BAC20000}"/>
    <cellStyle name="20% - Accent1 7 2 2 4 3 7 2" xfId="50034" xr:uid="{00000000-0005-0000-0000-0000BBC20000}"/>
    <cellStyle name="20% - Accent1 7 2 2 4 3 8" xfId="50035" xr:uid="{00000000-0005-0000-0000-0000BCC20000}"/>
    <cellStyle name="20% - Accent1 7 2 2 4 3 8 2" xfId="50036" xr:uid="{00000000-0005-0000-0000-0000BDC20000}"/>
    <cellStyle name="20% - Accent1 7 2 2 4 3 9" xfId="50037" xr:uid="{00000000-0005-0000-0000-0000BEC20000}"/>
    <cellStyle name="20% - Accent1 7 2 2 4 4" xfId="50038" xr:uid="{00000000-0005-0000-0000-0000BFC20000}"/>
    <cellStyle name="20% - Accent1 7 2 2 4 4 2" xfId="50039" xr:uid="{00000000-0005-0000-0000-0000C0C20000}"/>
    <cellStyle name="20% - Accent1 7 2 2 4 4 2 2" xfId="50040" xr:uid="{00000000-0005-0000-0000-0000C1C20000}"/>
    <cellStyle name="20% - Accent1 7 2 2 4 4 2 2 2" xfId="50041" xr:uid="{00000000-0005-0000-0000-0000C2C20000}"/>
    <cellStyle name="20% - Accent1 7 2 2 4 4 2 3" xfId="50042" xr:uid="{00000000-0005-0000-0000-0000C3C20000}"/>
    <cellStyle name="20% - Accent1 7 2 2 4 4 3" xfId="50043" xr:uid="{00000000-0005-0000-0000-0000C4C20000}"/>
    <cellStyle name="20% - Accent1 7 2 2 4 4 3 2" xfId="50044" xr:uid="{00000000-0005-0000-0000-0000C5C20000}"/>
    <cellStyle name="20% - Accent1 7 2 2 4 4 4" xfId="50045" xr:uid="{00000000-0005-0000-0000-0000C6C20000}"/>
    <cellStyle name="20% - Accent1 7 2 2 4 5" xfId="50046" xr:uid="{00000000-0005-0000-0000-0000C7C20000}"/>
    <cellStyle name="20% - Accent1 7 2 2 4 5 2" xfId="50047" xr:uid="{00000000-0005-0000-0000-0000C8C20000}"/>
    <cellStyle name="20% - Accent1 7 2 2 4 5 2 2" xfId="50048" xr:uid="{00000000-0005-0000-0000-0000C9C20000}"/>
    <cellStyle name="20% - Accent1 7 2 2 4 5 2 2 2" xfId="50049" xr:uid="{00000000-0005-0000-0000-0000CAC20000}"/>
    <cellStyle name="20% - Accent1 7 2 2 4 5 2 3" xfId="50050" xr:uid="{00000000-0005-0000-0000-0000CBC20000}"/>
    <cellStyle name="20% - Accent1 7 2 2 4 5 3" xfId="50051" xr:uid="{00000000-0005-0000-0000-0000CCC20000}"/>
    <cellStyle name="20% - Accent1 7 2 2 4 5 3 2" xfId="50052" xr:uid="{00000000-0005-0000-0000-0000CDC20000}"/>
    <cellStyle name="20% - Accent1 7 2 2 4 5 4" xfId="50053" xr:uid="{00000000-0005-0000-0000-0000CEC20000}"/>
    <cellStyle name="20% - Accent1 7 2 2 4 6" xfId="50054" xr:uid="{00000000-0005-0000-0000-0000CFC20000}"/>
    <cellStyle name="20% - Accent1 7 2 2 4 6 2" xfId="50055" xr:uid="{00000000-0005-0000-0000-0000D0C20000}"/>
    <cellStyle name="20% - Accent1 7 2 2 4 6 2 2" xfId="50056" xr:uid="{00000000-0005-0000-0000-0000D1C20000}"/>
    <cellStyle name="20% - Accent1 7 2 2 4 6 2 2 2" xfId="50057" xr:uid="{00000000-0005-0000-0000-0000D2C20000}"/>
    <cellStyle name="20% - Accent1 7 2 2 4 6 2 3" xfId="50058" xr:uid="{00000000-0005-0000-0000-0000D3C20000}"/>
    <cellStyle name="20% - Accent1 7 2 2 4 6 3" xfId="50059" xr:uid="{00000000-0005-0000-0000-0000D4C20000}"/>
    <cellStyle name="20% - Accent1 7 2 2 4 6 3 2" xfId="50060" xr:uid="{00000000-0005-0000-0000-0000D5C20000}"/>
    <cellStyle name="20% - Accent1 7 2 2 4 6 4" xfId="50061" xr:uid="{00000000-0005-0000-0000-0000D6C20000}"/>
    <cellStyle name="20% - Accent1 7 2 2 4 7" xfId="50062" xr:uid="{00000000-0005-0000-0000-0000D7C20000}"/>
    <cellStyle name="20% - Accent1 7 2 2 4 7 2" xfId="50063" xr:uid="{00000000-0005-0000-0000-0000D8C20000}"/>
    <cellStyle name="20% - Accent1 7 2 2 4 7 2 2" xfId="50064" xr:uid="{00000000-0005-0000-0000-0000D9C20000}"/>
    <cellStyle name="20% - Accent1 7 2 2 4 7 3" xfId="50065" xr:uid="{00000000-0005-0000-0000-0000DAC20000}"/>
    <cellStyle name="20% - Accent1 7 2 2 4 8" xfId="50066" xr:uid="{00000000-0005-0000-0000-0000DBC20000}"/>
    <cellStyle name="20% - Accent1 7 2 2 4 8 2" xfId="50067" xr:uid="{00000000-0005-0000-0000-0000DCC20000}"/>
    <cellStyle name="20% - Accent1 7 2 2 4 8 2 2" xfId="50068" xr:uid="{00000000-0005-0000-0000-0000DDC20000}"/>
    <cellStyle name="20% - Accent1 7 2 2 4 8 3" xfId="50069" xr:uid="{00000000-0005-0000-0000-0000DEC20000}"/>
    <cellStyle name="20% - Accent1 7 2 2 4 9" xfId="50070" xr:uid="{00000000-0005-0000-0000-0000DFC20000}"/>
    <cellStyle name="20% - Accent1 7 2 2 4 9 2" xfId="50071" xr:uid="{00000000-0005-0000-0000-0000E0C20000}"/>
    <cellStyle name="20% - Accent1 7 2 2 5" xfId="50072" xr:uid="{00000000-0005-0000-0000-0000E1C20000}"/>
    <cellStyle name="20% - Accent1 7 2 2 5 2" xfId="50073" xr:uid="{00000000-0005-0000-0000-0000E2C20000}"/>
    <cellStyle name="20% - Accent1 7 2 2 5 2 2" xfId="50074" xr:uid="{00000000-0005-0000-0000-0000E3C20000}"/>
    <cellStyle name="20% - Accent1 7 2 2 5 2 2 2" xfId="50075" xr:uid="{00000000-0005-0000-0000-0000E4C20000}"/>
    <cellStyle name="20% - Accent1 7 2 2 5 2 2 2 2" xfId="50076" xr:uid="{00000000-0005-0000-0000-0000E5C20000}"/>
    <cellStyle name="20% - Accent1 7 2 2 5 2 2 3" xfId="50077" xr:uid="{00000000-0005-0000-0000-0000E6C20000}"/>
    <cellStyle name="20% - Accent1 7 2 2 5 2 3" xfId="50078" xr:uid="{00000000-0005-0000-0000-0000E7C20000}"/>
    <cellStyle name="20% - Accent1 7 2 2 5 2 3 2" xfId="50079" xr:uid="{00000000-0005-0000-0000-0000E8C20000}"/>
    <cellStyle name="20% - Accent1 7 2 2 5 2 4" xfId="50080" xr:uid="{00000000-0005-0000-0000-0000E9C20000}"/>
    <cellStyle name="20% - Accent1 7 2 2 5 3" xfId="50081" xr:uid="{00000000-0005-0000-0000-0000EAC20000}"/>
    <cellStyle name="20% - Accent1 7 2 2 5 3 2" xfId="50082" xr:uid="{00000000-0005-0000-0000-0000EBC20000}"/>
    <cellStyle name="20% - Accent1 7 2 2 5 3 2 2" xfId="50083" xr:uid="{00000000-0005-0000-0000-0000ECC20000}"/>
    <cellStyle name="20% - Accent1 7 2 2 5 3 2 2 2" xfId="50084" xr:uid="{00000000-0005-0000-0000-0000EDC20000}"/>
    <cellStyle name="20% - Accent1 7 2 2 5 3 2 3" xfId="50085" xr:uid="{00000000-0005-0000-0000-0000EEC20000}"/>
    <cellStyle name="20% - Accent1 7 2 2 5 3 3" xfId="50086" xr:uid="{00000000-0005-0000-0000-0000EFC20000}"/>
    <cellStyle name="20% - Accent1 7 2 2 5 3 3 2" xfId="50087" xr:uid="{00000000-0005-0000-0000-0000F0C20000}"/>
    <cellStyle name="20% - Accent1 7 2 2 5 3 4" xfId="50088" xr:uid="{00000000-0005-0000-0000-0000F1C20000}"/>
    <cellStyle name="20% - Accent1 7 2 2 5 4" xfId="50089" xr:uid="{00000000-0005-0000-0000-0000F2C20000}"/>
    <cellStyle name="20% - Accent1 7 2 2 5 4 2" xfId="50090" xr:uid="{00000000-0005-0000-0000-0000F3C20000}"/>
    <cellStyle name="20% - Accent1 7 2 2 5 4 2 2" xfId="50091" xr:uid="{00000000-0005-0000-0000-0000F4C20000}"/>
    <cellStyle name="20% - Accent1 7 2 2 5 4 2 2 2" xfId="50092" xr:uid="{00000000-0005-0000-0000-0000F5C20000}"/>
    <cellStyle name="20% - Accent1 7 2 2 5 4 2 3" xfId="50093" xr:uid="{00000000-0005-0000-0000-0000F6C20000}"/>
    <cellStyle name="20% - Accent1 7 2 2 5 4 3" xfId="50094" xr:uid="{00000000-0005-0000-0000-0000F7C20000}"/>
    <cellStyle name="20% - Accent1 7 2 2 5 4 3 2" xfId="50095" xr:uid="{00000000-0005-0000-0000-0000F8C20000}"/>
    <cellStyle name="20% - Accent1 7 2 2 5 4 4" xfId="50096" xr:uid="{00000000-0005-0000-0000-0000F9C20000}"/>
    <cellStyle name="20% - Accent1 7 2 2 5 5" xfId="50097" xr:uid="{00000000-0005-0000-0000-0000FAC20000}"/>
    <cellStyle name="20% - Accent1 7 2 2 5 5 2" xfId="50098" xr:uid="{00000000-0005-0000-0000-0000FBC20000}"/>
    <cellStyle name="20% - Accent1 7 2 2 5 5 2 2" xfId="50099" xr:uid="{00000000-0005-0000-0000-0000FCC20000}"/>
    <cellStyle name="20% - Accent1 7 2 2 5 5 3" xfId="50100" xr:uid="{00000000-0005-0000-0000-0000FDC20000}"/>
    <cellStyle name="20% - Accent1 7 2 2 5 6" xfId="50101" xr:uid="{00000000-0005-0000-0000-0000FEC20000}"/>
    <cellStyle name="20% - Accent1 7 2 2 5 6 2" xfId="50102" xr:uid="{00000000-0005-0000-0000-0000FFC20000}"/>
    <cellStyle name="20% - Accent1 7 2 2 5 6 2 2" xfId="50103" xr:uid="{00000000-0005-0000-0000-000000C30000}"/>
    <cellStyle name="20% - Accent1 7 2 2 5 6 3" xfId="50104" xr:uid="{00000000-0005-0000-0000-000001C30000}"/>
    <cellStyle name="20% - Accent1 7 2 2 5 7" xfId="50105" xr:uid="{00000000-0005-0000-0000-000002C30000}"/>
    <cellStyle name="20% - Accent1 7 2 2 5 7 2" xfId="50106" xr:uid="{00000000-0005-0000-0000-000003C30000}"/>
    <cellStyle name="20% - Accent1 7 2 2 5 8" xfId="50107" xr:uid="{00000000-0005-0000-0000-000004C30000}"/>
    <cellStyle name="20% - Accent1 7 2 2 5 8 2" xfId="50108" xr:uid="{00000000-0005-0000-0000-000005C30000}"/>
    <cellStyle name="20% - Accent1 7 2 2 5 9" xfId="50109" xr:uid="{00000000-0005-0000-0000-000006C30000}"/>
    <cellStyle name="20% - Accent1 7 2 2 6" xfId="50110" xr:uid="{00000000-0005-0000-0000-000007C30000}"/>
    <cellStyle name="20% - Accent1 7 2 2 6 2" xfId="50111" xr:uid="{00000000-0005-0000-0000-000008C30000}"/>
    <cellStyle name="20% - Accent1 7 2 2 6 2 2" xfId="50112" xr:uid="{00000000-0005-0000-0000-000009C30000}"/>
    <cellStyle name="20% - Accent1 7 2 2 6 2 2 2" xfId="50113" xr:uid="{00000000-0005-0000-0000-00000AC30000}"/>
    <cellStyle name="20% - Accent1 7 2 2 6 2 2 2 2" xfId="50114" xr:uid="{00000000-0005-0000-0000-00000BC30000}"/>
    <cellStyle name="20% - Accent1 7 2 2 6 2 2 3" xfId="50115" xr:uid="{00000000-0005-0000-0000-00000CC30000}"/>
    <cellStyle name="20% - Accent1 7 2 2 6 2 3" xfId="50116" xr:uid="{00000000-0005-0000-0000-00000DC30000}"/>
    <cellStyle name="20% - Accent1 7 2 2 6 2 3 2" xfId="50117" xr:uid="{00000000-0005-0000-0000-00000EC30000}"/>
    <cellStyle name="20% - Accent1 7 2 2 6 2 4" xfId="50118" xr:uid="{00000000-0005-0000-0000-00000FC30000}"/>
    <cellStyle name="20% - Accent1 7 2 2 6 3" xfId="50119" xr:uid="{00000000-0005-0000-0000-000010C30000}"/>
    <cellStyle name="20% - Accent1 7 2 2 6 3 2" xfId="50120" xr:uid="{00000000-0005-0000-0000-000011C30000}"/>
    <cellStyle name="20% - Accent1 7 2 2 6 3 2 2" xfId="50121" xr:uid="{00000000-0005-0000-0000-000012C30000}"/>
    <cellStyle name="20% - Accent1 7 2 2 6 3 2 2 2" xfId="50122" xr:uid="{00000000-0005-0000-0000-000013C30000}"/>
    <cellStyle name="20% - Accent1 7 2 2 6 3 2 3" xfId="50123" xr:uid="{00000000-0005-0000-0000-000014C30000}"/>
    <cellStyle name="20% - Accent1 7 2 2 6 3 3" xfId="50124" xr:uid="{00000000-0005-0000-0000-000015C30000}"/>
    <cellStyle name="20% - Accent1 7 2 2 6 3 3 2" xfId="50125" xr:uid="{00000000-0005-0000-0000-000016C30000}"/>
    <cellStyle name="20% - Accent1 7 2 2 6 3 4" xfId="50126" xr:uid="{00000000-0005-0000-0000-000017C30000}"/>
    <cellStyle name="20% - Accent1 7 2 2 6 4" xfId="50127" xr:uid="{00000000-0005-0000-0000-000018C30000}"/>
    <cellStyle name="20% - Accent1 7 2 2 6 4 2" xfId="50128" xr:uid="{00000000-0005-0000-0000-000019C30000}"/>
    <cellStyle name="20% - Accent1 7 2 2 6 4 2 2" xfId="50129" xr:uid="{00000000-0005-0000-0000-00001AC30000}"/>
    <cellStyle name="20% - Accent1 7 2 2 6 4 2 2 2" xfId="50130" xr:uid="{00000000-0005-0000-0000-00001BC30000}"/>
    <cellStyle name="20% - Accent1 7 2 2 6 4 2 3" xfId="50131" xr:uid="{00000000-0005-0000-0000-00001CC30000}"/>
    <cellStyle name="20% - Accent1 7 2 2 6 4 3" xfId="50132" xr:uid="{00000000-0005-0000-0000-00001DC30000}"/>
    <cellStyle name="20% - Accent1 7 2 2 6 4 3 2" xfId="50133" xr:uid="{00000000-0005-0000-0000-00001EC30000}"/>
    <cellStyle name="20% - Accent1 7 2 2 6 4 4" xfId="50134" xr:uid="{00000000-0005-0000-0000-00001FC30000}"/>
    <cellStyle name="20% - Accent1 7 2 2 6 5" xfId="50135" xr:uid="{00000000-0005-0000-0000-000020C30000}"/>
    <cellStyle name="20% - Accent1 7 2 2 6 5 2" xfId="50136" xr:uid="{00000000-0005-0000-0000-000021C30000}"/>
    <cellStyle name="20% - Accent1 7 2 2 6 5 2 2" xfId="50137" xr:uid="{00000000-0005-0000-0000-000022C30000}"/>
    <cellStyle name="20% - Accent1 7 2 2 6 5 3" xfId="50138" xr:uid="{00000000-0005-0000-0000-000023C30000}"/>
    <cellStyle name="20% - Accent1 7 2 2 6 6" xfId="50139" xr:uid="{00000000-0005-0000-0000-000024C30000}"/>
    <cellStyle name="20% - Accent1 7 2 2 6 6 2" xfId="50140" xr:uid="{00000000-0005-0000-0000-000025C30000}"/>
    <cellStyle name="20% - Accent1 7 2 2 6 6 2 2" xfId="50141" xr:uid="{00000000-0005-0000-0000-000026C30000}"/>
    <cellStyle name="20% - Accent1 7 2 2 6 6 3" xfId="50142" xr:uid="{00000000-0005-0000-0000-000027C30000}"/>
    <cellStyle name="20% - Accent1 7 2 2 6 7" xfId="50143" xr:uid="{00000000-0005-0000-0000-000028C30000}"/>
    <cellStyle name="20% - Accent1 7 2 2 6 7 2" xfId="50144" xr:uid="{00000000-0005-0000-0000-000029C30000}"/>
    <cellStyle name="20% - Accent1 7 2 2 6 8" xfId="50145" xr:uid="{00000000-0005-0000-0000-00002AC30000}"/>
    <cellStyle name="20% - Accent1 7 2 2 6 8 2" xfId="50146" xr:uid="{00000000-0005-0000-0000-00002BC30000}"/>
    <cellStyle name="20% - Accent1 7 2 2 6 9" xfId="50147" xr:uid="{00000000-0005-0000-0000-00002CC30000}"/>
    <cellStyle name="20% - Accent1 7 2 2 7" xfId="50148" xr:uid="{00000000-0005-0000-0000-00002DC30000}"/>
    <cellStyle name="20% - Accent1 7 2 2 7 2" xfId="50149" xr:uid="{00000000-0005-0000-0000-00002EC30000}"/>
    <cellStyle name="20% - Accent1 7 2 2 7 2 2" xfId="50150" xr:uid="{00000000-0005-0000-0000-00002FC30000}"/>
    <cellStyle name="20% - Accent1 7 2 2 7 2 2 2" xfId="50151" xr:uid="{00000000-0005-0000-0000-000030C30000}"/>
    <cellStyle name="20% - Accent1 7 2 2 7 2 3" xfId="50152" xr:uid="{00000000-0005-0000-0000-000031C30000}"/>
    <cellStyle name="20% - Accent1 7 2 2 7 3" xfId="50153" xr:uid="{00000000-0005-0000-0000-000032C30000}"/>
    <cellStyle name="20% - Accent1 7 2 2 7 3 2" xfId="50154" xr:uid="{00000000-0005-0000-0000-000033C30000}"/>
    <cellStyle name="20% - Accent1 7 2 2 7 4" xfId="50155" xr:uid="{00000000-0005-0000-0000-000034C30000}"/>
    <cellStyle name="20% - Accent1 7 2 2 8" xfId="50156" xr:uid="{00000000-0005-0000-0000-000035C30000}"/>
    <cellStyle name="20% - Accent1 7 2 2 8 2" xfId="50157" xr:uid="{00000000-0005-0000-0000-000036C30000}"/>
    <cellStyle name="20% - Accent1 7 2 2 8 2 2" xfId="50158" xr:uid="{00000000-0005-0000-0000-000037C30000}"/>
    <cellStyle name="20% - Accent1 7 2 2 8 2 2 2" xfId="50159" xr:uid="{00000000-0005-0000-0000-000038C30000}"/>
    <cellStyle name="20% - Accent1 7 2 2 8 2 3" xfId="50160" xr:uid="{00000000-0005-0000-0000-000039C30000}"/>
    <cellStyle name="20% - Accent1 7 2 2 8 3" xfId="50161" xr:uid="{00000000-0005-0000-0000-00003AC30000}"/>
    <cellStyle name="20% - Accent1 7 2 2 8 3 2" xfId="50162" xr:uid="{00000000-0005-0000-0000-00003BC30000}"/>
    <cellStyle name="20% - Accent1 7 2 2 8 4" xfId="50163" xr:uid="{00000000-0005-0000-0000-00003CC30000}"/>
    <cellStyle name="20% - Accent1 7 2 2 9" xfId="50164" xr:uid="{00000000-0005-0000-0000-00003DC30000}"/>
    <cellStyle name="20% - Accent1 7 2 2 9 2" xfId="50165" xr:uid="{00000000-0005-0000-0000-00003EC30000}"/>
    <cellStyle name="20% - Accent1 7 2 2 9 2 2" xfId="50166" xr:uid="{00000000-0005-0000-0000-00003FC30000}"/>
    <cellStyle name="20% - Accent1 7 2 2 9 2 2 2" xfId="50167" xr:uid="{00000000-0005-0000-0000-000040C30000}"/>
    <cellStyle name="20% - Accent1 7 2 2 9 2 3" xfId="50168" xr:uid="{00000000-0005-0000-0000-000041C30000}"/>
    <cellStyle name="20% - Accent1 7 2 2 9 3" xfId="50169" xr:uid="{00000000-0005-0000-0000-000042C30000}"/>
    <cellStyle name="20% - Accent1 7 2 2 9 3 2" xfId="50170" xr:uid="{00000000-0005-0000-0000-000043C30000}"/>
    <cellStyle name="20% - Accent1 7 2 2 9 4" xfId="50171" xr:uid="{00000000-0005-0000-0000-000044C30000}"/>
    <cellStyle name="20% - Accent1 7 2 3" xfId="50172" xr:uid="{00000000-0005-0000-0000-000045C30000}"/>
    <cellStyle name="20% - Accent1 7 2 3 10" xfId="50173" xr:uid="{00000000-0005-0000-0000-000046C30000}"/>
    <cellStyle name="20% - Accent1 7 2 3 10 2" xfId="50174" xr:uid="{00000000-0005-0000-0000-000047C30000}"/>
    <cellStyle name="20% - Accent1 7 2 3 11" xfId="50175" xr:uid="{00000000-0005-0000-0000-000048C30000}"/>
    <cellStyle name="20% - Accent1 7 2 3 2" xfId="50176" xr:uid="{00000000-0005-0000-0000-000049C30000}"/>
    <cellStyle name="20% - Accent1 7 2 3 2 2" xfId="50177" xr:uid="{00000000-0005-0000-0000-00004AC30000}"/>
    <cellStyle name="20% - Accent1 7 2 3 2 2 2" xfId="50178" xr:uid="{00000000-0005-0000-0000-00004BC30000}"/>
    <cellStyle name="20% - Accent1 7 2 3 2 2 2 2" xfId="50179" xr:uid="{00000000-0005-0000-0000-00004CC30000}"/>
    <cellStyle name="20% - Accent1 7 2 3 2 2 2 2 2" xfId="50180" xr:uid="{00000000-0005-0000-0000-00004DC30000}"/>
    <cellStyle name="20% - Accent1 7 2 3 2 2 2 3" xfId="50181" xr:uid="{00000000-0005-0000-0000-00004EC30000}"/>
    <cellStyle name="20% - Accent1 7 2 3 2 2 3" xfId="50182" xr:uid="{00000000-0005-0000-0000-00004FC30000}"/>
    <cellStyle name="20% - Accent1 7 2 3 2 2 3 2" xfId="50183" xr:uid="{00000000-0005-0000-0000-000050C30000}"/>
    <cellStyle name="20% - Accent1 7 2 3 2 2 4" xfId="50184" xr:uid="{00000000-0005-0000-0000-000051C30000}"/>
    <cellStyle name="20% - Accent1 7 2 3 2 3" xfId="50185" xr:uid="{00000000-0005-0000-0000-000052C30000}"/>
    <cellStyle name="20% - Accent1 7 2 3 2 3 2" xfId="50186" xr:uid="{00000000-0005-0000-0000-000053C30000}"/>
    <cellStyle name="20% - Accent1 7 2 3 2 3 2 2" xfId="50187" xr:uid="{00000000-0005-0000-0000-000054C30000}"/>
    <cellStyle name="20% - Accent1 7 2 3 2 3 2 2 2" xfId="50188" xr:uid="{00000000-0005-0000-0000-000055C30000}"/>
    <cellStyle name="20% - Accent1 7 2 3 2 3 2 3" xfId="50189" xr:uid="{00000000-0005-0000-0000-000056C30000}"/>
    <cellStyle name="20% - Accent1 7 2 3 2 3 3" xfId="50190" xr:uid="{00000000-0005-0000-0000-000057C30000}"/>
    <cellStyle name="20% - Accent1 7 2 3 2 3 3 2" xfId="50191" xr:uid="{00000000-0005-0000-0000-000058C30000}"/>
    <cellStyle name="20% - Accent1 7 2 3 2 3 4" xfId="50192" xr:uid="{00000000-0005-0000-0000-000059C30000}"/>
    <cellStyle name="20% - Accent1 7 2 3 2 4" xfId="50193" xr:uid="{00000000-0005-0000-0000-00005AC30000}"/>
    <cellStyle name="20% - Accent1 7 2 3 2 4 2" xfId="50194" xr:uid="{00000000-0005-0000-0000-00005BC30000}"/>
    <cellStyle name="20% - Accent1 7 2 3 2 4 2 2" xfId="50195" xr:uid="{00000000-0005-0000-0000-00005CC30000}"/>
    <cellStyle name="20% - Accent1 7 2 3 2 4 2 2 2" xfId="50196" xr:uid="{00000000-0005-0000-0000-00005DC30000}"/>
    <cellStyle name="20% - Accent1 7 2 3 2 4 2 3" xfId="50197" xr:uid="{00000000-0005-0000-0000-00005EC30000}"/>
    <cellStyle name="20% - Accent1 7 2 3 2 4 3" xfId="50198" xr:uid="{00000000-0005-0000-0000-00005FC30000}"/>
    <cellStyle name="20% - Accent1 7 2 3 2 4 3 2" xfId="50199" xr:uid="{00000000-0005-0000-0000-000060C30000}"/>
    <cellStyle name="20% - Accent1 7 2 3 2 4 4" xfId="50200" xr:uid="{00000000-0005-0000-0000-000061C30000}"/>
    <cellStyle name="20% - Accent1 7 2 3 2 5" xfId="50201" xr:uid="{00000000-0005-0000-0000-000062C30000}"/>
    <cellStyle name="20% - Accent1 7 2 3 2 5 2" xfId="50202" xr:uid="{00000000-0005-0000-0000-000063C30000}"/>
    <cellStyle name="20% - Accent1 7 2 3 2 5 2 2" xfId="50203" xr:uid="{00000000-0005-0000-0000-000064C30000}"/>
    <cellStyle name="20% - Accent1 7 2 3 2 5 3" xfId="50204" xr:uid="{00000000-0005-0000-0000-000065C30000}"/>
    <cellStyle name="20% - Accent1 7 2 3 2 6" xfId="50205" xr:uid="{00000000-0005-0000-0000-000066C30000}"/>
    <cellStyle name="20% - Accent1 7 2 3 2 6 2" xfId="50206" xr:uid="{00000000-0005-0000-0000-000067C30000}"/>
    <cellStyle name="20% - Accent1 7 2 3 2 6 2 2" xfId="50207" xr:uid="{00000000-0005-0000-0000-000068C30000}"/>
    <cellStyle name="20% - Accent1 7 2 3 2 6 3" xfId="50208" xr:uid="{00000000-0005-0000-0000-000069C30000}"/>
    <cellStyle name="20% - Accent1 7 2 3 2 7" xfId="50209" xr:uid="{00000000-0005-0000-0000-00006AC30000}"/>
    <cellStyle name="20% - Accent1 7 2 3 2 7 2" xfId="50210" xr:uid="{00000000-0005-0000-0000-00006BC30000}"/>
    <cellStyle name="20% - Accent1 7 2 3 2 8" xfId="50211" xr:uid="{00000000-0005-0000-0000-00006CC30000}"/>
    <cellStyle name="20% - Accent1 7 2 3 2 8 2" xfId="50212" xr:uid="{00000000-0005-0000-0000-00006DC30000}"/>
    <cellStyle name="20% - Accent1 7 2 3 2 9" xfId="50213" xr:uid="{00000000-0005-0000-0000-00006EC30000}"/>
    <cellStyle name="20% - Accent1 7 2 3 3" xfId="50214" xr:uid="{00000000-0005-0000-0000-00006FC30000}"/>
    <cellStyle name="20% - Accent1 7 2 3 3 2" xfId="50215" xr:uid="{00000000-0005-0000-0000-000070C30000}"/>
    <cellStyle name="20% - Accent1 7 2 3 3 2 2" xfId="50216" xr:uid="{00000000-0005-0000-0000-000071C30000}"/>
    <cellStyle name="20% - Accent1 7 2 3 3 2 2 2" xfId="50217" xr:uid="{00000000-0005-0000-0000-000072C30000}"/>
    <cellStyle name="20% - Accent1 7 2 3 3 2 2 2 2" xfId="50218" xr:uid="{00000000-0005-0000-0000-000073C30000}"/>
    <cellStyle name="20% - Accent1 7 2 3 3 2 2 3" xfId="50219" xr:uid="{00000000-0005-0000-0000-000074C30000}"/>
    <cellStyle name="20% - Accent1 7 2 3 3 2 3" xfId="50220" xr:uid="{00000000-0005-0000-0000-000075C30000}"/>
    <cellStyle name="20% - Accent1 7 2 3 3 2 3 2" xfId="50221" xr:uid="{00000000-0005-0000-0000-000076C30000}"/>
    <cellStyle name="20% - Accent1 7 2 3 3 2 4" xfId="50222" xr:uid="{00000000-0005-0000-0000-000077C30000}"/>
    <cellStyle name="20% - Accent1 7 2 3 3 3" xfId="50223" xr:uid="{00000000-0005-0000-0000-000078C30000}"/>
    <cellStyle name="20% - Accent1 7 2 3 3 3 2" xfId="50224" xr:uid="{00000000-0005-0000-0000-000079C30000}"/>
    <cellStyle name="20% - Accent1 7 2 3 3 3 2 2" xfId="50225" xr:uid="{00000000-0005-0000-0000-00007AC30000}"/>
    <cellStyle name="20% - Accent1 7 2 3 3 3 2 2 2" xfId="50226" xr:uid="{00000000-0005-0000-0000-00007BC30000}"/>
    <cellStyle name="20% - Accent1 7 2 3 3 3 2 3" xfId="50227" xr:uid="{00000000-0005-0000-0000-00007CC30000}"/>
    <cellStyle name="20% - Accent1 7 2 3 3 3 3" xfId="50228" xr:uid="{00000000-0005-0000-0000-00007DC30000}"/>
    <cellStyle name="20% - Accent1 7 2 3 3 3 3 2" xfId="50229" xr:uid="{00000000-0005-0000-0000-00007EC30000}"/>
    <cellStyle name="20% - Accent1 7 2 3 3 3 4" xfId="50230" xr:uid="{00000000-0005-0000-0000-00007FC30000}"/>
    <cellStyle name="20% - Accent1 7 2 3 3 4" xfId="50231" xr:uid="{00000000-0005-0000-0000-000080C30000}"/>
    <cellStyle name="20% - Accent1 7 2 3 3 4 2" xfId="50232" xr:uid="{00000000-0005-0000-0000-000081C30000}"/>
    <cellStyle name="20% - Accent1 7 2 3 3 4 2 2" xfId="50233" xr:uid="{00000000-0005-0000-0000-000082C30000}"/>
    <cellStyle name="20% - Accent1 7 2 3 3 4 2 2 2" xfId="50234" xr:uid="{00000000-0005-0000-0000-000083C30000}"/>
    <cellStyle name="20% - Accent1 7 2 3 3 4 2 3" xfId="50235" xr:uid="{00000000-0005-0000-0000-000084C30000}"/>
    <cellStyle name="20% - Accent1 7 2 3 3 4 3" xfId="50236" xr:uid="{00000000-0005-0000-0000-000085C30000}"/>
    <cellStyle name="20% - Accent1 7 2 3 3 4 3 2" xfId="50237" xr:uid="{00000000-0005-0000-0000-000086C30000}"/>
    <cellStyle name="20% - Accent1 7 2 3 3 4 4" xfId="50238" xr:uid="{00000000-0005-0000-0000-000087C30000}"/>
    <cellStyle name="20% - Accent1 7 2 3 3 5" xfId="50239" xr:uid="{00000000-0005-0000-0000-000088C30000}"/>
    <cellStyle name="20% - Accent1 7 2 3 3 5 2" xfId="50240" xr:uid="{00000000-0005-0000-0000-000089C30000}"/>
    <cellStyle name="20% - Accent1 7 2 3 3 5 2 2" xfId="50241" xr:uid="{00000000-0005-0000-0000-00008AC30000}"/>
    <cellStyle name="20% - Accent1 7 2 3 3 5 3" xfId="50242" xr:uid="{00000000-0005-0000-0000-00008BC30000}"/>
    <cellStyle name="20% - Accent1 7 2 3 3 6" xfId="50243" xr:uid="{00000000-0005-0000-0000-00008CC30000}"/>
    <cellStyle name="20% - Accent1 7 2 3 3 6 2" xfId="50244" xr:uid="{00000000-0005-0000-0000-00008DC30000}"/>
    <cellStyle name="20% - Accent1 7 2 3 3 6 2 2" xfId="50245" xr:uid="{00000000-0005-0000-0000-00008EC30000}"/>
    <cellStyle name="20% - Accent1 7 2 3 3 6 3" xfId="50246" xr:uid="{00000000-0005-0000-0000-00008FC30000}"/>
    <cellStyle name="20% - Accent1 7 2 3 3 7" xfId="50247" xr:uid="{00000000-0005-0000-0000-000090C30000}"/>
    <cellStyle name="20% - Accent1 7 2 3 3 7 2" xfId="50248" xr:uid="{00000000-0005-0000-0000-000091C30000}"/>
    <cellStyle name="20% - Accent1 7 2 3 3 8" xfId="50249" xr:uid="{00000000-0005-0000-0000-000092C30000}"/>
    <cellStyle name="20% - Accent1 7 2 3 3 8 2" xfId="50250" xr:uid="{00000000-0005-0000-0000-000093C30000}"/>
    <cellStyle name="20% - Accent1 7 2 3 3 9" xfId="50251" xr:uid="{00000000-0005-0000-0000-000094C30000}"/>
    <cellStyle name="20% - Accent1 7 2 3 4" xfId="50252" xr:uid="{00000000-0005-0000-0000-000095C30000}"/>
    <cellStyle name="20% - Accent1 7 2 3 4 2" xfId="50253" xr:uid="{00000000-0005-0000-0000-000096C30000}"/>
    <cellStyle name="20% - Accent1 7 2 3 4 2 2" xfId="50254" xr:uid="{00000000-0005-0000-0000-000097C30000}"/>
    <cellStyle name="20% - Accent1 7 2 3 4 2 2 2" xfId="50255" xr:uid="{00000000-0005-0000-0000-000098C30000}"/>
    <cellStyle name="20% - Accent1 7 2 3 4 2 3" xfId="50256" xr:uid="{00000000-0005-0000-0000-000099C30000}"/>
    <cellStyle name="20% - Accent1 7 2 3 4 3" xfId="50257" xr:uid="{00000000-0005-0000-0000-00009AC30000}"/>
    <cellStyle name="20% - Accent1 7 2 3 4 3 2" xfId="50258" xr:uid="{00000000-0005-0000-0000-00009BC30000}"/>
    <cellStyle name="20% - Accent1 7 2 3 4 4" xfId="50259" xr:uid="{00000000-0005-0000-0000-00009CC30000}"/>
    <cellStyle name="20% - Accent1 7 2 3 5" xfId="50260" xr:uid="{00000000-0005-0000-0000-00009DC30000}"/>
    <cellStyle name="20% - Accent1 7 2 3 5 2" xfId="50261" xr:uid="{00000000-0005-0000-0000-00009EC30000}"/>
    <cellStyle name="20% - Accent1 7 2 3 5 2 2" xfId="50262" xr:uid="{00000000-0005-0000-0000-00009FC30000}"/>
    <cellStyle name="20% - Accent1 7 2 3 5 2 2 2" xfId="50263" xr:uid="{00000000-0005-0000-0000-0000A0C30000}"/>
    <cellStyle name="20% - Accent1 7 2 3 5 2 3" xfId="50264" xr:uid="{00000000-0005-0000-0000-0000A1C30000}"/>
    <cellStyle name="20% - Accent1 7 2 3 5 3" xfId="50265" xr:uid="{00000000-0005-0000-0000-0000A2C30000}"/>
    <cellStyle name="20% - Accent1 7 2 3 5 3 2" xfId="50266" xr:uid="{00000000-0005-0000-0000-0000A3C30000}"/>
    <cellStyle name="20% - Accent1 7 2 3 5 4" xfId="50267" xr:uid="{00000000-0005-0000-0000-0000A4C30000}"/>
    <cellStyle name="20% - Accent1 7 2 3 6" xfId="50268" xr:uid="{00000000-0005-0000-0000-0000A5C30000}"/>
    <cellStyle name="20% - Accent1 7 2 3 6 2" xfId="50269" xr:uid="{00000000-0005-0000-0000-0000A6C30000}"/>
    <cellStyle name="20% - Accent1 7 2 3 6 2 2" xfId="50270" xr:uid="{00000000-0005-0000-0000-0000A7C30000}"/>
    <cellStyle name="20% - Accent1 7 2 3 6 2 2 2" xfId="50271" xr:uid="{00000000-0005-0000-0000-0000A8C30000}"/>
    <cellStyle name="20% - Accent1 7 2 3 6 2 3" xfId="50272" xr:uid="{00000000-0005-0000-0000-0000A9C30000}"/>
    <cellStyle name="20% - Accent1 7 2 3 6 3" xfId="50273" xr:uid="{00000000-0005-0000-0000-0000AAC30000}"/>
    <cellStyle name="20% - Accent1 7 2 3 6 3 2" xfId="50274" xr:uid="{00000000-0005-0000-0000-0000ABC30000}"/>
    <cellStyle name="20% - Accent1 7 2 3 6 4" xfId="50275" xr:uid="{00000000-0005-0000-0000-0000ACC30000}"/>
    <cellStyle name="20% - Accent1 7 2 3 7" xfId="50276" xr:uid="{00000000-0005-0000-0000-0000ADC30000}"/>
    <cellStyle name="20% - Accent1 7 2 3 7 2" xfId="50277" xr:uid="{00000000-0005-0000-0000-0000AEC30000}"/>
    <cellStyle name="20% - Accent1 7 2 3 7 2 2" xfId="50278" xr:uid="{00000000-0005-0000-0000-0000AFC30000}"/>
    <cellStyle name="20% - Accent1 7 2 3 7 3" xfId="50279" xr:uid="{00000000-0005-0000-0000-0000B0C30000}"/>
    <cellStyle name="20% - Accent1 7 2 3 8" xfId="50280" xr:uid="{00000000-0005-0000-0000-0000B1C30000}"/>
    <cellStyle name="20% - Accent1 7 2 3 8 2" xfId="50281" xr:uid="{00000000-0005-0000-0000-0000B2C30000}"/>
    <cellStyle name="20% - Accent1 7 2 3 8 2 2" xfId="50282" xr:uid="{00000000-0005-0000-0000-0000B3C30000}"/>
    <cellStyle name="20% - Accent1 7 2 3 8 3" xfId="50283" xr:uid="{00000000-0005-0000-0000-0000B4C30000}"/>
    <cellStyle name="20% - Accent1 7 2 3 9" xfId="50284" xr:uid="{00000000-0005-0000-0000-0000B5C30000}"/>
    <cellStyle name="20% - Accent1 7 2 3 9 2" xfId="50285" xr:uid="{00000000-0005-0000-0000-0000B6C30000}"/>
    <cellStyle name="20% - Accent1 7 2 4" xfId="50286" xr:uid="{00000000-0005-0000-0000-0000B7C30000}"/>
    <cellStyle name="20% - Accent1 7 2 4 10" xfId="50287" xr:uid="{00000000-0005-0000-0000-0000B8C30000}"/>
    <cellStyle name="20% - Accent1 7 2 4 10 2" xfId="50288" xr:uid="{00000000-0005-0000-0000-0000B9C30000}"/>
    <cellStyle name="20% - Accent1 7 2 4 11" xfId="50289" xr:uid="{00000000-0005-0000-0000-0000BAC30000}"/>
    <cellStyle name="20% - Accent1 7 2 4 2" xfId="50290" xr:uid="{00000000-0005-0000-0000-0000BBC30000}"/>
    <cellStyle name="20% - Accent1 7 2 4 2 2" xfId="50291" xr:uid="{00000000-0005-0000-0000-0000BCC30000}"/>
    <cellStyle name="20% - Accent1 7 2 4 2 2 2" xfId="50292" xr:uid="{00000000-0005-0000-0000-0000BDC30000}"/>
    <cellStyle name="20% - Accent1 7 2 4 2 2 2 2" xfId="50293" xr:uid="{00000000-0005-0000-0000-0000BEC30000}"/>
    <cellStyle name="20% - Accent1 7 2 4 2 2 2 2 2" xfId="50294" xr:uid="{00000000-0005-0000-0000-0000BFC30000}"/>
    <cellStyle name="20% - Accent1 7 2 4 2 2 2 3" xfId="50295" xr:uid="{00000000-0005-0000-0000-0000C0C30000}"/>
    <cellStyle name="20% - Accent1 7 2 4 2 2 3" xfId="50296" xr:uid="{00000000-0005-0000-0000-0000C1C30000}"/>
    <cellStyle name="20% - Accent1 7 2 4 2 2 3 2" xfId="50297" xr:uid="{00000000-0005-0000-0000-0000C2C30000}"/>
    <cellStyle name="20% - Accent1 7 2 4 2 2 4" xfId="50298" xr:uid="{00000000-0005-0000-0000-0000C3C30000}"/>
    <cellStyle name="20% - Accent1 7 2 4 2 3" xfId="50299" xr:uid="{00000000-0005-0000-0000-0000C4C30000}"/>
    <cellStyle name="20% - Accent1 7 2 4 2 3 2" xfId="50300" xr:uid="{00000000-0005-0000-0000-0000C5C30000}"/>
    <cellStyle name="20% - Accent1 7 2 4 2 3 2 2" xfId="50301" xr:uid="{00000000-0005-0000-0000-0000C6C30000}"/>
    <cellStyle name="20% - Accent1 7 2 4 2 3 2 2 2" xfId="50302" xr:uid="{00000000-0005-0000-0000-0000C7C30000}"/>
    <cellStyle name="20% - Accent1 7 2 4 2 3 2 3" xfId="50303" xr:uid="{00000000-0005-0000-0000-0000C8C30000}"/>
    <cellStyle name="20% - Accent1 7 2 4 2 3 3" xfId="50304" xr:uid="{00000000-0005-0000-0000-0000C9C30000}"/>
    <cellStyle name="20% - Accent1 7 2 4 2 3 3 2" xfId="50305" xr:uid="{00000000-0005-0000-0000-0000CAC30000}"/>
    <cellStyle name="20% - Accent1 7 2 4 2 3 4" xfId="50306" xr:uid="{00000000-0005-0000-0000-0000CBC30000}"/>
    <cellStyle name="20% - Accent1 7 2 4 2 4" xfId="50307" xr:uid="{00000000-0005-0000-0000-0000CCC30000}"/>
    <cellStyle name="20% - Accent1 7 2 4 2 4 2" xfId="50308" xr:uid="{00000000-0005-0000-0000-0000CDC30000}"/>
    <cellStyle name="20% - Accent1 7 2 4 2 4 2 2" xfId="50309" xr:uid="{00000000-0005-0000-0000-0000CEC30000}"/>
    <cellStyle name="20% - Accent1 7 2 4 2 4 2 2 2" xfId="50310" xr:uid="{00000000-0005-0000-0000-0000CFC30000}"/>
    <cellStyle name="20% - Accent1 7 2 4 2 4 2 3" xfId="50311" xr:uid="{00000000-0005-0000-0000-0000D0C30000}"/>
    <cellStyle name="20% - Accent1 7 2 4 2 4 3" xfId="50312" xr:uid="{00000000-0005-0000-0000-0000D1C30000}"/>
    <cellStyle name="20% - Accent1 7 2 4 2 4 3 2" xfId="50313" xr:uid="{00000000-0005-0000-0000-0000D2C30000}"/>
    <cellStyle name="20% - Accent1 7 2 4 2 4 4" xfId="50314" xr:uid="{00000000-0005-0000-0000-0000D3C30000}"/>
    <cellStyle name="20% - Accent1 7 2 4 2 5" xfId="50315" xr:uid="{00000000-0005-0000-0000-0000D4C30000}"/>
    <cellStyle name="20% - Accent1 7 2 4 2 5 2" xfId="50316" xr:uid="{00000000-0005-0000-0000-0000D5C30000}"/>
    <cellStyle name="20% - Accent1 7 2 4 2 5 2 2" xfId="50317" xr:uid="{00000000-0005-0000-0000-0000D6C30000}"/>
    <cellStyle name="20% - Accent1 7 2 4 2 5 3" xfId="50318" xr:uid="{00000000-0005-0000-0000-0000D7C30000}"/>
    <cellStyle name="20% - Accent1 7 2 4 2 6" xfId="50319" xr:uid="{00000000-0005-0000-0000-0000D8C30000}"/>
    <cellStyle name="20% - Accent1 7 2 4 2 6 2" xfId="50320" xr:uid="{00000000-0005-0000-0000-0000D9C30000}"/>
    <cellStyle name="20% - Accent1 7 2 4 2 6 2 2" xfId="50321" xr:uid="{00000000-0005-0000-0000-0000DAC30000}"/>
    <cellStyle name="20% - Accent1 7 2 4 2 6 3" xfId="50322" xr:uid="{00000000-0005-0000-0000-0000DBC30000}"/>
    <cellStyle name="20% - Accent1 7 2 4 2 7" xfId="50323" xr:uid="{00000000-0005-0000-0000-0000DCC30000}"/>
    <cellStyle name="20% - Accent1 7 2 4 2 7 2" xfId="50324" xr:uid="{00000000-0005-0000-0000-0000DDC30000}"/>
    <cellStyle name="20% - Accent1 7 2 4 2 8" xfId="50325" xr:uid="{00000000-0005-0000-0000-0000DEC30000}"/>
    <cellStyle name="20% - Accent1 7 2 4 2 8 2" xfId="50326" xr:uid="{00000000-0005-0000-0000-0000DFC30000}"/>
    <cellStyle name="20% - Accent1 7 2 4 2 9" xfId="50327" xr:uid="{00000000-0005-0000-0000-0000E0C30000}"/>
    <cellStyle name="20% - Accent1 7 2 4 3" xfId="50328" xr:uid="{00000000-0005-0000-0000-0000E1C30000}"/>
    <cellStyle name="20% - Accent1 7 2 4 3 2" xfId="50329" xr:uid="{00000000-0005-0000-0000-0000E2C30000}"/>
    <cellStyle name="20% - Accent1 7 2 4 3 2 2" xfId="50330" xr:uid="{00000000-0005-0000-0000-0000E3C30000}"/>
    <cellStyle name="20% - Accent1 7 2 4 3 2 2 2" xfId="50331" xr:uid="{00000000-0005-0000-0000-0000E4C30000}"/>
    <cellStyle name="20% - Accent1 7 2 4 3 2 2 2 2" xfId="50332" xr:uid="{00000000-0005-0000-0000-0000E5C30000}"/>
    <cellStyle name="20% - Accent1 7 2 4 3 2 2 3" xfId="50333" xr:uid="{00000000-0005-0000-0000-0000E6C30000}"/>
    <cellStyle name="20% - Accent1 7 2 4 3 2 3" xfId="50334" xr:uid="{00000000-0005-0000-0000-0000E7C30000}"/>
    <cellStyle name="20% - Accent1 7 2 4 3 2 3 2" xfId="50335" xr:uid="{00000000-0005-0000-0000-0000E8C30000}"/>
    <cellStyle name="20% - Accent1 7 2 4 3 2 4" xfId="50336" xr:uid="{00000000-0005-0000-0000-0000E9C30000}"/>
    <cellStyle name="20% - Accent1 7 2 4 3 3" xfId="50337" xr:uid="{00000000-0005-0000-0000-0000EAC30000}"/>
    <cellStyle name="20% - Accent1 7 2 4 3 3 2" xfId="50338" xr:uid="{00000000-0005-0000-0000-0000EBC30000}"/>
    <cellStyle name="20% - Accent1 7 2 4 3 3 2 2" xfId="50339" xr:uid="{00000000-0005-0000-0000-0000ECC30000}"/>
    <cellStyle name="20% - Accent1 7 2 4 3 3 2 2 2" xfId="50340" xr:uid="{00000000-0005-0000-0000-0000EDC30000}"/>
    <cellStyle name="20% - Accent1 7 2 4 3 3 2 3" xfId="50341" xr:uid="{00000000-0005-0000-0000-0000EEC30000}"/>
    <cellStyle name="20% - Accent1 7 2 4 3 3 3" xfId="50342" xr:uid="{00000000-0005-0000-0000-0000EFC30000}"/>
    <cellStyle name="20% - Accent1 7 2 4 3 3 3 2" xfId="50343" xr:uid="{00000000-0005-0000-0000-0000F0C30000}"/>
    <cellStyle name="20% - Accent1 7 2 4 3 3 4" xfId="50344" xr:uid="{00000000-0005-0000-0000-0000F1C30000}"/>
    <cellStyle name="20% - Accent1 7 2 4 3 4" xfId="50345" xr:uid="{00000000-0005-0000-0000-0000F2C30000}"/>
    <cellStyle name="20% - Accent1 7 2 4 3 4 2" xfId="50346" xr:uid="{00000000-0005-0000-0000-0000F3C30000}"/>
    <cellStyle name="20% - Accent1 7 2 4 3 4 2 2" xfId="50347" xr:uid="{00000000-0005-0000-0000-0000F4C30000}"/>
    <cellStyle name="20% - Accent1 7 2 4 3 4 2 2 2" xfId="50348" xr:uid="{00000000-0005-0000-0000-0000F5C30000}"/>
    <cellStyle name="20% - Accent1 7 2 4 3 4 2 3" xfId="50349" xr:uid="{00000000-0005-0000-0000-0000F6C30000}"/>
    <cellStyle name="20% - Accent1 7 2 4 3 4 3" xfId="50350" xr:uid="{00000000-0005-0000-0000-0000F7C30000}"/>
    <cellStyle name="20% - Accent1 7 2 4 3 4 3 2" xfId="50351" xr:uid="{00000000-0005-0000-0000-0000F8C30000}"/>
    <cellStyle name="20% - Accent1 7 2 4 3 4 4" xfId="50352" xr:uid="{00000000-0005-0000-0000-0000F9C30000}"/>
    <cellStyle name="20% - Accent1 7 2 4 3 5" xfId="50353" xr:uid="{00000000-0005-0000-0000-0000FAC30000}"/>
    <cellStyle name="20% - Accent1 7 2 4 3 5 2" xfId="50354" xr:uid="{00000000-0005-0000-0000-0000FBC30000}"/>
    <cellStyle name="20% - Accent1 7 2 4 3 5 2 2" xfId="50355" xr:uid="{00000000-0005-0000-0000-0000FCC30000}"/>
    <cellStyle name="20% - Accent1 7 2 4 3 5 3" xfId="50356" xr:uid="{00000000-0005-0000-0000-0000FDC30000}"/>
    <cellStyle name="20% - Accent1 7 2 4 3 6" xfId="50357" xr:uid="{00000000-0005-0000-0000-0000FEC30000}"/>
    <cellStyle name="20% - Accent1 7 2 4 3 6 2" xfId="50358" xr:uid="{00000000-0005-0000-0000-0000FFC30000}"/>
    <cellStyle name="20% - Accent1 7 2 4 3 6 2 2" xfId="50359" xr:uid="{00000000-0005-0000-0000-000000C40000}"/>
    <cellStyle name="20% - Accent1 7 2 4 3 6 3" xfId="50360" xr:uid="{00000000-0005-0000-0000-000001C40000}"/>
    <cellStyle name="20% - Accent1 7 2 4 3 7" xfId="50361" xr:uid="{00000000-0005-0000-0000-000002C40000}"/>
    <cellStyle name="20% - Accent1 7 2 4 3 7 2" xfId="50362" xr:uid="{00000000-0005-0000-0000-000003C40000}"/>
    <cellStyle name="20% - Accent1 7 2 4 3 8" xfId="50363" xr:uid="{00000000-0005-0000-0000-000004C40000}"/>
    <cellStyle name="20% - Accent1 7 2 4 3 8 2" xfId="50364" xr:uid="{00000000-0005-0000-0000-000005C40000}"/>
    <cellStyle name="20% - Accent1 7 2 4 3 9" xfId="50365" xr:uid="{00000000-0005-0000-0000-000006C40000}"/>
    <cellStyle name="20% - Accent1 7 2 4 4" xfId="50366" xr:uid="{00000000-0005-0000-0000-000007C40000}"/>
    <cellStyle name="20% - Accent1 7 2 4 4 2" xfId="50367" xr:uid="{00000000-0005-0000-0000-000008C40000}"/>
    <cellStyle name="20% - Accent1 7 2 4 4 2 2" xfId="50368" xr:uid="{00000000-0005-0000-0000-000009C40000}"/>
    <cellStyle name="20% - Accent1 7 2 4 4 2 2 2" xfId="50369" xr:uid="{00000000-0005-0000-0000-00000AC40000}"/>
    <cellStyle name="20% - Accent1 7 2 4 4 2 3" xfId="50370" xr:uid="{00000000-0005-0000-0000-00000BC40000}"/>
    <cellStyle name="20% - Accent1 7 2 4 4 3" xfId="50371" xr:uid="{00000000-0005-0000-0000-00000CC40000}"/>
    <cellStyle name="20% - Accent1 7 2 4 4 3 2" xfId="50372" xr:uid="{00000000-0005-0000-0000-00000DC40000}"/>
    <cellStyle name="20% - Accent1 7 2 4 4 4" xfId="50373" xr:uid="{00000000-0005-0000-0000-00000EC40000}"/>
    <cellStyle name="20% - Accent1 7 2 4 5" xfId="50374" xr:uid="{00000000-0005-0000-0000-00000FC40000}"/>
    <cellStyle name="20% - Accent1 7 2 4 5 2" xfId="50375" xr:uid="{00000000-0005-0000-0000-000010C40000}"/>
    <cellStyle name="20% - Accent1 7 2 4 5 2 2" xfId="50376" xr:uid="{00000000-0005-0000-0000-000011C40000}"/>
    <cellStyle name="20% - Accent1 7 2 4 5 2 2 2" xfId="50377" xr:uid="{00000000-0005-0000-0000-000012C40000}"/>
    <cellStyle name="20% - Accent1 7 2 4 5 2 3" xfId="50378" xr:uid="{00000000-0005-0000-0000-000013C40000}"/>
    <cellStyle name="20% - Accent1 7 2 4 5 3" xfId="50379" xr:uid="{00000000-0005-0000-0000-000014C40000}"/>
    <cellStyle name="20% - Accent1 7 2 4 5 3 2" xfId="50380" xr:uid="{00000000-0005-0000-0000-000015C40000}"/>
    <cellStyle name="20% - Accent1 7 2 4 5 4" xfId="50381" xr:uid="{00000000-0005-0000-0000-000016C40000}"/>
    <cellStyle name="20% - Accent1 7 2 4 6" xfId="50382" xr:uid="{00000000-0005-0000-0000-000017C40000}"/>
    <cellStyle name="20% - Accent1 7 2 4 6 2" xfId="50383" xr:uid="{00000000-0005-0000-0000-000018C40000}"/>
    <cellStyle name="20% - Accent1 7 2 4 6 2 2" xfId="50384" xr:uid="{00000000-0005-0000-0000-000019C40000}"/>
    <cellStyle name="20% - Accent1 7 2 4 6 2 2 2" xfId="50385" xr:uid="{00000000-0005-0000-0000-00001AC40000}"/>
    <cellStyle name="20% - Accent1 7 2 4 6 2 3" xfId="50386" xr:uid="{00000000-0005-0000-0000-00001BC40000}"/>
    <cellStyle name="20% - Accent1 7 2 4 6 3" xfId="50387" xr:uid="{00000000-0005-0000-0000-00001CC40000}"/>
    <cellStyle name="20% - Accent1 7 2 4 6 3 2" xfId="50388" xr:uid="{00000000-0005-0000-0000-00001DC40000}"/>
    <cellStyle name="20% - Accent1 7 2 4 6 4" xfId="50389" xr:uid="{00000000-0005-0000-0000-00001EC40000}"/>
    <cellStyle name="20% - Accent1 7 2 4 7" xfId="50390" xr:uid="{00000000-0005-0000-0000-00001FC40000}"/>
    <cellStyle name="20% - Accent1 7 2 4 7 2" xfId="50391" xr:uid="{00000000-0005-0000-0000-000020C40000}"/>
    <cellStyle name="20% - Accent1 7 2 4 7 2 2" xfId="50392" xr:uid="{00000000-0005-0000-0000-000021C40000}"/>
    <cellStyle name="20% - Accent1 7 2 4 7 3" xfId="50393" xr:uid="{00000000-0005-0000-0000-000022C40000}"/>
    <cellStyle name="20% - Accent1 7 2 4 8" xfId="50394" xr:uid="{00000000-0005-0000-0000-000023C40000}"/>
    <cellStyle name="20% - Accent1 7 2 4 8 2" xfId="50395" xr:uid="{00000000-0005-0000-0000-000024C40000}"/>
    <cellStyle name="20% - Accent1 7 2 4 8 2 2" xfId="50396" xr:uid="{00000000-0005-0000-0000-000025C40000}"/>
    <cellStyle name="20% - Accent1 7 2 4 8 3" xfId="50397" xr:uid="{00000000-0005-0000-0000-000026C40000}"/>
    <cellStyle name="20% - Accent1 7 2 4 9" xfId="50398" xr:uid="{00000000-0005-0000-0000-000027C40000}"/>
    <cellStyle name="20% - Accent1 7 2 4 9 2" xfId="50399" xr:uid="{00000000-0005-0000-0000-000028C40000}"/>
    <cellStyle name="20% - Accent1 7 2 5" xfId="50400" xr:uid="{00000000-0005-0000-0000-000029C40000}"/>
    <cellStyle name="20% - Accent1 7 2 5 10" xfId="50401" xr:uid="{00000000-0005-0000-0000-00002AC40000}"/>
    <cellStyle name="20% - Accent1 7 2 5 10 2" xfId="50402" xr:uid="{00000000-0005-0000-0000-00002BC40000}"/>
    <cellStyle name="20% - Accent1 7 2 5 11" xfId="50403" xr:uid="{00000000-0005-0000-0000-00002CC40000}"/>
    <cellStyle name="20% - Accent1 7 2 5 2" xfId="50404" xr:uid="{00000000-0005-0000-0000-00002DC40000}"/>
    <cellStyle name="20% - Accent1 7 2 5 2 2" xfId="50405" xr:uid="{00000000-0005-0000-0000-00002EC40000}"/>
    <cellStyle name="20% - Accent1 7 2 5 2 2 2" xfId="50406" xr:uid="{00000000-0005-0000-0000-00002FC40000}"/>
    <cellStyle name="20% - Accent1 7 2 5 2 2 2 2" xfId="50407" xr:uid="{00000000-0005-0000-0000-000030C40000}"/>
    <cellStyle name="20% - Accent1 7 2 5 2 2 2 2 2" xfId="50408" xr:uid="{00000000-0005-0000-0000-000031C40000}"/>
    <cellStyle name="20% - Accent1 7 2 5 2 2 2 3" xfId="50409" xr:uid="{00000000-0005-0000-0000-000032C40000}"/>
    <cellStyle name="20% - Accent1 7 2 5 2 2 3" xfId="50410" xr:uid="{00000000-0005-0000-0000-000033C40000}"/>
    <cellStyle name="20% - Accent1 7 2 5 2 2 3 2" xfId="50411" xr:uid="{00000000-0005-0000-0000-000034C40000}"/>
    <cellStyle name="20% - Accent1 7 2 5 2 2 4" xfId="50412" xr:uid="{00000000-0005-0000-0000-000035C40000}"/>
    <cellStyle name="20% - Accent1 7 2 5 2 3" xfId="50413" xr:uid="{00000000-0005-0000-0000-000036C40000}"/>
    <cellStyle name="20% - Accent1 7 2 5 2 3 2" xfId="50414" xr:uid="{00000000-0005-0000-0000-000037C40000}"/>
    <cellStyle name="20% - Accent1 7 2 5 2 3 2 2" xfId="50415" xr:uid="{00000000-0005-0000-0000-000038C40000}"/>
    <cellStyle name="20% - Accent1 7 2 5 2 3 2 2 2" xfId="50416" xr:uid="{00000000-0005-0000-0000-000039C40000}"/>
    <cellStyle name="20% - Accent1 7 2 5 2 3 2 3" xfId="50417" xr:uid="{00000000-0005-0000-0000-00003AC40000}"/>
    <cellStyle name="20% - Accent1 7 2 5 2 3 3" xfId="50418" xr:uid="{00000000-0005-0000-0000-00003BC40000}"/>
    <cellStyle name="20% - Accent1 7 2 5 2 3 3 2" xfId="50419" xr:uid="{00000000-0005-0000-0000-00003CC40000}"/>
    <cellStyle name="20% - Accent1 7 2 5 2 3 4" xfId="50420" xr:uid="{00000000-0005-0000-0000-00003DC40000}"/>
    <cellStyle name="20% - Accent1 7 2 5 2 4" xfId="50421" xr:uid="{00000000-0005-0000-0000-00003EC40000}"/>
    <cellStyle name="20% - Accent1 7 2 5 2 4 2" xfId="50422" xr:uid="{00000000-0005-0000-0000-00003FC40000}"/>
    <cellStyle name="20% - Accent1 7 2 5 2 4 2 2" xfId="50423" xr:uid="{00000000-0005-0000-0000-000040C40000}"/>
    <cellStyle name="20% - Accent1 7 2 5 2 4 2 2 2" xfId="50424" xr:uid="{00000000-0005-0000-0000-000041C40000}"/>
    <cellStyle name="20% - Accent1 7 2 5 2 4 2 3" xfId="50425" xr:uid="{00000000-0005-0000-0000-000042C40000}"/>
    <cellStyle name="20% - Accent1 7 2 5 2 4 3" xfId="50426" xr:uid="{00000000-0005-0000-0000-000043C40000}"/>
    <cellStyle name="20% - Accent1 7 2 5 2 4 3 2" xfId="50427" xr:uid="{00000000-0005-0000-0000-000044C40000}"/>
    <cellStyle name="20% - Accent1 7 2 5 2 4 4" xfId="50428" xr:uid="{00000000-0005-0000-0000-000045C40000}"/>
    <cellStyle name="20% - Accent1 7 2 5 2 5" xfId="50429" xr:uid="{00000000-0005-0000-0000-000046C40000}"/>
    <cellStyle name="20% - Accent1 7 2 5 2 5 2" xfId="50430" xr:uid="{00000000-0005-0000-0000-000047C40000}"/>
    <cellStyle name="20% - Accent1 7 2 5 2 5 2 2" xfId="50431" xr:uid="{00000000-0005-0000-0000-000048C40000}"/>
    <cellStyle name="20% - Accent1 7 2 5 2 5 3" xfId="50432" xr:uid="{00000000-0005-0000-0000-000049C40000}"/>
    <cellStyle name="20% - Accent1 7 2 5 2 6" xfId="50433" xr:uid="{00000000-0005-0000-0000-00004AC40000}"/>
    <cellStyle name="20% - Accent1 7 2 5 2 6 2" xfId="50434" xr:uid="{00000000-0005-0000-0000-00004BC40000}"/>
    <cellStyle name="20% - Accent1 7 2 5 2 6 2 2" xfId="50435" xr:uid="{00000000-0005-0000-0000-00004CC40000}"/>
    <cellStyle name="20% - Accent1 7 2 5 2 6 3" xfId="50436" xr:uid="{00000000-0005-0000-0000-00004DC40000}"/>
    <cellStyle name="20% - Accent1 7 2 5 2 7" xfId="50437" xr:uid="{00000000-0005-0000-0000-00004EC40000}"/>
    <cellStyle name="20% - Accent1 7 2 5 2 7 2" xfId="50438" xr:uid="{00000000-0005-0000-0000-00004FC40000}"/>
    <cellStyle name="20% - Accent1 7 2 5 2 8" xfId="50439" xr:uid="{00000000-0005-0000-0000-000050C40000}"/>
    <cellStyle name="20% - Accent1 7 2 5 2 8 2" xfId="50440" xr:uid="{00000000-0005-0000-0000-000051C40000}"/>
    <cellStyle name="20% - Accent1 7 2 5 2 9" xfId="50441" xr:uid="{00000000-0005-0000-0000-000052C40000}"/>
    <cellStyle name="20% - Accent1 7 2 5 3" xfId="50442" xr:uid="{00000000-0005-0000-0000-000053C40000}"/>
    <cellStyle name="20% - Accent1 7 2 5 3 2" xfId="50443" xr:uid="{00000000-0005-0000-0000-000054C40000}"/>
    <cellStyle name="20% - Accent1 7 2 5 3 2 2" xfId="50444" xr:uid="{00000000-0005-0000-0000-000055C40000}"/>
    <cellStyle name="20% - Accent1 7 2 5 3 2 2 2" xfId="50445" xr:uid="{00000000-0005-0000-0000-000056C40000}"/>
    <cellStyle name="20% - Accent1 7 2 5 3 2 2 2 2" xfId="50446" xr:uid="{00000000-0005-0000-0000-000057C40000}"/>
    <cellStyle name="20% - Accent1 7 2 5 3 2 2 3" xfId="50447" xr:uid="{00000000-0005-0000-0000-000058C40000}"/>
    <cellStyle name="20% - Accent1 7 2 5 3 2 3" xfId="50448" xr:uid="{00000000-0005-0000-0000-000059C40000}"/>
    <cellStyle name="20% - Accent1 7 2 5 3 2 3 2" xfId="50449" xr:uid="{00000000-0005-0000-0000-00005AC40000}"/>
    <cellStyle name="20% - Accent1 7 2 5 3 2 4" xfId="50450" xr:uid="{00000000-0005-0000-0000-00005BC40000}"/>
    <cellStyle name="20% - Accent1 7 2 5 3 3" xfId="50451" xr:uid="{00000000-0005-0000-0000-00005CC40000}"/>
    <cellStyle name="20% - Accent1 7 2 5 3 3 2" xfId="50452" xr:uid="{00000000-0005-0000-0000-00005DC40000}"/>
    <cellStyle name="20% - Accent1 7 2 5 3 3 2 2" xfId="50453" xr:uid="{00000000-0005-0000-0000-00005EC40000}"/>
    <cellStyle name="20% - Accent1 7 2 5 3 3 2 2 2" xfId="50454" xr:uid="{00000000-0005-0000-0000-00005FC40000}"/>
    <cellStyle name="20% - Accent1 7 2 5 3 3 2 3" xfId="50455" xr:uid="{00000000-0005-0000-0000-000060C40000}"/>
    <cellStyle name="20% - Accent1 7 2 5 3 3 3" xfId="50456" xr:uid="{00000000-0005-0000-0000-000061C40000}"/>
    <cellStyle name="20% - Accent1 7 2 5 3 3 3 2" xfId="50457" xr:uid="{00000000-0005-0000-0000-000062C40000}"/>
    <cellStyle name="20% - Accent1 7 2 5 3 3 4" xfId="50458" xr:uid="{00000000-0005-0000-0000-000063C40000}"/>
    <cellStyle name="20% - Accent1 7 2 5 3 4" xfId="50459" xr:uid="{00000000-0005-0000-0000-000064C40000}"/>
    <cellStyle name="20% - Accent1 7 2 5 3 4 2" xfId="50460" xr:uid="{00000000-0005-0000-0000-000065C40000}"/>
    <cellStyle name="20% - Accent1 7 2 5 3 4 2 2" xfId="50461" xr:uid="{00000000-0005-0000-0000-000066C40000}"/>
    <cellStyle name="20% - Accent1 7 2 5 3 4 2 2 2" xfId="50462" xr:uid="{00000000-0005-0000-0000-000067C40000}"/>
    <cellStyle name="20% - Accent1 7 2 5 3 4 2 3" xfId="50463" xr:uid="{00000000-0005-0000-0000-000068C40000}"/>
    <cellStyle name="20% - Accent1 7 2 5 3 4 3" xfId="50464" xr:uid="{00000000-0005-0000-0000-000069C40000}"/>
    <cellStyle name="20% - Accent1 7 2 5 3 4 3 2" xfId="50465" xr:uid="{00000000-0005-0000-0000-00006AC40000}"/>
    <cellStyle name="20% - Accent1 7 2 5 3 4 4" xfId="50466" xr:uid="{00000000-0005-0000-0000-00006BC40000}"/>
    <cellStyle name="20% - Accent1 7 2 5 3 5" xfId="50467" xr:uid="{00000000-0005-0000-0000-00006CC40000}"/>
    <cellStyle name="20% - Accent1 7 2 5 3 5 2" xfId="50468" xr:uid="{00000000-0005-0000-0000-00006DC40000}"/>
    <cellStyle name="20% - Accent1 7 2 5 3 5 2 2" xfId="50469" xr:uid="{00000000-0005-0000-0000-00006EC40000}"/>
    <cellStyle name="20% - Accent1 7 2 5 3 5 3" xfId="50470" xr:uid="{00000000-0005-0000-0000-00006FC40000}"/>
    <cellStyle name="20% - Accent1 7 2 5 3 6" xfId="50471" xr:uid="{00000000-0005-0000-0000-000070C40000}"/>
    <cellStyle name="20% - Accent1 7 2 5 3 6 2" xfId="50472" xr:uid="{00000000-0005-0000-0000-000071C40000}"/>
    <cellStyle name="20% - Accent1 7 2 5 3 6 2 2" xfId="50473" xr:uid="{00000000-0005-0000-0000-000072C40000}"/>
    <cellStyle name="20% - Accent1 7 2 5 3 6 3" xfId="50474" xr:uid="{00000000-0005-0000-0000-000073C40000}"/>
    <cellStyle name="20% - Accent1 7 2 5 3 7" xfId="50475" xr:uid="{00000000-0005-0000-0000-000074C40000}"/>
    <cellStyle name="20% - Accent1 7 2 5 3 7 2" xfId="50476" xr:uid="{00000000-0005-0000-0000-000075C40000}"/>
    <cellStyle name="20% - Accent1 7 2 5 3 8" xfId="50477" xr:uid="{00000000-0005-0000-0000-000076C40000}"/>
    <cellStyle name="20% - Accent1 7 2 5 3 8 2" xfId="50478" xr:uid="{00000000-0005-0000-0000-000077C40000}"/>
    <cellStyle name="20% - Accent1 7 2 5 3 9" xfId="50479" xr:uid="{00000000-0005-0000-0000-000078C40000}"/>
    <cellStyle name="20% - Accent1 7 2 5 4" xfId="50480" xr:uid="{00000000-0005-0000-0000-000079C40000}"/>
    <cellStyle name="20% - Accent1 7 2 5 4 2" xfId="50481" xr:uid="{00000000-0005-0000-0000-00007AC40000}"/>
    <cellStyle name="20% - Accent1 7 2 5 4 2 2" xfId="50482" xr:uid="{00000000-0005-0000-0000-00007BC40000}"/>
    <cellStyle name="20% - Accent1 7 2 5 4 2 2 2" xfId="50483" xr:uid="{00000000-0005-0000-0000-00007CC40000}"/>
    <cellStyle name="20% - Accent1 7 2 5 4 2 3" xfId="50484" xr:uid="{00000000-0005-0000-0000-00007DC40000}"/>
    <cellStyle name="20% - Accent1 7 2 5 4 3" xfId="50485" xr:uid="{00000000-0005-0000-0000-00007EC40000}"/>
    <cellStyle name="20% - Accent1 7 2 5 4 3 2" xfId="50486" xr:uid="{00000000-0005-0000-0000-00007FC40000}"/>
    <cellStyle name="20% - Accent1 7 2 5 4 4" xfId="50487" xr:uid="{00000000-0005-0000-0000-000080C40000}"/>
    <cellStyle name="20% - Accent1 7 2 5 5" xfId="50488" xr:uid="{00000000-0005-0000-0000-000081C40000}"/>
    <cellStyle name="20% - Accent1 7 2 5 5 2" xfId="50489" xr:uid="{00000000-0005-0000-0000-000082C40000}"/>
    <cellStyle name="20% - Accent1 7 2 5 5 2 2" xfId="50490" xr:uid="{00000000-0005-0000-0000-000083C40000}"/>
    <cellStyle name="20% - Accent1 7 2 5 5 2 2 2" xfId="50491" xr:uid="{00000000-0005-0000-0000-000084C40000}"/>
    <cellStyle name="20% - Accent1 7 2 5 5 2 3" xfId="50492" xr:uid="{00000000-0005-0000-0000-000085C40000}"/>
    <cellStyle name="20% - Accent1 7 2 5 5 3" xfId="50493" xr:uid="{00000000-0005-0000-0000-000086C40000}"/>
    <cellStyle name="20% - Accent1 7 2 5 5 3 2" xfId="50494" xr:uid="{00000000-0005-0000-0000-000087C40000}"/>
    <cellStyle name="20% - Accent1 7 2 5 5 4" xfId="50495" xr:uid="{00000000-0005-0000-0000-000088C40000}"/>
    <cellStyle name="20% - Accent1 7 2 5 6" xfId="50496" xr:uid="{00000000-0005-0000-0000-000089C40000}"/>
    <cellStyle name="20% - Accent1 7 2 5 6 2" xfId="50497" xr:uid="{00000000-0005-0000-0000-00008AC40000}"/>
    <cellStyle name="20% - Accent1 7 2 5 6 2 2" xfId="50498" xr:uid="{00000000-0005-0000-0000-00008BC40000}"/>
    <cellStyle name="20% - Accent1 7 2 5 6 2 2 2" xfId="50499" xr:uid="{00000000-0005-0000-0000-00008CC40000}"/>
    <cellStyle name="20% - Accent1 7 2 5 6 2 3" xfId="50500" xr:uid="{00000000-0005-0000-0000-00008DC40000}"/>
    <cellStyle name="20% - Accent1 7 2 5 6 3" xfId="50501" xr:uid="{00000000-0005-0000-0000-00008EC40000}"/>
    <cellStyle name="20% - Accent1 7 2 5 6 3 2" xfId="50502" xr:uid="{00000000-0005-0000-0000-00008FC40000}"/>
    <cellStyle name="20% - Accent1 7 2 5 6 4" xfId="50503" xr:uid="{00000000-0005-0000-0000-000090C40000}"/>
    <cellStyle name="20% - Accent1 7 2 5 7" xfId="50504" xr:uid="{00000000-0005-0000-0000-000091C40000}"/>
    <cellStyle name="20% - Accent1 7 2 5 7 2" xfId="50505" xr:uid="{00000000-0005-0000-0000-000092C40000}"/>
    <cellStyle name="20% - Accent1 7 2 5 7 2 2" xfId="50506" xr:uid="{00000000-0005-0000-0000-000093C40000}"/>
    <cellStyle name="20% - Accent1 7 2 5 7 3" xfId="50507" xr:uid="{00000000-0005-0000-0000-000094C40000}"/>
    <cellStyle name="20% - Accent1 7 2 5 8" xfId="50508" xr:uid="{00000000-0005-0000-0000-000095C40000}"/>
    <cellStyle name="20% - Accent1 7 2 5 8 2" xfId="50509" xr:uid="{00000000-0005-0000-0000-000096C40000}"/>
    <cellStyle name="20% - Accent1 7 2 5 8 2 2" xfId="50510" xr:uid="{00000000-0005-0000-0000-000097C40000}"/>
    <cellStyle name="20% - Accent1 7 2 5 8 3" xfId="50511" xr:uid="{00000000-0005-0000-0000-000098C40000}"/>
    <cellStyle name="20% - Accent1 7 2 5 9" xfId="50512" xr:uid="{00000000-0005-0000-0000-000099C40000}"/>
    <cellStyle name="20% - Accent1 7 2 5 9 2" xfId="50513" xr:uid="{00000000-0005-0000-0000-00009AC40000}"/>
    <cellStyle name="20% - Accent1 7 2 6" xfId="50514" xr:uid="{00000000-0005-0000-0000-00009BC40000}"/>
    <cellStyle name="20% - Accent1 7 2 6 2" xfId="50515" xr:uid="{00000000-0005-0000-0000-00009CC40000}"/>
    <cellStyle name="20% - Accent1 7 2 6 2 2" xfId="50516" xr:uid="{00000000-0005-0000-0000-00009DC40000}"/>
    <cellStyle name="20% - Accent1 7 2 6 2 2 2" xfId="50517" xr:uid="{00000000-0005-0000-0000-00009EC40000}"/>
    <cellStyle name="20% - Accent1 7 2 6 2 2 2 2" xfId="50518" xr:uid="{00000000-0005-0000-0000-00009FC40000}"/>
    <cellStyle name="20% - Accent1 7 2 6 2 2 3" xfId="50519" xr:uid="{00000000-0005-0000-0000-0000A0C40000}"/>
    <cellStyle name="20% - Accent1 7 2 6 2 3" xfId="50520" xr:uid="{00000000-0005-0000-0000-0000A1C40000}"/>
    <cellStyle name="20% - Accent1 7 2 6 2 3 2" xfId="50521" xr:uid="{00000000-0005-0000-0000-0000A2C40000}"/>
    <cellStyle name="20% - Accent1 7 2 6 2 4" xfId="50522" xr:uid="{00000000-0005-0000-0000-0000A3C40000}"/>
    <cellStyle name="20% - Accent1 7 2 6 3" xfId="50523" xr:uid="{00000000-0005-0000-0000-0000A4C40000}"/>
    <cellStyle name="20% - Accent1 7 2 6 3 2" xfId="50524" xr:uid="{00000000-0005-0000-0000-0000A5C40000}"/>
    <cellStyle name="20% - Accent1 7 2 6 3 2 2" xfId="50525" xr:uid="{00000000-0005-0000-0000-0000A6C40000}"/>
    <cellStyle name="20% - Accent1 7 2 6 3 2 2 2" xfId="50526" xr:uid="{00000000-0005-0000-0000-0000A7C40000}"/>
    <cellStyle name="20% - Accent1 7 2 6 3 2 3" xfId="50527" xr:uid="{00000000-0005-0000-0000-0000A8C40000}"/>
    <cellStyle name="20% - Accent1 7 2 6 3 3" xfId="50528" xr:uid="{00000000-0005-0000-0000-0000A9C40000}"/>
    <cellStyle name="20% - Accent1 7 2 6 3 3 2" xfId="50529" xr:uid="{00000000-0005-0000-0000-0000AAC40000}"/>
    <cellStyle name="20% - Accent1 7 2 6 3 4" xfId="50530" xr:uid="{00000000-0005-0000-0000-0000ABC40000}"/>
    <cellStyle name="20% - Accent1 7 2 6 4" xfId="50531" xr:uid="{00000000-0005-0000-0000-0000ACC40000}"/>
    <cellStyle name="20% - Accent1 7 2 6 4 2" xfId="50532" xr:uid="{00000000-0005-0000-0000-0000ADC40000}"/>
    <cellStyle name="20% - Accent1 7 2 6 4 2 2" xfId="50533" xr:uid="{00000000-0005-0000-0000-0000AEC40000}"/>
    <cellStyle name="20% - Accent1 7 2 6 4 2 2 2" xfId="50534" xr:uid="{00000000-0005-0000-0000-0000AFC40000}"/>
    <cellStyle name="20% - Accent1 7 2 6 4 2 3" xfId="50535" xr:uid="{00000000-0005-0000-0000-0000B0C40000}"/>
    <cellStyle name="20% - Accent1 7 2 6 4 3" xfId="50536" xr:uid="{00000000-0005-0000-0000-0000B1C40000}"/>
    <cellStyle name="20% - Accent1 7 2 6 4 3 2" xfId="50537" xr:uid="{00000000-0005-0000-0000-0000B2C40000}"/>
    <cellStyle name="20% - Accent1 7 2 6 4 4" xfId="50538" xr:uid="{00000000-0005-0000-0000-0000B3C40000}"/>
    <cellStyle name="20% - Accent1 7 2 6 5" xfId="50539" xr:uid="{00000000-0005-0000-0000-0000B4C40000}"/>
    <cellStyle name="20% - Accent1 7 2 6 5 2" xfId="50540" xr:uid="{00000000-0005-0000-0000-0000B5C40000}"/>
    <cellStyle name="20% - Accent1 7 2 6 5 2 2" xfId="50541" xr:uid="{00000000-0005-0000-0000-0000B6C40000}"/>
    <cellStyle name="20% - Accent1 7 2 6 5 3" xfId="50542" xr:uid="{00000000-0005-0000-0000-0000B7C40000}"/>
    <cellStyle name="20% - Accent1 7 2 6 6" xfId="50543" xr:uid="{00000000-0005-0000-0000-0000B8C40000}"/>
    <cellStyle name="20% - Accent1 7 2 6 6 2" xfId="50544" xr:uid="{00000000-0005-0000-0000-0000B9C40000}"/>
    <cellStyle name="20% - Accent1 7 2 6 6 2 2" xfId="50545" xr:uid="{00000000-0005-0000-0000-0000BAC40000}"/>
    <cellStyle name="20% - Accent1 7 2 6 6 3" xfId="50546" xr:uid="{00000000-0005-0000-0000-0000BBC40000}"/>
    <cellStyle name="20% - Accent1 7 2 6 7" xfId="50547" xr:uid="{00000000-0005-0000-0000-0000BCC40000}"/>
    <cellStyle name="20% - Accent1 7 2 6 7 2" xfId="50548" xr:uid="{00000000-0005-0000-0000-0000BDC40000}"/>
    <cellStyle name="20% - Accent1 7 2 6 8" xfId="50549" xr:uid="{00000000-0005-0000-0000-0000BEC40000}"/>
    <cellStyle name="20% - Accent1 7 2 6 8 2" xfId="50550" xr:uid="{00000000-0005-0000-0000-0000BFC40000}"/>
    <cellStyle name="20% - Accent1 7 2 6 9" xfId="50551" xr:uid="{00000000-0005-0000-0000-0000C0C40000}"/>
    <cellStyle name="20% - Accent1 7 2 7" xfId="50552" xr:uid="{00000000-0005-0000-0000-0000C1C40000}"/>
    <cellStyle name="20% - Accent1 7 2 7 2" xfId="50553" xr:uid="{00000000-0005-0000-0000-0000C2C40000}"/>
    <cellStyle name="20% - Accent1 7 2 7 2 2" xfId="50554" xr:uid="{00000000-0005-0000-0000-0000C3C40000}"/>
    <cellStyle name="20% - Accent1 7 2 7 2 2 2" xfId="50555" xr:uid="{00000000-0005-0000-0000-0000C4C40000}"/>
    <cellStyle name="20% - Accent1 7 2 7 2 2 2 2" xfId="50556" xr:uid="{00000000-0005-0000-0000-0000C5C40000}"/>
    <cellStyle name="20% - Accent1 7 2 7 2 2 3" xfId="50557" xr:uid="{00000000-0005-0000-0000-0000C6C40000}"/>
    <cellStyle name="20% - Accent1 7 2 7 2 3" xfId="50558" xr:uid="{00000000-0005-0000-0000-0000C7C40000}"/>
    <cellStyle name="20% - Accent1 7 2 7 2 3 2" xfId="50559" xr:uid="{00000000-0005-0000-0000-0000C8C40000}"/>
    <cellStyle name="20% - Accent1 7 2 7 2 4" xfId="50560" xr:uid="{00000000-0005-0000-0000-0000C9C40000}"/>
    <cellStyle name="20% - Accent1 7 2 7 3" xfId="50561" xr:uid="{00000000-0005-0000-0000-0000CAC40000}"/>
    <cellStyle name="20% - Accent1 7 2 7 3 2" xfId="50562" xr:uid="{00000000-0005-0000-0000-0000CBC40000}"/>
    <cellStyle name="20% - Accent1 7 2 7 3 2 2" xfId="50563" xr:uid="{00000000-0005-0000-0000-0000CCC40000}"/>
    <cellStyle name="20% - Accent1 7 2 7 3 2 2 2" xfId="50564" xr:uid="{00000000-0005-0000-0000-0000CDC40000}"/>
    <cellStyle name="20% - Accent1 7 2 7 3 2 3" xfId="50565" xr:uid="{00000000-0005-0000-0000-0000CEC40000}"/>
    <cellStyle name="20% - Accent1 7 2 7 3 3" xfId="50566" xr:uid="{00000000-0005-0000-0000-0000CFC40000}"/>
    <cellStyle name="20% - Accent1 7 2 7 3 3 2" xfId="50567" xr:uid="{00000000-0005-0000-0000-0000D0C40000}"/>
    <cellStyle name="20% - Accent1 7 2 7 3 4" xfId="50568" xr:uid="{00000000-0005-0000-0000-0000D1C40000}"/>
    <cellStyle name="20% - Accent1 7 2 7 4" xfId="50569" xr:uid="{00000000-0005-0000-0000-0000D2C40000}"/>
    <cellStyle name="20% - Accent1 7 2 7 4 2" xfId="50570" xr:uid="{00000000-0005-0000-0000-0000D3C40000}"/>
    <cellStyle name="20% - Accent1 7 2 7 4 2 2" xfId="50571" xr:uid="{00000000-0005-0000-0000-0000D4C40000}"/>
    <cellStyle name="20% - Accent1 7 2 7 4 2 2 2" xfId="50572" xr:uid="{00000000-0005-0000-0000-0000D5C40000}"/>
    <cellStyle name="20% - Accent1 7 2 7 4 2 3" xfId="50573" xr:uid="{00000000-0005-0000-0000-0000D6C40000}"/>
    <cellStyle name="20% - Accent1 7 2 7 4 3" xfId="50574" xr:uid="{00000000-0005-0000-0000-0000D7C40000}"/>
    <cellStyle name="20% - Accent1 7 2 7 4 3 2" xfId="50575" xr:uid="{00000000-0005-0000-0000-0000D8C40000}"/>
    <cellStyle name="20% - Accent1 7 2 7 4 4" xfId="50576" xr:uid="{00000000-0005-0000-0000-0000D9C40000}"/>
    <cellStyle name="20% - Accent1 7 2 7 5" xfId="50577" xr:uid="{00000000-0005-0000-0000-0000DAC40000}"/>
    <cellStyle name="20% - Accent1 7 2 7 5 2" xfId="50578" xr:uid="{00000000-0005-0000-0000-0000DBC40000}"/>
    <cellStyle name="20% - Accent1 7 2 7 5 2 2" xfId="50579" xr:uid="{00000000-0005-0000-0000-0000DCC40000}"/>
    <cellStyle name="20% - Accent1 7 2 7 5 3" xfId="50580" xr:uid="{00000000-0005-0000-0000-0000DDC40000}"/>
    <cellStyle name="20% - Accent1 7 2 7 6" xfId="50581" xr:uid="{00000000-0005-0000-0000-0000DEC40000}"/>
    <cellStyle name="20% - Accent1 7 2 7 6 2" xfId="50582" xr:uid="{00000000-0005-0000-0000-0000DFC40000}"/>
    <cellStyle name="20% - Accent1 7 2 7 6 2 2" xfId="50583" xr:uid="{00000000-0005-0000-0000-0000E0C40000}"/>
    <cellStyle name="20% - Accent1 7 2 7 6 3" xfId="50584" xr:uid="{00000000-0005-0000-0000-0000E1C40000}"/>
    <cellStyle name="20% - Accent1 7 2 7 7" xfId="50585" xr:uid="{00000000-0005-0000-0000-0000E2C40000}"/>
    <cellStyle name="20% - Accent1 7 2 7 7 2" xfId="50586" xr:uid="{00000000-0005-0000-0000-0000E3C40000}"/>
    <cellStyle name="20% - Accent1 7 2 7 8" xfId="50587" xr:uid="{00000000-0005-0000-0000-0000E4C40000}"/>
    <cellStyle name="20% - Accent1 7 2 7 8 2" xfId="50588" xr:uid="{00000000-0005-0000-0000-0000E5C40000}"/>
    <cellStyle name="20% - Accent1 7 2 7 9" xfId="50589" xr:uid="{00000000-0005-0000-0000-0000E6C40000}"/>
    <cellStyle name="20% - Accent1 7 2 8" xfId="50590" xr:uid="{00000000-0005-0000-0000-0000E7C40000}"/>
    <cellStyle name="20% - Accent1 7 2 8 2" xfId="50591" xr:uid="{00000000-0005-0000-0000-0000E8C40000}"/>
    <cellStyle name="20% - Accent1 7 2 8 2 2" xfId="50592" xr:uid="{00000000-0005-0000-0000-0000E9C40000}"/>
    <cellStyle name="20% - Accent1 7 2 8 2 2 2" xfId="50593" xr:uid="{00000000-0005-0000-0000-0000EAC40000}"/>
    <cellStyle name="20% - Accent1 7 2 8 2 3" xfId="50594" xr:uid="{00000000-0005-0000-0000-0000EBC40000}"/>
    <cellStyle name="20% - Accent1 7 2 8 3" xfId="50595" xr:uid="{00000000-0005-0000-0000-0000ECC40000}"/>
    <cellStyle name="20% - Accent1 7 2 8 3 2" xfId="50596" xr:uid="{00000000-0005-0000-0000-0000EDC40000}"/>
    <cellStyle name="20% - Accent1 7 2 8 4" xfId="50597" xr:uid="{00000000-0005-0000-0000-0000EEC40000}"/>
    <cellStyle name="20% - Accent1 7 2 9" xfId="50598" xr:uid="{00000000-0005-0000-0000-0000EFC40000}"/>
    <cellStyle name="20% - Accent1 7 2 9 2" xfId="50599" xr:uid="{00000000-0005-0000-0000-0000F0C40000}"/>
    <cellStyle name="20% - Accent1 7 2 9 2 2" xfId="50600" xr:uid="{00000000-0005-0000-0000-0000F1C40000}"/>
    <cellStyle name="20% - Accent1 7 2 9 2 2 2" xfId="50601" xr:uid="{00000000-0005-0000-0000-0000F2C40000}"/>
    <cellStyle name="20% - Accent1 7 2 9 2 3" xfId="50602" xr:uid="{00000000-0005-0000-0000-0000F3C40000}"/>
    <cellStyle name="20% - Accent1 7 2 9 3" xfId="50603" xr:uid="{00000000-0005-0000-0000-0000F4C40000}"/>
    <cellStyle name="20% - Accent1 7 2 9 3 2" xfId="50604" xr:uid="{00000000-0005-0000-0000-0000F5C40000}"/>
    <cellStyle name="20% - Accent1 7 2 9 4" xfId="50605" xr:uid="{00000000-0005-0000-0000-0000F6C40000}"/>
    <cellStyle name="20% - Accent1 7 3" xfId="50606" xr:uid="{00000000-0005-0000-0000-0000F7C40000}"/>
    <cellStyle name="20% - Accent1 7 3 10" xfId="50607" xr:uid="{00000000-0005-0000-0000-0000F8C40000}"/>
    <cellStyle name="20% - Accent1 7 3 10 2" xfId="50608" xr:uid="{00000000-0005-0000-0000-0000F9C40000}"/>
    <cellStyle name="20% - Accent1 7 3 10 2 2" xfId="50609" xr:uid="{00000000-0005-0000-0000-0000FAC40000}"/>
    <cellStyle name="20% - Accent1 7 3 10 3" xfId="50610" xr:uid="{00000000-0005-0000-0000-0000FBC40000}"/>
    <cellStyle name="20% - Accent1 7 3 11" xfId="50611" xr:uid="{00000000-0005-0000-0000-0000FCC40000}"/>
    <cellStyle name="20% - Accent1 7 3 11 2" xfId="50612" xr:uid="{00000000-0005-0000-0000-0000FDC40000}"/>
    <cellStyle name="20% - Accent1 7 3 11 2 2" xfId="50613" xr:uid="{00000000-0005-0000-0000-0000FEC40000}"/>
    <cellStyle name="20% - Accent1 7 3 11 3" xfId="50614" xr:uid="{00000000-0005-0000-0000-0000FFC40000}"/>
    <cellStyle name="20% - Accent1 7 3 12" xfId="50615" xr:uid="{00000000-0005-0000-0000-000000C50000}"/>
    <cellStyle name="20% - Accent1 7 3 12 2" xfId="50616" xr:uid="{00000000-0005-0000-0000-000001C50000}"/>
    <cellStyle name="20% - Accent1 7 3 13" xfId="50617" xr:uid="{00000000-0005-0000-0000-000002C50000}"/>
    <cellStyle name="20% - Accent1 7 3 13 2" xfId="50618" xr:uid="{00000000-0005-0000-0000-000003C50000}"/>
    <cellStyle name="20% - Accent1 7 3 14" xfId="50619" xr:uid="{00000000-0005-0000-0000-000004C50000}"/>
    <cellStyle name="20% - Accent1 7 3 2" xfId="50620" xr:uid="{00000000-0005-0000-0000-000005C50000}"/>
    <cellStyle name="20% - Accent1 7 3 2 10" xfId="50621" xr:uid="{00000000-0005-0000-0000-000006C50000}"/>
    <cellStyle name="20% - Accent1 7 3 2 10 2" xfId="50622" xr:uid="{00000000-0005-0000-0000-000007C50000}"/>
    <cellStyle name="20% - Accent1 7 3 2 11" xfId="50623" xr:uid="{00000000-0005-0000-0000-000008C50000}"/>
    <cellStyle name="20% - Accent1 7 3 2 2" xfId="50624" xr:uid="{00000000-0005-0000-0000-000009C50000}"/>
    <cellStyle name="20% - Accent1 7 3 2 2 2" xfId="50625" xr:uid="{00000000-0005-0000-0000-00000AC50000}"/>
    <cellStyle name="20% - Accent1 7 3 2 2 2 2" xfId="50626" xr:uid="{00000000-0005-0000-0000-00000BC50000}"/>
    <cellStyle name="20% - Accent1 7 3 2 2 2 2 2" xfId="50627" xr:uid="{00000000-0005-0000-0000-00000CC50000}"/>
    <cellStyle name="20% - Accent1 7 3 2 2 2 2 2 2" xfId="50628" xr:uid="{00000000-0005-0000-0000-00000DC50000}"/>
    <cellStyle name="20% - Accent1 7 3 2 2 2 2 3" xfId="50629" xr:uid="{00000000-0005-0000-0000-00000EC50000}"/>
    <cellStyle name="20% - Accent1 7 3 2 2 2 3" xfId="50630" xr:uid="{00000000-0005-0000-0000-00000FC50000}"/>
    <cellStyle name="20% - Accent1 7 3 2 2 2 3 2" xfId="50631" xr:uid="{00000000-0005-0000-0000-000010C50000}"/>
    <cellStyle name="20% - Accent1 7 3 2 2 2 4" xfId="50632" xr:uid="{00000000-0005-0000-0000-000011C50000}"/>
    <cellStyle name="20% - Accent1 7 3 2 2 3" xfId="50633" xr:uid="{00000000-0005-0000-0000-000012C50000}"/>
    <cellStyle name="20% - Accent1 7 3 2 2 3 2" xfId="50634" xr:uid="{00000000-0005-0000-0000-000013C50000}"/>
    <cellStyle name="20% - Accent1 7 3 2 2 3 2 2" xfId="50635" xr:uid="{00000000-0005-0000-0000-000014C50000}"/>
    <cellStyle name="20% - Accent1 7 3 2 2 3 2 2 2" xfId="50636" xr:uid="{00000000-0005-0000-0000-000015C50000}"/>
    <cellStyle name="20% - Accent1 7 3 2 2 3 2 3" xfId="50637" xr:uid="{00000000-0005-0000-0000-000016C50000}"/>
    <cellStyle name="20% - Accent1 7 3 2 2 3 3" xfId="50638" xr:uid="{00000000-0005-0000-0000-000017C50000}"/>
    <cellStyle name="20% - Accent1 7 3 2 2 3 3 2" xfId="50639" xr:uid="{00000000-0005-0000-0000-000018C50000}"/>
    <cellStyle name="20% - Accent1 7 3 2 2 3 4" xfId="50640" xr:uid="{00000000-0005-0000-0000-000019C50000}"/>
    <cellStyle name="20% - Accent1 7 3 2 2 4" xfId="50641" xr:uid="{00000000-0005-0000-0000-00001AC50000}"/>
    <cellStyle name="20% - Accent1 7 3 2 2 4 2" xfId="50642" xr:uid="{00000000-0005-0000-0000-00001BC50000}"/>
    <cellStyle name="20% - Accent1 7 3 2 2 4 2 2" xfId="50643" xr:uid="{00000000-0005-0000-0000-00001CC50000}"/>
    <cellStyle name="20% - Accent1 7 3 2 2 4 2 2 2" xfId="50644" xr:uid="{00000000-0005-0000-0000-00001DC50000}"/>
    <cellStyle name="20% - Accent1 7 3 2 2 4 2 3" xfId="50645" xr:uid="{00000000-0005-0000-0000-00001EC50000}"/>
    <cellStyle name="20% - Accent1 7 3 2 2 4 3" xfId="50646" xr:uid="{00000000-0005-0000-0000-00001FC50000}"/>
    <cellStyle name="20% - Accent1 7 3 2 2 4 3 2" xfId="50647" xr:uid="{00000000-0005-0000-0000-000020C50000}"/>
    <cellStyle name="20% - Accent1 7 3 2 2 4 4" xfId="50648" xr:uid="{00000000-0005-0000-0000-000021C50000}"/>
    <cellStyle name="20% - Accent1 7 3 2 2 5" xfId="50649" xr:uid="{00000000-0005-0000-0000-000022C50000}"/>
    <cellStyle name="20% - Accent1 7 3 2 2 5 2" xfId="50650" xr:uid="{00000000-0005-0000-0000-000023C50000}"/>
    <cellStyle name="20% - Accent1 7 3 2 2 5 2 2" xfId="50651" xr:uid="{00000000-0005-0000-0000-000024C50000}"/>
    <cellStyle name="20% - Accent1 7 3 2 2 5 3" xfId="50652" xr:uid="{00000000-0005-0000-0000-000025C50000}"/>
    <cellStyle name="20% - Accent1 7 3 2 2 6" xfId="50653" xr:uid="{00000000-0005-0000-0000-000026C50000}"/>
    <cellStyle name="20% - Accent1 7 3 2 2 6 2" xfId="50654" xr:uid="{00000000-0005-0000-0000-000027C50000}"/>
    <cellStyle name="20% - Accent1 7 3 2 2 6 2 2" xfId="50655" xr:uid="{00000000-0005-0000-0000-000028C50000}"/>
    <cellStyle name="20% - Accent1 7 3 2 2 6 3" xfId="50656" xr:uid="{00000000-0005-0000-0000-000029C50000}"/>
    <cellStyle name="20% - Accent1 7 3 2 2 7" xfId="50657" xr:uid="{00000000-0005-0000-0000-00002AC50000}"/>
    <cellStyle name="20% - Accent1 7 3 2 2 7 2" xfId="50658" xr:uid="{00000000-0005-0000-0000-00002BC50000}"/>
    <cellStyle name="20% - Accent1 7 3 2 2 8" xfId="50659" xr:uid="{00000000-0005-0000-0000-00002CC50000}"/>
    <cellStyle name="20% - Accent1 7 3 2 2 8 2" xfId="50660" xr:uid="{00000000-0005-0000-0000-00002DC50000}"/>
    <cellStyle name="20% - Accent1 7 3 2 2 9" xfId="50661" xr:uid="{00000000-0005-0000-0000-00002EC50000}"/>
    <cellStyle name="20% - Accent1 7 3 2 3" xfId="50662" xr:uid="{00000000-0005-0000-0000-00002FC50000}"/>
    <cellStyle name="20% - Accent1 7 3 2 3 2" xfId="50663" xr:uid="{00000000-0005-0000-0000-000030C50000}"/>
    <cellStyle name="20% - Accent1 7 3 2 3 2 2" xfId="50664" xr:uid="{00000000-0005-0000-0000-000031C50000}"/>
    <cellStyle name="20% - Accent1 7 3 2 3 2 2 2" xfId="50665" xr:uid="{00000000-0005-0000-0000-000032C50000}"/>
    <cellStyle name="20% - Accent1 7 3 2 3 2 2 2 2" xfId="50666" xr:uid="{00000000-0005-0000-0000-000033C50000}"/>
    <cellStyle name="20% - Accent1 7 3 2 3 2 2 3" xfId="50667" xr:uid="{00000000-0005-0000-0000-000034C50000}"/>
    <cellStyle name="20% - Accent1 7 3 2 3 2 3" xfId="50668" xr:uid="{00000000-0005-0000-0000-000035C50000}"/>
    <cellStyle name="20% - Accent1 7 3 2 3 2 3 2" xfId="50669" xr:uid="{00000000-0005-0000-0000-000036C50000}"/>
    <cellStyle name="20% - Accent1 7 3 2 3 2 4" xfId="50670" xr:uid="{00000000-0005-0000-0000-000037C50000}"/>
    <cellStyle name="20% - Accent1 7 3 2 3 3" xfId="50671" xr:uid="{00000000-0005-0000-0000-000038C50000}"/>
    <cellStyle name="20% - Accent1 7 3 2 3 3 2" xfId="50672" xr:uid="{00000000-0005-0000-0000-000039C50000}"/>
    <cellStyle name="20% - Accent1 7 3 2 3 3 2 2" xfId="50673" xr:uid="{00000000-0005-0000-0000-00003AC50000}"/>
    <cellStyle name="20% - Accent1 7 3 2 3 3 2 2 2" xfId="50674" xr:uid="{00000000-0005-0000-0000-00003BC50000}"/>
    <cellStyle name="20% - Accent1 7 3 2 3 3 2 3" xfId="50675" xr:uid="{00000000-0005-0000-0000-00003CC50000}"/>
    <cellStyle name="20% - Accent1 7 3 2 3 3 3" xfId="50676" xr:uid="{00000000-0005-0000-0000-00003DC50000}"/>
    <cellStyle name="20% - Accent1 7 3 2 3 3 3 2" xfId="50677" xr:uid="{00000000-0005-0000-0000-00003EC50000}"/>
    <cellStyle name="20% - Accent1 7 3 2 3 3 4" xfId="50678" xr:uid="{00000000-0005-0000-0000-00003FC50000}"/>
    <cellStyle name="20% - Accent1 7 3 2 3 4" xfId="50679" xr:uid="{00000000-0005-0000-0000-000040C50000}"/>
    <cellStyle name="20% - Accent1 7 3 2 3 4 2" xfId="50680" xr:uid="{00000000-0005-0000-0000-000041C50000}"/>
    <cellStyle name="20% - Accent1 7 3 2 3 4 2 2" xfId="50681" xr:uid="{00000000-0005-0000-0000-000042C50000}"/>
    <cellStyle name="20% - Accent1 7 3 2 3 4 2 2 2" xfId="50682" xr:uid="{00000000-0005-0000-0000-000043C50000}"/>
    <cellStyle name="20% - Accent1 7 3 2 3 4 2 3" xfId="50683" xr:uid="{00000000-0005-0000-0000-000044C50000}"/>
    <cellStyle name="20% - Accent1 7 3 2 3 4 3" xfId="50684" xr:uid="{00000000-0005-0000-0000-000045C50000}"/>
    <cellStyle name="20% - Accent1 7 3 2 3 4 3 2" xfId="50685" xr:uid="{00000000-0005-0000-0000-000046C50000}"/>
    <cellStyle name="20% - Accent1 7 3 2 3 4 4" xfId="50686" xr:uid="{00000000-0005-0000-0000-000047C50000}"/>
    <cellStyle name="20% - Accent1 7 3 2 3 5" xfId="50687" xr:uid="{00000000-0005-0000-0000-000048C50000}"/>
    <cellStyle name="20% - Accent1 7 3 2 3 5 2" xfId="50688" xr:uid="{00000000-0005-0000-0000-000049C50000}"/>
    <cellStyle name="20% - Accent1 7 3 2 3 5 2 2" xfId="50689" xr:uid="{00000000-0005-0000-0000-00004AC50000}"/>
    <cellStyle name="20% - Accent1 7 3 2 3 5 3" xfId="50690" xr:uid="{00000000-0005-0000-0000-00004BC50000}"/>
    <cellStyle name="20% - Accent1 7 3 2 3 6" xfId="50691" xr:uid="{00000000-0005-0000-0000-00004CC50000}"/>
    <cellStyle name="20% - Accent1 7 3 2 3 6 2" xfId="50692" xr:uid="{00000000-0005-0000-0000-00004DC50000}"/>
    <cellStyle name="20% - Accent1 7 3 2 3 6 2 2" xfId="50693" xr:uid="{00000000-0005-0000-0000-00004EC50000}"/>
    <cellStyle name="20% - Accent1 7 3 2 3 6 3" xfId="50694" xr:uid="{00000000-0005-0000-0000-00004FC50000}"/>
    <cellStyle name="20% - Accent1 7 3 2 3 7" xfId="50695" xr:uid="{00000000-0005-0000-0000-000050C50000}"/>
    <cellStyle name="20% - Accent1 7 3 2 3 7 2" xfId="50696" xr:uid="{00000000-0005-0000-0000-000051C50000}"/>
    <cellStyle name="20% - Accent1 7 3 2 3 8" xfId="50697" xr:uid="{00000000-0005-0000-0000-000052C50000}"/>
    <cellStyle name="20% - Accent1 7 3 2 3 8 2" xfId="50698" xr:uid="{00000000-0005-0000-0000-000053C50000}"/>
    <cellStyle name="20% - Accent1 7 3 2 3 9" xfId="50699" xr:uid="{00000000-0005-0000-0000-000054C50000}"/>
    <cellStyle name="20% - Accent1 7 3 2 4" xfId="50700" xr:uid="{00000000-0005-0000-0000-000055C50000}"/>
    <cellStyle name="20% - Accent1 7 3 2 4 2" xfId="50701" xr:uid="{00000000-0005-0000-0000-000056C50000}"/>
    <cellStyle name="20% - Accent1 7 3 2 4 2 2" xfId="50702" xr:uid="{00000000-0005-0000-0000-000057C50000}"/>
    <cellStyle name="20% - Accent1 7 3 2 4 2 2 2" xfId="50703" xr:uid="{00000000-0005-0000-0000-000058C50000}"/>
    <cellStyle name="20% - Accent1 7 3 2 4 2 3" xfId="50704" xr:uid="{00000000-0005-0000-0000-000059C50000}"/>
    <cellStyle name="20% - Accent1 7 3 2 4 3" xfId="50705" xr:uid="{00000000-0005-0000-0000-00005AC50000}"/>
    <cellStyle name="20% - Accent1 7 3 2 4 3 2" xfId="50706" xr:uid="{00000000-0005-0000-0000-00005BC50000}"/>
    <cellStyle name="20% - Accent1 7 3 2 4 4" xfId="50707" xr:uid="{00000000-0005-0000-0000-00005CC50000}"/>
    <cellStyle name="20% - Accent1 7 3 2 5" xfId="50708" xr:uid="{00000000-0005-0000-0000-00005DC50000}"/>
    <cellStyle name="20% - Accent1 7 3 2 5 2" xfId="50709" xr:uid="{00000000-0005-0000-0000-00005EC50000}"/>
    <cellStyle name="20% - Accent1 7 3 2 5 2 2" xfId="50710" xr:uid="{00000000-0005-0000-0000-00005FC50000}"/>
    <cellStyle name="20% - Accent1 7 3 2 5 2 2 2" xfId="50711" xr:uid="{00000000-0005-0000-0000-000060C50000}"/>
    <cellStyle name="20% - Accent1 7 3 2 5 2 3" xfId="50712" xr:uid="{00000000-0005-0000-0000-000061C50000}"/>
    <cellStyle name="20% - Accent1 7 3 2 5 3" xfId="50713" xr:uid="{00000000-0005-0000-0000-000062C50000}"/>
    <cellStyle name="20% - Accent1 7 3 2 5 3 2" xfId="50714" xr:uid="{00000000-0005-0000-0000-000063C50000}"/>
    <cellStyle name="20% - Accent1 7 3 2 5 4" xfId="50715" xr:uid="{00000000-0005-0000-0000-000064C50000}"/>
    <cellStyle name="20% - Accent1 7 3 2 6" xfId="50716" xr:uid="{00000000-0005-0000-0000-000065C50000}"/>
    <cellStyle name="20% - Accent1 7 3 2 6 2" xfId="50717" xr:uid="{00000000-0005-0000-0000-000066C50000}"/>
    <cellStyle name="20% - Accent1 7 3 2 6 2 2" xfId="50718" xr:uid="{00000000-0005-0000-0000-000067C50000}"/>
    <cellStyle name="20% - Accent1 7 3 2 6 2 2 2" xfId="50719" xr:uid="{00000000-0005-0000-0000-000068C50000}"/>
    <cellStyle name="20% - Accent1 7 3 2 6 2 3" xfId="50720" xr:uid="{00000000-0005-0000-0000-000069C50000}"/>
    <cellStyle name="20% - Accent1 7 3 2 6 3" xfId="50721" xr:uid="{00000000-0005-0000-0000-00006AC50000}"/>
    <cellStyle name="20% - Accent1 7 3 2 6 3 2" xfId="50722" xr:uid="{00000000-0005-0000-0000-00006BC50000}"/>
    <cellStyle name="20% - Accent1 7 3 2 6 4" xfId="50723" xr:uid="{00000000-0005-0000-0000-00006CC50000}"/>
    <cellStyle name="20% - Accent1 7 3 2 7" xfId="50724" xr:uid="{00000000-0005-0000-0000-00006DC50000}"/>
    <cellStyle name="20% - Accent1 7 3 2 7 2" xfId="50725" xr:uid="{00000000-0005-0000-0000-00006EC50000}"/>
    <cellStyle name="20% - Accent1 7 3 2 7 2 2" xfId="50726" xr:uid="{00000000-0005-0000-0000-00006FC50000}"/>
    <cellStyle name="20% - Accent1 7 3 2 7 3" xfId="50727" xr:uid="{00000000-0005-0000-0000-000070C50000}"/>
    <cellStyle name="20% - Accent1 7 3 2 8" xfId="50728" xr:uid="{00000000-0005-0000-0000-000071C50000}"/>
    <cellStyle name="20% - Accent1 7 3 2 8 2" xfId="50729" xr:uid="{00000000-0005-0000-0000-000072C50000}"/>
    <cellStyle name="20% - Accent1 7 3 2 8 2 2" xfId="50730" xr:uid="{00000000-0005-0000-0000-000073C50000}"/>
    <cellStyle name="20% - Accent1 7 3 2 8 3" xfId="50731" xr:uid="{00000000-0005-0000-0000-000074C50000}"/>
    <cellStyle name="20% - Accent1 7 3 2 9" xfId="50732" xr:uid="{00000000-0005-0000-0000-000075C50000}"/>
    <cellStyle name="20% - Accent1 7 3 2 9 2" xfId="50733" xr:uid="{00000000-0005-0000-0000-000076C50000}"/>
    <cellStyle name="20% - Accent1 7 3 3" xfId="50734" xr:uid="{00000000-0005-0000-0000-000077C50000}"/>
    <cellStyle name="20% - Accent1 7 3 3 10" xfId="50735" xr:uid="{00000000-0005-0000-0000-000078C50000}"/>
    <cellStyle name="20% - Accent1 7 3 3 10 2" xfId="50736" xr:uid="{00000000-0005-0000-0000-000079C50000}"/>
    <cellStyle name="20% - Accent1 7 3 3 11" xfId="50737" xr:uid="{00000000-0005-0000-0000-00007AC50000}"/>
    <cellStyle name="20% - Accent1 7 3 3 2" xfId="50738" xr:uid="{00000000-0005-0000-0000-00007BC50000}"/>
    <cellStyle name="20% - Accent1 7 3 3 2 2" xfId="50739" xr:uid="{00000000-0005-0000-0000-00007CC50000}"/>
    <cellStyle name="20% - Accent1 7 3 3 2 2 2" xfId="50740" xr:uid="{00000000-0005-0000-0000-00007DC50000}"/>
    <cellStyle name="20% - Accent1 7 3 3 2 2 2 2" xfId="50741" xr:uid="{00000000-0005-0000-0000-00007EC50000}"/>
    <cellStyle name="20% - Accent1 7 3 3 2 2 2 2 2" xfId="50742" xr:uid="{00000000-0005-0000-0000-00007FC50000}"/>
    <cellStyle name="20% - Accent1 7 3 3 2 2 2 3" xfId="50743" xr:uid="{00000000-0005-0000-0000-000080C50000}"/>
    <cellStyle name="20% - Accent1 7 3 3 2 2 3" xfId="50744" xr:uid="{00000000-0005-0000-0000-000081C50000}"/>
    <cellStyle name="20% - Accent1 7 3 3 2 2 3 2" xfId="50745" xr:uid="{00000000-0005-0000-0000-000082C50000}"/>
    <cellStyle name="20% - Accent1 7 3 3 2 2 4" xfId="50746" xr:uid="{00000000-0005-0000-0000-000083C50000}"/>
    <cellStyle name="20% - Accent1 7 3 3 2 3" xfId="50747" xr:uid="{00000000-0005-0000-0000-000084C50000}"/>
    <cellStyle name="20% - Accent1 7 3 3 2 3 2" xfId="50748" xr:uid="{00000000-0005-0000-0000-000085C50000}"/>
    <cellStyle name="20% - Accent1 7 3 3 2 3 2 2" xfId="50749" xr:uid="{00000000-0005-0000-0000-000086C50000}"/>
    <cellStyle name="20% - Accent1 7 3 3 2 3 2 2 2" xfId="50750" xr:uid="{00000000-0005-0000-0000-000087C50000}"/>
    <cellStyle name="20% - Accent1 7 3 3 2 3 2 3" xfId="50751" xr:uid="{00000000-0005-0000-0000-000088C50000}"/>
    <cellStyle name="20% - Accent1 7 3 3 2 3 3" xfId="50752" xr:uid="{00000000-0005-0000-0000-000089C50000}"/>
    <cellStyle name="20% - Accent1 7 3 3 2 3 3 2" xfId="50753" xr:uid="{00000000-0005-0000-0000-00008AC50000}"/>
    <cellStyle name="20% - Accent1 7 3 3 2 3 4" xfId="50754" xr:uid="{00000000-0005-0000-0000-00008BC50000}"/>
    <cellStyle name="20% - Accent1 7 3 3 2 4" xfId="50755" xr:uid="{00000000-0005-0000-0000-00008CC50000}"/>
    <cellStyle name="20% - Accent1 7 3 3 2 4 2" xfId="50756" xr:uid="{00000000-0005-0000-0000-00008DC50000}"/>
    <cellStyle name="20% - Accent1 7 3 3 2 4 2 2" xfId="50757" xr:uid="{00000000-0005-0000-0000-00008EC50000}"/>
    <cellStyle name="20% - Accent1 7 3 3 2 4 2 2 2" xfId="50758" xr:uid="{00000000-0005-0000-0000-00008FC50000}"/>
    <cellStyle name="20% - Accent1 7 3 3 2 4 2 3" xfId="50759" xr:uid="{00000000-0005-0000-0000-000090C50000}"/>
    <cellStyle name="20% - Accent1 7 3 3 2 4 3" xfId="50760" xr:uid="{00000000-0005-0000-0000-000091C50000}"/>
    <cellStyle name="20% - Accent1 7 3 3 2 4 3 2" xfId="50761" xr:uid="{00000000-0005-0000-0000-000092C50000}"/>
    <cellStyle name="20% - Accent1 7 3 3 2 4 4" xfId="50762" xr:uid="{00000000-0005-0000-0000-000093C50000}"/>
    <cellStyle name="20% - Accent1 7 3 3 2 5" xfId="50763" xr:uid="{00000000-0005-0000-0000-000094C50000}"/>
    <cellStyle name="20% - Accent1 7 3 3 2 5 2" xfId="50764" xr:uid="{00000000-0005-0000-0000-000095C50000}"/>
    <cellStyle name="20% - Accent1 7 3 3 2 5 2 2" xfId="50765" xr:uid="{00000000-0005-0000-0000-000096C50000}"/>
    <cellStyle name="20% - Accent1 7 3 3 2 5 3" xfId="50766" xr:uid="{00000000-0005-0000-0000-000097C50000}"/>
    <cellStyle name="20% - Accent1 7 3 3 2 6" xfId="50767" xr:uid="{00000000-0005-0000-0000-000098C50000}"/>
    <cellStyle name="20% - Accent1 7 3 3 2 6 2" xfId="50768" xr:uid="{00000000-0005-0000-0000-000099C50000}"/>
    <cellStyle name="20% - Accent1 7 3 3 2 6 2 2" xfId="50769" xr:uid="{00000000-0005-0000-0000-00009AC50000}"/>
    <cellStyle name="20% - Accent1 7 3 3 2 6 3" xfId="50770" xr:uid="{00000000-0005-0000-0000-00009BC50000}"/>
    <cellStyle name="20% - Accent1 7 3 3 2 7" xfId="50771" xr:uid="{00000000-0005-0000-0000-00009CC50000}"/>
    <cellStyle name="20% - Accent1 7 3 3 2 7 2" xfId="50772" xr:uid="{00000000-0005-0000-0000-00009DC50000}"/>
    <cellStyle name="20% - Accent1 7 3 3 2 8" xfId="50773" xr:uid="{00000000-0005-0000-0000-00009EC50000}"/>
    <cellStyle name="20% - Accent1 7 3 3 2 8 2" xfId="50774" xr:uid="{00000000-0005-0000-0000-00009FC50000}"/>
    <cellStyle name="20% - Accent1 7 3 3 2 9" xfId="50775" xr:uid="{00000000-0005-0000-0000-0000A0C50000}"/>
    <cellStyle name="20% - Accent1 7 3 3 3" xfId="50776" xr:uid="{00000000-0005-0000-0000-0000A1C50000}"/>
    <cellStyle name="20% - Accent1 7 3 3 3 2" xfId="50777" xr:uid="{00000000-0005-0000-0000-0000A2C50000}"/>
    <cellStyle name="20% - Accent1 7 3 3 3 2 2" xfId="50778" xr:uid="{00000000-0005-0000-0000-0000A3C50000}"/>
    <cellStyle name="20% - Accent1 7 3 3 3 2 2 2" xfId="50779" xr:uid="{00000000-0005-0000-0000-0000A4C50000}"/>
    <cellStyle name="20% - Accent1 7 3 3 3 2 2 2 2" xfId="50780" xr:uid="{00000000-0005-0000-0000-0000A5C50000}"/>
    <cellStyle name="20% - Accent1 7 3 3 3 2 2 3" xfId="50781" xr:uid="{00000000-0005-0000-0000-0000A6C50000}"/>
    <cellStyle name="20% - Accent1 7 3 3 3 2 3" xfId="50782" xr:uid="{00000000-0005-0000-0000-0000A7C50000}"/>
    <cellStyle name="20% - Accent1 7 3 3 3 2 3 2" xfId="50783" xr:uid="{00000000-0005-0000-0000-0000A8C50000}"/>
    <cellStyle name="20% - Accent1 7 3 3 3 2 4" xfId="50784" xr:uid="{00000000-0005-0000-0000-0000A9C50000}"/>
    <cellStyle name="20% - Accent1 7 3 3 3 3" xfId="50785" xr:uid="{00000000-0005-0000-0000-0000AAC50000}"/>
    <cellStyle name="20% - Accent1 7 3 3 3 3 2" xfId="50786" xr:uid="{00000000-0005-0000-0000-0000ABC50000}"/>
    <cellStyle name="20% - Accent1 7 3 3 3 3 2 2" xfId="50787" xr:uid="{00000000-0005-0000-0000-0000ACC50000}"/>
    <cellStyle name="20% - Accent1 7 3 3 3 3 2 2 2" xfId="50788" xr:uid="{00000000-0005-0000-0000-0000ADC50000}"/>
    <cellStyle name="20% - Accent1 7 3 3 3 3 2 3" xfId="50789" xr:uid="{00000000-0005-0000-0000-0000AEC50000}"/>
    <cellStyle name="20% - Accent1 7 3 3 3 3 3" xfId="50790" xr:uid="{00000000-0005-0000-0000-0000AFC50000}"/>
    <cellStyle name="20% - Accent1 7 3 3 3 3 3 2" xfId="50791" xr:uid="{00000000-0005-0000-0000-0000B0C50000}"/>
    <cellStyle name="20% - Accent1 7 3 3 3 3 4" xfId="50792" xr:uid="{00000000-0005-0000-0000-0000B1C50000}"/>
    <cellStyle name="20% - Accent1 7 3 3 3 4" xfId="50793" xr:uid="{00000000-0005-0000-0000-0000B2C50000}"/>
    <cellStyle name="20% - Accent1 7 3 3 3 4 2" xfId="50794" xr:uid="{00000000-0005-0000-0000-0000B3C50000}"/>
    <cellStyle name="20% - Accent1 7 3 3 3 4 2 2" xfId="50795" xr:uid="{00000000-0005-0000-0000-0000B4C50000}"/>
    <cellStyle name="20% - Accent1 7 3 3 3 4 2 2 2" xfId="50796" xr:uid="{00000000-0005-0000-0000-0000B5C50000}"/>
    <cellStyle name="20% - Accent1 7 3 3 3 4 2 3" xfId="50797" xr:uid="{00000000-0005-0000-0000-0000B6C50000}"/>
    <cellStyle name="20% - Accent1 7 3 3 3 4 3" xfId="50798" xr:uid="{00000000-0005-0000-0000-0000B7C50000}"/>
    <cellStyle name="20% - Accent1 7 3 3 3 4 3 2" xfId="50799" xr:uid="{00000000-0005-0000-0000-0000B8C50000}"/>
    <cellStyle name="20% - Accent1 7 3 3 3 4 4" xfId="50800" xr:uid="{00000000-0005-0000-0000-0000B9C50000}"/>
    <cellStyle name="20% - Accent1 7 3 3 3 5" xfId="50801" xr:uid="{00000000-0005-0000-0000-0000BAC50000}"/>
    <cellStyle name="20% - Accent1 7 3 3 3 5 2" xfId="50802" xr:uid="{00000000-0005-0000-0000-0000BBC50000}"/>
    <cellStyle name="20% - Accent1 7 3 3 3 5 2 2" xfId="50803" xr:uid="{00000000-0005-0000-0000-0000BCC50000}"/>
    <cellStyle name="20% - Accent1 7 3 3 3 5 3" xfId="50804" xr:uid="{00000000-0005-0000-0000-0000BDC50000}"/>
    <cellStyle name="20% - Accent1 7 3 3 3 6" xfId="50805" xr:uid="{00000000-0005-0000-0000-0000BEC50000}"/>
    <cellStyle name="20% - Accent1 7 3 3 3 6 2" xfId="50806" xr:uid="{00000000-0005-0000-0000-0000BFC50000}"/>
    <cellStyle name="20% - Accent1 7 3 3 3 6 2 2" xfId="50807" xr:uid="{00000000-0005-0000-0000-0000C0C50000}"/>
    <cellStyle name="20% - Accent1 7 3 3 3 6 3" xfId="50808" xr:uid="{00000000-0005-0000-0000-0000C1C50000}"/>
    <cellStyle name="20% - Accent1 7 3 3 3 7" xfId="50809" xr:uid="{00000000-0005-0000-0000-0000C2C50000}"/>
    <cellStyle name="20% - Accent1 7 3 3 3 7 2" xfId="50810" xr:uid="{00000000-0005-0000-0000-0000C3C50000}"/>
    <cellStyle name="20% - Accent1 7 3 3 3 8" xfId="50811" xr:uid="{00000000-0005-0000-0000-0000C4C50000}"/>
    <cellStyle name="20% - Accent1 7 3 3 3 8 2" xfId="50812" xr:uid="{00000000-0005-0000-0000-0000C5C50000}"/>
    <cellStyle name="20% - Accent1 7 3 3 3 9" xfId="50813" xr:uid="{00000000-0005-0000-0000-0000C6C50000}"/>
    <cellStyle name="20% - Accent1 7 3 3 4" xfId="50814" xr:uid="{00000000-0005-0000-0000-0000C7C50000}"/>
    <cellStyle name="20% - Accent1 7 3 3 4 2" xfId="50815" xr:uid="{00000000-0005-0000-0000-0000C8C50000}"/>
    <cellStyle name="20% - Accent1 7 3 3 4 2 2" xfId="50816" xr:uid="{00000000-0005-0000-0000-0000C9C50000}"/>
    <cellStyle name="20% - Accent1 7 3 3 4 2 2 2" xfId="50817" xr:uid="{00000000-0005-0000-0000-0000CAC50000}"/>
    <cellStyle name="20% - Accent1 7 3 3 4 2 3" xfId="50818" xr:uid="{00000000-0005-0000-0000-0000CBC50000}"/>
    <cellStyle name="20% - Accent1 7 3 3 4 3" xfId="50819" xr:uid="{00000000-0005-0000-0000-0000CCC50000}"/>
    <cellStyle name="20% - Accent1 7 3 3 4 3 2" xfId="50820" xr:uid="{00000000-0005-0000-0000-0000CDC50000}"/>
    <cellStyle name="20% - Accent1 7 3 3 4 4" xfId="50821" xr:uid="{00000000-0005-0000-0000-0000CEC50000}"/>
    <cellStyle name="20% - Accent1 7 3 3 5" xfId="50822" xr:uid="{00000000-0005-0000-0000-0000CFC50000}"/>
    <cellStyle name="20% - Accent1 7 3 3 5 2" xfId="50823" xr:uid="{00000000-0005-0000-0000-0000D0C50000}"/>
    <cellStyle name="20% - Accent1 7 3 3 5 2 2" xfId="50824" xr:uid="{00000000-0005-0000-0000-0000D1C50000}"/>
    <cellStyle name="20% - Accent1 7 3 3 5 2 2 2" xfId="50825" xr:uid="{00000000-0005-0000-0000-0000D2C50000}"/>
    <cellStyle name="20% - Accent1 7 3 3 5 2 3" xfId="50826" xr:uid="{00000000-0005-0000-0000-0000D3C50000}"/>
    <cellStyle name="20% - Accent1 7 3 3 5 3" xfId="50827" xr:uid="{00000000-0005-0000-0000-0000D4C50000}"/>
    <cellStyle name="20% - Accent1 7 3 3 5 3 2" xfId="50828" xr:uid="{00000000-0005-0000-0000-0000D5C50000}"/>
    <cellStyle name="20% - Accent1 7 3 3 5 4" xfId="50829" xr:uid="{00000000-0005-0000-0000-0000D6C50000}"/>
    <cellStyle name="20% - Accent1 7 3 3 6" xfId="50830" xr:uid="{00000000-0005-0000-0000-0000D7C50000}"/>
    <cellStyle name="20% - Accent1 7 3 3 6 2" xfId="50831" xr:uid="{00000000-0005-0000-0000-0000D8C50000}"/>
    <cellStyle name="20% - Accent1 7 3 3 6 2 2" xfId="50832" xr:uid="{00000000-0005-0000-0000-0000D9C50000}"/>
    <cellStyle name="20% - Accent1 7 3 3 6 2 2 2" xfId="50833" xr:uid="{00000000-0005-0000-0000-0000DAC50000}"/>
    <cellStyle name="20% - Accent1 7 3 3 6 2 3" xfId="50834" xr:uid="{00000000-0005-0000-0000-0000DBC50000}"/>
    <cellStyle name="20% - Accent1 7 3 3 6 3" xfId="50835" xr:uid="{00000000-0005-0000-0000-0000DCC50000}"/>
    <cellStyle name="20% - Accent1 7 3 3 6 3 2" xfId="50836" xr:uid="{00000000-0005-0000-0000-0000DDC50000}"/>
    <cellStyle name="20% - Accent1 7 3 3 6 4" xfId="50837" xr:uid="{00000000-0005-0000-0000-0000DEC50000}"/>
    <cellStyle name="20% - Accent1 7 3 3 7" xfId="50838" xr:uid="{00000000-0005-0000-0000-0000DFC50000}"/>
    <cellStyle name="20% - Accent1 7 3 3 7 2" xfId="50839" xr:uid="{00000000-0005-0000-0000-0000E0C50000}"/>
    <cellStyle name="20% - Accent1 7 3 3 7 2 2" xfId="50840" xr:uid="{00000000-0005-0000-0000-0000E1C50000}"/>
    <cellStyle name="20% - Accent1 7 3 3 7 3" xfId="50841" xr:uid="{00000000-0005-0000-0000-0000E2C50000}"/>
    <cellStyle name="20% - Accent1 7 3 3 8" xfId="50842" xr:uid="{00000000-0005-0000-0000-0000E3C50000}"/>
    <cellStyle name="20% - Accent1 7 3 3 8 2" xfId="50843" xr:uid="{00000000-0005-0000-0000-0000E4C50000}"/>
    <cellStyle name="20% - Accent1 7 3 3 8 2 2" xfId="50844" xr:uid="{00000000-0005-0000-0000-0000E5C50000}"/>
    <cellStyle name="20% - Accent1 7 3 3 8 3" xfId="50845" xr:uid="{00000000-0005-0000-0000-0000E6C50000}"/>
    <cellStyle name="20% - Accent1 7 3 3 9" xfId="50846" xr:uid="{00000000-0005-0000-0000-0000E7C50000}"/>
    <cellStyle name="20% - Accent1 7 3 3 9 2" xfId="50847" xr:uid="{00000000-0005-0000-0000-0000E8C50000}"/>
    <cellStyle name="20% - Accent1 7 3 4" xfId="50848" xr:uid="{00000000-0005-0000-0000-0000E9C50000}"/>
    <cellStyle name="20% - Accent1 7 3 4 10" xfId="50849" xr:uid="{00000000-0005-0000-0000-0000EAC50000}"/>
    <cellStyle name="20% - Accent1 7 3 4 10 2" xfId="50850" xr:uid="{00000000-0005-0000-0000-0000EBC50000}"/>
    <cellStyle name="20% - Accent1 7 3 4 11" xfId="50851" xr:uid="{00000000-0005-0000-0000-0000ECC50000}"/>
    <cellStyle name="20% - Accent1 7 3 4 2" xfId="50852" xr:uid="{00000000-0005-0000-0000-0000EDC50000}"/>
    <cellStyle name="20% - Accent1 7 3 4 2 2" xfId="50853" xr:uid="{00000000-0005-0000-0000-0000EEC50000}"/>
    <cellStyle name="20% - Accent1 7 3 4 2 2 2" xfId="50854" xr:uid="{00000000-0005-0000-0000-0000EFC50000}"/>
    <cellStyle name="20% - Accent1 7 3 4 2 2 2 2" xfId="50855" xr:uid="{00000000-0005-0000-0000-0000F0C50000}"/>
    <cellStyle name="20% - Accent1 7 3 4 2 2 2 2 2" xfId="50856" xr:uid="{00000000-0005-0000-0000-0000F1C50000}"/>
    <cellStyle name="20% - Accent1 7 3 4 2 2 2 3" xfId="50857" xr:uid="{00000000-0005-0000-0000-0000F2C50000}"/>
    <cellStyle name="20% - Accent1 7 3 4 2 2 3" xfId="50858" xr:uid="{00000000-0005-0000-0000-0000F3C50000}"/>
    <cellStyle name="20% - Accent1 7 3 4 2 2 3 2" xfId="50859" xr:uid="{00000000-0005-0000-0000-0000F4C50000}"/>
    <cellStyle name="20% - Accent1 7 3 4 2 2 4" xfId="50860" xr:uid="{00000000-0005-0000-0000-0000F5C50000}"/>
    <cellStyle name="20% - Accent1 7 3 4 2 3" xfId="50861" xr:uid="{00000000-0005-0000-0000-0000F6C50000}"/>
    <cellStyle name="20% - Accent1 7 3 4 2 3 2" xfId="50862" xr:uid="{00000000-0005-0000-0000-0000F7C50000}"/>
    <cellStyle name="20% - Accent1 7 3 4 2 3 2 2" xfId="50863" xr:uid="{00000000-0005-0000-0000-0000F8C50000}"/>
    <cellStyle name="20% - Accent1 7 3 4 2 3 2 2 2" xfId="50864" xr:uid="{00000000-0005-0000-0000-0000F9C50000}"/>
    <cellStyle name="20% - Accent1 7 3 4 2 3 2 3" xfId="50865" xr:uid="{00000000-0005-0000-0000-0000FAC50000}"/>
    <cellStyle name="20% - Accent1 7 3 4 2 3 3" xfId="50866" xr:uid="{00000000-0005-0000-0000-0000FBC50000}"/>
    <cellStyle name="20% - Accent1 7 3 4 2 3 3 2" xfId="50867" xr:uid="{00000000-0005-0000-0000-0000FCC50000}"/>
    <cellStyle name="20% - Accent1 7 3 4 2 3 4" xfId="50868" xr:uid="{00000000-0005-0000-0000-0000FDC50000}"/>
    <cellStyle name="20% - Accent1 7 3 4 2 4" xfId="50869" xr:uid="{00000000-0005-0000-0000-0000FEC50000}"/>
    <cellStyle name="20% - Accent1 7 3 4 2 4 2" xfId="50870" xr:uid="{00000000-0005-0000-0000-0000FFC50000}"/>
    <cellStyle name="20% - Accent1 7 3 4 2 4 2 2" xfId="50871" xr:uid="{00000000-0005-0000-0000-000000C60000}"/>
    <cellStyle name="20% - Accent1 7 3 4 2 4 2 2 2" xfId="50872" xr:uid="{00000000-0005-0000-0000-000001C60000}"/>
    <cellStyle name="20% - Accent1 7 3 4 2 4 2 3" xfId="50873" xr:uid="{00000000-0005-0000-0000-000002C60000}"/>
    <cellStyle name="20% - Accent1 7 3 4 2 4 3" xfId="50874" xr:uid="{00000000-0005-0000-0000-000003C60000}"/>
    <cellStyle name="20% - Accent1 7 3 4 2 4 3 2" xfId="50875" xr:uid="{00000000-0005-0000-0000-000004C60000}"/>
    <cellStyle name="20% - Accent1 7 3 4 2 4 4" xfId="50876" xr:uid="{00000000-0005-0000-0000-000005C60000}"/>
    <cellStyle name="20% - Accent1 7 3 4 2 5" xfId="50877" xr:uid="{00000000-0005-0000-0000-000006C60000}"/>
    <cellStyle name="20% - Accent1 7 3 4 2 5 2" xfId="50878" xr:uid="{00000000-0005-0000-0000-000007C60000}"/>
    <cellStyle name="20% - Accent1 7 3 4 2 5 2 2" xfId="50879" xr:uid="{00000000-0005-0000-0000-000008C60000}"/>
    <cellStyle name="20% - Accent1 7 3 4 2 5 3" xfId="50880" xr:uid="{00000000-0005-0000-0000-000009C60000}"/>
    <cellStyle name="20% - Accent1 7 3 4 2 6" xfId="50881" xr:uid="{00000000-0005-0000-0000-00000AC60000}"/>
    <cellStyle name="20% - Accent1 7 3 4 2 6 2" xfId="50882" xr:uid="{00000000-0005-0000-0000-00000BC60000}"/>
    <cellStyle name="20% - Accent1 7 3 4 2 6 2 2" xfId="50883" xr:uid="{00000000-0005-0000-0000-00000CC60000}"/>
    <cellStyle name="20% - Accent1 7 3 4 2 6 3" xfId="50884" xr:uid="{00000000-0005-0000-0000-00000DC60000}"/>
    <cellStyle name="20% - Accent1 7 3 4 2 7" xfId="50885" xr:uid="{00000000-0005-0000-0000-00000EC60000}"/>
    <cellStyle name="20% - Accent1 7 3 4 2 7 2" xfId="50886" xr:uid="{00000000-0005-0000-0000-00000FC60000}"/>
    <cellStyle name="20% - Accent1 7 3 4 2 8" xfId="50887" xr:uid="{00000000-0005-0000-0000-000010C60000}"/>
    <cellStyle name="20% - Accent1 7 3 4 2 8 2" xfId="50888" xr:uid="{00000000-0005-0000-0000-000011C60000}"/>
    <cellStyle name="20% - Accent1 7 3 4 2 9" xfId="50889" xr:uid="{00000000-0005-0000-0000-000012C60000}"/>
    <cellStyle name="20% - Accent1 7 3 4 3" xfId="50890" xr:uid="{00000000-0005-0000-0000-000013C60000}"/>
    <cellStyle name="20% - Accent1 7 3 4 3 2" xfId="50891" xr:uid="{00000000-0005-0000-0000-000014C60000}"/>
    <cellStyle name="20% - Accent1 7 3 4 3 2 2" xfId="50892" xr:uid="{00000000-0005-0000-0000-000015C60000}"/>
    <cellStyle name="20% - Accent1 7 3 4 3 2 2 2" xfId="50893" xr:uid="{00000000-0005-0000-0000-000016C60000}"/>
    <cellStyle name="20% - Accent1 7 3 4 3 2 2 2 2" xfId="50894" xr:uid="{00000000-0005-0000-0000-000017C60000}"/>
    <cellStyle name="20% - Accent1 7 3 4 3 2 2 3" xfId="50895" xr:uid="{00000000-0005-0000-0000-000018C60000}"/>
    <cellStyle name="20% - Accent1 7 3 4 3 2 3" xfId="50896" xr:uid="{00000000-0005-0000-0000-000019C60000}"/>
    <cellStyle name="20% - Accent1 7 3 4 3 2 3 2" xfId="50897" xr:uid="{00000000-0005-0000-0000-00001AC60000}"/>
    <cellStyle name="20% - Accent1 7 3 4 3 2 4" xfId="50898" xr:uid="{00000000-0005-0000-0000-00001BC60000}"/>
    <cellStyle name="20% - Accent1 7 3 4 3 3" xfId="50899" xr:uid="{00000000-0005-0000-0000-00001CC60000}"/>
    <cellStyle name="20% - Accent1 7 3 4 3 3 2" xfId="50900" xr:uid="{00000000-0005-0000-0000-00001DC60000}"/>
    <cellStyle name="20% - Accent1 7 3 4 3 3 2 2" xfId="50901" xr:uid="{00000000-0005-0000-0000-00001EC60000}"/>
    <cellStyle name="20% - Accent1 7 3 4 3 3 2 2 2" xfId="50902" xr:uid="{00000000-0005-0000-0000-00001FC60000}"/>
    <cellStyle name="20% - Accent1 7 3 4 3 3 2 3" xfId="50903" xr:uid="{00000000-0005-0000-0000-000020C60000}"/>
    <cellStyle name="20% - Accent1 7 3 4 3 3 3" xfId="50904" xr:uid="{00000000-0005-0000-0000-000021C60000}"/>
    <cellStyle name="20% - Accent1 7 3 4 3 3 3 2" xfId="50905" xr:uid="{00000000-0005-0000-0000-000022C60000}"/>
    <cellStyle name="20% - Accent1 7 3 4 3 3 4" xfId="50906" xr:uid="{00000000-0005-0000-0000-000023C60000}"/>
    <cellStyle name="20% - Accent1 7 3 4 3 4" xfId="50907" xr:uid="{00000000-0005-0000-0000-000024C60000}"/>
    <cellStyle name="20% - Accent1 7 3 4 3 4 2" xfId="50908" xr:uid="{00000000-0005-0000-0000-000025C60000}"/>
    <cellStyle name="20% - Accent1 7 3 4 3 4 2 2" xfId="50909" xr:uid="{00000000-0005-0000-0000-000026C60000}"/>
    <cellStyle name="20% - Accent1 7 3 4 3 4 2 2 2" xfId="50910" xr:uid="{00000000-0005-0000-0000-000027C60000}"/>
    <cellStyle name="20% - Accent1 7 3 4 3 4 2 3" xfId="50911" xr:uid="{00000000-0005-0000-0000-000028C60000}"/>
    <cellStyle name="20% - Accent1 7 3 4 3 4 3" xfId="50912" xr:uid="{00000000-0005-0000-0000-000029C60000}"/>
    <cellStyle name="20% - Accent1 7 3 4 3 4 3 2" xfId="50913" xr:uid="{00000000-0005-0000-0000-00002AC60000}"/>
    <cellStyle name="20% - Accent1 7 3 4 3 4 4" xfId="50914" xr:uid="{00000000-0005-0000-0000-00002BC60000}"/>
    <cellStyle name="20% - Accent1 7 3 4 3 5" xfId="50915" xr:uid="{00000000-0005-0000-0000-00002CC60000}"/>
    <cellStyle name="20% - Accent1 7 3 4 3 5 2" xfId="50916" xr:uid="{00000000-0005-0000-0000-00002DC60000}"/>
    <cellStyle name="20% - Accent1 7 3 4 3 5 2 2" xfId="50917" xr:uid="{00000000-0005-0000-0000-00002EC60000}"/>
    <cellStyle name="20% - Accent1 7 3 4 3 5 3" xfId="50918" xr:uid="{00000000-0005-0000-0000-00002FC60000}"/>
    <cellStyle name="20% - Accent1 7 3 4 3 6" xfId="50919" xr:uid="{00000000-0005-0000-0000-000030C60000}"/>
    <cellStyle name="20% - Accent1 7 3 4 3 6 2" xfId="50920" xr:uid="{00000000-0005-0000-0000-000031C60000}"/>
    <cellStyle name="20% - Accent1 7 3 4 3 6 2 2" xfId="50921" xr:uid="{00000000-0005-0000-0000-000032C60000}"/>
    <cellStyle name="20% - Accent1 7 3 4 3 6 3" xfId="50922" xr:uid="{00000000-0005-0000-0000-000033C60000}"/>
    <cellStyle name="20% - Accent1 7 3 4 3 7" xfId="50923" xr:uid="{00000000-0005-0000-0000-000034C60000}"/>
    <cellStyle name="20% - Accent1 7 3 4 3 7 2" xfId="50924" xr:uid="{00000000-0005-0000-0000-000035C60000}"/>
    <cellStyle name="20% - Accent1 7 3 4 3 8" xfId="50925" xr:uid="{00000000-0005-0000-0000-000036C60000}"/>
    <cellStyle name="20% - Accent1 7 3 4 3 8 2" xfId="50926" xr:uid="{00000000-0005-0000-0000-000037C60000}"/>
    <cellStyle name="20% - Accent1 7 3 4 3 9" xfId="50927" xr:uid="{00000000-0005-0000-0000-000038C60000}"/>
    <cellStyle name="20% - Accent1 7 3 4 4" xfId="50928" xr:uid="{00000000-0005-0000-0000-000039C60000}"/>
    <cellStyle name="20% - Accent1 7 3 4 4 2" xfId="50929" xr:uid="{00000000-0005-0000-0000-00003AC60000}"/>
    <cellStyle name="20% - Accent1 7 3 4 4 2 2" xfId="50930" xr:uid="{00000000-0005-0000-0000-00003BC60000}"/>
    <cellStyle name="20% - Accent1 7 3 4 4 2 2 2" xfId="50931" xr:uid="{00000000-0005-0000-0000-00003CC60000}"/>
    <cellStyle name="20% - Accent1 7 3 4 4 2 3" xfId="50932" xr:uid="{00000000-0005-0000-0000-00003DC60000}"/>
    <cellStyle name="20% - Accent1 7 3 4 4 3" xfId="50933" xr:uid="{00000000-0005-0000-0000-00003EC60000}"/>
    <cellStyle name="20% - Accent1 7 3 4 4 3 2" xfId="50934" xr:uid="{00000000-0005-0000-0000-00003FC60000}"/>
    <cellStyle name="20% - Accent1 7 3 4 4 4" xfId="50935" xr:uid="{00000000-0005-0000-0000-000040C60000}"/>
    <cellStyle name="20% - Accent1 7 3 4 5" xfId="50936" xr:uid="{00000000-0005-0000-0000-000041C60000}"/>
    <cellStyle name="20% - Accent1 7 3 4 5 2" xfId="50937" xr:uid="{00000000-0005-0000-0000-000042C60000}"/>
    <cellStyle name="20% - Accent1 7 3 4 5 2 2" xfId="50938" xr:uid="{00000000-0005-0000-0000-000043C60000}"/>
    <cellStyle name="20% - Accent1 7 3 4 5 2 2 2" xfId="50939" xr:uid="{00000000-0005-0000-0000-000044C60000}"/>
    <cellStyle name="20% - Accent1 7 3 4 5 2 3" xfId="50940" xr:uid="{00000000-0005-0000-0000-000045C60000}"/>
    <cellStyle name="20% - Accent1 7 3 4 5 3" xfId="50941" xr:uid="{00000000-0005-0000-0000-000046C60000}"/>
    <cellStyle name="20% - Accent1 7 3 4 5 3 2" xfId="50942" xr:uid="{00000000-0005-0000-0000-000047C60000}"/>
    <cellStyle name="20% - Accent1 7 3 4 5 4" xfId="50943" xr:uid="{00000000-0005-0000-0000-000048C60000}"/>
    <cellStyle name="20% - Accent1 7 3 4 6" xfId="50944" xr:uid="{00000000-0005-0000-0000-000049C60000}"/>
    <cellStyle name="20% - Accent1 7 3 4 6 2" xfId="50945" xr:uid="{00000000-0005-0000-0000-00004AC60000}"/>
    <cellStyle name="20% - Accent1 7 3 4 6 2 2" xfId="50946" xr:uid="{00000000-0005-0000-0000-00004BC60000}"/>
    <cellStyle name="20% - Accent1 7 3 4 6 2 2 2" xfId="50947" xr:uid="{00000000-0005-0000-0000-00004CC60000}"/>
    <cellStyle name="20% - Accent1 7 3 4 6 2 3" xfId="50948" xr:uid="{00000000-0005-0000-0000-00004DC60000}"/>
    <cellStyle name="20% - Accent1 7 3 4 6 3" xfId="50949" xr:uid="{00000000-0005-0000-0000-00004EC60000}"/>
    <cellStyle name="20% - Accent1 7 3 4 6 3 2" xfId="50950" xr:uid="{00000000-0005-0000-0000-00004FC60000}"/>
    <cellStyle name="20% - Accent1 7 3 4 6 4" xfId="50951" xr:uid="{00000000-0005-0000-0000-000050C60000}"/>
    <cellStyle name="20% - Accent1 7 3 4 7" xfId="50952" xr:uid="{00000000-0005-0000-0000-000051C60000}"/>
    <cellStyle name="20% - Accent1 7 3 4 7 2" xfId="50953" xr:uid="{00000000-0005-0000-0000-000052C60000}"/>
    <cellStyle name="20% - Accent1 7 3 4 7 2 2" xfId="50954" xr:uid="{00000000-0005-0000-0000-000053C60000}"/>
    <cellStyle name="20% - Accent1 7 3 4 7 3" xfId="50955" xr:uid="{00000000-0005-0000-0000-000054C60000}"/>
    <cellStyle name="20% - Accent1 7 3 4 8" xfId="50956" xr:uid="{00000000-0005-0000-0000-000055C60000}"/>
    <cellStyle name="20% - Accent1 7 3 4 8 2" xfId="50957" xr:uid="{00000000-0005-0000-0000-000056C60000}"/>
    <cellStyle name="20% - Accent1 7 3 4 8 2 2" xfId="50958" xr:uid="{00000000-0005-0000-0000-000057C60000}"/>
    <cellStyle name="20% - Accent1 7 3 4 8 3" xfId="50959" xr:uid="{00000000-0005-0000-0000-000058C60000}"/>
    <cellStyle name="20% - Accent1 7 3 4 9" xfId="50960" xr:uid="{00000000-0005-0000-0000-000059C60000}"/>
    <cellStyle name="20% - Accent1 7 3 4 9 2" xfId="50961" xr:uid="{00000000-0005-0000-0000-00005AC60000}"/>
    <cellStyle name="20% - Accent1 7 3 5" xfId="50962" xr:uid="{00000000-0005-0000-0000-00005BC60000}"/>
    <cellStyle name="20% - Accent1 7 3 5 2" xfId="50963" xr:uid="{00000000-0005-0000-0000-00005CC60000}"/>
    <cellStyle name="20% - Accent1 7 3 5 2 2" xfId="50964" xr:uid="{00000000-0005-0000-0000-00005DC60000}"/>
    <cellStyle name="20% - Accent1 7 3 5 2 2 2" xfId="50965" xr:uid="{00000000-0005-0000-0000-00005EC60000}"/>
    <cellStyle name="20% - Accent1 7 3 5 2 2 2 2" xfId="50966" xr:uid="{00000000-0005-0000-0000-00005FC60000}"/>
    <cellStyle name="20% - Accent1 7 3 5 2 2 3" xfId="50967" xr:uid="{00000000-0005-0000-0000-000060C60000}"/>
    <cellStyle name="20% - Accent1 7 3 5 2 3" xfId="50968" xr:uid="{00000000-0005-0000-0000-000061C60000}"/>
    <cellStyle name="20% - Accent1 7 3 5 2 3 2" xfId="50969" xr:uid="{00000000-0005-0000-0000-000062C60000}"/>
    <cellStyle name="20% - Accent1 7 3 5 2 4" xfId="50970" xr:uid="{00000000-0005-0000-0000-000063C60000}"/>
    <cellStyle name="20% - Accent1 7 3 5 3" xfId="50971" xr:uid="{00000000-0005-0000-0000-000064C60000}"/>
    <cellStyle name="20% - Accent1 7 3 5 3 2" xfId="50972" xr:uid="{00000000-0005-0000-0000-000065C60000}"/>
    <cellStyle name="20% - Accent1 7 3 5 3 2 2" xfId="50973" xr:uid="{00000000-0005-0000-0000-000066C60000}"/>
    <cellStyle name="20% - Accent1 7 3 5 3 2 2 2" xfId="50974" xr:uid="{00000000-0005-0000-0000-000067C60000}"/>
    <cellStyle name="20% - Accent1 7 3 5 3 2 3" xfId="50975" xr:uid="{00000000-0005-0000-0000-000068C60000}"/>
    <cellStyle name="20% - Accent1 7 3 5 3 3" xfId="50976" xr:uid="{00000000-0005-0000-0000-000069C60000}"/>
    <cellStyle name="20% - Accent1 7 3 5 3 3 2" xfId="50977" xr:uid="{00000000-0005-0000-0000-00006AC60000}"/>
    <cellStyle name="20% - Accent1 7 3 5 3 4" xfId="50978" xr:uid="{00000000-0005-0000-0000-00006BC60000}"/>
    <cellStyle name="20% - Accent1 7 3 5 4" xfId="50979" xr:uid="{00000000-0005-0000-0000-00006CC60000}"/>
    <cellStyle name="20% - Accent1 7 3 5 4 2" xfId="50980" xr:uid="{00000000-0005-0000-0000-00006DC60000}"/>
    <cellStyle name="20% - Accent1 7 3 5 4 2 2" xfId="50981" xr:uid="{00000000-0005-0000-0000-00006EC60000}"/>
    <cellStyle name="20% - Accent1 7 3 5 4 2 2 2" xfId="50982" xr:uid="{00000000-0005-0000-0000-00006FC60000}"/>
    <cellStyle name="20% - Accent1 7 3 5 4 2 3" xfId="50983" xr:uid="{00000000-0005-0000-0000-000070C60000}"/>
    <cellStyle name="20% - Accent1 7 3 5 4 3" xfId="50984" xr:uid="{00000000-0005-0000-0000-000071C60000}"/>
    <cellStyle name="20% - Accent1 7 3 5 4 3 2" xfId="50985" xr:uid="{00000000-0005-0000-0000-000072C60000}"/>
    <cellStyle name="20% - Accent1 7 3 5 4 4" xfId="50986" xr:uid="{00000000-0005-0000-0000-000073C60000}"/>
    <cellStyle name="20% - Accent1 7 3 5 5" xfId="50987" xr:uid="{00000000-0005-0000-0000-000074C60000}"/>
    <cellStyle name="20% - Accent1 7 3 5 5 2" xfId="50988" xr:uid="{00000000-0005-0000-0000-000075C60000}"/>
    <cellStyle name="20% - Accent1 7 3 5 5 2 2" xfId="50989" xr:uid="{00000000-0005-0000-0000-000076C60000}"/>
    <cellStyle name="20% - Accent1 7 3 5 5 3" xfId="50990" xr:uid="{00000000-0005-0000-0000-000077C60000}"/>
    <cellStyle name="20% - Accent1 7 3 5 6" xfId="50991" xr:uid="{00000000-0005-0000-0000-000078C60000}"/>
    <cellStyle name="20% - Accent1 7 3 5 6 2" xfId="50992" xr:uid="{00000000-0005-0000-0000-000079C60000}"/>
    <cellStyle name="20% - Accent1 7 3 5 6 2 2" xfId="50993" xr:uid="{00000000-0005-0000-0000-00007AC60000}"/>
    <cellStyle name="20% - Accent1 7 3 5 6 3" xfId="50994" xr:uid="{00000000-0005-0000-0000-00007BC60000}"/>
    <cellStyle name="20% - Accent1 7 3 5 7" xfId="50995" xr:uid="{00000000-0005-0000-0000-00007CC60000}"/>
    <cellStyle name="20% - Accent1 7 3 5 7 2" xfId="50996" xr:uid="{00000000-0005-0000-0000-00007DC60000}"/>
    <cellStyle name="20% - Accent1 7 3 5 8" xfId="50997" xr:uid="{00000000-0005-0000-0000-00007EC60000}"/>
    <cellStyle name="20% - Accent1 7 3 5 8 2" xfId="50998" xr:uid="{00000000-0005-0000-0000-00007FC60000}"/>
    <cellStyle name="20% - Accent1 7 3 5 9" xfId="50999" xr:uid="{00000000-0005-0000-0000-000080C60000}"/>
    <cellStyle name="20% - Accent1 7 3 6" xfId="51000" xr:uid="{00000000-0005-0000-0000-000081C60000}"/>
    <cellStyle name="20% - Accent1 7 3 6 2" xfId="51001" xr:uid="{00000000-0005-0000-0000-000082C60000}"/>
    <cellStyle name="20% - Accent1 7 3 6 2 2" xfId="51002" xr:uid="{00000000-0005-0000-0000-000083C60000}"/>
    <cellStyle name="20% - Accent1 7 3 6 2 2 2" xfId="51003" xr:uid="{00000000-0005-0000-0000-000084C60000}"/>
    <cellStyle name="20% - Accent1 7 3 6 2 2 2 2" xfId="51004" xr:uid="{00000000-0005-0000-0000-000085C60000}"/>
    <cellStyle name="20% - Accent1 7 3 6 2 2 3" xfId="51005" xr:uid="{00000000-0005-0000-0000-000086C60000}"/>
    <cellStyle name="20% - Accent1 7 3 6 2 3" xfId="51006" xr:uid="{00000000-0005-0000-0000-000087C60000}"/>
    <cellStyle name="20% - Accent1 7 3 6 2 3 2" xfId="51007" xr:uid="{00000000-0005-0000-0000-000088C60000}"/>
    <cellStyle name="20% - Accent1 7 3 6 2 4" xfId="51008" xr:uid="{00000000-0005-0000-0000-000089C60000}"/>
    <cellStyle name="20% - Accent1 7 3 6 3" xfId="51009" xr:uid="{00000000-0005-0000-0000-00008AC60000}"/>
    <cellStyle name="20% - Accent1 7 3 6 3 2" xfId="51010" xr:uid="{00000000-0005-0000-0000-00008BC60000}"/>
    <cellStyle name="20% - Accent1 7 3 6 3 2 2" xfId="51011" xr:uid="{00000000-0005-0000-0000-00008CC60000}"/>
    <cellStyle name="20% - Accent1 7 3 6 3 2 2 2" xfId="51012" xr:uid="{00000000-0005-0000-0000-00008DC60000}"/>
    <cellStyle name="20% - Accent1 7 3 6 3 2 3" xfId="51013" xr:uid="{00000000-0005-0000-0000-00008EC60000}"/>
    <cellStyle name="20% - Accent1 7 3 6 3 3" xfId="51014" xr:uid="{00000000-0005-0000-0000-00008FC60000}"/>
    <cellStyle name="20% - Accent1 7 3 6 3 3 2" xfId="51015" xr:uid="{00000000-0005-0000-0000-000090C60000}"/>
    <cellStyle name="20% - Accent1 7 3 6 3 4" xfId="51016" xr:uid="{00000000-0005-0000-0000-000091C60000}"/>
    <cellStyle name="20% - Accent1 7 3 6 4" xfId="51017" xr:uid="{00000000-0005-0000-0000-000092C60000}"/>
    <cellStyle name="20% - Accent1 7 3 6 4 2" xfId="51018" xr:uid="{00000000-0005-0000-0000-000093C60000}"/>
    <cellStyle name="20% - Accent1 7 3 6 4 2 2" xfId="51019" xr:uid="{00000000-0005-0000-0000-000094C60000}"/>
    <cellStyle name="20% - Accent1 7 3 6 4 2 2 2" xfId="51020" xr:uid="{00000000-0005-0000-0000-000095C60000}"/>
    <cellStyle name="20% - Accent1 7 3 6 4 2 3" xfId="51021" xr:uid="{00000000-0005-0000-0000-000096C60000}"/>
    <cellStyle name="20% - Accent1 7 3 6 4 3" xfId="51022" xr:uid="{00000000-0005-0000-0000-000097C60000}"/>
    <cellStyle name="20% - Accent1 7 3 6 4 3 2" xfId="51023" xr:uid="{00000000-0005-0000-0000-000098C60000}"/>
    <cellStyle name="20% - Accent1 7 3 6 4 4" xfId="51024" xr:uid="{00000000-0005-0000-0000-000099C60000}"/>
    <cellStyle name="20% - Accent1 7 3 6 5" xfId="51025" xr:uid="{00000000-0005-0000-0000-00009AC60000}"/>
    <cellStyle name="20% - Accent1 7 3 6 5 2" xfId="51026" xr:uid="{00000000-0005-0000-0000-00009BC60000}"/>
    <cellStyle name="20% - Accent1 7 3 6 5 2 2" xfId="51027" xr:uid="{00000000-0005-0000-0000-00009CC60000}"/>
    <cellStyle name="20% - Accent1 7 3 6 5 3" xfId="51028" xr:uid="{00000000-0005-0000-0000-00009DC60000}"/>
    <cellStyle name="20% - Accent1 7 3 6 6" xfId="51029" xr:uid="{00000000-0005-0000-0000-00009EC60000}"/>
    <cellStyle name="20% - Accent1 7 3 6 6 2" xfId="51030" xr:uid="{00000000-0005-0000-0000-00009FC60000}"/>
    <cellStyle name="20% - Accent1 7 3 6 6 2 2" xfId="51031" xr:uid="{00000000-0005-0000-0000-0000A0C60000}"/>
    <cellStyle name="20% - Accent1 7 3 6 6 3" xfId="51032" xr:uid="{00000000-0005-0000-0000-0000A1C60000}"/>
    <cellStyle name="20% - Accent1 7 3 6 7" xfId="51033" xr:uid="{00000000-0005-0000-0000-0000A2C60000}"/>
    <cellStyle name="20% - Accent1 7 3 6 7 2" xfId="51034" xr:uid="{00000000-0005-0000-0000-0000A3C60000}"/>
    <cellStyle name="20% - Accent1 7 3 6 8" xfId="51035" xr:uid="{00000000-0005-0000-0000-0000A4C60000}"/>
    <cellStyle name="20% - Accent1 7 3 6 8 2" xfId="51036" xr:uid="{00000000-0005-0000-0000-0000A5C60000}"/>
    <cellStyle name="20% - Accent1 7 3 6 9" xfId="51037" xr:uid="{00000000-0005-0000-0000-0000A6C60000}"/>
    <cellStyle name="20% - Accent1 7 3 7" xfId="51038" xr:uid="{00000000-0005-0000-0000-0000A7C60000}"/>
    <cellStyle name="20% - Accent1 7 3 7 2" xfId="51039" xr:uid="{00000000-0005-0000-0000-0000A8C60000}"/>
    <cellStyle name="20% - Accent1 7 3 7 2 2" xfId="51040" xr:uid="{00000000-0005-0000-0000-0000A9C60000}"/>
    <cellStyle name="20% - Accent1 7 3 7 2 2 2" xfId="51041" xr:uid="{00000000-0005-0000-0000-0000AAC60000}"/>
    <cellStyle name="20% - Accent1 7 3 7 2 3" xfId="51042" xr:uid="{00000000-0005-0000-0000-0000ABC60000}"/>
    <cellStyle name="20% - Accent1 7 3 7 3" xfId="51043" xr:uid="{00000000-0005-0000-0000-0000ACC60000}"/>
    <cellStyle name="20% - Accent1 7 3 7 3 2" xfId="51044" xr:uid="{00000000-0005-0000-0000-0000ADC60000}"/>
    <cellStyle name="20% - Accent1 7 3 7 4" xfId="51045" xr:uid="{00000000-0005-0000-0000-0000AEC60000}"/>
    <cellStyle name="20% - Accent1 7 3 8" xfId="51046" xr:uid="{00000000-0005-0000-0000-0000AFC60000}"/>
    <cellStyle name="20% - Accent1 7 3 8 2" xfId="51047" xr:uid="{00000000-0005-0000-0000-0000B0C60000}"/>
    <cellStyle name="20% - Accent1 7 3 8 2 2" xfId="51048" xr:uid="{00000000-0005-0000-0000-0000B1C60000}"/>
    <cellStyle name="20% - Accent1 7 3 8 2 2 2" xfId="51049" xr:uid="{00000000-0005-0000-0000-0000B2C60000}"/>
    <cellStyle name="20% - Accent1 7 3 8 2 3" xfId="51050" xr:uid="{00000000-0005-0000-0000-0000B3C60000}"/>
    <cellStyle name="20% - Accent1 7 3 8 3" xfId="51051" xr:uid="{00000000-0005-0000-0000-0000B4C60000}"/>
    <cellStyle name="20% - Accent1 7 3 8 3 2" xfId="51052" xr:uid="{00000000-0005-0000-0000-0000B5C60000}"/>
    <cellStyle name="20% - Accent1 7 3 8 4" xfId="51053" xr:uid="{00000000-0005-0000-0000-0000B6C60000}"/>
    <cellStyle name="20% - Accent1 7 3 9" xfId="51054" xr:uid="{00000000-0005-0000-0000-0000B7C60000}"/>
    <cellStyle name="20% - Accent1 7 3 9 2" xfId="51055" xr:uid="{00000000-0005-0000-0000-0000B8C60000}"/>
    <cellStyle name="20% - Accent1 7 3 9 2 2" xfId="51056" xr:uid="{00000000-0005-0000-0000-0000B9C60000}"/>
    <cellStyle name="20% - Accent1 7 3 9 2 2 2" xfId="51057" xr:uid="{00000000-0005-0000-0000-0000BAC60000}"/>
    <cellStyle name="20% - Accent1 7 3 9 2 3" xfId="51058" xr:uid="{00000000-0005-0000-0000-0000BBC60000}"/>
    <cellStyle name="20% - Accent1 7 3 9 3" xfId="51059" xr:uid="{00000000-0005-0000-0000-0000BCC60000}"/>
    <cellStyle name="20% - Accent1 7 3 9 3 2" xfId="51060" xr:uid="{00000000-0005-0000-0000-0000BDC60000}"/>
    <cellStyle name="20% - Accent1 7 3 9 4" xfId="51061" xr:uid="{00000000-0005-0000-0000-0000BEC60000}"/>
    <cellStyle name="20% - Accent1 7 4" xfId="51062" xr:uid="{00000000-0005-0000-0000-0000BFC60000}"/>
    <cellStyle name="20% - Accent1 7 4 10" xfId="51063" xr:uid="{00000000-0005-0000-0000-0000C0C60000}"/>
    <cellStyle name="20% - Accent1 7 4 10 2" xfId="51064" xr:uid="{00000000-0005-0000-0000-0000C1C60000}"/>
    <cellStyle name="20% - Accent1 7 4 11" xfId="51065" xr:uid="{00000000-0005-0000-0000-0000C2C60000}"/>
    <cellStyle name="20% - Accent1 7 4 2" xfId="51066" xr:uid="{00000000-0005-0000-0000-0000C3C60000}"/>
    <cellStyle name="20% - Accent1 7 4 2 2" xfId="51067" xr:uid="{00000000-0005-0000-0000-0000C4C60000}"/>
    <cellStyle name="20% - Accent1 7 4 2 2 2" xfId="51068" xr:uid="{00000000-0005-0000-0000-0000C5C60000}"/>
    <cellStyle name="20% - Accent1 7 4 2 2 2 2" xfId="51069" xr:uid="{00000000-0005-0000-0000-0000C6C60000}"/>
    <cellStyle name="20% - Accent1 7 4 2 2 2 2 2" xfId="51070" xr:uid="{00000000-0005-0000-0000-0000C7C60000}"/>
    <cellStyle name="20% - Accent1 7 4 2 2 2 3" xfId="51071" xr:uid="{00000000-0005-0000-0000-0000C8C60000}"/>
    <cellStyle name="20% - Accent1 7 4 2 2 3" xfId="51072" xr:uid="{00000000-0005-0000-0000-0000C9C60000}"/>
    <cellStyle name="20% - Accent1 7 4 2 2 3 2" xfId="51073" xr:uid="{00000000-0005-0000-0000-0000CAC60000}"/>
    <cellStyle name="20% - Accent1 7 4 2 2 4" xfId="51074" xr:uid="{00000000-0005-0000-0000-0000CBC60000}"/>
    <cellStyle name="20% - Accent1 7 4 2 3" xfId="51075" xr:uid="{00000000-0005-0000-0000-0000CCC60000}"/>
    <cellStyle name="20% - Accent1 7 4 2 3 2" xfId="51076" xr:uid="{00000000-0005-0000-0000-0000CDC60000}"/>
    <cellStyle name="20% - Accent1 7 4 2 3 2 2" xfId="51077" xr:uid="{00000000-0005-0000-0000-0000CEC60000}"/>
    <cellStyle name="20% - Accent1 7 4 2 3 2 2 2" xfId="51078" xr:uid="{00000000-0005-0000-0000-0000CFC60000}"/>
    <cellStyle name="20% - Accent1 7 4 2 3 2 3" xfId="51079" xr:uid="{00000000-0005-0000-0000-0000D0C60000}"/>
    <cellStyle name="20% - Accent1 7 4 2 3 3" xfId="51080" xr:uid="{00000000-0005-0000-0000-0000D1C60000}"/>
    <cellStyle name="20% - Accent1 7 4 2 3 3 2" xfId="51081" xr:uid="{00000000-0005-0000-0000-0000D2C60000}"/>
    <cellStyle name="20% - Accent1 7 4 2 3 4" xfId="51082" xr:uid="{00000000-0005-0000-0000-0000D3C60000}"/>
    <cellStyle name="20% - Accent1 7 4 2 4" xfId="51083" xr:uid="{00000000-0005-0000-0000-0000D4C60000}"/>
    <cellStyle name="20% - Accent1 7 4 2 4 2" xfId="51084" xr:uid="{00000000-0005-0000-0000-0000D5C60000}"/>
    <cellStyle name="20% - Accent1 7 4 2 4 2 2" xfId="51085" xr:uid="{00000000-0005-0000-0000-0000D6C60000}"/>
    <cellStyle name="20% - Accent1 7 4 2 4 2 2 2" xfId="51086" xr:uid="{00000000-0005-0000-0000-0000D7C60000}"/>
    <cellStyle name="20% - Accent1 7 4 2 4 2 3" xfId="51087" xr:uid="{00000000-0005-0000-0000-0000D8C60000}"/>
    <cellStyle name="20% - Accent1 7 4 2 4 3" xfId="51088" xr:uid="{00000000-0005-0000-0000-0000D9C60000}"/>
    <cellStyle name="20% - Accent1 7 4 2 4 3 2" xfId="51089" xr:uid="{00000000-0005-0000-0000-0000DAC60000}"/>
    <cellStyle name="20% - Accent1 7 4 2 4 4" xfId="51090" xr:uid="{00000000-0005-0000-0000-0000DBC60000}"/>
    <cellStyle name="20% - Accent1 7 4 2 5" xfId="51091" xr:uid="{00000000-0005-0000-0000-0000DCC60000}"/>
    <cellStyle name="20% - Accent1 7 4 2 5 2" xfId="51092" xr:uid="{00000000-0005-0000-0000-0000DDC60000}"/>
    <cellStyle name="20% - Accent1 7 4 2 5 2 2" xfId="51093" xr:uid="{00000000-0005-0000-0000-0000DEC60000}"/>
    <cellStyle name="20% - Accent1 7 4 2 5 3" xfId="51094" xr:uid="{00000000-0005-0000-0000-0000DFC60000}"/>
    <cellStyle name="20% - Accent1 7 4 2 6" xfId="51095" xr:uid="{00000000-0005-0000-0000-0000E0C60000}"/>
    <cellStyle name="20% - Accent1 7 4 2 6 2" xfId="51096" xr:uid="{00000000-0005-0000-0000-0000E1C60000}"/>
    <cellStyle name="20% - Accent1 7 4 2 6 2 2" xfId="51097" xr:uid="{00000000-0005-0000-0000-0000E2C60000}"/>
    <cellStyle name="20% - Accent1 7 4 2 6 3" xfId="51098" xr:uid="{00000000-0005-0000-0000-0000E3C60000}"/>
    <cellStyle name="20% - Accent1 7 4 2 7" xfId="51099" xr:uid="{00000000-0005-0000-0000-0000E4C60000}"/>
    <cellStyle name="20% - Accent1 7 4 2 7 2" xfId="51100" xr:uid="{00000000-0005-0000-0000-0000E5C60000}"/>
    <cellStyle name="20% - Accent1 7 4 2 8" xfId="51101" xr:uid="{00000000-0005-0000-0000-0000E6C60000}"/>
    <cellStyle name="20% - Accent1 7 4 2 8 2" xfId="51102" xr:uid="{00000000-0005-0000-0000-0000E7C60000}"/>
    <cellStyle name="20% - Accent1 7 4 2 9" xfId="51103" xr:uid="{00000000-0005-0000-0000-0000E8C60000}"/>
    <cellStyle name="20% - Accent1 7 4 3" xfId="51104" xr:uid="{00000000-0005-0000-0000-0000E9C60000}"/>
    <cellStyle name="20% - Accent1 7 4 3 2" xfId="51105" xr:uid="{00000000-0005-0000-0000-0000EAC60000}"/>
    <cellStyle name="20% - Accent1 7 4 3 2 2" xfId="51106" xr:uid="{00000000-0005-0000-0000-0000EBC60000}"/>
    <cellStyle name="20% - Accent1 7 4 3 2 2 2" xfId="51107" xr:uid="{00000000-0005-0000-0000-0000ECC60000}"/>
    <cellStyle name="20% - Accent1 7 4 3 2 2 2 2" xfId="51108" xr:uid="{00000000-0005-0000-0000-0000EDC60000}"/>
    <cellStyle name="20% - Accent1 7 4 3 2 2 3" xfId="51109" xr:uid="{00000000-0005-0000-0000-0000EEC60000}"/>
    <cellStyle name="20% - Accent1 7 4 3 2 3" xfId="51110" xr:uid="{00000000-0005-0000-0000-0000EFC60000}"/>
    <cellStyle name="20% - Accent1 7 4 3 2 3 2" xfId="51111" xr:uid="{00000000-0005-0000-0000-0000F0C60000}"/>
    <cellStyle name="20% - Accent1 7 4 3 2 4" xfId="51112" xr:uid="{00000000-0005-0000-0000-0000F1C60000}"/>
    <cellStyle name="20% - Accent1 7 4 3 3" xfId="51113" xr:uid="{00000000-0005-0000-0000-0000F2C60000}"/>
    <cellStyle name="20% - Accent1 7 4 3 3 2" xfId="51114" xr:uid="{00000000-0005-0000-0000-0000F3C60000}"/>
    <cellStyle name="20% - Accent1 7 4 3 3 2 2" xfId="51115" xr:uid="{00000000-0005-0000-0000-0000F4C60000}"/>
    <cellStyle name="20% - Accent1 7 4 3 3 2 2 2" xfId="51116" xr:uid="{00000000-0005-0000-0000-0000F5C60000}"/>
    <cellStyle name="20% - Accent1 7 4 3 3 2 3" xfId="51117" xr:uid="{00000000-0005-0000-0000-0000F6C60000}"/>
    <cellStyle name="20% - Accent1 7 4 3 3 3" xfId="51118" xr:uid="{00000000-0005-0000-0000-0000F7C60000}"/>
    <cellStyle name="20% - Accent1 7 4 3 3 3 2" xfId="51119" xr:uid="{00000000-0005-0000-0000-0000F8C60000}"/>
    <cellStyle name="20% - Accent1 7 4 3 3 4" xfId="51120" xr:uid="{00000000-0005-0000-0000-0000F9C60000}"/>
    <cellStyle name="20% - Accent1 7 4 3 4" xfId="51121" xr:uid="{00000000-0005-0000-0000-0000FAC60000}"/>
    <cellStyle name="20% - Accent1 7 4 3 4 2" xfId="51122" xr:uid="{00000000-0005-0000-0000-0000FBC60000}"/>
    <cellStyle name="20% - Accent1 7 4 3 4 2 2" xfId="51123" xr:uid="{00000000-0005-0000-0000-0000FCC60000}"/>
    <cellStyle name="20% - Accent1 7 4 3 4 2 2 2" xfId="51124" xr:uid="{00000000-0005-0000-0000-0000FDC60000}"/>
    <cellStyle name="20% - Accent1 7 4 3 4 2 3" xfId="51125" xr:uid="{00000000-0005-0000-0000-0000FEC60000}"/>
    <cellStyle name="20% - Accent1 7 4 3 4 3" xfId="51126" xr:uid="{00000000-0005-0000-0000-0000FFC60000}"/>
    <cellStyle name="20% - Accent1 7 4 3 4 3 2" xfId="51127" xr:uid="{00000000-0005-0000-0000-000000C70000}"/>
    <cellStyle name="20% - Accent1 7 4 3 4 4" xfId="51128" xr:uid="{00000000-0005-0000-0000-000001C70000}"/>
    <cellStyle name="20% - Accent1 7 4 3 5" xfId="51129" xr:uid="{00000000-0005-0000-0000-000002C70000}"/>
    <cellStyle name="20% - Accent1 7 4 3 5 2" xfId="51130" xr:uid="{00000000-0005-0000-0000-000003C70000}"/>
    <cellStyle name="20% - Accent1 7 4 3 5 2 2" xfId="51131" xr:uid="{00000000-0005-0000-0000-000004C70000}"/>
    <cellStyle name="20% - Accent1 7 4 3 5 3" xfId="51132" xr:uid="{00000000-0005-0000-0000-000005C70000}"/>
    <cellStyle name="20% - Accent1 7 4 3 6" xfId="51133" xr:uid="{00000000-0005-0000-0000-000006C70000}"/>
    <cellStyle name="20% - Accent1 7 4 3 6 2" xfId="51134" xr:uid="{00000000-0005-0000-0000-000007C70000}"/>
    <cellStyle name="20% - Accent1 7 4 3 6 2 2" xfId="51135" xr:uid="{00000000-0005-0000-0000-000008C70000}"/>
    <cellStyle name="20% - Accent1 7 4 3 6 3" xfId="51136" xr:uid="{00000000-0005-0000-0000-000009C70000}"/>
    <cellStyle name="20% - Accent1 7 4 3 7" xfId="51137" xr:uid="{00000000-0005-0000-0000-00000AC70000}"/>
    <cellStyle name="20% - Accent1 7 4 3 7 2" xfId="51138" xr:uid="{00000000-0005-0000-0000-00000BC70000}"/>
    <cellStyle name="20% - Accent1 7 4 3 8" xfId="51139" xr:uid="{00000000-0005-0000-0000-00000CC70000}"/>
    <cellStyle name="20% - Accent1 7 4 3 8 2" xfId="51140" xr:uid="{00000000-0005-0000-0000-00000DC70000}"/>
    <cellStyle name="20% - Accent1 7 4 3 9" xfId="51141" xr:uid="{00000000-0005-0000-0000-00000EC70000}"/>
    <cellStyle name="20% - Accent1 7 4 4" xfId="51142" xr:uid="{00000000-0005-0000-0000-00000FC70000}"/>
    <cellStyle name="20% - Accent1 7 4 4 2" xfId="51143" xr:uid="{00000000-0005-0000-0000-000010C70000}"/>
    <cellStyle name="20% - Accent1 7 4 4 2 2" xfId="51144" xr:uid="{00000000-0005-0000-0000-000011C70000}"/>
    <cellStyle name="20% - Accent1 7 4 4 2 2 2" xfId="51145" xr:uid="{00000000-0005-0000-0000-000012C70000}"/>
    <cellStyle name="20% - Accent1 7 4 4 2 3" xfId="51146" xr:uid="{00000000-0005-0000-0000-000013C70000}"/>
    <cellStyle name="20% - Accent1 7 4 4 3" xfId="51147" xr:uid="{00000000-0005-0000-0000-000014C70000}"/>
    <cellStyle name="20% - Accent1 7 4 4 3 2" xfId="51148" xr:uid="{00000000-0005-0000-0000-000015C70000}"/>
    <cellStyle name="20% - Accent1 7 4 4 4" xfId="51149" xr:uid="{00000000-0005-0000-0000-000016C70000}"/>
    <cellStyle name="20% - Accent1 7 4 5" xfId="51150" xr:uid="{00000000-0005-0000-0000-000017C70000}"/>
    <cellStyle name="20% - Accent1 7 4 5 2" xfId="51151" xr:uid="{00000000-0005-0000-0000-000018C70000}"/>
    <cellStyle name="20% - Accent1 7 4 5 2 2" xfId="51152" xr:uid="{00000000-0005-0000-0000-000019C70000}"/>
    <cellStyle name="20% - Accent1 7 4 5 2 2 2" xfId="51153" xr:uid="{00000000-0005-0000-0000-00001AC70000}"/>
    <cellStyle name="20% - Accent1 7 4 5 2 3" xfId="51154" xr:uid="{00000000-0005-0000-0000-00001BC70000}"/>
    <cellStyle name="20% - Accent1 7 4 5 3" xfId="51155" xr:uid="{00000000-0005-0000-0000-00001CC70000}"/>
    <cellStyle name="20% - Accent1 7 4 5 3 2" xfId="51156" xr:uid="{00000000-0005-0000-0000-00001DC70000}"/>
    <cellStyle name="20% - Accent1 7 4 5 4" xfId="51157" xr:uid="{00000000-0005-0000-0000-00001EC70000}"/>
    <cellStyle name="20% - Accent1 7 4 6" xfId="51158" xr:uid="{00000000-0005-0000-0000-00001FC70000}"/>
    <cellStyle name="20% - Accent1 7 4 6 2" xfId="51159" xr:uid="{00000000-0005-0000-0000-000020C70000}"/>
    <cellStyle name="20% - Accent1 7 4 6 2 2" xfId="51160" xr:uid="{00000000-0005-0000-0000-000021C70000}"/>
    <cellStyle name="20% - Accent1 7 4 6 2 2 2" xfId="51161" xr:uid="{00000000-0005-0000-0000-000022C70000}"/>
    <cellStyle name="20% - Accent1 7 4 6 2 3" xfId="51162" xr:uid="{00000000-0005-0000-0000-000023C70000}"/>
    <cellStyle name="20% - Accent1 7 4 6 3" xfId="51163" xr:uid="{00000000-0005-0000-0000-000024C70000}"/>
    <cellStyle name="20% - Accent1 7 4 6 3 2" xfId="51164" xr:uid="{00000000-0005-0000-0000-000025C70000}"/>
    <cellStyle name="20% - Accent1 7 4 6 4" xfId="51165" xr:uid="{00000000-0005-0000-0000-000026C70000}"/>
    <cellStyle name="20% - Accent1 7 4 7" xfId="51166" xr:uid="{00000000-0005-0000-0000-000027C70000}"/>
    <cellStyle name="20% - Accent1 7 4 7 2" xfId="51167" xr:uid="{00000000-0005-0000-0000-000028C70000}"/>
    <cellStyle name="20% - Accent1 7 4 7 2 2" xfId="51168" xr:uid="{00000000-0005-0000-0000-000029C70000}"/>
    <cellStyle name="20% - Accent1 7 4 7 3" xfId="51169" xr:uid="{00000000-0005-0000-0000-00002AC70000}"/>
    <cellStyle name="20% - Accent1 7 4 8" xfId="51170" xr:uid="{00000000-0005-0000-0000-00002BC70000}"/>
    <cellStyle name="20% - Accent1 7 4 8 2" xfId="51171" xr:uid="{00000000-0005-0000-0000-00002CC70000}"/>
    <cellStyle name="20% - Accent1 7 4 8 2 2" xfId="51172" xr:uid="{00000000-0005-0000-0000-00002DC70000}"/>
    <cellStyle name="20% - Accent1 7 4 8 3" xfId="51173" xr:uid="{00000000-0005-0000-0000-00002EC70000}"/>
    <cellStyle name="20% - Accent1 7 4 9" xfId="51174" xr:uid="{00000000-0005-0000-0000-00002FC70000}"/>
    <cellStyle name="20% - Accent1 7 4 9 2" xfId="51175" xr:uid="{00000000-0005-0000-0000-000030C70000}"/>
    <cellStyle name="20% - Accent1 7 5" xfId="51176" xr:uid="{00000000-0005-0000-0000-000031C70000}"/>
    <cellStyle name="20% - Accent1 7 5 10" xfId="51177" xr:uid="{00000000-0005-0000-0000-000032C70000}"/>
    <cellStyle name="20% - Accent1 7 5 10 2" xfId="51178" xr:uid="{00000000-0005-0000-0000-000033C70000}"/>
    <cellStyle name="20% - Accent1 7 5 11" xfId="51179" xr:uid="{00000000-0005-0000-0000-000034C70000}"/>
    <cellStyle name="20% - Accent1 7 5 2" xfId="51180" xr:uid="{00000000-0005-0000-0000-000035C70000}"/>
    <cellStyle name="20% - Accent1 7 5 2 2" xfId="51181" xr:uid="{00000000-0005-0000-0000-000036C70000}"/>
    <cellStyle name="20% - Accent1 7 5 2 2 2" xfId="51182" xr:uid="{00000000-0005-0000-0000-000037C70000}"/>
    <cellStyle name="20% - Accent1 7 5 2 2 2 2" xfId="51183" xr:uid="{00000000-0005-0000-0000-000038C70000}"/>
    <cellStyle name="20% - Accent1 7 5 2 2 2 2 2" xfId="51184" xr:uid="{00000000-0005-0000-0000-000039C70000}"/>
    <cellStyle name="20% - Accent1 7 5 2 2 2 3" xfId="51185" xr:uid="{00000000-0005-0000-0000-00003AC70000}"/>
    <cellStyle name="20% - Accent1 7 5 2 2 3" xfId="51186" xr:uid="{00000000-0005-0000-0000-00003BC70000}"/>
    <cellStyle name="20% - Accent1 7 5 2 2 3 2" xfId="51187" xr:uid="{00000000-0005-0000-0000-00003CC70000}"/>
    <cellStyle name="20% - Accent1 7 5 2 2 4" xfId="51188" xr:uid="{00000000-0005-0000-0000-00003DC70000}"/>
    <cellStyle name="20% - Accent1 7 5 2 3" xfId="51189" xr:uid="{00000000-0005-0000-0000-00003EC70000}"/>
    <cellStyle name="20% - Accent1 7 5 2 3 2" xfId="51190" xr:uid="{00000000-0005-0000-0000-00003FC70000}"/>
    <cellStyle name="20% - Accent1 7 5 2 3 2 2" xfId="51191" xr:uid="{00000000-0005-0000-0000-000040C70000}"/>
    <cellStyle name="20% - Accent1 7 5 2 3 2 2 2" xfId="51192" xr:uid="{00000000-0005-0000-0000-000041C70000}"/>
    <cellStyle name="20% - Accent1 7 5 2 3 2 3" xfId="51193" xr:uid="{00000000-0005-0000-0000-000042C70000}"/>
    <cellStyle name="20% - Accent1 7 5 2 3 3" xfId="51194" xr:uid="{00000000-0005-0000-0000-000043C70000}"/>
    <cellStyle name="20% - Accent1 7 5 2 3 3 2" xfId="51195" xr:uid="{00000000-0005-0000-0000-000044C70000}"/>
    <cellStyle name="20% - Accent1 7 5 2 3 4" xfId="51196" xr:uid="{00000000-0005-0000-0000-000045C70000}"/>
    <cellStyle name="20% - Accent1 7 5 2 4" xfId="51197" xr:uid="{00000000-0005-0000-0000-000046C70000}"/>
    <cellStyle name="20% - Accent1 7 5 2 4 2" xfId="51198" xr:uid="{00000000-0005-0000-0000-000047C70000}"/>
    <cellStyle name="20% - Accent1 7 5 2 4 2 2" xfId="51199" xr:uid="{00000000-0005-0000-0000-000048C70000}"/>
    <cellStyle name="20% - Accent1 7 5 2 4 2 2 2" xfId="51200" xr:uid="{00000000-0005-0000-0000-000049C70000}"/>
    <cellStyle name="20% - Accent1 7 5 2 4 2 3" xfId="51201" xr:uid="{00000000-0005-0000-0000-00004AC70000}"/>
    <cellStyle name="20% - Accent1 7 5 2 4 3" xfId="51202" xr:uid="{00000000-0005-0000-0000-00004BC70000}"/>
    <cellStyle name="20% - Accent1 7 5 2 4 3 2" xfId="51203" xr:uid="{00000000-0005-0000-0000-00004CC70000}"/>
    <cellStyle name="20% - Accent1 7 5 2 4 4" xfId="51204" xr:uid="{00000000-0005-0000-0000-00004DC70000}"/>
    <cellStyle name="20% - Accent1 7 5 2 5" xfId="51205" xr:uid="{00000000-0005-0000-0000-00004EC70000}"/>
    <cellStyle name="20% - Accent1 7 5 2 5 2" xfId="51206" xr:uid="{00000000-0005-0000-0000-00004FC70000}"/>
    <cellStyle name="20% - Accent1 7 5 2 5 2 2" xfId="51207" xr:uid="{00000000-0005-0000-0000-000050C70000}"/>
    <cellStyle name="20% - Accent1 7 5 2 5 3" xfId="51208" xr:uid="{00000000-0005-0000-0000-000051C70000}"/>
    <cellStyle name="20% - Accent1 7 5 2 6" xfId="51209" xr:uid="{00000000-0005-0000-0000-000052C70000}"/>
    <cellStyle name="20% - Accent1 7 5 2 6 2" xfId="51210" xr:uid="{00000000-0005-0000-0000-000053C70000}"/>
    <cellStyle name="20% - Accent1 7 5 2 6 2 2" xfId="51211" xr:uid="{00000000-0005-0000-0000-000054C70000}"/>
    <cellStyle name="20% - Accent1 7 5 2 6 3" xfId="51212" xr:uid="{00000000-0005-0000-0000-000055C70000}"/>
    <cellStyle name="20% - Accent1 7 5 2 7" xfId="51213" xr:uid="{00000000-0005-0000-0000-000056C70000}"/>
    <cellStyle name="20% - Accent1 7 5 2 7 2" xfId="51214" xr:uid="{00000000-0005-0000-0000-000057C70000}"/>
    <cellStyle name="20% - Accent1 7 5 2 8" xfId="51215" xr:uid="{00000000-0005-0000-0000-000058C70000}"/>
    <cellStyle name="20% - Accent1 7 5 2 8 2" xfId="51216" xr:uid="{00000000-0005-0000-0000-000059C70000}"/>
    <cellStyle name="20% - Accent1 7 5 2 9" xfId="51217" xr:uid="{00000000-0005-0000-0000-00005AC70000}"/>
    <cellStyle name="20% - Accent1 7 5 3" xfId="51218" xr:uid="{00000000-0005-0000-0000-00005BC70000}"/>
    <cellStyle name="20% - Accent1 7 5 3 2" xfId="51219" xr:uid="{00000000-0005-0000-0000-00005CC70000}"/>
    <cellStyle name="20% - Accent1 7 5 3 2 2" xfId="51220" xr:uid="{00000000-0005-0000-0000-00005DC70000}"/>
    <cellStyle name="20% - Accent1 7 5 3 2 2 2" xfId="51221" xr:uid="{00000000-0005-0000-0000-00005EC70000}"/>
    <cellStyle name="20% - Accent1 7 5 3 2 2 2 2" xfId="51222" xr:uid="{00000000-0005-0000-0000-00005FC70000}"/>
    <cellStyle name="20% - Accent1 7 5 3 2 2 3" xfId="51223" xr:uid="{00000000-0005-0000-0000-000060C70000}"/>
    <cellStyle name="20% - Accent1 7 5 3 2 3" xfId="51224" xr:uid="{00000000-0005-0000-0000-000061C70000}"/>
    <cellStyle name="20% - Accent1 7 5 3 2 3 2" xfId="51225" xr:uid="{00000000-0005-0000-0000-000062C70000}"/>
    <cellStyle name="20% - Accent1 7 5 3 2 4" xfId="51226" xr:uid="{00000000-0005-0000-0000-000063C70000}"/>
    <cellStyle name="20% - Accent1 7 5 3 3" xfId="51227" xr:uid="{00000000-0005-0000-0000-000064C70000}"/>
    <cellStyle name="20% - Accent1 7 5 3 3 2" xfId="51228" xr:uid="{00000000-0005-0000-0000-000065C70000}"/>
    <cellStyle name="20% - Accent1 7 5 3 3 2 2" xfId="51229" xr:uid="{00000000-0005-0000-0000-000066C70000}"/>
    <cellStyle name="20% - Accent1 7 5 3 3 2 2 2" xfId="51230" xr:uid="{00000000-0005-0000-0000-000067C70000}"/>
    <cellStyle name="20% - Accent1 7 5 3 3 2 3" xfId="51231" xr:uid="{00000000-0005-0000-0000-000068C70000}"/>
    <cellStyle name="20% - Accent1 7 5 3 3 3" xfId="51232" xr:uid="{00000000-0005-0000-0000-000069C70000}"/>
    <cellStyle name="20% - Accent1 7 5 3 3 3 2" xfId="51233" xr:uid="{00000000-0005-0000-0000-00006AC70000}"/>
    <cellStyle name="20% - Accent1 7 5 3 3 4" xfId="51234" xr:uid="{00000000-0005-0000-0000-00006BC70000}"/>
    <cellStyle name="20% - Accent1 7 5 3 4" xfId="51235" xr:uid="{00000000-0005-0000-0000-00006CC70000}"/>
    <cellStyle name="20% - Accent1 7 5 3 4 2" xfId="51236" xr:uid="{00000000-0005-0000-0000-00006DC70000}"/>
    <cellStyle name="20% - Accent1 7 5 3 4 2 2" xfId="51237" xr:uid="{00000000-0005-0000-0000-00006EC70000}"/>
    <cellStyle name="20% - Accent1 7 5 3 4 2 2 2" xfId="51238" xr:uid="{00000000-0005-0000-0000-00006FC70000}"/>
    <cellStyle name="20% - Accent1 7 5 3 4 2 3" xfId="51239" xr:uid="{00000000-0005-0000-0000-000070C70000}"/>
    <cellStyle name="20% - Accent1 7 5 3 4 3" xfId="51240" xr:uid="{00000000-0005-0000-0000-000071C70000}"/>
    <cellStyle name="20% - Accent1 7 5 3 4 3 2" xfId="51241" xr:uid="{00000000-0005-0000-0000-000072C70000}"/>
    <cellStyle name="20% - Accent1 7 5 3 4 4" xfId="51242" xr:uid="{00000000-0005-0000-0000-000073C70000}"/>
    <cellStyle name="20% - Accent1 7 5 3 5" xfId="51243" xr:uid="{00000000-0005-0000-0000-000074C70000}"/>
    <cellStyle name="20% - Accent1 7 5 3 5 2" xfId="51244" xr:uid="{00000000-0005-0000-0000-000075C70000}"/>
    <cellStyle name="20% - Accent1 7 5 3 5 2 2" xfId="51245" xr:uid="{00000000-0005-0000-0000-000076C70000}"/>
    <cellStyle name="20% - Accent1 7 5 3 5 3" xfId="51246" xr:uid="{00000000-0005-0000-0000-000077C70000}"/>
    <cellStyle name="20% - Accent1 7 5 3 6" xfId="51247" xr:uid="{00000000-0005-0000-0000-000078C70000}"/>
    <cellStyle name="20% - Accent1 7 5 3 6 2" xfId="51248" xr:uid="{00000000-0005-0000-0000-000079C70000}"/>
    <cellStyle name="20% - Accent1 7 5 3 6 2 2" xfId="51249" xr:uid="{00000000-0005-0000-0000-00007AC70000}"/>
    <cellStyle name="20% - Accent1 7 5 3 6 3" xfId="51250" xr:uid="{00000000-0005-0000-0000-00007BC70000}"/>
    <cellStyle name="20% - Accent1 7 5 3 7" xfId="51251" xr:uid="{00000000-0005-0000-0000-00007CC70000}"/>
    <cellStyle name="20% - Accent1 7 5 3 7 2" xfId="51252" xr:uid="{00000000-0005-0000-0000-00007DC70000}"/>
    <cellStyle name="20% - Accent1 7 5 3 8" xfId="51253" xr:uid="{00000000-0005-0000-0000-00007EC70000}"/>
    <cellStyle name="20% - Accent1 7 5 3 8 2" xfId="51254" xr:uid="{00000000-0005-0000-0000-00007FC70000}"/>
    <cellStyle name="20% - Accent1 7 5 3 9" xfId="51255" xr:uid="{00000000-0005-0000-0000-000080C70000}"/>
    <cellStyle name="20% - Accent1 7 5 4" xfId="51256" xr:uid="{00000000-0005-0000-0000-000081C70000}"/>
    <cellStyle name="20% - Accent1 7 5 4 2" xfId="51257" xr:uid="{00000000-0005-0000-0000-000082C70000}"/>
    <cellStyle name="20% - Accent1 7 5 4 2 2" xfId="51258" xr:uid="{00000000-0005-0000-0000-000083C70000}"/>
    <cellStyle name="20% - Accent1 7 5 4 2 2 2" xfId="51259" xr:uid="{00000000-0005-0000-0000-000084C70000}"/>
    <cellStyle name="20% - Accent1 7 5 4 2 3" xfId="51260" xr:uid="{00000000-0005-0000-0000-000085C70000}"/>
    <cellStyle name="20% - Accent1 7 5 4 3" xfId="51261" xr:uid="{00000000-0005-0000-0000-000086C70000}"/>
    <cellStyle name="20% - Accent1 7 5 4 3 2" xfId="51262" xr:uid="{00000000-0005-0000-0000-000087C70000}"/>
    <cellStyle name="20% - Accent1 7 5 4 4" xfId="51263" xr:uid="{00000000-0005-0000-0000-000088C70000}"/>
    <cellStyle name="20% - Accent1 7 5 5" xfId="51264" xr:uid="{00000000-0005-0000-0000-000089C70000}"/>
    <cellStyle name="20% - Accent1 7 5 5 2" xfId="51265" xr:uid="{00000000-0005-0000-0000-00008AC70000}"/>
    <cellStyle name="20% - Accent1 7 5 5 2 2" xfId="51266" xr:uid="{00000000-0005-0000-0000-00008BC70000}"/>
    <cellStyle name="20% - Accent1 7 5 5 2 2 2" xfId="51267" xr:uid="{00000000-0005-0000-0000-00008CC70000}"/>
    <cellStyle name="20% - Accent1 7 5 5 2 3" xfId="51268" xr:uid="{00000000-0005-0000-0000-00008DC70000}"/>
    <cellStyle name="20% - Accent1 7 5 5 3" xfId="51269" xr:uid="{00000000-0005-0000-0000-00008EC70000}"/>
    <cellStyle name="20% - Accent1 7 5 5 3 2" xfId="51270" xr:uid="{00000000-0005-0000-0000-00008FC70000}"/>
    <cellStyle name="20% - Accent1 7 5 5 4" xfId="51271" xr:uid="{00000000-0005-0000-0000-000090C70000}"/>
    <cellStyle name="20% - Accent1 7 5 6" xfId="51272" xr:uid="{00000000-0005-0000-0000-000091C70000}"/>
    <cellStyle name="20% - Accent1 7 5 6 2" xfId="51273" xr:uid="{00000000-0005-0000-0000-000092C70000}"/>
    <cellStyle name="20% - Accent1 7 5 6 2 2" xfId="51274" xr:uid="{00000000-0005-0000-0000-000093C70000}"/>
    <cellStyle name="20% - Accent1 7 5 6 2 2 2" xfId="51275" xr:uid="{00000000-0005-0000-0000-000094C70000}"/>
    <cellStyle name="20% - Accent1 7 5 6 2 3" xfId="51276" xr:uid="{00000000-0005-0000-0000-000095C70000}"/>
    <cellStyle name="20% - Accent1 7 5 6 3" xfId="51277" xr:uid="{00000000-0005-0000-0000-000096C70000}"/>
    <cellStyle name="20% - Accent1 7 5 6 3 2" xfId="51278" xr:uid="{00000000-0005-0000-0000-000097C70000}"/>
    <cellStyle name="20% - Accent1 7 5 6 4" xfId="51279" xr:uid="{00000000-0005-0000-0000-000098C70000}"/>
    <cellStyle name="20% - Accent1 7 5 7" xfId="51280" xr:uid="{00000000-0005-0000-0000-000099C70000}"/>
    <cellStyle name="20% - Accent1 7 5 7 2" xfId="51281" xr:uid="{00000000-0005-0000-0000-00009AC70000}"/>
    <cellStyle name="20% - Accent1 7 5 7 2 2" xfId="51282" xr:uid="{00000000-0005-0000-0000-00009BC70000}"/>
    <cellStyle name="20% - Accent1 7 5 7 3" xfId="51283" xr:uid="{00000000-0005-0000-0000-00009CC70000}"/>
    <cellStyle name="20% - Accent1 7 5 8" xfId="51284" xr:uid="{00000000-0005-0000-0000-00009DC70000}"/>
    <cellStyle name="20% - Accent1 7 5 8 2" xfId="51285" xr:uid="{00000000-0005-0000-0000-00009EC70000}"/>
    <cellStyle name="20% - Accent1 7 5 8 2 2" xfId="51286" xr:uid="{00000000-0005-0000-0000-00009FC70000}"/>
    <cellStyle name="20% - Accent1 7 5 8 3" xfId="51287" xr:uid="{00000000-0005-0000-0000-0000A0C70000}"/>
    <cellStyle name="20% - Accent1 7 5 9" xfId="51288" xr:uid="{00000000-0005-0000-0000-0000A1C70000}"/>
    <cellStyle name="20% - Accent1 7 5 9 2" xfId="51289" xr:uid="{00000000-0005-0000-0000-0000A2C70000}"/>
    <cellStyle name="20% - Accent1 7 6" xfId="51290" xr:uid="{00000000-0005-0000-0000-0000A3C70000}"/>
    <cellStyle name="20% - Accent1 7 6 10" xfId="51291" xr:uid="{00000000-0005-0000-0000-0000A4C70000}"/>
    <cellStyle name="20% - Accent1 7 6 10 2" xfId="51292" xr:uid="{00000000-0005-0000-0000-0000A5C70000}"/>
    <cellStyle name="20% - Accent1 7 6 11" xfId="51293" xr:uid="{00000000-0005-0000-0000-0000A6C70000}"/>
    <cellStyle name="20% - Accent1 7 6 2" xfId="51294" xr:uid="{00000000-0005-0000-0000-0000A7C70000}"/>
    <cellStyle name="20% - Accent1 7 6 2 2" xfId="51295" xr:uid="{00000000-0005-0000-0000-0000A8C70000}"/>
    <cellStyle name="20% - Accent1 7 6 2 2 2" xfId="51296" xr:uid="{00000000-0005-0000-0000-0000A9C70000}"/>
    <cellStyle name="20% - Accent1 7 6 2 2 2 2" xfId="51297" xr:uid="{00000000-0005-0000-0000-0000AAC70000}"/>
    <cellStyle name="20% - Accent1 7 6 2 2 2 2 2" xfId="51298" xr:uid="{00000000-0005-0000-0000-0000ABC70000}"/>
    <cellStyle name="20% - Accent1 7 6 2 2 2 3" xfId="51299" xr:uid="{00000000-0005-0000-0000-0000ACC70000}"/>
    <cellStyle name="20% - Accent1 7 6 2 2 3" xfId="51300" xr:uid="{00000000-0005-0000-0000-0000ADC70000}"/>
    <cellStyle name="20% - Accent1 7 6 2 2 3 2" xfId="51301" xr:uid="{00000000-0005-0000-0000-0000AEC70000}"/>
    <cellStyle name="20% - Accent1 7 6 2 2 4" xfId="51302" xr:uid="{00000000-0005-0000-0000-0000AFC70000}"/>
    <cellStyle name="20% - Accent1 7 6 2 3" xfId="51303" xr:uid="{00000000-0005-0000-0000-0000B0C70000}"/>
    <cellStyle name="20% - Accent1 7 6 2 3 2" xfId="51304" xr:uid="{00000000-0005-0000-0000-0000B1C70000}"/>
    <cellStyle name="20% - Accent1 7 6 2 3 2 2" xfId="51305" xr:uid="{00000000-0005-0000-0000-0000B2C70000}"/>
    <cellStyle name="20% - Accent1 7 6 2 3 2 2 2" xfId="51306" xr:uid="{00000000-0005-0000-0000-0000B3C70000}"/>
    <cellStyle name="20% - Accent1 7 6 2 3 2 3" xfId="51307" xr:uid="{00000000-0005-0000-0000-0000B4C70000}"/>
    <cellStyle name="20% - Accent1 7 6 2 3 3" xfId="51308" xr:uid="{00000000-0005-0000-0000-0000B5C70000}"/>
    <cellStyle name="20% - Accent1 7 6 2 3 3 2" xfId="51309" xr:uid="{00000000-0005-0000-0000-0000B6C70000}"/>
    <cellStyle name="20% - Accent1 7 6 2 3 4" xfId="51310" xr:uid="{00000000-0005-0000-0000-0000B7C70000}"/>
    <cellStyle name="20% - Accent1 7 6 2 4" xfId="51311" xr:uid="{00000000-0005-0000-0000-0000B8C70000}"/>
    <cellStyle name="20% - Accent1 7 6 2 4 2" xfId="51312" xr:uid="{00000000-0005-0000-0000-0000B9C70000}"/>
    <cellStyle name="20% - Accent1 7 6 2 4 2 2" xfId="51313" xr:uid="{00000000-0005-0000-0000-0000BAC70000}"/>
    <cellStyle name="20% - Accent1 7 6 2 4 2 2 2" xfId="51314" xr:uid="{00000000-0005-0000-0000-0000BBC70000}"/>
    <cellStyle name="20% - Accent1 7 6 2 4 2 3" xfId="51315" xr:uid="{00000000-0005-0000-0000-0000BCC70000}"/>
    <cellStyle name="20% - Accent1 7 6 2 4 3" xfId="51316" xr:uid="{00000000-0005-0000-0000-0000BDC70000}"/>
    <cellStyle name="20% - Accent1 7 6 2 4 3 2" xfId="51317" xr:uid="{00000000-0005-0000-0000-0000BEC70000}"/>
    <cellStyle name="20% - Accent1 7 6 2 4 4" xfId="51318" xr:uid="{00000000-0005-0000-0000-0000BFC70000}"/>
    <cellStyle name="20% - Accent1 7 6 2 5" xfId="51319" xr:uid="{00000000-0005-0000-0000-0000C0C70000}"/>
    <cellStyle name="20% - Accent1 7 6 2 5 2" xfId="51320" xr:uid="{00000000-0005-0000-0000-0000C1C70000}"/>
    <cellStyle name="20% - Accent1 7 6 2 5 2 2" xfId="51321" xr:uid="{00000000-0005-0000-0000-0000C2C70000}"/>
    <cellStyle name="20% - Accent1 7 6 2 5 3" xfId="51322" xr:uid="{00000000-0005-0000-0000-0000C3C70000}"/>
    <cellStyle name="20% - Accent1 7 6 2 6" xfId="51323" xr:uid="{00000000-0005-0000-0000-0000C4C70000}"/>
    <cellStyle name="20% - Accent1 7 6 2 6 2" xfId="51324" xr:uid="{00000000-0005-0000-0000-0000C5C70000}"/>
    <cellStyle name="20% - Accent1 7 6 2 6 2 2" xfId="51325" xr:uid="{00000000-0005-0000-0000-0000C6C70000}"/>
    <cellStyle name="20% - Accent1 7 6 2 6 3" xfId="51326" xr:uid="{00000000-0005-0000-0000-0000C7C70000}"/>
    <cellStyle name="20% - Accent1 7 6 2 7" xfId="51327" xr:uid="{00000000-0005-0000-0000-0000C8C70000}"/>
    <cellStyle name="20% - Accent1 7 6 2 7 2" xfId="51328" xr:uid="{00000000-0005-0000-0000-0000C9C70000}"/>
    <cellStyle name="20% - Accent1 7 6 2 8" xfId="51329" xr:uid="{00000000-0005-0000-0000-0000CAC70000}"/>
    <cellStyle name="20% - Accent1 7 6 2 8 2" xfId="51330" xr:uid="{00000000-0005-0000-0000-0000CBC70000}"/>
    <cellStyle name="20% - Accent1 7 6 2 9" xfId="51331" xr:uid="{00000000-0005-0000-0000-0000CCC70000}"/>
    <cellStyle name="20% - Accent1 7 6 3" xfId="51332" xr:uid="{00000000-0005-0000-0000-0000CDC70000}"/>
    <cellStyle name="20% - Accent1 7 6 3 2" xfId="51333" xr:uid="{00000000-0005-0000-0000-0000CEC70000}"/>
    <cellStyle name="20% - Accent1 7 6 3 2 2" xfId="51334" xr:uid="{00000000-0005-0000-0000-0000CFC70000}"/>
    <cellStyle name="20% - Accent1 7 6 3 2 2 2" xfId="51335" xr:uid="{00000000-0005-0000-0000-0000D0C70000}"/>
    <cellStyle name="20% - Accent1 7 6 3 2 2 2 2" xfId="51336" xr:uid="{00000000-0005-0000-0000-0000D1C70000}"/>
    <cellStyle name="20% - Accent1 7 6 3 2 2 3" xfId="51337" xr:uid="{00000000-0005-0000-0000-0000D2C70000}"/>
    <cellStyle name="20% - Accent1 7 6 3 2 3" xfId="51338" xr:uid="{00000000-0005-0000-0000-0000D3C70000}"/>
    <cellStyle name="20% - Accent1 7 6 3 2 3 2" xfId="51339" xr:uid="{00000000-0005-0000-0000-0000D4C70000}"/>
    <cellStyle name="20% - Accent1 7 6 3 2 4" xfId="51340" xr:uid="{00000000-0005-0000-0000-0000D5C70000}"/>
    <cellStyle name="20% - Accent1 7 6 3 3" xfId="51341" xr:uid="{00000000-0005-0000-0000-0000D6C70000}"/>
    <cellStyle name="20% - Accent1 7 6 3 3 2" xfId="51342" xr:uid="{00000000-0005-0000-0000-0000D7C70000}"/>
    <cellStyle name="20% - Accent1 7 6 3 3 2 2" xfId="51343" xr:uid="{00000000-0005-0000-0000-0000D8C70000}"/>
    <cellStyle name="20% - Accent1 7 6 3 3 2 2 2" xfId="51344" xr:uid="{00000000-0005-0000-0000-0000D9C70000}"/>
    <cellStyle name="20% - Accent1 7 6 3 3 2 3" xfId="51345" xr:uid="{00000000-0005-0000-0000-0000DAC70000}"/>
    <cellStyle name="20% - Accent1 7 6 3 3 3" xfId="51346" xr:uid="{00000000-0005-0000-0000-0000DBC70000}"/>
    <cellStyle name="20% - Accent1 7 6 3 3 3 2" xfId="51347" xr:uid="{00000000-0005-0000-0000-0000DCC70000}"/>
    <cellStyle name="20% - Accent1 7 6 3 3 4" xfId="51348" xr:uid="{00000000-0005-0000-0000-0000DDC70000}"/>
    <cellStyle name="20% - Accent1 7 6 3 4" xfId="51349" xr:uid="{00000000-0005-0000-0000-0000DEC70000}"/>
    <cellStyle name="20% - Accent1 7 6 3 4 2" xfId="51350" xr:uid="{00000000-0005-0000-0000-0000DFC70000}"/>
    <cellStyle name="20% - Accent1 7 6 3 4 2 2" xfId="51351" xr:uid="{00000000-0005-0000-0000-0000E0C70000}"/>
    <cellStyle name="20% - Accent1 7 6 3 4 2 2 2" xfId="51352" xr:uid="{00000000-0005-0000-0000-0000E1C70000}"/>
    <cellStyle name="20% - Accent1 7 6 3 4 2 3" xfId="51353" xr:uid="{00000000-0005-0000-0000-0000E2C70000}"/>
    <cellStyle name="20% - Accent1 7 6 3 4 3" xfId="51354" xr:uid="{00000000-0005-0000-0000-0000E3C70000}"/>
    <cellStyle name="20% - Accent1 7 6 3 4 3 2" xfId="51355" xr:uid="{00000000-0005-0000-0000-0000E4C70000}"/>
    <cellStyle name="20% - Accent1 7 6 3 4 4" xfId="51356" xr:uid="{00000000-0005-0000-0000-0000E5C70000}"/>
    <cellStyle name="20% - Accent1 7 6 3 5" xfId="51357" xr:uid="{00000000-0005-0000-0000-0000E6C70000}"/>
    <cellStyle name="20% - Accent1 7 6 3 5 2" xfId="51358" xr:uid="{00000000-0005-0000-0000-0000E7C70000}"/>
    <cellStyle name="20% - Accent1 7 6 3 5 2 2" xfId="51359" xr:uid="{00000000-0005-0000-0000-0000E8C70000}"/>
    <cellStyle name="20% - Accent1 7 6 3 5 3" xfId="51360" xr:uid="{00000000-0005-0000-0000-0000E9C70000}"/>
    <cellStyle name="20% - Accent1 7 6 3 6" xfId="51361" xr:uid="{00000000-0005-0000-0000-0000EAC70000}"/>
    <cellStyle name="20% - Accent1 7 6 3 6 2" xfId="51362" xr:uid="{00000000-0005-0000-0000-0000EBC70000}"/>
    <cellStyle name="20% - Accent1 7 6 3 6 2 2" xfId="51363" xr:uid="{00000000-0005-0000-0000-0000ECC70000}"/>
    <cellStyle name="20% - Accent1 7 6 3 6 3" xfId="51364" xr:uid="{00000000-0005-0000-0000-0000EDC70000}"/>
    <cellStyle name="20% - Accent1 7 6 3 7" xfId="51365" xr:uid="{00000000-0005-0000-0000-0000EEC70000}"/>
    <cellStyle name="20% - Accent1 7 6 3 7 2" xfId="51366" xr:uid="{00000000-0005-0000-0000-0000EFC70000}"/>
    <cellStyle name="20% - Accent1 7 6 3 8" xfId="51367" xr:uid="{00000000-0005-0000-0000-0000F0C70000}"/>
    <cellStyle name="20% - Accent1 7 6 3 8 2" xfId="51368" xr:uid="{00000000-0005-0000-0000-0000F1C70000}"/>
    <cellStyle name="20% - Accent1 7 6 3 9" xfId="51369" xr:uid="{00000000-0005-0000-0000-0000F2C70000}"/>
    <cellStyle name="20% - Accent1 7 6 4" xfId="51370" xr:uid="{00000000-0005-0000-0000-0000F3C70000}"/>
    <cellStyle name="20% - Accent1 7 6 4 2" xfId="51371" xr:uid="{00000000-0005-0000-0000-0000F4C70000}"/>
    <cellStyle name="20% - Accent1 7 6 4 2 2" xfId="51372" xr:uid="{00000000-0005-0000-0000-0000F5C70000}"/>
    <cellStyle name="20% - Accent1 7 6 4 2 2 2" xfId="51373" xr:uid="{00000000-0005-0000-0000-0000F6C70000}"/>
    <cellStyle name="20% - Accent1 7 6 4 2 3" xfId="51374" xr:uid="{00000000-0005-0000-0000-0000F7C70000}"/>
    <cellStyle name="20% - Accent1 7 6 4 3" xfId="51375" xr:uid="{00000000-0005-0000-0000-0000F8C70000}"/>
    <cellStyle name="20% - Accent1 7 6 4 3 2" xfId="51376" xr:uid="{00000000-0005-0000-0000-0000F9C70000}"/>
    <cellStyle name="20% - Accent1 7 6 4 4" xfId="51377" xr:uid="{00000000-0005-0000-0000-0000FAC70000}"/>
    <cellStyle name="20% - Accent1 7 6 5" xfId="51378" xr:uid="{00000000-0005-0000-0000-0000FBC70000}"/>
    <cellStyle name="20% - Accent1 7 6 5 2" xfId="51379" xr:uid="{00000000-0005-0000-0000-0000FCC70000}"/>
    <cellStyle name="20% - Accent1 7 6 5 2 2" xfId="51380" xr:uid="{00000000-0005-0000-0000-0000FDC70000}"/>
    <cellStyle name="20% - Accent1 7 6 5 2 2 2" xfId="51381" xr:uid="{00000000-0005-0000-0000-0000FEC70000}"/>
    <cellStyle name="20% - Accent1 7 6 5 2 3" xfId="51382" xr:uid="{00000000-0005-0000-0000-0000FFC70000}"/>
    <cellStyle name="20% - Accent1 7 6 5 3" xfId="51383" xr:uid="{00000000-0005-0000-0000-000000C80000}"/>
    <cellStyle name="20% - Accent1 7 6 5 3 2" xfId="51384" xr:uid="{00000000-0005-0000-0000-000001C80000}"/>
    <cellStyle name="20% - Accent1 7 6 5 4" xfId="51385" xr:uid="{00000000-0005-0000-0000-000002C80000}"/>
    <cellStyle name="20% - Accent1 7 6 6" xfId="51386" xr:uid="{00000000-0005-0000-0000-000003C80000}"/>
    <cellStyle name="20% - Accent1 7 6 6 2" xfId="51387" xr:uid="{00000000-0005-0000-0000-000004C80000}"/>
    <cellStyle name="20% - Accent1 7 6 6 2 2" xfId="51388" xr:uid="{00000000-0005-0000-0000-000005C80000}"/>
    <cellStyle name="20% - Accent1 7 6 6 2 2 2" xfId="51389" xr:uid="{00000000-0005-0000-0000-000006C80000}"/>
    <cellStyle name="20% - Accent1 7 6 6 2 3" xfId="51390" xr:uid="{00000000-0005-0000-0000-000007C80000}"/>
    <cellStyle name="20% - Accent1 7 6 6 3" xfId="51391" xr:uid="{00000000-0005-0000-0000-000008C80000}"/>
    <cellStyle name="20% - Accent1 7 6 6 3 2" xfId="51392" xr:uid="{00000000-0005-0000-0000-000009C80000}"/>
    <cellStyle name="20% - Accent1 7 6 6 4" xfId="51393" xr:uid="{00000000-0005-0000-0000-00000AC80000}"/>
    <cellStyle name="20% - Accent1 7 6 7" xfId="51394" xr:uid="{00000000-0005-0000-0000-00000BC80000}"/>
    <cellStyle name="20% - Accent1 7 6 7 2" xfId="51395" xr:uid="{00000000-0005-0000-0000-00000CC80000}"/>
    <cellStyle name="20% - Accent1 7 6 7 2 2" xfId="51396" xr:uid="{00000000-0005-0000-0000-00000DC80000}"/>
    <cellStyle name="20% - Accent1 7 6 7 3" xfId="51397" xr:uid="{00000000-0005-0000-0000-00000EC80000}"/>
    <cellStyle name="20% - Accent1 7 6 8" xfId="51398" xr:uid="{00000000-0005-0000-0000-00000FC80000}"/>
    <cellStyle name="20% - Accent1 7 6 8 2" xfId="51399" xr:uid="{00000000-0005-0000-0000-000010C80000}"/>
    <cellStyle name="20% - Accent1 7 6 8 2 2" xfId="51400" xr:uid="{00000000-0005-0000-0000-000011C80000}"/>
    <cellStyle name="20% - Accent1 7 6 8 3" xfId="51401" xr:uid="{00000000-0005-0000-0000-000012C80000}"/>
    <cellStyle name="20% - Accent1 7 6 9" xfId="51402" xr:uid="{00000000-0005-0000-0000-000013C80000}"/>
    <cellStyle name="20% - Accent1 7 6 9 2" xfId="51403" xr:uid="{00000000-0005-0000-0000-000014C80000}"/>
    <cellStyle name="20% - Accent1 7 7" xfId="51404" xr:uid="{00000000-0005-0000-0000-000015C80000}"/>
    <cellStyle name="20% - Accent1 7 7 2" xfId="51405" xr:uid="{00000000-0005-0000-0000-000016C80000}"/>
    <cellStyle name="20% - Accent1 7 7 2 2" xfId="51406" xr:uid="{00000000-0005-0000-0000-000017C80000}"/>
    <cellStyle name="20% - Accent1 7 7 2 2 2" xfId="51407" xr:uid="{00000000-0005-0000-0000-000018C80000}"/>
    <cellStyle name="20% - Accent1 7 7 2 2 2 2" xfId="51408" xr:uid="{00000000-0005-0000-0000-000019C80000}"/>
    <cellStyle name="20% - Accent1 7 7 2 2 3" xfId="51409" xr:uid="{00000000-0005-0000-0000-00001AC80000}"/>
    <cellStyle name="20% - Accent1 7 7 2 3" xfId="51410" xr:uid="{00000000-0005-0000-0000-00001BC80000}"/>
    <cellStyle name="20% - Accent1 7 7 2 3 2" xfId="51411" xr:uid="{00000000-0005-0000-0000-00001CC80000}"/>
    <cellStyle name="20% - Accent1 7 7 2 4" xfId="51412" xr:uid="{00000000-0005-0000-0000-00001DC80000}"/>
    <cellStyle name="20% - Accent1 7 7 3" xfId="51413" xr:uid="{00000000-0005-0000-0000-00001EC80000}"/>
    <cellStyle name="20% - Accent1 7 7 3 2" xfId="51414" xr:uid="{00000000-0005-0000-0000-00001FC80000}"/>
    <cellStyle name="20% - Accent1 7 7 3 2 2" xfId="51415" xr:uid="{00000000-0005-0000-0000-000020C80000}"/>
    <cellStyle name="20% - Accent1 7 7 3 2 2 2" xfId="51416" xr:uid="{00000000-0005-0000-0000-000021C80000}"/>
    <cellStyle name="20% - Accent1 7 7 3 2 3" xfId="51417" xr:uid="{00000000-0005-0000-0000-000022C80000}"/>
    <cellStyle name="20% - Accent1 7 7 3 3" xfId="51418" xr:uid="{00000000-0005-0000-0000-000023C80000}"/>
    <cellStyle name="20% - Accent1 7 7 3 3 2" xfId="51419" xr:uid="{00000000-0005-0000-0000-000024C80000}"/>
    <cellStyle name="20% - Accent1 7 7 3 4" xfId="51420" xr:uid="{00000000-0005-0000-0000-000025C80000}"/>
    <cellStyle name="20% - Accent1 7 7 4" xfId="51421" xr:uid="{00000000-0005-0000-0000-000026C80000}"/>
    <cellStyle name="20% - Accent1 7 7 4 2" xfId="51422" xr:uid="{00000000-0005-0000-0000-000027C80000}"/>
    <cellStyle name="20% - Accent1 7 7 4 2 2" xfId="51423" xr:uid="{00000000-0005-0000-0000-000028C80000}"/>
    <cellStyle name="20% - Accent1 7 7 4 2 2 2" xfId="51424" xr:uid="{00000000-0005-0000-0000-000029C80000}"/>
    <cellStyle name="20% - Accent1 7 7 4 2 3" xfId="51425" xr:uid="{00000000-0005-0000-0000-00002AC80000}"/>
    <cellStyle name="20% - Accent1 7 7 4 3" xfId="51426" xr:uid="{00000000-0005-0000-0000-00002BC80000}"/>
    <cellStyle name="20% - Accent1 7 7 4 3 2" xfId="51427" xr:uid="{00000000-0005-0000-0000-00002CC80000}"/>
    <cellStyle name="20% - Accent1 7 7 4 4" xfId="51428" xr:uid="{00000000-0005-0000-0000-00002DC80000}"/>
    <cellStyle name="20% - Accent1 7 7 5" xfId="51429" xr:uid="{00000000-0005-0000-0000-00002EC80000}"/>
    <cellStyle name="20% - Accent1 7 7 5 2" xfId="51430" xr:uid="{00000000-0005-0000-0000-00002FC80000}"/>
    <cellStyle name="20% - Accent1 7 7 5 2 2" xfId="51431" xr:uid="{00000000-0005-0000-0000-000030C80000}"/>
    <cellStyle name="20% - Accent1 7 7 5 3" xfId="51432" xr:uid="{00000000-0005-0000-0000-000031C80000}"/>
    <cellStyle name="20% - Accent1 7 7 6" xfId="51433" xr:uid="{00000000-0005-0000-0000-000032C80000}"/>
    <cellStyle name="20% - Accent1 7 7 6 2" xfId="51434" xr:uid="{00000000-0005-0000-0000-000033C80000}"/>
    <cellStyle name="20% - Accent1 7 7 6 2 2" xfId="51435" xr:uid="{00000000-0005-0000-0000-000034C80000}"/>
    <cellStyle name="20% - Accent1 7 7 6 3" xfId="51436" xr:uid="{00000000-0005-0000-0000-000035C80000}"/>
    <cellStyle name="20% - Accent1 7 7 7" xfId="51437" xr:uid="{00000000-0005-0000-0000-000036C80000}"/>
    <cellStyle name="20% - Accent1 7 7 7 2" xfId="51438" xr:uid="{00000000-0005-0000-0000-000037C80000}"/>
    <cellStyle name="20% - Accent1 7 7 8" xfId="51439" xr:uid="{00000000-0005-0000-0000-000038C80000}"/>
    <cellStyle name="20% - Accent1 7 7 8 2" xfId="51440" xr:uid="{00000000-0005-0000-0000-000039C80000}"/>
    <cellStyle name="20% - Accent1 7 7 9" xfId="51441" xr:uid="{00000000-0005-0000-0000-00003AC80000}"/>
    <cellStyle name="20% - Accent1 7 8" xfId="51442" xr:uid="{00000000-0005-0000-0000-00003BC80000}"/>
    <cellStyle name="20% - Accent1 7 8 2" xfId="51443" xr:uid="{00000000-0005-0000-0000-00003CC80000}"/>
    <cellStyle name="20% - Accent1 7 8 2 2" xfId="51444" xr:uid="{00000000-0005-0000-0000-00003DC80000}"/>
    <cellStyle name="20% - Accent1 7 8 2 2 2" xfId="51445" xr:uid="{00000000-0005-0000-0000-00003EC80000}"/>
    <cellStyle name="20% - Accent1 7 8 2 2 2 2" xfId="51446" xr:uid="{00000000-0005-0000-0000-00003FC80000}"/>
    <cellStyle name="20% - Accent1 7 8 2 2 3" xfId="51447" xr:uid="{00000000-0005-0000-0000-000040C80000}"/>
    <cellStyle name="20% - Accent1 7 8 2 3" xfId="51448" xr:uid="{00000000-0005-0000-0000-000041C80000}"/>
    <cellStyle name="20% - Accent1 7 8 2 3 2" xfId="51449" xr:uid="{00000000-0005-0000-0000-000042C80000}"/>
    <cellStyle name="20% - Accent1 7 8 2 4" xfId="51450" xr:uid="{00000000-0005-0000-0000-000043C80000}"/>
    <cellStyle name="20% - Accent1 7 8 3" xfId="51451" xr:uid="{00000000-0005-0000-0000-000044C80000}"/>
    <cellStyle name="20% - Accent1 7 8 3 2" xfId="51452" xr:uid="{00000000-0005-0000-0000-000045C80000}"/>
    <cellStyle name="20% - Accent1 7 8 3 2 2" xfId="51453" xr:uid="{00000000-0005-0000-0000-000046C80000}"/>
    <cellStyle name="20% - Accent1 7 8 3 2 2 2" xfId="51454" xr:uid="{00000000-0005-0000-0000-000047C80000}"/>
    <cellStyle name="20% - Accent1 7 8 3 2 3" xfId="51455" xr:uid="{00000000-0005-0000-0000-000048C80000}"/>
    <cellStyle name="20% - Accent1 7 8 3 3" xfId="51456" xr:uid="{00000000-0005-0000-0000-000049C80000}"/>
    <cellStyle name="20% - Accent1 7 8 3 3 2" xfId="51457" xr:uid="{00000000-0005-0000-0000-00004AC80000}"/>
    <cellStyle name="20% - Accent1 7 8 3 4" xfId="51458" xr:uid="{00000000-0005-0000-0000-00004BC80000}"/>
    <cellStyle name="20% - Accent1 7 8 4" xfId="51459" xr:uid="{00000000-0005-0000-0000-00004CC80000}"/>
    <cellStyle name="20% - Accent1 7 8 4 2" xfId="51460" xr:uid="{00000000-0005-0000-0000-00004DC80000}"/>
    <cellStyle name="20% - Accent1 7 8 4 2 2" xfId="51461" xr:uid="{00000000-0005-0000-0000-00004EC80000}"/>
    <cellStyle name="20% - Accent1 7 8 4 2 2 2" xfId="51462" xr:uid="{00000000-0005-0000-0000-00004FC80000}"/>
    <cellStyle name="20% - Accent1 7 8 4 2 3" xfId="51463" xr:uid="{00000000-0005-0000-0000-000050C80000}"/>
    <cellStyle name="20% - Accent1 7 8 4 3" xfId="51464" xr:uid="{00000000-0005-0000-0000-000051C80000}"/>
    <cellStyle name="20% - Accent1 7 8 4 3 2" xfId="51465" xr:uid="{00000000-0005-0000-0000-000052C80000}"/>
    <cellStyle name="20% - Accent1 7 8 4 4" xfId="51466" xr:uid="{00000000-0005-0000-0000-000053C80000}"/>
    <cellStyle name="20% - Accent1 7 8 5" xfId="51467" xr:uid="{00000000-0005-0000-0000-000054C80000}"/>
    <cellStyle name="20% - Accent1 7 8 5 2" xfId="51468" xr:uid="{00000000-0005-0000-0000-000055C80000}"/>
    <cellStyle name="20% - Accent1 7 8 5 2 2" xfId="51469" xr:uid="{00000000-0005-0000-0000-000056C80000}"/>
    <cellStyle name="20% - Accent1 7 8 5 3" xfId="51470" xr:uid="{00000000-0005-0000-0000-000057C80000}"/>
    <cellStyle name="20% - Accent1 7 8 6" xfId="51471" xr:uid="{00000000-0005-0000-0000-000058C80000}"/>
    <cellStyle name="20% - Accent1 7 8 6 2" xfId="51472" xr:uid="{00000000-0005-0000-0000-000059C80000}"/>
    <cellStyle name="20% - Accent1 7 8 6 2 2" xfId="51473" xr:uid="{00000000-0005-0000-0000-00005AC80000}"/>
    <cellStyle name="20% - Accent1 7 8 6 3" xfId="51474" xr:uid="{00000000-0005-0000-0000-00005BC80000}"/>
    <cellStyle name="20% - Accent1 7 8 7" xfId="51475" xr:uid="{00000000-0005-0000-0000-00005CC80000}"/>
    <cellStyle name="20% - Accent1 7 8 7 2" xfId="51476" xr:uid="{00000000-0005-0000-0000-00005DC80000}"/>
    <cellStyle name="20% - Accent1 7 8 8" xfId="51477" xr:uid="{00000000-0005-0000-0000-00005EC80000}"/>
    <cellStyle name="20% - Accent1 7 8 8 2" xfId="51478" xr:uid="{00000000-0005-0000-0000-00005FC80000}"/>
    <cellStyle name="20% - Accent1 7 8 9" xfId="51479" xr:uid="{00000000-0005-0000-0000-000060C80000}"/>
    <cellStyle name="20% - Accent1 7 9" xfId="51480" xr:uid="{00000000-0005-0000-0000-000061C80000}"/>
    <cellStyle name="20% - Accent1 7 9 2" xfId="51481" xr:uid="{00000000-0005-0000-0000-000062C80000}"/>
    <cellStyle name="20% - Accent1 7 9 2 2" xfId="51482" xr:uid="{00000000-0005-0000-0000-000063C80000}"/>
    <cellStyle name="20% - Accent1 7 9 2 2 2" xfId="51483" xr:uid="{00000000-0005-0000-0000-000064C80000}"/>
    <cellStyle name="20% - Accent1 7 9 2 3" xfId="51484" xr:uid="{00000000-0005-0000-0000-000065C80000}"/>
    <cellStyle name="20% - Accent1 7 9 3" xfId="51485" xr:uid="{00000000-0005-0000-0000-000066C80000}"/>
    <cellStyle name="20% - Accent1 7 9 3 2" xfId="51486" xr:uid="{00000000-0005-0000-0000-000067C80000}"/>
    <cellStyle name="20% - Accent1 7 9 4" xfId="51487" xr:uid="{00000000-0005-0000-0000-000068C80000}"/>
    <cellStyle name="20% - Accent1 8" xfId="51488" xr:uid="{00000000-0005-0000-0000-000069C80000}"/>
    <cellStyle name="20% - Accent1 8 10" xfId="51489" xr:uid="{00000000-0005-0000-0000-00006AC80000}"/>
    <cellStyle name="20% - Accent1 8 10 2" xfId="51490" xr:uid="{00000000-0005-0000-0000-00006BC80000}"/>
    <cellStyle name="20% - Accent1 8 10 2 2" xfId="51491" xr:uid="{00000000-0005-0000-0000-00006CC80000}"/>
    <cellStyle name="20% - Accent1 8 10 2 2 2" xfId="51492" xr:uid="{00000000-0005-0000-0000-00006DC80000}"/>
    <cellStyle name="20% - Accent1 8 10 2 3" xfId="51493" xr:uid="{00000000-0005-0000-0000-00006EC80000}"/>
    <cellStyle name="20% - Accent1 8 10 3" xfId="51494" xr:uid="{00000000-0005-0000-0000-00006FC80000}"/>
    <cellStyle name="20% - Accent1 8 10 3 2" xfId="51495" xr:uid="{00000000-0005-0000-0000-000070C80000}"/>
    <cellStyle name="20% - Accent1 8 10 4" xfId="51496" xr:uid="{00000000-0005-0000-0000-000071C80000}"/>
    <cellStyle name="20% - Accent1 8 11" xfId="51497" xr:uid="{00000000-0005-0000-0000-000072C80000}"/>
    <cellStyle name="20% - Accent1 8 11 2" xfId="51498" xr:uid="{00000000-0005-0000-0000-000073C80000}"/>
    <cellStyle name="20% - Accent1 8 11 2 2" xfId="51499" xr:uid="{00000000-0005-0000-0000-000074C80000}"/>
    <cellStyle name="20% - Accent1 8 11 3" xfId="51500" xr:uid="{00000000-0005-0000-0000-000075C80000}"/>
    <cellStyle name="20% - Accent1 8 12" xfId="51501" xr:uid="{00000000-0005-0000-0000-000076C80000}"/>
    <cellStyle name="20% - Accent1 8 12 2" xfId="51502" xr:uid="{00000000-0005-0000-0000-000077C80000}"/>
    <cellStyle name="20% - Accent1 8 12 2 2" xfId="51503" xr:uid="{00000000-0005-0000-0000-000078C80000}"/>
    <cellStyle name="20% - Accent1 8 12 3" xfId="51504" xr:uid="{00000000-0005-0000-0000-000079C80000}"/>
    <cellStyle name="20% - Accent1 8 13" xfId="51505" xr:uid="{00000000-0005-0000-0000-00007AC80000}"/>
    <cellStyle name="20% - Accent1 8 13 2" xfId="51506" xr:uid="{00000000-0005-0000-0000-00007BC80000}"/>
    <cellStyle name="20% - Accent1 8 14" xfId="51507" xr:uid="{00000000-0005-0000-0000-00007CC80000}"/>
    <cellStyle name="20% - Accent1 8 14 2" xfId="51508" xr:uid="{00000000-0005-0000-0000-00007DC80000}"/>
    <cellStyle name="20% - Accent1 8 15" xfId="51509" xr:uid="{00000000-0005-0000-0000-00007EC80000}"/>
    <cellStyle name="20% - Accent1 8 2" xfId="51510" xr:uid="{00000000-0005-0000-0000-00007FC80000}"/>
    <cellStyle name="20% - Accent1 8 2 10" xfId="51511" xr:uid="{00000000-0005-0000-0000-000080C80000}"/>
    <cellStyle name="20% - Accent1 8 2 10 2" xfId="51512" xr:uid="{00000000-0005-0000-0000-000081C80000}"/>
    <cellStyle name="20% - Accent1 8 2 10 2 2" xfId="51513" xr:uid="{00000000-0005-0000-0000-000082C80000}"/>
    <cellStyle name="20% - Accent1 8 2 10 3" xfId="51514" xr:uid="{00000000-0005-0000-0000-000083C80000}"/>
    <cellStyle name="20% - Accent1 8 2 11" xfId="51515" xr:uid="{00000000-0005-0000-0000-000084C80000}"/>
    <cellStyle name="20% - Accent1 8 2 11 2" xfId="51516" xr:uid="{00000000-0005-0000-0000-000085C80000}"/>
    <cellStyle name="20% - Accent1 8 2 11 2 2" xfId="51517" xr:uid="{00000000-0005-0000-0000-000086C80000}"/>
    <cellStyle name="20% - Accent1 8 2 11 3" xfId="51518" xr:uid="{00000000-0005-0000-0000-000087C80000}"/>
    <cellStyle name="20% - Accent1 8 2 12" xfId="51519" xr:uid="{00000000-0005-0000-0000-000088C80000}"/>
    <cellStyle name="20% - Accent1 8 2 12 2" xfId="51520" xr:uid="{00000000-0005-0000-0000-000089C80000}"/>
    <cellStyle name="20% - Accent1 8 2 13" xfId="51521" xr:uid="{00000000-0005-0000-0000-00008AC80000}"/>
    <cellStyle name="20% - Accent1 8 2 13 2" xfId="51522" xr:uid="{00000000-0005-0000-0000-00008BC80000}"/>
    <cellStyle name="20% - Accent1 8 2 14" xfId="51523" xr:uid="{00000000-0005-0000-0000-00008CC80000}"/>
    <cellStyle name="20% - Accent1 8 2 2" xfId="51524" xr:uid="{00000000-0005-0000-0000-00008DC80000}"/>
    <cellStyle name="20% - Accent1 8 2 2 10" xfId="51525" xr:uid="{00000000-0005-0000-0000-00008EC80000}"/>
    <cellStyle name="20% - Accent1 8 2 2 10 2" xfId="51526" xr:uid="{00000000-0005-0000-0000-00008FC80000}"/>
    <cellStyle name="20% - Accent1 8 2 2 11" xfId="51527" xr:uid="{00000000-0005-0000-0000-000090C80000}"/>
    <cellStyle name="20% - Accent1 8 2 2 2" xfId="51528" xr:uid="{00000000-0005-0000-0000-000091C80000}"/>
    <cellStyle name="20% - Accent1 8 2 2 2 2" xfId="51529" xr:uid="{00000000-0005-0000-0000-000092C80000}"/>
    <cellStyle name="20% - Accent1 8 2 2 2 2 2" xfId="51530" xr:uid="{00000000-0005-0000-0000-000093C80000}"/>
    <cellStyle name="20% - Accent1 8 2 2 2 2 2 2" xfId="51531" xr:uid="{00000000-0005-0000-0000-000094C80000}"/>
    <cellStyle name="20% - Accent1 8 2 2 2 2 2 2 2" xfId="51532" xr:uid="{00000000-0005-0000-0000-000095C80000}"/>
    <cellStyle name="20% - Accent1 8 2 2 2 2 2 3" xfId="51533" xr:uid="{00000000-0005-0000-0000-000096C80000}"/>
    <cellStyle name="20% - Accent1 8 2 2 2 2 3" xfId="51534" xr:uid="{00000000-0005-0000-0000-000097C80000}"/>
    <cellStyle name="20% - Accent1 8 2 2 2 2 3 2" xfId="51535" xr:uid="{00000000-0005-0000-0000-000098C80000}"/>
    <cellStyle name="20% - Accent1 8 2 2 2 2 4" xfId="51536" xr:uid="{00000000-0005-0000-0000-000099C80000}"/>
    <cellStyle name="20% - Accent1 8 2 2 2 3" xfId="51537" xr:uid="{00000000-0005-0000-0000-00009AC80000}"/>
    <cellStyle name="20% - Accent1 8 2 2 2 3 2" xfId="51538" xr:uid="{00000000-0005-0000-0000-00009BC80000}"/>
    <cellStyle name="20% - Accent1 8 2 2 2 3 2 2" xfId="51539" xr:uid="{00000000-0005-0000-0000-00009CC80000}"/>
    <cellStyle name="20% - Accent1 8 2 2 2 3 2 2 2" xfId="51540" xr:uid="{00000000-0005-0000-0000-00009DC80000}"/>
    <cellStyle name="20% - Accent1 8 2 2 2 3 2 3" xfId="51541" xr:uid="{00000000-0005-0000-0000-00009EC80000}"/>
    <cellStyle name="20% - Accent1 8 2 2 2 3 3" xfId="51542" xr:uid="{00000000-0005-0000-0000-00009FC80000}"/>
    <cellStyle name="20% - Accent1 8 2 2 2 3 3 2" xfId="51543" xr:uid="{00000000-0005-0000-0000-0000A0C80000}"/>
    <cellStyle name="20% - Accent1 8 2 2 2 3 4" xfId="51544" xr:uid="{00000000-0005-0000-0000-0000A1C80000}"/>
    <cellStyle name="20% - Accent1 8 2 2 2 4" xfId="51545" xr:uid="{00000000-0005-0000-0000-0000A2C80000}"/>
    <cellStyle name="20% - Accent1 8 2 2 2 4 2" xfId="51546" xr:uid="{00000000-0005-0000-0000-0000A3C80000}"/>
    <cellStyle name="20% - Accent1 8 2 2 2 4 2 2" xfId="51547" xr:uid="{00000000-0005-0000-0000-0000A4C80000}"/>
    <cellStyle name="20% - Accent1 8 2 2 2 4 2 2 2" xfId="51548" xr:uid="{00000000-0005-0000-0000-0000A5C80000}"/>
    <cellStyle name="20% - Accent1 8 2 2 2 4 2 3" xfId="51549" xr:uid="{00000000-0005-0000-0000-0000A6C80000}"/>
    <cellStyle name="20% - Accent1 8 2 2 2 4 3" xfId="51550" xr:uid="{00000000-0005-0000-0000-0000A7C80000}"/>
    <cellStyle name="20% - Accent1 8 2 2 2 4 3 2" xfId="51551" xr:uid="{00000000-0005-0000-0000-0000A8C80000}"/>
    <cellStyle name="20% - Accent1 8 2 2 2 4 4" xfId="51552" xr:uid="{00000000-0005-0000-0000-0000A9C80000}"/>
    <cellStyle name="20% - Accent1 8 2 2 2 5" xfId="51553" xr:uid="{00000000-0005-0000-0000-0000AAC80000}"/>
    <cellStyle name="20% - Accent1 8 2 2 2 5 2" xfId="51554" xr:uid="{00000000-0005-0000-0000-0000ABC80000}"/>
    <cellStyle name="20% - Accent1 8 2 2 2 5 2 2" xfId="51555" xr:uid="{00000000-0005-0000-0000-0000ACC80000}"/>
    <cellStyle name="20% - Accent1 8 2 2 2 5 3" xfId="51556" xr:uid="{00000000-0005-0000-0000-0000ADC80000}"/>
    <cellStyle name="20% - Accent1 8 2 2 2 6" xfId="51557" xr:uid="{00000000-0005-0000-0000-0000AEC80000}"/>
    <cellStyle name="20% - Accent1 8 2 2 2 6 2" xfId="51558" xr:uid="{00000000-0005-0000-0000-0000AFC80000}"/>
    <cellStyle name="20% - Accent1 8 2 2 2 6 2 2" xfId="51559" xr:uid="{00000000-0005-0000-0000-0000B0C80000}"/>
    <cellStyle name="20% - Accent1 8 2 2 2 6 3" xfId="51560" xr:uid="{00000000-0005-0000-0000-0000B1C80000}"/>
    <cellStyle name="20% - Accent1 8 2 2 2 7" xfId="51561" xr:uid="{00000000-0005-0000-0000-0000B2C80000}"/>
    <cellStyle name="20% - Accent1 8 2 2 2 7 2" xfId="51562" xr:uid="{00000000-0005-0000-0000-0000B3C80000}"/>
    <cellStyle name="20% - Accent1 8 2 2 2 8" xfId="51563" xr:uid="{00000000-0005-0000-0000-0000B4C80000}"/>
    <cellStyle name="20% - Accent1 8 2 2 2 8 2" xfId="51564" xr:uid="{00000000-0005-0000-0000-0000B5C80000}"/>
    <cellStyle name="20% - Accent1 8 2 2 2 9" xfId="51565" xr:uid="{00000000-0005-0000-0000-0000B6C80000}"/>
    <cellStyle name="20% - Accent1 8 2 2 3" xfId="51566" xr:uid="{00000000-0005-0000-0000-0000B7C80000}"/>
    <cellStyle name="20% - Accent1 8 2 2 3 2" xfId="51567" xr:uid="{00000000-0005-0000-0000-0000B8C80000}"/>
    <cellStyle name="20% - Accent1 8 2 2 3 2 2" xfId="51568" xr:uid="{00000000-0005-0000-0000-0000B9C80000}"/>
    <cellStyle name="20% - Accent1 8 2 2 3 2 2 2" xfId="51569" xr:uid="{00000000-0005-0000-0000-0000BAC80000}"/>
    <cellStyle name="20% - Accent1 8 2 2 3 2 2 2 2" xfId="51570" xr:uid="{00000000-0005-0000-0000-0000BBC80000}"/>
    <cellStyle name="20% - Accent1 8 2 2 3 2 2 3" xfId="51571" xr:uid="{00000000-0005-0000-0000-0000BCC80000}"/>
    <cellStyle name="20% - Accent1 8 2 2 3 2 3" xfId="51572" xr:uid="{00000000-0005-0000-0000-0000BDC80000}"/>
    <cellStyle name="20% - Accent1 8 2 2 3 2 3 2" xfId="51573" xr:uid="{00000000-0005-0000-0000-0000BEC80000}"/>
    <cellStyle name="20% - Accent1 8 2 2 3 2 4" xfId="51574" xr:uid="{00000000-0005-0000-0000-0000BFC80000}"/>
    <cellStyle name="20% - Accent1 8 2 2 3 3" xfId="51575" xr:uid="{00000000-0005-0000-0000-0000C0C80000}"/>
    <cellStyle name="20% - Accent1 8 2 2 3 3 2" xfId="51576" xr:uid="{00000000-0005-0000-0000-0000C1C80000}"/>
    <cellStyle name="20% - Accent1 8 2 2 3 3 2 2" xfId="51577" xr:uid="{00000000-0005-0000-0000-0000C2C80000}"/>
    <cellStyle name="20% - Accent1 8 2 2 3 3 2 2 2" xfId="51578" xr:uid="{00000000-0005-0000-0000-0000C3C80000}"/>
    <cellStyle name="20% - Accent1 8 2 2 3 3 2 3" xfId="51579" xr:uid="{00000000-0005-0000-0000-0000C4C80000}"/>
    <cellStyle name="20% - Accent1 8 2 2 3 3 3" xfId="51580" xr:uid="{00000000-0005-0000-0000-0000C5C80000}"/>
    <cellStyle name="20% - Accent1 8 2 2 3 3 3 2" xfId="51581" xr:uid="{00000000-0005-0000-0000-0000C6C80000}"/>
    <cellStyle name="20% - Accent1 8 2 2 3 3 4" xfId="51582" xr:uid="{00000000-0005-0000-0000-0000C7C80000}"/>
    <cellStyle name="20% - Accent1 8 2 2 3 4" xfId="51583" xr:uid="{00000000-0005-0000-0000-0000C8C80000}"/>
    <cellStyle name="20% - Accent1 8 2 2 3 4 2" xfId="51584" xr:uid="{00000000-0005-0000-0000-0000C9C80000}"/>
    <cellStyle name="20% - Accent1 8 2 2 3 4 2 2" xfId="51585" xr:uid="{00000000-0005-0000-0000-0000CAC80000}"/>
    <cellStyle name="20% - Accent1 8 2 2 3 4 2 2 2" xfId="51586" xr:uid="{00000000-0005-0000-0000-0000CBC80000}"/>
    <cellStyle name="20% - Accent1 8 2 2 3 4 2 3" xfId="51587" xr:uid="{00000000-0005-0000-0000-0000CCC80000}"/>
    <cellStyle name="20% - Accent1 8 2 2 3 4 3" xfId="51588" xr:uid="{00000000-0005-0000-0000-0000CDC80000}"/>
    <cellStyle name="20% - Accent1 8 2 2 3 4 3 2" xfId="51589" xr:uid="{00000000-0005-0000-0000-0000CEC80000}"/>
    <cellStyle name="20% - Accent1 8 2 2 3 4 4" xfId="51590" xr:uid="{00000000-0005-0000-0000-0000CFC80000}"/>
    <cellStyle name="20% - Accent1 8 2 2 3 5" xfId="51591" xr:uid="{00000000-0005-0000-0000-0000D0C80000}"/>
    <cellStyle name="20% - Accent1 8 2 2 3 5 2" xfId="51592" xr:uid="{00000000-0005-0000-0000-0000D1C80000}"/>
    <cellStyle name="20% - Accent1 8 2 2 3 5 2 2" xfId="51593" xr:uid="{00000000-0005-0000-0000-0000D2C80000}"/>
    <cellStyle name="20% - Accent1 8 2 2 3 5 3" xfId="51594" xr:uid="{00000000-0005-0000-0000-0000D3C80000}"/>
    <cellStyle name="20% - Accent1 8 2 2 3 6" xfId="51595" xr:uid="{00000000-0005-0000-0000-0000D4C80000}"/>
    <cellStyle name="20% - Accent1 8 2 2 3 6 2" xfId="51596" xr:uid="{00000000-0005-0000-0000-0000D5C80000}"/>
    <cellStyle name="20% - Accent1 8 2 2 3 6 2 2" xfId="51597" xr:uid="{00000000-0005-0000-0000-0000D6C80000}"/>
    <cellStyle name="20% - Accent1 8 2 2 3 6 3" xfId="51598" xr:uid="{00000000-0005-0000-0000-0000D7C80000}"/>
    <cellStyle name="20% - Accent1 8 2 2 3 7" xfId="51599" xr:uid="{00000000-0005-0000-0000-0000D8C80000}"/>
    <cellStyle name="20% - Accent1 8 2 2 3 7 2" xfId="51600" xr:uid="{00000000-0005-0000-0000-0000D9C80000}"/>
    <cellStyle name="20% - Accent1 8 2 2 3 8" xfId="51601" xr:uid="{00000000-0005-0000-0000-0000DAC80000}"/>
    <cellStyle name="20% - Accent1 8 2 2 3 8 2" xfId="51602" xr:uid="{00000000-0005-0000-0000-0000DBC80000}"/>
    <cellStyle name="20% - Accent1 8 2 2 3 9" xfId="51603" xr:uid="{00000000-0005-0000-0000-0000DCC80000}"/>
    <cellStyle name="20% - Accent1 8 2 2 4" xfId="51604" xr:uid="{00000000-0005-0000-0000-0000DDC80000}"/>
    <cellStyle name="20% - Accent1 8 2 2 4 2" xfId="51605" xr:uid="{00000000-0005-0000-0000-0000DEC80000}"/>
    <cellStyle name="20% - Accent1 8 2 2 4 2 2" xfId="51606" xr:uid="{00000000-0005-0000-0000-0000DFC80000}"/>
    <cellStyle name="20% - Accent1 8 2 2 4 2 2 2" xfId="51607" xr:uid="{00000000-0005-0000-0000-0000E0C80000}"/>
    <cellStyle name="20% - Accent1 8 2 2 4 2 3" xfId="51608" xr:uid="{00000000-0005-0000-0000-0000E1C80000}"/>
    <cellStyle name="20% - Accent1 8 2 2 4 3" xfId="51609" xr:uid="{00000000-0005-0000-0000-0000E2C80000}"/>
    <cellStyle name="20% - Accent1 8 2 2 4 3 2" xfId="51610" xr:uid="{00000000-0005-0000-0000-0000E3C80000}"/>
    <cellStyle name="20% - Accent1 8 2 2 4 4" xfId="51611" xr:uid="{00000000-0005-0000-0000-0000E4C80000}"/>
    <cellStyle name="20% - Accent1 8 2 2 5" xfId="51612" xr:uid="{00000000-0005-0000-0000-0000E5C80000}"/>
    <cellStyle name="20% - Accent1 8 2 2 5 2" xfId="51613" xr:uid="{00000000-0005-0000-0000-0000E6C80000}"/>
    <cellStyle name="20% - Accent1 8 2 2 5 2 2" xfId="51614" xr:uid="{00000000-0005-0000-0000-0000E7C80000}"/>
    <cellStyle name="20% - Accent1 8 2 2 5 2 2 2" xfId="51615" xr:uid="{00000000-0005-0000-0000-0000E8C80000}"/>
    <cellStyle name="20% - Accent1 8 2 2 5 2 3" xfId="51616" xr:uid="{00000000-0005-0000-0000-0000E9C80000}"/>
    <cellStyle name="20% - Accent1 8 2 2 5 3" xfId="51617" xr:uid="{00000000-0005-0000-0000-0000EAC80000}"/>
    <cellStyle name="20% - Accent1 8 2 2 5 3 2" xfId="51618" xr:uid="{00000000-0005-0000-0000-0000EBC80000}"/>
    <cellStyle name="20% - Accent1 8 2 2 5 4" xfId="51619" xr:uid="{00000000-0005-0000-0000-0000ECC80000}"/>
    <cellStyle name="20% - Accent1 8 2 2 6" xfId="51620" xr:uid="{00000000-0005-0000-0000-0000EDC80000}"/>
    <cellStyle name="20% - Accent1 8 2 2 6 2" xfId="51621" xr:uid="{00000000-0005-0000-0000-0000EEC80000}"/>
    <cellStyle name="20% - Accent1 8 2 2 6 2 2" xfId="51622" xr:uid="{00000000-0005-0000-0000-0000EFC80000}"/>
    <cellStyle name="20% - Accent1 8 2 2 6 2 2 2" xfId="51623" xr:uid="{00000000-0005-0000-0000-0000F0C80000}"/>
    <cellStyle name="20% - Accent1 8 2 2 6 2 3" xfId="51624" xr:uid="{00000000-0005-0000-0000-0000F1C80000}"/>
    <cellStyle name="20% - Accent1 8 2 2 6 3" xfId="51625" xr:uid="{00000000-0005-0000-0000-0000F2C80000}"/>
    <cellStyle name="20% - Accent1 8 2 2 6 3 2" xfId="51626" xr:uid="{00000000-0005-0000-0000-0000F3C80000}"/>
    <cellStyle name="20% - Accent1 8 2 2 6 4" xfId="51627" xr:uid="{00000000-0005-0000-0000-0000F4C80000}"/>
    <cellStyle name="20% - Accent1 8 2 2 7" xfId="51628" xr:uid="{00000000-0005-0000-0000-0000F5C80000}"/>
    <cellStyle name="20% - Accent1 8 2 2 7 2" xfId="51629" xr:uid="{00000000-0005-0000-0000-0000F6C80000}"/>
    <cellStyle name="20% - Accent1 8 2 2 7 2 2" xfId="51630" xr:uid="{00000000-0005-0000-0000-0000F7C80000}"/>
    <cellStyle name="20% - Accent1 8 2 2 7 3" xfId="51631" xr:uid="{00000000-0005-0000-0000-0000F8C80000}"/>
    <cellStyle name="20% - Accent1 8 2 2 8" xfId="51632" xr:uid="{00000000-0005-0000-0000-0000F9C80000}"/>
    <cellStyle name="20% - Accent1 8 2 2 8 2" xfId="51633" xr:uid="{00000000-0005-0000-0000-0000FAC80000}"/>
    <cellStyle name="20% - Accent1 8 2 2 8 2 2" xfId="51634" xr:uid="{00000000-0005-0000-0000-0000FBC80000}"/>
    <cellStyle name="20% - Accent1 8 2 2 8 3" xfId="51635" xr:uid="{00000000-0005-0000-0000-0000FCC80000}"/>
    <cellStyle name="20% - Accent1 8 2 2 9" xfId="51636" xr:uid="{00000000-0005-0000-0000-0000FDC80000}"/>
    <cellStyle name="20% - Accent1 8 2 2 9 2" xfId="51637" xr:uid="{00000000-0005-0000-0000-0000FEC80000}"/>
    <cellStyle name="20% - Accent1 8 2 3" xfId="51638" xr:uid="{00000000-0005-0000-0000-0000FFC80000}"/>
    <cellStyle name="20% - Accent1 8 2 3 10" xfId="51639" xr:uid="{00000000-0005-0000-0000-000000C90000}"/>
    <cellStyle name="20% - Accent1 8 2 3 10 2" xfId="51640" xr:uid="{00000000-0005-0000-0000-000001C90000}"/>
    <cellStyle name="20% - Accent1 8 2 3 11" xfId="51641" xr:uid="{00000000-0005-0000-0000-000002C90000}"/>
    <cellStyle name="20% - Accent1 8 2 3 2" xfId="51642" xr:uid="{00000000-0005-0000-0000-000003C90000}"/>
    <cellStyle name="20% - Accent1 8 2 3 2 2" xfId="51643" xr:uid="{00000000-0005-0000-0000-000004C90000}"/>
    <cellStyle name="20% - Accent1 8 2 3 2 2 2" xfId="51644" xr:uid="{00000000-0005-0000-0000-000005C90000}"/>
    <cellStyle name="20% - Accent1 8 2 3 2 2 2 2" xfId="51645" xr:uid="{00000000-0005-0000-0000-000006C90000}"/>
    <cellStyle name="20% - Accent1 8 2 3 2 2 2 2 2" xfId="51646" xr:uid="{00000000-0005-0000-0000-000007C90000}"/>
    <cellStyle name="20% - Accent1 8 2 3 2 2 2 3" xfId="51647" xr:uid="{00000000-0005-0000-0000-000008C90000}"/>
    <cellStyle name="20% - Accent1 8 2 3 2 2 3" xfId="51648" xr:uid="{00000000-0005-0000-0000-000009C90000}"/>
    <cellStyle name="20% - Accent1 8 2 3 2 2 3 2" xfId="51649" xr:uid="{00000000-0005-0000-0000-00000AC90000}"/>
    <cellStyle name="20% - Accent1 8 2 3 2 2 4" xfId="51650" xr:uid="{00000000-0005-0000-0000-00000BC90000}"/>
    <cellStyle name="20% - Accent1 8 2 3 2 3" xfId="51651" xr:uid="{00000000-0005-0000-0000-00000CC90000}"/>
    <cellStyle name="20% - Accent1 8 2 3 2 3 2" xfId="51652" xr:uid="{00000000-0005-0000-0000-00000DC90000}"/>
    <cellStyle name="20% - Accent1 8 2 3 2 3 2 2" xfId="51653" xr:uid="{00000000-0005-0000-0000-00000EC90000}"/>
    <cellStyle name="20% - Accent1 8 2 3 2 3 2 2 2" xfId="51654" xr:uid="{00000000-0005-0000-0000-00000FC90000}"/>
    <cellStyle name="20% - Accent1 8 2 3 2 3 2 3" xfId="51655" xr:uid="{00000000-0005-0000-0000-000010C90000}"/>
    <cellStyle name="20% - Accent1 8 2 3 2 3 3" xfId="51656" xr:uid="{00000000-0005-0000-0000-000011C90000}"/>
    <cellStyle name="20% - Accent1 8 2 3 2 3 3 2" xfId="51657" xr:uid="{00000000-0005-0000-0000-000012C90000}"/>
    <cellStyle name="20% - Accent1 8 2 3 2 3 4" xfId="51658" xr:uid="{00000000-0005-0000-0000-000013C90000}"/>
    <cellStyle name="20% - Accent1 8 2 3 2 4" xfId="51659" xr:uid="{00000000-0005-0000-0000-000014C90000}"/>
    <cellStyle name="20% - Accent1 8 2 3 2 4 2" xfId="51660" xr:uid="{00000000-0005-0000-0000-000015C90000}"/>
    <cellStyle name="20% - Accent1 8 2 3 2 4 2 2" xfId="51661" xr:uid="{00000000-0005-0000-0000-000016C90000}"/>
    <cellStyle name="20% - Accent1 8 2 3 2 4 2 2 2" xfId="51662" xr:uid="{00000000-0005-0000-0000-000017C90000}"/>
    <cellStyle name="20% - Accent1 8 2 3 2 4 2 3" xfId="51663" xr:uid="{00000000-0005-0000-0000-000018C90000}"/>
    <cellStyle name="20% - Accent1 8 2 3 2 4 3" xfId="51664" xr:uid="{00000000-0005-0000-0000-000019C90000}"/>
    <cellStyle name="20% - Accent1 8 2 3 2 4 3 2" xfId="51665" xr:uid="{00000000-0005-0000-0000-00001AC90000}"/>
    <cellStyle name="20% - Accent1 8 2 3 2 4 4" xfId="51666" xr:uid="{00000000-0005-0000-0000-00001BC90000}"/>
    <cellStyle name="20% - Accent1 8 2 3 2 5" xfId="51667" xr:uid="{00000000-0005-0000-0000-00001CC90000}"/>
    <cellStyle name="20% - Accent1 8 2 3 2 5 2" xfId="51668" xr:uid="{00000000-0005-0000-0000-00001DC90000}"/>
    <cellStyle name="20% - Accent1 8 2 3 2 5 2 2" xfId="51669" xr:uid="{00000000-0005-0000-0000-00001EC90000}"/>
    <cellStyle name="20% - Accent1 8 2 3 2 5 3" xfId="51670" xr:uid="{00000000-0005-0000-0000-00001FC90000}"/>
    <cellStyle name="20% - Accent1 8 2 3 2 6" xfId="51671" xr:uid="{00000000-0005-0000-0000-000020C90000}"/>
    <cellStyle name="20% - Accent1 8 2 3 2 6 2" xfId="51672" xr:uid="{00000000-0005-0000-0000-000021C90000}"/>
    <cellStyle name="20% - Accent1 8 2 3 2 6 2 2" xfId="51673" xr:uid="{00000000-0005-0000-0000-000022C90000}"/>
    <cellStyle name="20% - Accent1 8 2 3 2 6 3" xfId="51674" xr:uid="{00000000-0005-0000-0000-000023C90000}"/>
    <cellStyle name="20% - Accent1 8 2 3 2 7" xfId="51675" xr:uid="{00000000-0005-0000-0000-000024C90000}"/>
    <cellStyle name="20% - Accent1 8 2 3 2 7 2" xfId="51676" xr:uid="{00000000-0005-0000-0000-000025C90000}"/>
    <cellStyle name="20% - Accent1 8 2 3 2 8" xfId="51677" xr:uid="{00000000-0005-0000-0000-000026C90000}"/>
    <cellStyle name="20% - Accent1 8 2 3 2 8 2" xfId="51678" xr:uid="{00000000-0005-0000-0000-000027C90000}"/>
    <cellStyle name="20% - Accent1 8 2 3 2 9" xfId="51679" xr:uid="{00000000-0005-0000-0000-000028C90000}"/>
    <cellStyle name="20% - Accent1 8 2 3 3" xfId="51680" xr:uid="{00000000-0005-0000-0000-000029C90000}"/>
    <cellStyle name="20% - Accent1 8 2 3 3 2" xfId="51681" xr:uid="{00000000-0005-0000-0000-00002AC90000}"/>
    <cellStyle name="20% - Accent1 8 2 3 3 2 2" xfId="51682" xr:uid="{00000000-0005-0000-0000-00002BC90000}"/>
    <cellStyle name="20% - Accent1 8 2 3 3 2 2 2" xfId="51683" xr:uid="{00000000-0005-0000-0000-00002CC90000}"/>
    <cellStyle name="20% - Accent1 8 2 3 3 2 2 2 2" xfId="51684" xr:uid="{00000000-0005-0000-0000-00002DC90000}"/>
    <cellStyle name="20% - Accent1 8 2 3 3 2 2 3" xfId="51685" xr:uid="{00000000-0005-0000-0000-00002EC90000}"/>
    <cellStyle name="20% - Accent1 8 2 3 3 2 3" xfId="51686" xr:uid="{00000000-0005-0000-0000-00002FC90000}"/>
    <cellStyle name="20% - Accent1 8 2 3 3 2 3 2" xfId="51687" xr:uid="{00000000-0005-0000-0000-000030C90000}"/>
    <cellStyle name="20% - Accent1 8 2 3 3 2 4" xfId="51688" xr:uid="{00000000-0005-0000-0000-000031C90000}"/>
    <cellStyle name="20% - Accent1 8 2 3 3 3" xfId="51689" xr:uid="{00000000-0005-0000-0000-000032C90000}"/>
    <cellStyle name="20% - Accent1 8 2 3 3 3 2" xfId="51690" xr:uid="{00000000-0005-0000-0000-000033C90000}"/>
    <cellStyle name="20% - Accent1 8 2 3 3 3 2 2" xfId="51691" xr:uid="{00000000-0005-0000-0000-000034C90000}"/>
    <cellStyle name="20% - Accent1 8 2 3 3 3 2 2 2" xfId="51692" xr:uid="{00000000-0005-0000-0000-000035C90000}"/>
    <cellStyle name="20% - Accent1 8 2 3 3 3 2 3" xfId="51693" xr:uid="{00000000-0005-0000-0000-000036C90000}"/>
    <cellStyle name="20% - Accent1 8 2 3 3 3 3" xfId="51694" xr:uid="{00000000-0005-0000-0000-000037C90000}"/>
    <cellStyle name="20% - Accent1 8 2 3 3 3 3 2" xfId="51695" xr:uid="{00000000-0005-0000-0000-000038C90000}"/>
    <cellStyle name="20% - Accent1 8 2 3 3 3 4" xfId="51696" xr:uid="{00000000-0005-0000-0000-000039C90000}"/>
    <cellStyle name="20% - Accent1 8 2 3 3 4" xfId="51697" xr:uid="{00000000-0005-0000-0000-00003AC90000}"/>
    <cellStyle name="20% - Accent1 8 2 3 3 4 2" xfId="51698" xr:uid="{00000000-0005-0000-0000-00003BC90000}"/>
    <cellStyle name="20% - Accent1 8 2 3 3 4 2 2" xfId="51699" xr:uid="{00000000-0005-0000-0000-00003CC90000}"/>
    <cellStyle name="20% - Accent1 8 2 3 3 4 2 2 2" xfId="51700" xr:uid="{00000000-0005-0000-0000-00003DC90000}"/>
    <cellStyle name="20% - Accent1 8 2 3 3 4 2 3" xfId="51701" xr:uid="{00000000-0005-0000-0000-00003EC90000}"/>
    <cellStyle name="20% - Accent1 8 2 3 3 4 3" xfId="51702" xr:uid="{00000000-0005-0000-0000-00003FC90000}"/>
    <cellStyle name="20% - Accent1 8 2 3 3 4 3 2" xfId="51703" xr:uid="{00000000-0005-0000-0000-000040C90000}"/>
    <cellStyle name="20% - Accent1 8 2 3 3 4 4" xfId="51704" xr:uid="{00000000-0005-0000-0000-000041C90000}"/>
    <cellStyle name="20% - Accent1 8 2 3 3 5" xfId="51705" xr:uid="{00000000-0005-0000-0000-000042C90000}"/>
    <cellStyle name="20% - Accent1 8 2 3 3 5 2" xfId="51706" xr:uid="{00000000-0005-0000-0000-000043C90000}"/>
    <cellStyle name="20% - Accent1 8 2 3 3 5 2 2" xfId="51707" xr:uid="{00000000-0005-0000-0000-000044C90000}"/>
    <cellStyle name="20% - Accent1 8 2 3 3 5 3" xfId="51708" xr:uid="{00000000-0005-0000-0000-000045C90000}"/>
    <cellStyle name="20% - Accent1 8 2 3 3 6" xfId="51709" xr:uid="{00000000-0005-0000-0000-000046C90000}"/>
    <cellStyle name="20% - Accent1 8 2 3 3 6 2" xfId="51710" xr:uid="{00000000-0005-0000-0000-000047C90000}"/>
    <cellStyle name="20% - Accent1 8 2 3 3 6 2 2" xfId="51711" xr:uid="{00000000-0005-0000-0000-000048C90000}"/>
    <cellStyle name="20% - Accent1 8 2 3 3 6 3" xfId="51712" xr:uid="{00000000-0005-0000-0000-000049C90000}"/>
    <cellStyle name="20% - Accent1 8 2 3 3 7" xfId="51713" xr:uid="{00000000-0005-0000-0000-00004AC90000}"/>
    <cellStyle name="20% - Accent1 8 2 3 3 7 2" xfId="51714" xr:uid="{00000000-0005-0000-0000-00004BC90000}"/>
    <cellStyle name="20% - Accent1 8 2 3 3 8" xfId="51715" xr:uid="{00000000-0005-0000-0000-00004CC90000}"/>
    <cellStyle name="20% - Accent1 8 2 3 3 8 2" xfId="51716" xr:uid="{00000000-0005-0000-0000-00004DC90000}"/>
    <cellStyle name="20% - Accent1 8 2 3 3 9" xfId="51717" xr:uid="{00000000-0005-0000-0000-00004EC90000}"/>
    <cellStyle name="20% - Accent1 8 2 3 4" xfId="51718" xr:uid="{00000000-0005-0000-0000-00004FC90000}"/>
    <cellStyle name="20% - Accent1 8 2 3 4 2" xfId="51719" xr:uid="{00000000-0005-0000-0000-000050C90000}"/>
    <cellStyle name="20% - Accent1 8 2 3 4 2 2" xfId="51720" xr:uid="{00000000-0005-0000-0000-000051C90000}"/>
    <cellStyle name="20% - Accent1 8 2 3 4 2 2 2" xfId="51721" xr:uid="{00000000-0005-0000-0000-000052C90000}"/>
    <cellStyle name="20% - Accent1 8 2 3 4 2 3" xfId="51722" xr:uid="{00000000-0005-0000-0000-000053C90000}"/>
    <cellStyle name="20% - Accent1 8 2 3 4 3" xfId="51723" xr:uid="{00000000-0005-0000-0000-000054C90000}"/>
    <cellStyle name="20% - Accent1 8 2 3 4 3 2" xfId="51724" xr:uid="{00000000-0005-0000-0000-000055C90000}"/>
    <cellStyle name="20% - Accent1 8 2 3 4 4" xfId="51725" xr:uid="{00000000-0005-0000-0000-000056C90000}"/>
    <cellStyle name="20% - Accent1 8 2 3 5" xfId="51726" xr:uid="{00000000-0005-0000-0000-000057C90000}"/>
    <cellStyle name="20% - Accent1 8 2 3 5 2" xfId="51727" xr:uid="{00000000-0005-0000-0000-000058C90000}"/>
    <cellStyle name="20% - Accent1 8 2 3 5 2 2" xfId="51728" xr:uid="{00000000-0005-0000-0000-000059C90000}"/>
    <cellStyle name="20% - Accent1 8 2 3 5 2 2 2" xfId="51729" xr:uid="{00000000-0005-0000-0000-00005AC90000}"/>
    <cellStyle name="20% - Accent1 8 2 3 5 2 3" xfId="51730" xr:uid="{00000000-0005-0000-0000-00005BC90000}"/>
    <cellStyle name="20% - Accent1 8 2 3 5 3" xfId="51731" xr:uid="{00000000-0005-0000-0000-00005CC90000}"/>
    <cellStyle name="20% - Accent1 8 2 3 5 3 2" xfId="51732" xr:uid="{00000000-0005-0000-0000-00005DC90000}"/>
    <cellStyle name="20% - Accent1 8 2 3 5 4" xfId="51733" xr:uid="{00000000-0005-0000-0000-00005EC90000}"/>
    <cellStyle name="20% - Accent1 8 2 3 6" xfId="51734" xr:uid="{00000000-0005-0000-0000-00005FC90000}"/>
    <cellStyle name="20% - Accent1 8 2 3 6 2" xfId="51735" xr:uid="{00000000-0005-0000-0000-000060C90000}"/>
    <cellStyle name="20% - Accent1 8 2 3 6 2 2" xfId="51736" xr:uid="{00000000-0005-0000-0000-000061C90000}"/>
    <cellStyle name="20% - Accent1 8 2 3 6 2 2 2" xfId="51737" xr:uid="{00000000-0005-0000-0000-000062C90000}"/>
    <cellStyle name="20% - Accent1 8 2 3 6 2 3" xfId="51738" xr:uid="{00000000-0005-0000-0000-000063C90000}"/>
    <cellStyle name="20% - Accent1 8 2 3 6 3" xfId="51739" xr:uid="{00000000-0005-0000-0000-000064C90000}"/>
    <cellStyle name="20% - Accent1 8 2 3 6 3 2" xfId="51740" xr:uid="{00000000-0005-0000-0000-000065C90000}"/>
    <cellStyle name="20% - Accent1 8 2 3 6 4" xfId="51741" xr:uid="{00000000-0005-0000-0000-000066C90000}"/>
    <cellStyle name="20% - Accent1 8 2 3 7" xfId="51742" xr:uid="{00000000-0005-0000-0000-000067C90000}"/>
    <cellStyle name="20% - Accent1 8 2 3 7 2" xfId="51743" xr:uid="{00000000-0005-0000-0000-000068C90000}"/>
    <cellStyle name="20% - Accent1 8 2 3 7 2 2" xfId="51744" xr:uid="{00000000-0005-0000-0000-000069C90000}"/>
    <cellStyle name="20% - Accent1 8 2 3 7 3" xfId="51745" xr:uid="{00000000-0005-0000-0000-00006AC90000}"/>
    <cellStyle name="20% - Accent1 8 2 3 8" xfId="51746" xr:uid="{00000000-0005-0000-0000-00006BC90000}"/>
    <cellStyle name="20% - Accent1 8 2 3 8 2" xfId="51747" xr:uid="{00000000-0005-0000-0000-00006CC90000}"/>
    <cellStyle name="20% - Accent1 8 2 3 8 2 2" xfId="51748" xr:uid="{00000000-0005-0000-0000-00006DC90000}"/>
    <cellStyle name="20% - Accent1 8 2 3 8 3" xfId="51749" xr:uid="{00000000-0005-0000-0000-00006EC90000}"/>
    <cellStyle name="20% - Accent1 8 2 3 9" xfId="51750" xr:uid="{00000000-0005-0000-0000-00006FC90000}"/>
    <cellStyle name="20% - Accent1 8 2 3 9 2" xfId="51751" xr:uid="{00000000-0005-0000-0000-000070C90000}"/>
    <cellStyle name="20% - Accent1 8 2 4" xfId="51752" xr:uid="{00000000-0005-0000-0000-000071C90000}"/>
    <cellStyle name="20% - Accent1 8 2 4 10" xfId="51753" xr:uid="{00000000-0005-0000-0000-000072C90000}"/>
    <cellStyle name="20% - Accent1 8 2 4 10 2" xfId="51754" xr:uid="{00000000-0005-0000-0000-000073C90000}"/>
    <cellStyle name="20% - Accent1 8 2 4 11" xfId="51755" xr:uid="{00000000-0005-0000-0000-000074C90000}"/>
    <cellStyle name="20% - Accent1 8 2 4 2" xfId="51756" xr:uid="{00000000-0005-0000-0000-000075C90000}"/>
    <cellStyle name="20% - Accent1 8 2 4 2 2" xfId="51757" xr:uid="{00000000-0005-0000-0000-000076C90000}"/>
    <cellStyle name="20% - Accent1 8 2 4 2 2 2" xfId="51758" xr:uid="{00000000-0005-0000-0000-000077C90000}"/>
    <cellStyle name="20% - Accent1 8 2 4 2 2 2 2" xfId="51759" xr:uid="{00000000-0005-0000-0000-000078C90000}"/>
    <cellStyle name="20% - Accent1 8 2 4 2 2 2 2 2" xfId="51760" xr:uid="{00000000-0005-0000-0000-000079C90000}"/>
    <cellStyle name="20% - Accent1 8 2 4 2 2 2 3" xfId="51761" xr:uid="{00000000-0005-0000-0000-00007AC90000}"/>
    <cellStyle name="20% - Accent1 8 2 4 2 2 3" xfId="51762" xr:uid="{00000000-0005-0000-0000-00007BC90000}"/>
    <cellStyle name="20% - Accent1 8 2 4 2 2 3 2" xfId="51763" xr:uid="{00000000-0005-0000-0000-00007CC90000}"/>
    <cellStyle name="20% - Accent1 8 2 4 2 2 4" xfId="51764" xr:uid="{00000000-0005-0000-0000-00007DC90000}"/>
    <cellStyle name="20% - Accent1 8 2 4 2 3" xfId="51765" xr:uid="{00000000-0005-0000-0000-00007EC90000}"/>
    <cellStyle name="20% - Accent1 8 2 4 2 3 2" xfId="51766" xr:uid="{00000000-0005-0000-0000-00007FC90000}"/>
    <cellStyle name="20% - Accent1 8 2 4 2 3 2 2" xfId="51767" xr:uid="{00000000-0005-0000-0000-000080C90000}"/>
    <cellStyle name="20% - Accent1 8 2 4 2 3 2 2 2" xfId="51768" xr:uid="{00000000-0005-0000-0000-000081C90000}"/>
    <cellStyle name="20% - Accent1 8 2 4 2 3 2 3" xfId="51769" xr:uid="{00000000-0005-0000-0000-000082C90000}"/>
    <cellStyle name="20% - Accent1 8 2 4 2 3 3" xfId="51770" xr:uid="{00000000-0005-0000-0000-000083C90000}"/>
    <cellStyle name="20% - Accent1 8 2 4 2 3 3 2" xfId="51771" xr:uid="{00000000-0005-0000-0000-000084C90000}"/>
    <cellStyle name="20% - Accent1 8 2 4 2 3 4" xfId="51772" xr:uid="{00000000-0005-0000-0000-000085C90000}"/>
    <cellStyle name="20% - Accent1 8 2 4 2 4" xfId="51773" xr:uid="{00000000-0005-0000-0000-000086C90000}"/>
    <cellStyle name="20% - Accent1 8 2 4 2 4 2" xfId="51774" xr:uid="{00000000-0005-0000-0000-000087C90000}"/>
    <cellStyle name="20% - Accent1 8 2 4 2 4 2 2" xfId="51775" xr:uid="{00000000-0005-0000-0000-000088C90000}"/>
    <cellStyle name="20% - Accent1 8 2 4 2 4 2 2 2" xfId="51776" xr:uid="{00000000-0005-0000-0000-000089C90000}"/>
    <cellStyle name="20% - Accent1 8 2 4 2 4 2 3" xfId="51777" xr:uid="{00000000-0005-0000-0000-00008AC90000}"/>
    <cellStyle name="20% - Accent1 8 2 4 2 4 3" xfId="51778" xr:uid="{00000000-0005-0000-0000-00008BC90000}"/>
    <cellStyle name="20% - Accent1 8 2 4 2 4 3 2" xfId="51779" xr:uid="{00000000-0005-0000-0000-00008CC90000}"/>
    <cellStyle name="20% - Accent1 8 2 4 2 4 4" xfId="51780" xr:uid="{00000000-0005-0000-0000-00008DC90000}"/>
    <cellStyle name="20% - Accent1 8 2 4 2 5" xfId="51781" xr:uid="{00000000-0005-0000-0000-00008EC90000}"/>
    <cellStyle name="20% - Accent1 8 2 4 2 5 2" xfId="51782" xr:uid="{00000000-0005-0000-0000-00008FC90000}"/>
    <cellStyle name="20% - Accent1 8 2 4 2 5 2 2" xfId="51783" xr:uid="{00000000-0005-0000-0000-000090C90000}"/>
    <cellStyle name="20% - Accent1 8 2 4 2 5 3" xfId="51784" xr:uid="{00000000-0005-0000-0000-000091C90000}"/>
    <cellStyle name="20% - Accent1 8 2 4 2 6" xfId="51785" xr:uid="{00000000-0005-0000-0000-000092C90000}"/>
    <cellStyle name="20% - Accent1 8 2 4 2 6 2" xfId="51786" xr:uid="{00000000-0005-0000-0000-000093C90000}"/>
    <cellStyle name="20% - Accent1 8 2 4 2 6 2 2" xfId="51787" xr:uid="{00000000-0005-0000-0000-000094C90000}"/>
    <cellStyle name="20% - Accent1 8 2 4 2 6 3" xfId="51788" xr:uid="{00000000-0005-0000-0000-000095C90000}"/>
    <cellStyle name="20% - Accent1 8 2 4 2 7" xfId="51789" xr:uid="{00000000-0005-0000-0000-000096C90000}"/>
    <cellStyle name="20% - Accent1 8 2 4 2 7 2" xfId="51790" xr:uid="{00000000-0005-0000-0000-000097C90000}"/>
    <cellStyle name="20% - Accent1 8 2 4 2 8" xfId="51791" xr:uid="{00000000-0005-0000-0000-000098C90000}"/>
    <cellStyle name="20% - Accent1 8 2 4 2 8 2" xfId="51792" xr:uid="{00000000-0005-0000-0000-000099C90000}"/>
    <cellStyle name="20% - Accent1 8 2 4 2 9" xfId="51793" xr:uid="{00000000-0005-0000-0000-00009AC90000}"/>
    <cellStyle name="20% - Accent1 8 2 4 3" xfId="51794" xr:uid="{00000000-0005-0000-0000-00009BC90000}"/>
    <cellStyle name="20% - Accent1 8 2 4 3 2" xfId="51795" xr:uid="{00000000-0005-0000-0000-00009CC90000}"/>
    <cellStyle name="20% - Accent1 8 2 4 3 2 2" xfId="51796" xr:uid="{00000000-0005-0000-0000-00009DC90000}"/>
    <cellStyle name="20% - Accent1 8 2 4 3 2 2 2" xfId="51797" xr:uid="{00000000-0005-0000-0000-00009EC90000}"/>
    <cellStyle name="20% - Accent1 8 2 4 3 2 2 2 2" xfId="51798" xr:uid="{00000000-0005-0000-0000-00009FC90000}"/>
    <cellStyle name="20% - Accent1 8 2 4 3 2 2 3" xfId="51799" xr:uid="{00000000-0005-0000-0000-0000A0C90000}"/>
    <cellStyle name="20% - Accent1 8 2 4 3 2 3" xfId="51800" xr:uid="{00000000-0005-0000-0000-0000A1C90000}"/>
    <cellStyle name="20% - Accent1 8 2 4 3 2 3 2" xfId="51801" xr:uid="{00000000-0005-0000-0000-0000A2C90000}"/>
    <cellStyle name="20% - Accent1 8 2 4 3 2 4" xfId="51802" xr:uid="{00000000-0005-0000-0000-0000A3C90000}"/>
    <cellStyle name="20% - Accent1 8 2 4 3 3" xfId="51803" xr:uid="{00000000-0005-0000-0000-0000A4C90000}"/>
    <cellStyle name="20% - Accent1 8 2 4 3 3 2" xfId="51804" xr:uid="{00000000-0005-0000-0000-0000A5C90000}"/>
    <cellStyle name="20% - Accent1 8 2 4 3 3 2 2" xfId="51805" xr:uid="{00000000-0005-0000-0000-0000A6C90000}"/>
    <cellStyle name="20% - Accent1 8 2 4 3 3 2 2 2" xfId="51806" xr:uid="{00000000-0005-0000-0000-0000A7C90000}"/>
    <cellStyle name="20% - Accent1 8 2 4 3 3 2 3" xfId="51807" xr:uid="{00000000-0005-0000-0000-0000A8C90000}"/>
    <cellStyle name="20% - Accent1 8 2 4 3 3 3" xfId="51808" xr:uid="{00000000-0005-0000-0000-0000A9C90000}"/>
    <cellStyle name="20% - Accent1 8 2 4 3 3 3 2" xfId="51809" xr:uid="{00000000-0005-0000-0000-0000AAC90000}"/>
    <cellStyle name="20% - Accent1 8 2 4 3 3 4" xfId="51810" xr:uid="{00000000-0005-0000-0000-0000ABC90000}"/>
    <cellStyle name="20% - Accent1 8 2 4 3 4" xfId="51811" xr:uid="{00000000-0005-0000-0000-0000ACC90000}"/>
    <cellStyle name="20% - Accent1 8 2 4 3 4 2" xfId="51812" xr:uid="{00000000-0005-0000-0000-0000ADC90000}"/>
    <cellStyle name="20% - Accent1 8 2 4 3 4 2 2" xfId="51813" xr:uid="{00000000-0005-0000-0000-0000AEC90000}"/>
    <cellStyle name="20% - Accent1 8 2 4 3 4 2 2 2" xfId="51814" xr:uid="{00000000-0005-0000-0000-0000AFC90000}"/>
    <cellStyle name="20% - Accent1 8 2 4 3 4 2 3" xfId="51815" xr:uid="{00000000-0005-0000-0000-0000B0C90000}"/>
    <cellStyle name="20% - Accent1 8 2 4 3 4 3" xfId="51816" xr:uid="{00000000-0005-0000-0000-0000B1C90000}"/>
    <cellStyle name="20% - Accent1 8 2 4 3 4 3 2" xfId="51817" xr:uid="{00000000-0005-0000-0000-0000B2C90000}"/>
    <cellStyle name="20% - Accent1 8 2 4 3 4 4" xfId="51818" xr:uid="{00000000-0005-0000-0000-0000B3C90000}"/>
    <cellStyle name="20% - Accent1 8 2 4 3 5" xfId="51819" xr:uid="{00000000-0005-0000-0000-0000B4C90000}"/>
    <cellStyle name="20% - Accent1 8 2 4 3 5 2" xfId="51820" xr:uid="{00000000-0005-0000-0000-0000B5C90000}"/>
    <cellStyle name="20% - Accent1 8 2 4 3 5 2 2" xfId="51821" xr:uid="{00000000-0005-0000-0000-0000B6C90000}"/>
    <cellStyle name="20% - Accent1 8 2 4 3 5 3" xfId="51822" xr:uid="{00000000-0005-0000-0000-0000B7C90000}"/>
    <cellStyle name="20% - Accent1 8 2 4 3 6" xfId="51823" xr:uid="{00000000-0005-0000-0000-0000B8C90000}"/>
    <cellStyle name="20% - Accent1 8 2 4 3 6 2" xfId="51824" xr:uid="{00000000-0005-0000-0000-0000B9C90000}"/>
    <cellStyle name="20% - Accent1 8 2 4 3 6 2 2" xfId="51825" xr:uid="{00000000-0005-0000-0000-0000BAC90000}"/>
    <cellStyle name="20% - Accent1 8 2 4 3 6 3" xfId="51826" xr:uid="{00000000-0005-0000-0000-0000BBC90000}"/>
    <cellStyle name="20% - Accent1 8 2 4 3 7" xfId="51827" xr:uid="{00000000-0005-0000-0000-0000BCC90000}"/>
    <cellStyle name="20% - Accent1 8 2 4 3 7 2" xfId="51828" xr:uid="{00000000-0005-0000-0000-0000BDC90000}"/>
    <cellStyle name="20% - Accent1 8 2 4 3 8" xfId="51829" xr:uid="{00000000-0005-0000-0000-0000BEC90000}"/>
    <cellStyle name="20% - Accent1 8 2 4 3 8 2" xfId="51830" xr:uid="{00000000-0005-0000-0000-0000BFC90000}"/>
    <cellStyle name="20% - Accent1 8 2 4 3 9" xfId="51831" xr:uid="{00000000-0005-0000-0000-0000C0C90000}"/>
    <cellStyle name="20% - Accent1 8 2 4 4" xfId="51832" xr:uid="{00000000-0005-0000-0000-0000C1C90000}"/>
    <cellStyle name="20% - Accent1 8 2 4 4 2" xfId="51833" xr:uid="{00000000-0005-0000-0000-0000C2C90000}"/>
    <cellStyle name="20% - Accent1 8 2 4 4 2 2" xfId="51834" xr:uid="{00000000-0005-0000-0000-0000C3C90000}"/>
    <cellStyle name="20% - Accent1 8 2 4 4 2 2 2" xfId="51835" xr:uid="{00000000-0005-0000-0000-0000C4C90000}"/>
    <cellStyle name="20% - Accent1 8 2 4 4 2 3" xfId="51836" xr:uid="{00000000-0005-0000-0000-0000C5C90000}"/>
    <cellStyle name="20% - Accent1 8 2 4 4 3" xfId="51837" xr:uid="{00000000-0005-0000-0000-0000C6C90000}"/>
    <cellStyle name="20% - Accent1 8 2 4 4 3 2" xfId="51838" xr:uid="{00000000-0005-0000-0000-0000C7C90000}"/>
    <cellStyle name="20% - Accent1 8 2 4 4 4" xfId="51839" xr:uid="{00000000-0005-0000-0000-0000C8C90000}"/>
    <cellStyle name="20% - Accent1 8 2 4 5" xfId="51840" xr:uid="{00000000-0005-0000-0000-0000C9C90000}"/>
    <cellStyle name="20% - Accent1 8 2 4 5 2" xfId="51841" xr:uid="{00000000-0005-0000-0000-0000CAC90000}"/>
    <cellStyle name="20% - Accent1 8 2 4 5 2 2" xfId="51842" xr:uid="{00000000-0005-0000-0000-0000CBC90000}"/>
    <cellStyle name="20% - Accent1 8 2 4 5 2 2 2" xfId="51843" xr:uid="{00000000-0005-0000-0000-0000CCC90000}"/>
    <cellStyle name="20% - Accent1 8 2 4 5 2 3" xfId="51844" xr:uid="{00000000-0005-0000-0000-0000CDC90000}"/>
    <cellStyle name="20% - Accent1 8 2 4 5 3" xfId="51845" xr:uid="{00000000-0005-0000-0000-0000CEC90000}"/>
    <cellStyle name="20% - Accent1 8 2 4 5 3 2" xfId="51846" xr:uid="{00000000-0005-0000-0000-0000CFC90000}"/>
    <cellStyle name="20% - Accent1 8 2 4 5 4" xfId="51847" xr:uid="{00000000-0005-0000-0000-0000D0C90000}"/>
    <cellStyle name="20% - Accent1 8 2 4 6" xfId="51848" xr:uid="{00000000-0005-0000-0000-0000D1C90000}"/>
    <cellStyle name="20% - Accent1 8 2 4 6 2" xfId="51849" xr:uid="{00000000-0005-0000-0000-0000D2C90000}"/>
    <cellStyle name="20% - Accent1 8 2 4 6 2 2" xfId="51850" xr:uid="{00000000-0005-0000-0000-0000D3C90000}"/>
    <cellStyle name="20% - Accent1 8 2 4 6 2 2 2" xfId="51851" xr:uid="{00000000-0005-0000-0000-0000D4C90000}"/>
    <cellStyle name="20% - Accent1 8 2 4 6 2 3" xfId="51852" xr:uid="{00000000-0005-0000-0000-0000D5C90000}"/>
    <cellStyle name="20% - Accent1 8 2 4 6 3" xfId="51853" xr:uid="{00000000-0005-0000-0000-0000D6C90000}"/>
    <cellStyle name="20% - Accent1 8 2 4 6 3 2" xfId="51854" xr:uid="{00000000-0005-0000-0000-0000D7C90000}"/>
    <cellStyle name="20% - Accent1 8 2 4 6 4" xfId="51855" xr:uid="{00000000-0005-0000-0000-0000D8C90000}"/>
    <cellStyle name="20% - Accent1 8 2 4 7" xfId="51856" xr:uid="{00000000-0005-0000-0000-0000D9C90000}"/>
    <cellStyle name="20% - Accent1 8 2 4 7 2" xfId="51857" xr:uid="{00000000-0005-0000-0000-0000DAC90000}"/>
    <cellStyle name="20% - Accent1 8 2 4 7 2 2" xfId="51858" xr:uid="{00000000-0005-0000-0000-0000DBC90000}"/>
    <cellStyle name="20% - Accent1 8 2 4 7 3" xfId="51859" xr:uid="{00000000-0005-0000-0000-0000DCC90000}"/>
    <cellStyle name="20% - Accent1 8 2 4 8" xfId="51860" xr:uid="{00000000-0005-0000-0000-0000DDC90000}"/>
    <cellStyle name="20% - Accent1 8 2 4 8 2" xfId="51861" xr:uid="{00000000-0005-0000-0000-0000DEC90000}"/>
    <cellStyle name="20% - Accent1 8 2 4 8 2 2" xfId="51862" xr:uid="{00000000-0005-0000-0000-0000DFC90000}"/>
    <cellStyle name="20% - Accent1 8 2 4 8 3" xfId="51863" xr:uid="{00000000-0005-0000-0000-0000E0C90000}"/>
    <cellStyle name="20% - Accent1 8 2 4 9" xfId="51864" xr:uid="{00000000-0005-0000-0000-0000E1C90000}"/>
    <cellStyle name="20% - Accent1 8 2 4 9 2" xfId="51865" xr:uid="{00000000-0005-0000-0000-0000E2C90000}"/>
    <cellStyle name="20% - Accent1 8 2 5" xfId="51866" xr:uid="{00000000-0005-0000-0000-0000E3C90000}"/>
    <cellStyle name="20% - Accent1 8 2 5 2" xfId="51867" xr:uid="{00000000-0005-0000-0000-0000E4C90000}"/>
    <cellStyle name="20% - Accent1 8 2 5 2 2" xfId="51868" xr:uid="{00000000-0005-0000-0000-0000E5C90000}"/>
    <cellStyle name="20% - Accent1 8 2 5 2 2 2" xfId="51869" xr:uid="{00000000-0005-0000-0000-0000E6C90000}"/>
    <cellStyle name="20% - Accent1 8 2 5 2 2 2 2" xfId="51870" xr:uid="{00000000-0005-0000-0000-0000E7C90000}"/>
    <cellStyle name="20% - Accent1 8 2 5 2 2 3" xfId="51871" xr:uid="{00000000-0005-0000-0000-0000E8C90000}"/>
    <cellStyle name="20% - Accent1 8 2 5 2 3" xfId="51872" xr:uid="{00000000-0005-0000-0000-0000E9C90000}"/>
    <cellStyle name="20% - Accent1 8 2 5 2 3 2" xfId="51873" xr:uid="{00000000-0005-0000-0000-0000EAC90000}"/>
    <cellStyle name="20% - Accent1 8 2 5 2 4" xfId="51874" xr:uid="{00000000-0005-0000-0000-0000EBC90000}"/>
    <cellStyle name="20% - Accent1 8 2 5 3" xfId="51875" xr:uid="{00000000-0005-0000-0000-0000ECC90000}"/>
    <cellStyle name="20% - Accent1 8 2 5 3 2" xfId="51876" xr:uid="{00000000-0005-0000-0000-0000EDC90000}"/>
    <cellStyle name="20% - Accent1 8 2 5 3 2 2" xfId="51877" xr:uid="{00000000-0005-0000-0000-0000EEC90000}"/>
    <cellStyle name="20% - Accent1 8 2 5 3 2 2 2" xfId="51878" xr:uid="{00000000-0005-0000-0000-0000EFC90000}"/>
    <cellStyle name="20% - Accent1 8 2 5 3 2 3" xfId="51879" xr:uid="{00000000-0005-0000-0000-0000F0C90000}"/>
    <cellStyle name="20% - Accent1 8 2 5 3 3" xfId="51880" xr:uid="{00000000-0005-0000-0000-0000F1C90000}"/>
    <cellStyle name="20% - Accent1 8 2 5 3 3 2" xfId="51881" xr:uid="{00000000-0005-0000-0000-0000F2C90000}"/>
    <cellStyle name="20% - Accent1 8 2 5 3 4" xfId="51882" xr:uid="{00000000-0005-0000-0000-0000F3C90000}"/>
    <cellStyle name="20% - Accent1 8 2 5 4" xfId="51883" xr:uid="{00000000-0005-0000-0000-0000F4C90000}"/>
    <cellStyle name="20% - Accent1 8 2 5 4 2" xfId="51884" xr:uid="{00000000-0005-0000-0000-0000F5C90000}"/>
    <cellStyle name="20% - Accent1 8 2 5 4 2 2" xfId="51885" xr:uid="{00000000-0005-0000-0000-0000F6C90000}"/>
    <cellStyle name="20% - Accent1 8 2 5 4 2 2 2" xfId="51886" xr:uid="{00000000-0005-0000-0000-0000F7C90000}"/>
    <cellStyle name="20% - Accent1 8 2 5 4 2 3" xfId="51887" xr:uid="{00000000-0005-0000-0000-0000F8C90000}"/>
    <cellStyle name="20% - Accent1 8 2 5 4 3" xfId="51888" xr:uid="{00000000-0005-0000-0000-0000F9C90000}"/>
    <cellStyle name="20% - Accent1 8 2 5 4 3 2" xfId="51889" xr:uid="{00000000-0005-0000-0000-0000FAC90000}"/>
    <cellStyle name="20% - Accent1 8 2 5 4 4" xfId="51890" xr:uid="{00000000-0005-0000-0000-0000FBC90000}"/>
    <cellStyle name="20% - Accent1 8 2 5 5" xfId="51891" xr:uid="{00000000-0005-0000-0000-0000FCC90000}"/>
    <cellStyle name="20% - Accent1 8 2 5 5 2" xfId="51892" xr:uid="{00000000-0005-0000-0000-0000FDC90000}"/>
    <cellStyle name="20% - Accent1 8 2 5 5 2 2" xfId="51893" xr:uid="{00000000-0005-0000-0000-0000FEC90000}"/>
    <cellStyle name="20% - Accent1 8 2 5 5 3" xfId="51894" xr:uid="{00000000-0005-0000-0000-0000FFC90000}"/>
    <cellStyle name="20% - Accent1 8 2 5 6" xfId="51895" xr:uid="{00000000-0005-0000-0000-000000CA0000}"/>
    <cellStyle name="20% - Accent1 8 2 5 6 2" xfId="51896" xr:uid="{00000000-0005-0000-0000-000001CA0000}"/>
    <cellStyle name="20% - Accent1 8 2 5 6 2 2" xfId="51897" xr:uid="{00000000-0005-0000-0000-000002CA0000}"/>
    <cellStyle name="20% - Accent1 8 2 5 6 3" xfId="51898" xr:uid="{00000000-0005-0000-0000-000003CA0000}"/>
    <cellStyle name="20% - Accent1 8 2 5 7" xfId="51899" xr:uid="{00000000-0005-0000-0000-000004CA0000}"/>
    <cellStyle name="20% - Accent1 8 2 5 7 2" xfId="51900" xr:uid="{00000000-0005-0000-0000-000005CA0000}"/>
    <cellStyle name="20% - Accent1 8 2 5 8" xfId="51901" xr:uid="{00000000-0005-0000-0000-000006CA0000}"/>
    <cellStyle name="20% - Accent1 8 2 5 8 2" xfId="51902" xr:uid="{00000000-0005-0000-0000-000007CA0000}"/>
    <cellStyle name="20% - Accent1 8 2 5 9" xfId="51903" xr:uid="{00000000-0005-0000-0000-000008CA0000}"/>
    <cellStyle name="20% - Accent1 8 2 6" xfId="51904" xr:uid="{00000000-0005-0000-0000-000009CA0000}"/>
    <cellStyle name="20% - Accent1 8 2 6 2" xfId="51905" xr:uid="{00000000-0005-0000-0000-00000ACA0000}"/>
    <cellStyle name="20% - Accent1 8 2 6 2 2" xfId="51906" xr:uid="{00000000-0005-0000-0000-00000BCA0000}"/>
    <cellStyle name="20% - Accent1 8 2 6 2 2 2" xfId="51907" xr:uid="{00000000-0005-0000-0000-00000CCA0000}"/>
    <cellStyle name="20% - Accent1 8 2 6 2 2 2 2" xfId="51908" xr:uid="{00000000-0005-0000-0000-00000DCA0000}"/>
    <cellStyle name="20% - Accent1 8 2 6 2 2 3" xfId="51909" xr:uid="{00000000-0005-0000-0000-00000ECA0000}"/>
    <cellStyle name="20% - Accent1 8 2 6 2 3" xfId="51910" xr:uid="{00000000-0005-0000-0000-00000FCA0000}"/>
    <cellStyle name="20% - Accent1 8 2 6 2 3 2" xfId="51911" xr:uid="{00000000-0005-0000-0000-000010CA0000}"/>
    <cellStyle name="20% - Accent1 8 2 6 2 4" xfId="51912" xr:uid="{00000000-0005-0000-0000-000011CA0000}"/>
    <cellStyle name="20% - Accent1 8 2 6 3" xfId="51913" xr:uid="{00000000-0005-0000-0000-000012CA0000}"/>
    <cellStyle name="20% - Accent1 8 2 6 3 2" xfId="51914" xr:uid="{00000000-0005-0000-0000-000013CA0000}"/>
    <cellStyle name="20% - Accent1 8 2 6 3 2 2" xfId="51915" xr:uid="{00000000-0005-0000-0000-000014CA0000}"/>
    <cellStyle name="20% - Accent1 8 2 6 3 2 2 2" xfId="51916" xr:uid="{00000000-0005-0000-0000-000015CA0000}"/>
    <cellStyle name="20% - Accent1 8 2 6 3 2 3" xfId="51917" xr:uid="{00000000-0005-0000-0000-000016CA0000}"/>
    <cellStyle name="20% - Accent1 8 2 6 3 3" xfId="51918" xr:uid="{00000000-0005-0000-0000-000017CA0000}"/>
    <cellStyle name="20% - Accent1 8 2 6 3 3 2" xfId="51919" xr:uid="{00000000-0005-0000-0000-000018CA0000}"/>
    <cellStyle name="20% - Accent1 8 2 6 3 4" xfId="51920" xr:uid="{00000000-0005-0000-0000-000019CA0000}"/>
    <cellStyle name="20% - Accent1 8 2 6 4" xfId="51921" xr:uid="{00000000-0005-0000-0000-00001ACA0000}"/>
    <cellStyle name="20% - Accent1 8 2 6 4 2" xfId="51922" xr:uid="{00000000-0005-0000-0000-00001BCA0000}"/>
    <cellStyle name="20% - Accent1 8 2 6 4 2 2" xfId="51923" xr:uid="{00000000-0005-0000-0000-00001CCA0000}"/>
    <cellStyle name="20% - Accent1 8 2 6 4 2 2 2" xfId="51924" xr:uid="{00000000-0005-0000-0000-00001DCA0000}"/>
    <cellStyle name="20% - Accent1 8 2 6 4 2 3" xfId="51925" xr:uid="{00000000-0005-0000-0000-00001ECA0000}"/>
    <cellStyle name="20% - Accent1 8 2 6 4 3" xfId="51926" xr:uid="{00000000-0005-0000-0000-00001FCA0000}"/>
    <cellStyle name="20% - Accent1 8 2 6 4 3 2" xfId="51927" xr:uid="{00000000-0005-0000-0000-000020CA0000}"/>
    <cellStyle name="20% - Accent1 8 2 6 4 4" xfId="51928" xr:uid="{00000000-0005-0000-0000-000021CA0000}"/>
    <cellStyle name="20% - Accent1 8 2 6 5" xfId="51929" xr:uid="{00000000-0005-0000-0000-000022CA0000}"/>
    <cellStyle name="20% - Accent1 8 2 6 5 2" xfId="51930" xr:uid="{00000000-0005-0000-0000-000023CA0000}"/>
    <cellStyle name="20% - Accent1 8 2 6 5 2 2" xfId="51931" xr:uid="{00000000-0005-0000-0000-000024CA0000}"/>
    <cellStyle name="20% - Accent1 8 2 6 5 3" xfId="51932" xr:uid="{00000000-0005-0000-0000-000025CA0000}"/>
    <cellStyle name="20% - Accent1 8 2 6 6" xfId="51933" xr:uid="{00000000-0005-0000-0000-000026CA0000}"/>
    <cellStyle name="20% - Accent1 8 2 6 6 2" xfId="51934" xr:uid="{00000000-0005-0000-0000-000027CA0000}"/>
    <cellStyle name="20% - Accent1 8 2 6 6 2 2" xfId="51935" xr:uid="{00000000-0005-0000-0000-000028CA0000}"/>
    <cellStyle name="20% - Accent1 8 2 6 6 3" xfId="51936" xr:uid="{00000000-0005-0000-0000-000029CA0000}"/>
    <cellStyle name="20% - Accent1 8 2 6 7" xfId="51937" xr:uid="{00000000-0005-0000-0000-00002ACA0000}"/>
    <cellStyle name="20% - Accent1 8 2 6 7 2" xfId="51938" xr:uid="{00000000-0005-0000-0000-00002BCA0000}"/>
    <cellStyle name="20% - Accent1 8 2 6 8" xfId="51939" xr:uid="{00000000-0005-0000-0000-00002CCA0000}"/>
    <cellStyle name="20% - Accent1 8 2 6 8 2" xfId="51940" xr:uid="{00000000-0005-0000-0000-00002DCA0000}"/>
    <cellStyle name="20% - Accent1 8 2 6 9" xfId="51941" xr:uid="{00000000-0005-0000-0000-00002ECA0000}"/>
    <cellStyle name="20% - Accent1 8 2 7" xfId="51942" xr:uid="{00000000-0005-0000-0000-00002FCA0000}"/>
    <cellStyle name="20% - Accent1 8 2 7 2" xfId="51943" xr:uid="{00000000-0005-0000-0000-000030CA0000}"/>
    <cellStyle name="20% - Accent1 8 2 7 2 2" xfId="51944" xr:uid="{00000000-0005-0000-0000-000031CA0000}"/>
    <cellStyle name="20% - Accent1 8 2 7 2 2 2" xfId="51945" xr:uid="{00000000-0005-0000-0000-000032CA0000}"/>
    <cellStyle name="20% - Accent1 8 2 7 2 3" xfId="51946" xr:uid="{00000000-0005-0000-0000-000033CA0000}"/>
    <cellStyle name="20% - Accent1 8 2 7 3" xfId="51947" xr:uid="{00000000-0005-0000-0000-000034CA0000}"/>
    <cellStyle name="20% - Accent1 8 2 7 3 2" xfId="51948" xr:uid="{00000000-0005-0000-0000-000035CA0000}"/>
    <cellStyle name="20% - Accent1 8 2 7 4" xfId="51949" xr:uid="{00000000-0005-0000-0000-000036CA0000}"/>
    <cellStyle name="20% - Accent1 8 2 8" xfId="51950" xr:uid="{00000000-0005-0000-0000-000037CA0000}"/>
    <cellStyle name="20% - Accent1 8 2 8 2" xfId="51951" xr:uid="{00000000-0005-0000-0000-000038CA0000}"/>
    <cellStyle name="20% - Accent1 8 2 8 2 2" xfId="51952" xr:uid="{00000000-0005-0000-0000-000039CA0000}"/>
    <cellStyle name="20% - Accent1 8 2 8 2 2 2" xfId="51953" xr:uid="{00000000-0005-0000-0000-00003ACA0000}"/>
    <cellStyle name="20% - Accent1 8 2 8 2 3" xfId="51954" xr:uid="{00000000-0005-0000-0000-00003BCA0000}"/>
    <cellStyle name="20% - Accent1 8 2 8 3" xfId="51955" xr:uid="{00000000-0005-0000-0000-00003CCA0000}"/>
    <cellStyle name="20% - Accent1 8 2 8 3 2" xfId="51956" xr:uid="{00000000-0005-0000-0000-00003DCA0000}"/>
    <cellStyle name="20% - Accent1 8 2 8 4" xfId="51957" xr:uid="{00000000-0005-0000-0000-00003ECA0000}"/>
    <cellStyle name="20% - Accent1 8 2 9" xfId="51958" xr:uid="{00000000-0005-0000-0000-00003FCA0000}"/>
    <cellStyle name="20% - Accent1 8 2 9 2" xfId="51959" xr:uid="{00000000-0005-0000-0000-000040CA0000}"/>
    <cellStyle name="20% - Accent1 8 2 9 2 2" xfId="51960" xr:uid="{00000000-0005-0000-0000-000041CA0000}"/>
    <cellStyle name="20% - Accent1 8 2 9 2 2 2" xfId="51961" xr:uid="{00000000-0005-0000-0000-000042CA0000}"/>
    <cellStyle name="20% - Accent1 8 2 9 2 3" xfId="51962" xr:uid="{00000000-0005-0000-0000-000043CA0000}"/>
    <cellStyle name="20% - Accent1 8 2 9 3" xfId="51963" xr:uid="{00000000-0005-0000-0000-000044CA0000}"/>
    <cellStyle name="20% - Accent1 8 2 9 3 2" xfId="51964" xr:uid="{00000000-0005-0000-0000-000045CA0000}"/>
    <cellStyle name="20% - Accent1 8 2 9 4" xfId="51965" xr:uid="{00000000-0005-0000-0000-000046CA0000}"/>
    <cellStyle name="20% - Accent1 8 3" xfId="51966" xr:uid="{00000000-0005-0000-0000-000047CA0000}"/>
    <cellStyle name="20% - Accent1 8 3 10" xfId="51967" xr:uid="{00000000-0005-0000-0000-000048CA0000}"/>
    <cellStyle name="20% - Accent1 8 3 10 2" xfId="51968" xr:uid="{00000000-0005-0000-0000-000049CA0000}"/>
    <cellStyle name="20% - Accent1 8 3 11" xfId="51969" xr:uid="{00000000-0005-0000-0000-00004ACA0000}"/>
    <cellStyle name="20% - Accent1 8 3 2" xfId="51970" xr:uid="{00000000-0005-0000-0000-00004BCA0000}"/>
    <cellStyle name="20% - Accent1 8 3 2 2" xfId="51971" xr:uid="{00000000-0005-0000-0000-00004CCA0000}"/>
    <cellStyle name="20% - Accent1 8 3 2 2 2" xfId="51972" xr:uid="{00000000-0005-0000-0000-00004DCA0000}"/>
    <cellStyle name="20% - Accent1 8 3 2 2 2 2" xfId="51973" xr:uid="{00000000-0005-0000-0000-00004ECA0000}"/>
    <cellStyle name="20% - Accent1 8 3 2 2 2 2 2" xfId="51974" xr:uid="{00000000-0005-0000-0000-00004FCA0000}"/>
    <cellStyle name="20% - Accent1 8 3 2 2 2 3" xfId="51975" xr:uid="{00000000-0005-0000-0000-000050CA0000}"/>
    <cellStyle name="20% - Accent1 8 3 2 2 3" xfId="51976" xr:uid="{00000000-0005-0000-0000-000051CA0000}"/>
    <cellStyle name="20% - Accent1 8 3 2 2 3 2" xfId="51977" xr:uid="{00000000-0005-0000-0000-000052CA0000}"/>
    <cellStyle name="20% - Accent1 8 3 2 2 4" xfId="51978" xr:uid="{00000000-0005-0000-0000-000053CA0000}"/>
    <cellStyle name="20% - Accent1 8 3 2 3" xfId="51979" xr:uid="{00000000-0005-0000-0000-000054CA0000}"/>
    <cellStyle name="20% - Accent1 8 3 2 3 2" xfId="51980" xr:uid="{00000000-0005-0000-0000-000055CA0000}"/>
    <cellStyle name="20% - Accent1 8 3 2 3 2 2" xfId="51981" xr:uid="{00000000-0005-0000-0000-000056CA0000}"/>
    <cellStyle name="20% - Accent1 8 3 2 3 2 2 2" xfId="51982" xr:uid="{00000000-0005-0000-0000-000057CA0000}"/>
    <cellStyle name="20% - Accent1 8 3 2 3 2 3" xfId="51983" xr:uid="{00000000-0005-0000-0000-000058CA0000}"/>
    <cellStyle name="20% - Accent1 8 3 2 3 3" xfId="51984" xr:uid="{00000000-0005-0000-0000-000059CA0000}"/>
    <cellStyle name="20% - Accent1 8 3 2 3 3 2" xfId="51985" xr:uid="{00000000-0005-0000-0000-00005ACA0000}"/>
    <cellStyle name="20% - Accent1 8 3 2 3 4" xfId="51986" xr:uid="{00000000-0005-0000-0000-00005BCA0000}"/>
    <cellStyle name="20% - Accent1 8 3 2 4" xfId="51987" xr:uid="{00000000-0005-0000-0000-00005CCA0000}"/>
    <cellStyle name="20% - Accent1 8 3 2 4 2" xfId="51988" xr:uid="{00000000-0005-0000-0000-00005DCA0000}"/>
    <cellStyle name="20% - Accent1 8 3 2 4 2 2" xfId="51989" xr:uid="{00000000-0005-0000-0000-00005ECA0000}"/>
    <cellStyle name="20% - Accent1 8 3 2 4 2 2 2" xfId="51990" xr:uid="{00000000-0005-0000-0000-00005FCA0000}"/>
    <cellStyle name="20% - Accent1 8 3 2 4 2 3" xfId="51991" xr:uid="{00000000-0005-0000-0000-000060CA0000}"/>
    <cellStyle name="20% - Accent1 8 3 2 4 3" xfId="51992" xr:uid="{00000000-0005-0000-0000-000061CA0000}"/>
    <cellStyle name="20% - Accent1 8 3 2 4 3 2" xfId="51993" xr:uid="{00000000-0005-0000-0000-000062CA0000}"/>
    <cellStyle name="20% - Accent1 8 3 2 4 4" xfId="51994" xr:uid="{00000000-0005-0000-0000-000063CA0000}"/>
    <cellStyle name="20% - Accent1 8 3 2 5" xfId="51995" xr:uid="{00000000-0005-0000-0000-000064CA0000}"/>
    <cellStyle name="20% - Accent1 8 3 2 5 2" xfId="51996" xr:uid="{00000000-0005-0000-0000-000065CA0000}"/>
    <cellStyle name="20% - Accent1 8 3 2 5 2 2" xfId="51997" xr:uid="{00000000-0005-0000-0000-000066CA0000}"/>
    <cellStyle name="20% - Accent1 8 3 2 5 3" xfId="51998" xr:uid="{00000000-0005-0000-0000-000067CA0000}"/>
    <cellStyle name="20% - Accent1 8 3 2 6" xfId="51999" xr:uid="{00000000-0005-0000-0000-000068CA0000}"/>
    <cellStyle name="20% - Accent1 8 3 2 6 2" xfId="52000" xr:uid="{00000000-0005-0000-0000-000069CA0000}"/>
    <cellStyle name="20% - Accent1 8 3 2 6 2 2" xfId="52001" xr:uid="{00000000-0005-0000-0000-00006ACA0000}"/>
    <cellStyle name="20% - Accent1 8 3 2 6 3" xfId="52002" xr:uid="{00000000-0005-0000-0000-00006BCA0000}"/>
    <cellStyle name="20% - Accent1 8 3 2 7" xfId="52003" xr:uid="{00000000-0005-0000-0000-00006CCA0000}"/>
    <cellStyle name="20% - Accent1 8 3 2 7 2" xfId="52004" xr:uid="{00000000-0005-0000-0000-00006DCA0000}"/>
    <cellStyle name="20% - Accent1 8 3 2 8" xfId="52005" xr:uid="{00000000-0005-0000-0000-00006ECA0000}"/>
    <cellStyle name="20% - Accent1 8 3 2 8 2" xfId="52006" xr:uid="{00000000-0005-0000-0000-00006FCA0000}"/>
    <cellStyle name="20% - Accent1 8 3 2 9" xfId="52007" xr:uid="{00000000-0005-0000-0000-000070CA0000}"/>
    <cellStyle name="20% - Accent1 8 3 3" xfId="52008" xr:uid="{00000000-0005-0000-0000-000071CA0000}"/>
    <cellStyle name="20% - Accent1 8 3 3 2" xfId="52009" xr:uid="{00000000-0005-0000-0000-000072CA0000}"/>
    <cellStyle name="20% - Accent1 8 3 3 2 2" xfId="52010" xr:uid="{00000000-0005-0000-0000-000073CA0000}"/>
    <cellStyle name="20% - Accent1 8 3 3 2 2 2" xfId="52011" xr:uid="{00000000-0005-0000-0000-000074CA0000}"/>
    <cellStyle name="20% - Accent1 8 3 3 2 2 2 2" xfId="52012" xr:uid="{00000000-0005-0000-0000-000075CA0000}"/>
    <cellStyle name="20% - Accent1 8 3 3 2 2 3" xfId="52013" xr:uid="{00000000-0005-0000-0000-000076CA0000}"/>
    <cellStyle name="20% - Accent1 8 3 3 2 3" xfId="52014" xr:uid="{00000000-0005-0000-0000-000077CA0000}"/>
    <cellStyle name="20% - Accent1 8 3 3 2 3 2" xfId="52015" xr:uid="{00000000-0005-0000-0000-000078CA0000}"/>
    <cellStyle name="20% - Accent1 8 3 3 2 4" xfId="52016" xr:uid="{00000000-0005-0000-0000-000079CA0000}"/>
    <cellStyle name="20% - Accent1 8 3 3 3" xfId="52017" xr:uid="{00000000-0005-0000-0000-00007ACA0000}"/>
    <cellStyle name="20% - Accent1 8 3 3 3 2" xfId="52018" xr:uid="{00000000-0005-0000-0000-00007BCA0000}"/>
    <cellStyle name="20% - Accent1 8 3 3 3 2 2" xfId="52019" xr:uid="{00000000-0005-0000-0000-00007CCA0000}"/>
    <cellStyle name="20% - Accent1 8 3 3 3 2 2 2" xfId="52020" xr:uid="{00000000-0005-0000-0000-00007DCA0000}"/>
    <cellStyle name="20% - Accent1 8 3 3 3 2 3" xfId="52021" xr:uid="{00000000-0005-0000-0000-00007ECA0000}"/>
    <cellStyle name="20% - Accent1 8 3 3 3 3" xfId="52022" xr:uid="{00000000-0005-0000-0000-00007FCA0000}"/>
    <cellStyle name="20% - Accent1 8 3 3 3 3 2" xfId="52023" xr:uid="{00000000-0005-0000-0000-000080CA0000}"/>
    <cellStyle name="20% - Accent1 8 3 3 3 4" xfId="52024" xr:uid="{00000000-0005-0000-0000-000081CA0000}"/>
    <cellStyle name="20% - Accent1 8 3 3 4" xfId="52025" xr:uid="{00000000-0005-0000-0000-000082CA0000}"/>
    <cellStyle name="20% - Accent1 8 3 3 4 2" xfId="52026" xr:uid="{00000000-0005-0000-0000-000083CA0000}"/>
    <cellStyle name="20% - Accent1 8 3 3 4 2 2" xfId="52027" xr:uid="{00000000-0005-0000-0000-000084CA0000}"/>
    <cellStyle name="20% - Accent1 8 3 3 4 2 2 2" xfId="52028" xr:uid="{00000000-0005-0000-0000-000085CA0000}"/>
    <cellStyle name="20% - Accent1 8 3 3 4 2 3" xfId="52029" xr:uid="{00000000-0005-0000-0000-000086CA0000}"/>
    <cellStyle name="20% - Accent1 8 3 3 4 3" xfId="52030" xr:uid="{00000000-0005-0000-0000-000087CA0000}"/>
    <cellStyle name="20% - Accent1 8 3 3 4 3 2" xfId="52031" xr:uid="{00000000-0005-0000-0000-000088CA0000}"/>
    <cellStyle name="20% - Accent1 8 3 3 4 4" xfId="52032" xr:uid="{00000000-0005-0000-0000-000089CA0000}"/>
    <cellStyle name="20% - Accent1 8 3 3 5" xfId="52033" xr:uid="{00000000-0005-0000-0000-00008ACA0000}"/>
    <cellStyle name="20% - Accent1 8 3 3 5 2" xfId="52034" xr:uid="{00000000-0005-0000-0000-00008BCA0000}"/>
    <cellStyle name="20% - Accent1 8 3 3 5 2 2" xfId="52035" xr:uid="{00000000-0005-0000-0000-00008CCA0000}"/>
    <cellStyle name="20% - Accent1 8 3 3 5 3" xfId="52036" xr:uid="{00000000-0005-0000-0000-00008DCA0000}"/>
    <cellStyle name="20% - Accent1 8 3 3 6" xfId="52037" xr:uid="{00000000-0005-0000-0000-00008ECA0000}"/>
    <cellStyle name="20% - Accent1 8 3 3 6 2" xfId="52038" xr:uid="{00000000-0005-0000-0000-00008FCA0000}"/>
    <cellStyle name="20% - Accent1 8 3 3 6 2 2" xfId="52039" xr:uid="{00000000-0005-0000-0000-000090CA0000}"/>
    <cellStyle name="20% - Accent1 8 3 3 6 3" xfId="52040" xr:uid="{00000000-0005-0000-0000-000091CA0000}"/>
    <cellStyle name="20% - Accent1 8 3 3 7" xfId="52041" xr:uid="{00000000-0005-0000-0000-000092CA0000}"/>
    <cellStyle name="20% - Accent1 8 3 3 7 2" xfId="52042" xr:uid="{00000000-0005-0000-0000-000093CA0000}"/>
    <cellStyle name="20% - Accent1 8 3 3 8" xfId="52043" xr:uid="{00000000-0005-0000-0000-000094CA0000}"/>
    <cellStyle name="20% - Accent1 8 3 3 8 2" xfId="52044" xr:uid="{00000000-0005-0000-0000-000095CA0000}"/>
    <cellStyle name="20% - Accent1 8 3 3 9" xfId="52045" xr:uid="{00000000-0005-0000-0000-000096CA0000}"/>
    <cellStyle name="20% - Accent1 8 3 4" xfId="52046" xr:uid="{00000000-0005-0000-0000-000097CA0000}"/>
    <cellStyle name="20% - Accent1 8 3 4 2" xfId="52047" xr:uid="{00000000-0005-0000-0000-000098CA0000}"/>
    <cellStyle name="20% - Accent1 8 3 4 2 2" xfId="52048" xr:uid="{00000000-0005-0000-0000-000099CA0000}"/>
    <cellStyle name="20% - Accent1 8 3 4 2 2 2" xfId="52049" xr:uid="{00000000-0005-0000-0000-00009ACA0000}"/>
    <cellStyle name="20% - Accent1 8 3 4 2 3" xfId="52050" xr:uid="{00000000-0005-0000-0000-00009BCA0000}"/>
    <cellStyle name="20% - Accent1 8 3 4 3" xfId="52051" xr:uid="{00000000-0005-0000-0000-00009CCA0000}"/>
    <cellStyle name="20% - Accent1 8 3 4 3 2" xfId="52052" xr:uid="{00000000-0005-0000-0000-00009DCA0000}"/>
    <cellStyle name="20% - Accent1 8 3 4 4" xfId="52053" xr:uid="{00000000-0005-0000-0000-00009ECA0000}"/>
    <cellStyle name="20% - Accent1 8 3 5" xfId="52054" xr:uid="{00000000-0005-0000-0000-00009FCA0000}"/>
    <cellStyle name="20% - Accent1 8 3 5 2" xfId="52055" xr:uid="{00000000-0005-0000-0000-0000A0CA0000}"/>
    <cellStyle name="20% - Accent1 8 3 5 2 2" xfId="52056" xr:uid="{00000000-0005-0000-0000-0000A1CA0000}"/>
    <cellStyle name="20% - Accent1 8 3 5 2 2 2" xfId="52057" xr:uid="{00000000-0005-0000-0000-0000A2CA0000}"/>
    <cellStyle name="20% - Accent1 8 3 5 2 3" xfId="52058" xr:uid="{00000000-0005-0000-0000-0000A3CA0000}"/>
    <cellStyle name="20% - Accent1 8 3 5 3" xfId="52059" xr:uid="{00000000-0005-0000-0000-0000A4CA0000}"/>
    <cellStyle name="20% - Accent1 8 3 5 3 2" xfId="52060" xr:uid="{00000000-0005-0000-0000-0000A5CA0000}"/>
    <cellStyle name="20% - Accent1 8 3 5 4" xfId="52061" xr:uid="{00000000-0005-0000-0000-0000A6CA0000}"/>
    <cellStyle name="20% - Accent1 8 3 6" xfId="52062" xr:uid="{00000000-0005-0000-0000-0000A7CA0000}"/>
    <cellStyle name="20% - Accent1 8 3 6 2" xfId="52063" xr:uid="{00000000-0005-0000-0000-0000A8CA0000}"/>
    <cellStyle name="20% - Accent1 8 3 6 2 2" xfId="52064" xr:uid="{00000000-0005-0000-0000-0000A9CA0000}"/>
    <cellStyle name="20% - Accent1 8 3 6 2 2 2" xfId="52065" xr:uid="{00000000-0005-0000-0000-0000AACA0000}"/>
    <cellStyle name="20% - Accent1 8 3 6 2 3" xfId="52066" xr:uid="{00000000-0005-0000-0000-0000ABCA0000}"/>
    <cellStyle name="20% - Accent1 8 3 6 3" xfId="52067" xr:uid="{00000000-0005-0000-0000-0000ACCA0000}"/>
    <cellStyle name="20% - Accent1 8 3 6 3 2" xfId="52068" xr:uid="{00000000-0005-0000-0000-0000ADCA0000}"/>
    <cellStyle name="20% - Accent1 8 3 6 4" xfId="52069" xr:uid="{00000000-0005-0000-0000-0000AECA0000}"/>
    <cellStyle name="20% - Accent1 8 3 7" xfId="52070" xr:uid="{00000000-0005-0000-0000-0000AFCA0000}"/>
    <cellStyle name="20% - Accent1 8 3 7 2" xfId="52071" xr:uid="{00000000-0005-0000-0000-0000B0CA0000}"/>
    <cellStyle name="20% - Accent1 8 3 7 2 2" xfId="52072" xr:uid="{00000000-0005-0000-0000-0000B1CA0000}"/>
    <cellStyle name="20% - Accent1 8 3 7 3" xfId="52073" xr:uid="{00000000-0005-0000-0000-0000B2CA0000}"/>
    <cellStyle name="20% - Accent1 8 3 8" xfId="52074" xr:uid="{00000000-0005-0000-0000-0000B3CA0000}"/>
    <cellStyle name="20% - Accent1 8 3 8 2" xfId="52075" xr:uid="{00000000-0005-0000-0000-0000B4CA0000}"/>
    <cellStyle name="20% - Accent1 8 3 8 2 2" xfId="52076" xr:uid="{00000000-0005-0000-0000-0000B5CA0000}"/>
    <cellStyle name="20% - Accent1 8 3 8 3" xfId="52077" xr:uid="{00000000-0005-0000-0000-0000B6CA0000}"/>
    <cellStyle name="20% - Accent1 8 3 9" xfId="52078" xr:uid="{00000000-0005-0000-0000-0000B7CA0000}"/>
    <cellStyle name="20% - Accent1 8 3 9 2" xfId="52079" xr:uid="{00000000-0005-0000-0000-0000B8CA0000}"/>
    <cellStyle name="20% - Accent1 8 4" xfId="52080" xr:uid="{00000000-0005-0000-0000-0000B9CA0000}"/>
    <cellStyle name="20% - Accent1 8 4 10" xfId="52081" xr:uid="{00000000-0005-0000-0000-0000BACA0000}"/>
    <cellStyle name="20% - Accent1 8 4 10 2" xfId="52082" xr:uid="{00000000-0005-0000-0000-0000BBCA0000}"/>
    <cellStyle name="20% - Accent1 8 4 11" xfId="52083" xr:uid="{00000000-0005-0000-0000-0000BCCA0000}"/>
    <cellStyle name="20% - Accent1 8 4 2" xfId="52084" xr:uid="{00000000-0005-0000-0000-0000BDCA0000}"/>
    <cellStyle name="20% - Accent1 8 4 2 2" xfId="52085" xr:uid="{00000000-0005-0000-0000-0000BECA0000}"/>
    <cellStyle name="20% - Accent1 8 4 2 2 2" xfId="52086" xr:uid="{00000000-0005-0000-0000-0000BFCA0000}"/>
    <cellStyle name="20% - Accent1 8 4 2 2 2 2" xfId="52087" xr:uid="{00000000-0005-0000-0000-0000C0CA0000}"/>
    <cellStyle name="20% - Accent1 8 4 2 2 2 2 2" xfId="52088" xr:uid="{00000000-0005-0000-0000-0000C1CA0000}"/>
    <cellStyle name="20% - Accent1 8 4 2 2 2 3" xfId="52089" xr:uid="{00000000-0005-0000-0000-0000C2CA0000}"/>
    <cellStyle name="20% - Accent1 8 4 2 2 3" xfId="52090" xr:uid="{00000000-0005-0000-0000-0000C3CA0000}"/>
    <cellStyle name="20% - Accent1 8 4 2 2 3 2" xfId="52091" xr:uid="{00000000-0005-0000-0000-0000C4CA0000}"/>
    <cellStyle name="20% - Accent1 8 4 2 2 4" xfId="52092" xr:uid="{00000000-0005-0000-0000-0000C5CA0000}"/>
    <cellStyle name="20% - Accent1 8 4 2 3" xfId="52093" xr:uid="{00000000-0005-0000-0000-0000C6CA0000}"/>
    <cellStyle name="20% - Accent1 8 4 2 3 2" xfId="52094" xr:uid="{00000000-0005-0000-0000-0000C7CA0000}"/>
    <cellStyle name="20% - Accent1 8 4 2 3 2 2" xfId="52095" xr:uid="{00000000-0005-0000-0000-0000C8CA0000}"/>
    <cellStyle name="20% - Accent1 8 4 2 3 2 2 2" xfId="52096" xr:uid="{00000000-0005-0000-0000-0000C9CA0000}"/>
    <cellStyle name="20% - Accent1 8 4 2 3 2 3" xfId="52097" xr:uid="{00000000-0005-0000-0000-0000CACA0000}"/>
    <cellStyle name="20% - Accent1 8 4 2 3 3" xfId="52098" xr:uid="{00000000-0005-0000-0000-0000CBCA0000}"/>
    <cellStyle name="20% - Accent1 8 4 2 3 3 2" xfId="52099" xr:uid="{00000000-0005-0000-0000-0000CCCA0000}"/>
    <cellStyle name="20% - Accent1 8 4 2 3 4" xfId="52100" xr:uid="{00000000-0005-0000-0000-0000CDCA0000}"/>
    <cellStyle name="20% - Accent1 8 4 2 4" xfId="52101" xr:uid="{00000000-0005-0000-0000-0000CECA0000}"/>
    <cellStyle name="20% - Accent1 8 4 2 4 2" xfId="52102" xr:uid="{00000000-0005-0000-0000-0000CFCA0000}"/>
    <cellStyle name="20% - Accent1 8 4 2 4 2 2" xfId="52103" xr:uid="{00000000-0005-0000-0000-0000D0CA0000}"/>
    <cellStyle name="20% - Accent1 8 4 2 4 2 2 2" xfId="52104" xr:uid="{00000000-0005-0000-0000-0000D1CA0000}"/>
    <cellStyle name="20% - Accent1 8 4 2 4 2 3" xfId="52105" xr:uid="{00000000-0005-0000-0000-0000D2CA0000}"/>
    <cellStyle name="20% - Accent1 8 4 2 4 3" xfId="52106" xr:uid="{00000000-0005-0000-0000-0000D3CA0000}"/>
    <cellStyle name="20% - Accent1 8 4 2 4 3 2" xfId="52107" xr:uid="{00000000-0005-0000-0000-0000D4CA0000}"/>
    <cellStyle name="20% - Accent1 8 4 2 4 4" xfId="52108" xr:uid="{00000000-0005-0000-0000-0000D5CA0000}"/>
    <cellStyle name="20% - Accent1 8 4 2 5" xfId="52109" xr:uid="{00000000-0005-0000-0000-0000D6CA0000}"/>
    <cellStyle name="20% - Accent1 8 4 2 5 2" xfId="52110" xr:uid="{00000000-0005-0000-0000-0000D7CA0000}"/>
    <cellStyle name="20% - Accent1 8 4 2 5 2 2" xfId="52111" xr:uid="{00000000-0005-0000-0000-0000D8CA0000}"/>
    <cellStyle name="20% - Accent1 8 4 2 5 3" xfId="52112" xr:uid="{00000000-0005-0000-0000-0000D9CA0000}"/>
    <cellStyle name="20% - Accent1 8 4 2 6" xfId="52113" xr:uid="{00000000-0005-0000-0000-0000DACA0000}"/>
    <cellStyle name="20% - Accent1 8 4 2 6 2" xfId="52114" xr:uid="{00000000-0005-0000-0000-0000DBCA0000}"/>
    <cellStyle name="20% - Accent1 8 4 2 6 2 2" xfId="52115" xr:uid="{00000000-0005-0000-0000-0000DCCA0000}"/>
    <cellStyle name="20% - Accent1 8 4 2 6 3" xfId="52116" xr:uid="{00000000-0005-0000-0000-0000DDCA0000}"/>
    <cellStyle name="20% - Accent1 8 4 2 7" xfId="52117" xr:uid="{00000000-0005-0000-0000-0000DECA0000}"/>
    <cellStyle name="20% - Accent1 8 4 2 7 2" xfId="52118" xr:uid="{00000000-0005-0000-0000-0000DFCA0000}"/>
    <cellStyle name="20% - Accent1 8 4 2 8" xfId="52119" xr:uid="{00000000-0005-0000-0000-0000E0CA0000}"/>
    <cellStyle name="20% - Accent1 8 4 2 8 2" xfId="52120" xr:uid="{00000000-0005-0000-0000-0000E1CA0000}"/>
    <cellStyle name="20% - Accent1 8 4 2 9" xfId="52121" xr:uid="{00000000-0005-0000-0000-0000E2CA0000}"/>
    <cellStyle name="20% - Accent1 8 4 3" xfId="52122" xr:uid="{00000000-0005-0000-0000-0000E3CA0000}"/>
    <cellStyle name="20% - Accent1 8 4 3 2" xfId="52123" xr:uid="{00000000-0005-0000-0000-0000E4CA0000}"/>
    <cellStyle name="20% - Accent1 8 4 3 2 2" xfId="52124" xr:uid="{00000000-0005-0000-0000-0000E5CA0000}"/>
    <cellStyle name="20% - Accent1 8 4 3 2 2 2" xfId="52125" xr:uid="{00000000-0005-0000-0000-0000E6CA0000}"/>
    <cellStyle name="20% - Accent1 8 4 3 2 2 2 2" xfId="52126" xr:uid="{00000000-0005-0000-0000-0000E7CA0000}"/>
    <cellStyle name="20% - Accent1 8 4 3 2 2 3" xfId="52127" xr:uid="{00000000-0005-0000-0000-0000E8CA0000}"/>
    <cellStyle name="20% - Accent1 8 4 3 2 3" xfId="52128" xr:uid="{00000000-0005-0000-0000-0000E9CA0000}"/>
    <cellStyle name="20% - Accent1 8 4 3 2 3 2" xfId="52129" xr:uid="{00000000-0005-0000-0000-0000EACA0000}"/>
    <cellStyle name="20% - Accent1 8 4 3 2 4" xfId="52130" xr:uid="{00000000-0005-0000-0000-0000EBCA0000}"/>
    <cellStyle name="20% - Accent1 8 4 3 3" xfId="52131" xr:uid="{00000000-0005-0000-0000-0000ECCA0000}"/>
    <cellStyle name="20% - Accent1 8 4 3 3 2" xfId="52132" xr:uid="{00000000-0005-0000-0000-0000EDCA0000}"/>
    <cellStyle name="20% - Accent1 8 4 3 3 2 2" xfId="52133" xr:uid="{00000000-0005-0000-0000-0000EECA0000}"/>
    <cellStyle name="20% - Accent1 8 4 3 3 2 2 2" xfId="52134" xr:uid="{00000000-0005-0000-0000-0000EFCA0000}"/>
    <cellStyle name="20% - Accent1 8 4 3 3 2 3" xfId="52135" xr:uid="{00000000-0005-0000-0000-0000F0CA0000}"/>
    <cellStyle name="20% - Accent1 8 4 3 3 3" xfId="52136" xr:uid="{00000000-0005-0000-0000-0000F1CA0000}"/>
    <cellStyle name="20% - Accent1 8 4 3 3 3 2" xfId="52137" xr:uid="{00000000-0005-0000-0000-0000F2CA0000}"/>
    <cellStyle name="20% - Accent1 8 4 3 3 4" xfId="52138" xr:uid="{00000000-0005-0000-0000-0000F3CA0000}"/>
    <cellStyle name="20% - Accent1 8 4 3 4" xfId="52139" xr:uid="{00000000-0005-0000-0000-0000F4CA0000}"/>
    <cellStyle name="20% - Accent1 8 4 3 4 2" xfId="52140" xr:uid="{00000000-0005-0000-0000-0000F5CA0000}"/>
    <cellStyle name="20% - Accent1 8 4 3 4 2 2" xfId="52141" xr:uid="{00000000-0005-0000-0000-0000F6CA0000}"/>
    <cellStyle name="20% - Accent1 8 4 3 4 2 2 2" xfId="52142" xr:uid="{00000000-0005-0000-0000-0000F7CA0000}"/>
    <cellStyle name="20% - Accent1 8 4 3 4 2 3" xfId="52143" xr:uid="{00000000-0005-0000-0000-0000F8CA0000}"/>
    <cellStyle name="20% - Accent1 8 4 3 4 3" xfId="52144" xr:uid="{00000000-0005-0000-0000-0000F9CA0000}"/>
    <cellStyle name="20% - Accent1 8 4 3 4 3 2" xfId="52145" xr:uid="{00000000-0005-0000-0000-0000FACA0000}"/>
    <cellStyle name="20% - Accent1 8 4 3 4 4" xfId="52146" xr:uid="{00000000-0005-0000-0000-0000FBCA0000}"/>
    <cellStyle name="20% - Accent1 8 4 3 5" xfId="52147" xr:uid="{00000000-0005-0000-0000-0000FCCA0000}"/>
    <cellStyle name="20% - Accent1 8 4 3 5 2" xfId="52148" xr:uid="{00000000-0005-0000-0000-0000FDCA0000}"/>
    <cellStyle name="20% - Accent1 8 4 3 5 2 2" xfId="52149" xr:uid="{00000000-0005-0000-0000-0000FECA0000}"/>
    <cellStyle name="20% - Accent1 8 4 3 5 3" xfId="52150" xr:uid="{00000000-0005-0000-0000-0000FFCA0000}"/>
    <cellStyle name="20% - Accent1 8 4 3 6" xfId="52151" xr:uid="{00000000-0005-0000-0000-000000CB0000}"/>
    <cellStyle name="20% - Accent1 8 4 3 6 2" xfId="52152" xr:uid="{00000000-0005-0000-0000-000001CB0000}"/>
    <cellStyle name="20% - Accent1 8 4 3 6 2 2" xfId="52153" xr:uid="{00000000-0005-0000-0000-000002CB0000}"/>
    <cellStyle name="20% - Accent1 8 4 3 6 3" xfId="52154" xr:uid="{00000000-0005-0000-0000-000003CB0000}"/>
    <cellStyle name="20% - Accent1 8 4 3 7" xfId="52155" xr:uid="{00000000-0005-0000-0000-000004CB0000}"/>
    <cellStyle name="20% - Accent1 8 4 3 7 2" xfId="52156" xr:uid="{00000000-0005-0000-0000-000005CB0000}"/>
    <cellStyle name="20% - Accent1 8 4 3 8" xfId="52157" xr:uid="{00000000-0005-0000-0000-000006CB0000}"/>
    <cellStyle name="20% - Accent1 8 4 3 8 2" xfId="52158" xr:uid="{00000000-0005-0000-0000-000007CB0000}"/>
    <cellStyle name="20% - Accent1 8 4 3 9" xfId="52159" xr:uid="{00000000-0005-0000-0000-000008CB0000}"/>
    <cellStyle name="20% - Accent1 8 4 4" xfId="52160" xr:uid="{00000000-0005-0000-0000-000009CB0000}"/>
    <cellStyle name="20% - Accent1 8 4 4 2" xfId="52161" xr:uid="{00000000-0005-0000-0000-00000ACB0000}"/>
    <cellStyle name="20% - Accent1 8 4 4 2 2" xfId="52162" xr:uid="{00000000-0005-0000-0000-00000BCB0000}"/>
    <cellStyle name="20% - Accent1 8 4 4 2 2 2" xfId="52163" xr:uid="{00000000-0005-0000-0000-00000CCB0000}"/>
    <cellStyle name="20% - Accent1 8 4 4 2 3" xfId="52164" xr:uid="{00000000-0005-0000-0000-00000DCB0000}"/>
    <cellStyle name="20% - Accent1 8 4 4 3" xfId="52165" xr:uid="{00000000-0005-0000-0000-00000ECB0000}"/>
    <cellStyle name="20% - Accent1 8 4 4 3 2" xfId="52166" xr:uid="{00000000-0005-0000-0000-00000FCB0000}"/>
    <cellStyle name="20% - Accent1 8 4 4 4" xfId="52167" xr:uid="{00000000-0005-0000-0000-000010CB0000}"/>
    <cellStyle name="20% - Accent1 8 4 5" xfId="52168" xr:uid="{00000000-0005-0000-0000-000011CB0000}"/>
    <cellStyle name="20% - Accent1 8 4 5 2" xfId="52169" xr:uid="{00000000-0005-0000-0000-000012CB0000}"/>
    <cellStyle name="20% - Accent1 8 4 5 2 2" xfId="52170" xr:uid="{00000000-0005-0000-0000-000013CB0000}"/>
    <cellStyle name="20% - Accent1 8 4 5 2 2 2" xfId="52171" xr:uid="{00000000-0005-0000-0000-000014CB0000}"/>
    <cellStyle name="20% - Accent1 8 4 5 2 3" xfId="52172" xr:uid="{00000000-0005-0000-0000-000015CB0000}"/>
    <cellStyle name="20% - Accent1 8 4 5 3" xfId="52173" xr:uid="{00000000-0005-0000-0000-000016CB0000}"/>
    <cellStyle name="20% - Accent1 8 4 5 3 2" xfId="52174" xr:uid="{00000000-0005-0000-0000-000017CB0000}"/>
    <cellStyle name="20% - Accent1 8 4 5 4" xfId="52175" xr:uid="{00000000-0005-0000-0000-000018CB0000}"/>
    <cellStyle name="20% - Accent1 8 4 6" xfId="52176" xr:uid="{00000000-0005-0000-0000-000019CB0000}"/>
    <cellStyle name="20% - Accent1 8 4 6 2" xfId="52177" xr:uid="{00000000-0005-0000-0000-00001ACB0000}"/>
    <cellStyle name="20% - Accent1 8 4 6 2 2" xfId="52178" xr:uid="{00000000-0005-0000-0000-00001BCB0000}"/>
    <cellStyle name="20% - Accent1 8 4 6 2 2 2" xfId="52179" xr:uid="{00000000-0005-0000-0000-00001CCB0000}"/>
    <cellStyle name="20% - Accent1 8 4 6 2 3" xfId="52180" xr:uid="{00000000-0005-0000-0000-00001DCB0000}"/>
    <cellStyle name="20% - Accent1 8 4 6 3" xfId="52181" xr:uid="{00000000-0005-0000-0000-00001ECB0000}"/>
    <cellStyle name="20% - Accent1 8 4 6 3 2" xfId="52182" xr:uid="{00000000-0005-0000-0000-00001FCB0000}"/>
    <cellStyle name="20% - Accent1 8 4 6 4" xfId="52183" xr:uid="{00000000-0005-0000-0000-000020CB0000}"/>
    <cellStyle name="20% - Accent1 8 4 7" xfId="52184" xr:uid="{00000000-0005-0000-0000-000021CB0000}"/>
    <cellStyle name="20% - Accent1 8 4 7 2" xfId="52185" xr:uid="{00000000-0005-0000-0000-000022CB0000}"/>
    <cellStyle name="20% - Accent1 8 4 7 2 2" xfId="52186" xr:uid="{00000000-0005-0000-0000-000023CB0000}"/>
    <cellStyle name="20% - Accent1 8 4 7 3" xfId="52187" xr:uid="{00000000-0005-0000-0000-000024CB0000}"/>
    <cellStyle name="20% - Accent1 8 4 8" xfId="52188" xr:uid="{00000000-0005-0000-0000-000025CB0000}"/>
    <cellStyle name="20% - Accent1 8 4 8 2" xfId="52189" xr:uid="{00000000-0005-0000-0000-000026CB0000}"/>
    <cellStyle name="20% - Accent1 8 4 8 2 2" xfId="52190" xr:uid="{00000000-0005-0000-0000-000027CB0000}"/>
    <cellStyle name="20% - Accent1 8 4 8 3" xfId="52191" xr:uid="{00000000-0005-0000-0000-000028CB0000}"/>
    <cellStyle name="20% - Accent1 8 4 9" xfId="52192" xr:uid="{00000000-0005-0000-0000-000029CB0000}"/>
    <cellStyle name="20% - Accent1 8 4 9 2" xfId="52193" xr:uid="{00000000-0005-0000-0000-00002ACB0000}"/>
    <cellStyle name="20% - Accent1 8 5" xfId="52194" xr:uid="{00000000-0005-0000-0000-00002BCB0000}"/>
    <cellStyle name="20% - Accent1 8 5 10" xfId="52195" xr:uid="{00000000-0005-0000-0000-00002CCB0000}"/>
    <cellStyle name="20% - Accent1 8 5 10 2" xfId="52196" xr:uid="{00000000-0005-0000-0000-00002DCB0000}"/>
    <cellStyle name="20% - Accent1 8 5 11" xfId="52197" xr:uid="{00000000-0005-0000-0000-00002ECB0000}"/>
    <cellStyle name="20% - Accent1 8 5 2" xfId="52198" xr:uid="{00000000-0005-0000-0000-00002FCB0000}"/>
    <cellStyle name="20% - Accent1 8 5 2 2" xfId="52199" xr:uid="{00000000-0005-0000-0000-000030CB0000}"/>
    <cellStyle name="20% - Accent1 8 5 2 2 2" xfId="52200" xr:uid="{00000000-0005-0000-0000-000031CB0000}"/>
    <cellStyle name="20% - Accent1 8 5 2 2 2 2" xfId="52201" xr:uid="{00000000-0005-0000-0000-000032CB0000}"/>
    <cellStyle name="20% - Accent1 8 5 2 2 2 2 2" xfId="52202" xr:uid="{00000000-0005-0000-0000-000033CB0000}"/>
    <cellStyle name="20% - Accent1 8 5 2 2 2 3" xfId="52203" xr:uid="{00000000-0005-0000-0000-000034CB0000}"/>
    <cellStyle name="20% - Accent1 8 5 2 2 3" xfId="52204" xr:uid="{00000000-0005-0000-0000-000035CB0000}"/>
    <cellStyle name="20% - Accent1 8 5 2 2 3 2" xfId="52205" xr:uid="{00000000-0005-0000-0000-000036CB0000}"/>
    <cellStyle name="20% - Accent1 8 5 2 2 4" xfId="52206" xr:uid="{00000000-0005-0000-0000-000037CB0000}"/>
    <cellStyle name="20% - Accent1 8 5 2 3" xfId="52207" xr:uid="{00000000-0005-0000-0000-000038CB0000}"/>
    <cellStyle name="20% - Accent1 8 5 2 3 2" xfId="52208" xr:uid="{00000000-0005-0000-0000-000039CB0000}"/>
    <cellStyle name="20% - Accent1 8 5 2 3 2 2" xfId="52209" xr:uid="{00000000-0005-0000-0000-00003ACB0000}"/>
    <cellStyle name="20% - Accent1 8 5 2 3 2 2 2" xfId="52210" xr:uid="{00000000-0005-0000-0000-00003BCB0000}"/>
    <cellStyle name="20% - Accent1 8 5 2 3 2 3" xfId="52211" xr:uid="{00000000-0005-0000-0000-00003CCB0000}"/>
    <cellStyle name="20% - Accent1 8 5 2 3 3" xfId="52212" xr:uid="{00000000-0005-0000-0000-00003DCB0000}"/>
    <cellStyle name="20% - Accent1 8 5 2 3 3 2" xfId="52213" xr:uid="{00000000-0005-0000-0000-00003ECB0000}"/>
    <cellStyle name="20% - Accent1 8 5 2 3 4" xfId="52214" xr:uid="{00000000-0005-0000-0000-00003FCB0000}"/>
    <cellStyle name="20% - Accent1 8 5 2 4" xfId="52215" xr:uid="{00000000-0005-0000-0000-000040CB0000}"/>
    <cellStyle name="20% - Accent1 8 5 2 4 2" xfId="52216" xr:uid="{00000000-0005-0000-0000-000041CB0000}"/>
    <cellStyle name="20% - Accent1 8 5 2 4 2 2" xfId="52217" xr:uid="{00000000-0005-0000-0000-000042CB0000}"/>
    <cellStyle name="20% - Accent1 8 5 2 4 2 2 2" xfId="52218" xr:uid="{00000000-0005-0000-0000-000043CB0000}"/>
    <cellStyle name="20% - Accent1 8 5 2 4 2 3" xfId="52219" xr:uid="{00000000-0005-0000-0000-000044CB0000}"/>
    <cellStyle name="20% - Accent1 8 5 2 4 3" xfId="52220" xr:uid="{00000000-0005-0000-0000-000045CB0000}"/>
    <cellStyle name="20% - Accent1 8 5 2 4 3 2" xfId="52221" xr:uid="{00000000-0005-0000-0000-000046CB0000}"/>
    <cellStyle name="20% - Accent1 8 5 2 4 4" xfId="52222" xr:uid="{00000000-0005-0000-0000-000047CB0000}"/>
    <cellStyle name="20% - Accent1 8 5 2 5" xfId="52223" xr:uid="{00000000-0005-0000-0000-000048CB0000}"/>
    <cellStyle name="20% - Accent1 8 5 2 5 2" xfId="52224" xr:uid="{00000000-0005-0000-0000-000049CB0000}"/>
    <cellStyle name="20% - Accent1 8 5 2 5 2 2" xfId="52225" xr:uid="{00000000-0005-0000-0000-00004ACB0000}"/>
    <cellStyle name="20% - Accent1 8 5 2 5 3" xfId="52226" xr:uid="{00000000-0005-0000-0000-00004BCB0000}"/>
    <cellStyle name="20% - Accent1 8 5 2 6" xfId="52227" xr:uid="{00000000-0005-0000-0000-00004CCB0000}"/>
    <cellStyle name="20% - Accent1 8 5 2 6 2" xfId="52228" xr:uid="{00000000-0005-0000-0000-00004DCB0000}"/>
    <cellStyle name="20% - Accent1 8 5 2 6 2 2" xfId="52229" xr:uid="{00000000-0005-0000-0000-00004ECB0000}"/>
    <cellStyle name="20% - Accent1 8 5 2 6 3" xfId="52230" xr:uid="{00000000-0005-0000-0000-00004FCB0000}"/>
    <cellStyle name="20% - Accent1 8 5 2 7" xfId="52231" xr:uid="{00000000-0005-0000-0000-000050CB0000}"/>
    <cellStyle name="20% - Accent1 8 5 2 7 2" xfId="52232" xr:uid="{00000000-0005-0000-0000-000051CB0000}"/>
    <cellStyle name="20% - Accent1 8 5 2 8" xfId="52233" xr:uid="{00000000-0005-0000-0000-000052CB0000}"/>
    <cellStyle name="20% - Accent1 8 5 2 8 2" xfId="52234" xr:uid="{00000000-0005-0000-0000-000053CB0000}"/>
    <cellStyle name="20% - Accent1 8 5 2 9" xfId="52235" xr:uid="{00000000-0005-0000-0000-000054CB0000}"/>
    <cellStyle name="20% - Accent1 8 5 3" xfId="52236" xr:uid="{00000000-0005-0000-0000-000055CB0000}"/>
    <cellStyle name="20% - Accent1 8 5 3 2" xfId="52237" xr:uid="{00000000-0005-0000-0000-000056CB0000}"/>
    <cellStyle name="20% - Accent1 8 5 3 2 2" xfId="52238" xr:uid="{00000000-0005-0000-0000-000057CB0000}"/>
    <cellStyle name="20% - Accent1 8 5 3 2 2 2" xfId="52239" xr:uid="{00000000-0005-0000-0000-000058CB0000}"/>
    <cellStyle name="20% - Accent1 8 5 3 2 2 2 2" xfId="52240" xr:uid="{00000000-0005-0000-0000-000059CB0000}"/>
    <cellStyle name="20% - Accent1 8 5 3 2 2 3" xfId="52241" xr:uid="{00000000-0005-0000-0000-00005ACB0000}"/>
    <cellStyle name="20% - Accent1 8 5 3 2 3" xfId="52242" xr:uid="{00000000-0005-0000-0000-00005BCB0000}"/>
    <cellStyle name="20% - Accent1 8 5 3 2 3 2" xfId="52243" xr:uid="{00000000-0005-0000-0000-00005CCB0000}"/>
    <cellStyle name="20% - Accent1 8 5 3 2 4" xfId="52244" xr:uid="{00000000-0005-0000-0000-00005DCB0000}"/>
    <cellStyle name="20% - Accent1 8 5 3 3" xfId="52245" xr:uid="{00000000-0005-0000-0000-00005ECB0000}"/>
    <cellStyle name="20% - Accent1 8 5 3 3 2" xfId="52246" xr:uid="{00000000-0005-0000-0000-00005FCB0000}"/>
    <cellStyle name="20% - Accent1 8 5 3 3 2 2" xfId="52247" xr:uid="{00000000-0005-0000-0000-000060CB0000}"/>
    <cellStyle name="20% - Accent1 8 5 3 3 2 2 2" xfId="52248" xr:uid="{00000000-0005-0000-0000-000061CB0000}"/>
    <cellStyle name="20% - Accent1 8 5 3 3 2 3" xfId="52249" xr:uid="{00000000-0005-0000-0000-000062CB0000}"/>
    <cellStyle name="20% - Accent1 8 5 3 3 3" xfId="52250" xr:uid="{00000000-0005-0000-0000-000063CB0000}"/>
    <cellStyle name="20% - Accent1 8 5 3 3 3 2" xfId="52251" xr:uid="{00000000-0005-0000-0000-000064CB0000}"/>
    <cellStyle name="20% - Accent1 8 5 3 3 4" xfId="52252" xr:uid="{00000000-0005-0000-0000-000065CB0000}"/>
    <cellStyle name="20% - Accent1 8 5 3 4" xfId="52253" xr:uid="{00000000-0005-0000-0000-000066CB0000}"/>
    <cellStyle name="20% - Accent1 8 5 3 4 2" xfId="52254" xr:uid="{00000000-0005-0000-0000-000067CB0000}"/>
    <cellStyle name="20% - Accent1 8 5 3 4 2 2" xfId="52255" xr:uid="{00000000-0005-0000-0000-000068CB0000}"/>
    <cellStyle name="20% - Accent1 8 5 3 4 2 2 2" xfId="52256" xr:uid="{00000000-0005-0000-0000-000069CB0000}"/>
    <cellStyle name="20% - Accent1 8 5 3 4 2 3" xfId="52257" xr:uid="{00000000-0005-0000-0000-00006ACB0000}"/>
    <cellStyle name="20% - Accent1 8 5 3 4 3" xfId="52258" xr:uid="{00000000-0005-0000-0000-00006BCB0000}"/>
    <cellStyle name="20% - Accent1 8 5 3 4 3 2" xfId="52259" xr:uid="{00000000-0005-0000-0000-00006CCB0000}"/>
    <cellStyle name="20% - Accent1 8 5 3 4 4" xfId="52260" xr:uid="{00000000-0005-0000-0000-00006DCB0000}"/>
    <cellStyle name="20% - Accent1 8 5 3 5" xfId="52261" xr:uid="{00000000-0005-0000-0000-00006ECB0000}"/>
    <cellStyle name="20% - Accent1 8 5 3 5 2" xfId="52262" xr:uid="{00000000-0005-0000-0000-00006FCB0000}"/>
    <cellStyle name="20% - Accent1 8 5 3 5 2 2" xfId="52263" xr:uid="{00000000-0005-0000-0000-000070CB0000}"/>
    <cellStyle name="20% - Accent1 8 5 3 5 3" xfId="52264" xr:uid="{00000000-0005-0000-0000-000071CB0000}"/>
    <cellStyle name="20% - Accent1 8 5 3 6" xfId="52265" xr:uid="{00000000-0005-0000-0000-000072CB0000}"/>
    <cellStyle name="20% - Accent1 8 5 3 6 2" xfId="52266" xr:uid="{00000000-0005-0000-0000-000073CB0000}"/>
    <cellStyle name="20% - Accent1 8 5 3 6 2 2" xfId="52267" xr:uid="{00000000-0005-0000-0000-000074CB0000}"/>
    <cellStyle name="20% - Accent1 8 5 3 6 3" xfId="52268" xr:uid="{00000000-0005-0000-0000-000075CB0000}"/>
    <cellStyle name="20% - Accent1 8 5 3 7" xfId="52269" xr:uid="{00000000-0005-0000-0000-000076CB0000}"/>
    <cellStyle name="20% - Accent1 8 5 3 7 2" xfId="52270" xr:uid="{00000000-0005-0000-0000-000077CB0000}"/>
    <cellStyle name="20% - Accent1 8 5 3 8" xfId="52271" xr:uid="{00000000-0005-0000-0000-000078CB0000}"/>
    <cellStyle name="20% - Accent1 8 5 3 8 2" xfId="52272" xr:uid="{00000000-0005-0000-0000-000079CB0000}"/>
    <cellStyle name="20% - Accent1 8 5 3 9" xfId="52273" xr:uid="{00000000-0005-0000-0000-00007ACB0000}"/>
    <cellStyle name="20% - Accent1 8 5 4" xfId="52274" xr:uid="{00000000-0005-0000-0000-00007BCB0000}"/>
    <cellStyle name="20% - Accent1 8 5 4 2" xfId="52275" xr:uid="{00000000-0005-0000-0000-00007CCB0000}"/>
    <cellStyle name="20% - Accent1 8 5 4 2 2" xfId="52276" xr:uid="{00000000-0005-0000-0000-00007DCB0000}"/>
    <cellStyle name="20% - Accent1 8 5 4 2 2 2" xfId="52277" xr:uid="{00000000-0005-0000-0000-00007ECB0000}"/>
    <cellStyle name="20% - Accent1 8 5 4 2 3" xfId="52278" xr:uid="{00000000-0005-0000-0000-00007FCB0000}"/>
    <cellStyle name="20% - Accent1 8 5 4 3" xfId="52279" xr:uid="{00000000-0005-0000-0000-000080CB0000}"/>
    <cellStyle name="20% - Accent1 8 5 4 3 2" xfId="52280" xr:uid="{00000000-0005-0000-0000-000081CB0000}"/>
    <cellStyle name="20% - Accent1 8 5 4 4" xfId="52281" xr:uid="{00000000-0005-0000-0000-000082CB0000}"/>
    <cellStyle name="20% - Accent1 8 5 5" xfId="52282" xr:uid="{00000000-0005-0000-0000-000083CB0000}"/>
    <cellStyle name="20% - Accent1 8 5 5 2" xfId="52283" xr:uid="{00000000-0005-0000-0000-000084CB0000}"/>
    <cellStyle name="20% - Accent1 8 5 5 2 2" xfId="52284" xr:uid="{00000000-0005-0000-0000-000085CB0000}"/>
    <cellStyle name="20% - Accent1 8 5 5 2 2 2" xfId="52285" xr:uid="{00000000-0005-0000-0000-000086CB0000}"/>
    <cellStyle name="20% - Accent1 8 5 5 2 3" xfId="52286" xr:uid="{00000000-0005-0000-0000-000087CB0000}"/>
    <cellStyle name="20% - Accent1 8 5 5 3" xfId="52287" xr:uid="{00000000-0005-0000-0000-000088CB0000}"/>
    <cellStyle name="20% - Accent1 8 5 5 3 2" xfId="52288" xr:uid="{00000000-0005-0000-0000-000089CB0000}"/>
    <cellStyle name="20% - Accent1 8 5 5 4" xfId="52289" xr:uid="{00000000-0005-0000-0000-00008ACB0000}"/>
    <cellStyle name="20% - Accent1 8 5 6" xfId="52290" xr:uid="{00000000-0005-0000-0000-00008BCB0000}"/>
    <cellStyle name="20% - Accent1 8 5 6 2" xfId="52291" xr:uid="{00000000-0005-0000-0000-00008CCB0000}"/>
    <cellStyle name="20% - Accent1 8 5 6 2 2" xfId="52292" xr:uid="{00000000-0005-0000-0000-00008DCB0000}"/>
    <cellStyle name="20% - Accent1 8 5 6 2 2 2" xfId="52293" xr:uid="{00000000-0005-0000-0000-00008ECB0000}"/>
    <cellStyle name="20% - Accent1 8 5 6 2 3" xfId="52294" xr:uid="{00000000-0005-0000-0000-00008FCB0000}"/>
    <cellStyle name="20% - Accent1 8 5 6 3" xfId="52295" xr:uid="{00000000-0005-0000-0000-000090CB0000}"/>
    <cellStyle name="20% - Accent1 8 5 6 3 2" xfId="52296" xr:uid="{00000000-0005-0000-0000-000091CB0000}"/>
    <cellStyle name="20% - Accent1 8 5 6 4" xfId="52297" xr:uid="{00000000-0005-0000-0000-000092CB0000}"/>
    <cellStyle name="20% - Accent1 8 5 7" xfId="52298" xr:uid="{00000000-0005-0000-0000-000093CB0000}"/>
    <cellStyle name="20% - Accent1 8 5 7 2" xfId="52299" xr:uid="{00000000-0005-0000-0000-000094CB0000}"/>
    <cellStyle name="20% - Accent1 8 5 7 2 2" xfId="52300" xr:uid="{00000000-0005-0000-0000-000095CB0000}"/>
    <cellStyle name="20% - Accent1 8 5 7 3" xfId="52301" xr:uid="{00000000-0005-0000-0000-000096CB0000}"/>
    <cellStyle name="20% - Accent1 8 5 8" xfId="52302" xr:uid="{00000000-0005-0000-0000-000097CB0000}"/>
    <cellStyle name="20% - Accent1 8 5 8 2" xfId="52303" xr:uid="{00000000-0005-0000-0000-000098CB0000}"/>
    <cellStyle name="20% - Accent1 8 5 8 2 2" xfId="52304" xr:uid="{00000000-0005-0000-0000-000099CB0000}"/>
    <cellStyle name="20% - Accent1 8 5 8 3" xfId="52305" xr:uid="{00000000-0005-0000-0000-00009ACB0000}"/>
    <cellStyle name="20% - Accent1 8 5 9" xfId="52306" xr:uid="{00000000-0005-0000-0000-00009BCB0000}"/>
    <cellStyle name="20% - Accent1 8 5 9 2" xfId="52307" xr:uid="{00000000-0005-0000-0000-00009CCB0000}"/>
    <cellStyle name="20% - Accent1 8 6" xfId="52308" xr:uid="{00000000-0005-0000-0000-00009DCB0000}"/>
    <cellStyle name="20% - Accent1 8 6 2" xfId="52309" xr:uid="{00000000-0005-0000-0000-00009ECB0000}"/>
    <cellStyle name="20% - Accent1 8 6 2 2" xfId="52310" xr:uid="{00000000-0005-0000-0000-00009FCB0000}"/>
    <cellStyle name="20% - Accent1 8 6 2 2 2" xfId="52311" xr:uid="{00000000-0005-0000-0000-0000A0CB0000}"/>
    <cellStyle name="20% - Accent1 8 6 2 2 2 2" xfId="52312" xr:uid="{00000000-0005-0000-0000-0000A1CB0000}"/>
    <cellStyle name="20% - Accent1 8 6 2 2 3" xfId="52313" xr:uid="{00000000-0005-0000-0000-0000A2CB0000}"/>
    <cellStyle name="20% - Accent1 8 6 2 3" xfId="52314" xr:uid="{00000000-0005-0000-0000-0000A3CB0000}"/>
    <cellStyle name="20% - Accent1 8 6 2 3 2" xfId="52315" xr:uid="{00000000-0005-0000-0000-0000A4CB0000}"/>
    <cellStyle name="20% - Accent1 8 6 2 4" xfId="52316" xr:uid="{00000000-0005-0000-0000-0000A5CB0000}"/>
    <cellStyle name="20% - Accent1 8 6 3" xfId="52317" xr:uid="{00000000-0005-0000-0000-0000A6CB0000}"/>
    <cellStyle name="20% - Accent1 8 6 3 2" xfId="52318" xr:uid="{00000000-0005-0000-0000-0000A7CB0000}"/>
    <cellStyle name="20% - Accent1 8 6 3 2 2" xfId="52319" xr:uid="{00000000-0005-0000-0000-0000A8CB0000}"/>
    <cellStyle name="20% - Accent1 8 6 3 2 2 2" xfId="52320" xr:uid="{00000000-0005-0000-0000-0000A9CB0000}"/>
    <cellStyle name="20% - Accent1 8 6 3 2 3" xfId="52321" xr:uid="{00000000-0005-0000-0000-0000AACB0000}"/>
    <cellStyle name="20% - Accent1 8 6 3 3" xfId="52322" xr:uid="{00000000-0005-0000-0000-0000ABCB0000}"/>
    <cellStyle name="20% - Accent1 8 6 3 3 2" xfId="52323" xr:uid="{00000000-0005-0000-0000-0000ACCB0000}"/>
    <cellStyle name="20% - Accent1 8 6 3 4" xfId="52324" xr:uid="{00000000-0005-0000-0000-0000ADCB0000}"/>
    <cellStyle name="20% - Accent1 8 6 4" xfId="52325" xr:uid="{00000000-0005-0000-0000-0000AECB0000}"/>
    <cellStyle name="20% - Accent1 8 6 4 2" xfId="52326" xr:uid="{00000000-0005-0000-0000-0000AFCB0000}"/>
    <cellStyle name="20% - Accent1 8 6 4 2 2" xfId="52327" xr:uid="{00000000-0005-0000-0000-0000B0CB0000}"/>
    <cellStyle name="20% - Accent1 8 6 4 2 2 2" xfId="52328" xr:uid="{00000000-0005-0000-0000-0000B1CB0000}"/>
    <cellStyle name="20% - Accent1 8 6 4 2 3" xfId="52329" xr:uid="{00000000-0005-0000-0000-0000B2CB0000}"/>
    <cellStyle name="20% - Accent1 8 6 4 3" xfId="52330" xr:uid="{00000000-0005-0000-0000-0000B3CB0000}"/>
    <cellStyle name="20% - Accent1 8 6 4 3 2" xfId="52331" xr:uid="{00000000-0005-0000-0000-0000B4CB0000}"/>
    <cellStyle name="20% - Accent1 8 6 4 4" xfId="52332" xr:uid="{00000000-0005-0000-0000-0000B5CB0000}"/>
    <cellStyle name="20% - Accent1 8 6 5" xfId="52333" xr:uid="{00000000-0005-0000-0000-0000B6CB0000}"/>
    <cellStyle name="20% - Accent1 8 6 5 2" xfId="52334" xr:uid="{00000000-0005-0000-0000-0000B7CB0000}"/>
    <cellStyle name="20% - Accent1 8 6 5 2 2" xfId="52335" xr:uid="{00000000-0005-0000-0000-0000B8CB0000}"/>
    <cellStyle name="20% - Accent1 8 6 5 3" xfId="52336" xr:uid="{00000000-0005-0000-0000-0000B9CB0000}"/>
    <cellStyle name="20% - Accent1 8 6 6" xfId="52337" xr:uid="{00000000-0005-0000-0000-0000BACB0000}"/>
    <cellStyle name="20% - Accent1 8 6 6 2" xfId="52338" xr:uid="{00000000-0005-0000-0000-0000BBCB0000}"/>
    <cellStyle name="20% - Accent1 8 6 6 2 2" xfId="52339" xr:uid="{00000000-0005-0000-0000-0000BCCB0000}"/>
    <cellStyle name="20% - Accent1 8 6 6 3" xfId="52340" xr:uid="{00000000-0005-0000-0000-0000BDCB0000}"/>
    <cellStyle name="20% - Accent1 8 6 7" xfId="52341" xr:uid="{00000000-0005-0000-0000-0000BECB0000}"/>
    <cellStyle name="20% - Accent1 8 6 7 2" xfId="52342" xr:uid="{00000000-0005-0000-0000-0000BFCB0000}"/>
    <cellStyle name="20% - Accent1 8 6 8" xfId="52343" xr:uid="{00000000-0005-0000-0000-0000C0CB0000}"/>
    <cellStyle name="20% - Accent1 8 6 8 2" xfId="52344" xr:uid="{00000000-0005-0000-0000-0000C1CB0000}"/>
    <cellStyle name="20% - Accent1 8 6 9" xfId="52345" xr:uid="{00000000-0005-0000-0000-0000C2CB0000}"/>
    <cellStyle name="20% - Accent1 8 7" xfId="52346" xr:uid="{00000000-0005-0000-0000-0000C3CB0000}"/>
    <cellStyle name="20% - Accent1 8 7 2" xfId="52347" xr:uid="{00000000-0005-0000-0000-0000C4CB0000}"/>
    <cellStyle name="20% - Accent1 8 7 2 2" xfId="52348" xr:uid="{00000000-0005-0000-0000-0000C5CB0000}"/>
    <cellStyle name="20% - Accent1 8 7 2 2 2" xfId="52349" xr:uid="{00000000-0005-0000-0000-0000C6CB0000}"/>
    <cellStyle name="20% - Accent1 8 7 2 2 2 2" xfId="52350" xr:uid="{00000000-0005-0000-0000-0000C7CB0000}"/>
    <cellStyle name="20% - Accent1 8 7 2 2 3" xfId="52351" xr:uid="{00000000-0005-0000-0000-0000C8CB0000}"/>
    <cellStyle name="20% - Accent1 8 7 2 3" xfId="52352" xr:uid="{00000000-0005-0000-0000-0000C9CB0000}"/>
    <cellStyle name="20% - Accent1 8 7 2 3 2" xfId="52353" xr:uid="{00000000-0005-0000-0000-0000CACB0000}"/>
    <cellStyle name="20% - Accent1 8 7 2 4" xfId="52354" xr:uid="{00000000-0005-0000-0000-0000CBCB0000}"/>
    <cellStyle name="20% - Accent1 8 7 3" xfId="52355" xr:uid="{00000000-0005-0000-0000-0000CCCB0000}"/>
    <cellStyle name="20% - Accent1 8 7 3 2" xfId="52356" xr:uid="{00000000-0005-0000-0000-0000CDCB0000}"/>
    <cellStyle name="20% - Accent1 8 7 3 2 2" xfId="52357" xr:uid="{00000000-0005-0000-0000-0000CECB0000}"/>
    <cellStyle name="20% - Accent1 8 7 3 2 2 2" xfId="52358" xr:uid="{00000000-0005-0000-0000-0000CFCB0000}"/>
    <cellStyle name="20% - Accent1 8 7 3 2 3" xfId="52359" xr:uid="{00000000-0005-0000-0000-0000D0CB0000}"/>
    <cellStyle name="20% - Accent1 8 7 3 3" xfId="52360" xr:uid="{00000000-0005-0000-0000-0000D1CB0000}"/>
    <cellStyle name="20% - Accent1 8 7 3 3 2" xfId="52361" xr:uid="{00000000-0005-0000-0000-0000D2CB0000}"/>
    <cellStyle name="20% - Accent1 8 7 3 4" xfId="52362" xr:uid="{00000000-0005-0000-0000-0000D3CB0000}"/>
    <cellStyle name="20% - Accent1 8 7 4" xfId="52363" xr:uid="{00000000-0005-0000-0000-0000D4CB0000}"/>
    <cellStyle name="20% - Accent1 8 7 4 2" xfId="52364" xr:uid="{00000000-0005-0000-0000-0000D5CB0000}"/>
    <cellStyle name="20% - Accent1 8 7 4 2 2" xfId="52365" xr:uid="{00000000-0005-0000-0000-0000D6CB0000}"/>
    <cellStyle name="20% - Accent1 8 7 4 2 2 2" xfId="52366" xr:uid="{00000000-0005-0000-0000-0000D7CB0000}"/>
    <cellStyle name="20% - Accent1 8 7 4 2 3" xfId="52367" xr:uid="{00000000-0005-0000-0000-0000D8CB0000}"/>
    <cellStyle name="20% - Accent1 8 7 4 3" xfId="52368" xr:uid="{00000000-0005-0000-0000-0000D9CB0000}"/>
    <cellStyle name="20% - Accent1 8 7 4 3 2" xfId="52369" xr:uid="{00000000-0005-0000-0000-0000DACB0000}"/>
    <cellStyle name="20% - Accent1 8 7 4 4" xfId="52370" xr:uid="{00000000-0005-0000-0000-0000DBCB0000}"/>
    <cellStyle name="20% - Accent1 8 7 5" xfId="52371" xr:uid="{00000000-0005-0000-0000-0000DCCB0000}"/>
    <cellStyle name="20% - Accent1 8 7 5 2" xfId="52372" xr:uid="{00000000-0005-0000-0000-0000DDCB0000}"/>
    <cellStyle name="20% - Accent1 8 7 5 2 2" xfId="52373" xr:uid="{00000000-0005-0000-0000-0000DECB0000}"/>
    <cellStyle name="20% - Accent1 8 7 5 3" xfId="52374" xr:uid="{00000000-0005-0000-0000-0000DFCB0000}"/>
    <cellStyle name="20% - Accent1 8 7 6" xfId="52375" xr:uid="{00000000-0005-0000-0000-0000E0CB0000}"/>
    <cellStyle name="20% - Accent1 8 7 6 2" xfId="52376" xr:uid="{00000000-0005-0000-0000-0000E1CB0000}"/>
    <cellStyle name="20% - Accent1 8 7 6 2 2" xfId="52377" xr:uid="{00000000-0005-0000-0000-0000E2CB0000}"/>
    <cellStyle name="20% - Accent1 8 7 6 3" xfId="52378" xr:uid="{00000000-0005-0000-0000-0000E3CB0000}"/>
    <cellStyle name="20% - Accent1 8 7 7" xfId="52379" xr:uid="{00000000-0005-0000-0000-0000E4CB0000}"/>
    <cellStyle name="20% - Accent1 8 7 7 2" xfId="52380" xr:uid="{00000000-0005-0000-0000-0000E5CB0000}"/>
    <cellStyle name="20% - Accent1 8 7 8" xfId="52381" xr:uid="{00000000-0005-0000-0000-0000E6CB0000}"/>
    <cellStyle name="20% - Accent1 8 7 8 2" xfId="52382" xr:uid="{00000000-0005-0000-0000-0000E7CB0000}"/>
    <cellStyle name="20% - Accent1 8 7 9" xfId="52383" xr:uid="{00000000-0005-0000-0000-0000E8CB0000}"/>
    <cellStyle name="20% - Accent1 8 8" xfId="52384" xr:uid="{00000000-0005-0000-0000-0000E9CB0000}"/>
    <cellStyle name="20% - Accent1 8 8 2" xfId="52385" xr:uid="{00000000-0005-0000-0000-0000EACB0000}"/>
    <cellStyle name="20% - Accent1 8 8 2 2" xfId="52386" xr:uid="{00000000-0005-0000-0000-0000EBCB0000}"/>
    <cellStyle name="20% - Accent1 8 8 2 2 2" xfId="52387" xr:uid="{00000000-0005-0000-0000-0000ECCB0000}"/>
    <cellStyle name="20% - Accent1 8 8 2 3" xfId="52388" xr:uid="{00000000-0005-0000-0000-0000EDCB0000}"/>
    <cellStyle name="20% - Accent1 8 8 3" xfId="52389" xr:uid="{00000000-0005-0000-0000-0000EECB0000}"/>
    <cellStyle name="20% - Accent1 8 8 3 2" xfId="52390" xr:uid="{00000000-0005-0000-0000-0000EFCB0000}"/>
    <cellStyle name="20% - Accent1 8 8 4" xfId="52391" xr:uid="{00000000-0005-0000-0000-0000F0CB0000}"/>
    <cellStyle name="20% - Accent1 8 9" xfId="52392" xr:uid="{00000000-0005-0000-0000-0000F1CB0000}"/>
    <cellStyle name="20% - Accent1 8 9 2" xfId="52393" xr:uid="{00000000-0005-0000-0000-0000F2CB0000}"/>
    <cellStyle name="20% - Accent1 8 9 2 2" xfId="52394" xr:uid="{00000000-0005-0000-0000-0000F3CB0000}"/>
    <cellStyle name="20% - Accent1 8 9 2 2 2" xfId="52395" xr:uid="{00000000-0005-0000-0000-0000F4CB0000}"/>
    <cellStyle name="20% - Accent1 8 9 2 3" xfId="52396" xr:uid="{00000000-0005-0000-0000-0000F5CB0000}"/>
    <cellStyle name="20% - Accent1 8 9 3" xfId="52397" xr:uid="{00000000-0005-0000-0000-0000F6CB0000}"/>
    <cellStyle name="20% - Accent1 8 9 3 2" xfId="52398" xr:uid="{00000000-0005-0000-0000-0000F7CB0000}"/>
    <cellStyle name="20% - Accent1 8 9 4" xfId="52399" xr:uid="{00000000-0005-0000-0000-0000F8CB0000}"/>
    <cellStyle name="20% - Accent1 9" xfId="52400" xr:uid="{00000000-0005-0000-0000-0000F9CB0000}"/>
    <cellStyle name="20% - Accent1 9 10" xfId="52401" xr:uid="{00000000-0005-0000-0000-0000FACB0000}"/>
    <cellStyle name="20% - Accent1 9 10 2" xfId="52402" xr:uid="{00000000-0005-0000-0000-0000FBCB0000}"/>
    <cellStyle name="20% - Accent1 9 10 2 2" xfId="52403" xr:uid="{00000000-0005-0000-0000-0000FCCB0000}"/>
    <cellStyle name="20% - Accent1 9 10 3" xfId="52404" xr:uid="{00000000-0005-0000-0000-0000FDCB0000}"/>
    <cellStyle name="20% - Accent1 9 11" xfId="52405" xr:uid="{00000000-0005-0000-0000-0000FECB0000}"/>
    <cellStyle name="20% - Accent1 9 11 2" xfId="52406" xr:uid="{00000000-0005-0000-0000-0000FFCB0000}"/>
    <cellStyle name="20% - Accent1 9 11 2 2" xfId="52407" xr:uid="{00000000-0005-0000-0000-000000CC0000}"/>
    <cellStyle name="20% - Accent1 9 11 3" xfId="52408" xr:uid="{00000000-0005-0000-0000-000001CC0000}"/>
    <cellStyle name="20% - Accent1 9 12" xfId="52409" xr:uid="{00000000-0005-0000-0000-000002CC0000}"/>
    <cellStyle name="20% - Accent1 9 12 2" xfId="52410" xr:uid="{00000000-0005-0000-0000-000003CC0000}"/>
    <cellStyle name="20% - Accent1 9 13" xfId="52411" xr:uid="{00000000-0005-0000-0000-000004CC0000}"/>
    <cellStyle name="20% - Accent1 9 13 2" xfId="52412" xr:uid="{00000000-0005-0000-0000-000005CC0000}"/>
    <cellStyle name="20% - Accent1 9 14" xfId="52413" xr:uid="{00000000-0005-0000-0000-000006CC0000}"/>
    <cellStyle name="20% - Accent1 9 2" xfId="52414" xr:uid="{00000000-0005-0000-0000-000007CC0000}"/>
    <cellStyle name="20% - Accent1 9 2 10" xfId="52415" xr:uid="{00000000-0005-0000-0000-000008CC0000}"/>
    <cellStyle name="20% - Accent1 9 2 10 2" xfId="52416" xr:uid="{00000000-0005-0000-0000-000009CC0000}"/>
    <cellStyle name="20% - Accent1 9 2 11" xfId="52417" xr:uid="{00000000-0005-0000-0000-00000ACC0000}"/>
    <cellStyle name="20% - Accent1 9 2 2" xfId="52418" xr:uid="{00000000-0005-0000-0000-00000BCC0000}"/>
    <cellStyle name="20% - Accent1 9 2 2 2" xfId="52419" xr:uid="{00000000-0005-0000-0000-00000CCC0000}"/>
    <cellStyle name="20% - Accent1 9 2 2 2 2" xfId="52420" xr:uid="{00000000-0005-0000-0000-00000DCC0000}"/>
    <cellStyle name="20% - Accent1 9 2 2 2 2 2" xfId="52421" xr:uid="{00000000-0005-0000-0000-00000ECC0000}"/>
    <cellStyle name="20% - Accent1 9 2 2 2 2 2 2" xfId="52422" xr:uid="{00000000-0005-0000-0000-00000FCC0000}"/>
    <cellStyle name="20% - Accent1 9 2 2 2 2 3" xfId="52423" xr:uid="{00000000-0005-0000-0000-000010CC0000}"/>
    <cellStyle name="20% - Accent1 9 2 2 2 3" xfId="52424" xr:uid="{00000000-0005-0000-0000-000011CC0000}"/>
    <cellStyle name="20% - Accent1 9 2 2 2 3 2" xfId="52425" xr:uid="{00000000-0005-0000-0000-000012CC0000}"/>
    <cellStyle name="20% - Accent1 9 2 2 2 4" xfId="52426" xr:uid="{00000000-0005-0000-0000-000013CC0000}"/>
    <cellStyle name="20% - Accent1 9 2 2 3" xfId="52427" xr:uid="{00000000-0005-0000-0000-000014CC0000}"/>
    <cellStyle name="20% - Accent1 9 2 2 3 2" xfId="52428" xr:uid="{00000000-0005-0000-0000-000015CC0000}"/>
    <cellStyle name="20% - Accent1 9 2 2 3 2 2" xfId="52429" xr:uid="{00000000-0005-0000-0000-000016CC0000}"/>
    <cellStyle name="20% - Accent1 9 2 2 3 2 2 2" xfId="52430" xr:uid="{00000000-0005-0000-0000-000017CC0000}"/>
    <cellStyle name="20% - Accent1 9 2 2 3 2 3" xfId="52431" xr:uid="{00000000-0005-0000-0000-000018CC0000}"/>
    <cellStyle name="20% - Accent1 9 2 2 3 3" xfId="52432" xr:uid="{00000000-0005-0000-0000-000019CC0000}"/>
    <cellStyle name="20% - Accent1 9 2 2 3 3 2" xfId="52433" xr:uid="{00000000-0005-0000-0000-00001ACC0000}"/>
    <cellStyle name="20% - Accent1 9 2 2 3 4" xfId="52434" xr:uid="{00000000-0005-0000-0000-00001BCC0000}"/>
    <cellStyle name="20% - Accent1 9 2 2 4" xfId="52435" xr:uid="{00000000-0005-0000-0000-00001CCC0000}"/>
    <cellStyle name="20% - Accent1 9 2 2 4 2" xfId="52436" xr:uid="{00000000-0005-0000-0000-00001DCC0000}"/>
    <cellStyle name="20% - Accent1 9 2 2 4 2 2" xfId="52437" xr:uid="{00000000-0005-0000-0000-00001ECC0000}"/>
    <cellStyle name="20% - Accent1 9 2 2 4 2 2 2" xfId="52438" xr:uid="{00000000-0005-0000-0000-00001FCC0000}"/>
    <cellStyle name="20% - Accent1 9 2 2 4 2 3" xfId="52439" xr:uid="{00000000-0005-0000-0000-000020CC0000}"/>
    <cellStyle name="20% - Accent1 9 2 2 4 3" xfId="52440" xr:uid="{00000000-0005-0000-0000-000021CC0000}"/>
    <cellStyle name="20% - Accent1 9 2 2 4 3 2" xfId="52441" xr:uid="{00000000-0005-0000-0000-000022CC0000}"/>
    <cellStyle name="20% - Accent1 9 2 2 4 4" xfId="52442" xr:uid="{00000000-0005-0000-0000-000023CC0000}"/>
    <cellStyle name="20% - Accent1 9 2 2 5" xfId="52443" xr:uid="{00000000-0005-0000-0000-000024CC0000}"/>
    <cellStyle name="20% - Accent1 9 2 2 5 2" xfId="52444" xr:uid="{00000000-0005-0000-0000-000025CC0000}"/>
    <cellStyle name="20% - Accent1 9 2 2 5 2 2" xfId="52445" xr:uid="{00000000-0005-0000-0000-000026CC0000}"/>
    <cellStyle name="20% - Accent1 9 2 2 5 3" xfId="52446" xr:uid="{00000000-0005-0000-0000-000027CC0000}"/>
    <cellStyle name="20% - Accent1 9 2 2 6" xfId="52447" xr:uid="{00000000-0005-0000-0000-000028CC0000}"/>
    <cellStyle name="20% - Accent1 9 2 2 6 2" xfId="52448" xr:uid="{00000000-0005-0000-0000-000029CC0000}"/>
    <cellStyle name="20% - Accent1 9 2 2 6 2 2" xfId="52449" xr:uid="{00000000-0005-0000-0000-00002ACC0000}"/>
    <cellStyle name="20% - Accent1 9 2 2 6 3" xfId="52450" xr:uid="{00000000-0005-0000-0000-00002BCC0000}"/>
    <cellStyle name="20% - Accent1 9 2 2 7" xfId="52451" xr:uid="{00000000-0005-0000-0000-00002CCC0000}"/>
    <cellStyle name="20% - Accent1 9 2 2 7 2" xfId="52452" xr:uid="{00000000-0005-0000-0000-00002DCC0000}"/>
    <cellStyle name="20% - Accent1 9 2 2 8" xfId="52453" xr:uid="{00000000-0005-0000-0000-00002ECC0000}"/>
    <cellStyle name="20% - Accent1 9 2 2 8 2" xfId="52454" xr:uid="{00000000-0005-0000-0000-00002FCC0000}"/>
    <cellStyle name="20% - Accent1 9 2 2 9" xfId="52455" xr:uid="{00000000-0005-0000-0000-000030CC0000}"/>
    <cellStyle name="20% - Accent1 9 2 3" xfId="52456" xr:uid="{00000000-0005-0000-0000-000031CC0000}"/>
    <cellStyle name="20% - Accent1 9 2 3 2" xfId="52457" xr:uid="{00000000-0005-0000-0000-000032CC0000}"/>
    <cellStyle name="20% - Accent1 9 2 3 2 2" xfId="52458" xr:uid="{00000000-0005-0000-0000-000033CC0000}"/>
    <cellStyle name="20% - Accent1 9 2 3 2 2 2" xfId="52459" xr:uid="{00000000-0005-0000-0000-000034CC0000}"/>
    <cellStyle name="20% - Accent1 9 2 3 2 2 2 2" xfId="52460" xr:uid="{00000000-0005-0000-0000-000035CC0000}"/>
    <cellStyle name="20% - Accent1 9 2 3 2 2 3" xfId="52461" xr:uid="{00000000-0005-0000-0000-000036CC0000}"/>
    <cellStyle name="20% - Accent1 9 2 3 2 3" xfId="52462" xr:uid="{00000000-0005-0000-0000-000037CC0000}"/>
    <cellStyle name="20% - Accent1 9 2 3 2 3 2" xfId="52463" xr:uid="{00000000-0005-0000-0000-000038CC0000}"/>
    <cellStyle name="20% - Accent1 9 2 3 2 4" xfId="52464" xr:uid="{00000000-0005-0000-0000-000039CC0000}"/>
    <cellStyle name="20% - Accent1 9 2 3 3" xfId="52465" xr:uid="{00000000-0005-0000-0000-00003ACC0000}"/>
    <cellStyle name="20% - Accent1 9 2 3 3 2" xfId="52466" xr:uid="{00000000-0005-0000-0000-00003BCC0000}"/>
    <cellStyle name="20% - Accent1 9 2 3 3 2 2" xfId="52467" xr:uid="{00000000-0005-0000-0000-00003CCC0000}"/>
    <cellStyle name="20% - Accent1 9 2 3 3 2 2 2" xfId="52468" xr:uid="{00000000-0005-0000-0000-00003DCC0000}"/>
    <cellStyle name="20% - Accent1 9 2 3 3 2 3" xfId="52469" xr:uid="{00000000-0005-0000-0000-00003ECC0000}"/>
    <cellStyle name="20% - Accent1 9 2 3 3 3" xfId="52470" xr:uid="{00000000-0005-0000-0000-00003FCC0000}"/>
    <cellStyle name="20% - Accent1 9 2 3 3 3 2" xfId="52471" xr:uid="{00000000-0005-0000-0000-000040CC0000}"/>
    <cellStyle name="20% - Accent1 9 2 3 3 4" xfId="52472" xr:uid="{00000000-0005-0000-0000-000041CC0000}"/>
    <cellStyle name="20% - Accent1 9 2 3 4" xfId="52473" xr:uid="{00000000-0005-0000-0000-000042CC0000}"/>
    <cellStyle name="20% - Accent1 9 2 3 4 2" xfId="52474" xr:uid="{00000000-0005-0000-0000-000043CC0000}"/>
    <cellStyle name="20% - Accent1 9 2 3 4 2 2" xfId="52475" xr:uid="{00000000-0005-0000-0000-000044CC0000}"/>
    <cellStyle name="20% - Accent1 9 2 3 4 2 2 2" xfId="52476" xr:uid="{00000000-0005-0000-0000-000045CC0000}"/>
    <cellStyle name="20% - Accent1 9 2 3 4 2 3" xfId="52477" xr:uid="{00000000-0005-0000-0000-000046CC0000}"/>
    <cellStyle name="20% - Accent1 9 2 3 4 3" xfId="52478" xr:uid="{00000000-0005-0000-0000-000047CC0000}"/>
    <cellStyle name="20% - Accent1 9 2 3 4 3 2" xfId="52479" xr:uid="{00000000-0005-0000-0000-000048CC0000}"/>
    <cellStyle name="20% - Accent1 9 2 3 4 4" xfId="52480" xr:uid="{00000000-0005-0000-0000-000049CC0000}"/>
    <cellStyle name="20% - Accent1 9 2 3 5" xfId="52481" xr:uid="{00000000-0005-0000-0000-00004ACC0000}"/>
    <cellStyle name="20% - Accent1 9 2 3 5 2" xfId="52482" xr:uid="{00000000-0005-0000-0000-00004BCC0000}"/>
    <cellStyle name="20% - Accent1 9 2 3 5 2 2" xfId="52483" xr:uid="{00000000-0005-0000-0000-00004CCC0000}"/>
    <cellStyle name="20% - Accent1 9 2 3 5 3" xfId="52484" xr:uid="{00000000-0005-0000-0000-00004DCC0000}"/>
    <cellStyle name="20% - Accent1 9 2 3 6" xfId="52485" xr:uid="{00000000-0005-0000-0000-00004ECC0000}"/>
    <cellStyle name="20% - Accent1 9 2 3 6 2" xfId="52486" xr:uid="{00000000-0005-0000-0000-00004FCC0000}"/>
    <cellStyle name="20% - Accent1 9 2 3 6 2 2" xfId="52487" xr:uid="{00000000-0005-0000-0000-000050CC0000}"/>
    <cellStyle name="20% - Accent1 9 2 3 6 3" xfId="52488" xr:uid="{00000000-0005-0000-0000-000051CC0000}"/>
    <cellStyle name="20% - Accent1 9 2 3 7" xfId="52489" xr:uid="{00000000-0005-0000-0000-000052CC0000}"/>
    <cellStyle name="20% - Accent1 9 2 3 7 2" xfId="52490" xr:uid="{00000000-0005-0000-0000-000053CC0000}"/>
    <cellStyle name="20% - Accent1 9 2 3 8" xfId="52491" xr:uid="{00000000-0005-0000-0000-000054CC0000}"/>
    <cellStyle name="20% - Accent1 9 2 3 8 2" xfId="52492" xr:uid="{00000000-0005-0000-0000-000055CC0000}"/>
    <cellStyle name="20% - Accent1 9 2 3 9" xfId="52493" xr:uid="{00000000-0005-0000-0000-000056CC0000}"/>
    <cellStyle name="20% - Accent1 9 2 4" xfId="52494" xr:uid="{00000000-0005-0000-0000-000057CC0000}"/>
    <cellStyle name="20% - Accent1 9 2 4 2" xfId="52495" xr:uid="{00000000-0005-0000-0000-000058CC0000}"/>
    <cellStyle name="20% - Accent1 9 2 4 2 2" xfId="52496" xr:uid="{00000000-0005-0000-0000-000059CC0000}"/>
    <cellStyle name="20% - Accent1 9 2 4 2 2 2" xfId="52497" xr:uid="{00000000-0005-0000-0000-00005ACC0000}"/>
    <cellStyle name="20% - Accent1 9 2 4 2 3" xfId="52498" xr:uid="{00000000-0005-0000-0000-00005BCC0000}"/>
    <cellStyle name="20% - Accent1 9 2 4 3" xfId="52499" xr:uid="{00000000-0005-0000-0000-00005CCC0000}"/>
    <cellStyle name="20% - Accent1 9 2 4 3 2" xfId="52500" xr:uid="{00000000-0005-0000-0000-00005DCC0000}"/>
    <cellStyle name="20% - Accent1 9 2 4 4" xfId="52501" xr:uid="{00000000-0005-0000-0000-00005ECC0000}"/>
    <cellStyle name="20% - Accent1 9 2 5" xfId="52502" xr:uid="{00000000-0005-0000-0000-00005FCC0000}"/>
    <cellStyle name="20% - Accent1 9 2 5 2" xfId="52503" xr:uid="{00000000-0005-0000-0000-000060CC0000}"/>
    <cellStyle name="20% - Accent1 9 2 5 2 2" xfId="52504" xr:uid="{00000000-0005-0000-0000-000061CC0000}"/>
    <cellStyle name="20% - Accent1 9 2 5 2 2 2" xfId="52505" xr:uid="{00000000-0005-0000-0000-000062CC0000}"/>
    <cellStyle name="20% - Accent1 9 2 5 2 3" xfId="52506" xr:uid="{00000000-0005-0000-0000-000063CC0000}"/>
    <cellStyle name="20% - Accent1 9 2 5 3" xfId="52507" xr:uid="{00000000-0005-0000-0000-000064CC0000}"/>
    <cellStyle name="20% - Accent1 9 2 5 3 2" xfId="52508" xr:uid="{00000000-0005-0000-0000-000065CC0000}"/>
    <cellStyle name="20% - Accent1 9 2 5 4" xfId="52509" xr:uid="{00000000-0005-0000-0000-000066CC0000}"/>
    <cellStyle name="20% - Accent1 9 2 6" xfId="52510" xr:uid="{00000000-0005-0000-0000-000067CC0000}"/>
    <cellStyle name="20% - Accent1 9 2 6 2" xfId="52511" xr:uid="{00000000-0005-0000-0000-000068CC0000}"/>
    <cellStyle name="20% - Accent1 9 2 6 2 2" xfId="52512" xr:uid="{00000000-0005-0000-0000-000069CC0000}"/>
    <cellStyle name="20% - Accent1 9 2 6 2 2 2" xfId="52513" xr:uid="{00000000-0005-0000-0000-00006ACC0000}"/>
    <cellStyle name="20% - Accent1 9 2 6 2 3" xfId="52514" xr:uid="{00000000-0005-0000-0000-00006BCC0000}"/>
    <cellStyle name="20% - Accent1 9 2 6 3" xfId="52515" xr:uid="{00000000-0005-0000-0000-00006CCC0000}"/>
    <cellStyle name="20% - Accent1 9 2 6 3 2" xfId="52516" xr:uid="{00000000-0005-0000-0000-00006DCC0000}"/>
    <cellStyle name="20% - Accent1 9 2 6 4" xfId="52517" xr:uid="{00000000-0005-0000-0000-00006ECC0000}"/>
    <cellStyle name="20% - Accent1 9 2 7" xfId="52518" xr:uid="{00000000-0005-0000-0000-00006FCC0000}"/>
    <cellStyle name="20% - Accent1 9 2 7 2" xfId="52519" xr:uid="{00000000-0005-0000-0000-000070CC0000}"/>
    <cellStyle name="20% - Accent1 9 2 7 2 2" xfId="52520" xr:uid="{00000000-0005-0000-0000-000071CC0000}"/>
    <cellStyle name="20% - Accent1 9 2 7 3" xfId="52521" xr:uid="{00000000-0005-0000-0000-000072CC0000}"/>
    <cellStyle name="20% - Accent1 9 2 8" xfId="52522" xr:uid="{00000000-0005-0000-0000-000073CC0000}"/>
    <cellStyle name="20% - Accent1 9 2 8 2" xfId="52523" xr:uid="{00000000-0005-0000-0000-000074CC0000}"/>
    <cellStyle name="20% - Accent1 9 2 8 2 2" xfId="52524" xr:uid="{00000000-0005-0000-0000-000075CC0000}"/>
    <cellStyle name="20% - Accent1 9 2 8 3" xfId="52525" xr:uid="{00000000-0005-0000-0000-000076CC0000}"/>
    <cellStyle name="20% - Accent1 9 2 9" xfId="52526" xr:uid="{00000000-0005-0000-0000-000077CC0000}"/>
    <cellStyle name="20% - Accent1 9 2 9 2" xfId="52527" xr:uid="{00000000-0005-0000-0000-000078CC0000}"/>
    <cellStyle name="20% - Accent1 9 3" xfId="52528" xr:uid="{00000000-0005-0000-0000-000079CC0000}"/>
    <cellStyle name="20% - Accent1 9 3 10" xfId="52529" xr:uid="{00000000-0005-0000-0000-00007ACC0000}"/>
    <cellStyle name="20% - Accent1 9 3 10 2" xfId="52530" xr:uid="{00000000-0005-0000-0000-00007BCC0000}"/>
    <cellStyle name="20% - Accent1 9 3 11" xfId="52531" xr:uid="{00000000-0005-0000-0000-00007CCC0000}"/>
    <cellStyle name="20% - Accent1 9 3 2" xfId="52532" xr:uid="{00000000-0005-0000-0000-00007DCC0000}"/>
    <cellStyle name="20% - Accent1 9 3 2 2" xfId="52533" xr:uid="{00000000-0005-0000-0000-00007ECC0000}"/>
    <cellStyle name="20% - Accent1 9 3 2 2 2" xfId="52534" xr:uid="{00000000-0005-0000-0000-00007FCC0000}"/>
    <cellStyle name="20% - Accent1 9 3 2 2 2 2" xfId="52535" xr:uid="{00000000-0005-0000-0000-000080CC0000}"/>
    <cellStyle name="20% - Accent1 9 3 2 2 2 2 2" xfId="52536" xr:uid="{00000000-0005-0000-0000-000081CC0000}"/>
    <cellStyle name="20% - Accent1 9 3 2 2 2 3" xfId="52537" xr:uid="{00000000-0005-0000-0000-000082CC0000}"/>
    <cellStyle name="20% - Accent1 9 3 2 2 3" xfId="52538" xr:uid="{00000000-0005-0000-0000-000083CC0000}"/>
    <cellStyle name="20% - Accent1 9 3 2 2 3 2" xfId="52539" xr:uid="{00000000-0005-0000-0000-000084CC0000}"/>
    <cellStyle name="20% - Accent1 9 3 2 2 4" xfId="52540" xr:uid="{00000000-0005-0000-0000-000085CC0000}"/>
    <cellStyle name="20% - Accent1 9 3 2 3" xfId="52541" xr:uid="{00000000-0005-0000-0000-000086CC0000}"/>
    <cellStyle name="20% - Accent1 9 3 2 3 2" xfId="52542" xr:uid="{00000000-0005-0000-0000-000087CC0000}"/>
    <cellStyle name="20% - Accent1 9 3 2 3 2 2" xfId="52543" xr:uid="{00000000-0005-0000-0000-000088CC0000}"/>
    <cellStyle name="20% - Accent1 9 3 2 3 2 2 2" xfId="52544" xr:uid="{00000000-0005-0000-0000-000089CC0000}"/>
    <cellStyle name="20% - Accent1 9 3 2 3 2 3" xfId="52545" xr:uid="{00000000-0005-0000-0000-00008ACC0000}"/>
    <cellStyle name="20% - Accent1 9 3 2 3 3" xfId="52546" xr:uid="{00000000-0005-0000-0000-00008BCC0000}"/>
    <cellStyle name="20% - Accent1 9 3 2 3 3 2" xfId="52547" xr:uid="{00000000-0005-0000-0000-00008CCC0000}"/>
    <cellStyle name="20% - Accent1 9 3 2 3 4" xfId="52548" xr:uid="{00000000-0005-0000-0000-00008DCC0000}"/>
    <cellStyle name="20% - Accent1 9 3 2 4" xfId="52549" xr:uid="{00000000-0005-0000-0000-00008ECC0000}"/>
    <cellStyle name="20% - Accent1 9 3 2 4 2" xfId="52550" xr:uid="{00000000-0005-0000-0000-00008FCC0000}"/>
    <cellStyle name="20% - Accent1 9 3 2 4 2 2" xfId="52551" xr:uid="{00000000-0005-0000-0000-000090CC0000}"/>
    <cellStyle name="20% - Accent1 9 3 2 4 2 2 2" xfId="52552" xr:uid="{00000000-0005-0000-0000-000091CC0000}"/>
    <cellStyle name="20% - Accent1 9 3 2 4 2 3" xfId="52553" xr:uid="{00000000-0005-0000-0000-000092CC0000}"/>
    <cellStyle name="20% - Accent1 9 3 2 4 3" xfId="52554" xr:uid="{00000000-0005-0000-0000-000093CC0000}"/>
    <cellStyle name="20% - Accent1 9 3 2 4 3 2" xfId="52555" xr:uid="{00000000-0005-0000-0000-000094CC0000}"/>
    <cellStyle name="20% - Accent1 9 3 2 4 4" xfId="52556" xr:uid="{00000000-0005-0000-0000-000095CC0000}"/>
    <cellStyle name="20% - Accent1 9 3 2 5" xfId="52557" xr:uid="{00000000-0005-0000-0000-000096CC0000}"/>
    <cellStyle name="20% - Accent1 9 3 2 5 2" xfId="52558" xr:uid="{00000000-0005-0000-0000-000097CC0000}"/>
    <cellStyle name="20% - Accent1 9 3 2 5 2 2" xfId="52559" xr:uid="{00000000-0005-0000-0000-000098CC0000}"/>
    <cellStyle name="20% - Accent1 9 3 2 5 3" xfId="52560" xr:uid="{00000000-0005-0000-0000-000099CC0000}"/>
    <cellStyle name="20% - Accent1 9 3 2 6" xfId="52561" xr:uid="{00000000-0005-0000-0000-00009ACC0000}"/>
    <cellStyle name="20% - Accent1 9 3 2 6 2" xfId="52562" xr:uid="{00000000-0005-0000-0000-00009BCC0000}"/>
    <cellStyle name="20% - Accent1 9 3 2 6 2 2" xfId="52563" xr:uid="{00000000-0005-0000-0000-00009CCC0000}"/>
    <cellStyle name="20% - Accent1 9 3 2 6 3" xfId="52564" xr:uid="{00000000-0005-0000-0000-00009DCC0000}"/>
    <cellStyle name="20% - Accent1 9 3 2 7" xfId="52565" xr:uid="{00000000-0005-0000-0000-00009ECC0000}"/>
    <cellStyle name="20% - Accent1 9 3 2 7 2" xfId="52566" xr:uid="{00000000-0005-0000-0000-00009FCC0000}"/>
    <cellStyle name="20% - Accent1 9 3 2 8" xfId="52567" xr:uid="{00000000-0005-0000-0000-0000A0CC0000}"/>
    <cellStyle name="20% - Accent1 9 3 2 8 2" xfId="52568" xr:uid="{00000000-0005-0000-0000-0000A1CC0000}"/>
    <cellStyle name="20% - Accent1 9 3 2 9" xfId="52569" xr:uid="{00000000-0005-0000-0000-0000A2CC0000}"/>
    <cellStyle name="20% - Accent1 9 3 3" xfId="52570" xr:uid="{00000000-0005-0000-0000-0000A3CC0000}"/>
    <cellStyle name="20% - Accent1 9 3 3 2" xfId="52571" xr:uid="{00000000-0005-0000-0000-0000A4CC0000}"/>
    <cellStyle name="20% - Accent1 9 3 3 2 2" xfId="52572" xr:uid="{00000000-0005-0000-0000-0000A5CC0000}"/>
    <cellStyle name="20% - Accent1 9 3 3 2 2 2" xfId="52573" xr:uid="{00000000-0005-0000-0000-0000A6CC0000}"/>
    <cellStyle name="20% - Accent1 9 3 3 2 2 2 2" xfId="52574" xr:uid="{00000000-0005-0000-0000-0000A7CC0000}"/>
    <cellStyle name="20% - Accent1 9 3 3 2 2 3" xfId="52575" xr:uid="{00000000-0005-0000-0000-0000A8CC0000}"/>
    <cellStyle name="20% - Accent1 9 3 3 2 3" xfId="52576" xr:uid="{00000000-0005-0000-0000-0000A9CC0000}"/>
    <cellStyle name="20% - Accent1 9 3 3 2 3 2" xfId="52577" xr:uid="{00000000-0005-0000-0000-0000AACC0000}"/>
    <cellStyle name="20% - Accent1 9 3 3 2 4" xfId="52578" xr:uid="{00000000-0005-0000-0000-0000ABCC0000}"/>
    <cellStyle name="20% - Accent1 9 3 3 3" xfId="52579" xr:uid="{00000000-0005-0000-0000-0000ACCC0000}"/>
    <cellStyle name="20% - Accent1 9 3 3 3 2" xfId="52580" xr:uid="{00000000-0005-0000-0000-0000ADCC0000}"/>
    <cellStyle name="20% - Accent1 9 3 3 3 2 2" xfId="52581" xr:uid="{00000000-0005-0000-0000-0000AECC0000}"/>
    <cellStyle name="20% - Accent1 9 3 3 3 2 2 2" xfId="52582" xr:uid="{00000000-0005-0000-0000-0000AFCC0000}"/>
    <cellStyle name="20% - Accent1 9 3 3 3 2 3" xfId="52583" xr:uid="{00000000-0005-0000-0000-0000B0CC0000}"/>
    <cellStyle name="20% - Accent1 9 3 3 3 3" xfId="52584" xr:uid="{00000000-0005-0000-0000-0000B1CC0000}"/>
    <cellStyle name="20% - Accent1 9 3 3 3 3 2" xfId="52585" xr:uid="{00000000-0005-0000-0000-0000B2CC0000}"/>
    <cellStyle name="20% - Accent1 9 3 3 3 4" xfId="52586" xr:uid="{00000000-0005-0000-0000-0000B3CC0000}"/>
    <cellStyle name="20% - Accent1 9 3 3 4" xfId="52587" xr:uid="{00000000-0005-0000-0000-0000B4CC0000}"/>
    <cellStyle name="20% - Accent1 9 3 3 4 2" xfId="52588" xr:uid="{00000000-0005-0000-0000-0000B5CC0000}"/>
    <cellStyle name="20% - Accent1 9 3 3 4 2 2" xfId="52589" xr:uid="{00000000-0005-0000-0000-0000B6CC0000}"/>
    <cellStyle name="20% - Accent1 9 3 3 4 2 2 2" xfId="52590" xr:uid="{00000000-0005-0000-0000-0000B7CC0000}"/>
    <cellStyle name="20% - Accent1 9 3 3 4 2 3" xfId="52591" xr:uid="{00000000-0005-0000-0000-0000B8CC0000}"/>
    <cellStyle name="20% - Accent1 9 3 3 4 3" xfId="52592" xr:uid="{00000000-0005-0000-0000-0000B9CC0000}"/>
    <cellStyle name="20% - Accent1 9 3 3 4 3 2" xfId="52593" xr:uid="{00000000-0005-0000-0000-0000BACC0000}"/>
    <cellStyle name="20% - Accent1 9 3 3 4 4" xfId="52594" xr:uid="{00000000-0005-0000-0000-0000BBCC0000}"/>
    <cellStyle name="20% - Accent1 9 3 3 5" xfId="52595" xr:uid="{00000000-0005-0000-0000-0000BCCC0000}"/>
    <cellStyle name="20% - Accent1 9 3 3 5 2" xfId="52596" xr:uid="{00000000-0005-0000-0000-0000BDCC0000}"/>
    <cellStyle name="20% - Accent1 9 3 3 5 2 2" xfId="52597" xr:uid="{00000000-0005-0000-0000-0000BECC0000}"/>
    <cellStyle name="20% - Accent1 9 3 3 5 3" xfId="52598" xr:uid="{00000000-0005-0000-0000-0000BFCC0000}"/>
    <cellStyle name="20% - Accent1 9 3 3 6" xfId="52599" xr:uid="{00000000-0005-0000-0000-0000C0CC0000}"/>
    <cellStyle name="20% - Accent1 9 3 3 6 2" xfId="52600" xr:uid="{00000000-0005-0000-0000-0000C1CC0000}"/>
    <cellStyle name="20% - Accent1 9 3 3 6 2 2" xfId="52601" xr:uid="{00000000-0005-0000-0000-0000C2CC0000}"/>
    <cellStyle name="20% - Accent1 9 3 3 6 3" xfId="52602" xr:uid="{00000000-0005-0000-0000-0000C3CC0000}"/>
    <cellStyle name="20% - Accent1 9 3 3 7" xfId="52603" xr:uid="{00000000-0005-0000-0000-0000C4CC0000}"/>
    <cellStyle name="20% - Accent1 9 3 3 7 2" xfId="52604" xr:uid="{00000000-0005-0000-0000-0000C5CC0000}"/>
    <cellStyle name="20% - Accent1 9 3 3 8" xfId="52605" xr:uid="{00000000-0005-0000-0000-0000C6CC0000}"/>
    <cellStyle name="20% - Accent1 9 3 3 8 2" xfId="52606" xr:uid="{00000000-0005-0000-0000-0000C7CC0000}"/>
    <cellStyle name="20% - Accent1 9 3 3 9" xfId="52607" xr:uid="{00000000-0005-0000-0000-0000C8CC0000}"/>
    <cellStyle name="20% - Accent1 9 3 4" xfId="52608" xr:uid="{00000000-0005-0000-0000-0000C9CC0000}"/>
    <cellStyle name="20% - Accent1 9 3 4 2" xfId="52609" xr:uid="{00000000-0005-0000-0000-0000CACC0000}"/>
    <cellStyle name="20% - Accent1 9 3 4 2 2" xfId="52610" xr:uid="{00000000-0005-0000-0000-0000CBCC0000}"/>
    <cellStyle name="20% - Accent1 9 3 4 2 2 2" xfId="52611" xr:uid="{00000000-0005-0000-0000-0000CCCC0000}"/>
    <cellStyle name="20% - Accent1 9 3 4 2 3" xfId="52612" xr:uid="{00000000-0005-0000-0000-0000CDCC0000}"/>
    <cellStyle name="20% - Accent1 9 3 4 3" xfId="52613" xr:uid="{00000000-0005-0000-0000-0000CECC0000}"/>
    <cellStyle name="20% - Accent1 9 3 4 3 2" xfId="52614" xr:uid="{00000000-0005-0000-0000-0000CFCC0000}"/>
    <cellStyle name="20% - Accent1 9 3 4 4" xfId="52615" xr:uid="{00000000-0005-0000-0000-0000D0CC0000}"/>
    <cellStyle name="20% - Accent1 9 3 5" xfId="52616" xr:uid="{00000000-0005-0000-0000-0000D1CC0000}"/>
    <cellStyle name="20% - Accent1 9 3 5 2" xfId="52617" xr:uid="{00000000-0005-0000-0000-0000D2CC0000}"/>
    <cellStyle name="20% - Accent1 9 3 5 2 2" xfId="52618" xr:uid="{00000000-0005-0000-0000-0000D3CC0000}"/>
    <cellStyle name="20% - Accent1 9 3 5 2 2 2" xfId="52619" xr:uid="{00000000-0005-0000-0000-0000D4CC0000}"/>
    <cellStyle name="20% - Accent1 9 3 5 2 3" xfId="52620" xr:uid="{00000000-0005-0000-0000-0000D5CC0000}"/>
    <cellStyle name="20% - Accent1 9 3 5 3" xfId="52621" xr:uid="{00000000-0005-0000-0000-0000D6CC0000}"/>
    <cellStyle name="20% - Accent1 9 3 5 3 2" xfId="52622" xr:uid="{00000000-0005-0000-0000-0000D7CC0000}"/>
    <cellStyle name="20% - Accent1 9 3 5 4" xfId="52623" xr:uid="{00000000-0005-0000-0000-0000D8CC0000}"/>
    <cellStyle name="20% - Accent1 9 3 6" xfId="52624" xr:uid="{00000000-0005-0000-0000-0000D9CC0000}"/>
    <cellStyle name="20% - Accent1 9 3 6 2" xfId="52625" xr:uid="{00000000-0005-0000-0000-0000DACC0000}"/>
    <cellStyle name="20% - Accent1 9 3 6 2 2" xfId="52626" xr:uid="{00000000-0005-0000-0000-0000DBCC0000}"/>
    <cellStyle name="20% - Accent1 9 3 6 2 2 2" xfId="52627" xr:uid="{00000000-0005-0000-0000-0000DCCC0000}"/>
    <cellStyle name="20% - Accent1 9 3 6 2 3" xfId="52628" xr:uid="{00000000-0005-0000-0000-0000DDCC0000}"/>
    <cellStyle name="20% - Accent1 9 3 6 3" xfId="52629" xr:uid="{00000000-0005-0000-0000-0000DECC0000}"/>
    <cellStyle name="20% - Accent1 9 3 6 3 2" xfId="52630" xr:uid="{00000000-0005-0000-0000-0000DFCC0000}"/>
    <cellStyle name="20% - Accent1 9 3 6 4" xfId="52631" xr:uid="{00000000-0005-0000-0000-0000E0CC0000}"/>
    <cellStyle name="20% - Accent1 9 3 7" xfId="52632" xr:uid="{00000000-0005-0000-0000-0000E1CC0000}"/>
    <cellStyle name="20% - Accent1 9 3 7 2" xfId="52633" xr:uid="{00000000-0005-0000-0000-0000E2CC0000}"/>
    <cellStyle name="20% - Accent1 9 3 7 2 2" xfId="52634" xr:uid="{00000000-0005-0000-0000-0000E3CC0000}"/>
    <cellStyle name="20% - Accent1 9 3 7 3" xfId="52635" xr:uid="{00000000-0005-0000-0000-0000E4CC0000}"/>
    <cellStyle name="20% - Accent1 9 3 8" xfId="52636" xr:uid="{00000000-0005-0000-0000-0000E5CC0000}"/>
    <cellStyle name="20% - Accent1 9 3 8 2" xfId="52637" xr:uid="{00000000-0005-0000-0000-0000E6CC0000}"/>
    <cellStyle name="20% - Accent1 9 3 8 2 2" xfId="52638" xr:uid="{00000000-0005-0000-0000-0000E7CC0000}"/>
    <cellStyle name="20% - Accent1 9 3 8 3" xfId="52639" xr:uid="{00000000-0005-0000-0000-0000E8CC0000}"/>
    <cellStyle name="20% - Accent1 9 3 9" xfId="52640" xr:uid="{00000000-0005-0000-0000-0000E9CC0000}"/>
    <cellStyle name="20% - Accent1 9 3 9 2" xfId="52641" xr:uid="{00000000-0005-0000-0000-0000EACC0000}"/>
    <cellStyle name="20% - Accent1 9 4" xfId="52642" xr:uid="{00000000-0005-0000-0000-0000EBCC0000}"/>
    <cellStyle name="20% - Accent1 9 4 10" xfId="52643" xr:uid="{00000000-0005-0000-0000-0000ECCC0000}"/>
    <cellStyle name="20% - Accent1 9 4 10 2" xfId="52644" xr:uid="{00000000-0005-0000-0000-0000EDCC0000}"/>
    <cellStyle name="20% - Accent1 9 4 11" xfId="52645" xr:uid="{00000000-0005-0000-0000-0000EECC0000}"/>
    <cellStyle name="20% - Accent1 9 4 2" xfId="52646" xr:uid="{00000000-0005-0000-0000-0000EFCC0000}"/>
    <cellStyle name="20% - Accent1 9 4 2 2" xfId="52647" xr:uid="{00000000-0005-0000-0000-0000F0CC0000}"/>
    <cellStyle name="20% - Accent1 9 4 2 2 2" xfId="52648" xr:uid="{00000000-0005-0000-0000-0000F1CC0000}"/>
    <cellStyle name="20% - Accent1 9 4 2 2 2 2" xfId="52649" xr:uid="{00000000-0005-0000-0000-0000F2CC0000}"/>
    <cellStyle name="20% - Accent1 9 4 2 2 2 2 2" xfId="52650" xr:uid="{00000000-0005-0000-0000-0000F3CC0000}"/>
    <cellStyle name="20% - Accent1 9 4 2 2 2 3" xfId="52651" xr:uid="{00000000-0005-0000-0000-0000F4CC0000}"/>
    <cellStyle name="20% - Accent1 9 4 2 2 3" xfId="52652" xr:uid="{00000000-0005-0000-0000-0000F5CC0000}"/>
    <cellStyle name="20% - Accent1 9 4 2 2 3 2" xfId="52653" xr:uid="{00000000-0005-0000-0000-0000F6CC0000}"/>
    <cellStyle name="20% - Accent1 9 4 2 2 4" xfId="52654" xr:uid="{00000000-0005-0000-0000-0000F7CC0000}"/>
    <cellStyle name="20% - Accent1 9 4 2 3" xfId="52655" xr:uid="{00000000-0005-0000-0000-0000F8CC0000}"/>
    <cellStyle name="20% - Accent1 9 4 2 3 2" xfId="52656" xr:uid="{00000000-0005-0000-0000-0000F9CC0000}"/>
    <cellStyle name="20% - Accent1 9 4 2 3 2 2" xfId="52657" xr:uid="{00000000-0005-0000-0000-0000FACC0000}"/>
    <cellStyle name="20% - Accent1 9 4 2 3 2 2 2" xfId="52658" xr:uid="{00000000-0005-0000-0000-0000FBCC0000}"/>
    <cellStyle name="20% - Accent1 9 4 2 3 2 3" xfId="52659" xr:uid="{00000000-0005-0000-0000-0000FCCC0000}"/>
    <cellStyle name="20% - Accent1 9 4 2 3 3" xfId="52660" xr:uid="{00000000-0005-0000-0000-0000FDCC0000}"/>
    <cellStyle name="20% - Accent1 9 4 2 3 3 2" xfId="52661" xr:uid="{00000000-0005-0000-0000-0000FECC0000}"/>
    <cellStyle name="20% - Accent1 9 4 2 3 4" xfId="52662" xr:uid="{00000000-0005-0000-0000-0000FFCC0000}"/>
    <cellStyle name="20% - Accent1 9 4 2 4" xfId="52663" xr:uid="{00000000-0005-0000-0000-000000CD0000}"/>
    <cellStyle name="20% - Accent1 9 4 2 4 2" xfId="52664" xr:uid="{00000000-0005-0000-0000-000001CD0000}"/>
    <cellStyle name="20% - Accent1 9 4 2 4 2 2" xfId="52665" xr:uid="{00000000-0005-0000-0000-000002CD0000}"/>
    <cellStyle name="20% - Accent1 9 4 2 4 2 2 2" xfId="52666" xr:uid="{00000000-0005-0000-0000-000003CD0000}"/>
    <cellStyle name="20% - Accent1 9 4 2 4 2 3" xfId="52667" xr:uid="{00000000-0005-0000-0000-000004CD0000}"/>
    <cellStyle name="20% - Accent1 9 4 2 4 3" xfId="52668" xr:uid="{00000000-0005-0000-0000-000005CD0000}"/>
    <cellStyle name="20% - Accent1 9 4 2 4 3 2" xfId="52669" xr:uid="{00000000-0005-0000-0000-000006CD0000}"/>
    <cellStyle name="20% - Accent1 9 4 2 4 4" xfId="52670" xr:uid="{00000000-0005-0000-0000-000007CD0000}"/>
    <cellStyle name="20% - Accent1 9 4 2 5" xfId="52671" xr:uid="{00000000-0005-0000-0000-000008CD0000}"/>
    <cellStyle name="20% - Accent1 9 4 2 5 2" xfId="52672" xr:uid="{00000000-0005-0000-0000-000009CD0000}"/>
    <cellStyle name="20% - Accent1 9 4 2 5 2 2" xfId="52673" xr:uid="{00000000-0005-0000-0000-00000ACD0000}"/>
    <cellStyle name="20% - Accent1 9 4 2 5 3" xfId="52674" xr:uid="{00000000-0005-0000-0000-00000BCD0000}"/>
    <cellStyle name="20% - Accent1 9 4 2 6" xfId="52675" xr:uid="{00000000-0005-0000-0000-00000CCD0000}"/>
    <cellStyle name="20% - Accent1 9 4 2 6 2" xfId="52676" xr:uid="{00000000-0005-0000-0000-00000DCD0000}"/>
    <cellStyle name="20% - Accent1 9 4 2 6 2 2" xfId="52677" xr:uid="{00000000-0005-0000-0000-00000ECD0000}"/>
    <cellStyle name="20% - Accent1 9 4 2 6 3" xfId="52678" xr:uid="{00000000-0005-0000-0000-00000FCD0000}"/>
    <cellStyle name="20% - Accent1 9 4 2 7" xfId="52679" xr:uid="{00000000-0005-0000-0000-000010CD0000}"/>
    <cellStyle name="20% - Accent1 9 4 2 7 2" xfId="52680" xr:uid="{00000000-0005-0000-0000-000011CD0000}"/>
    <cellStyle name="20% - Accent1 9 4 2 8" xfId="52681" xr:uid="{00000000-0005-0000-0000-000012CD0000}"/>
    <cellStyle name="20% - Accent1 9 4 2 8 2" xfId="52682" xr:uid="{00000000-0005-0000-0000-000013CD0000}"/>
    <cellStyle name="20% - Accent1 9 4 2 9" xfId="52683" xr:uid="{00000000-0005-0000-0000-000014CD0000}"/>
    <cellStyle name="20% - Accent1 9 4 3" xfId="52684" xr:uid="{00000000-0005-0000-0000-000015CD0000}"/>
    <cellStyle name="20% - Accent1 9 4 3 2" xfId="52685" xr:uid="{00000000-0005-0000-0000-000016CD0000}"/>
    <cellStyle name="20% - Accent1 9 4 3 2 2" xfId="52686" xr:uid="{00000000-0005-0000-0000-000017CD0000}"/>
    <cellStyle name="20% - Accent1 9 4 3 2 2 2" xfId="52687" xr:uid="{00000000-0005-0000-0000-000018CD0000}"/>
    <cellStyle name="20% - Accent1 9 4 3 2 2 2 2" xfId="52688" xr:uid="{00000000-0005-0000-0000-000019CD0000}"/>
    <cellStyle name="20% - Accent1 9 4 3 2 2 3" xfId="52689" xr:uid="{00000000-0005-0000-0000-00001ACD0000}"/>
    <cellStyle name="20% - Accent1 9 4 3 2 3" xfId="52690" xr:uid="{00000000-0005-0000-0000-00001BCD0000}"/>
    <cellStyle name="20% - Accent1 9 4 3 2 3 2" xfId="52691" xr:uid="{00000000-0005-0000-0000-00001CCD0000}"/>
    <cellStyle name="20% - Accent1 9 4 3 2 4" xfId="52692" xr:uid="{00000000-0005-0000-0000-00001DCD0000}"/>
    <cellStyle name="20% - Accent1 9 4 3 3" xfId="52693" xr:uid="{00000000-0005-0000-0000-00001ECD0000}"/>
    <cellStyle name="20% - Accent1 9 4 3 3 2" xfId="52694" xr:uid="{00000000-0005-0000-0000-00001FCD0000}"/>
    <cellStyle name="20% - Accent1 9 4 3 3 2 2" xfId="52695" xr:uid="{00000000-0005-0000-0000-000020CD0000}"/>
    <cellStyle name="20% - Accent1 9 4 3 3 2 2 2" xfId="52696" xr:uid="{00000000-0005-0000-0000-000021CD0000}"/>
    <cellStyle name="20% - Accent1 9 4 3 3 2 3" xfId="52697" xr:uid="{00000000-0005-0000-0000-000022CD0000}"/>
    <cellStyle name="20% - Accent1 9 4 3 3 3" xfId="52698" xr:uid="{00000000-0005-0000-0000-000023CD0000}"/>
    <cellStyle name="20% - Accent1 9 4 3 3 3 2" xfId="52699" xr:uid="{00000000-0005-0000-0000-000024CD0000}"/>
    <cellStyle name="20% - Accent1 9 4 3 3 4" xfId="52700" xr:uid="{00000000-0005-0000-0000-000025CD0000}"/>
    <cellStyle name="20% - Accent1 9 4 3 4" xfId="52701" xr:uid="{00000000-0005-0000-0000-000026CD0000}"/>
    <cellStyle name="20% - Accent1 9 4 3 4 2" xfId="52702" xr:uid="{00000000-0005-0000-0000-000027CD0000}"/>
    <cellStyle name="20% - Accent1 9 4 3 4 2 2" xfId="52703" xr:uid="{00000000-0005-0000-0000-000028CD0000}"/>
    <cellStyle name="20% - Accent1 9 4 3 4 2 2 2" xfId="52704" xr:uid="{00000000-0005-0000-0000-000029CD0000}"/>
    <cellStyle name="20% - Accent1 9 4 3 4 2 3" xfId="52705" xr:uid="{00000000-0005-0000-0000-00002ACD0000}"/>
    <cellStyle name="20% - Accent1 9 4 3 4 3" xfId="52706" xr:uid="{00000000-0005-0000-0000-00002BCD0000}"/>
    <cellStyle name="20% - Accent1 9 4 3 4 3 2" xfId="52707" xr:uid="{00000000-0005-0000-0000-00002CCD0000}"/>
    <cellStyle name="20% - Accent1 9 4 3 4 4" xfId="52708" xr:uid="{00000000-0005-0000-0000-00002DCD0000}"/>
    <cellStyle name="20% - Accent1 9 4 3 5" xfId="52709" xr:uid="{00000000-0005-0000-0000-00002ECD0000}"/>
    <cellStyle name="20% - Accent1 9 4 3 5 2" xfId="52710" xr:uid="{00000000-0005-0000-0000-00002FCD0000}"/>
    <cellStyle name="20% - Accent1 9 4 3 5 2 2" xfId="52711" xr:uid="{00000000-0005-0000-0000-000030CD0000}"/>
    <cellStyle name="20% - Accent1 9 4 3 5 3" xfId="52712" xr:uid="{00000000-0005-0000-0000-000031CD0000}"/>
    <cellStyle name="20% - Accent1 9 4 3 6" xfId="52713" xr:uid="{00000000-0005-0000-0000-000032CD0000}"/>
    <cellStyle name="20% - Accent1 9 4 3 6 2" xfId="52714" xr:uid="{00000000-0005-0000-0000-000033CD0000}"/>
    <cellStyle name="20% - Accent1 9 4 3 6 2 2" xfId="52715" xr:uid="{00000000-0005-0000-0000-000034CD0000}"/>
    <cellStyle name="20% - Accent1 9 4 3 6 3" xfId="52716" xr:uid="{00000000-0005-0000-0000-000035CD0000}"/>
    <cellStyle name="20% - Accent1 9 4 3 7" xfId="52717" xr:uid="{00000000-0005-0000-0000-000036CD0000}"/>
    <cellStyle name="20% - Accent1 9 4 3 7 2" xfId="52718" xr:uid="{00000000-0005-0000-0000-000037CD0000}"/>
    <cellStyle name="20% - Accent1 9 4 3 8" xfId="52719" xr:uid="{00000000-0005-0000-0000-000038CD0000}"/>
    <cellStyle name="20% - Accent1 9 4 3 8 2" xfId="52720" xr:uid="{00000000-0005-0000-0000-000039CD0000}"/>
    <cellStyle name="20% - Accent1 9 4 3 9" xfId="52721" xr:uid="{00000000-0005-0000-0000-00003ACD0000}"/>
    <cellStyle name="20% - Accent1 9 4 4" xfId="52722" xr:uid="{00000000-0005-0000-0000-00003BCD0000}"/>
    <cellStyle name="20% - Accent1 9 4 4 2" xfId="52723" xr:uid="{00000000-0005-0000-0000-00003CCD0000}"/>
    <cellStyle name="20% - Accent1 9 4 4 2 2" xfId="52724" xr:uid="{00000000-0005-0000-0000-00003DCD0000}"/>
    <cellStyle name="20% - Accent1 9 4 4 2 2 2" xfId="52725" xr:uid="{00000000-0005-0000-0000-00003ECD0000}"/>
    <cellStyle name="20% - Accent1 9 4 4 2 3" xfId="52726" xr:uid="{00000000-0005-0000-0000-00003FCD0000}"/>
    <cellStyle name="20% - Accent1 9 4 4 3" xfId="52727" xr:uid="{00000000-0005-0000-0000-000040CD0000}"/>
    <cellStyle name="20% - Accent1 9 4 4 3 2" xfId="52728" xr:uid="{00000000-0005-0000-0000-000041CD0000}"/>
    <cellStyle name="20% - Accent1 9 4 4 4" xfId="52729" xr:uid="{00000000-0005-0000-0000-000042CD0000}"/>
    <cellStyle name="20% - Accent1 9 4 5" xfId="52730" xr:uid="{00000000-0005-0000-0000-000043CD0000}"/>
    <cellStyle name="20% - Accent1 9 4 5 2" xfId="52731" xr:uid="{00000000-0005-0000-0000-000044CD0000}"/>
    <cellStyle name="20% - Accent1 9 4 5 2 2" xfId="52732" xr:uid="{00000000-0005-0000-0000-000045CD0000}"/>
    <cellStyle name="20% - Accent1 9 4 5 2 2 2" xfId="52733" xr:uid="{00000000-0005-0000-0000-000046CD0000}"/>
    <cellStyle name="20% - Accent1 9 4 5 2 3" xfId="52734" xr:uid="{00000000-0005-0000-0000-000047CD0000}"/>
    <cellStyle name="20% - Accent1 9 4 5 3" xfId="52735" xr:uid="{00000000-0005-0000-0000-000048CD0000}"/>
    <cellStyle name="20% - Accent1 9 4 5 3 2" xfId="52736" xr:uid="{00000000-0005-0000-0000-000049CD0000}"/>
    <cellStyle name="20% - Accent1 9 4 5 4" xfId="52737" xr:uid="{00000000-0005-0000-0000-00004ACD0000}"/>
    <cellStyle name="20% - Accent1 9 4 6" xfId="52738" xr:uid="{00000000-0005-0000-0000-00004BCD0000}"/>
    <cellStyle name="20% - Accent1 9 4 6 2" xfId="52739" xr:uid="{00000000-0005-0000-0000-00004CCD0000}"/>
    <cellStyle name="20% - Accent1 9 4 6 2 2" xfId="52740" xr:uid="{00000000-0005-0000-0000-00004DCD0000}"/>
    <cellStyle name="20% - Accent1 9 4 6 2 2 2" xfId="52741" xr:uid="{00000000-0005-0000-0000-00004ECD0000}"/>
    <cellStyle name="20% - Accent1 9 4 6 2 3" xfId="52742" xr:uid="{00000000-0005-0000-0000-00004FCD0000}"/>
    <cellStyle name="20% - Accent1 9 4 6 3" xfId="52743" xr:uid="{00000000-0005-0000-0000-000050CD0000}"/>
    <cellStyle name="20% - Accent1 9 4 6 3 2" xfId="52744" xr:uid="{00000000-0005-0000-0000-000051CD0000}"/>
    <cellStyle name="20% - Accent1 9 4 6 4" xfId="52745" xr:uid="{00000000-0005-0000-0000-000052CD0000}"/>
    <cellStyle name="20% - Accent1 9 4 7" xfId="52746" xr:uid="{00000000-0005-0000-0000-000053CD0000}"/>
    <cellStyle name="20% - Accent1 9 4 7 2" xfId="52747" xr:uid="{00000000-0005-0000-0000-000054CD0000}"/>
    <cellStyle name="20% - Accent1 9 4 7 2 2" xfId="52748" xr:uid="{00000000-0005-0000-0000-000055CD0000}"/>
    <cellStyle name="20% - Accent1 9 4 7 3" xfId="52749" xr:uid="{00000000-0005-0000-0000-000056CD0000}"/>
    <cellStyle name="20% - Accent1 9 4 8" xfId="52750" xr:uid="{00000000-0005-0000-0000-000057CD0000}"/>
    <cellStyle name="20% - Accent1 9 4 8 2" xfId="52751" xr:uid="{00000000-0005-0000-0000-000058CD0000}"/>
    <cellStyle name="20% - Accent1 9 4 8 2 2" xfId="52752" xr:uid="{00000000-0005-0000-0000-000059CD0000}"/>
    <cellStyle name="20% - Accent1 9 4 8 3" xfId="52753" xr:uid="{00000000-0005-0000-0000-00005ACD0000}"/>
    <cellStyle name="20% - Accent1 9 4 9" xfId="52754" xr:uid="{00000000-0005-0000-0000-00005BCD0000}"/>
    <cellStyle name="20% - Accent1 9 4 9 2" xfId="52755" xr:uid="{00000000-0005-0000-0000-00005CCD0000}"/>
    <cellStyle name="20% - Accent1 9 5" xfId="52756" xr:uid="{00000000-0005-0000-0000-00005DCD0000}"/>
    <cellStyle name="20% - Accent1 9 5 2" xfId="52757" xr:uid="{00000000-0005-0000-0000-00005ECD0000}"/>
    <cellStyle name="20% - Accent1 9 5 2 2" xfId="52758" xr:uid="{00000000-0005-0000-0000-00005FCD0000}"/>
    <cellStyle name="20% - Accent1 9 5 2 2 2" xfId="52759" xr:uid="{00000000-0005-0000-0000-000060CD0000}"/>
    <cellStyle name="20% - Accent1 9 5 2 2 2 2" xfId="52760" xr:uid="{00000000-0005-0000-0000-000061CD0000}"/>
    <cellStyle name="20% - Accent1 9 5 2 2 3" xfId="52761" xr:uid="{00000000-0005-0000-0000-000062CD0000}"/>
    <cellStyle name="20% - Accent1 9 5 2 3" xfId="52762" xr:uid="{00000000-0005-0000-0000-000063CD0000}"/>
    <cellStyle name="20% - Accent1 9 5 2 3 2" xfId="52763" xr:uid="{00000000-0005-0000-0000-000064CD0000}"/>
    <cellStyle name="20% - Accent1 9 5 2 4" xfId="52764" xr:uid="{00000000-0005-0000-0000-000065CD0000}"/>
    <cellStyle name="20% - Accent1 9 5 3" xfId="52765" xr:uid="{00000000-0005-0000-0000-000066CD0000}"/>
    <cellStyle name="20% - Accent1 9 5 3 2" xfId="52766" xr:uid="{00000000-0005-0000-0000-000067CD0000}"/>
    <cellStyle name="20% - Accent1 9 5 3 2 2" xfId="52767" xr:uid="{00000000-0005-0000-0000-000068CD0000}"/>
    <cellStyle name="20% - Accent1 9 5 3 2 2 2" xfId="52768" xr:uid="{00000000-0005-0000-0000-000069CD0000}"/>
    <cellStyle name="20% - Accent1 9 5 3 2 3" xfId="52769" xr:uid="{00000000-0005-0000-0000-00006ACD0000}"/>
    <cellStyle name="20% - Accent1 9 5 3 3" xfId="52770" xr:uid="{00000000-0005-0000-0000-00006BCD0000}"/>
    <cellStyle name="20% - Accent1 9 5 3 3 2" xfId="52771" xr:uid="{00000000-0005-0000-0000-00006CCD0000}"/>
    <cellStyle name="20% - Accent1 9 5 3 4" xfId="52772" xr:uid="{00000000-0005-0000-0000-00006DCD0000}"/>
    <cellStyle name="20% - Accent1 9 5 4" xfId="52773" xr:uid="{00000000-0005-0000-0000-00006ECD0000}"/>
    <cellStyle name="20% - Accent1 9 5 4 2" xfId="52774" xr:uid="{00000000-0005-0000-0000-00006FCD0000}"/>
    <cellStyle name="20% - Accent1 9 5 4 2 2" xfId="52775" xr:uid="{00000000-0005-0000-0000-000070CD0000}"/>
    <cellStyle name="20% - Accent1 9 5 4 2 2 2" xfId="52776" xr:uid="{00000000-0005-0000-0000-000071CD0000}"/>
    <cellStyle name="20% - Accent1 9 5 4 2 3" xfId="52777" xr:uid="{00000000-0005-0000-0000-000072CD0000}"/>
    <cellStyle name="20% - Accent1 9 5 4 3" xfId="52778" xr:uid="{00000000-0005-0000-0000-000073CD0000}"/>
    <cellStyle name="20% - Accent1 9 5 4 3 2" xfId="52779" xr:uid="{00000000-0005-0000-0000-000074CD0000}"/>
    <cellStyle name="20% - Accent1 9 5 4 4" xfId="52780" xr:uid="{00000000-0005-0000-0000-000075CD0000}"/>
    <cellStyle name="20% - Accent1 9 5 5" xfId="52781" xr:uid="{00000000-0005-0000-0000-000076CD0000}"/>
    <cellStyle name="20% - Accent1 9 5 5 2" xfId="52782" xr:uid="{00000000-0005-0000-0000-000077CD0000}"/>
    <cellStyle name="20% - Accent1 9 5 5 2 2" xfId="52783" xr:uid="{00000000-0005-0000-0000-000078CD0000}"/>
    <cellStyle name="20% - Accent1 9 5 5 3" xfId="52784" xr:uid="{00000000-0005-0000-0000-000079CD0000}"/>
    <cellStyle name="20% - Accent1 9 5 6" xfId="52785" xr:uid="{00000000-0005-0000-0000-00007ACD0000}"/>
    <cellStyle name="20% - Accent1 9 5 6 2" xfId="52786" xr:uid="{00000000-0005-0000-0000-00007BCD0000}"/>
    <cellStyle name="20% - Accent1 9 5 6 2 2" xfId="52787" xr:uid="{00000000-0005-0000-0000-00007CCD0000}"/>
    <cellStyle name="20% - Accent1 9 5 6 3" xfId="52788" xr:uid="{00000000-0005-0000-0000-00007DCD0000}"/>
    <cellStyle name="20% - Accent1 9 5 7" xfId="52789" xr:uid="{00000000-0005-0000-0000-00007ECD0000}"/>
    <cellStyle name="20% - Accent1 9 5 7 2" xfId="52790" xr:uid="{00000000-0005-0000-0000-00007FCD0000}"/>
    <cellStyle name="20% - Accent1 9 5 8" xfId="52791" xr:uid="{00000000-0005-0000-0000-000080CD0000}"/>
    <cellStyle name="20% - Accent1 9 5 8 2" xfId="52792" xr:uid="{00000000-0005-0000-0000-000081CD0000}"/>
    <cellStyle name="20% - Accent1 9 5 9" xfId="52793" xr:uid="{00000000-0005-0000-0000-000082CD0000}"/>
    <cellStyle name="20% - Accent1 9 6" xfId="52794" xr:uid="{00000000-0005-0000-0000-000083CD0000}"/>
    <cellStyle name="20% - Accent1 9 6 2" xfId="52795" xr:uid="{00000000-0005-0000-0000-000084CD0000}"/>
    <cellStyle name="20% - Accent1 9 6 2 2" xfId="52796" xr:uid="{00000000-0005-0000-0000-000085CD0000}"/>
    <cellStyle name="20% - Accent1 9 6 2 2 2" xfId="52797" xr:uid="{00000000-0005-0000-0000-000086CD0000}"/>
    <cellStyle name="20% - Accent1 9 6 2 2 2 2" xfId="52798" xr:uid="{00000000-0005-0000-0000-000087CD0000}"/>
    <cellStyle name="20% - Accent1 9 6 2 2 3" xfId="52799" xr:uid="{00000000-0005-0000-0000-000088CD0000}"/>
    <cellStyle name="20% - Accent1 9 6 2 3" xfId="52800" xr:uid="{00000000-0005-0000-0000-000089CD0000}"/>
    <cellStyle name="20% - Accent1 9 6 2 3 2" xfId="52801" xr:uid="{00000000-0005-0000-0000-00008ACD0000}"/>
    <cellStyle name="20% - Accent1 9 6 2 4" xfId="52802" xr:uid="{00000000-0005-0000-0000-00008BCD0000}"/>
    <cellStyle name="20% - Accent1 9 6 3" xfId="52803" xr:uid="{00000000-0005-0000-0000-00008CCD0000}"/>
    <cellStyle name="20% - Accent1 9 6 3 2" xfId="52804" xr:uid="{00000000-0005-0000-0000-00008DCD0000}"/>
    <cellStyle name="20% - Accent1 9 6 3 2 2" xfId="52805" xr:uid="{00000000-0005-0000-0000-00008ECD0000}"/>
    <cellStyle name="20% - Accent1 9 6 3 2 2 2" xfId="52806" xr:uid="{00000000-0005-0000-0000-00008FCD0000}"/>
    <cellStyle name="20% - Accent1 9 6 3 2 3" xfId="52807" xr:uid="{00000000-0005-0000-0000-000090CD0000}"/>
    <cellStyle name="20% - Accent1 9 6 3 3" xfId="52808" xr:uid="{00000000-0005-0000-0000-000091CD0000}"/>
    <cellStyle name="20% - Accent1 9 6 3 3 2" xfId="52809" xr:uid="{00000000-0005-0000-0000-000092CD0000}"/>
    <cellStyle name="20% - Accent1 9 6 3 4" xfId="52810" xr:uid="{00000000-0005-0000-0000-000093CD0000}"/>
    <cellStyle name="20% - Accent1 9 6 4" xfId="52811" xr:uid="{00000000-0005-0000-0000-000094CD0000}"/>
    <cellStyle name="20% - Accent1 9 6 4 2" xfId="52812" xr:uid="{00000000-0005-0000-0000-000095CD0000}"/>
    <cellStyle name="20% - Accent1 9 6 4 2 2" xfId="52813" xr:uid="{00000000-0005-0000-0000-000096CD0000}"/>
    <cellStyle name="20% - Accent1 9 6 4 2 2 2" xfId="52814" xr:uid="{00000000-0005-0000-0000-000097CD0000}"/>
    <cellStyle name="20% - Accent1 9 6 4 2 3" xfId="52815" xr:uid="{00000000-0005-0000-0000-000098CD0000}"/>
    <cellStyle name="20% - Accent1 9 6 4 3" xfId="52816" xr:uid="{00000000-0005-0000-0000-000099CD0000}"/>
    <cellStyle name="20% - Accent1 9 6 4 3 2" xfId="52817" xr:uid="{00000000-0005-0000-0000-00009ACD0000}"/>
    <cellStyle name="20% - Accent1 9 6 4 4" xfId="52818" xr:uid="{00000000-0005-0000-0000-00009BCD0000}"/>
    <cellStyle name="20% - Accent1 9 6 5" xfId="52819" xr:uid="{00000000-0005-0000-0000-00009CCD0000}"/>
    <cellStyle name="20% - Accent1 9 6 5 2" xfId="52820" xr:uid="{00000000-0005-0000-0000-00009DCD0000}"/>
    <cellStyle name="20% - Accent1 9 6 5 2 2" xfId="52821" xr:uid="{00000000-0005-0000-0000-00009ECD0000}"/>
    <cellStyle name="20% - Accent1 9 6 5 3" xfId="52822" xr:uid="{00000000-0005-0000-0000-00009FCD0000}"/>
    <cellStyle name="20% - Accent1 9 6 6" xfId="52823" xr:uid="{00000000-0005-0000-0000-0000A0CD0000}"/>
    <cellStyle name="20% - Accent1 9 6 6 2" xfId="52824" xr:uid="{00000000-0005-0000-0000-0000A1CD0000}"/>
    <cellStyle name="20% - Accent1 9 6 6 2 2" xfId="52825" xr:uid="{00000000-0005-0000-0000-0000A2CD0000}"/>
    <cellStyle name="20% - Accent1 9 6 6 3" xfId="52826" xr:uid="{00000000-0005-0000-0000-0000A3CD0000}"/>
    <cellStyle name="20% - Accent1 9 6 7" xfId="52827" xr:uid="{00000000-0005-0000-0000-0000A4CD0000}"/>
    <cellStyle name="20% - Accent1 9 6 7 2" xfId="52828" xr:uid="{00000000-0005-0000-0000-0000A5CD0000}"/>
    <cellStyle name="20% - Accent1 9 6 8" xfId="52829" xr:uid="{00000000-0005-0000-0000-0000A6CD0000}"/>
    <cellStyle name="20% - Accent1 9 6 8 2" xfId="52830" xr:uid="{00000000-0005-0000-0000-0000A7CD0000}"/>
    <cellStyle name="20% - Accent1 9 6 9" xfId="52831" xr:uid="{00000000-0005-0000-0000-0000A8CD0000}"/>
    <cellStyle name="20% - Accent1 9 7" xfId="52832" xr:uid="{00000000-0005-0000-0000-0000A9CD0000}"/>
    <cellStyle name="20% - Accent1 9 7 2" xfId="52833" xr:uid="{00000000-0005-0000-0000-0000AACD0000}"/>
    <cellStyle name="20% - Accent1 9 7 2 2" xfId="52834" xr:uid="{00000000-0005-0000-0000-0000ABCD0000}"/>
    <cellStyle name="20% - Accent1 9 7 2 2 2" xfId="52835" xr:uid="{00000000-0005-0000-0000-0000ACCD0000}"/>
    <cellStyle name="20% - Accent1 9 7 2 3" xfId="52836" xr:uid="{00000000-0005-0000-0000-0000ADCD0000}"/>
    <cellStyle name="20% - Accent1 9 7 3" xfId="52837" xr:uid="{00000000-0005-0000-0000-0000AECD0000}"/>
    <cellStyle name="20% - Accent1 9 7 3 2" xfId="52838" xr:uid="{00000000-0005-0000-0000-0000AFCD0000}"/>
    <cellStyle name="20% - Accent1 9 7 4" xfId="52839" xr:uid="{00000000-0005-0000-0000-0000B0CD0000}"/>
    <cellStyle name="20% - Accent1 9 8" xfId="52840" xr:uid="{00000000-0005-0000-0000-0000B1CD0000}"/>
    <cellStyle name="20% - Accent1 9 8 2" xfId="52841" xr:uid="{00000000-0005-0000-0000-0000B2CD0000}"/>
    <cellStyle name="20% - Accent1 9 8 2 2" xfId="52842" xr:uid="{00000000-0005-0000-0000-0000B3CD0000}"/>
    <cellStyle name="20% - Accent1 9 8 2 2 2" xfId="52843" xr:uid="{00000000-0005-0000-0000-0000B4CD0000}"/>
    <cellStyle name="20% - Accent1 9 8 2 3" xfId="52844" xr:uid="{00000000-0005-0000-0000-0000B5CD0000}"/>
    <cellStyle name="20% - Accent1 9 8 3" xfId="52845" xr:uid="{00000000-0005-0000-0000-0000B6CD0000}"/>
    <cellStyle name="20% - Accent1 9 8 3 2" xfId="52846" xr:uid="{00000000-0005-0000-0000-0000B7CD0000}"/>
    <cellStyle name="20% - Accent1 9 8 4" xfId="52847" xr:uid="{00000000-0005-0000-0000-0000B8CD0000}"/>
    <cellStyle name="20% - Accent1 9 9" xfId="52848" xr:uid="{00000000-0005-0000-0000-0000B9CD0000}"/>
    <cellStyle name="20% - Accent1 9 9 2" xfId="52849" xr:uid="{00000000-0005-0000-0000-0000BACD0000}"/>
    <cellStyle name="20% - Accent1 9 9 2 2" xfId="52850" xr:uid="{00000000-0005-0000-0000-0000BBCD0000}"/>
    <cellStyle name="20% - Accent1 9 9 2 2 2" xfId="52851" xr:uid="{00000000-0005-0000-0000-0000BCCD0000}"/>
    <cellStyle name="20% - Accent1 9 9 2 3" xfId="52852" xr:uid="{00000000-0005-0000-0000-0000BDCD0000}"/>
    <cellStyle name="20% - Accent1 9 9 3" xfId="52853" xr:uid="{00000000-0005-0000-0000-0000BECD0000}"/>
    <cellStyle name="20% - Accent1 9 9 3 2" xfId="52854" xr:uid="{00000000-0005-0000-0000-0000BFCD0000}"/>
    <cellStyle name="20% - Accent1 9 9 4" xfId="52855" xr:uid="{00000000-0005-0000-0000-0000C0CD0000}"/>
    <cellStyle name="20% - Accent2" xfId="39" builtinId="34" customBuiltin="1"/>
    <cellStyle name="20% - Accent2 2" xfId="119" xr:uid="{00000000-0005-0000-0000-0000C2CD0000}"/>
    <cellStyle name="20% - Accent2 3" xfId="120" xr:uid="{00000000-0005-0000-0000-0000C3CD0000}"/>
    <cellStyle name="20% - Accent3" xfId="43" builtinId="38" customBuiltin="1"/>
    <cellStyle name="20% - Accent3 2" xfId="121" xr:uid="{00000000-0005-0000-0000-0000C5CD0000}"/>
    <cellStyle name="20% - Accent3 3" xfId="122" xr:uid="{00000000-0005-0000-0000-0000C6CD0000}"/>
    <cellStyle name="20% - Accent4" xfId="47" builtinId="42" customBuiltin="1"/>
    <cellStyle name="20% - Accent4 2" xfId="123" xr:uid="{00000000-0005-0000-0000-0000C8CD0000}"/>
    <cellStyle name="20% - Accent4 3" xfId="124" xr:uid="{00000000-0005-0000-0000-0000C9CD0000}"/>
    <cellStyle name="20% - Accent5" xfId="51" builtinId="46" customBuiltin="1"/>
    <cellStyle name="20% - Accent5 2" xfId="125" xr:uid="{00000000-0005-0000-0000-0000CBCD0000}"/>
    <cellStyle name="20% - Accent5 3" xfId="126" xr:uid="{00000000-0005-0000-0000-0000CCCD0000}"/>
    <cellStyle name="20% - Accent6" xfId="55" builtinId="50" customBuiltin="1"/>
    <cellStyle name="20% - Accent6 2" xfId="127" xr:uid="{00000000-0005-0000-0000-0000CECD0000}"/>
    <cellStyle name="20% - Accent6 3" xfId="128" xr:uid="{00000000-0005-0000-0000-0000CFCD0000}"/>
    <cellStyle name="40% - Accent1" xfId="36" builtinId="31" customBuiltin="1"/>
    <cellStyle name="40% - Accent1 2" xfId="129" xr:uid="{00000000-0005-0000-0000-0000D1CD0000}"/>
    <cellStyle name="40% - Accent1 3" xfId="130" xr:uid="{00000000-0005-0000-0000-0000D2CD0000}"/>
    <cellStyle name="40% - Accent2" xfId="40" builtinId="35" customBuiltin="1"/>
    <cellStyle name="40% - Accent2 2" xfId="131" xr:uid="{00000000-0005-0000-0000-0000D4CD0000}"/>
    <cellStyle name="40% - Accent2 3" xfId="132" xr:uid="{00000000-0005-0000-0000-0000D5CD0000}"/>
    <cellStyle name="40% - Accent3" xfId="44" builtinId="39" customBuiltin="1"/>
    <cellStyle name="40% - Accent3 2" xfId="133" xr:uid="{00000000-0005-0000-0000-0000D7CD0000}"/>
    <cellStyle name="40% - Accent3 3" xfId="134" xr:uid="{00000000-0005-0000-0000-0000D8CD0000}"/>
    <cellStyle name="40% - Accent4" xfId="48" builtinId="43" customBuiltin="1"/>
    <cellStyle name="40% - Accent4 2" xfId="135" xr:uid="{00000000-0005-0000-0000-0000DACD0000}"/>
    <cellStyle name="40% - Accent4 3" xfId="136" xr:uid="{00000000-0005-0000-0000-0000DBCD0000}"/>
    <cellStyle name="40% - Accent5" xfId="52" builtinId="47" customBuiltin="1"/>
    <cellStyle name="40% - Accent5 2" xfId="137" xr:uid="{00000000-0005-0000-0000-0000DDCD0000}"/>
    <cellStyle name="40% - Accent5 3" xfId="138" xr:uid="{00000000-0005-0000-0000-0000DECD0000}"/>
    <cellStyle name="40% - Accent6" xfId="56" builtinId="51" customBuiltin="1"/>
    <cellStyle name="40% - Accent6 2" xfId="139" xr:uid="{00000000-0005-0000-0000-0000E0CD0000}"/>
    <cellStyle name="40% - Accent6 3" xfId="140" xr:uid="{00000000-0005-0000-0000-0000E1CD0000}"/>
    <cellStyle name="60% - Accent1" xfId="37" builtinId="32" customBuiltin="1"/>
    <cellStyle name="60% - Accent1 2" xfId="141" xr:uid="{00000000-0005-0000-0000-0000E3CD0000}"/>
    <cellStyle name="60% - Accent2" xfId="41" builtinId="36" customBuiltin="1"/>
    <cellStyle name="60% - Accent2 2" xfId="142" xr:uid="{00000000-0005-0000-0000-0000E5CD0000}"/>
    <cellStyle name="60% - Accent3" xfId="45" builtinId="40" customBuiltin="1"/>
    <cellStyle name="60% - Accent3 2" xfId="143" xr:uid="{00000000-0005-0000-0000-0000E7CD0000}"/>
    <cellStyle name="60% - Accent4" xfId="49" builtinId="44" customBuiltin="1"/>
    <cellStyle name="60% - Accent4 2" xfId="144" xr:uid="{00000000-0005-0000-0000-0000E9CD0000}"/>
    <cellStyle name="60% - Accent5" xfId="53" builtinId="48" customBuiltin="1"/>
    <cellStyle name="60% - Accent5 2" xfId="145" xr:uid="{00000000-0005-0000-0000-0000EBCD0000}"/>
    <cellStyle name="60% - Accent6" xfId="57" builtinId="52" customBuiltin="1"/>
    <cellStyle name="60% - Accent6 2" xfId="146" xr:uid="{00000000-0005-0000-0000-0000EDCD0000}"/>
    <cellStyle name="Accent1" xfId="34" builtinId="29" customBuiltin="1"/>
    <cellStyle name="Accent1 2" xfId="147" xr:uid="{00000000-0005-0000-0000-0000EFCD0000}"/>
    <cellStyle name="Accent2" xfId="38" builtinId="33" customBuiltin="1"/>
    <cellStyle name="Accent2 2" xfId="148" xr:uid="{00000000-0005-0000-0000-0000F1CD0000}"/>
    <cellStyle name="Accent3" xfId="42" builtinId="37" customBuiltin="1"/>
    <cellStyle name="Accent3 2" xfId="149" xr:uid="{00000000-0005-0000-0000-0000F3CD0000}"/>
    <cellStyle name="Accent4" xfId="46" builtinId="41" customBuiltin="1"/>
    <cellStyle name="Accent4 2" xfId="150" xr:uid="{00000000-0005-0000-0000-0000F5CD0000}"/>
    <cellStyle name="Accent5" xfId="50" builtinId="45" customBuiltin="1"/>
    <cellStyle name="Accent5 2" xfId="151" xr:uid="{00000000-0005-0000-0000-0000F7CD0000}"/>
    <cellStyle name="Accent6" xfId="54" builtinId="49" customBuiltin="1"/>
    <cellStyle name="Accent6 2" xfId="152" xr:uid="{00000000-0005-0000-0000-0000F9CD0000}"/>
    <cellStyle name="Bad" xfId="153" xr:uid="{00000000-0005-0000-0000-0000FACD0000}"/>
    <cellStyle name="Bad 2" xfId="154" xr:uid="{00000000-0005-0000-0000-0000FBCD0000}"/>
    <cellStyle name="Berekening" xfId="28" builtinId="22" customBuiltin="1"/>
    <cellStyle name="Berekening 2" xfId="155" xr:uid="{00000000-0005-0000-0000-0000FDCD0000}"/>
    <cellStyle name="Bold text" xfId="156" xr:uid="{00000000-0005-0000-0000-0000FECD0000}"/>
    <cellStyle name="Calculation" xfId="157" xr:uid="{00000000-0005-0000-0000-0000FFCD0000}"/>
    <cellStyle name="Check Cell" xfId="158" xr:uid="{00000000-0005-0000-0000-000000CE0000}"/>
    <cellStyle name="Comma [0]" xfId="66" xr:uid="{00000000-0005-0000-0000-000001CE0000}"/>
    <cellStyle name="Comma [0] 2" xfId="52856"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30" builtinId="23" customBuiltin="1"/>
    <cellStyle name="Controlecel 2" xfId="159" xr:uid="{00000000-0005-0000-0000-000008CE0000}"/>
    <cellStyle name="Currency [0]" xfId="52857" xr:uid="{00000000-0005-0000-0000-000009CE0000}"/>
    <cellStyle name="Currency_AA BCR/ Basis ruimtestaat 13.0" xfId="4" xr:uid="{00000000-0005-0000-0000-00000ACE0000}"/>
    <cellStyle name="Currency_ATIR-Calc-Uurtarief 2001" xfId="5" xr:uid="{00000000-0005-0000-0000-00000BCE0000}"/>
    <cellStyle name="Currency_CALCULATIEBLAD.XLS" xfId="6" xr:uid="{00000000-0005-0000-0000-00000CCE0000}"/>
    <cellStyle name="Euro" xfId="67" xr:uid="{00000000-0005-0000-0000-00000DCE0000}"/>
    <cellStyle name="Euro 2" xfId="68" xr:uid="{00000000-0005-0000-0000-00000ECE0000}"/>
    <cellStyle name="Euro 2 2" xfId="52858" xr:uid="{00000000-0005-0000-0000-00000FCE0000}"/>
    <cellStyle name="Euro 3" xfId="69" xr:uid="{00000000-0005-0000-0000-000010CE0000}"/>
    <cellStyle name="Euro 3 2" xfId="52859" xr:uid="{00000000-0005-0000-0000-000011CE0000}"/>
    <cellStyle name="Euro 4" xfId="70" xr:uid="{00000000-0005-0000-0000-000012CE0000}"/>
    <cellStyle name="euro 5" xfId="52860" xr:uid="{00000000-0005-0000-0000-000013CE0000}"/>
    <cellStyle name="euro 6" xfId="52861" xr:uid="{00000000-0005-0000-0000-000014CE0000}"/>
    <cellStyle name="Euro_Roto Smeets Hilversum v-1" xfId="71" xr:uid="{00000000-0005-0000-0000-000015CE0000}"/>
    <cellStyle name="Explanatory Text" xfId="160" xr:uid="{00000000-0005-0000-0000-000016CE0000}"/>
    <cellStyle name="Followed Hyperlink_Aantal groepen per school.xls" xfId="7" xr:uid="{00000000-0005-0000-0000-000017CE0000}"/>
    <cellStyle name="Gekoppelde cel" xfId="29" builtinId="24" customBuiltin="1"/>
    <cellStyle name="Gekoppelde cel 2" xfId="161" xr:uid="{00000000-0005-0000-0000-000019CE0000}"/>
    <cellStyle name="Goed" xfId="23" builtinId="26" customBuiltin="1"/>
    <cellStyle name="Goed 2" xfId="162" xr:uid="{00000000-0005-0000-0000-00001BCE0000}"/>
    <cellStyle name="Goed 3" xfId="163" xr:uid="{00000000-0005-0000-0000-00001CCE0000}"/>
    <cellStyle name="Good" xfId="164" xr:uid="{00000000-0005-0000-0000-00001DCE0000}"/>
    <cellStyle name="Heading 1" xfId="165" xr:uid="{00000000-0005-0000-0000-00001ECE0000}"/>
    <cellStyle name="Heading 2" xfId="166" xr:uid="{00000000-0005-0000-0000-00001FCE0000}"/>
    <cellStyle name="Heading 3" xfId="167" xr:uid="{00000000-0005-0000-0000-000020CE0000}"/>
    <cellStyle name="Heading 4" xfId="168" xr:uid="{00000000-0005-0000-0000-000021CE0000}"/>
    <cellStyle name="Hyperlink 2" xfId="52862" xr:uid="{00000000-0005-0000-0000-000022CE0000}"/>
    <cellStyle name="Input" xfId="169" xr:uid="{00000000-0005-0000-0000-000023CE0000}"/>
    <cellStyle name="Invoer" xfId="26" builtinId="20" customBuiltin="1"/>
    <cellStyle name="invoer 2" xfId="170" xr:uid="{00000000-0005-0000-0000-000025CE0000}"/>
    <cellStyle name="Komma" xfId="8" builtinId="3"/>
    <cellStyle name="Komma [0] 2" xfId="72" xr:uid="{00000000-0005-0000-0000-000027CE0000}"/>
    <cellStyle name="Komma 2" xfId="73" xr:uid="{00000000-0005-0000-0000-000028CE0000}"/>
    <cellStyle name="Komma 2 2" xfId="52863" xr:uid="{00000000-0005-0000-0000-000029CE0000}"/>
    <cellStyle name="Komma 3" xfId="74" xr:uid="{00000000-0005-0000-0000-00002ACE0000}"/>
    <cellStyle name="Komma 3 2" xfId="75" xr:uid="{00000000-0005-0000-0000-00002BCE0000}"/>
    <cellStyle name="Komma 3 3" xfId="104" xr:uid="{00000000-0005-0000-0000-00002CCE0000}"/>
    <cellStyle name="Komma 4" xfId="76" xr:uid="{00000000-0005-0000-0000-00002DCE0000}"/>
    <cellStyle name="Komma 4 2" xfId="52864" xr:uid="{00000000-0005-0000-0000-00002ECE0000}"/>
    <cellStyle name="Komma 5" xfId="52865" xr:uid="{00000000-0005-0000-0000-00002FCE0000}"/>
    <cellStyle name="Komma 6" xfId="52866" xr:uid="{00000000-0005-0000-0000-000030CE0000}"/>
    <cellStyle name="kop" xfId="77" xr:uid="{00000000-0005-0000-0000-000031CE0000}"/>
    <cellStyle name="Kop 1" xfId="19" builtinId="16" customBuiltin="1"/>
    <cellStyle name="Kop 1 2" xfId="171" xr:uid="{00000000-0005-0000-0000-000033CE0000}"/>
    <cellStyle name="Kop 2" xfId="20" builtinId="17" customBuiltin="1"/>
    <cellStyle name="Kop 2 2" xfId="172" xr:uid="{00000000-0005-0000-0000-000035CE0000}"/>
    <cellStyle name="Kop 3" xfId="21" builtinId="18" customBuiltin="1"/>
    <cellStyle name="Kop 3 2" xfId="173" xr:uid="{00000000-0005-0000-0000-000037CE0000}"/>
    <cellStyle name="Kop 4" xfId="22" builtinId="19" customBuiltin="1"/>
    <cellStyle name="Kop 4 2" xfId="174" xr:uid="{00000000-0005-0000-0000-000039CE0000}"/>
    <cellStyle name="Koppen_rekenblad" xfId="175" xr:uid="{00000000-0005-0000-0000-00003ACE0000}"/>
    <cellStyle name="koppenrekenblad2" xfId="176" xr:uid="{00000000-0005-0000-0000-00003BCE0000}"/>
    <cellStyle name="koppenrekenblad2 2" xfId="52867" xr:uid="{00000000-0005-0000-0000-00003CCE0000}"/>
    <cellStyle name="Linked Cell" xfId="177" xr:uid="{00000000-0005-0000-0000-00003DCE0000}"/>
    <cellStyle name="m2" xfId="178" xr:uid="{00000000-0005-0000-0000-00003ECE0000}"/>
    <cellStyle name="m2 2" xfId="52868" xr:uid="{00000000-0005-0000-0000-00003FCE0000}"/>
    <cellStyle name="Neutraal" xfId="25" builtinId="28" customBuiltin="1"/>
    <cellStyle name="Neutraal 2" xfId="179" xr:uid="{00000000-0005-0000-0000-000041CE0000}"/>
    <cellStyle name="Neutral" xfId="180" xr:uid="{00000000-0005-0000-0000-000042CE0000}"/>
    <cellStyle name="Normaal 2" xfId="78" xr:uid="{00000000-0005-0000-0000-000043CE0000}"/>
    <cellStyle name="Normaal_Basis Inventarisatielijst. xls.xls" xfId="79" xr:uid="{00000000-0005-0000-0000-000044CE0000}"/>
    <cellStyle name="Normal 2" xfId="181" xr:uid="{00000000-0005-0000-0000-000045CE0000}"/>
    <cellStyle name="Normal_ KLM-CTR(STA)-Recap.xls" xfId="9" xr:uid="{00000000-0005-0000-0000-000046CE0000}"/>
    <cellStyle name="Normal_ KLM-CTR(STA)-Recap.xls 2" xfId="61" xr:uid="{00000000-0005-0000-0000-000047CE0000}"/>
    <cellStyle name="Normal_AFRPPRIJS.xls" xfId="10" xr:uid="{00000000-0005-0000-0000-000048CE0000}"/>
    <cellStyle name="Normal_ATIR-Calc-Uurtarief 2001" xfId="11" xr:uid="{00000000-0005-0000-0000-000049CE0000}"/>
    <cellStyle name="Normal_CALCULATIEBLAD.XLS" xfId="12" xr:uid="{00000000-0005-0000-0000-00004ACE0000}"/>
    <cellStyle name="Normal_CALCULATIEBLAD.XLS 2" xfId="62" xr:uid="{00000000-0005-0000-0000-00004BCE0000}"/>
    <cellStyle name="Normal_Uurtarieven 2000 LEVERANCIER" xfId="13" xr:uid="{00000000-0005-0000-0000-00004CCE0000}"/>
    <cellStyle name="Note" xfId="182" xr:uid="{00000000-0005-0000-0000-00004ECE0000}"/>
    <cellStyle name="Notitie 2" xfId="59" xr:uid="{00000000-0005-0000-0000-00004FCE0000}"/>
    <cellStyle name="Notitie 3" xfId="183" xr:uid="{00000000-0005-0000-0000-000050CE0000}"/>
    <cellStyle name="Ongedefinieerd" xfId="14" xr:uid="{00000000-0005-0000-0000-000051CE0000}"/>
    <cellStyle name="Ongedefinieerd 2" xfId="80" xr:uid="{00000000-0005-0000-0000-000052CE0000}"/>
    <cellStyle name="Ongeldig" xfId="24" builtinId="27" customBuiltin="1"/>
    <cellStyle name="Ongeldig 2" xfId="184" xr:uid="{00000000-0005-0000-0000-000054CE0000}"/>
    <cellStyle name="Output" xfId="185" xr:uid="{00000000-0005-0000-0000-000055CE0000}"/>
    <cellStyle name="Procent" xfId="15" builtinId="5"/>
    <cellStyle name="Procent 2" xfId="64" xr:uid="{00000000-0005-0000-0000-000057CE0000}"/>
    <cellStyle name="Procent 2 2" xfId="81" xr:uid="{00000000-0005-0000-0000-000058CE0000}"/>
    <cellStyle name="Procent 2 3" xfId="52869" xr:uid="{00000000-0005-0000-0000-000059CE0000}"/>
    <cellStyle name="Procent 3" xfId="82" xr:uid="{00000000-0005-0000-0000-00005ACE0000}"/>
    <cellStyle name="Ruimtestaat_Koppen" xfId="186" xr:uid="{00000000-0005-0000-0000-00005BCE0000}"/>
    <cellStyle name="Standaard" xfId="0" builtinId="0"/>
    <cellStyle name="Standaard 10" xfId="83" xr:uid="{00000000-0005-0000-0000-00005DCE0000}"/>
    <cellStyle name="Standaard 10 2" xfId="84" xr:uid="{00000000-0005-0000-0000-00005ECE0000}"/>
    <cellStyle name="Standaard 11" xfId="85" xr:uid="{00000000-0005-0000-0000-00005FCE0000}"/>
    <cellStyle name="Standaard 12" xfId="86" xr:uid="{00000000-0005-0000-0000-000060CE0000}"/>
    <cellStyle name="Standaard 13" xfId="87" xr:uid="{00000000-0005-0000-0000-000061CE0000}"/>
    <cellStyle name="Standaard 13 2" xfId="52870" xr:uid="{00000000-0005-0000-0000-000062CE0000}"/>
    <cellStyle name="Standaard 14" xfId="52871" xr:uid="{00000000-0005-0000-0000-000063CE0000}"/>
    <cellStyle name="Standaard 2" xfId="58" xr:uid="{00000000-0005-0000-0000-000064CE0000}"/>
    <cellStyle name="Standaard 2 2" xfId="88" xr:uid="{00000000-0005-0000-0000-000065CE0000}"/>
    <cellStyle name="Standaard 2 2 2" xfId="89" xr:uid="{00000000-0005-0000-0000-000066CE0000}"/>
    <cellStyle name="Standaard 2 2 2 2" xfId="90" xr:uid="{00000000-0005-0000-0000-000067CE0000}"/>
    <cellStyle name="Standaard 2 3" xfId="91" xr:uid="{00000000-0005-0000-0000-000068CE0000}"/>
    <cellStyle name="Standaard 2 3 2" xfId="52872" xr:uid="{00000000-0005-0000-0000-000069CE0000}"/>
    <cellStyle name="Standaard 2 4" xfId="52873" xr:uid="{00000000-0005-0000-0000-00006ACE0000}"/>
    <cellStyle name="Standaard 3" xfId="63" xr:uid="{00000000-0005-0000-0000-00006BCE0000}"/>
    <cellStyle name="Standaard 3 2" xfId="52874" xr:uid="{00000000-0005-0000-0000-00006CCE0000}"/>
    <cellStyle name="Standaard 3 2 2" xfId="52875" xr:uid="{00000000-0005-0000-0000-00006DCE0000}"/>
    <cellStyle name="Standaard 3 3" xfId="52876" xr:uid="{00000000-0005-0000-0000-00006ECE0000}"/>
    <cellStyle name="Standaard 3 4" xfId="52877" xr:uid="{00000000-0005-0000-0000-00006FCE0000}"/>
    <cellStyle name="Standaard 3 5" xfId="52878" xr:uid="{00000000-0005-0000-0000-000070CE0000}"/>
    <cellStyle name="Standaard 4" xfId="92" xr:uid="{00000000-0005-0000-0000-000071CE0000}"/>
    <cellStyle name="Standaard 4 2" xfId="102" xr:uid="{00000000-0005-0000-0000-000072CE0000}"/>
    <cellStyle name="Standaard 4 3" xfId="52879" xr:uid="{00000000-0005-0000-0000-000073CE0000}"/>
    <cellStyle name="Standaard 5" xfId="93" xr:uid="{00000000-0005-0000-0000-000074CE0000}"/>
    <cellStyle name="Standaard 5 2" xfId="94" xr:uid="{00000000-0005-0000-0000-000075CE0000}"/>
    <cellStyle name="Standaard 6" xfId="95" xr:uid="{00000000-0005-0000-0000-000076CE0000}"/>
    <cellStyle name="Standaard 7" xfId="96" xr:uid="{00000000-0005-0000-0000-000077CE0000}"/>
    <cellStyle name="Standaard 7 2" xfId="52880" xr:uid="{00000000-0005-0000-0000-000078CE0000}"/>
    <cellStyle name="Standaard 8" xfId="97" xr:uid="{00000000-0005-0000-0000-000079CE0000}"/>
    <cellStyle name="Standaard 9" xfId="98" xr:uid="{00000000-0005-0000-0000-00007ACE0000}"/>
    <cellStyle name="Standaard_Bijlage 1+3" xfId="60" xr:uid="{00000000-0005-0000-0000-00007BCE0000}"/>
    <cellStyle name="Standaard_Blad1" xfId="16" xr:uid="{00000000-0005-0000-0000-00007CCE0000}"/>
    <cellStyle name="Titel" xfId="18" builtinId="15" customBuiltin="1"/>
    <cellStyle name="Titel 2" xfId="187" xr:uid="{00000000-0005-0000-0000-00007ECE0000}"/>
    <cellStyle name="Title" xfId="188" xr:uid="{00000000-0005-0000-0000-00007FCE0000}"/>
    <cellStyle name="Totaal" xfId="33" builtinId="25" customBuiltin="1"/>
    <cellStyle name="Totaal 2" xfId="189" xr:uid="{00000000-0005-0000-0000-000081CE0000}"/>
    <cellStyle name="Total" xfId="190" xr:uid="{00000000-0005-0000-0000-000082CE0000}"/>
    <cellStyle name="Uitvoer" xfId="27" builtinId="21" customBuiltin="1"/>
    <cellStyle name="Uitvoer 2" xfId="191" xr:uid="{00000000-0005-0000-0000-000084CE0000}"/>
    <cellStyle name="Valuta" xfId="17" builtinId="4"/>
    <cellStyle name="Valuta 2" xfId="65" xr:uid="{00000000-0005-0000-0000-000086CE0000}"/>
    <cellStyle name="Valuta 2 2" xfId="101" xr:uid="{00000000-0005-0000-0000-000087CE0000}"/>
    <cellStyle name="Valuta 2 3" xfId="52881" xr:uid="{00000000-0005-0000-0000-000088CE0000}"/>
    <cellStyle name="Valuta 3" xfId="99" xr:uid="{00000000-0005-0000-0000-000089CE0000}"/>
    <cellStyle name="Valuta 3 2" xfId="103" xr:uid="{00000000-0005-0000-0000-00008ACE0000}"/>
    <cellStyle name="Valuta 3 3" xfId="52882" xr:uid="{00000000-0005-0000-0000-00008BCE0000}"/>
    <cellStyle name="Valuta 4" xfId="100" xr:uid="{00000000-0005-0000-0000-00008CCE0000}"/>
    <cellStyle name="Valuta 4 2" xfId="52883" xr:uid="{00000000-0005-0000-0000-00008DCE0000}"/>
    <cellStyle name="Valuta 5" xfId="52884" xr:uid="{00000000-0005-0000-0000-00008ECE0000}"/>
    <cellStyle name="Valuta euro rb" xfId="192" xr:uid="{00000000-0005-0000-0000-00008FCE0000}"/>
    <cellStyle name="Valuta F rb" xfId="193" xr:uid="{00000000-0005-0000-0000-000090CE0000}"/>
    <cellStyle name="Valuta gulden rb" xfId="194" xr:uid="{00000000-0005-0000-0000-000091CE0000}"/>
    <cellStyle name="Verklarende tekst" xfId="32" builtinId="53" customBuiltin="1"/>
    <cellStyle name="Verklarende tekst 2" xfId="195" xr:uid="{00000000-0005-0000-0000-000093CE0000}"/>
    <cellStyle name="Waarschuwingstekst" xfId="31" builtinId="11" customBuiltin="1"/>
    <cellStyle name="Waarschuwingstekst 2" xfId="196" xr:uid="{00000000-0005-0000-0000-000095CE0000}"/>
    <cellStyle name="Warning Text" xfId="197" xr:uid="{00000000-0005-0000-0000-000096CE0000}"/>
  </cellStyles>
  <dxfs count="9">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34290</xdr:rowOff>
    </xdr:from>
    <xdr:to>
      <xdr:col>16</xdr:col>
      <xdr:colOff>135255</xdr:colOff>
      <xdr:row>42</xdr:row>
      <xdr:rowOff>133350</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58215"/>
          <a:ext cx="11182350" cy="6090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mn-lt"/>
              <a:ea typeface="+mn-ea"/>
              <a:cs typeface="+mn-cs"/>
            </a:rPr>
            <a:t>Algemeen</a:t>
          </a:r>
        </a:p>
        <a:p>
          <a:pPr marL="0" lvl="0" indent="0"/>
          <a:r>
            <a:rPr lang="nl-NL" sz="1200" b="0">
              <a:solidFill>
                <a:schemeClr val="dk1"/>
              </a:solidFill>
              <a:effectLst/>
              <a:latin typeface="+mn-lt"/>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200" b="0">
            <a:solidFill>
              <a:schemeClr val="dk1"/>
            </a:solidFill>
            <a:effectLst/>
            <a:latin typeface="+mn-lt"/>
            <a:ea typeface="+mn-ea"/>
            <a:cs typeface="+mn-cs"/>
          </a:endParaRPr>
        </a:p>
        <a:p>
          <a:pPr lvl="0"/>
          <a:r>
            <a:rPr lang="nl-NL" sz="1200" b="0">
              <a:solidFill>
                <a:schemeClr val="dk1"/>
              </a:solidFill>
              <a:effectLst/>
              <a:latin typeface="+mn-lt"/>
              <a:ea typeface="+mn-ea"/>
              <a:cs typeface="+mn-cs"/>
            </a:rPr>
            <a:t>Het door de inschrijver ingediende inschrijfbedrag is de maximale vergoeding voor het gevraagde in de aanbestedingsdocumenten.</a:t>
          </a:r>
        </a:p>
        <a:p>
          <a:pPr lvl="0"/>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Prijsniveau</a:t>
          </a:r>
        </a:p>
        <a:p>
          <a:r>
            <a:rPr lang="nl-NL" sz="1200" b="0">
              <a:solidFill>
                <a:schemeClr val="tx1"/>
              </a:solidFill>
              <a:effectLst/>
              <a:latin typeface="+mn-lt"/>
              <a:ea typeface="+mn-ea"/>
              <a:cs typeface="+mn-cs"/>
            </a:rPr>
            <a:t>Het loon- en prijspeil van 1 januari 2024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Ruimtestaat</a:t>
          </a:r>
        </a:p>
        <a:p>
          <a:r>
            <a:rPr lang="nl-NL" sz="1200" b="0">
              <a:solidFill>
                <a:schemeClr val="dk1"/>
              </a:solidFill>
              <a:effectLst/>
              <a:latin typeface="+mn-lt"/>
              <a:ea typeface="+mn-ea"/>
              <a:cs typeface="+mn-cs"/>
            </a:rPr>
            <a:t>De ruimtestaat is met een zo groot mogelijke zorgvuldigheid samengesteld. Desondanks kunnen zich verschillen met de werkelijkheid voordoen door verbouwingen en verhuizingen in de gebouwen.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De uitgangspunten in het calculatiemodel vormen de basis voor de calculatie van de dienstverlener. Indien noodzakelijk worden eventuele wijzigingen in de ruimtestaat na gunning in de calculatie doorgevoerd en verrekend met de in het calculatiemodel opgenomen normeringen en tarieven van de dienstverlener.</a:t>
          </a: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Contractjaarprijs</a:t>
          </a:r>
        </a:p>
        <a:p>
          <a:r>
            <a:rPr lang="nl-NL" sz="1100" b="0">
              <a:solidFill>
                <a:schemeClr val="dk1"/>
              </a:solidFill>
              <a:effectLst/>
              <a:latin typeface="+mn-lt"/>
              <a:ea typeface="+mn-ea"/>
              <a:cs typeface="+mn-cs"/>
            </a:rPr>
            <a:t>De contractjaarprijs is opgebouwd uit alle componenten die zijn opgenomen in het calculatiemodel met uitzondering van de afroepprijzen.</a:t>
          </a:r>
          <a:endParaRPr lang="nl-NL" sz="1200">
            <a:effectLst/>
          </a:endParaRPr>
        </a:p>
        <a:p>
          <a:r>
            <a:rPr lang="nl-NL" sz="1100" b="0">
              <a:solidFill>
                <a:schemeClr val="dk1"/>
              </a:solidFill>
              <a:effectLst/>
              <a:latin typeface="+mn-lt"/>
              <a:ea typeface="+mn-ea"/>
              <a:cs typeface="+mn-cs"/>
            </a:rPr>
            <a:t> </a:t>
          </a:r>
          <a:endParaRPr lang="nl-NL" sz="1200">
            <a:effectLst/>
          </a:endParaRPr>
        </a:p>
        <a:p>
          <a:r>
            <a:rPr lang="nl-NL" sz="1100" b="0">
              <a:solidFill>
                <a:schemeClr val="dk1"/>
              </a:solidFill>
              <a:effectLst/>
              <a:latin typeface="+mn-lt"/>
              <a:ea typeface="+mn-ea"/>
              <a:cs typeface="+mn-cs"/>
            </a:rPr>
            <a:t>Bij vaststelling van de contractjaarprijs wordt rekening gehouden met de overname uren en kosten zoals gesteld in bijlage, overzicht overname personeel. Na gunning van de opdracht wordt op basis van de daadwerkelijke overnamekosten de definitieve contractjaarprijs vastgesteld.</a:t>
          </a:r>
          <a:endParaRPr lang="nl-NL" sz="1200">
            <a:effectLst/>
          </a:endParaRPr>
        </a:p>
        <a:p>
          <a:endParaRPr lang="nl-NL" sz="1200" b="1">
            <a:solidFill>
              <a:schemeClr val="dk1"/>
            </a:solidFill>
            <a:effectLst/>
            <a:latin typeface="+mn-lt"/>
            <a:ea typeface="+mn-ea"/>
            <a:cs typeface="+mn-cs"/>
          </a:endParaRPr>
        </a:p>
        <a:p>
          <a:pPr lvl="0"/>
          <a:r>
            <a:rPr lang="nl-NL" sz="1200" b="1">
              <a:solidFill>
                <a:schemeClr val="dk1"/>
              </a:solidFill>
              <a:effectLst/>
              <a:latin typeface="+mn-lt"/>
              <a:ea typeface="+mn-ea"/>
              <a:cs typeface="+mn-cs"/>
            </a:rPr>
            <a:t>Uurtarieven</a:t>
          </a:r>
        </a:p>
        <a:p>
          <a:r>
            <a:rPr lang="nl-NL" sz="1200" b="0">
              <a:solidFill>
                <a:schemeClr val="dk1"/>
              </a:solidFill>
              <a:effectLst/>
              <a:latin typeface="+mn-lt"/>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en aanvraag VOG alsmede de overige indirecte kosten maken onderdeel uit van de uurtarieven.</a:t>
          </a:r>
          <a:endParaRPr lang="nl-NL" sz="1200" b="1">
            <a:solidFill>
              <a:schemeClr val="dk1"/>
            </a:solidFill>
            <a:effectLst/>
            <a:latin typeface="+mn-lt"/>
            <a:ea typeface="+mn-ea"/>
            <a:cs typeface="+mn-cs"/>
          </a:endParaRPr>
        </a:p>
        <a:p>
          <a:r>
            <a:rPr lang="nl-NL" sz="1200" b="0">
              <a:solidFill>
                <a:schemeClr val="dk1"/>
              </a:solidFill>
              <a:effectLst/>
              <a:latin typeface="+mn-lt"/>
              <a:ea typeface="+mn-ea"/>
              <a:cs typeface="+mn-cs"/>
            </a:rPr>
            <a:t> </a:t>
          </a:r>
        </a:p>
        <a:p>
          <a:r>
            <a:rPr lang="nl-NL" sz="1200" b="0">
              <a:solidFill>
                <a:schemeClr val="dk1"/>
              </a:solidFill>
              <a:effectLst/>
              <a:latin typeface="+mn-lt"/>
              <a:ea typeface="+mn-ea"/>
              <a:cs typeface="+mn-cs"/>
            </a:rPr>
            <a:t>De opgegeven uurtarieven zijn, ten aanzien van de verdeling in loongroepen, gebaseerd op de gemiddelde eigenbedrijfssituatie.  Na gunning wordt het definitieve suppletiekosten component, op basis van de daadwerkelijk overgenomen medewerkers, vastgesteld en eventueel aangepast. Met deze aanpassing, die zowel hoger als lager kan zijn, is de definitieve contract jaarprijs voor de start van de overeenkomst vastgesteld. Dit tariefcompononent wordt gedurende de overeenkomst niet meer aangepast. </a:t>
          </a:r>
        </a:p>
        <a:p>
          <a:endParaRPr lang="nl-NL" sz="1200" b="1">
            <a:solidFill>
              <a:schemeClr val="dk1"/>
            </a:solidFill>
            <a:effectLst/>
            <a:latin typeface="+mn-lt"/>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220980</xdr:colOff>
      <xdr:row>31</xdr:row>
      <xdr:rowOff>9525</xdr:rowOff>
    </xdr:from>
    <xdr:to>
      <xdr:col>7</xdr:col>
      <xdr:colOff>112395</xdr:colOff>
      <xdr:row>39</xdr:row>
      <xdr:rowOff>40006</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516630" y="6838950"/>
          <a:ext cx="3034665" cy="157353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50" b="1">
              <a:solidFill>
                <a:srgbClr val="FF0000"/>
              </a:solidFill>
              <a:latin typeface="Century Gothic" panose="020B0502020202020204" pitchFamily="34" charset="0"/>
            </a:rPr>
            <a:t>LET OP: Deze velden mogen niet geknipt en geplakt worden. Maar alleen aangepast door het toevoegen of verwijderen van regels. Op basis van de opgegeven frequenties in de ruimtestaat wordt middels deze matrix de productienorm erbij gezocht. De cijfers in de kolom geven aan in welke kolom de productienorm wordt opgezocht.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25422</xdr:rowOff>
    </xdr:from>
    <xdr:to>
      <xdr:col>14</xdr:col>
      <xdr:colOff>17251</xdr:colOff>
      <xdr:row>6</xdr:row>
      <xdr:rowOff>179917</xdr:rowOff>
    </xdr:to>
    <xdr:sp macro="" textlink="">
      <xdr:nvSpPr>
        <xdr:cNvPr id="3" name="Tekstvak 2">
          <a:extLst>
            <a:ext uri="{FF2B5EF4-FFF2-40B4-BE49-F238E27FC236}">
              <a16:creationId xmlns:a16="http://schemas.microsoft.com/office/drawing/2014/main" id="{22AD1121-DAB8-4B20-A500-2378F98D5EE1}"/>
            </a:ext>
          </a:extLst>
        </xdr:cNvPr>
        <xdr:cNvSpPr txBox="1"/>
      </xdr:nvSpPr>
      <xdr:spPr>
        <a:xfrm>
          <a:off x="7387167" y="25422"/>
          <a:ext cx="6600084" cy="123399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0</xdr:colOff>
      <xdr:row>0</xdr:row>
      <xdr:rowOff>65389</xdr:rowOff>
    </xdr:from>
    <xdr:to>
      <xdr:col>14</xdr:col>
      <xdr:colOff>608</xdr:colOff>
      <xdr:row>6</xdr:row>
      <xdr:rowOff>171236</xdr:rowOff>
    </xdr:to>
    <xdr:sp macro="" textlink="">
      <xdr:nvSpPr>
        <xdr:cNvPr id="3" name="Tekstvak 2">
          <a:extLst>
            <a:ext uri="{FF2B5EF4-FFF2-40B4-BE49-F238E27FC236}">
              <a16:creationId xmlns:a16="http://schemas.microsoft.com/office/drawing/2014/main" id="{91A370E1-4F96-4D7F-8E64-4E32C2D7F0E5}"/>
            </a:ext>
          </a:extLst>
        </xdr:cNvPr>
        <xdr:cNvSpPr txBox="1"/>
      </xdr:nvSpPr>
      <xdr:spPr>
        <a:xfrm>
          <a:off x="7395253" y="65389"/>
          <a:ext cx="6603894" cy="11974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Gedurende de contractperiode worden de opgegeven percentages per loongroep, waarop het opgegeven gemiddelde uurtarief is gebaseerd, NIET aangepast.</a:t>
          </a:r>
        </a:p>
        <a:p>
          <a:endPar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endParaRP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component "Suppletiekosten toeslag"</a:t>
          </a:r>
          <a:r>
            <a:rPr lang="nl-NL" sz="1000" baseline="0">
              <a:solidFill>
                <a:srgbClr val="FF0000"/>
              </a:solidFill>
              <a:latin typeface="Century Gothic" panose="020B0502020202020204" pitchFamily="34" charset="0"/>
              <a:ea typeface="Tahoma" panose="020B0604030504040204" pitchFamily="34" charset="0"/>
              <a:cs typeface="Tahoma" panose="020B0604030504040204" pitchFamily="34" charset="0"/>
            </a:rPr>
            <a:t> wordt na gunning, op basis van de daadwerkelijk overgenomen medewerkers, aangepast. Dit tariefcompononent wordt gedurende de contractperiode niet meer aangepast.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Normen"/>
      <sheetName val="Kalender (2)"/>
      <sheetName val="Opzoeklijst"/>
      <sheetName val="01.255"/>
      <sheetName val="02.255"/>
      <sheetName val="04.255"/>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s>
    <sheetDataSet>
      <sheetData sheetId="0" refreshError="1"/>
      <sheetData sheetId="1" refreshError="1"/>
      <sheetData sheetId="2" refreshError="1"/>
      <sheetData sheetId="3" refreshError="1"/>
      <sheetData sheetId="4"/>
      <sheetData sheetId="5" refreshError="1"/>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atir_xls1"/>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row r="46">
          <cell r="K46">
            <v>0</v>
          </cell>
        </row>
      </sheetData>
      <sheetData sheetId="30"/>
      <sheetData sheetId="31"/>
      <sheetData sheetId="3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sheetPr>
    <tabColor theme="0" tint="-0.14999847407452621"/>
  </sheetPr>
  <dimension ref="A1:M4"/>
  <sheetViews>
    <sheetView showGridLines="0" workbookViewId="0">
      <selection activeCell="B4" sqref="B4"/>
    </sheetView>
  </sheetViews>
  <sheetFormatPr defaultRowHeight="12.6"/>
  <cols>
    <col min="1" max="1" width="27.77734375" customWidth="1"/>
  </cols>
  <sheetData>
    <row r="1" spans="1:13" ht="15">
      <c r="A1" s="26" t="s">
        <v>26</v>
      </c>
      <c r="B1" s="414" t="str">
        <f>'2-Kosten per locatie'!B3</f>
        <v>Stichting Christelijk Onderwijs Haaglanden</v>
      </c>
    </row>
    <row r="2" spans="1:13" ht="15">
      <c r="A2" s="26" t="s">
        <v>14</v>
      </c>
      <c r="B2" s="414" t="str">
        <f ca="1">MID(CELL("bestandsnaam",$B$11),SEARCH("]",CELL("bestandsnaam",$B$11),1)+1,256)</f>
        <v>1-Uitgangspunten</v>
      </c>
    </row>
    <row r="3" spans="1:13" ht="15">
      <c r="A3" s="26" t="s">
        <v>72</v>
      </c>
      <c r="B3" s="414" t="str">
        <f>'2-Kosten per locatie'!B5</f>
        <v>Den Haag</v>
      </c>
    </row>
    <row r="4" spans="1:13" ht="15">
      <c r="A4" s="26" t="s">
        <v>187</v>
      </c>
      <c r="B4" s="414" t="str">
        <f>'2-Kosten per locatie'!B6</f>
        <v>SCOH-EA-DK-RT-2023</v>
      </c>
      <c r="G4" s="415"/>
      <c r="H4" s="415"/>
      <c r="I4" s="415"/>
      <c r="J4" s="415"/>
      <c r="K4" s="415"/>
      <c r="L4" s="415"/>
      <c r="M4" s="415"/>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Y62"/>
  <sheetViews>
    <sheetView showGridLines="0" zoomScale="85" zoomScaleNormal="85" zoomScaleSheetLayoutView="50" zoomScalePageLayoutView="50" workbookViewId="0">
      <pane ySplit="10" topLeftCell="A11" activePane="bottomLeft" state="frozen"/>
      <selection activeCell="B1" sqref="B1"/>
      <selection pane="bottomLeft" activeCell="E7" sqref="E7"/>
    </sheetView>
  </sheetViews>
  <sheetFormatPr defaultColWidth="13.6640625" defaultRowHeight="13.2"/>
  <cols>
    <col min="1" max="1" width="62.88671875" style="251" customWidth="1"/>
    <col min="2" max="2" width="29.109375" style="257" customWidth="1"/>
    <col min="3" max="3" width="17.77734375" style="251" customWidth="1"/>
    <col min="4" max="4" width="24.33203125" style="259" customWidth="1"/>
    <col min="5" max="5" width="16.109375" style="258" customWidth="1"/>
    <col min="6" max="6" width="13.6640625" style="259" customWidth="1"/>
    <col min="7" max="7" width="15.88671875" style="259" customWidth="1"/>
    <col min="8" max="246" width="13.6640625" style="251"/>
    <col min="247" max="247" width="22.109375" style="251" customWidth="1"/>
    <col min="248" max="254" width="13.6640625" style="251" customWidth="1"/>
    <col min="255" max="255" width="15.88671875" style="251" customWidth="1"/>
    <col min="256" max="256" width="16.5546875" style="251" bestFit="1" customWidth="1"/>
    <col min="257" max="257" width="13.6640625" style="251" customWidth="1"/>
    <col min="258" max="258" width="17.109375" style="251" bestFit="1" customWidth="1"/>
    <col min="259" max="259" width="4" style="251" customWidth="1"/>
    <col min="260" max="260" width="13.6640625" style="251" customWidth="1"/>
    <col min="261" max="502" width="13.6640625" style="251"/>
    <col min="503" max="503" width="22.109375" style="251" customWidth="1"/>
    <col min="504" max="510" width="13.6640625" style="251" customWidth="1"/>
    <col min="511" max="511" width="15.88671875" style="251" customWidth="1"/>
    <col min="512" max="512" width="16.5546875" style="251" bestFit="1" customWidth="1"/>
    <col min="513" max="513" width="13.6640625" style="251" customWidth="1"/>
    <col min="514" max="514" width="17.109375" style="251" bestFit="1" customWidth="1"/>
    <col min="515" max="515" width="4" style="251" customWidth="1"/>
    <col min="516" max="516" width="13.6640625" style="251" customWidth="1"/>
    <col min="517" max="758" width="13.6640625" style="251"/>
    <col min="759" max="759" width="22.109375" style="251" customWidth="1"/>
    <col min="760" max="766" width="13.6640625" style="251" customWidth="1"/>
    <col min="767" max="767" width="15.88671875" style="251" customWidth="1"/>
    <col min="768" max="768" width="16.5546875" style="251" bestFit="1" customWidth="1"/>
    <col min="769" max="769" width="13.6640625" style="251" customWidth="1"/>
    <col min="770" max="770" width="17.109375" style="251" bestFit="1" customWidth="1"/>
    <col min="771" max="771" width="4" style="251" customWidth="1"/>
    <col min="772" max="772" width="13.6640625" style="251" customWidth="1"/>
    <col min="773" max="1014" width="13.6640625" style="251"/>
    <col min="1015" max="1015" width="22.109375" style="251" customWidth="1"/>
    <col min="1016" max="1022" width="13.6640625" style="251" customWidth="1"/>
    <col min="1023" max="1023" width="15.88671875" style="251" customWidth="1"/>
    <col min="1024" max="1024" width="16.5546875" style="251" bestFit="1" customWidth="1"/>
    <col min="1025" max="1025" width="13.6640625" style="251" customWidth="1"/>
    <col min="1026" max="1026" width="17.109375" style="251" bestFit="1" customWidth="1"/>
    <col min="1027" max="1027" width="4" style="251" customWidth="1"/>
    <col min="1028" max="1028" width="13.6640625" style="251" customWidth="1"/>
    <col min="1029" max="1270" width="13.6640625" style="251"/>
    <col min="1271" max="1271" width="22.109375" style="251" customWidth="1"/>
    <col min="1272" max="1278" width="13.6640625" style="251" customWidth="1"/>
    <col min="1279" max="1279" width="15.88671875" style="251" customWidth="1"/>
    <col min="1280" max="1280" width="16.5546875" style="251" bestFit="1" customWidth="1"/>
    <col min="1281" max="1281" width="13.6640625" style="251" customWidth="1"/>
    <col min="1282" max="1282" width="17.109375" style="251" bestFit="1" customWidth="1"/>
    <col min="1283" max="1283" width="4" style="251" customWidth="1"/>
    <col min="1284" max="1284" width="13.6640625" style="251" customWidth="1"/>
    <col min="1285" max="1526" width="13.6640625" style="251"/>
    <col min="1527" max="1527" width="22.109375" style="251" customWidth="1"/>
    <col min="1528" max="1534" width="13.6640625" style="251" customWidth="1"/>
    <col min="1535" max="1535" width="15.88671875" style="251" customWidth="1"/>
    <col min="1536" max="1536" width="16.5546875" style="251" bestFit="1" customWidth="1"/>
    <col min="1537" max="1537" width="13.6640625" style="251" customWidth="1"/>
    <col min="1538" max="1538" width="17.109375" style="251" bestFit="1" customWidth="1"/>
    <col min="1539" max="1539" width="4" style="251" customWidth="1"/>
    <col min="1540" max="1540" width="13.6640625" style="251" customWidth="1"/>
    <col min="1541" max="1782" width="13.6640625" style="251"/>
    <col min="1783" max="1783" width="22.109375" style="251" customWidth="1"/>
    <col min="1784" max="1790" width="13.6640625" style="251" customWidth="1"/>
    <col min="1791" max="1791" width="15.88671875" style="251" customWidth="1"/>
    <col min="1792" max="1792" width="16.5546875" style="251" bestFit="1" customWidth="1"/>
    <col min="1793" max="1793" width="13.6640625" style="251" customWidth="1"/>
    <col min="1794" max="1794" width="17.109375" style="251" bestFit="1" customWidth="1"/>
    <col min="1795" max="1795" width="4" style="251" customWidth="1"/>
    <col min="1796" max="1796" width="13.6640625" style="251" customWidth="1"/>
    <col min="1797" max="2038" width="13.6640625" style="251"/>
    <col min="2039" max="2039" width="22.109375" style="251" customWidth="1"/>
    <col min="2040" max="2046" width="13.6640625" style="251" customWidth="1"/>
    <col min="2047" max="2047" width="15.88671875" style="251" customWidth="1"/>
    <col min="2048" max="2048" width="16.5546875" style="251" bestFit="1" customWidth="1"/>
    <col min="2049" max="2049" width="13.6640625" style="251" customWidth="1"/>
    <col min="2050" max="2050" width="17.109375" style="251" bestFit="1" customWidth="1"/>
    <col min="2051" max="2051" width="4" style="251" customWidth="1"/>
    <col min="2052" max="2052" width="13.6640625" style="251" customWidth="1"/>
    <col min="2053" max="2294" width="13.6640625" style="251"/>
    <col min="2295" max="2295" width="22.109375" style="251" customWidth="1"/>
    <col min="2296" max="2302" width="13.6640625" style="251" customWidth="1"/>
    <col min="2303" max="2303" width="15.88671875" style="251" customWidth="1"/>
    <col min="2304" max="2304" width="16.5546875" style="251" bestFit="1" customWidth="1"/>
    <col min="2305" max="2305" width="13.6640625" style="251" customWidth="1"/>
    <col min="2306" max="2306" width="17.109375" style="251" bestFit="1" customWidth="1"/>
    <col min="2307" max="2307" width="4" style="251" customWidth="1"/>
    <col min="2308" max="2308" width="13.6640625" style="251" customWidth="1"/>
    <col min="2309" max="2550" width="13.6640625" style="251"/>
    <col min="2551" max="2551" width="22.109375" style="251" customWidth="1"/>
    <col min="2552" max="2558" width="13.6640625" style="251" customWidth="1"/>
    <col min="2559" max="2559" width="15.88671875" style="251" customWidth="1"/>
    <col min="2560" max="2560" width="16.5546875" style="251" bestFit="1" customWidth="1"/>
    <col min="2561" max="2561" width="13.6640625" style="251" customWidth="1"/>
    <col min="2562" max="2562" width="17.109375" style="251" bestFit="1" customWidth="1"/>
    <col min="2563" max="2563" width="4" style="251" customWidth="1"/>
    <col min="2564" max="2564" width="13.6640625" style="251" customWidth="1"/>
    <col min="2565" max="2806" width="13.6640625" style="251"/>
    <col min="2807" max="2807" width="22.109375" style="251" customWidth="1"/>
    <col min="2808" max="2814" width="13.6640625" style="251" customWidth="1"/>
    <col min="2815" max="2815" width="15.88671875" style="251" customWidth="1"/>
    <col min="2816" max="2816" width="16.5546875" style="251" bestFit="1" customWidth="1"/>
    <col min="2817" max="2817" width="13.6640625" style="251" customWidth="1"/>
    <col min="2818" max="2818" width="17.109375" style="251" bestFit="1" customWidth="1"/>
    <col min="2819" max="2819" width="4" style="251" customWidth="1"/>
    <col min="2820" max="2820" width="13.6640625" style="251" customWidth="1"/>
    <col min="2821" max="3062" width="13.6640625" style="251"/>
    <col min="3063" max="3063" width="22.109375" style="251" customWidth="1"/>
    <col min="3064" max="3070" width="13.6640625" style="251" customWidth="1"/>
    <col min="3071" max="3071" width="15.88671875" style="251" customWidth="1"/>
    <col min="3072" max="3072" width="16.5546875" style="251" bestFit="1" customWidth="1"/>
    <col min="3073" max="3073" width="13.6640625" style="251" customWidth="1"/>
    <col min="3074" max="3074" width="17.109375" style="251" bestFit="1" customWidth="1"/>
    <col min="3075" max="3075" width="4" style="251" customWidth="1"/>
    <col min="3076" max="3076" width="13.6640625" style="251" customWidth="1"/>
    <col min="3077" max="3318" width="13.6640625" style="251"/>
    <col min="3319" max="3319" width="22.109375" style="251" customWidth="1"/>
    <col min="3320" max="3326" width="13.6640625" style="251" customWidth="1"/>
    <col min="3327" max="3327" width="15.88671875" style="251" customWidth="1"/>
    <col min="3328" max="3328" width="16.5546875" style="251" bestFit="1" customWidth="1"/>
    <col min="3329" max="3329" width="13.6640625" style="251" customWidth="1"/>
    <col min="3330" max="3330" width="17.109375" style="251" bestFit="1" customWidth="1"/>
    <col min="3331" max="3331" width="4" style="251" customWidth="1"/>
    <col min="3332" max="3332" width="13.6640625" style="251" customWidth="1"/>
    <col min="3333" max="3574" width="13.6640625" style="251"/>
    <col min="3575" max="3575" width="22.109375" style="251" customWidth="1"/>
    <col min="3576" max="3582" width="13.6640625" style="251" customWidth="1"/>
    <col min="3583" max="3583" width="15.88671875" style="251" customWidth="1"/>
    <col min="3584" max="3584" width="16.5546875" style="251" bestFit="1" customWidth="1"/>
    <col min="3585" max="3585" width="13.6640625" style="251" customWidth="1"/>
    <col min="3586" max="3586" width="17.109375" style="251" bestFit="1" customWidth="1"/>
    <col min="3587" max="3587" width="4" style="251" customWidth="1"/>
    <col min="3588" max="3588" width="13.6640625" style="251" customWidth="1"/>
    <col min="3589" max="3830" width="13.6640625" style="251"/>
    <col min="3831" max="3831" width="22.109375" style="251" customWidth="1"/>
    <col min="3832" max="3838" width="13.6640625" style="251" customWidth="1"/>
    <col min="3839" max="3839" width="15.88671875" style="251" customWidth="1"/>
    <col min="3840" max="3840" width="16.5546875" style="251" bestFit="1" customWidth="1"/>
    <col min="3841" max="3841" width="13.6640625" style="251" customWidth="1"/>
    <col min="3842" max="3842" width="17.109375" style="251" bestFit="1" customWidth="1"/>
    <col min="3843" max="3843" width="4" style="251" customWidth="1"/>
    <col min="3844" max="3844" width="13.6640625" style="251" customWidth="1"/>
    <col min="3845" max="4086" width="13.6640625" style="251"/>
    <col min="4087" max="4087" width="22.109375" style="251" customWidth="1"/>
    <col min="4088" max="4094" width="13.6640625" style="251" customWidth="1"/>
    <col min="4095" max="4095" width="15.88671875" style="251" customWidth="1"/>
    <col min="4096" max="4096" width="16.5546875" style="251" bestFit="1" customWidth="1"/>
    <col min="4097" max="4097" width="13.6640625" style="251" customWidth="1"/>
    <col min="4098" max="4098" width="17.109375" style="251" bestFit="1" customWidth="1"/>
    <col min="4099" max="4099" width="4" style="251" customWidth="1"/>
    <col min="4100" max="4100" width="13.6640625" style="251" customWidth="1"/>
    <col min="4101" max="4342" width="13.6640625" style="251"/>
    <col min="4343" max="4343" width="22.109375" style="251" customWidth="1"/>
    <col min="4344" max="4350" width="13.6640625" style="251" customWidth="1"/>
    <col min="4351" max="4351" width="15.88671875" style="251" customWidth="1"/>
    <col min="4352" max="4352" width="16.5546875" style="251" bestFit="1" customWidth="1"/>
    <col min="4353" max="4353" width="13.6640625" style="251" customWidth="1"/>
    <col min="4354" max="4354" width="17.109375" style="251" bestFit="1" customWidth="1"/>
    <col min="4355" max="4355" width="4" style="251" customWidth="1"/>
    <col min="4356" max="4356" width="13.6640625" style="251" customWidth="1"/>
    <col min="4357" max="4598" width="13.6640625" style="251"/>
    <col min="4599" max="4599" width="22.109375" style="251" customWidth="1"/>
    <col min="4600" max="4606" width="13.6640625" style="251" customWidth="1"/>
    <col min="4607" max="4607" width="15.88671875" style="251" customWidth="1"/>
    <col min="4608" max="4608" width="16.5546875" style="251" bestFit="1" customWidth="1"/>
    <col min="4609" max="4609" width="13.6640625" style="251" customWidth="1"/>
    <col min="4610" max="4610" width="17.109375" style="251" bestFit="1" customWidth="1"/>
    <col min="4611" max="4611" width="4" style="251" customWidth="1"/>
    <col min="4612" max="4612" width="13.6640625" style="251" customWidth="1"/>
    <col min="4613" max="4854" width="13.6640625" style="251"/>
    <col min="4855" max="4855" width="22.109375" style="251" customWidth="1"/>
    <col min="4856" max="4862" width="13.6640625" style="251" customWidth="1"/>
    <col min="4863" max="4863" width="15.88671875" style="251" customWidth="1"/>
    <col min="4864" max="4864" width="16.5546875" style="251" bestFit="1" customWidth="1"/>
    <col min="4865" max="4865" width="13.6640625" style="251" customWidth="1"/>
    <col min="4866" max="4866" width="17.109375" style="251" bestFit="1" customWidth="1"/>
    <col min="4867" max="4867" width="4" style="251" customWidth="1"/>
    <col min="4868" max="4868" width="13.6640625" style="251" customWidth="1"/>
    <col min="4869" max="5110" width="13.6640625" style="251"/>
    <col min="5111" max="5111" width="22.109375" style="251" customWidth="1"/>
    <col min="5112" max="5118" width="13.6640625" style="251" customWidth="1"/>
    <col min="5119" max="5119" width="15.88671875" style="251" customWidth="1"/>
    <col min="5120" max="5120" width="16.5546875" style="251" bestFit="1" customWidth="1"/>
    <col min="5121" max="5121" width="13.6640625" style="251" customWidth="1"/>
    <col min="5122" max="5122" width="17.109375" style="251" bestFit="1" customWidth="1"/>
    <col min="5123" max="5123" width="4" style="251" customWidth="1"/>
    <col min="5124" max="5124" width="13.6640625" style="251" customWidth="1"/>
    <col min="5125" max="5366" width="13.6640625" style="251"/>
    <col min="5367" max="5367" width="22.109375" style="251" customWidth="1"/>
    <col min="5368" max="5374" width="13.6640625" style="251" customWidth="1"/>
    <col min="5375" max="5375" width="15.88671875" style="251" customWidth="1"/>
    <col min="5376" max="5376" width="16.5546875" style="251" bestFit="1" customWidth="1"/>
    <col min="5377" max="5377" width="13.6640625" style="251" customWidth="1"/>
    <col min="5378" max="5378" width="17.109375" style="251" bestFit="1" customWidth="1"/>
    <col min="5379" max="5379" width="4" style="251" customWidth="1"/>
    <col min="5380" max="5380" width="13.6640625" style="251" customWidth="1"/>
    <col min="5381" max="5622" width="13.6640625" style="251"/>
    <col min="5623" max="5623" width="22.109375" style="251" customWidth="1"/>
    <col min="5624" max="5630" width="13.6640625" style="251" customWidth="1"/>
    <col min="5631" max="5631" width="15.88671875" style="251" customWidth="1"/>
    <col min="5632" max="5632" width="16.5546875" style="251" bestFit="1" customWidth="1"/>
    <col min="5633" max="5633" width="13.6640625" style="251" customWidth="1"/>
    <col min="5634" max="5634" width="17.109375" style="251" bestFit="1" customWidth="1"/>
    <col min="5635" max="5635" width="4" style="251" customWidth="1"/>
    <col min="5636" max="5636" width="13.6640625" style="251" customWidth="1"/>
    <col min="5637" max="5878" width="13.6640625" style="251"/>
    <col min="5879" max="5879" width="22.109375" style="251" customWidth="1"/>
    <col min="5880" max="5886" width="13.6640625" style="251" customWidth="1"/>
    <col min="5887" max="5887" width="15.88671875" style="251" customWidth="1"/>
    <col min="5888" max="5888" width="16.5546875" style="251" bestFit="1" customWidth="1"/>
    <col min="5889" max="5889" width="13.6640625" style="251" customWidth="1"/>
    <col min="5890" max="5890" width="17.109375" style="251" bestFit="1" customWidth="1"/>
    <col min="5891" max="5891" width="4" style="251" customWidth="1"/>
    <col min="5892" max="5892" width="13.6640625" style="251" customWidth="1"/>
    <col min="5893" max="6134" width="13.6640625" style="251"/>
    <col min="6135" max="6135" width="22.109375" style="251" customWidth="1"/>
    <col min="6136" max="6142" width="13.6640625" style="251" customWidth="1"/>
    <col min="6143" max="6143" width="15.88671875" style="251" customWidth="1"/>
    <col min="6144" max="6144" width="16.5546875" style="251" bestFit="1" customWidth="1"/>
    <col min="6145" max="6145" width="13.6640625" style="251" customWidth="1"/>
    <col min="6146" max="6146" width="17.109375" style="251" bestFit="1" customWidth="1"/>
    <col min="6147" max="6147" width="4" style="251" customWidth="1"/>
    <col min="6148" max="6148" width="13.6640625" style="251" customWidth="1"/>
    <col min="6149" max="6390" width="13.6640625" style="251"/>
    <col min="6391" max="6391" width="22.109375" style="251" customWidth="1"/>
    <col min="6392" max="6398" width="13.6640625" style="251" customWidth="1"/>
    <col min="6399" max="6399" width="15.88671875" style="251" customWidth="1"/>
    <col min="6400" max="6400" width="16.5546875" style="251" bestFit="1" customWidth="1"/>
    <col min="6401" max="6401" width="13.6640625" style="251" customWidth="1"/>
    <col min="6402" max="6402" width="17.109375" style="251" bestFit="1" customWidth="1"/>
    <col min="6403" max="6403" width="4" style="251" customWidth="1"/>
    <col min="6404" max="6404" width="13.6640625" style="251" customWidth="1"/>
    <col min="6405" max="6646" width="13.6640625" style="251"/>
    <col min="6647" max="6647" width="22.109375" style="251" customWidth="1"/>
    <col min="6648" max="6654" width="13.6640625" style="251" customWidth="1"/>
    <col min="6655" max="6655" width="15.88671875" style="251" customWidth="1"/>
    <col min="6656" max="6656" width="16.5546875" style="251" bestFit="1" customWidth="1"/>
    <col min="6657" max="6657" width="13.6640625" style="251" customWidth="1"/>
    <col min="6658" max="6658" width="17.109375" style="251" bestFit="1" customWidth="1"/>
    <col min="6659" max="6659" width="4" style="251" customWidth="1"/>
    <col min="6660" max="6660" width="13.6640625" style="251" customWidth="1"/>
    <col min="6661" max="6902" width="13.6640625" style="251"/>
    <col min="6903" max="6903" width="22.109375" style="251" customWidth="1"/>
    <col min="6904" max="6910" width="13.6640625" style="251" customWidth="1"/>
    <col min="6911" max="6911" width="15.88671875" style="251" customWidth="1"/>
    <col min="6912" max="6912" width="16.5546875" style="251" bestFit="1" customWidth="1"/>
    <col min="6913" max="6913" width="13.6640625" style="251" customWidth="1"/>
    <col min="6914" max="6914" width="17.109375" style="251" bestFit="1" customWidth="1"/>
    <col min="6915" max="6915" width="4" style="251" customWidth="1"/>
    <col min="6916" max="6916" width="13.6640625" style="251" customWidth="1"/>
    <col min="6917" max="7158" width="13.6640625" style="251"/>
    <col min="7159" max="7159" width="22.109375" style="251" customWidth="1"/>
    <col min="7160" max="7166" width="13.6640625" style="251" customWidth="1"/>
    <col min="7167" max="7167" width="15.88671875" style="251" customWidth="1"/>
    <col min="7168" max="7168" width="16.5546875" style="251" bestFit="1" customWidth="1"/>
    <col min="7169" max="7169" width="13.6640625" style="251" customWidth="1"/>
    <col min="7170" max="7170" width="17.109375" style="251" bestFit="1" customWidth="1"/>
    <col min="7171" max="7171" width="4" style="251" customWidth="1"/>
    <col min="7172" max="7172" width="13.6640625" style="251" customWidth="1"/>
    <col min="7173" max="7414" width="13.6640625" style="251"/>
    <col min="7415" max="7415" width="22.109375" style="251" customWidth="1"/>
    <col min="7416" max="7422" width="13.6640625" style="251" customWidth="1"/>
    <col min="7423" max="7423" width="15.88671875" style="251" customWidth="1"/>
    <col min="7424" max="7424" width="16.5546875" style="251" bestFit="1" customWidth="1"/>
    <col min="7425" max="7425" width="13.6640625" style="251" customWidth="1"/>
    <col min="7426" max="7426" width="17.109375" style="251" bestFit="1" customWidth="1"/>
    <col min="7427" max="7427" width="4" style="251" customWidth="1"/>
    <col min="7428" max="7428" width="13.6640625" style="251" customWidth="1"/>
    <col min="7429" max="7670" width="13.6640625" style="251"/>
    <col min="7671" max="7671" width="22.109375" style="251" customWidth="1"/>
    <col min="7672" max="7678" width="13.6640625" style="251" customWidth="1"/>
    <col min="7679" max="7679" width="15.88671875" style="251" customWidth="1"/>
    <col min="7680" max="7680" width="16.5546875" style="251" bestFit="1" customWidth="1"/>
    <col min="7681" max="7681" width="13.6640625" style="251" customWidth="1"/>
    <col min="7682" max="7682" width="17.109375" style="251" bestFit="1" customWidth="1"/>
    <col min="7683" max="7683" width="4" style="251" customWidth="1"/>
    <col min="7684" max="7684" width="13.6640625" style="251" customWidth="1"/>
    <col min="7685" max="7926" width="13.6640625" style="251"/>
    <col min="7927" max="7927" width="22.109375" style="251" customWidth="1"/>
    <col min="7928" max="7934" width="13.6640625" style="251" customWidth="1"/>
    <col min="7935" max="7935" width="15.88671875" style="251" customWidth="1"/>
    <col min="7936" max="7936" width="16.5546875" style="251" bestFit="1" customWidth="1"/>
    <col min="7937" max="7937" width="13.6640625" style="251" customWidth="1"/>
    <col min="7938" max="7938" width="17.109375" style="251" bestFit="1" customWidth="1"/>
    <col min="7939" max="7939" width="4" style="251" customWidth="1"/>
    <col min="7940" max="7940" width="13.6640625" style="251" customWidth="1"/>
    <col min="7941" max="8182" width="13.6640625" style="251"/>
    <col min="8183" max="8183" width="22.109375" style="251" customWidth="1"/>
    <col min="8184" max="8190" width="13.6640625" style="251" customWidth="1"/>
    <col min="8191" max="8191" width="15.88671875" style="251" customWidth="1"/>
    <col min="8192" max="8192" width="16.5546875" style="251" bestFit="1" customWidth="1"/>
    <col min="8193" max="8193" width="13.6640625" style="251" customWidth="1"/>
    <col min="8194" max="8194" width="17.109375" style="251" bestFit="1" customWidth="1"/>
    <col min="8195" max="8195" width="4" style="251" customWidth="1"/>
    <col min="8196" max="8196" width="13.6640625" style="251" customWidth="1"/>
    <col min="8197" max="8438" width="13.6640625" style="251"/>
    <col min="8439" max="8439" width="22.109375" style="251" customWidth="1"/>
    <col min="8440" max="8446" width="13.6640625" style="251" customWidth="1"/>
    <col min="8447" max="8447" width="15.88671875" style="251" customWidth="1"/>
    <col min="8448" max="8448" width="16.5546875" style="251" bestFit="1" customWidth="1"/>
    <col min="8449" max="8449" width="13.6640625" style="251" customWidth="1"/>
    <col min="8450" max="8450" width="17.109375" style="251" bestFit="1" customWidth="1"/>
    <col min="8451" max="8451" width="4" style="251" customWidth="1"/>
    <col min="8452" max="8452" width="13.6640625" style="251" customWidth="1"/>
    <col min="8453" max="8694" width="13.6640625" style="251"/>
    <col min="8695" max="8695" width="22.109375" style="251" customWidth="1"/>
    <col min="8696" max="8702" width="13.6640625" style="251" customWidth="1"/>
    <col min="8703" max="8703" width="15.88671875" style="251" customWidth="1"/>
    <col min="8704" max="8704" width="16.5546875" style="251" bestFit="1" customWidth="1"/>
    <col min="8705" max="8705" width="13.6640625" style="251" customWidth="1"/>
    <col min="8706" max="8706" width="17.109375" style="251" bestFit="1" customWidth="1"/>
    <col min="8707" max="8707" width="4" style="251" customWidth="1"/>
    <col min="8708" max="8708" width="13.6640625" style="251" customWidth="1"/>
    <col min="8709" max="8950" width="13.6640625" style="251"/>
    <col min="8951" max="8951" width="22.109375" style="251" customWidth="1"/>
    <col min="8952" max="8958" width="13.6640625" style="251" customWidth="1"/>
    <col min="8959" max="8959" width="15.88671875" style="251" customWidth="1"/>
    <col min="8960" max="8960" width="16.5546875" style="251" bestFit="1" customWidth="1"/>
    <col min="8961" max="8961" width="13.6640625" style="251" customWidth="1"/>
    <col min="8962" max="8962" width="17.109375" style="251" bestFit="1" customWidth="1"/>
    <col min="8963" max="8963" width="4" style="251" customWidth="1"/>
    <col min="8964" max="8964" width="13.6640625" style="251" customWidth="1"/>
    <col min="8965" max="9206" width="13.6640625" style="251"/>
    <col min="9207" max="9207" width="22.109375" style="251" customWidth="1"/>
    <col min="9208" max="9214" width="13.6640625" style="251" customWidth="1"/>
    <col min="9215" max="9215" width="15.88671875" style="251" customWidth="1"/>
    <col min="9216" max="9216" width="16.5546875" style="251" bestFit="1" customWidth="1"/>
    <col min="9217" max="9217" width="13.6640625" style="251" customWidth="1"/>
    <col min="9218" max="9218" width="17.109375" style="251" bestFit="1" customWidth="1"/>
    <col min="9219" max="9219" width="4" style="251" customWidth="1"/>
    <col min="9220" max="9220" width="13.6640625" style="251" customWidth="1"/>
    <col min="9221" max="9462" width="13.6640625" style="251"/>
    <col min="9463" max="9463" width="22.109375" style="251" customWidth="1"/>
    <col min="9464" max="9470" width="13.6640625" style="251" customWidth="1"/>
    <col min="9471" max="9471" width="15.88671875" style="251" customWidth="1"/>
    <col min="9472" max="9472" width="16.5546875" style="251" bestFit="1" customWidth="1"/>
    <col min="9473" max="9473" width="13.6640625" style="251" customWidth="1"/>
    <col min="9474" max="9474" width="17.109375" style="251" bestFit="1" customWidth="1"/>
    <col min="9475" max="9475" width="4" style="251" customWidth="1"/>
    <col min="9476" max="9476" width="13.6640625" style="251" customWidth="1"/>
    <col min="9477" max="9718" width="13.6640625" style="251"/>
    <col min="9719" max="9719" width="22.109375" style="251" customWidth="1"/>
    <col min="9720" max="9726" width="13.6640625" style="251" customWidth="1"/>
    <col min="9727" max="9727" width="15.88671875" style="251" customWidth="1"/>
    <col min="9728" max="9728" width="16.5546875" style="251" bestFit="1" customWidth="1"/>
    <col min="9729" max="9729" width="13.6640625" style="251" customWidth="1"/>
    <col min="9730" max="9730" width="17.109375" style="251" bestFit="1" customWidth="1"/>
    <col min="9731" max="9731" width="4" style="251" customWidth="1"/>
    <col min="9732" max="9732" width="13.6640625" style="251" customWidth="1"/>
    <col min="9733" max="9974" width="13.6640625" style="251"/>
    <col min="9975" max="9975" width="22.109375" style="251" customWidth="1"/>
    <col min="9976" max="9982" width="13.6640625" style="251" customWidth="1"/>
    <col min="9983" max="9983" width="15.88671875" style="251" customWidth="1"/>
    <col min="9984" max="9984" width="16.5546875" style="251" bestFit="1" customWidth="1"/>
    <col min="9985" max="9985" width="13.6640625" style="251" customWidth="1"/>
    <col min="9986" max="9986" width="17.109375" style="251" bestFit="1" customWidth="1"/>
    <col min="9987" max="9987" width="4" style="251" customWidth="1"/>
    <col min="9988" max="9988" width="13.6640625" style="251" customWidth="1"/>
    <col min="9989" max="10230" width="13.6640625" style="251"/>
    <col min="10231" max="10231" width="22.109375" style="251" customWidth="1"/>
    <col min="10232" max="10238" width="13.6640625" style="251" customWidth="1"/>
    <col min="10239" max="10239" width="15.88671875" style="251" customWidth="1"/>
    <col min="10240" max="10240" width="16.5546875" style="251" bestFit="1" customWidth="1"/>
    <col min="10241" max="10241" width="13.6640625" style="251" customWidth="1"/>
    <col min="10242" max="10242" width="17.109375" style="251" bestFit="1" customWidth="1"/>
    <col min="10243" max="10243" width="4" style="251" customWidth="1"/>
    <col min="10244" max="10244" width="13.6640625" style="251" customWidth="1"/>
    <col min="10245" max="10486" width="13.6640625" style="251"/>
    <col min="10487" max="10487" width="22.109375" style="251" customWidth="1"/>
    <col min="10488" max="10494" width="13.6640625" style="251" customWidth="1"/>
    <col min="10495" max="10495" width="15.88671875" style="251" customWidth="1"/>
    <col min="10496" max="10496" width="16.5546875" style="251" bestFit="1" customWidth="1"/>
    <col min="10497" max="10497" width="13.6640625" style="251" customWidth="1"/>
    <col min="10498" max="10498" width="17.109375" style="251" bestFit="1" customWidth="1"/>
    <col min="10499" max="10499" width="4" style="251" customWidth="1"/>
    <col min="10500" max="10500" width="13.6640625" style="251" customWidth="1"/>
    <col min="10501" max="10742" width="13.6640625" style="251"/>
    <col min="10743" max="10743" width="22.109375" style="251" customWidth="1"/>
    <col min="10744" max="10750" width="13.6640625" style="251" customWidth="1"/>
    <col min="10751" max="10751" width="15.88671875" style="251" customWidth="1"/>
    <col min="10752" max="10752" width="16.5546875" style="251" bestFit="1" customWidth="1"/>
    <col min="10753" max="10753" width="13.6640625" style="251" customWidth="1"/>
    <col min="10754" max="10754" width="17.109375" style="251" bestFit="1" customWidth="1"/>
    <col min="10755" max="10755" width="4" style="251" customWidth="1"/>
    <col min="10756" max="10756" width="13.6640625" style="251" customWidth="1"/>
    <col min="10757" max="10998" width="13.6640625" style="251"/>
    <col min="10999" max="10999" width="22.109375" style="251" customWidth="1"/>
    <col min="11000" max="11006" width="13.6640625" style="251" customWidth="1"/>
    <col min="11007" max="11007" width="15.88671875" style="251" customWidth="1"/>
    <col min="11008" max="11008" width="16.5546875" style="251" bestFit="1" customWidth="1"/>
    <col min="11009" max="11009" width="13.6640625" style="251" customWidth="1"/>
    <col min="11010" max="11010" width="17.109375" style="251" bestFit="1" customWidth="1"/>
    <col min="11011" max="11011" width="4" style="251" customWidth="1"/>
    <col min="11012" max="11012" width="13.6640625" style="251" customWidth="1"/>
    <col min="11013" max="11254" width="13.6640625" style="251"/>
    <col min="11255" max="11255" width="22.109375" style="251" customWidth="1"/>
    <col min="11256" max="11262" width="13.6640625" style="251" customWidth="1"/>
    <col min="11263" max="11263" width="15.88671875" style="251" customWidth="1"/>
    <col min="11264" max="11264" width="16.5546875" style="251" bestFit="1" customWidth="1"/>
    <col min="11265" max="11265" width="13.6640625" style="251" customWidth="1"/>
    <col min="11266" max="11266" width="17.109375" style="251" bestFit="1" customWidth="1"/>
    <col min="11267" max="11267" width="4" style="251" customWidth="1"/>
    <col min="11268" max="11268" width="13.6640625" style="251" customWidth="1"/>
    <col min="11269" max="11510" width="13.6640625" style="251"/>
    <col min="11511" max="11511" width="22.109375" style="251" customWidth="1"/>
    <col min="11512" max="11518" width="13.6640625" style="251" customWidth="1"/>
    <col min="11519" max="11519" width="15.88671875" style="251" customWidth="1"/>
    <col min="11520" max="11520" width="16.5546875" style="251" bestFit="1" customWidth="1"/>
    <col min="11521" max="11521" width="13.6640625" style="251" customWidth="1"/>
    <col min="11522" max="11522" width="17.109375" style="251" bestFit="1" customWidth="1"/>
    <col min="11523" max="11523" width="4" style="251" customWidth="1"/>
    <col min="11524" max="11524" width="13.6640625" style="251" customWidth="1"/>
    <col min="11525" max="11766" width="13.6640625" style="251"/>
    <col min="11767" max="11767" width="22.109375" style="251" customWidth="1"/>
    <col min="11768" max="11774" width="13.6640625" style="251" customWidth="1"/>
    <col min="11775" max="11775" width="15.88671875" style="251" customWidth="1"/>
    <col min="11776" max="11776" width="16.5546875" style="251" bestFit="1" customWidth="1"/>
    <col min="11777" max="11777" width="13.6640625" style="251" customWidth="1"/>
    <col min="11778" max="11778" width="17.109375" style="251" bestFit="1" customWidth="1"/>
    <col min="11779" max="11779" width="4" style="251" customWidth="1"/>
    <col min="11780" max="11780" width="13.6640625" style="251" customWidth="1"/>
    <col min="11781" max="12022" width="13.6640625" style="251"/>
    <col min="12023" max="12023" width="22.109375" style="251" customWidth="1"/>
    <col min="12024" max="12030" width="13.6640625" style="251" customWidth="1"/>
    <col min="12031" max="12031" width="15.88671875" style="251" customWidth="1"/>
    <col min="12032" max="12032" width="16.5546875" style="251" bestFit="1" customWidth="1"/>
    <col min="12033" max="12033" width="13.6640625" style="251" customWidth="1"/>
    <col min="12034" max="12034" width="17.109375" style="251" bestFit="1" customWidth="1"/>
    <col min="12035" max="12035" width="4" style="251" customWidth="1"/>
    <col min="12036" max="12036" width="13.6640625" style="251" customWidth="1"/>
    <col min="12037" max="12278" width="13.6640625" style="251"/>
    <col min="12279" max="12279" width="22.109375" style="251" customWidth="1"/>
    <col min="12280" max="12286" width="13.6640625" style="251" customWidth="1"/>
    <col min="12287" max="12287" width="15.88671875" style="251" customWidth="1"/>
    <col min="12288" max="12288" width="16.5546875" style="251" bestFit="1" customWidth="1"/>
    <col min="12289" max="12289" width="13.6640625" style="251" customWidth="1"/>
    <col min="12290" max="12290" width="17.109375" style="251" bestFit="1" customWidth="1"/>
    <col min="12291" max="12291" width="4" style="251" customWidth="1"/>
    <col min="12292" max="12292" width="13.6640625" style="251" customWidth="1"/>
    <col min="12293" max="12534" width="13.6640625" style="251"/>
    <col min="12535" max="12535" width="22.109375" style="251" customWidth="1"/>
    <col min="12536" max="12542" width="13.6640625" style="251" customWidth="1"/>
    <col min="12543" max="12543" width="15.88671875" style="251" customWidth="1"/>
    <col min="12544" max="12544" width="16.5546875" style="251" bestFit="1" customWidth="1"/>
    <col min="12545" max="12545" width="13.6640625" style="251" customWidth="1"/>
    <col min="12546" max="12546" width="17.109375" style="251" bestFit="1" customWidth="1"/>
    <col min="12547" max="12547" width="4" style="251" customWidth="1"/>
    <col min="12548" max="12548" width="13.6640625" style="251" customWidth="1"/>
    <col min="12549" max="12790" width="13.6640625" style="251"/>
    <col min="12791" max="12791" width="22.109375" style="251" customWidth="1"/>
    <col min="12792" max="12798" width="13.6640625" style="251" customWidth="1"/>
    <col min="12799" max="12799" width="15.88671875" style="251" customWidth="1"/>
    <col min="12800" max="12800" width="16.5546875" style="251" bestFit="1" customWidth="1"/>
    <col min="12801" max="12801" width="13.6640625" style="251" customWidth="1"/>
    <col min="12802" max="12802" width="17.109375" style="251" bestFit="1" customWidth="1"/>
    <col min="12803" max="12803" width="4" style="251" customWidth="1"/>
    <col min="12804" max="12804" width="13.6640625" style="251" customWidth="1"/>
    <col min="12805" max="13046" width="13.6640625" style="251"/>
    <col min="13047" max="13047" width="22.109375" style="251" customWidth="1"/>
    <col min="13048" max="13054" width="13.6640625" style="251" customWidth="1"/>
    <col min="13055" max="13055" width="15.88671875" style="251" customWidth="1"/>
    <col min="13056" max="13056" width="16.5546875" style="251" bestFit="1" customWidth="1"/>
    <col min="13057" max="13057" width="13.6640625" style="251" customWidth="1"/>
    <col min="13058" max="13058" width="17.109375" style="251" bestFit="1" customWidth="1"/>
    <col min="13059" max="13059" width="4" style="251" customWidth="1"/>
    <col min="13060" max="13060" width="13.6640625" style="251" customWidth="1"/>
    <col min="13061" max="13302" width="13.6640625" style="251"/>
    <col min="13303" max="13303" width="22.109375" style="251" customWidth="1"/>
    <col min="13304" max="13310" width="13.6640625" style="251" customWidth="1"/>
    <col min="13311" max="13311" width="15.88671875" style="251" customWidth="1"/>
    <col min="13312" max="13312" width="16.5546875" style="251" bestFit="1" customWidth="1"/>
    <col min="13313" max="13313" width="13.6640625" style="251" customWidth="1"/>
    <col min="13314" max="13314" width="17.109375" style="251" bestFit="1" customWidth="1"/>
    <col min="13315" max="13315" width="4" style="251" customWidth="1"/>
    <col min="13316" max="13316" width="13.6640625" style="251" customWidth="1"/>
    <col min="13317" max="13558" width="13.6640625" style="251"/>
    <col min="13559" max="13559" width="22.109375" style="251" customWidth="1"/>
    <col min="13560" max="13566" width="13.6640625" style="251" customWidth="1"/>
    <col min="13567" max="13567" width="15.88671875" style="251" customWidth="1"/>
    <col min="13568" max="13568" width="16.5546875" style="251" bestFit="1" customWidth="1"/>
    <col min="13569" max="13569" width="13.6640625" style="251" customWidth="1"/>
    <col min="13570" max="13570" width="17.109375" style="251" bestFit="1" customWidth="1"/>
    <col min="13571" max="13571" width="4" style="251" customWidth="1"/>
    <col min="13572" max="13572" width="13.6640625" style="251" customWidth="1"/>
    <col min="13573" max="13814" width="13.6640625" style="251"/>
    <col min="13815" max="13815" width="22.109375" style="251" customWidth="1"/>
    <col min="13816" max="13822" width="13.6640625" style="251" customWidth="1"/>
    <col min="13823" max="13823" width="15.88671875" style="251" customWidth="1"/>
    <col min="13824" max="13824" width="16.5546875" style="251" bestFit="1" customWidth="1"/>
    <col min="13825" max="13825" width="13.6640625" style="251" customWidth="1"/>
    <col min="13826" max="13826" width="17.109375" style="251" bestFit="1" customWidth="1"/>
    <col min="13827" max="13827" width="4" style="251" customWidth="1"/>
    <col min="13828" max="13828" width="13.6640625" style="251" customWidth="1"/>
    <col min="13829" max="14070" width="13.6640625" style="251"/>
    <col min="14071" max="14071" width="22.109375" style="251" customWidth="1"/>
    <col min="14072" max="14078" width="13.6640625" style="251" customWidth="1"/>
    <col min="14079" max="14079" width="15.88671875" style="251" customWidth="1"/>
    <col min="14080" max="14080" width="16.5546875" style="251" bestFit="1" customWidth="1"/>
    <col min="14081" max="14081" width="13.6640625" style="251" customWidth="1"/>
    <col min="14082" max="14082" width="17.109375" style="251" bestFit="1" customWidth="1"/>
    <col min="14083" max="14083" width="4" style="251" customWidth="1"/>
    <col min="14084" max="14084" width="13.6640625" style="251" customWidth="1"/>
    <col min="14085" max="14326" width="13.6640625" style="251"/>
    <col min="14327" max="14327" width="22.109375" style="251" customWidth="1"/>
    <col min="14328" max="14334" width="13.6640625" style="251" customWidth="1"/>
    <col min="14335" max="14335" width="15.88671875" style="251" customWidth="1"/>
    <col min="14336" max="14336" width="16.5546875" style="251" bestFit="1" customWidth="1"/>
    <col min="14337" max="14337" width="13.6640625" style="251" customWidth="1"/>
    <col min="14338" max="14338" width="17.109375" style="251" bestFit="1" customWidth="1"/>
    <col min="14339" max="14339" width="4" style="251" customWidth="1"/>
    <col min="14340" max="14340" width="13.6640625" style="251" customWidth="1"/>
    <col min="14341" max="14582" width="13.6640625" style="251"/>
    <col min="14583" max="14583" width="22.109375" style="251" customWidth="1"/>
    <col min="14584" max="14590" width="13.6640625" style="251" customWidth="1"/>
    <col min="14591" max="14591" width="15.88671875" style="251" customWidth="1"/>
    <col min="14592" max="14592" width="16.5546875" style="251" bestFit="1" customWidth="1"/>
    <col min="14593" max="14593" width="13.6640625" style="251" customWidth="1"/>
    <col min="14594" max="14594" width="17.109375" style="251" bestFit="1" customWidth="1"/>
    <col min="14595" max="14595" width="4" style="251" customWidth="1"/>
    <col min="14596" max="14596" width="13.6640625" style="251" customWidth="1"/>
    <col min="14597" max="14838" width="13.6640625" style="251"/>
    <col min="14839" max="14839" width="22.109375" style="251" customWidth="1"/>
    <col min="14840" max="14846" width="13.6640625" style="251" customWidth="1"/>
    <col min="14847" max="14847" width="15.88671875" style="251" customWidth="1"/>
    <col min="14848" max="14848" width="16.5546875" style="251" bestFit="1" customWidth="1"/>
    <col min="14849" max="14849" width="13.6640625" style="251" customWidth="1"/>
    <col min="14850" max="14850" width="17.109375" style="251" bestFit="1" customWidth="1"/>
    <col min="14851" max="14851" width="4" style="251" customWidth="1"/>
    <col min="14852" max="14852" width="13.6640625" style="251" customWidth="1"/>
    <col min="14853" max="15094" width="13.6640625" style="251"/>
    <col min="15095" max="15095" width="22.109375" style="251" customWidth="1"/>
    <col min="15096" max="15102" width="13.6640625" style="251" customWidth="1"/>
    <col min="15103" max="15103" width="15.88671875" style="251" customWidth="1"/>
    <col min="15104" max="15104" width="16.5546875" style="251" bestFit="1" customWidth="1"/>
    <col min="15105" max="15105" width="13.6640625" style="251" customWidth="1"/>
    <col min="15106" max="15106" width="17.109375" style="251" bestFit="1" customWidth="1"/>
    <col min="15107" max="15107" width="4" style="251" customWidth="1"/>
    <col min="15108" max="15108" width="13.6640625" style="251" customWidth="1"/>
    <col min="15109" max="15350" width="13.6640625" style="251"/>
    <col min="15351" max="15351" width="22.109375" style="251" customWidth="1"/>
    <col min="15352" max="15358" width="13.6640625" style="251" customWidth="1"/>
    <col min="15359" max="15359" width="15.88671875" style="251" customWidth="1"/>
    <col min="15360" max="15360" width="16.5546875" style="251" bestFit="1" customWidth="1"/>
    <col min="15361" max="15361" width="13.6640625" style="251" customWidth="1"/>
    <col min="15362" max="15362" width="17.109375" style="251" bestFit="1" customWidth="1"/>
    <col min="15363" max="15363" width="4" style="251" customWidth="1"/>
    <col min="15364" max="15364" width="13.6640625" style="251" customWidth="1"/>
    <col min="15365" max="15606" width="13.6640625" style="251"/>
    <col min="15607" max="15607" width="22.109375" style="251" customWidth="1"/>
    <col min="15608" max="15614" width="13.6640625" style="251" customWidth="1"/>
    <col min="15615" max="15615" width="15.88671875" style="251" customWidth="1"/>
    <col min="15616" max="15616" width="16.5546875" style="251" bestFit="1" customWidth="1"/>
    <col min="15617" max="15617" width="13.6640625" style="251" customWidth="1"/>
    <col min="15618" max="15618" width="17.109375" style="251" bestFit="1" customWidth="1"/>
    <col min="15619" max="15619" width="4" style="251" customWidth="1"/>
    <col min="15620" max="15620" width="13.6640625" style="251" customWidth="1"/>
    <col min="15621" max="15862" width="13.6640625" style="251"/>
    <col min="15863" max="15863" width="22.109375" style="251" customWidth="1"/>
    <col min="15864" max="15870" width="13.6640625" style="251" customWidth="1"/>
    <col min="15871" max="15871" width="15.88671875" style="251" customWidth="1"/>
    <col min="15872" max="15872" width="16.5546875" style="251" bestFit="1" customWidth="1"/>
    <col min="15873" max="15873" width="13.6640625" style="251" customWidth="1"/>
    <col min="15874" max="15874" width="17.109375" style="251" bestFit="1" customWidth="1"/>
    <col min="15875" max="15875" width="4" style="251" customWidth="1"/>
    <col min="15876" max="15876" width="13.6640625" style="251" customWidth="1"/>
    <col min="15877" max="16118" width="13.6640625" style="251"/>
    <col min="16119" max="16119" width="22.109375" style="251" customWidth="1"/>
    <col min="16120" max="16126" width="13.6640625" style="251" customWidth="1"/>
    <col min="16127" max="16127" width="15.88671875" style="251" customWidth="1"/>
    <col min="16128" max="16128" width="16.5546875" style="251" bestFit="1" customWidth="1"/>
    <col min="16129" max="16129" width="13.6640625" style="251" customWidth="1"/>
    <col min="16130" max="16130" width="17.109375" style="251" bestFit="1" customWidth="1"/>
    <col min="16131" max="16131" width="4" style="251" customWidth="1"/>
    <col min="16132" max="16132" width="13.6640625" style="251" customWidth="1"/>
    <col min="16133" max="16384" width="13.6640625" style="251"/>
  </cols>
  <sheetData>
    <row r="1" spans="1:25" s="243" customFormat="1">
      <c r="A1" s="290" t="s">
        <v>22</v>
      </c>
      <c r="B1" s="241"/>
      <c r="C1" s="2"/>
      <c r="D1" s="2"/>
      <c r="E1" s="242"/>
      <c r="F1" s="2"/>
      <c r="G1" s="2"/>
    </row>
    <row r="2" spans="1:25" s="243" customFormat="1">
      <c r="A2" s="244"/>
      <c r="B2" s="241"/>
      <c r="D2" s="260" t="s">
        <v>132</v>
      </c>
      <c r="E2" s="260" t="s">
        <v>103</v>
      </c>
      <c r="G2" s="2"/>
    </row>
    <row r="3" spans="1:25" s="243" customFormat="1" ht="15">
      <c r="A3" s="394" t="str">
        <f>'2-Kosten per locatie'!A3</f>
        <v>Naam opdrachtgever</v>
      </c>
      <c r="B3" s="16" t="str">
        <f>'2-Kosten per locatie'!B3</f>
        <v>Stichting Christelijk Onderwijs Haaglanden</v>
      </c>
      <c r="D3" s="245" t="s">
        <v>134</v>
      </c>
      <c r="E3" s="300">
        <v>0</v>
      </c>
      <c r="G3" s="2"/>
    </row>
    <row r="4" spans="1:25" s="243" customFormat="1" ht="15">
      <c r="A4" s="394" t="str">
        <f>'2-Kosten per locatie'!A4</f>
        <v>Calculatie onderdeel</v>
      </c>
      <c r="B4" s="52" t="str">
        <f ca="1">MID(CELL("bestandsnaam",$C$9),SEARCH("]",CELL("bestandsnaam",$C$9),1)+1,256)</f>
        <v>10-Glasbewassing</v>
      </c>
      <c r="D4" s="245" t="s">
        <v>133</v>
      </c>
      <c r="E4" s="300">
        <v>0</v>
      </c>
      <c r="G4" s="2"/>
    </row>
    <row r="5" spans="1:25" s="243" customFormat="1" ht="15">
      <c r="A5" s="394" t="str">
        <f>'2-Kosten per locatie'!A5</f>
        <v>Gebouw/plaats</v>
      </c>
      <c r="B5" s="16" t="str">
        <f>'2-Kosten per locatie'!B5</f>
        <v>Den Haag</v>
      </c>
      <c r="D5" s="256" t="s">
        <v>135</v>
      </c>
      <c r="E5" s="300">
        <v>0</v>
      </c>
      <c r="G5" s="2"/>
      <c r="I5" s="247"/>
      <c r="J5" s="246"/>
      <c r="K5" s="247"/>
      <c r="L5" s="247"/>
      <c r="M5" s="246"/>
      <c r="N5" s="248"/>
      <c r="O5" s="247"/>
      <c r="P5" s="246"/>
      <c r="Q5" s="247"/>
      <c r="R5" s="247"/>
      <c r="S5" s="246"/>
      <c r="T5" s="247"/>
      <c r="U5" s="247"/>
      <c r="V5" s="246"/>
      <c r="W5" s="247"/>
      <c r="X5" s="247"/>
      <c r="Y5" s="246"/>
    </row>
    <row r="6" spans="1:25" s="243" customFormat="1" ht="17.25" customHeight="1">
      <c r="A6" s="394" t="str">
        <f>'2-Kosten per locatie'!A6</f>
        <v>Referentie nummer</v>
      </c>
      <c r="B6" s="16" t="str">
        <f>'2-Kosten per locatie'!B6</f>
        <v>SCOH-EA-DK-RT-2023</v>
      </c>
      <c r="D6" s="245" t="s">
        <v>867</v>
      </c>
      <c r="E6" s="300">
        <v>0</v>
      </c>
      <c r="G6" s="2"/>
      <c r="I6" s="249"/>
      <c r="J6" s="250"/>
      <c r="K6" s="247"/>
      <c r="L6" s="249"/>
      <c r="M6" s="250"/>
      <c r="N6" s="248"/>
      <c r="O6" s="249"/>
      <c r="P6" s="250"/>
      <c r="Q6" s="247"/>
      <c r="R6" s="249"/>
      <c r="S6" s="250"/>
      <c r="T6" s="247"/>
      <c r="U6" s="249"/>
      <c r="V6" s="250"/>
      <c r="W6" s="247"/>
      <c r="X6" s="249"/>
      <c r="Y6" s="250"/>
    </row>
    <row r="7" spans="1:25" s="243" customFormat="1" ht="17.25" customHeight="1">
      <c r="A7" s="394" t="str">
        <f>'2-Kosten per locatie'!A7</f>
        <v>Naam dienstverlener</v>
      </c>
      <c r="B7" s="16">
        <f>'2-Kosten per locatie'!B7</f>
        <v>0</v>
      </c>
      <c r="G7" s="2"/>
    </row>
    <row r="8" spans="1:25" s="243" customFormat="1" ht="17.25" customHeight="1">
      <c r="A8" s="394" t="str">
        <f>'2-Kosten per locatie'!A8</f>
        <v>Prijspeil</v>
      </c>
      <c r="B8" s="416">
        <f>'2-Kosten per locatie'!B8</f>
        <v>45292</v>
      </c>
      <c r="G8" s="2"/>
    </row>
    <row r="9" spans="1:25" s="243" customFormat="1" ht="17.25" customHeight="1">
      <c r="G9" s="246"/>
    </row>
    <row r="10" spans="1:25" s="325" customFormat="1" ht="43.5" customHeight="1">
      <c r="A10" s="323" t="s">
        <v>93</v>
      </c>
      <c r="B10" s="324" t="s">
        <v>132</v>
      </c>
      <c r="C10" s="260" t="s">
        <v>136</v>
      </c>
      <c r="D10" s="324" t="s">
        <v>172</v>
      </c>
      <c r="E10" s="324" t="s">
        <v>95</v>
      </c>
      <c r="F10" s="324" t="s">
        <v>189</v>
      </c>
      <c r="G10" s="324" t="s">
        <v>137</v>
      </c>
    </row>
    <row r="11" spans="1:25">
      <c r="A11" s="252" t="s">
        <v>482</v>
      </c>
      <c r="B11" s="245" t="s">
        <v>134</v>
      </c>
      <c r="C11" s="310">
        <v>237.29999999999995</v>
      </c>
      <c r="D11" s="322">
        <f t="shared" ref="D11:D42" si="0">VLOOKUP(B11,$D$3:$E$9,2,FALSE)</f>
        <v>0</v>
      </c>
      <c r="E11" s="253">
        <f>(C11*D11)</f>
        <v>0</v>
      </c>
      <c r="F11" s="254" t="s">
        <v>868</v>
      </c>
      <c r="G11" s="253">
        <f t="shared" ref="G11:G22" si="1">F11*E11</f>
        <v>0</v>
      </c>
    </row>
    <row r="12" spans="1:25">
      <c r="A12" s="252" t="s">
        <v>482</v>
      </c>
      <c r="B12" s="245" t="s">
        <v>133</v>
      </c>
      <c r="C12" s="310">
        <v>237.29999999999995</v>
      </c>
      <c r="D12" s="322">
        <f t="shared" si="0"/>
        <v>0</v>
      </c>
      <c r="E12" s="253">
        <f t="shared" ref="E12:E60" si="2">(C12*D12)</f>
        <v>0</v>
      </c>
      <c r="F12" s="254" t="s">
        <v>207</v>
      </c>
      <c r="G12" s="253">
        <f t="shared" si="1"/>
        <v>0</v>
      </c>
    </row>
    <row r="13" spans="1:25">
      <c r="A13" s="255" t="s">
        <v>482</v>
      </c>
      <c r="B13" s="256" t="s">
        <v>135</v>
      </c>
      <c r="C13" s="310">
        <v>8.48</v>
      </c>
      <c r="D13" s="322">
        <f t="shared" si="0"/>
        <v>0</v>
      </c>
      <c r="E13" s="253">
        <f t="shared" si="2"/>
        <v>0</v>
      </c>
      <c r="F13" s="254" t="s">
        <v>207</v>
      </c>
      <c r="G13" s="253">
        <f t="shared" si="1"/>
        <v>0</v>
      </c>
    </row>
    <row r="14" spans="1:25">
      <c r="A14" s="255" t="s">
        <v>482</v>
      </c>
      <c r="B14" s="256" t="s">
        <v>867</v>
      </c>
      <c r="C14" s="310">
        <v>84.56</v>
      </c>
      <c r="D14" s="322">
        <f t="shared" si="0"/>
        <v>0</v>
      </c>
      <c r="E14" s="253">
        <f t="shared" si="2"/>
        <v>0</v>
      </c>
      <c r="F14" s="254" t="s">
        <v>207</v>
      </c>
      <c r="G14" s="253">
        <f t="shared" ref="G14" si="3">F14*E14</f>
        <v>0</v>
      </c>
    </row>
    <row r="15" spans="1:25">
      <c r="A15" s="429" t="s">
        <v>490</v>
      </c>
      <c r="B15" s="245" t="s">
        <v>134</v>
      </c>
      <c r="C15" s="310">
        <v>353.94</v>
      </c>
      <c r="D15" s="322">
        <f t="shared" si="0"/>
        <v>0</v>
      </c>
      <c r="E15" s="253">
        <f t="shared" si="2"/>
        <v>0</v>
      </c>
      <c r="F15" s="254" t="s">
        <v>869</v>
      </c>
      <c r="G15" s="253">
        <f t="shared" si="1"/>
        <v>0</v>
      </c>
    </row>
    <row r="16" spans="1:25">
      <c r="A16" s="429" t="s">
        <v>490</v>
      </c>
      <c r="B16" s="256" t="s">
        <v>133</v>
      </c>
      <c r="C16" s="310">
        <v>353.94</v>
      </c>
      <c r="D16" s="322">
        <f t="shared" si="0"/>
        <v>0</v>
      </c>
      <c r="E16" s="253">
        <f t="shared" si="2"/>
        <v>0</v>
      </c>
      <c r="F16" s="254" t="s">
        <v>869</v>
      </c>
      <c r="G16" s="253">
        <f t="shared" si="1"/>
        <v>0</v>
      </c>
    </row>
    <row r="17" spans="1:7">
      <c r="A17" s="429" t="s">
        <v>490</v>
      </c>
      <c r="B17" s="256" t="s">
        <v>135</v>
      </c>
      <c r="C17" s="310">
        <v>187.52</v>
      </c>
      <c r="D17" s="322">
        <f t="shared" si="0"/>
        <v>0</v>
      </c>
      <c r="E17" s="253">
        <f t="shared" si="2"/>
        <v>0</v>
      </c>
      <c r="F17" s="254" t="s">
        <v>869</v>
      </c>
      <c r="G17" s="253">
        <f t="shared" si="1"/>
        <v>0</v>
      </c>
    </row>
    <row r="18" spans="1:7">
      <c r="A18" s="255" t="s">
        <v>498</v>
      </c>
      <c r="B18" s="245" t="s">
        <v>134</v>
      </c>
      <c r="C18" s="310">
        <v>339.39</v>
      </c>
      <c r="D18" s="322">
        <f t="shared" si="0"/>
        <v>0</v>
      </c>
      <c r="E18" s="253">
        <f t="shared" si="2"/>
        <v>0</v>
      </c>
      <c r="F18" s="254" t="s">
        <v>868</v>
      </c>
      <c r="G18" s="253">
        <f t="shared" si="1"/>
        <v>0</v>
      </c>
    </row>
    <row r="19" spans="1:7">
      <c r="A19" s="255" t="s">
        <v>498</v>
      </c>
      <c r="B19" s="256" t="s">
        <v>133</v>
      </c>
      <c r="C19" s="310">
        <v>339.39</v>
      </c>
      <c r="D19" s="322">
        <f t="shared" si="0"/>
        <v>0</v>
      </c>
      <c r="E19" s="253">
        <f t="shared" si="2"/>
        <v>0</v>
      </c>
      <c r="F19" s="254" t="s">
        <v>868</v>
      </c>
      <c r="G19" s="253">
        <f t="shared" si="1"/>
        <v>0</v>
      </c>
    </row>
    <row r="20" spans="1:7">
      <c r="A20" s="255" t="s">
        <v>498</v>
      </c>
      <c r="B20" s="245" t="s">
        <v>135</v>
      </c>
      <c r="C20" s="310">
        <v>167.92</v>
      </c>
      <c r="D20" s="322">
        <f t="shared" si="0"/>
        <v>0</v>
      </c>
      <c r="E20" s="253">
        <f t="shared" si="2"/>
        <v>0</v>
      </c>
      <c r="F20" s="254" t="s">
        <v>868</v>
      </c>
      <c r="G20" s="253">
        <f t="shared" si="1"/>
        <v>0</v>
      </c>
    </row>
    <row r="21" spans="1:7">
      <c r="A21" s="255" t="s">
        <v>498</v>
      </c>
      <c r="B21" s="245" t="s">
        <v>867</v>
      </c>
      <c r="C21" s="310">
        <v>37.6</v>
      </c>
      <c r="D21" s="322">
        <f t="shared" si="0"/>
        <v>0</v>
      </c>
      <c r="E21" s="253">
        <f t="shared" si="2"/>
        <v>0</v>
      </c>
      <c r="F21" s="254" t="s">
        <v>868</v>
      </c>
      <c r="G21" s="253">
        <f t="shared" si="1"/>
        <v>0</v>
      </c>
    </row>
    <row r="22" spans="1:7">
      <c r="A22" s="255" t="s">
        <v>509</v>
      </c>
      <c r="B22" s="245" t="s">
        <v>134</v>
      </c>
      <c r="C22" s="310">
        <v>235.65</v>
      </c>
      <c r="D22" s="322">
        <f t="shared" si="0"/>
        <v>0</v>
      </c>
      <c r="E22" s="253">
        <f t="shared" si="2"/>
        <v>0</v>
      </c>
      <c r="F22" s="254" t="s">
        <v>870</v>
      </c>
      <c r="G22" s="253">
        <f t="shared" si="1"/>
        <v>0</v>
      </c>
    </row>
    <row r="23" spans="1:7">
      <c r="A23" s="255" t="s">
        <v>509</v>
      </c>
      <c r="B23" s="256" t="s">
        <v>133</v>
      </c>
      <c r="C23" s="310">
        <v>235.65</v>
      </c>
      <c r="D23" s="322">
        <f t="shared" si="0"/>
        <v>0</v>
      </c>
      <c r="E23" s="253">
        <f t="shared" si="2"/>
        <v>0</v>
      </c>
      <c r="F23" s="254" t="s">
        <v>869</v>
      </c>
      <c r="G23" s="253">
        <f t="shared" ref="G23:G60" si="4">F23*E23</f>
        <v>0</v>
      </c>
    </row>
    <row r="24" spans="1:7">
      <c r="A24" s="255" t="s">
        <v>509</v>
      </c>
      <c r="B24" s="256" t="s">
        <v>135</v>
      </c>
      <c r="C24" s="310">
        <v>44.14</v>
      </c>
      <c r="D24" s="322">
        <f t="shared" si="0"/>
        <v>0</v>
      </c>
      <c r="E24" s="253">
        <f t="shared" si="2"/>
        <v>0</v>
      </c>
      <c r="F24" s="254" t="s">
        <v>869</v>
      </c>
      <c r="G24" s="253">
        <f t="shared" si="4"/>
        <v>0</v>
      </c>
    </row>
    <row r="25" spans="1:7">
      <c r="A25" s="255" t="s">
        <v>539</v>
      </c>
      <c r="B25" s="256" t="s">
        <v>134</v>
      </c>
      <c r="C25" s="310">
        <v>217.9</v>
      </c>
      <c r="D25" s="322">
        <f t="shared" si="0"/>
        <v>0</v>
      </c>
      <c r="E25" s="253">
        <f t="shared" si="2"/>
        <v>0</v>
      </c>
      <c r="F25" s="254" t="s">
        <v>868</v>
      </c>
      <c r="G25" s="253">
        <f t="shared" si="4"/>
        <v>0</v>
      </c>
    </row>
    <row r="26" spans="1:7">
      <c r="A26" s="255" t="s">
        <v>539</v>
      </c>
      <c r="B26" s="256" t="s">
        <v>133</v>
      </c>
      <c r="C26" s="310">
        <v>217.9</v>
      </c>
      <c r="D26" s="322">
        <f t="shared" si="0"/>
        <v>0</v>
      </c>
      <c r="E26" s="253">
        <f t="shared" si="2"/>
        <v>0</v>
      </c>
      <c r="F26" s="254" t="s">
        <v>868</v>
      </c>
      <c r="G26" s="253">
        <f t="shared" si="4"/>
        <v>0</v>
      </c>
    </row>
    <row r="27" spans="1:7">
      <c r="A27" s="255" t="s">
        <v>539</v>
      </c>
      <c r="B27" s="256" t="s">
        <v>135</v>
      </c>
      <c r="C27" s="310">
        <v>255.62</v>
      </c>
      <c r="D27" s="322">
        <f t="shared" si="0"/>
        <v>0</v>
      </c>
      <c r="E27" s="253">
        <f t="shared" si="2"/>
        <v>0</v>
      </c>
      <c r="F27" s="254" t="s">
        <v>868</v>
      </c>
      <c r="G27" s="253">
        <f t="shared" si="4"/>
        <v>0</v>
      </c>
    </row>
    <row r="28" spans="1:7">
      <c r="A28" s="255" t="s">
        <v>610</v>
      </c>
      <c r="B28" s="256" t="s">
        <v>134</v>
      </c>
      <c r="C28" s="310">
        <v>466.95</v>
      </c>
      <c r="D28" s="322">
        <f t="shared" si="0"/>
        <v>0</v>
      </c>
      <c r="E28" s="253">
        <f t="shared" si="2"/>
        <v>0</v>
      </c>
      <c r="F28" s="254" t="s">
        <v>868</v>
      </c>
      <c r="G28" s="253">
        <f t="shared" si="4"/>
        <v>0</v>
      </c>
    </row>
    <row r="29" spans="1:7">
      <c r="A29" s="255" t="s">
        <v>610</v>
      </c>
      <c r="B29" s="256" t="s">
        <v>133</v>
      </c>
      <c r="C29" s="310">
        <v>466.95</v>
      </c>
      <c r="D29" s="322">
        <f t="shared" si="0"/>
        <v>0</v>
      </c>
      <c r="E29" s="253">
        <f t="shared" si="2"/>
        <v>0</v>
      </c>
      <c r="F29" s="254" t="s">
        <v>868</v>
      </c>
      <c r="G29" s="253">
        <f t="shared" si="4"/>
        <v>0</v>
      </c>
    </row>
    <row r="30" spans="1:7">
      <c r="A30" s="255" t="s">
        <v>610</v>
      </c>
      <c r="B30" s="256" t="s">
        <v>135</v>
      </c>
      <c r="C30" s="310">
        <v>347.46</v>
      </c>
      <c r="D30" s="322">
        <f t="shared" si="0"/>
        <v>0</v>
      </c>
      <c r="E30" s="253">
        <f t="shared" si="2"/>
        <v>0</v>
      </c>
      <c r="F30" s="254" t="s">
        <v>868</v>
      </c>
      <c r="G30" s="253">
        <f t="shared" si="4"/>
        <v>0</v>
      </c>
    </row>
    <row r="31" spans="1:7">
      <c r="A31" s="255" t="s">
        <v>610</v>
      </c>
      <c r="B31" s="256" t="s">
        <v>867</v>
      </c>
      <c r="C31" s="310">
        <v>79.14</v>
      </c>
      <c r="D31" s="322">
        <f t="shared" si="0"/>
        <v>0</v>
      </c>
      <c r="E31" s="253">
        <f t="shared" si="2"/>
        <v>0</v>
      </c>
      <c r="F31" s="254" t="s">
        <v>868</v>
      </c>
      <c r="G31" s="253">
        <f t="shared" si="4"/>
        <v>0</v>
      </c>
    </row>
    <row r="32" spans="1:7">
      <c r="A32" s="255" t="s">
        <v>401</v>
      </c>
      <c r="B32" s="256" t="s">
        <v>134</v>
      </c>
      <c r="C32" s="310">
        <v>338.94</v>
      </c>
      <c r="D32" s="322">
        <f t="shared" si="0"/>
        <v>0</v>
      </c>
      <c r="E32" s="253">
        <f t="shared" si="2"/>
        <v>0</v>
      </c>
      <c r="F32" s="254" t="s">
        <v>868</v>
      </c>
      <c r="G32" s="253">
        <f t="shared" si="4"/>
        <v>0</v>
      </c>
    </row>
    <row r="33" spans="1:7">
      <c r="A33" s="255" t="s">
        <v>401</v>
      </c>
      <c r="B33" s="256" t="s">
        <v>133</v>
      </c>
      <c r="C33" s="310">
        <v>338.94</v>
      </c>
      <c r="D33" s="322">
        <f t="shared" si="0"/>
        <v>0</v>
      </c>
      <c r="E33" s="253">
        <f t="shared" si="2"/>
        <v>0</v>
      </c>
      <c r="F33" s="254" t="s">
        <v>207</v>
      </c>
      <c r="G33" s="253">
        <f t="shared" si="4"/>
        <v>0</v>
      </c>
    </row>
    <row r="34" spans="1:7">
      <c r="A34" s="255" t="s">
        <v>401</v>
      </c>
      <c r="B34" s="256" t="s">
        <v>135</v>
      </c>
      <c r="C34" s="310">
        <v>130.69999999999999</v>
      </c>
      <c r="D34" s="322">
        <f t="shared" si="0"/>
        <v>0</v>
      </c>
      <c r="E34" s="253">
        <f t="shared" si="2"/>
        <v>0</v>
      </c>
      <c r="F34" s="254" t="s">
        <v>207</v>
      </c>
      <c r="G34" s="253">
        <f t="shared" si="4"/>
        <v>0</v>
      </c>
    </row>
    <row r="35" spans="1:7">
      <c r="A35" s="255" t="s">
        <v>401</v>
      </c>
      <c r="B35" s="256" t="s">
        <v>867</v>
      </c>
      <c r="C35" s="310">
        <v>28.26</v>
      </c>
      <c r="D35" s="322">
        <f t="shared" si="0"/>
        <v>0</v>
      </c>
      <c r="E35" s="253">
        <f t="shared" si="2"/>
        <v>0</v>
      </c>
      <c r="F35" s="254" t="s">
        <v>868</v>
      </c>
      <c r="G35" s="253">
        <f t="shared" si="4"/>
        <v>0</v>
      </c>
    </row>
    <row r="36" spans="1:7">
      <c r="A36" s="255" t="s">
        <v>576</v>
      </c>
      <c r="B36" s="256" t="s">
        <v>134</v>
      </c>
      <c r="C36" s="310">
        <v>729</v>
      </c>
      <c r="D36" s="322">
        <f t="shared" si="0"/>
        <v>0</v>
      </c>
      <c r="E36" s="253">
        <f t="shared" si="2"/>
        <v>0</v>
      </c>
      <c r="F36" s="254" t="s">
        <v>868</v>
      </c>
      <c r="G36" s="253">
        <f t="shared" si="4"/>
        <v>0</v>
      </c>
    </row>
    <row r="37" spans="1:7">
      <c r="A37" s="255" t="s">
        <v>576</v>
      </c>
      <c r="B37" s="256" t="s">
        <v>133</v>
      </c>
      <c r="C37" s="310">
        <v>743</v>
      </c>
      <c r="D37" s="322">
        <f t="shared" si="0"/>
        <v>0</v>
      </c>
      <c r="E37" s="253">
        <f t="shared" si="2"/>
        <v>0</v>
      </c>
      <c r="F37" s="254" t="s">
        <v>868</v>
      </c>
      <c r="G37" s="253">
        <f t="shared" si="4"/>
        <v>0</v>
      </c>
    </row>
    <row r="38" spans="1:7">
      <c r="A38" s="255" t="s">
        <v>576</v>
      </c>
      <c r="B38" s="256" t="s">
        <v>135</v>
      </c>
      <c r="C38" s="310">
        <v>295</v>
      </c>
      <c r="D38" s="322">
        <f t="shared" si="0"/>
        <v>0</v>
      </c>
      <c r="E38" s="253">
        <f t="shared" si="2"/>
        <v>0</v>
      </c>
      <c r="F38" s="254" t="s">
        <v>868</v>
      </c>
      <c r="G38" s="253">
        <f t="shared" si="4"/>
        <v>0</v>
      </c>
    </row>
    <row r="39" spans="1:7">
      <c r="A39" s="255" t="s">
        <v>224</v>
      </c>
      <c r="B39" s="256" t="s">
        <v>134</v>
      </c>
      <c r="C39" s="310">
        <v>260</v>
      </c>
      <c r="D39" s="322">
        <f t="shared" si="0"/>
        <v>0</v>
      </c>
      <c r="E39" s="253">
        <f t="shared" si="2"/>
        <v>0</v>
      </c>
      <c r="F39" s="254" t="s">
        <v>138</v>
      </c>
      <c r="G39" s="253">
        <f t="shared" si="4"/>
        <v>0</v>
      </c>
    </row>
    <row r="40" spans="1:7">
      <c r="A40" s="255" t="s">
        <v>224</v>
      </c>
      <c r="B40" s="256" t="s">
        <v>133</v>
      </c>
      <c r="C40" s="310">
        <v>260</v>
      </c>
      <c r="D40" s="322">
        <f t="shared" si="0"/>
        <v>0</v>
      </c>
      <c r="E40" s="253">
        <f t="shared" si="2"/>
        <v>0</v>
      </c>
      <c r="F40" s="254" t="s">
        <v>868</v>
      </c>
      <c r="G40" s="253">
        <f t="shared" si="4"/>
        <v>0</v>
      </c>
    </row>
    <row r="41" spans="1:7">
      <c r="A41" s="255" t="s">
        <v>224</v>
      </c>
      <c r="B41" s="256" t="s">
        <v>135</v>
      </c>
      <c r="C41" s="310">
        <v>98</v>
      </c>
      <c r="D41" s="322">
        <f t="shared" si="0"/>
        <v>0</v>
      </c>
      <c r="E41" s="253">
        <f t="shared" si="2"/>
        <v>0</v>
      </c>
      <c r="F41" s="254" t="s">
        <v>868</v>
      </c>
      <c r="G41" s="253">
        <f t="shared" si="4"/>
        <v>0</v>
      </c>
    </row>
    <row r="42" spans="1:7">
      <c r="A42" s="429" t="s">
        <v>606</v>
      </c>
      <c r="B42" s="256" t="s">
        <v>134</v>
      </c>
      <c r="C42" s="310">
        <v>442.1</v>
      </c>
      <c r="D42" s="322">
        <f t="shared" si="0"/>
        <v>0</v>
      </c>
      <c r="E42" s="253">
        <f t="shared" si="2"/>
        <v>0</v>
      </c>
      <c r="F42" s="254" t="s">
        <v>868</v>
      </c>
      <c r="G42" s="253">
        <f t="shared" si="4"/>
        <v>0</v>
      </c>
    </row>
    <row r="43" spans="1:7">
      <c r="A43" s="429" t="s">
        <v>606</v>
      </c>
      <c r="B43" s="256" t="s">
        <v>133</v>
      </c>
      <c r="C43" s="310">
        <v>442.1</v>
      </c>
      <c r="D43" s="322">
        <f t="shared" ref="D43:D60" si="5">VLOOKUP(B43,$D$3:$E$9,2,FALSE)</f>
        <v>0</v>
      </c>
      <c r="E43" s="253">
        <f t="shared" si="2"/>
        <v>0</v>
      </c>
      <c r="F43" s="254" t="s">
        <v>868</v>
      </c>
      <c r="G43" s="253">
        <f t="shared" si="4"/>
        <v>0</v>
      </c>
    </row>
    <row r="44" spans="1:7">
      <c r="A44" s="429" t="s">
        <v>606</v>
      </c>
      <c r="B44" s="256" t="s">
        <v>135</v>
      </c>
      <c r="C44" s="310">
        <v>174.58</v>
      </c>
      <c r="D44" s="322">
        <f t="shared" si="5"/>
        <v>0</v>
      </c>
      <c r="E44" s="253">
        <f t="shared" si="2"/>
        <v>0</v>
      </c>
      <c r="F44" s="254" t="s">
        <v>868</v>
      </c>
      <c r="G44" s="253">
        <f t="shared" si="4"/>
        <v>0</v>
      </c>
    </row>
    <row r="45" spans="1:7">
      <c r="A45" s="255" t="s">
        <v>362</v>
      </c>
      <c r="B45" s="256" t="s">
        <v>134</v>
      </c>
      <c r="C45" s="310">
        <v>383</v>
      </c>
      <c r="D45" s="322">
        <f t="shared" si="5"/>
        <v>0</v>
      </c>
      <c r="E45" s="253">
        <f t="shared" si="2"/>
        <v>0</v>
      </c>
      <c r="F45" s="254" t="s">
        <v>868</v>
      </c>
      <c r="G45" s="253">
        <f t="shared" si="4"/>
        <v>0</v>
      </c>
    </row>
    <row r="46" spans="1:7">
      <c r="A46" s="255" t="s">
        <v>362</v>
      </c>
      <c r="B46" s="256" t="s">
        <v>133</v>
      </c>
      <c r="C46" s="310">
        <v>383</v>
      </c>
      <c r="D46" s="322">
        <f t="shared" si="5"/>
        <v>0</v>
      </c>
      <c r="E46" s="253">
        <f t="shared" si="2"/>
        <v>0</v>
      </c>
      <c r="F46" s="254" t="s">
        <v>868</v>
      </c>
      <c r="G46" s="253">
        <f t="shared" si="4"/>
        <v>0</v>
      </c>
    </row>
    <row r="47" spans="1:7">
      <c r="A47" s="255" t="s">
        <v>362</v>
      </c>
      <c r="B47" s="256" t="s">
        <v>135</v>
      </c>
      <c r="C47" s="310">
        <v>141</v>
      </c>
      <c r="D47" s="322">
        <f t="shared" si="5"/>
        <v>0</v>
      </c>
      <c r="E47" s="253">
        <f t="shared" si="2"/>
        <v>0</v>
      </c>
      <c r="F47" s="254" t="s">
        <v>868</v>
      </c>
      <c r="G47" s="253">
        <f t="shared" si="4"/>
        <v>0</v>
      </c>
    </row>
    <row r="48" spans="1:7">
      <c r="A48" s="255" t="s">
        <v>345</v>
      </c>
      <c r="B48" s="256" t="s">
        <v>134</v>
      </c>
      <c r="C48" s="310">
        <v>298</v>
      </c>
      <c r="D48" s="322">
        <f t="shared" si="5"/>
        <v>0</v>
      </c>
      <c r="E48" s="253">
        <f t="shared" si="2"/>
        <v>0</v>
      </c>
      <c r="F48" s="254" t="s">
        <v>868</v>
      </c>
      <c r="G48" s="253">
        <f t="shared" si="4"/>
        <v>0</v>
      </c>
    </row>
    <row r="49" spans="1:7">
      <c r="A49" s="255" t="s">
        <v>345</v>
      </c>
      <c r="B49" s="256" t="s">
        <v>133</v>
      </c>
      <c r="C49" s="310">
        <v>298</v>
      </c>
      <c r="D49" s="322">
        <f t="shared" si="5"/>
        <v>0</v>
      </c>
      <c r="E49" s="253">
        <f t="shared" si="2"/>
        <v>0</v>
      </c>
      <c r="F49" s="254" t="s">
        <v>868</v>
      </c>
      <c r="G49" s="253">
        <f t="shared" si="4"/>
        <v>0</v>
      </c>
    </row>
    <row r="50" spans="1:7">
      <c r="A50" s="255" t="s">
        <v>345</v>
      </c>
      <c r="B50" s="256" t="s">
        <v>135</v>
      </c>
      <c r="C50" s="310">
        <v>116</v>
      </c>
      <c r="D50" s="322">
        <f t="shared" si="5"/>
        <v>0</v>
      </c>
      <c r="E50" s="253">
        <f t="shared" si="2"/>
        <v>0</v>
      </c>
      <c r="F50" s="254" t="s">
        <v>868</v>
      </c>
      <c r="G50" s="253">
        <f t="shared" si="4"/>
        <v>0</v>
      </c>
    </row>
    <row r="51" spans="1:7">
      <c r="A51" s="255" t="s">
        <v>686</v>
      </c>
      <c r="B51" s="256" t="s">
        <v>134</v>
      </c>
      <c r="C51" s="310">
        <v>456.84</v>
      </c>
      <c r="D51" s="322">
        <f t="shared" si="5"/>
        <v>0</v>
      </c>
      <c r="E51" s="253">
        <f t="shared" si="2"/>
        <v>0</v>
      </c>
      <c r="F51" s="254" t="s">
        <v>868</v>
      </c>
      <c r="G51" s="253">
        <f t="shared" si="4"/>
        <v>0</v>
      </c>
    </row>
    <row r="52" spans="1:7">
      <c r="A52" s="255" t="s">
        <v>686</v>
      </c>
      <c r="B52" s="256" t="s">
        <v>133</v>
      </c>
      <c r="C52" s="310">
        <v>456.84</v>
      </c>
      <c r="D52" s="322">
        <f t="shared" si="5"/>
        <v>0</v>
      </c>
      <c r="E52" s="253">
        <f t="shared" si="2"/>
        <v>0</v>
      </c>
      <c r="F52" s="254" t="s">
        <v>868</v>
      </c>
      <c r="G52" s="253">
        <f t="shared" si="4"/>
        <v>0</v>
      </c>
    </row>
    <row r="53" spans="1:7">
      <c r="A53" s="255" t="s">
        <v>686</v>
      </c>
      <c r="B53" s="256" t="s">
        <v>135</v>
      </c>
      <c r="C53" s="310">
        <v>410</v>
      </c>
      <c r="D53" s="322">
        <f t="shared" si="5"/>
        <v>0</v>
      </c>
      <c r="E53" s="253">
        <f t="shared" si="2"/>
        <v>0</v>
      </c>
      <c r="F53" s="254" t="s">
        <v>868</v>
      </c>
      <c r="G53" s="253">
        <f t="shared" si="4"/>
        <v>0</v>
      </c>
    </row>
    <row r="54" spans="1:7">
      <c r="A54" s="255" t="s">
        <v>686</v>
      </c>
      <c r="B54" s="256" t="s">
        <v>867</v>
      </c>
      <c r="C54" s="310">
        <v>10.8</v>
      </c>
      <c r="D54" s="322">
        <f t="shared" si="5"/>
        <v>0</v>
      </c>
      <c r="E54" s="253">
        <f t="shared" si="2"/>
        <v>0</v>
      </c>
      <c r="F54" s="254" t="s">
        <v>868</v>
      </c>
      <c r="G54" s="253">
        <f t="shared" si="4"/>
        <v>0</v>
      </c>
    </row>
    <row r="55" spans="1:7">
      <c r="A55" s="255" t="s">
        <v>712</v>
      </c>
      <c r="B55" s="256" t="s">
        <v>134</v>
      </c>
      <c r="C55" s="310">
        <v>81</v>
      </c>
      <c r="D55" s="322">
        <f t="shared" si="5"/>
        <v>0</v>
      </c>
      <c r="E55" s="253">
        <f t="shared" si="2"/>
        <v>0</v>
      </c>
      <c r="F55" s="254" t="s">
        <v>868</v>
      </c>
      <c r="G55" s="253">
        <f t="shared" si="4"/>
        <v>0</v>
      </c>
    </row>
    <row r="56" spans="1:7">
      <c r="A56" s="255" t="s">
        <v>712</v>
      </c>
      <c r="B56" s="256" t="s">
        <v>133</v>
      </c>
      <c r="C56" s="310">
        <v>81</v>
      </c>
      <c r="D56" s="322">
        <f t="shared" si="5"/>
        <v>0</v>
      </c>
      <c r="E56" s="253">
        <f t="shared" si="2"/>
        <v>0</v>
      </c>
      <c r="F56" s="254" t="s">
        <v>868</v>
      </c>
      <c r="G56" s="253">
        <f t="shared" si="4"/>
        <v>0</v>
      </c>
    </row>
    <row r="57" spans="1:7">
      <c r="A57" s="255" t="s">
        <v>712</v>
      </c>
      <c r="B57" s="256" t="s">
        <v>135</v>
      </c>
      <c r="C57" s="310">
        <v>65.31</v>
      </c>
      <c r="D57" s="322">
        <f t="shared" si="5"/>
        <v>0</v>
      </c>
      <c r="E57" s="253">
        <f t="shared" si="2"/>
        <v>0</v>
      </c>
      <c r="F57" s="254" t="s">
        <v>868</v>
      </c>
      <c r="G57" s="253">
        <f t="shared" si="4"/>
        <v>0</v>
      </c>
    </row>
    <row r="58" spans="1:7">
      <c r="A58" s="255" t="s">
        <v>716</v>
      </c>
      <c r="B58" s="256" t="s">
        <v>134</v>
      </c>
      <c r="C58" s="310">
        <v>234.71</v>
      </c>
      <c r="D58" s="322">
        <f t="shared" si="5"/>
        <v>0</v>
      </c>
      <c r="E58" s="253">
        <f t="shared" si="2"/>
        <v>0</v>
      </c>
      <c r="F58" s="254" t="s">
        <v>868</v>
      </c>
      <c r="G58" s="253">
        <f t="shared" si="4"/>
        <v>0</v>
      </c>
    </row>
    <row r="59" spans="1:7">
      <c r="A59" s="255" t="s">
        <v>716</v>
      </c>
      <c r="B59" s="256" t="s">
        <v>133</v>
      </c>
      <c r="C59" s="310"/>
      <c r="D59" s="322">
        <f t="shared" si="5"/>
        <v>0</v>
      </c>
      <c r="E59" s="253">
        <f t="shared" si="2"/>
        <v>0</v>
      </c>
      <c r="F59" s="254" t="s">
        <v>868</v>
      </c>
      <c r="G59" s="253">
        <f t="shared" si="4"/>
        <v>0</v>
      </c>
    </row>
    <row r="60" spans="1:7">
      <c r="A60" s="255" t="s">
        <v>716</v>
      </c>
      <c r="B60" s="256" t="s">
        <v>135</v>
      </c>
      <c r="C60" s="310"/>
      <c r="D60" s="322">
        <f t="shared" si="5"/>
        <v>0</v>
      </c>
      <c r="E60" s="253">
        <f t="shared" si="2"/>
        <v>0</v>
      </c>
      <c r="F60" s="254" t="s">
        <v>868</v>
      </c>
      <c r="G60" s="253">
        <f t="shared" si="4"/>
        <v>0</v>
      </c>
    </row>
    <row r="61" spans="1:7">
      <c r="B61" s="251"/>
      <c r="D61" s="251"/>
      <c r="E61" s="251"/>
      <c r="F61" s="251"/>
      <c r="G61" s="251"/>
    </row>
    <row r="62" spans="1:7">
      <c r="A62" s="311" t="s">
        <v>9</v>
      </c>
      <c r="B62" s="312"/>
      <c r="C62" s="313">
        <f>SUM(C11:C60)</f>
        <v>12610.819999999998</v>
      </c>
      <c r="D62" s="312"/>
      <c r="E62" s="315"/>
      <c r="F62" s="316"/>
      <c r="G62" s="314">
        <f>SUM(G11:G60)</f>
        <v>0</v>
      </c>
    </row>
  </sheetData>
  <autoFilter ref="A10:Y62" xr:uid="{00000000-0009-0000-0000-00000A000000}"/>
  <printOptions horizontalCentered="1"/>
  <pageMargins left="0.7" right="0.7" top="0.75" bottom="0.75" header="0.3" footer="0.3"/>
  <pageSetup paperSize="9" scale="85" fitToHeight="0" orientation="landscape"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93A6ED-FF05-420D-BF7C-21BBBE447556}">
  <sheetPr>
    <tabColor theme="0" tint="-0.14999847407452621"/>
    <pageSetUpPr fitToPage="1"/>
  </sheetPr>
  <dimension ref="A1:P39"/>
  <sheetViews>
    <sheetView showGridLines="0" zoomScale="85" zoomScaleNormal="85" zoomScaleSheetLayoutView="50" zoomScalePageLayoutView="50" workbookViewId="0">
      <pane ySplit="10" topLeftCell="A11" activePane="bottomLeft" state="frozen"/>
      <selection activeCell="B1" sqref="B1"/>
      <selection pane="bottomLeft" activeCell="B32" sqref="B32"/>
    </sheetView>
  </sheetViews>
  <sheetFormatPr defaultColWidth="13.6640625" defaultRowHeight="13.2"/>
  <cols>
    <col min="1" max="1" width="46.109375" style="251" customWidth="1"/>
    <col min="2" max="2" width="29.109375" style="257" customWidth="1"/>
    <col min="3" max="3" width="27.5546875" style="257" customWidth="1"/>
    <col min="4" max="4" width="14" style="259" customWidth="1"/>
    <col min="5" max="6" width="16.109375" style="258" customWidth="1"/>
    <col min="7" max="7" width="2.77734375" style="251" customWidth="1"/>
    <col min="8" max="238" width="13.6640625" style="251"/>
    <col min="239" max="239" width="22.109375" style="251" customWidth="1"/>
    <col min="240" max="246" width="13.6640625" style="251" customWidth="1"/>
    <col min="247" max="247" width="15.88671875" style="251" customWidth="1"/>
    <col min="248" max="248" width="16.5546875" style="251" bestFit="1" customWidth="1"/>
    <col min="249" max="249" width="13.6640625" style="251" customWidth="1"/>
    <col min="250" max="250" width="17.109375" style="251" bestFit="1" customWidth="1"/>
    <col min="251" max="251" width="4" style="251" customWidth="1"/>
    <col min="252" max="252" width="13.6640625" style="251" customWidth="1"/>
    <col min="253" max="494" width="13.6640625" style="251"/>
    <col min="495" max="495" width="22.109375" style="251" customWidth="1"/>
    <col min="496" max="502" width="13.6640625" style="251" customWidth="1"/>
    <col min="503" max="503" width="15.88671875" style="251" customWidth="1"/>
    <col min="504" max="504" width="16.5546875" style="251" bestFit="1" customWidth="1"/>
    <col min="505" max="505" width="13.6640625" style="251" customWidth="1"/>
    <col min="506" max="506" width="17.109375" style="251" bestFit="1" customWidth="1"/>
    <col min="507" max="507" width="4" style="251" customWidth="1"/>
    <col min="508" max="508" width="13.6640625" style="251" customWidth="1"/>
    <col min="509" max="750" width="13.6640625" style="251"/>
    <col min="751" max="751" width="22.109375" style="251" customWidth="1"/>
    <col min="752" max="758" width="13.6640625" style="251" customWidth="1"/>
    <col min="759" max="759" width="15.88671875" style="251" customWidth="1"/>
    <col min="760" max="760" width="16.5546875" style="251" bestFit="1" customWidth="1"/>
    <col min="761" max="761" width="13.6640625" style="251" customWidth="1"/>
    <col min="762" max="762" width="17.109375" style="251" bestFit="1" customWidth="1"/>
    <col min="763" max="763" width="4" style="251" customWidth="1"/>
    <col min="764" max="764" width="13.6640625" style="251" customWidth="1"/>
    <col min="765" max="1006" width="13.6640625" style="251"/>
    <col min="1007" max="1007" width="22.109375" style="251" customWidth="1"/>
    <col min="1008" max="1014" width="13.6640625" style="251" customWidth="1"/>
    <col min="1015" max="1015" width="15.88671875" style="251" customWidth="1"/>
    <col min="1016" max="1016" width="16.5546875" style="251" bestFit="1" customWidth="1"/>
    <col min="1017" max="1017" width="13.6640625" style="251" customWidth="1"/>
    <col min="1018" max="1018" width="17.109375" style="251" bestFit="1" customWidth="1"/>
    <col min="1019" max="1019" width="4" style="251" customWidth="1"/>
    <col min="1020" max="1020" width="13.6640625" style="251" customWidth="1"/>
    <col min="1021" max="1262" width="13.6640625" style="251"/>
    <col min="1263" max="1263" width="22.109375" style="251" customWidth="1"/>
    <col min="1264" max="1270" width="13.6640625" style="251" customWidth="1"/>
    <col min="1271" max="1271" width="15.88671875" style="251" customWidth="1"/>
    <col min="1272" max="1272" width="16.5546875" style="251" bestFit="1" customWidth="1"/>
    <col min="1273" max="1273" width="13.6640625" style="251" customWidth="1"/>
    <col min="1274" max="1274" width="17.109375" style="251" bestFit="1" customWidth="1"/>
    <col min="1275" max="1275" width="4" style="251" customWidth="1"/>
    <col min="1276" max="1276" width="13.6640625" style="251" customWidth="1"/>
    <col min="1277" max="1518" width="13.6640625" style="251"/>
    <col min="1519" max="1519" width="22.109375" style="251" customWidth="1"/>
    <col min="1520" max="1526" width="13.6640625" style="251" customWidth="1"/>
    <col min="1527" max="1527" width="15.88671875" style="251" customWidth="1"/>
    <col min="1528" max="1528" width="16.5546875" style="251" bestFit="1" customWidth="1"/>
    <col min="1529" max="1529" width="13.6640625" style="251" customWidth="1"/>
    <col min="1530" max="1530" width="17.109375" style="251" bestFit="1" customWidth="1"/>
    <col min="1531" max="1531" width="4" style="251" customWidth="1"/>
    <col min="1532" max="1532" width="13.6640625" style="251" customWidth="1"/>
    <col min="1533" max="1774" width="13.6640625" style="251"/>
    <col min="1775" max="1775" width="22.109375" style="251" customWidth="1"/>
    <col min="1776" max="1782" width="13.6640625" style="251" customWidth="1"/>
    <col min="1783" max="1783" width="15.88671875" style="251" customWidth="1"/>
    <col min="1784" max="1784" width="16.5546875" style="251" bestFit="1" customWidth="1"/>
    <col min="1785" max="1785" width="13.6640625" style="251" customWidth="1"/>
    <col min="1786" max="1786" width="17.109375" style="251" bestFit="1" customWidth="1"/>
    <col min="1787" max="1787" width="4" style="251" customWidth="1"/>
    <col min="1788" max="1788" width="13.6640625" style="251" customWidth="1"/>
    <col min="1789" max="2030" width="13.6640625" style="251"/>
    <col min="2031" max="2031" width="22.109375" style="251" customWidth="1"/>
    <col min="2032" max="2038" width="13.6640625" style="251" customWidth="1"/>
    <col min="2039" max="2039" width="15.88671875" style="251" customWidth="1"/>
    <col min="2040" max="2040" width="16.5546875" style="251" bestFit="1" customWidth="1"/>
    <col min="2041" max="2041" width="13.6640625" style="251" customWidth="1"/>
    <col min="2042" max="2042" width="17.109375" style="251" bestFit="1" customWidth="1"/>
    <col min="2043" max="2043" width="4" style="251" customWidth="1"/>
    <col min="2044" max="2044" width="13.6640625" style="251" customWidth="1"/>
    <col min="2045" max="2286" width="13.6640625" style="251"/>
    <col min="2287" max="2287" width="22.109375" style="251" customWidth="1"/>
    <col min="2288" max="2294" width="13.6640625" style="251" customWidth="1"/>
    <col min="2295" max="2295" width="15.88671875" style="251" customWidth="1"/>
    <col min="2296" max="2296" width="16.5546875" style="251" bestFit="1" customWidth="1"/>
    <col min="2297" max="2297" width="13.6640625" style="251" customWidth="1"/>
    <col min="2298" max="2298" width="17.109375" style="251" bestFit="1" customWidth="1"/>
    <col min="2299" max="2299" width="4" style="251" customWidth="1"/>
    <col min="2300" max="2300" width="13.6640625" style="251" customWidth="1"/>
    <col min="2301" max="2542" width="13.6640625" style="251"/>
    <col min="2543" max="2543" width="22.109375" style="251" customWidth="1"/>
    <col min="2544" max="2550" width="13.6640625" style="251" customWidth="1"/>
    <col min="2551" max="2551" width="15.88671875" style="251" customWidth="1"/>
    <col min="2552" max="2552" width="16.5546875" style="251" bestFit="1" customWidth="1"/>
    <col min="2553" max="2553" width="13.6640625" style="251" customWidth="1"/>
    <col min="2554" max="2554" width="17.109375" style="251" bestFit="1" customWidth="1"/>
    <col min="2555" max="2555" width="4" style="251" customWidth="1"/>
    <col min="2556" max="2556" width="13.6640625" style="251" customWidth="1"/>
    <col min="2557" max="2798" width="13.6640625" style="251"/>
    <col min="2799" max="2799" width="22.109375" style="251" customWidth="1"/>
    <col min="2800" max="2806" width="13.6640625" style="251" customWidth="1"/>
    <col min="2807" max="2807" width="15.88671875" style="251" customWidth="1"/>
    <col min="2808" max="2808" width="16.5546875" style="251" bestFit="1" customWidth="1"/>
    <col min="2809" max="2809" width="13.6640625" style="251" customWidth="1"/>
    <col min="2810" max="2810" width="17.109375" style="251" bestFit="1" customWidth="1"/>
    <col min="2811" max="2811" width="4" style="251" customWidth="1"/>
    <col min="2812" max="2812" width="13.6640625" style="251" customWidth="1"/>
    <col min="2813" max="3054" width="13.6640625" style="251"/>
    <col min="3055" max="3055" width="22.109375" style="251" customWidth="1"/>
    <col min="3056" max="3062" width="13.6640625" style="251" customWidth="1"/>
    <col min="3063" max="3063" width="15.88671875" style="251" customWidth="1"/>
    <col min="3064" max="3064" width="16.5546875" style="251" bestFit="1" customWidth="1"/>
    <col min="3065" max="3065" width="13.6640625" style="251" customWidth="1"/>
    <col min="3066" max="3066" width="17.109375" style="251" bestFit="1" customWidth="1"/>
    <col min="3067" max="3067" width="4" style="251" customWidth="1"/>
    <col min="3068" max="3068" width="13.6640625" style="251" customWidth="1"/>
    <col min="3069" max="3310" width="13.6640625" style="251"/>
    <col min="3311" max="3311" width="22.109375" style="251" customWidth="1"/>
    <col min="3312" max="3318" width="13.6640625" style="251" customWidth="1"/>
    <col min="3319" max="3319" width="15.88671875" style="251" customWidth="1"/>
    <col min="3320" max="3320" width="16.5546875" style="251" bestFit="1" customWidth="1"/>
    <col min="3321" max="3321" width="13.6640625" style="251" customWidth="1"/>
    <col min="3322" max="3322" width="17.109375" style="251" bestFit="1" customWidth="1"/>
    <col min="3323" max="3323" width="4" style="251" customWidth="1"/>
    <col min="3324" max="3324" width="13.6640625" style="251" customWidth="1"/>
    <col min="3325" max="3566" width="13.6640625" style="251"/>
    <col min="3567" max="3567" width="22.109375" style="251" customWidth="1"/>
    <col min="3568" max="3574" width="13.6640625" style="251" customWidth="1"/>
    <col min="3575" max="3575" width="15.88671875" style="251" customWidth="1"/>
    <col min="3576" max="3576" width="16.5546875" style="251" bestFit="1" customWidth="1"/>
    <col min="3577" max="3577" width="13.6640625" style="251" customWidth="1"/>
    <col min="3578" max="3578" width="17.109375" style="251" bestFit="1" customWidth="1"/>
    <col min="3579" max="3579" width="4" style="251" customWidth="1"/>
    <col min="3580" max="3580" width="13.6640625" style="251" customWidth="1"/>
    <col min="3581" max="3822" width="13.6640625" style="251"/>
    <col min="3823" max="3823" width="22.109375" style="251" customWidth="1"/>
    <col min="3824" max="3830" width="13.6640625" style="251" customWidth="1"/>
    <col min="3831" max="3831" width="15.88671875" style="251" customWidth="1"/>
    <col min="3832" max="3832" width="16.5546875" style="251" bestFit="1" customWidth="1"/>
    <col min="3833" max="3833" width="13.6640625" style="251" customWidth="1"/>
    <col min="3834" max="3834" width="17.109375" style="251" bestFit="1" customWidth="1"/>
    <col min="3835" max="3835" width="4" style="251" customWidth="1"/>
    <col min="3836" max="3836" width="13.6640625" style="251" customWidth="1"/>
    <col min="3837" max="4078" width="13.6640625" style="251"/>
    <col min="4079" max="4079" width="22.109375" style="251" customWidth="1"/>
    <col min="4080" max="4086" width="13.6640625" style="251" customWidth="1"/>
    <col min="4087" max="4087" width="15.88671875" style="251" customWidth="1"/>
    <col min="4088" max="4088" width="16.5546875" style="251" bestFit="1" customWidth="1"/>
    <col min="4089" max="4089" width="13.6640625" style="251" customWidth="1"/>
    <col min="4090" max="4090" width="17.109375" style="251" bestFit="1" customWidth="1"/>
    <col min="4091" max="4091" width="4" style="251" customWidth="1"/>
    <col min="4092" max="4092" width="13.6640625" style="251" customWidth="1"/>
    <col min="4093" max="4334" width="13.6640625" style="251"/>
    <col min="4335" max="4335" width="22.109375" style="251" customWidth="1"/>
    <col min="4336" max="4342" width="13.6640625" style="251" customWidth="1"/>
    <col min="4343" max="4343" width="15.88671875" style="251" customWidth="1"/>
    <col min="4344" max="4344" width="16.5546875" style="251" bestFit="1" customWidth="1"/>
    <col min="4345" max="4345" width="13.6640625" style="251" customWidth="1"/>
    <col min="4346" max="4346" width="17.109375" style="251" bestFit="1" customWidth="1"/>
    <col min="4347" max="4347" width="4" style="251" customWidth="1"/>
    <col min="4348" max="4348" width="13.6640625" style="251" customWidth="1"/>
    <col min="4349" max="4590" width="13.6640625" style="251"/>
    <col min="4591" max="4591" width="22.109375" style="251" customWidth="1"/>
    <col min="4592" max="4598" width="13.6640625" style="251" customWidth="1"/>
    <col min="4599" max="4599" width="15.88671875" style="251" customWidth="1"/>
    <col min="4600" max="4600" width="16.5546875" style="251" bestFit="1" customWidth="1"/>
    <col min="4601" max="4601" width="13.6640625" style="251" customWidth="1"/>
    <col min="4602" max="4602" width="17.109375" style="251" bestFit="1" customWidth="1"/>
    <col min="4603" max="4603" width="4" style="251" customWidth="1"/>
    <col min="4604" max="4604" width="13.6640625" style="251" customWidth="1"/>
    <col min="4605" max="4846" width="13.6640625" style="251"/>
    <col min="4847" max="4847" width="22.109375" style="251" customWidth="1"/>
    <col min="4848" max="4854" width="13.6640625" style="251" customWidth="1"/>
    <col min="4855" max="4855" width="15.88671875" style="251" customWidth="1"/>
    <col min="4856" max="4856" width="16.5546875" style="251" bestFit="1" customWidth="1"/>
    <col min="4857" max="4857" width="13.6640625" style="251" customWidth="1"/>
    <col min="4858" max="4858" width="17.109375" style="251" bestFit="1" customWidth="1"/>
    <col min="4859" max="4859" width="4" style="251" customWidth="1"/>
    <col min="4860" max="4860" width="13.6640625" style="251" customWidth="1"/>
    <col min="4861" max="5102" width="13.6640625" style="251"/>
    <col min="5103" max="5103" width="22.109375" style="251" customWidth="1"/>
    <col min="5104" max="5110" width="13.6640625" style="251" customWidth="1"/>
    <col min="5111" max="5111" width="15.88671875" style="251" customWidth="1"/>
    <col min="5112" max="5112" width="16.5546875" style="251" bestFit="1" customWidth="1"/>
    <col min="5113" max="5113" width="13.6640625" style="251" customWidth="1"/>
    <col min="5114" max="5114" width="17.109375" style="251" bestFit="1" customWidth="1"/>
    <col min="5115" max="5115" width="4" style="251" customWidth="1"/>
    <col min="5116" max="5116" width="13.6640625" style="251" customWidth="1"/>
    <col min="5117" max="5358" width="13.6640625" style="251"/>
    <col min="5359" max="5359" width="22.109375" style="251" customWidth="1"/>
    <col min="5360" max="5366" width="13.6640625" style="251" customWidth="1"/>
    <col min="5367" max="5367" width="15.88671875" style="251" customWidth="1"/>
    <col min="5368" max="5368" width="16.5546875" style="251" bestFit="1" customWidth="1"/>
    <col min="5369" max="5369" width="13.6640625" style="251" customWidth="1"/>
    <col min="5370" max="5370" width="17.109375" style="251" bestFit="1" customWidth="1"/>
    <col min="5371" max="5371" width="4" style="251" customWidth="1"/>
    <col min="5372" max="5372" width="13.6640625" style="251" customWidth="1"/>
    <col min="5373" max="5614" width="13.6640625" style="251"/>
    <col min="5615" max="5615" width="22.109375" style="251" customWidth="1"/>
    <col min="5616" max="5622" width="13.6640625" style="251" customWidth="1"/>
    <col min="5623" max="5623" width="15.88671875" style="251" customWidth="1"/>
    <col min="5624" max="5624" width="16.5546875" style="251" bestFit="1" customWidth="1"/>
    <col min="5625" max="5625" width="13.6640625" style="251" customWidth="1"/>
    <col min="5626" max="5626" width="17.109375" style="251" bestFit="1" customWidth="1"/>
    <col min="5627" max="5627" width="4" style="251" customWidth="1"/>
    <col min="5628" max="5628" width="13.6640625" style="251" customWidth="1"/>
    <col min="5629" max="5870" width="13.6640625" style="251"/>
    <col min="5871" max="5871" width="22.109375" style="251" customWidth="1"/>
    <col min="5872" max="5878" width="13.6640625" style="251" customWidth="1"/>
    <col min="5879" max="5879" width="15.88671875" style="251" customWidth="1"/>
    <col min="5880" max="5880" width="16.5546875" style="251" bestFit="1" customWidth="1"/>
    <col min="5881" max="5881" width="13.6640625" style="251" customWidth="1"/>
    <col min="5882" max="5882" width="17.109375" style="251" bestFit="1" customWidth="1"/>
    <col min="5883" max="5883" width="4" style="251" customWidth="1"/>
    <col min="5884" max="5884" width="13.6640625" style="251" customWidth="1"/>
    <col min="5885" max="6126" width="13.6640625" style="251"/>
    <col min="6127" max="6127" width="22.109375" style="251" customWidth="1"/>
    <col min="6128" max="6134" width="13.6640625" style="251" customWidth="1"/>
    <col min="6135" max="6135" width="15.88671875" style="251" customWidth="1"/>
    <col min="6136" max="6136" width="16.5546875" style="251" bestFit="1" customWidth="1"/>
    <col min="6137" max="6137" width="13.6640625" style="251" customWidth="1"/>
    <col min="6138" max="6138" width="17.109375" style="251" bestFit="1" customWidth="1"/>
    <col min="6139" max="6139" width="4" style="251" customWidth="1"/>
    <col min="6140" max="6140" width="13.6640625" style="251" customWidth="1"/>
    <col min="6141" max="6382" width="13.6640625" style="251"/>
    <col min="6383" max="6383" width="22.109375" style="251" customWidth="1"/>
    <col min="6384" max="6390" width="13.6640625" style="251" customWidth="1"/>
    <col min="6391" max="6391" width="15.88671875" style="251" customWidth="1"/>
    <col min="6392" max="6392" width="16.5546875" style="251" bestFit="1" customWidth="1"/>
    <col min="6393" max="6393" width="13.6640625" style="251" customWidth="1"/>
    <col min="6394" max="6394" width="17.109375" style="251" bestFit="1" customWidth="1"/>
    <col min="6395" max="6395" width="4" style="251" customWidth="1"/>
    <col min="6396" max="6396" width="13.6640625" style="251" customWidth="1"/>
    <col min="6397" max="6638" width="13.6640625" style="251"/>
    <col min="6639" max="6639" width="22.109375" style="251" customWidth="1"/>
    <col min="6640" max="6646" width="13.6640625" style="251" customWidth="1"/>
    <col min="6647" max="6647" width="15.88671875" style="251" customWidth="1"/>
    <col min="6648" max="6648" width="16.5546875" style="251" bestFit="1" customWidth="1"/>
    <col min="6649" max="6649" width="13.6640625" style="251" customWidth="1"/>
    <col min="6650" max="6650" width="17.109375" style="251" bestFit="1" customWidth="1"/>
    <col min="6651" max="6651" width="4" style="251" customWidth="1"/>
    <col min="6652" max="6652" width="13.6640625" style="251" customWidth="1"/>
    <col min="6653" max="6894" width="13.6640625" style="251"/>
    <col min="6895" max="6895" width="22.109375" style="251" customWidth="1"/>
    <col min="6896" max="6902" width="13.6640625" style="251" customWidth="1"/>
    <col min="6903" max="6903" width="15.88671875" style="251" customWidth="1"/>
    <col min="6904" max="6904" width="16.5546875" style="251" bestFit="1" customWidth="1"/>
    <col min="6905" max="6905" width="13.6640625" style="251" customWidth="1"/>
    <col min="6906" max="6906" width="17.109375" style="251" bestFit="1" customWidth="1"/>
    <col min="6907" max="6907" width="4" style="251" customWidth="1"/>
    <col min="6908" max="6908" width="13.6640625" style="251" customWidth="1"/>
    <col min="6909" max="7150" width="13.6640625" style="251"/>
    <col min="7151" max="7151" width="22.109375" style="251" customWidth="1"/>
    <col min="7152" max="7158" width="13.6640625" style="251" customWidth="1"/>
    <col min="7159" max="7159" width="15.88671875" style="251" customWidth="1"/>
    <col min="7160" max="7160" width="16.5546875" style="251" bestFit="1" customWidth="1"/>
    <col min="7161" max="7161" width="13.6640625" style="251" customWidth="1"/>
    <col min="7162" max="7162" width="17.109375" style="251" bestFit="1" customWidth="1"/>
    <col min="7163" max="7163" width="4" style="251" customWidth="1"/>
    <col min="7164" max="7164" width="13.6640625" style="251" customWidth="1"/>
    <col min="7165" max="7406" width="13.6640625" style="251"/>
    <col min="7407" max="7407" width="22.109375" style="251" customWidth="1"/>
    <col min="7408" max="7414" width="13.6640625" style="251" customWidth="1"/>
    <col min="7415" max="7415" width="15.88671875" style="251" customWidth="1"/>
    <col min="7416" max="7416" width="16.5546875" style="251" bestFit="1" customWidth="1"/>
    <col min="7417" max="7417" width="13.6640625" style="251" customWidth="1"/>
    <col min="7418" max="7418" width="17.109375" style="251" bestFit="1" customWidth="1"/>
    <col min="7419" max="7419" width="4" style="251" customWidth="1"/>
    <col min="7420" max="7420" width="13.6640625" style="251" customWidth="1"/>
    <col min="7421" max="7662" width="13.6640625" style="251"/>
    <col min="7663" max="7663" width="22.109375" style="251" customWidth="1"/>
    <col min="7664" max="7670" width="13.6640625" style="251" customWidth="1"/>
    <col min="7671" max="7671" width="15.88671875" style="251" customWidth="1"/>
    <col min="7672" max="7672" width="16.5546875" style="251" bestFit="1" customWidth="1"/>
    <col min="7673" max="7673" width="13.6640625" style="251" customWidth="1"/>
    <col min="7674" max="7674" width="17.109375" style="251" bestFit="1" customWidth="1"/>
    <col min="7675" max="7675" width="4" style="251" customWidth="1"/>
    <col min="7676" max="7676" width="13.6640625" style="251" customWidth="1"/>
    <col min="7677" max="7918" width="13.6640625" style="251"/>
    <col min="7919" max="7919" width="22.109375" style="251" customWidth="1"/>
    <col min="7920" max="7926" width="13.6640625" style="251" customWidth="1"/>
    <col min="7927" max="7927" width="15.88671875" style="251" customWidth="1"/>
    <col min="7928" max="7928" width="16.5546875" style="251" bestFit="1" customWidth="1"/>
    <col min="7929" max="7929" width="13.6640625" style="251" customWidth="1"/>
    <col min="7930" max="7930" width="17.109375" style="251" bestFit="1" customWidth="1"/>
    <col min="7931" max="7931" width="4" style="251" customWidth="1"/>
    <col min="7932" max="7932" width="13.6640625" style="251" customWidth="1"/>
    <col min="7933" max="8174" width="13.6640625" style="251"/>
    <col min="8175" max="8175" width="22.109375" style="251" customWidth="1"/>
    <col min="8176" max="8182" width="13.6640625" style="251" customWidth="1"/>
    <col min="8183" max="8183" width="15.88671875" style="251" customWidth="1"/>
    <col min="8184" max="8184" width="16.5546875" style="251" bestFit="1" customWidth="1"/>
    <col min="8185" max="8185" width="13.6640625" style="251" customWidth="1"/>
    <col min="8186" max="8186" width="17.109375" style="251" bestFit="1" customWidth="1"/>
    <col min="8187" max="8187" width="4" style="251" customWidth="1"/>
    <col min="8188" max="8188" width="13.6640625" style="251" customWidth="1"/>
    <col min="8189" max="8430" width="13.6640625" style="251"/>
    <col min="8431" max="8431" width="22.109375" style="251" customWidth="1"/>
    <col min="8432" max="8438" width="13.6640625" style="251" customWidth="1"/>
    <col min="8439" max="8439" width="15.88671875" style="251" customWidth="1"/>
    <col min="8440" max="8440" width="16.5546875" style="251" bestFit="1" customWidth="1"/>
    <col min="8441" max="8441" width="13.6640625" style="251" customWidth="1"/>
    <col min="8442" max="8442" width="17.109375" style="251" bestFit="1" customWidth="1"/>
    <col min="8443" max="8443" width="4" style="251" customWidth="1"/>
    <col min="8444" max="8444" width="13.6640625" style="251" customWidth="1"/>
    <col min="8445" max="8686" width="13.6640625" style="251"/>
    <col min="8687" max="8687" width="22.109375" style="251" customWidth="1"/>
    <col min="8688" max="8694" width="13.6640625" style="251" customWidth="1"/>
    <col min="8695" max="8695" width="15.88671875" style="251" customWidth="1"/>
    <col min="8696" max="8696" width="16.5546875" style="251" bestFit="1" customWidth="1"/>
    <col min="8697" max="8697" width="13.6640625" style="251" customWidth="1"/>
    <col min="8698" max="8698" width="17.109375" style="251" bestFit="1" customWidth="1"/>
    <col min="8699" max="8699" width="4" style="251" customWidth="1"/>
    <col min="8700" max="8700" width="13.6640625" style="251" customWidth="1"/>
    <col min="8701" max="8942" width="13.6640625" style="251"/>
    <col min="8943" max="8943" width="22.109375" style="251" customWidth="1"/>
    <col min="8944" max="8950" width="13.6640625" style="251" customWidth="1"/>
    <col min="8951" max="8951" width="15.88671875" style="251" customWidth="1"/>
    <col min="8952" max="8952" width="16.5546875" style="251" bestFit="1" customWidth="1"/>
    <col min="8953" max="8953" width="13.6640625" style="251" customWidth="1"/>
    <col min="8954" max="8954" width="17.109375" style="251" bestFit="1" customWidth="1"/>
    <col min="8955" max="8955" width="4" style="251" customWidth="1"/>
    <col min="8956" max="8956" width="13.6640625" style="251" customWidth="1"/>
    <col min="8957" max="9198" width="13.6640625" style="251"/>
    <col min="9199" max="9199" width="22.109375" style="251" customWidth="1"/>
    <col min="9200" max="9206" width="13.6640625" style="251" customWidth="1"/>
    <col min="9207" max="9207" width="15.88671875" style="251" customWidth="1"/>
    <col min="9208" max="9208" width="16.5546875" style="251" bestFit="1" customWidth="1"/>
    <col min="9209" max="9209" width="13.6640625" style="251" customWidth="1"/>
    <col min="9210" max="9210" width="17.109375" style="251" bestFit="1" customWidth="1"/>
    <col min="9211" max="9211" width="4" style="251" customWidth="1"/>
    <col min="9212" max="9212" width="13.6640625" style="251" customWidth="1"/>
    <col min="9213" max="9454" width="13.6640625" style="251"/>
    <col min="9455" max="9455" width="22.109375" style="251" customWidth="1"/>
    <col min="9456" max="9462" width="13.6640625" style="251" customWidth="1"/>
    <col min="9463" max="9463" width="15.88671875" style="251" customWidth="1"/>
    <col min="9464" max="9464" width="16.5546875" style="251" bestFit="1" customWidth="1"/>
    <col min="9465" max="9465" width="13.6640625" style="251" customWidth="1"/>
    <col min="9466" max="9466" width="17.109375" style="251" bestFit="1" customWidth="1"/>
    <col min="9467" max="9467" width="4" style="251" customWidth="1"/>
    <col min="9468" max="9468" width="13.6640625" style="251" customWidth="1"/>
    <col min="9469" max="9710" width="13.6640625" style="251"/>
    <col min="9711" max="9711" width="22.109375" style="251" customWidth="1"/>
    <col min="9712" max="9718" width="13.6640625" style="251" customWidth="1"/>
    <col min="9719" max="9719" width="15.88671875" style="251" customWidth="1"/>
    <col min="9720" max="9720" width="16.5546875" style="251" bestFit="1" customWidth="1"/>
    <col min="9721" max="9721" width="13.6640625" style="251" customWidth="1"/>
    <col min="9722" max="9722" width="17.109375" style="251" bestFit="1" customWidth="1"/>
    <col min="9723" max="9723" width="4" style="251" customWidth="1"/>
    <col min="9724" max="9724" width="13.6640625" style="251" customWidth="1"/>
    <col min="9725" max="9966" width="13.6640625" style="251"/>
    <col min="9967" max="9967" width="22.109375" style="251" customWidth="1"/>
    <col min="9968" max="9974" width="13.6640625" style="251" customWidth="1"/>
    <col min="9975" max="9975" width="15.88671875" style="251" customWidth="1"/>
    <col min="9976" max="9976" width="16.5546875" style="251" bestFit="1" customWidth="1"/>
    <col min="9977" max="9977" width="13.6640625" style="251" customWidth="1"/>
    <col min="9978" max="9978" width="17.109375" style="251" bestFit="1" customWidth="1"/>
    <col min="9979" max="9979" width="4" style="251" customWidth="1"/>
    <col min="9980" max="9980" width="13.6640625" style="251" customWidth="1"/>
    <col min="9981" max="10222" width="13.6640625" style="251"/>
    <col min="10223" max="10223" width="22.109375" style="251" customWidth="1"/>
    <col min="10224" max="10230" width="13.6640625" style="251" customWidth="1"/>
    <col min="10231" max="10231" width="15.88671875" style="251" customWidth="1"/>
    <col min="10232" max="10232" width="16.5546875" style="251" bestFit="1" customWidth="1"/>
    <col min="10233" max="10233" width="13.6640625" style="251" customWidth="1"/>
    <col min="10234" max="10234" width="17.109375" style="251" bestFit="1" customWidth="1"/>
    <col min="10235" max="10235" width="4" style="251" customWidth="1"/>
    <col min="10236" max="10236" width="13.6640625" style="251" customWidth="1"/>
    <col min="10237" max="10478" width="13.6640625" style="251"/>
    <col min="10479" max="10479" width="22.109375" style="251" customWidth="1"/>
    <col min="10480" max="10486" width="13.6640625" style="251" customWidth="1"/>
    <col min="10487" max="10487" width="15.88671875" style="251" customWidth="1"/>
    <col min="10488" max="10488" width="16.5546875" style="251" bestFit="1" customWidth="1"/>
    <col min="10489" max="10489" width="13.6640625" style="251" customWidth="1"/>
    <col min="10490" max="10490" width="17.109375" style="251" bestFit="1" customWidth="1"/>
    <col min="10491" max="10491" width="4" style="251" customWidth="1"/>
    <col min="10492" max="10492" width="13.6640625" style="251" customWidth="1"/>
    <col min="10493" max="10734" width="13.6640625" style="251"/>
    <col min="10735" max="10735" width="22.109375" style="251" customWidth="1"/>
    <col min="10736" max="10742" width="13.6640625" style="251" customWidth="1"/>
    <col min="10743" max="10743" width="15.88671875" style="251" customWidth="1"/>
    <col min="10744" max="10744" width="16.5546875" style="251" bestFit="1" customWidth="1"/>
    <col min="10745" max="10745" width="13.6640625" style="251" customWidth="1"/>
    <col min="10746" max="10746" width="17.109375" style="251" bestFit="1" customWidth="1"/>
    <col min="10747" max="10747" width="4" style="251" customWidth="1"/>
    <col min="10748" max="10748" width="13.6640625" style="251" customWidth="1"/>
    <col min="10749" max="10990" width="13.6640625" style="251"/>
    <col min="10991" max="10991" width="22.109375" style="251" customWidth="1"/>
    <col min="10992" max="10998" width="13.6640625" style="251" customWidth="1"/>
    <col min="10999" max="10999" width="15.88671875" style="251" customWidth="1"/>
    <col min="11000" max="11000" width="16.5546875" style="251" bestFit="1" customWidth="1"/>
    <col min="11001" max="11001" width="13.6640625" style="251" customWidth="1"/>
    <col min="11002" max="11002" width="17.109375" style="251" bestFit="1" customWidth="1"/>
    <col min="11003" max="11003" width="4" style="251" customWidth="1"/>
    <col min="11004" max="11004" width="13.6640625" style="251" customWidth="1"/>
    <col min="11005" max="11246" width="13.6640625" style="251"/>
    <col min="11247" max="11247" width="22.109375" style="251" customWidth="1"/>
    <col min="11248" max="11254" width="13.6640625" style="251" customWidth="1"/>
    <col min="11255" max="11255" width="15.88671875" style="251" customWidth="1"/>
    <col min="11256" max="11256" width="16.5546875" style="251" bestFit="1" customWidth="1"/>
    <col min="11257" max="11257" width="13.6640625" style="251" customWidth="1"/>
    <col min="11258" max="11258" width="17.109375" style="251" bestFit="1" customWidth="1"/>
    <col min="11259" max="11259" width="4" style="251" customWidth="1"/>
    <col min="11260" max="11260" width="13.6640625" style="251" customWidth="1"/>
    <col min="11261" max="11502" width="13.6640625" style="251"/>
    <col min="11503" max="11503" width="22.109375" style="251" customWidth="1"/>
    <col min="11504" max="11510" width="13.6640625" style="251" customWidth="1"/>
    <col min="11511" max="11511" width="15.88671875" style="251" customWidth="1"/>
    <col min="11512" max="11512" width="16.5546875" style="251" bestFit="1" customWidth="1"/>
    <col min="11513" max="11513" width="13.6640625" style="251" customWidth="1"/>
    <col min="11514" max="11514" width="17.109375" style="251" bestFit="1" customWidth="1"/>
    <col min="11515" max="11515" width="4" style="251" customWidth="1"/>
    <col min="11516" max="11516" width="13.6640625" style="251" customWidth="1"/>
    <col min="11517" max="11758" width="13.6640625" style="251"/>
    <col min="11759" max="11759" width="22.109375" style="251" customWidth="1"/>
    <col min="11760" max="11766" width="13.6640625" style="251" customWidth="1"/>
    <col min="11767" max="11767" width="15.88671875" style="251" customWidth="1"/>
    <col min="11768" max="11768" width="16.5546875" style="251" bestFit="1" customWidth="1"/>
    <col min="11769" max="11769" width="13.6640625" style="251" customWidth="1"/>
    <col min="11770" max="11770" width="17.109375" style="251" bestFit="1" customWidth="1"/>
    <col min="11771" max="11771" width="4" style="251" customWidth="1"/>
    <col min="11772" max="11772" width="13.6640625" style="251" customWidth="1"/>
    <col min="11773" max="12014" width="13.6640625" style="251"/>
    <col min="12015" max="12015" width="22.109375" style="251" customWidth="1"/>
    <col min="12016" max="12022" width="13.6640625" style="251" customWidth="1"/>
    <col min="12023" max="12023" width="15.88671875" style="251" customWidth="1"/>
    <col min="12024" max="12024" width="16.5546875" style="251" bestFit="1" customWidth="1"/>
    <col min="12025" max="12025" width="13.6640625" style="251" customWidth="1"/>
    <col min="12026" max="12026" width="17.109375" style="251" bestFit="1" customWidth="1"/>
    <col min="12027" max="12027" width="4" style="251" customWidth="1"/>
    <col min="12028" max="12028" width="13.6640625" style="251" customWidth="1"/>
    <col min="12029" max="12270" width="13.6640625" style="251"/>
    <col min="12271" max="12271" width="22.109375" style="251" customWidth="1"/>
    <col min="12272" max="12278" width="13.6640625" style="251" customWidth="1"/>
    <col min="12279" max="12279" width="15.88671875" style="251" customWidth="1"/>
    <col min="12280" max="12280" width="16.5546875" style="251" bestFit="1" customWidth="1"/>
    <col min="12281" max="12281" width="13.6640625" style="251" customWidth="1"/>
    <col min="12282" max="12282" width="17.109375" style="251" bestFit="1" customWidth="1"/>
    <col min="12283" max="12283" width="4" style="251" customWidth="1"/>
    <col min="12284" max="12284" width="13.6640625" style="251" customWidth="1"/>
    <col min="12285" max="12526" width="13.6640625" style="251"/>
    <col min="12527" max="12527" width="22.109375" style="251" customWidth="1"/>
    <col min="12528" max="12534" width="13.6640625" style="251" customWidth="1"/>
    <col min="12535" max="12535" width="15.88671875" style="251" customWidth="1"/>
    <col min="12536" max="12536" width="16.5546875" style="251" bestFit="1" customWidth="1"/>
    <col min="12537" max="12537" width="13.6640625" style="251" customWidth="1"/>
    <col min="12538" max="12538" width="17.109375" style="251" bestFit="1" customWidth="1"/>
    <col min="12539" max="12539" width="4" style="251" customWidth="1"/>
    <col min="12540" max="12540" width="13.6640625" style="251" customWidth="1"/>
    <col min="12541" max="12782" width="13.6640625" style="251"/>
    <col min="12783" max="12783" width="22.109375" style="251" customWidth="1"/>
    <col min="12784" max="12790" width="13.6640625" style="251" customWidth="1"/>
    <col min="12791" max="12791" width="15.88671875" style="251" customWidth="1"/>
    <col min="12792" max="12792" width="16.5546875" style="251" bestFit="1" customWidth="1"/>
    <col min="12793" max="12793" width="13.6640625" style="251" customWidth="1"/>
    <col min="12794" max="12794" width="17.109375" style="251" bestFit="1" customWidth="1"/>
    <col min="12795" max="12795" width="4" style="251" customWidth="1"/>
    <col min="12796" max="12796" width="13.6640625" style="251" customWidth="1"/>
    <col min="12797" max="13038" width="13.6640625" style="251"/>
    <col min="13039" max="13039" width="22.109375" style="251" customWidth="1"/>
    <col min="13040" max="13046" width="13.6640625" style="251" customWidth="1"/>
    <col min="13047" max="13047" width="15.88671875" style="251" customWidth="1"/>
    <col min="13048" max="13048" width="16.5546875" style="251" bestFit="1" customWidth="1"/>
    <col min="13049" max="13049" width="13.6640625" style="251" customWidth="1"/>
    <col min="13050" max="13050" width="17.109375" style="251" bestFit="1" customWidth="1"/>
    <col min="13051" max="13051" width="4" style="251" customWidth="1"/>
    <col min="13052" max="13052" width="13.6640625" style="251" customWidth="1"/>
    <col min="13053" max="13294" width="13.6640625" style="251"/>
    <col min="13295" max="13295" width="22.109375" style="251" customWidth="1"/>
    <col min="13296" max="13302" width="13.6640625" style="251" customWidth="1"/>
    <col min="13303" max="13303" width="15.88671875" style="251" customWidth="1"/>
    <col min="13304" max="13304" width="16.5546875" style="251" bestFit="1" customWidth="1"/>
    <col min="13305" max="13305" width="13.6640625" style="251" customWidth="1"/>
    <col min="13306" max="13306" width="17.109375" style="251" bestFit="1" customWidth="1"/>
    <col min="13307" max="13307" width="4" style="251" customWidth="1"/>
    <col min="13308" max="13308" width="13.6640625" style="251" customWidth="1"/>
    <col min="13309" max="13550" width="13.6640625" style="251"/>
    <col min="13551" max="13551" width="22.109375" style="251" customWidth="1"/>
    <col min="13552" max="13558" width="13.6640625" style="251" customWidth="1"/>
    <col min="13559" max="13559" width="15.88671875" style="251" customWidth="1"/>
    <col min="13560" max="13560" width="16.5546875" style="251" bestFit="1" customWidth="1"/>
    <col min="13561" max="13561" width="13.6640625" style="251" customWidth="1"/>
    <col min="13562" max="13562" width="17.109375" style="251" bestFit="1" customWidth="1"/>
    <col min="13563" max="13563" width="4" style="251" customWidth="1"/>
    <col min="13564" max="13564" width="13.6640625" style="251" customWidth="1"/>
    <col min="13565" max="13806" width="13.6640625" style="251"/>
    <col min="13807" max="13807" width="22.109375" style="251" customWidth="1"/>
    <col min="13808" max="13814" width="13.6640625" style="251" customWidth="1"/>
    <col min="13815" max="13815" width="15.88671875" style="251" customWidth="1"/>
    <col min="13816" max="13816" width="16.5546875" style="251" bestFit="1" customWidth="1"/>
    <col min="13817" max="13817" width="13.6640625" style="251" customWidth="1"/>
    <col min="13818" max="13818" width="17.109375" style="251" bestFit="1" customWidth="1"/>
    <col min="13819" max="13819" width="4" style="251" customWidth="1"/>
    <col min="13820" max="13820" width="13.6640625" style="251" customWidth="1"/>
    <col min="13821" max="14062" width="13.6640625" style="251"/>
    <col min="14063" max="14063" width="22.109375" style="251" customWidth="1"/>
    <col min="14064" max="14070" width="13.6640625" style="251" customWidth="1"/>
    <col min="14071" max="14071" width="15.88671875" style="251" customWidth="1"/>
    <col min="14072" max="14072" width="16.5546875" style="251" bestFit="1" customWidth="1"/>
    <col min="14073" max="14073" width="13.6640625" style="251" customWidth="1"/>
    <col min="14074" max="14074" width="17.109375" style="251" bestFit="1" customWidth="1"/>
    <col min="14075" max="14075" width="4" style="251" customWidth="1"/>
    <col min="14076" max="14076" width="13.6640625" style="251" customWidth="1"/>
    <col min="14077" max="14318" width="13.6640625" style="251"/>
    <col min="14319" max="14319" width="22.109375" style="251" customWidth="1"/>
    <col min="14320" max="14326" width="13.6640625" style="251" customWidth="1"/>
    <col min="14327" max="14327" width="15.88671875" style="251" customWidth="1"/>
    <col min="14328" max="14328" width="16.5546875" style="251" bestFit="1" customWidth="1"/>
    <col min="14329" max="14329" width="13.6640625" style="251" customWidth="1"/>
    <col min="14330" max="14330" width="17.109375" style="251" bestFit="1" customWidth="1"/>
    <col min="14331" max="14331" width="4" style="251" customWidth="1"/>
    <col min="14332" max="14332" width="13.6640625" style="251" customWidth="1"/>
    <col min="14333" max="14574" width="13.6640625" style="251"/>
    <col min="14575" max="14575" width="22.109375" style="251" customWidth="1"/>
    <col min="14576" max="14582" width="13.6640625" style="251" customWidth="1"/>
    <col min="14583" max="14583" width="15.88671875" style="251" customWidth="1"/>
    <col min="14584" max="14584" width="16.5546875" style="251" bestFit="1" customWidth="1"/>
    <col min="14585" max="14585" width="13.6640625" style="251" customWidth="1"/>
    <col min="14586" max="14586" width="17.109375" style="251" bestFit="1" customWidth="1"/>
    <col min="14587" max="14587" width="4" style="251" customWidth="1"/>
    <col min="14588" max="14588" width="13.6640625" style="251" customWidth="1"/>
    <col min="14589" max="14830" width="13.6640625" style="251"/>
    <col min="14831" max="14831" width="22.109375" style="251" customWidth="1"/>
    <col min="14832" max="14838" width="13.6640625" style="251" customWidth="1"/>
    <col min="14839" max="14839" width="15.88671875" style="251" customWidth="1"/>
    <col min="14840" max="14840" width="16.5546875" style="251" bestFit="1" customWidth="1"/>
    <col min="14841" max="14841" width="13.6640625" style="251" customWidth="1"/>
    <col min="14842" max="14842" width="17.109375" style="251" bestFit="1" customWidth="1"/>
    <col min="14843" max="14843" width="4" style="251" customWidth="1"/>
    <col min="14844" max="14844" width="13.6640625" style="251" customWidth="1"/>
    <col min="14845" max="15086" width="13.6640625" style="251"/>
    <col min="15087" max="15087" width="22.109375" style="251" customWidth="1"/>
    <col min="15088" max="15094" width="13.6640625" style="251" customWidth="1"/>
    <col min="15095" max="15095" width="15.88671875" style="251" customWidth="1"/>
    <col min="15096" max="15096" width="16.5546875" style="251" bestFit="1" customWidth="1"/>
    <col min="15097" max="15097" width="13.6640625" style="251" customWidth="1"/>
    <col min="15098" max="15098" width="17.109375" style="251" bestFit="1" customWidth="1"/>
    <col min="15099" max="15099" width="4" style="251" customWidth="1"/>
    <col min="15100" max="15100" width="13.6640625" style="251" customWidth="1"/>
    <col min="15101" max="15342" width="13.6640625" style="251"/>
    <col min="15343" max="15343" width="22.109375" style="251" customWidth="1"/>
    <col min="15344" max="15350" width="13.6640625" style="251" customWidth="1"/>
    <col min="15351" max="15351" width="15.88671875" style="251" customWidth="1"/>
    <col min="15352" max="15352" width="16.5546875" style="251" bestFit="1" customWidth="1"/>
    <col min="15353" max="15353" width="13.6640625" style="251" customWidth="1"/>
    <col min="15354" max="15354" width="17.109375" style="251" bestFit="1" customWidth="1"/>
    <col min="15355" max="15355" width="4" style="251" customWidth="1"/>
    <col min="15356" max="15356" width="13.6640625" style="251" customWidth="1"/>
    <col min="15357" max="15598" width="13.6640625" style="251"/>
    <col min="15599" max="15599" width="22.109375" style="251" customWidth="1"/>
    <col min="15600" max="15606" width="13.6640625" style="251" customWidth="1"/>
    <col min="15607" max="15607" width="15.88671875" style="251" customWidth="1"/>
    <col min="15608" max="15608" width="16.5546875" style="251" bestFit="1" customWidth="1"/>
    <col min="15609" max="15609" width="13.6640625" style="251" customWidth="1"/>
    <col min="15610" max="15610" width="17.109375" style="251" bestFit="1" customWidth="1"/>
    <col min="15611" max="15611" width="4" style="251" customWidth="1"/>
    <col min="15612" max="15612" width="13.6640625" style="251" customWidth="1"/>
    <col min="15613" max="15854" width="13.6640625" style="251"/>
    <col min="15855" max="15855" width="22.109375" style="251" customWidth="1"/>
    <col min="15856" max="15862" width="13.6640625" style="251" customWidth="1"/>
    <col min="15863" max="15863" width="15.88671875" style="251" customWidth="1"/>
    <col min="15864" max="15864" width="16.5546875" style="251" bestFit="1" customWidth="1"/>
    <col min="15865" max="15865" width="13.6640625" style="251" customWidth="1"/>
    <col min="15866" max="15866" width="17.109375" style="251" bestFit="1" customWidth="1"/>
    <col min="15867" max="15867" width="4" style="251" customWidth="1"/>
    <col min="15868" max="15868" width="13.6640625" style="251" customWidth="1"/>
    <col min="15869" max="16110" width="13.6640625" style="251"/>
    <col min="16111" max="16111" width="22.109375" style="251" customWidth="1"/>
    <col min="16112" max="16118" width="13.6640625" style="251" customWidth="1"/>
    <col min="16119" max="16119" width="15.88671875" style="251" customWidth="1"/>
    <col min="16120" max="16120" width="16.5546875" style="251" bestFit="1" customWidth="1"/>
    <col min="16121" max="16121" width="13.6640625" style="251" customWidth="1"/>
    <col min="16122" max="16122" width="17.109375" style="251" bestFit="1" customWidth="1"/>
    <col min="16123" max="16123" width="4" style="251" customWidth="1"/>
    <col min="16124" max="16124" width="13.6640625" style="251" customWidth="1"/>
    <col min="16125" max="16384" width="13.6640625" style="251"/>
  </cols>
  <sheetData>
    <row r="1" spans="1:16" s="243" customFormat="1">
      <c r="A1" s="290" t="s">
        <v>22</v>
      </c>
      <c r="B1" s="241"/>
      <c r="C1" s="241"/>
      <c r="D1" s="2"/>
      <c r="E1" s="242"/>
      <c r="F1" s="242"/>
    </row>
    <row r="2" spans="1:16" s="243" customFormat="1" ht="13.2" customHeight="1">
      <c r="A2" s="244"/>
      <c r="B2" s="241"/>
      <c r="C2" s="241"/>
    </row>
    <row r="3" spans="1:16" s="243" customFormat="1" ht="15">
      <c r="A3" s="394" t="str">
        <f>'2-Kosten per locatie'!A3</f>
        <v>Naam opdrachtgever</v>
      </c>
      <c r="B3" s="16" t="str">
        <f>'2-Kosten per locatie'!B3</f>
        <v>Stichting Christelijk Onderwijs Haaglanden</v>
      </c>
      <c r="C3" s="16"/>
    </row>
    <row r="4" spans="1:16" s="243" customFormat="1" ht="15">
      <c r="A4" s="394" t="str">
        <f>'2-Kosten per locatie'!A4</f>
        <v>Calculatie onderdeel</v>
      </c>
      <c r="B4" s="16" t="str">
        <f ca="1">MID(CELL("bestandsnaam",$C$9),SEARCH("]",CELL("bestandsnaam",$C$9),1)+1,256)</f>
        <v>11-Sanitaire voorzieningen</v>
      </c>
      <c r="C4" s="16"/>
    </row>
    <row r="5" spans="1:16" s="243" customFormat="1" ht="15">
      <c r="A5" s="394" t="str">
        <f>'2-Kosten per locatie'!A5</f>
        <v>Gebouw/plaats</v>
      </c>
      <c r="B5" s="16" t="str">
        <f>'2-Kosten per locatie'!B5</f>
        <v>Den Haag</v>
      </c>
      <c r="C5" s="16"/>
      <c r="H5" s="247"/>
      <c r="I5" s="247"/>
      <c r="J5" s="246"/>
      <c r="K5" s="247"/>
      <c r="L5" s="247"/>
      <c r="M5" s="246"/>
      <c r="N5" s="247"/>
      <c r="O5" s="247"/>
      <c r="P5" s="246"/>
    </row>
    <row r="6" spans="1:16" s="243" customFormat="1" ht="17.25" customHeight="1">
      <c r="A6" s="394" t="str">
        <f>'2-Kosten per locatie'!A6</f>
        <v>Referentie nummer</v>
      </c>
      <c r="B6" s="16" t="str">
        <f>'2-Kosten per locatie'!B6</f>
        <v>SCOH-EA-DK-RT-2023</v>
      </c>
      <c r="C6" s="16"/>
      <c r="H6" s="247"/>
      <c r="I6" s="249"/>
      <c r="J6" s="250"/>
      <c r="K6" s="247"/>
      <c r="L6" s="249"/>
      <c r="M6" s="250"/>
      <c r="N6" s="247"/>
      <c r="O6" s="249"/>
      <c r="P6" s="250"/>
    </row>
    <row r="7" spans="1:16" s="243" customFormat="1" ht="17.25" customHeight="1">
      <c r="A7" s="394" t="str">
        <f>'2-Kosten per locatie'!A7</f>
        <v>Naam dienstverlener</v>
      </c>
      <c r="B7" s="16">
        <f>'2-Kosten per locatie'!B7</f>
        <v>0</v>
      </c>
      <c r="C7" s="190"/>
    </row>
    <row r="8" spans="1:16" s="243" customFormat="1" ht="17.25" customHeight="1">
      <c r="A8" s="394" t="str">
        <f>'2-Kosten per locatie'!A8</f>
        <v>Prijspeil</v>
      </c>
      <c r="B8" s="416">
        <f>'2-Kosten per locatie'!B8</f>
        <v>45292</v>
      </c>
      <c r="C8" s="27"/>
    </row>
    <row r="9" spans="1:16" s="243" customFormat="1" ht="17.25" customHeight="1">
      <c r="D9" s="501" t="s">
        <v>885</v>
      </c>
      <c r="E9" s="502"/>
      <c r="F9" s="503"/>
    </row>
    <row r="10" spans="1:16" s="325" customFormat="1" ht="43.5" customHeight="1">
      <c r="A10" s="467" t="s">
        <v>220</v>
      </c>
      <c r="B10" s="467" t="s">
        <v>880</v>
      </c>
      <c r="C10" s="468" t="s">
        <v>884</v>
      </c>
      <c r="D10" s="469" t="s">
        <v>886</v>
      </c>
      <c r="E10" s="469" t="s">
        <v>887</v>
      </c>
      <c r="F10" s="469" t="s">
        <v>888</v>
      </c>
    </row>
    <row r="11" spans="1:16" s="452" customFormat="1">
      <c r="A11" s="450" t="s">
        <v>872</v>
      </c>
      <c r="B11" s="470" t="s">
        <v>881</v>
      </c>
      <c r="C11" s="471"/>
      <c r="D11" s="451">
        <v>0</v>
      </c>
      <c r="E11" s="451">
        <v>0</v>
      </c>
      <c r="F11" s="451">
        <v>0</v>
      </c>
    </row>
    <row r="12" spans="1:16">
      <c r="A12" s="252" t="s">
        <v>873</v>
      </c>
      <c r="B12" s="472" t="s">
        <v>881</v>
      </c>
      <c r="C12" s="473"/>
      <c r="D12" s="449">
        <v>0</v>
      </c>
      <c r="E12" s="449">
        <v>0</v>
      </c>
      <c r="F12" s="449">
        <v>0</v>
      </c>
    </row>
    <row r="13" spans="1:16">
      <c r="A13" s="252" t="s">
        <v>874</v>
      </c>
      <c r="B13" s="472" t="s">
        <v>881</v>
      </c>
      <c r="C13" s="474"/>
      <c r="D13" s="449">
        <v>0</v>
      </c>
      <c r="E13" s="449">
        <v>0</v>
      </c>
      <c r="F13" s="449">
        <v>0</v>
      </c>
    </row>
    <row r="14" spans="1:16">
      <c r="A14" s="252" t="s">
        <v>875</v>
      </c>
      <c r="B14" s="472" t="s">
        <v>881</v>
      </c>
      <c r="C14" s="473"/>
      <c r="D14" s="449">
        <v>0</v>
      </c>
      <c r="E14" s="449">
        <v>0</v>
      </c>
      <c r="F14" s="449">
        <v>0</v>
      </c>
    </row>
    <row r="15" spans="1:16">
      <c r="A15" s="252" t="s">
        <v>876</v>
      </c>
      <c r="B15" s="472" t="s">
        <v>882</v>
      </c>
      <c r="C15" s="473"/>
      <c r="D15" s="449">
        <v>0</v>
      </c>
      <c r="E15" s="449">
        <v>0</v>
      </c>
      <c r="F15" s="449">
        <v>0</v>
      </c>
    </row>
    <row r="16" spans="1:16">
      <c r="A16" s="252" t="s">
        <v>877</v>
      </c>
      <c r="B16" s="255" t="s">
        <v>881</v>
      </c>
      <c r="C16" s="474"/>
      <c r="D16" s="449">
        <v>0</v>
      </c>
      <c r="E16" s="449">
        <v>0</v>
      </c>
      <c r="F16" s="449">
        <v>0</v>
      </c>
    </row>
    <row r="17" spans="1:6">
      <c r="A17" s="252" t="s">
        <v>878</v>
      </c>
      <c r="B17" s="458" t="s">
        <v>883</v>
      </c>
      <c r="C17" s="474"/>
      <c r="D17" s="449">
        <v>0</v>
      </c>
      <c r="E17" s="449">
        <v>0</v>
      </c>
      <c r="F17" s="449">
        <v>0</v>
      </c>
    </row>
    <row r="18" spans="1:6">
      <c r="A18" s="252" t="s">
        <v>879</v>
      </c>
      <c r="B18" s="458" t="s">
        <v>882</v>
      </c>
      <c r="C18" s="473"/>
      <c r="D18" s="449">
        <v>0</v>
      </c>
      <c r="E18" s="449">
        <v>0</v>
      </c>
      <c r="F18" s="449">
        <v>0</v>
      </c>
    </row>
    <row r="19" spans="1:6">
      <c r="A19" s="252" t="s">
        <v>892</v>
      </c>
      <c r="B19" s="458" t="s">
        <v>883</v>
      </c>
      <c r="C19" s="473"/>
      <c r="D19" s="449">
        <v>0</v>
      </c>
      <c r="E19" s="449">
        <v>0</v>
      </c>
      <c r="F19" s="449">
        <v>0</v>
      </c>
    </row>
    <row r="20" spans="1:6">
      <c r="A20" s="252" t="s">
        <v>893</v>
      </c>
      <c r="B20" s="458" t="s">
        <v>883</v>
      </c>
      <c r="C20" s="473"/>
      <c r="D20" s="449">
        <v>0</v>
      </c>
      <c r="E20" s="449">
        <v>0</v>
      </c>
      <c r="F20" s="449">
        <v>0</v>
      </c>
    </row>
    <row r="21" spans="1:6">
      <c r="A21" s="255" t="s">
        <v>895</v>
      </c>
      <c r="B21" s="245" t="s">
        <v>881</v>
      </c>
      <c r="C21" s="473"/>
      <c r="D21" s="449">
        <v>0</v>
      </c>
      <c r="E21" s="449">
        <v>0</v>
      </c>
      <c r="F21" s="449">
        <v>0</v>
      </c>
    </row>
    <row r="22" spans="1:6">
      <c r="A22" s="255" t="s">
        <v>896</v>
      </c>
      <c r="B22" s="245" t="s">
        <v>881</v>
      </c>
      <c r="C22" s="473"/>
      <c r="D22" s="449">
        <v>0</v>
      </c>
      <c r="E22" s="449">
        <v>0</v>
      </c>
      <c r="F22" s="449">
        <v>0</v>
      </c>
    </row>
    <row r="23" spans="1:6">
      <c r="A23" s="255" t="s">
        <v>897</v>
      </c>
      <c r="B23" s="256" t="s">
        <v>881</v>
      </c>
      <c r="C23" s="474"/>
      <c r="D23" s="449">
        <v>0</v>
      </c>
      <c r="E23" s="449">
        <v>0</v>
      </c>
      <c r="F23" s="449">
        <v>0</v>
      </c>
    </row>
    <row r="24" spans="1:6">
      <c r="A24" s="255" t="s">
        <v>898</v>
      </c>
      <c r="B24" s="245" t="s">
        <v>882</v>
      </c>
      <c r="C24" s="473"/>
      <c r="D24" s="449">
        <v>0</v>
      </c>
      <c r="E24" s="449">
        <v>0</v>
      </c>
      <c r="F24" s="449">
        <v>0</v>
      </c>
    </row>
    <row r="25" spans="1:6">
      <c r="A25" s="255" t="s">
        <v>899</v>
      </c>
      <c r="B25" s="245" t="s">
        <v>882</v>
      </c>
      <c r="C25" s="473"/>
      <c r="D25" s="449">
        <v>0</v>
      </c>
      <c r="E25" s="449">
        <v>0</v>
      </c>
      <c r="F25" s="449">
        <v>0</v>
      </c>
    </row>
    <row r="26" spans="1:6" s="452" customFormat="1" ht="26.4">
      <c r="A26" s="459" t="s">
        <v>900</v>
      </c>
      <c r="B26" s="475" t="s">
        <v>882</v>
      </c>
      <c r="C26" s="471"/>
      <c r="D26" s="451">
        <v>0</v>
      </c>
      <c r="E26" s="451">
        <v>0</v>
      </c>
      <c r="F26" s="451">
        <v>0</v>
      </c>
    </row>
    <row r="27" spans="1:6" s="452" customFormat="1" ht="26.4">
      <c r="A27" s="459" t="s">
        <v>901</v>
      </c>
      <c r="B27" s="475" t="s">
        <v>882</v>
      </c>
      <c r="C27" s="471"/>
      <c r="D27" s="451">
        <v>0</v>
      </c>
      <c r="E27" s="451">
        <v>0</v>
      </c>
      <c r="F27" s="451">
        <v>0</v>
      </c>
    </row>
    <row r="28" spans="1:6">
      <c r="A28" s="255" t="s">
        <v>902</v>
      </c>
      <c r="B28" s="245" t="s">
        <v>882</v>
      </c>
      <c r="C28" s="473"/>
      <c r="D28" s="449">
        <v>0</v>
      </c>
      <c r="E28" s="449">
        <v>0</v>
      </c>
      <c r="F28" s="449">
        <v>0</v>
      </c>
    </row>
    <row r="29" spans="1:6">
      <c r="A29" s="255" t="s">
        <v>903</v>
      </c>
      <c r="B29" s="245" t="s">
        <v>882</v>
      </c>
      <c r="C29" s="473"/>
      <c r="D29" s="449">
        <v>0</v>
      </c>
      <c r="E29" s="449">
        <v>0</v>
      </c>
      <c r="F29" s="449">
        <v>0</v>
      </c>
    </row>
    <row r="30" spans="1:6">
      <c r="A30" s="255" t="s">
        <v>904</v>
      </c>
      <c r="B30" s="245" t="s">
        <v>882</v>
      </c>
      <c r="C30" s="473"/>
      <c r="D30" s="449">
        <v>0</v>
      </c>
      <c r="E30" s="449">
        <v>0</v>
      </c>
      <c r="F30" s="449">
        <v>0</v>
      </c>
    </row>
    <row r="31" spans="1:6">
      <c r="A31" s="255"/>
      <c r="B31" s="245"/>
      <c r="C31" s="245"/>
      <c r="D31" s="245"/>
      <c r="E31" s="245"/>
      <c r="F31" s="245"/>
    </row>
    <row r="32" spans="1:6">
      <c r="A32" s="252" t="s">
        <v>890</v>
      </c>
      <c r="B32" s="458" t="s">
        <v>891</v>
      </c>
      <c r="C32" s="256" t="s">
        <v>221</v>
      </c>
      <c r="D32" s="449">
        <v>0</v>
      </c>
      <c r="E32" s="449">
        <v>0</v>
      </c>
      <c r="F32" s="449">
        <v>0</v>
      </c>
    </row>
    <row r="33" spans="1:6">
      <c r="A33" s="255"/>
      <c r="B33" s="245"/>
      <c r="C33" s="245"/>
      <c r="D33" s="322"/>
      <c r="E33" s="253"/>
      <c r="F33" s="253"/>
    </row>
    <row r="34" spans="1:6">
      <c r="A34" s="255" t="s">
        <v>912</v>
      </c>
      <c r="B34" s="473"/>
      <c r="C34" s="245" t="s">
        <v>221</v>
      </c>
      <c r="D34" s="449"/>
      <c r="E34" s="476"/>
      <c r="F34" s="476"/>
    </row>
    <row r="35" spans="1:6">
      <c r="A35" s="255" t="s">
        <v>913</v>
      </c>
      <c r="B35" s="473"/>
      <c r="C35" s="245" t="s">
        <v>221</v>
      </c>
      <c r="D35" s="449"/>
      <c r="E35" s="476"/>
      <c r="F35" s="476"/>
    </row>
    <row r="36" spans="1:6">
      <c r="A36" s="255"/>
      <c r="B36" s="245"/>
      <c r="C36" s="245"/>
      <c r="D36" s="322"/>
      <c r="E36" s="253"/>
      <c r="F36" s="253"/>
    </row>
    <row r="37" spans="1:6">
      <c r="A37" s="255"/>
      <c r="B37" s="245"/>
      <c r="C37" s="245"/>
      <c r="D37" s="322"/>
      <c r="E37" s="253"/>
      <c r="F37" s="253"/>
    </row>
    <row r="39" spans="1:6">
      <c r="A39" s="453" t="s">
        <v>889</v>
      </c>
    </row>
  </sheetData>
  <autoFilter ref="A10:Q37" xr:uid="{00000000-0009-0000-0000-00000A000000}"/>
  <mergeCells count="1">
    <mergeCell ref="D9:F9"/>
  </mergeCells>
  <printOptions horizontalCentered="1"/>
  <pageMargins left="0.7" right="0.7" top="0.75" bottom="0.75" header="0.3" footer="0.3"/>
  <pageSetup paperSize="9" scale="89" fitToHeight="0" orientation="landscape" r:id="rId1"/>
  <headerFooter alignWithMargins="0">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AE41"/>
  <sheetViews>
    <sheetView showGridLines="0" showZeros="0" tabSelected="1" zoomScaleNormal="100" workbookViewId="0">
      <pane xSplit="1" ySplit="12" topLeftCell="B13" activePane="bottomRight" state="frozen"/>
      <selection pane="topRight" activeCell="B1" sqref="B1"/>
      <selection pane="bottomLeft" activeCell="A12" sqref="A12"/>
      <selection pane="bottomRight" activeCell="B11" sqref="B11"/>
    </sheetView>
  </sheetViews>
  <sheetFormatPr defaultColWidth="8.6640625" defaultRowHeight="14.1" customHeight="1"/>
  <cols>
    <col min="1" max="1" width="59.77734375" style="17" customWidth="1"/>
    <col min="2" max="3" width="16" style="17" customWidth="1"/>
    <col min="4" max="5" width="13.6640625" style="24" customWidth="1"/>
    <col min="6" max="6" width="14.109375" style="24" customWidth="1"/>
    <col min="7" max="11" width="13.6640625" style="24" customWidth="1"/>
    <col min="12" max="12" width="15.88671875" style="24" customWidth="1"/>
    <col min="13" max="13" width="13.6640625" style="24" customWidth="1"/>
    <col min="14" max="14" width="15.6640625" style="24" customWidth="1"/>
    <col min="15" max="16" width="13.6640625" style="24" customWidth="1"/>
    <col min="17" max="17" width="16.5546875" style="24" customWidth="1"/>
    <col min="18" max="18" width="14.88671875" style="24" customWidth="1"/>
    <col min="19" max="21" width="13.6640625" style="24" customWidth="1"/>
    <col min="22" max="26" width="13.33203125" style="24" customWidth="1"/>
    <col min="27" max="27" width="14.77734375" style="24" customWidth="1"/>
    <col min="28" max="31" width="13.33203125" style="24" customWidth="1"/>
    <col min="32" max="16384" width="8.6640625" style="17"/>
  </cols>
  <sheetData>
    <row r="1" spans="1:31" ht="14.1" customHeight="1">
      <c r="A1" s="287" t="s">
        <v>22</v>
      </c>
      <c r="E1" s="374" t="s">
        <v>195</v>
      </c>
      <c r="F1" s="375"/>
      <c r="G1" s="18"/>
      <c r="H1" s="401" t="s">
        <v>194</v>
      </c>
      <c r="I1" s="368"/>
      <c r="J1" s="368"/>
      <c r="K1" s="368"/>
      <c r="L1" s="368"/>
      <c r="M1" s="369"/>
      <c r="N1" s="407" t="e">
        <f>R33</f>
        <v>#DIV/0!</v>
      </c>
      <c r="AD1" s="17"/>
      <c r="AE1" s="17"/>
    </row>
    <row r="2" spans="1:31" ht="14.1" customHeight="1">
      <c r="E2" s="376">
        <v>0</v>
      </c>
      <c r="F2" s="377" t="s">
        <v>196</v>
      </c>
      <c r="G2" s="18"/>
      <c r="H2" s="402" t="s">
        <v>10</v>
      </c>
      <c r="I2" s="403"/>
      <c r="J2" s="403"/>
      <c r="K2" s="403"/>
      <c r="L2" s="403"/>
      <c r="M2" s="404">
        <v>0.21</v>
      </c>
      <c r="N2" s="405" t="e">
        <f>M2*N1</f>
        <v>#DIV/0!</v>
      </c>
      <c r="AD2" s="17"/>
      <c r="AE2" s="17"/>
    </row>
    <row r="3" spans="1:31" ht="14.1" customHeight="1">
      <c r="A3" s="26" t="s">
        <v>26</v>
      </c>
      <c r="B3" s="414" t="s">
        <v>910</v>
      </c>
      <c r="C3" s="464"/>
      <c r="D3" s="18"/>
      <c r="E3" s="18"/>
      <c r="G3" s="18"/>
      <c r="H3" s="402" t="s">
        <v>23</v>
      </c>
      <c r="I3" s="403"/>
      <c r="J3" s="403"/>
      <c r="K3" s="403"/>
      <c r="L3" s="403"/>
      <c r="M3" s="403"/>
      <c r="N3" s="406" t="e">
        <f>N1+N2</f>
        <v>#DIV/0!</v>
      </c>
      <c r="AB3" s="18"/>
      <c r="AC3" s="18"/>
      <c r="AD3" s="17"/>
      <c r="AE3" s="17"/>
    </row>
    <row r="4" spans="1:31" ht="14.1" customHeight="1">
      <c r="A4" s="26" t="s">
        <v>14</v>
      </c>
      <c r="B4" s="52" t="str">
        <f ca="1">MID(CELL("bestandsnaam",$B$11),SEARCH("]",CELL("bestandsnaam",$B$11),1)+1,256)</f>
        <v>2-Kosten per locatie</v>
      </c>
      <c r="C4" s="52"/>
      <c r="D4" s="18"/>
      <c r="E4" s="374" t="s">
        <v>198</v>
      </c>
      <c r="F4" s="375"/>
      <c r="G4" s="18"/>
      <c r="H4" s="403"/>
      <c r="I4" s="403"/>
      <c r="J4" s="403"/>
      <c r="K4" s="403"/>
      <c r="L4" s="403"/>
      <c r="M4" s="403"/>
      <c r="N4" s="403"/>
      <c r="AB4" s="18"/>
      <c r="AC4" s="18"/>
      <c r="AD4" s="17"/>
      <c r="AE4" s="17"/>
    </row>
    <row r="5" spans="1:31" ht="14.1" customHeight="1">
      <c r="A5" s="26" t="s">
        <v>72</v>
      </c>
      <c r="B5" s="414" t="s">
        <v>222</v>
      </c>
      <c r="C5" s="464"/>
      <c r="D5" s="18"/>
      <c r="E5" s="447">
        <v>0</v>
      </c>
      <c r="F5" s="377" t="s">
        <v>199</v>
      </c>
      <c r="G5" s="18"/>
      <c r="H5" s="371" t="s">
        <v>205</v>
      </c>
      <c r="I5" s="372"/>
      <c r="J5" s="372"/>
      <c r="K5" s="372"/>
      <c r="L5" s="372"/>
      <c r="M5" s="372"/>
      <c r="N5" s="373">
        <v>675000</v>
      </c>
      <c r="AB5" s="18"/>
      <c r="AC5" s="18"/>
      <c r="AD5" s="17"/>
      <c r="AE5" s="17"/>
    </row>
    <row r="6" spans="1:31" ht="14.1" customHeight="1">
      <c r="A6" s="26" t="s">
        <v>187</v>
      </c>
      <c r="B6" s="414" t="s">
        <v>909</v>
      </c>
      <c r="C6" s="464"/>
      <c r="D6" s="18"/>
      <c r="E6" s="18"/>
      <c r="F6" s="18"/>
      <c r="G6" s="18"/>
      <c r="H6" s="371" t="s">
        <v>206</v>
      </c>
      <c r="I6" s="372"/>
      <c r="J6" s="372"/>
      <c r="K6" s="372"/>
      <c r="L6" s="372"/>
      <c r="M6" s="372"/>
      <c r="N6" s="373">
        <v>610000</v>
      </c>
      <c r="AB6" s="18"/>
      <c r="AC6" s="18"/>
      <c r="AD6" s="17"/>
      <c r="AE6" s="17"/>
    </row>
    <row r="7" spans="1:31" ht="14.1" customHeight="1">
      <c r="A7" s="26" t="s">
        <v>173</v>
      </c>
      <c r="B7" s="391"/>
      <c r="C7" s="383"/>
      <c r="D7" s="18"/>
      <c r="E7" s="18"/>
      <c r="F7" s="18"/>
      <c r="G7" s="18"/>
      <c r="H7" s="18"/>
      <c r="I7" s="18"/>
      <c r="J7" s="18"/>
      <c r="K7" s="18"/>
      <c r="T7" s="18"/>
      <c r="U7" s="17"/>
      <c r="V7" s="17"/>
      <c r="W7" s="17"/>
      <c r="AD7" s="18"/>
      <c r="AE7" s="18"/>
    </row>
    <row r="8" spans="1:31" ht="14.1" customHeight="1">
      <c r="A8" s="26" t="s">
        <v>11</v>
      </c>
      <c r="B8" s="27">
        <v>45292</v>
      </c>
      <c r="C8" s="26"/>
      <c r="D8" s="18"/>
      <c r="E8" s="18"/>
      <c r="F8" s="18"/>
      <c r="G8" s="18"/>
      <c r="H8" s="457"/>
      <c r="I8" s="18"/>
      <c r="J8" s="18"/>
      <c r="K8" s="18"/>
      <c r="L8" s="18"/>
      <c r="M8" s="18"/>
      <c r="N8" s="18"/>
      <c r="O8" s="18"/>
      <c r="P8" s="18"/>
      <c r="Q8" s="18"/>
      <c r="R8" s="18"/>
      <c r="S8" s="18"/>
      <c r="T8" s="18"/>
      <c r="U8" s="18"/>
      <c r="V8" s="18"/>
      <c r="W8" s="18"/>
      <c r="X8" s="370"/>
      <c r="Y8" s="370"/>
      <c r="Z8" s="370"/>
      <c r="AA8" s="370"/>
      <c r="AB8" s="370"/>
      <c r="AC8" s="370"/>
      <c r="AD8" s="18"/>
      <c r="AE8" s="18"/>
    </row>
    <row r="9" spans="1:31" ht="14.1" customHeight="1">
      <c r="A9" s="26" t="s">
        <v>894</v>
      </c>
      <c r="B9" s="454" t="s">
        <v>207</v>
      </c>
      <c r="C9" s="26"/>
      <c r="D9" s="18"/>
      <c r="E9" s="18"/>
      <c r="F9" s="18"/>
      <c r="G9" s="18"/>
      <c r="H9" s="457"/>
      <c r="I9" s="18"/>
      <c r="J9" s="18"/>
      <c r="K9" s="18"/>
      <c r="L9" s="18"/>
      <c r="M9" s="18"/>
      <c r="N9" s="18"/>
      <c r="O9" s="18"/>
      <c r="P9" s="18"/>
      <c r="Q9" s="18"/>
      <c r="R9" s="18"/>
      <c r="S9" s="18"/>
      <c r="T9" s="18"/>
      <c r="U9" s="18"/>
      <c r="V9" s="18"/>
      <c r="W9" s="18"/>
      <c r="X9" s="370"/>
      <c r="Y9" s="370"/>
      <c r="Z9" s="370"/>
      <c r="AA9" s="370"/>
      <c r="AB9" s="370"/>
      <c r="AC9" s="370"/>
      <c r="AD9" s="18"/>
      <c r="AE9" s="18"/>
    </row>
    <row r="10" spans="1:31" ht="14.1" customHeight="1">
      <c r="A10" s="26" t="s">
        <v>219</v>
      </c>
      <c r="B10" s="419" t="s">
        <v>914</v>
      </c>
      <c r="C10" s="26"/>
      <c r="D10" s="18"/>
      <c r="E10" s="18"/>
      <c r="F10" s="18"/>
      <c r="G10" s="18"/>
      <c r="H10" s="18"/>
      <c r="I10" s="18"/>
      <c r="J10" s="18"/>
      <c r="K10" s="18"/>
      <c r="L10" s="18"/>
      <c r="M10" s="18"/>
      <c r="N10" s="18"/>
      <c r="O10" s="18"/>
      <c r="P10" s="18"/>
      <c r="Q10" s="18"/>
      <c r="R10" s="18"/>
      <c r="S10" s="18"/>
      <c r="T10" s="18"/>
      <c r="U10" s="18"/>
      <c r="V10" s="18"/>
      <c r="W10" s="18"/>
      <c r="X10" s="17"/>
      <c r="Y10" s="17"/>
      <c r="Z10" s="17"/>
      <c r="AA10" s="17"/>
      <c r="AB10" s="17"/>
      <c r="AC10" s="17"/>
      <c r="AD10" s="18"/>
      <c r="AE10" s="18"/>
    </row>
    <row r="11" spans="1:31" ht="14.1" customHeight="1">
      <c r="A11" s="20"/>
      <c r="B11" s="20"/>
      <c r="C11" s="20"/>
      <c r="D11" s="20"/>
      <c r="E11" s="20"/>
      <c r="F11" s="20"/>
      <c r="G11" s="20"/>
      <c r="H11" s="20"/>
      <c r="I11" s="20"/>
      <c r="J11" s="20"/>
      <c r="K11" s="20"/>
      <c r="L11" s="20"/>
      <c r="M11" s="20"/>
      <c r="N11" s="20"/>
      <c r="O11" s="20"/>
      <c r="P11" s="18"/>
      <c r="Q11" s="18"/>
      <c r="R11" s="18"/>
      <c r="S11" s="18"/>
      <c r="T11" s="18"/>
      <c r="U11" s="17"/>
      <c r="V11" s="17"/>
      <c r="W11" s="17"/>
      <c r="X11" s="17"/>
      <c r="Y11" s="17"/>
      <c r="Z11" s="17"/>
      <c r="AA11" s="17"/>
      <c r="AB11" s="17"/>
      <c r="AC11" s="17"/>
      <c r="AD11" s="17"/>
      <c r="AE11" s="17"/>
    </row>
    <row r="12" spans="1:31" ht="78.599999999999994" customHeight="1">
      <c r="A12" s="337" t="s">
        <v>93</v>
      </c>
      <c r="B12" s="338" t="s">
        <v>157</v>
      </c>
      <c r="C12" s="355" t="s">
        <v>204</v>
      </c>
      <c r="D12" s="392" t="s">
        <v>200</v>
      </c>
      <c r="E12" s="392" t="s">
        <v>201</v>
      </c>
      <c r="F12" s="339" t="s">
        <v>182</v>
      </c>
      <c r="G12" s="339" t="s">
        <v>183</v>
      </c>
      <c r="H12" s="339" t="s">
        <v>212</v>
      </c>
      <c r="I12" s="339" t="s">
        <v>213</v>
      </c>
      <c r="J12" s="339" t="s">
        <v>158</v>
      </c>
      <c r="K12" s="339" t="s">
        <v>202</v>
      </c>
      <c r="L12" s="25" t="s">
        <v>214</v>
      </c>
      <c r="M12" s="25" t="s">
        <v>215</v>
      </c>
      <c r="N12" s="25" t="s">
        <v>209</v>
      </c>
      <c r="O12" s="25" t="s">
        <v>210</v>
      </c>
      <c r="P12" s="25" t="s">
        <v>159</v>
      </c>
      <c r="Q12" s="25" t="s">
        <v>160</v>
      </c>
      <c r="R12" s="25" t="s">
        <v>161</v>
      </c>
      <c r="S12" s="25" t="s">
        <v>162</v>
      </c>
      <c r="T12" s="17"/>
      <c r="U12" s="17"/>
      <c r="V12" s="17"/>
      <c r="W12" s="17"/>
      <c r="X12" s="17"/>
      <c r="Y12" s="17"/>
      <c r="Z12" s="17"/>
      <c r="AA12" s="17"/>
      <c r="AB12" s="17"/>
      <c r="AC12" s="17"/>
      <c r="AD12" s="17"/>
      <c r="AE12" s="17"/>
    </row>
    <row r="13" spans="1:31" s="21" customFormat="1" ht="15" customHeight="1">
      <c r="A13" s="421" t="s">
        <v>482</v>
      </c>
      <c r="B13" s="444">
        <f>SUMIF('4-Basis ruimtestaat'!B:B,'2-Kosten per locatie'!A13,'4-Basis ruimtestaat'!J:J)</f>
        <v>1460.7000000000003</v>
      </c>
      <c r="C13" s="378">
        <v>1</v>
      </c>
      <c r="D13" s="393">
        <f>_xlfn.MAXIFS('4-Basis ruimtestaat'!L:L,'4-Basis ruimtestaat'!B:B,'2-Kosten per locatie'!A13)</f>
        <v>200</v>
      </c>
      <c r="E13" s="393">
        <f>_xlfn.MAXIFS('4-Basis ruimtestaat'!M:M,'4-Basis ruimtestaat'!B:B,'2-Kosten per locatie'!A13)</f>
        <v>0</v>
      </c>
      <c r="F13" s="308" t="e">
        <f>SUMIF('4-Basis ruimtestaat'!B:B,'2-Kosten per locatie'!A13,'4-Basis ruimtestaat'!N:N)</f>
        <v>#DIV/0!</v>
      </c>
      <c r="G13" s="308">
        <f>SUMIF('4-Basis ruimtestaat'!B:B,'2-Kosten per locatie'!A13,'4-Basis ruimtestaat'!O:O)</f>
        <v>0</v>
      </c>
      <c r="H13" s="379" t="e">
        <f t="shared" ref="H13:H23" si="0">IF(F13&lt;(D13*$E$2),D13*$E$2-F13,0)</f>
        <v>#DIV/0!</v>
      </c>
      <c r="I13" s="379">
        <f t="shared" ref="I13:I23" si="1">IF(G13&lt;(E13*$E$2),E13*$E$2-G13,0)</f>
        <v>0</v>
      </c>
      <c r="J13" s="308" t="e">
        <f t="shared" ref="J13:J32" si="2">F13*$E$5</f>
        <v>#DIV/0!</v>
      </c>
      <c r="K13" s="308">
        <f t="shared" ref="K13:K32" si="3">G13*$E$5</f>
        <v>0</v>
      </c>
      <c r="L13" s="397" t="e">
        <f>(F13+H13)*'6-Opbouw uurtarief productie'!$E$47</f>
        <v>#DIV/0!</v>
      </c>
      <c r="M13" s="398" t="e">
        <f>(G13+I13)*'6-Opbouw uurtarief productie'!$E$47</f>
        <v>#DIV/0!</v>
      </c>
      <c r="N13" s="396" t="e">
        <f>J13*'7-Opbouw uurtarief toezicht'!$E$47</f>
        <v>#DIV/0!</v>
      </c>
      <c r="O13" s="309" t="e">
        <f>K13*'7-Opbouw uurtarief toezicht'!$E$47</f>
        <v>#DIV/0!</v>
      </c>
      <c r="P13" s="309">
        <f>SUMIF('8-Additionele kosten'!A:A,A13,'8-Additionele kosten'!H:H)</f>
        <v>0</v>
      </c>
      <c r="Q13" s="309">
        <f>SUMIF('10-Glasbewassing'!A:A,A13,'10-Glasbewassing'!G:G)</f>
        <v>0</v>
      </c>
      <c r="R13" s="309" t="e">
        <f t="shared" ref="R13:R32" si="4">SUM(L13:Q13)</f>
        <v>#DIV/0!</v>
      </c>
      <c r="S13" s="309" t="e">
        <f>R13/12</f>
        <v>#DIV/0!</v>
      </c>
    </row>
    <row r="14" spans="1:31" ht="15" customHeight="1">
      <c r="A14" s="429" t="s">
        <v>498</v>
      </c>
      <c r="B14" s="444">
        <f>SUMIF('4-Basis ruimtestaat'!B:B,'2-Kosten per locatie'!A14,'4-Basis ruimtestaat'!J:J)</f>
        <v>2629.4000000000005</v>
      </c>
      <c r="C14" s="378">
        <v>1</v>
      </c>
      <c r="D14" s="393">
        <f>_xlfn.MAXIFS('4-Basis ruimtestaat'!L:L,'4-Basis ruimtestaat'!B:B,'2-Kosten per locatie'!A14)</f>
        <v>200</v>
      </c>
      <c r="E14" s="393">
        <f>_xlfn.MAXIFS('4-Basis ruimtestaat'!M:M,'4-Basis ruimtestaat'!B:B,'2-Kosten per locatie'!A14)</f>
        <v>0</v>
      </c>
      <c r="F14" s="308" t="e">
        <f>SUMIF('4-Basis ruimtestaat'!B:B,'2-Kosten per locatie'!A14,'4-Basis ruimtestaat'!N:N)</f>
        <v>#DIV/0!</v>
      </c>
      <c r="G14" s="308">
        <f>SUMIF('4-Basis ruimtestaat'!B:B,'2-Kosten per locatie'!A14,'4-Basis ruimtestaat'!O:O)</f>
        <v>0</v>
      </c>
      <c r="H14" s="379" t="e">
        <f t="shared" si="0"/>
        <v>#DIV/0!</v>
      </c>
      <c r="I14" s="379">
        <f t="shared" si="1"/>
        <v>0</v>
      </c>
      <c r="J14" s="308" t="e">
        <f t="shared" si="2"/>
        <v>#DIV/0!</v>
      </c>
      <c r="K14" s="308">
        <f t="shared" si="3"/>
        <v>0</v>
      </c>
      <c r="L14" s="397" t="e">
        <f>(F14+H14)*'6-Opbouw uurtarief productie'!$E$47</f>
        <v>#DIV/0!</v>
      </c>
      <c r="M14" s="398" t="e">
        <f>(G14+I14)*'6-Opbouw uurtarief productie'!$E$47</f>
        <v>#DIV/0!</v>
      </c>
      <c r="N14" s="396" t="e">
        <f>J14*'7-Opbouw uurtarief toezicht'!$E$47</f>
        <v>#DIV/0!</v>
      </c>
      <c r="O14" s="309" t="e">
        <f>K14*'7-Opbouw uurtarief toezicht'!$E$47</f>
        <v>#DIV/0!</v>
      </c>
      <c r="P14" s="309">
        <f>SUMIF('8-Additionele kosten'!A:A,A14,'8-Additionele kosten'!H:H)</f>
        <v>0</v>
      </c>
      <c r="Q14" s="309">
        <f>SUMIF('10-Glasbewassing'!A:A,A14,'10-Glasbewassing'!G:G)</f>
        <v>0</v>
      </c>
      <c r="R14" s="309" t="e">
        <f t="shared" si="4"/>
        <v>#DIV/0!</v>
      </c>
      <c r="S14" s="309" t="e">
        <f t="shared" ref="S14:S32" si="5">R14/12</f>
        <v>#DIV/0!</v>
      </c>
      <c r="T14" s="17"/>
      <c r="U14" s="17"/>
      <c r="V14" s="17"/>
      <c r="W14" s="17"/>
      <c r="X14" s="17"/>
      <c r="Y14" s="17"/>
      <c r="Z14" s="17"/>
      <c r="AA14" s="17"/>
      <c r="AB14" s="17"/>
      <c r="AC14" s="17"/>
      <c r="AD14" s="17"/>
      <c r="AE14" s="17"/>
    </row>
    <row r="15" spans="1:31" ht="15" customHeight="1">
      <c r="A15" s="429" t="s">
        <v>509</v>
      </c>
      <c r="B15" s="444">
        <f>SUMIF('4-Basis ruimtestaat'!B:B,'2-Kosten per locatie'!A15,'4-Basis ruimtestaat'!J:J)</f>
        <v>1751.2500000000002</v>
      </c>
      <c r="C15" s="378">
        <v>1</v>
      </c>
      <c r="D15" s="393">
        <f>_xlfn.MAXIFS('4-Basis ruimtestaat'!L:L,'4-Basis ruimtestaat'!B:B,'2-Kosten per locatie'!A15)</f>
        <v>200</v>
      </c>
      <c r="E15" s="393">
        <f>_xlfn.MAXIFS('4-Basis ruimtestaat'!M:M,'4-Basis ruimtestaat'!B:B,'2-Kosten per locatie'!A15)</f>
        <v>0</v>
      </c>
      <c r="F15" s="308" t="e">
        <f>SUMIF('4-Basis ruimtestaat'!B:B,'2-Kosten per locatie'!A15,'4-Basis ruimtestaat'!N:N)</f>
        <v>#DIV/0!</v>
      </c>
      <c r="G15" s="308">
        <f>SUMIF('4-Basis ruimtestaat'!B:B,'2-Kosten per locatie'!A15,'4-Basis ruimtestaat'!O:O)</f>
        <v>0</v>
      </c>
      <c r="H15" s="379" t="e">
        <f t="shared" si="0"/>
        <v>#DIV/0!</v>
      </c>
      <c r="I15" s="379">
        <f t="shared" si="1"/>
        <v>0</v>
      </c>
      <c r="J15" s="308" t="e">
        <f t="shared" si="2"/>
        <v>#DIV/0!</v>
      </c>
      <c r="K15" s="308">
        <f t="shared" si="3"/>
        <v>0</v>
      </c>
      <c r="L15" s="397" t="e">
        <f>(F15+H15)*'6-Opbouw uurtarief productie'!$E$47</f>
        <v>#DIV/0!</v>
      </c>
      <c r="M15" s="398" t="e">
        <f>(G15+I15)*'6-Opbouw uurtarief productie'!$E$47</f>
        <v>#DIV/0!</v>
      </c>
      <c r="N15" s="396" t="e">
        <f>J15*'7-Opbouw uurtarief toezicht'!$E$47</f>
        <v>#DIV/0!</v>
      </c>
      <c r="O15" s="309" t="e">
        <f>K15*'7-Opbouw uurtarief toezicht'!$E$47</f>
        <v>#DIV/0!</v>
      </c>
      <c r="P15" s="309">
        <f>SUMIF('8-Additionele kosten'!A:A,A15,'8-Additionele kosten'!H:H)</f>
        <v>0</v>
      </c>
      <c r="Q15" s="309">
        <f>SUMIF('10-Glasbewassing'!A:A,A15,'10-Glasbewassing'!G:G)</f>
        <v>0</v>
      </c>
      <c r="R15" s="309" t="e">
        <f t="shared" si="4"/>
        <v>#DIV/0!</v>
      </c>
      <c r="S15" s="309" t="e">
        <f t="shared" si="5"/>
        <v>#DIV/0!</v>
      </c>
      <c r="T15" s="17"/>
      <c r="U15" s="17"/>
      <c r="V15" s="17"/>
      <c r="W15" s="17"/>
      <c r="X15" s="17"/>
      <c r="Y15" s="17"/>
      <c r="Z15" s="17"/>
      <c r="AA15" s="17"/>
      <c r="AB15" s="17"/>
      <c r="AC15" s="17"/>
      <c r="AD15" s="17"/>
      <c r="AE15" s="17"/>
    </row>
    <row r="16" spans="1:31" ht="15" customHeight="1">
      <c r="A16" s="429" t="s">
        <v>539</v>
      </c>
      <c r="B16" s="444">
        <f>SUMIF('4-Basis ruimtestaat'!B:B,'2-Kosten per locatie'!A16,'4-Basis ruimtestaat'!J:J)</f>
        <v>2268.5100000000002</v>
      </c>
      <c r="C16" s="378">
        <v>1</v>
      </c>
      <c r="D16" s="393">
        <f>_xlfn.MAXIFS('4-Basis ruimtestaat'!L:L,'4-Basis ruimtestaat'!B:B,'2-Kosten per locatie'!A16)</f>
        <v>200</v>
      </c>
      <c r="E16" s="393">
        <f>_xlfn.MAXIFS('4-Basis ruimtestaat'!M:M,'4-Basis ruimtestaat'!B:B,'2-Kosten per locatie'!A16)</f>
        <v>0</v>
      </c>
      <c r="F16" s="308" t="e">
        <f>SUMIF('4-Basis ruimtestaat'!B:B,'2-Kosten per locatie'!A16,'4-Basis ruimtestaat'!N:N)</f>
        <v>#DIV/0!</v>
      </c>
      <c r="G16" s="308">
        <f>SUMIF('4-Basis ruimtestaat'!B:B,'2-Kosten per locatie'!A16,'4-Basis ruimtestaat'!O:O)</f>
        <v>0</v>
      </c>
      <c r="H16" s="379" t="e">
        <f t="shared" si="0"/>
        <v>#DIV/0!</v>
      </c>
      <c r="I16" s="379">
        <f t="shared" si="1"/>
        <v>0</v>
      </c>
      <c r="J16" s="308" t="e">
        <f t="shared" si="2"/>
        <v>#DIV/0!</v>
      </c>
      <c r="K16" s="308">
        <f t="shared" si="3"/>
        <v>0</v>
      </c>
      <c r="L16" s="397" t="e">
        <f>(F16+H16)*'6-Opbouw uurtarief productie'!$E$47</f>
        <v>#DIV/0!</v>
      </c>
      <c r="M16" s="398" t="e">
        <f>(G16+I16)*'6-Opbouw uurtarief productie'!$E$47</f>
        <v>#DIV/0!</v>
      </c>
      <c r="N16" s="396" t="e">
        <f>J16*'7-Opbouw uurtarief toezicht'!$E$47</f>
        <v>#DIV/0!</v>
      </c>
      <c r="O16" s="309" t="e">
        <f>K16*'7-Opbouw uurtarief toezicht'!$E$47</f>
        <v>#DIV/0!</v>
      </c>
      <c r="P16" s="309">
        <f>SUMIF('8-Additionele kosten'!A:A,A16,'8-Additionele kosten'!H:H)</f>
        <v>0</v>
      </c>
      <c r="Q16" s="309">
        <f>SUMIF('10-Glasbewassing'!A:A,A16,'10-Glasbewassing'!G:G)</f>
        <v>0</v>
      </c>
      <c r="R16" s="309" t="e">
        <f t="shared" si="4"/>
        <v>#DIV/0!</v>
      </c>
      <c r="S16" s="309" t="e">
        <f t="shared" si="5"/>
        <v>#DIV/0!</v>
      </c>
      <c r="T16" s="17"/>
      <c r="U16" s="17"/>
      <c r="V16" s="17"/>
      <c r="W16" s="17"/>
      <c r="X16" s="17"/>
      <c r="Y16" s="17"/>
      <c r="Z16" s="17"/>
      <c r="AA16" s="17"/>
      <c r="AB16" s="17"/>
      <c r="AC16" s="17"/>
      <c r="AD16" s="17"/>
      <c r="AE16" s="17"/>
    </row>
    <row r="17" spans="1:31" ht="15" customHeight="1">
      <c r="A17" s="429" t="s">
        <v>401</v>
      </c>
      <c r="B17" s="444">
        <f>SUMIF('4-Basis ruimtestaat'!B:B,'2-Kosten per locatie'!A17,'4-Basis ruimtestaat'!J:J)</f>
        <v>1521.8400000000001</v>
      </c>
      <c r="C17" s="378">
        <v>1</v>
      </c>
      <c r="D17" s="393">
        <f>_xlfn.MAXIFS('4-Basis ruimtestaat'!L:L,'4-Basis ruimtestaat'!B:B,'2-Kosten per locatie'!A17)</f>
        <v>200</v>
      </c>
      <c r="E17" s="393">
        <f>_xlfn.MAXIFS('4-Basis ruimtestaat'!M:M,'4-Basis ruimtestaat'!B:B,'2-Kosten per locatie'!A17)</f>
        <v>0</v>
      </c>
      <c r="F17" s="308" t="e">
        <f>SUMIF('4-Basis ruimtestaat'!B:B,'2-Kosten per locatie'!A17,'4-Basis ruimtestaat'!N:N)</f>
        <v>#DIV/0!</v>
      </c>
      <c r="G17" s="308">
        <f>SUMIF('4-Basis ruimtestaat'!B:B,'2-Kosten per locatie'!A17,'4-Basis ruimtestaat'!O:O)</f>
        <v>0</v>
      </c>
      <c r="H17" s="379" t="e">
        <f t="shared" si="0"/>
        <v>#DIV/0!</v>
      </c>
      <c r="I17" s="379">
        <f t="shared" si="1"/>
        <v>0</v>
      </c>
      <c r="J17" s="308" t="e">
        <f t="shared" si="2"/>
        <v>#DIV/0!</v>
      </c>
      <c r="K17" s="308">
        <f t="shared" si="3"/>
        <v>0</v>
      </c>
      <c r="L17" s="397" t="e">
        <f>(F17+H17)*'6-Opbouw uurtarief productie'!$E$47</f>
        <v>#DIV/0!</v>
      </c>
      <c r="M17" s="398" t="e">
        <f>(G17+I17)*'6-Opbouw uurtarief productie'!$E$47</f>
        <v>#DIV/0!</v>
      </c>
      <c r="N17" s="396" t="e">
        <f>J17*'7-Opbouw uurtarief toezicht'!$E$47</f>
        <v>#DIV/0!</v>
      </c>
      <c r="O17" s="309" t="e">
        <f>K17*'7-Opbouw uurtarief toezicht'!$E$47</f>
        <v>#DIV/0!</v>
      </c>
      <c r="P17" s="309">
        <f>SUMIF('8-Additionele kosten'!A:A,A17,'8-Additionele kosten'!H:H)</f>
        <v>0</v>
      </c>
      <c r="Q17" s="309">
        <f>SUMIF('10-Glasbewassing'!A:A,A17,'10-Glasbewassing'!G:G)</f>
        <v>0</v>
      </c>
      <c r="R17" s="309" t="e">
        <f t="shared" si="4"/>
        <v>#DIV/0!</v>
      </c>
      <c r="S17" s="309" t="e">
        <f t="shared" si="5"/>
        <v>#DIV/0!</v>
      </c>
      <c r="T17" s="17"/>
      <c r="U17" s="17"/>
      <c r="V17" s="17"/>
      <c r="W17" s="17"/>
      <c r="X17" s="17"/>
      <c r="Y17" s="17"/>
      <c r="Z17" s="17"/>
      <c r="AA17" s="17"/>
      <c r="AB17" s="17"/>
      <c r="AC17" s="17"/>
      <c r="AD17" s="17"/>
      <c r="AE17" s="17"/>
    </row>
    <row r="18" spans="1:31" ht="15" customHeight="1">
      <c r="A18" s="429" t="s">
        <v>576</v>
      </c>
      <c r="B18" s="444">
        <f>SUMIF('4-Basis ruimtestaat'!B:B,'2-Kosten per locatie'!A18,'4-Basis ruimtestaat'!J:J)</f>
        <v>2858.4299999999994</v>
      </c>
      <c r="C18" s="378">
        <v>1</v>
      </c>
      <c r="D18" s="393">
        <f>_xlfn.MAXIFS('4-Basis ruimtestaat'!L:L,'4-Basis ruimtestaat'!B:B,'2-Kosten per locatie'!A18)</f>
        <v>200</v>
      </c>
      <c r="E18" s="393">
        <f>_xlfn.MAXIFS('4-Basis ruimtestaat'!M:M,'4-Basis ruimtestaat'!B:B,'2-Kosten per locatie'!A18)</f>
        <v>0</v>
      </c>
      <c r="F18" s="308" t="e">
        <f>SUMIF('4-Basis ruimtestaat'!B:B,'2-Kosten per locatie'!A18,'4-Basis ruimtestaat'!N:N)</f>
        <v>#DIV/0!</v>
      </c>
      <c r="G18" s="308">
        <f>SUMIF('4-Basis ruimtestaat'!B:B,'2-Kosten per locatie'!A18,'4-Basis ruimtestaat'!O:O)</f>
        <v>0</v>
      </c>
      <c r="H18" s="379" t="e">
        <f t="shared" si="0"/>
        <v>#DIV/0!</v>
      </c>
      <c r="I18" s="379">
        <f t="shared" si="1"/>
        <v>0</v>
      </c>
      <c r="J18" s="308" t="e">
        <f t="shared" si="2"/>
        <v>#DIV/0!</v>
      </c>
      <c r="K18" s="308">
        <f t="shared" si="3"/>
        <v>0</v>
      </c>
      <c r="L18" s="397" t="e">
        <f>(F18+H18)*'6-Opbouw uurtarief productie'!$E$47</f>
        <v>#DIV/0!</v>
      </c>
      <c r="M18" s="398" t="e">
        <f>(G18+I18)*'6-Opbouw uurtarief productie'!$E$47</f>
        <v>#DIV/0!</v>
      </c>
      <c r="N18" s="396" t="e">
        <f>J18*'7-Opbouw uurtarief toezicht'!$E$47</f>
        <v>#DIV/0!</v>
      </c>
      <c r="O18" s="309" t="e">
        <f>K18*'7-Opbouw uurtarief toezicht'!$E$47</f>
        <v>#DIV/0!</v>
      </c>
      <c r="P18" s="309">
        <f>SUMIF('8-Additionele kosten'!A:A,A18,'8-Additionele kosten'!H:H)</f>
        <v>0</v>
      </c>
      <c r="Q18" s="309">
        <f>SUMIF('10-Glasbewassing'!A:A,A18,'10-Glasbewassing'!G:G)</f>
        <v>0</v>
      </c>
      <c r="R18" s="309" t="e">
        <f t="shared" si="4"/>
        <v>#DIV/0!</v>
      </c>
      <c r="S18" s="309" t="e">
        <f t="shared" si="5"/>
        <v>#DIV/0!</v>
      </c>
      <c r="T18" s="17"/>
      <c r="U18" s="17"/>
      <c r="V18" s="17"/>
      <c r="W18" s="17"/>
      <c r="X18" s="17"/>
      <c r="Y18" s="17"/>
      <c r="Z18" s="17"/>
      <c r="AA18" s="17"/>
      <c r="AB18" s="17"/>
      <c r="AC18" s="17"/>
      <c r="AD18" s="17"/>
      <c r="AE18" s="17"/>
    </row>
    <row r="19" spans="1:31" ht="15" customHeight="1">
      <c r="A19" s="430" t="s">
        <v>224</v>
      </c>
      <c r="B19" s="444">
        <f>SUMIF('4-Basis ruimtestaat'!B:B,'2-Kosten per locatie'!A19,'4-Basis ruimtestaat'!J:J)</f>
        <v>1902.7900000000002</v>
      </c>
      <c r="C19" s="378">
        <v>1</v>
      </c>
      <c r="D19" s="393">
        <f>_xlfn.MAXIFS('4-Basis ruimtestaat'!L:L,'4-Basis ruimtestaat'!B:B,'2-Kosten per locatie'!A19)</f>
        <v>200</v>
      </c>
      <c r="E19" s="393">
        <f>_xlfn.MAXIFS('4-Basis ruimtestaat'!M:M,'4-Basis ruimtestaat'!B:B,'2-Kosten per locatie'!A19)</f>
        <v>200</v>
      </c>
      <c r="F19" s="308" t="e">
        <f>SUMIF('4-Basis ruimtestaat'!B:B,'2-Kosten per locatie'!A19,'4-Basis ruimtestaat'!N:N)</f>
        <v>#DIV/0!</v>
      </c>
      <c r="G19" s="308" t="e">
        <f>SUMIF('4-Basis ruimtestaat'!B:B,'2-Kosten per locatie'!A19,'4-Basis ruimtestaat'!O:O)</f>
        <v>#DIV/0!</v>
      </c>
      <c r="H19" s="379" t="e">
        <f t="shared" si="0"/>
        <v>#DIV/0!</v>
      </c>
      <c r="I19" s="379" t="e">
        <f t="shared" si="1"/>
        <v>#DIV/0!</v>
      </c>
      <c r="J19" s="308" t="e">
        <f t="shared" si="2"/>
        <v>#DIV/0!</v>
      </c>
      <c r="K19" s="308" t="e">
        <f t="shared" si="3"/>
        <v>#DIV/0!</v>
      </c>
      <c r="L19" s="397" t="e">
        <f>(F19+H19)*'6-Opbouw uurtarief productie'!$E$47</f>
        <v>#DIV/0!</v>
      </c>
      <c r="M19" s="398" t="e">
        <f>(G19+I19)*'6-Opbouw uurtarief productie'!$E$47</f>
        <v>#DIV/0!</v>
      </c>
      <c r="N19" s="396" t="e">
        <f>J19*'7-Opbouw uurtarief toezicht'!$E$47</f>
        <v>#DIV/0!</v>
      </c>
      <c r="O19" s="309" t="e">
        <f>K19*'7-Opbouw uurtarief toezicht'!$E$47</f>
        <v>#DIV/0!</v>
      </c>
      <c r="P19" s="309">
        <f>SUMIF('8-Additionele kosten'!A:A,A19,'8-Additionele kosten'!H:H)</f>
        <v>0</v>
      </c>
      <c r="Q19" s="309">
        <f>SUMIF('10-Glasbewassing'!A:A,A19,'10-Glasbewassing'!G:G)</f>
        <v>0</v>
      </c>
      <c r="R19" s="309" t="e">
        <f t="shared" si="4"/>
        <v>#DIV/0!</v>
      </c>
      <c r="S19" s="309" t="e">
        <f t="shared" si="5"/>
        <v>#DIV/0!</v>
      </c>
      <c r="T19" s="17"/>
      <c r="U19" s="17"/>
      <c r="V19" s="17"/>
      <c r="W19" s="17"/>
      <c r="X19" s="17"/>
      <c r="Y19" s="17"/>
      <c r="Z19" s="17"/>
      <c r="AA19" s="17"/>
      <c r="AB19" s="17"/>
      <c r="AC19" s="17"/>
      <c r="AD19" s="17"/>
      <c r="AE19" s="17"/>
    </row>
    <row r="20" spans="1:31" ht="15" customHeight="1">
      <c r="A20" s="429" t="s">
        <v>362</v>
      </c>
      <c r="B20" s="444">
        <f>SUMIF('4-Basis ruimtestaat'!B:B,'2-Kosten per locatie'!A20,'4-Basis ruimtestaat'!J:J)</f>
        <v>1185.2499999999995</v>
      </c>
      <c r="C20" s="378">
        <v>1</v>
      </c>
      <c r="D20" s="393">
        <f>_xlfn.MAXIFS('4-Basis ruimtestaat'!L:L,'4-Basis ruimtestaat'!B:B,'2-Kosten per locatie'!A20)</f>
        <v>210</v>
      </c>
      <c r="E20" s="393">
        <f>_xlfn.MAXIFS('4-Basis ruimtestaat'!M:M,'4-Basis ruimtestaat'!B:B,'2-Kosten per locatie'!A20)</f>
        <v>0</v>
      </c>
      <c r="F20" s="308" t="e">
        <f>SUMIF('4-Basis ruimtestaat'!B:B,'2-Kosten per locatie'!A20,'4-Basis ruimtestaat'!N:N)</f>
        <v>#DIV/0!</v>
      </c>
      <c r="G20" s="308">
        <f>SUMIF('4-Basis ruimtestaat'!B:B,'2-Kosten per locatie'!A20,'4-Basis ruimtestaat'!O:O)</f>
        <v>0</v>
      </c>
      <c r="H20" s="379" t="e">
        <f t="shared" si="0"/>
        <v>#DIV/0!</v>
      </c>
      <c r="I20" s="379">
        <f t="shared" si="1"/>
        <v>0</v>
      </c>
      <c r="J20" s="308" t="e">
        <f t="shared" si="2"/>
        <v>#DIV/0!</v>
      </c>
      <c r="K20" s="308">
        <f t="shared" si="3"/>
        <v>0</v>
      </c>
      <c r="L20" s="397" t="e">
        <f>(F20+H20)*'6-Opbouw uurtarief productie'!$E$47</f>
        <v>#DIV/0!</v>
      </c>
      <c r="M20" s="398" t="e">
        <f>(G20+I20)*'6-Opbouw uurtarief productie'!$E$47</f>
        <v>#DIV/0!</v>
      </c>
      <c r="N20" s="396" t="e">
        <f>J20*'7-Opbouw uurtarief toezicht'!$E$47</f>
        <v>#DIV/0!</v>
      </c>
      <c r="O20" s="309" t="e">
        <f>K20*'7-Opbouw uurtarief toezicht'!$E$47</f>
        <v>#DIV/0!</v>
      </c>
      <c r="P20" s="309">
        <f>SUMIF('8-Additionele kosten'!A:A,A20,'8-Additionele kosten'!H:H)</f>
        <v>0</v>
      </c>
      <c r="Q20" s="309">
        <f>SUMIF('10-Glasbewassing'!A:A,A20,'10-Glasbewassing'!G:G)</f>
        <v>0</v>
      </c>
      <c r="R20" s="309" t="e">
        <f t="shared" si="4"/>
        <v>#DIV/0!</v>
      </c>
      <c r="S20" s="309" t="e">
        <f t="shared" si="5"/>
        <v>#DIV/0!</v>
      </c>
      <c r="T20" s="17"/>
      <c r="U20" s="17"/>
      <c r="V20" s="17"/>
      <c r="W20" s="17"/>
      <c r="X20" s="17"/>
      <c r="Y20" s="17"/>
      <c r="Z20" s="17"/>
      <c r="AA20" s="17"/>
      <c r="AB20" s="17"/>
      <c r="AC20" s="17"/>
      <c r="AD20" s="17"/>
      <c r="AE20" s="17"/>
    </row>
    <row r="21" spans="1:31" ht="15" customHeight="1">
      <c r="A21" s="429" t="s">
        <v>345</v>
      </c>
      <c r="B21" s="444">
        <f>SUMIF('4-Basis ruimtestaat'!B:B,'2-Kosten per locatie'!A21,'4-Basis ruimtestaat'!J:J)</f>
        <v>1672.55</v>
      </c>
      <c r="C21" s="378">
        <v>1</v>
      </c>
      <c r="D21" s="393">
        <f>_xlfn.MAXIFS('4-Basis ruimtestaat'!L:L,'4-Basis ruimtestaat'!B:B,'2-Kosten per locatie'!A21)</f>
        <v>210</v>
      </c>
      <c r="E21" s="393">
        <f>_xlfn.MAXIFS('4-Basis ruimtestaat'!M:M,'4-Basis ruimtestaat'!B:B,'2-Kosten per locatie'!A21)</f>
        <v>0</v>
      </c>
      <c r="F21" s="308" t="e">
        <f>SUMIF('4-Basis ruimtestaat'!B:B,'2-Kosten per locatie'!A21,'4-Basis ruimtestaat'!N:N)</f>
        <v>#DIV/0!</v>
      </c>
      <c r="G21" s="308">
        <f>SUMIF('4-Basis ruimtestaat'!B:B,'2-Kosten per locatie'!A21,'4-Basis ruimtestaat'!O:O)</f>
        <v>0</v>
      </c>
      <c r="H21" s="379" t="e">
        <f t="shared" si="0"/>
        <v>#DIV/0!</v>
      </c>
      <c r="I21" s="379">
        <f t="shared" si="1"/>
        <v>0</v>
      </c>
      <c r="J21" s="308" t="e">
        <f t="shared" si="2"/>
        <v>#DIV/0!</v>
      </c>
      <c r="K21" s="308">
        <f t="shared" si="3"/>
        <v>0</v>
      </c>
      <c r="L21" s="397" t="e">
        <f>(F21+H21)*'6-Opbouw uurtarief productie'!$E$47</f>
        <v>#DIV/0!</v>
      </c>
      <c r="M21" s="398" t="e">
        <f>(G21+I21)*'6-Opbouw uurtarief productie'!$E$47</f>
        <v>#DIV/0!</v>
      </c>
      <c r="N21" s="396" t="e">
        <f>J21*'7-Opbouw uurtarief toezicht'!$E$47</f>
        <v>#DIV/0!</v>
      </c>
      <c r="O21" s="309" t="e">
        <f>K21*'7-Opbouw uurtarief toezicht'!$E$47</f>
        <v>#DIV/0!</v>
      </c>
      <c r="P21" s="309">
        <f>SUMIF('8-Additionele kosten'!A:A,A21,'8-Additionele kosten'!H:H)</f>
        <v>0</v>
      </c>
      <c r="Q21" s="309">
        <f>SUMIF('10-Glasbewassing'!A:A,A21,'10-Glasbewassing'!G:G)</f>
        <v>0</v>
      </c>
      <c r="R21" s="309" t="e">
        <f t="shared" si="4"/>
        <v>#DIV/0!</v>
      </c>
      <c r="S21" s="309" t="e">
        <f t="shared" si="5"/>
        <v>#DIV/0!</v>
      </c>
      <c r="T21" s="17"/>
      <c r="U21" s="17"/>
      <c r="V21" s="17"/>
      <c r="W21" s="17"/>
      <c r="X21" s="17"/>
      <c r="Y21" s="17"/>
      <c r="Z21" s="17"/>
      <c r="AA21" s="17"/>
      <c r="AB21" s="17"/>
      <c r="AC21" s="17"/>
      <c r="AD21" s="17"/>
      <c r="AE21" s="17"/>
    </row>
    <row r="22" spans="1:31" ht="15" customHeight="1">
      <c r="A22" s="429" t="s">
        <v>490</v>
      </c>
      <c r="B22" s="444">
        <f>SUMIF('4-Basis ruimtestaat'!B:B,'2-Kosten per locatie'!A22,'4-Basis ruimtestaat'!J:J)</f>
        <v>2318.9699999999993</v>
      </c>
      <c r="C22" s="378">
        <v>1</v>
      </c>
      <c r="D22" s="393">
        <f>_xlfn.MAXIFS('4-Basis ruimtestaat'!L:L,'4-Basis ruimtestaat'!B:B,'2-Kosten per locatie'!A22)</f>
        <v>200</v>
      </c>
      <c r="E22" s="393">
        <f>_xlfn.MAXIFS('4-Basis ruimtestaat'!M:M,'4-Basis ruimtestaat'!B:B,'2-Kosten per locatie'!A22)</f>
        <v>0</v>
      </c>
      <c r="F22" s="308" t="e">
        <f>SUMIF('4-Basis ruimtestaat'!B:B,'2-Kosten per locatie'!A22,'4-Basis ruimtestaat'!N:N)</f>
        <v>#DIV/0!</v>
      </c>
      <c r="G22" s="308">
        <f>SUMIF('4-Basis ruimtestaat'!B:B,'2-Kosten per locatie'!A22,'4-Basis ruimtestaat'!O:O)</f>
        <v>0</v>
      </c>
      <c r="H22" s="379" t="e">
        <f t="shared" si="0"/>
        <v>#DIV/0!</v>
      </c>
      <c r="I22" s="379">
        <f t="shared" si="1"/>
        <v>0</v>
      </c>
      <c r="J22" s="308" t="e">
        <f t="shared" si="2"/>
        <v>#DIV/0!</v>
      </c>
      <c r="K22" s="308">
        <f t="shared" si="3"/>
        <v>0</v>
      </c>
      <c r="L22" s="397" t="e">
        <f>(F22+H22)*'6-Opbouw uurtarief productie'!$E$47</f>
        <v>#DIV/0!</v>
      </c>
      <c r="M22" s="398" t="e">
        <f>(G22+I22)*'6-Opbouw uurtarief productie'!$E$47</f>
        <v>#DIV/0!</v>
      </c>
      <c r="N22" s="396" t="e">
        <f>J22*'7-Opbouw uurtarief toezicht'!$E$47</f>
        <v>#DIV/0!</v>
      </c>
      <c r="O22" s="309" t="e">
        <f>K22*'7-Opbouw uurtarief toezicht'!$E$47</f>
        <v>#DIV/0!</v>
      </c>
      <c r="P22" s="309">
        <f>SUMIF('8-Additionele kosten'!A:A,A22,'8-Additionele kosten'!H:H)</f>
        <v>0</v>
      </c>
      <c r="Q22" s="309">
        <f>SUMIF('10-Glasbewassing'!A:A,A22,'10-Glasbewassing'!G:G)</f>
        <v>0</v>
      </c>
      <c r="R22" s="309" t="e">
        <f t="shared" si="4"/>
        <v>#DIV/0!</v>
      </c>
      <c r="S22" s="309" t="e">
        <f t="shared" si="5"/>
        <v>#DIV/0!</v>
      </c>
      <c r="T22" s="17"/>
      <c r="U22" s="17"/>
      <c r="V22" s="17"/>
      <c r="W22" s="17"/>
      <c r="X22" s="17"/>
      <c r="Y22" s="17"/>
      <c r="Z22" s="17"/>
      <c r="AA22" s="17"/>
      <c r="AB22" s="17"/>
      <c r="AC22" s="17"/>
      <c r="AD22" s="17"/>
      <c r="AE22" s="17"/>
    </row>
    <row r="23" spans="1:31" ht="15" customHeight="1">
      <c r="A23" s="429" t="s">
        <v>606</v>
      </c>
      <c r="B23" s="444">
        <f>SUMIF('4-Basis ruimtestaat'!B:B,'2-Kosten per locatie'!A23,'4-Basis ruimtestaat'!J:J)</f>
        <v>1858.2200000000003</v>
      </c>
      <c r="C23" s="378">
        <v>1</v>
      </c>
      <c r="D23" s="393">
        <f>_xlfn.MAXIFS('4-Basis ruimtestaat'!L:L,'4-Basis ruimtestaat'!B:B,'2-Kosten per locatie'!A23)</f>
        <v>200</v>
      </c>
      <c r="E23" s="393">
        <f>_xlfn.MAXIFS('4-Basis ruimtestaat'!M:M,'4-Basis ruimtestaat'!B:B,'2-Kosten per locatie'!A23)</f>
        <v>0</v>
      </c>
      <c r="F23" s="308" t="e">
        <f>SUMIF('4-Basis ruimtestaat'!B:B,'2-Kosten per locatie'!A23,'4-Basis ruimtestaat'!N:N)</f>
        <v>#DIV/0!</v>
      </c>
      <c r="G23" s="308">
        <f>SUMIF('4-Basis ruimtestaat'!B:B,'2-Kosten per locatie'!A23,'4-Basis ruimtestaat'!O:O)</f>
        <v>0</v>
      </c>
      <c r="H23" s="379" t="e">
        <f t="shared" si="0"/>
        <v>#DIV/0!</v>
      </c>
      <c r="I23" s="379">
        <f t="shared" si="1"/>
        <v>0</v>
      </c>
      <c r="J23" s="308" t="e">
        <f t="shared" si="2"/>
        <v>#DIV/0!</v>
      </c>
      <c r="K23" s="308">
        <f t="shared" si="3"/>
        <v>0</v>
      </c>
      <c r="L23" s="397" t="e">
        <f>(F23+H23)*'6-Opbouw uurtarief productie'!$E$47</f>
        <v>#DIV/0!</v>
      </c>
      <c r="M23" s="398" t="e">
        <f>(G23+I23)*'6-Opbouw uurtarief productie'!$E$47</f>
        <v>#DIV/0!</v>
      </c>
      <c r="N23" s="396" t="e">
        <f>J23*'7-Opbouw uurtarief toezicht'!$E$47</f>
        <v>#DIV/0!</v>
      </c>
      <c r="O23" s="309" t="e">
        <f>K23*'7-Opbouw uurtarief toezicht'!$E$47</f>
        <v>#DIV/0!</v>
      </c>
      <c r="P23" s="309">
        <f>SUMIF('8-Additionele kosten'!A:A,A23,'8-Additionele kosten'!H:H)</f>
        <v>0</v>
      </c>
      <c r="Q23" s="309">
        <f>SUMIF('10-Glasbewassing'!A:A,A23,'10-Glasbewassing'!G:G)</f>
        <v>0</v>
      </c>
      <c r="R23" s="309" t="e">
        <f t="shared" si="4"/>
        <v>#DIV/0!</v>
      </c>
      <c r="S23" s="309" t="e">
        <f t="shared" si="5"/>
        <v>#DIV/0!</v>
      </c>
      <c r="T23" s="17"/>
      <c r="U23" s="17"/>
      <c r="V23" s="17"/>
      <c r="W23" s="17"/>
      <c r="X23" s="17"/>
      <c r="Y23" s="17"/>
      <c r="Z23" s="17"/>
      <c r="AA23" s="17"/>
      <c r="AB23" s="17"/>
      <c r="AC23" s="17"/>
      <c r="AD23" s="17"/>
      <c r="AE23" s="17"/>
    </row>
    <row r="24" spans="1:31" ht="15" customHeight="1">
      <c r="A24" s="429" t="s">
        <v>610</v>
      </c>
      <c r="B24" s="444">
        <f>SUMIF('4-Basis ruimtestaat'!B:B,'2-Kosten per locatie'!A24,'4-Basis ruimtestaat'!J:J)</f>
        <v>2551.64</v>
      </c>
      <c r="C24" s="378">
        <v>1</v>
      </c>
      <c r="D24" s="393">
        <f>_xlfn.MAXIFS('4-Basis ruimtestaat'!L:L,'4-Basis ruimtestaat'!B:B,'2-Kosten per locatie'!A24)</f>
        <v>255</v>
      </c>
      <c r="E24" s="393">
        <f>_xlfn.MAXIFS('4-Basis ruimtestaat'!M:M,'4-Basis ruimtestaat'!B:B,'2-Kosten per locatie'!A24)</f>
        <v>200</v>
      </c>
      <c r="F24" s="308" t="e">
        <f>SUMIF('4-Basis ruimtestaat'!B:B,'2-Kosten per locatie'!A24,'4-Basis ruimtestaat'!N:N)</f>
        <v>#DIV/0!</v>
      </c>
      <c r="G24" s="308" t="e">
        <f>SUMIF('4-Basis ruimtestaat'!B:B,'2-Kosten per locatie'!A24,'4-Basis ruimtestaat'!O:O)</f>
        <v>#DIV/0!</v>
      </c>
      <c r="H24" s="446"/>
      <c r="I24" s="446"/>
      <c r="J24" s="308" t="e">
        <f t="shared" si="2"/>
        <v>#DIV/0!</v>
      </c>
      <c r="K24" s="308" t="e">
        <f t="shared" si="3"/>
        <v>#DIV/0!</v>
      </c>
      <c r="L24" s="397" t="e">
        <f>(F24+H24)*'6-Opbouw uurtarief productie'!$E$47</f>
        <v>#DIV/0!</v>
      </c>
      <c r="M24" s="398" t="e">
        <f>(G24+I24)*'6-Opbouw uurtarief productie'!$E$47</f>
        <v>#DIV/0!</v>
      </c>
      <c r="N24" s="396" t="e">
        <f>J24*'7-Opbouw uurtarief toezicht'!$E$47</f>
        <v>#DIV/0!</v>
      </c>
      <c r="O24" s="309" t="e">
        <f>K24*'7-Opbouw uurtarief toezicht'!$E$47</f>
        <v>#DIV/0!</v>
      </c>
      <c r="P24" s="309">
        <f>SUMIF('8-Additionele kosten'!A:A,A24,'8-Additionele kosten'!H:H)</f>
        <v>0</v>
      </c>
      <c r="Q24" s="309">
        <f>SUMIF('10-Glasbewassing'!A:A,A24,'10-Glasbewassing'!G:G)</f>
        <v>0</v>
      </c>
      <c r="R24" s="309" t="e">
        <f t="shared" si="4"/>
        <v>#DIV/0!</v>
      </c>
      <c r="S24" s="309" t="e">
        <f t="shared" si="5"/>
        <v>#DIV/0!</v>
      </c>
      <c r="T24" s="17"/>
      <c r="U24" s="17"/>
      <c r="V24" s="17"/>
      <c r="W24" s="17"/>
      <c r="X24" s="17"/>
      <c r="Y24" s="17"/>
      <c r="Z24" s="17"/>
      <c r="AA24" s="17"/>
      <c r="AB24" s="17"/>
      <c r="AC24" s="17"/>
      <c r="AD24" s="17"/>
      <c r="AE24" s="17"/>
    </row>
    <row r="25" spans="1:31" ht="15" customHeight="1">
      <c r="A25" s="430" t="s">
        <v>613</v>
      </c>
      <c r="B25" s="444">
        <f>SUMIF('4-Basis ruimtestaat'!B:B,'2-Kosten per locatie'!A25,'4-Basis ruimtestaat'!J:J)</f>
        <v>206.29000000000002</v>
      </c>
      <c r="C25" s="378">
        <v>1</v>
      </c>
      <c r="D25" s="393">
        <f>_xlfn.MAXIFS('4-Basis ruimtestaat'!L:L,'4-Basis ruimtestaat'!B:B,'2-Kosten per locatie'!A25)</f>
        <v>255</v>
      </c>
      <c r="E25" s="393">
        <f>_xlfn.MAXIFS('4-Basis ruimtestaat'!M:M,'4-Basis ruimtestaat'!B:B,'2-Kosten per locatie'!A25)</f>
        <v>200</v>
      </c>
      <c r="F25" s="308" t="e">
        <f>SUMIF('4-Basis ruimtestaat'!B:B,'2-Kosten per locatie'!A25,'4-Basis ruimtestaat'!N:N)</f>
        <v>#DIV/0!</v>
      </c>
      <c r="G25" s="308" t="e">
        <f>SUMIF('4-Basis ruimtestaat'!B:B,'2-Kosten per locatie'!A25,'4-Basis ruimtestaat'!O:O)</f>
        <v>#DIV/0!</v>
      </c>
      <c r="H25" s="446"/>
      <c r="I25" s="446"/>
      <c r="J25" s="308" t="e">
        <f t="shared" si="2"/>
        <v>#DIV/0!</v>
      </c>
      <c r="K25" s="308" t="e">
        <f t="shared" si="3"/>
        <v>#DIV/0!</v>
      </c>
      <c r="L25" s="397" t="e">
        <f>(F25+H25)*'6-Opbouw uurtarief productie'!$E$47</f>
        <v>#DIV/0!</v>
      </c>
      <c r="M25" s="398" t="e">
        <f>(G25+I25)*'6-Opbouw uurtarief productie'!$E$47</f>
        <v>#DIV/0!</v>
      </c>
      <c r="N25" s="396" t="e">
        <f>J25*'7-Opbouw uurtarief toezicht'!$E$47</f>
        <v>#DIV/0!</v>
      </c>
      <c r="O25" s="309" t="e">
        <f>K25*'7-Opbouw uurtarief toezicht'!$E$47</f>
        <v>#DIV/0!</v>
      </c>
      <c r="P25" s="309" t="e">
        <f>SUMIF('8-Additionele kosten'!A:A,A25,'8-Additionele kosten'!H:H)</f>
        <v>#DIV/0!</v>
      </c>
      <c r="Q25" s="448" t="s">
        <v>871</v>
      </c>
      <c r="R25" s="309" t="e">
        <f t="shared" si="4"/>
        <v>#DIV/0!</v>
      </c>
      <c r="S25" s="309" t="e">
        <f t="shared" si="5"/>
        <v>#DIV/0!</v>
      </c>
      <c r="T25" s="17"/>
      <c r="U25" s="17"/>
      <c r="V25" s="17"/>
      <c r="W25" s="17"/>
      <c r="X25" s="17"/>
      <c r="Y25" s="17"/>
      <c r="Z25" s="17"/>
      <c r="AA25" s="17"/>
      <c r="AB25" s="17"/>
      <c r="AC25" s="17"/>
      <c r="AD25" s="17"/>
      <c r="AE25" s="17"/>
    </row>
    <row r="26" spans="1:31" ht="15" customHeight="1">
      <c r="A26" s="421" t="s">
        <v>620</v>
      </c>
      <c r="B26" s="444">
        <f>SUMIF('4-Basis ruimtestaat'!B:B,'2-Kosten per locatie'!A26,'4-Basis ruimtestaat'!J:J)</f>
        <v>1219.8500000000001</v>
      </c>
      <c r="C26" s="378">
        <v>1</v>
      </c>
      <c r="D26" s="393">
        <f>_xlfn.MAXIFS('4-Basis ruimtestaat'!L:L,'4-Basis ruimtestaat'!B:B,'2-Kosten per locatie'!A26)</f>
        <v>255</v>
      </c>
      <c r="E26" s="393">
        <f>_xlfn.MAXIFS('4-Basis ruimtestaat'!M:M,'4-Basis ruimtestaat'!B:B,'2-Kosten per locatie'!A26)</f>
        <v>200</v>
      </c>
      <c r="F26" s="308" t="e">
        <f>SUMIF('4-Basis ruimtestaat'!B:B,'2-Kosten per locatie'!A26,'4-Basis ruimtestaat'!N:N)</f>
        <v>#DIV/0!</v>
      </c>
      <c r="G26" s="308" t="e">
        <f>SUMIF('4-Basis ruimtestaat'!B:B,'2-Kosten per locatie'!A26,'4-Basis ruimtestaat'!O:O)</f>
        <v>#DIV/0!</v>
      </c>
      <c r="H26" s="446"/>
      <c r="I26" s="446"/>
      <c r="J26" s="308" t="e">
        <f t="shared" si="2"/>
        <v>#DIV/0!</v>
      </c>
      <c r="K26" s="308" t="e">
        <f t="shared" si="3"/>
        <v>#DIV/0!</v>
      </c>
      <c r="L26" s="397" t="e">
        <f>(F26+H26)*'6-Opbouw uurtarief productie'!$E$47</f>
        <v>#DIV/0!</v>
      </c>
      <c r="M26" s="398" t="e">
        <f>(G26+I26)*'6-Opbouw uurtarief productie'!$E$47</f>
        <v>#DIV/0!</v>
      </c>
      <c r="N26" s="396" t="e">
        <f>J26*'7-Opbouw uurtarief toezicht'!$E$47</f>
        <v>#DIV/0!</v>
      </c>
      <c r="O26" s="309" t="e">
        <f>K26*'7-Opbouw uurtarief toezicht'!$E$47</f>
        <v>#DIV/0!</v>
      </c>
      <c r="P26" s="309" t="e">
        <f>SUMIF('8-Additionele kosten'!A:A,A26,'8-Additionele kosten'!H:H)</f>
        <v>#DIV/0!</v>
      </c>
      <c r="Q26" s="448" t="s">
        <v>871</v>
      </c>
      <c r="R26" s="309" t="e">
        <f t="shared" si="4"/>
        <v>#DIV/0!</v>
      </c>
      <c r="S26" s="309" t="e">
        <f t="shared" si="5"/>
        <v>#DIV/0!</v>
      </c>
      <c r="T26" s="17"/>
      <c r="U26" s="17"/>
      <c r="V26" s="17"/>
      <c r="W26" s="17"/>
      <c r="X26" s="17"/>
      <c r="Y26" s="17"/>
      <c r="Z26" s="17"/>
      <c r="AA26" s="17"/>
      <c r="AB26" s="17"/>
      <c r="AC26" s="17"/>
      <c r="AD26" s="17"/>
      <c r="AE26" s="17"/>
    </row>
    <row r="27" spans="1:31" ht="15" customHeight="1">
      <c r="A27" s="421" t="s">
        <v>712</v>
      </c>
      <c r="B27" s="444">
        <f>SUMIF('4-Basis ruimtestaat'!B:B,'2-Kosten per locatie'!A27,'4-Basis ruimtestaat'!J:J)</f>
        <v>510.09999999999991</v>
      </c>
      <c r="C27" s="378">
        <v>1</v>
      </c>
      <c r="D27" s="393">
        <f>_xlfn.MAXIFS('4-Basis ruimtestaat'!L:L,'4-Basis ruimtestaat'!B:B,'2-Kosten per locatie'!A27)</f>
        <v>255</v>
      </c>
      <c r="E27" s="393">
        <f>_xlfn.MAXIFS('4-Basis ruimtestaat'!M:M,'4-Basis ruimtestaat'!B:B,'2-Kosten per locatie'!A27)</f>
        <v>0</v>
      </c>
      <c r="F27" s="308" t="e">
        <f>SUMIF('4-Basis ruimtestaat'!B:B,'2-Kosten per locatie'!A27,'4-Basis ruimtestaat'!N:N)</f>
        <v>#DIV/0!</v>
      </c>
      <c r="G27" s="308">
        <f>SUMIF('4-Basis ruimtestaat'!B:B,'2-Kosten per locatie'!A27,'4-Basis ruimtestaat'!O:O)</f>
        <v>0</v>
      </c>
      <c r="H27" s="379" t="e">
        <f t="shared" ref="H27:I32" si="6">IF(F27&lt;(D27*$E$2),D27*$E$2-F27,0)</f>
        <v>#DIV/0!</v>
      </c>
      <c r="I27" s="379">
        <f t="shared" si="6"/>
        <v>0</v>
      </c>
      <c r="J27" s="308" t="e">
        <f t="shared" si="2"/>
        <v>#DIV/0!</v>
      </c>
      <c r="K27" s="308">
        <f t="shared" si="3"/>
        <v>0</v>
      </c>
      <c r="L27" s="397" t="e">
        <f>(F27+H27)*'6-Opbouw uurtarief productie'!$E$47</f>
        <v>#DIV/0!</v>
      </c>
      <c r="M27" s="398" t="e">
        <f>(G27+I27)*'6-Opbouw uurtarief productie'!$E$47</f>
        <v>#DIV/0!</v>
      </c>
      <c r="N27" s="396" t="e">
        <f>J27*'7-Opbouw uurtarief toezicht'!$E$47</f>
        <v>#DIV/0!</v>
      </c>
      <c r="O27" s="309" t="e">
        <f>K27*'7-Opbouw uurtarief toezicht'!$E$47</f>
        <v>#DIV/0!</v>
      </c>
      <c r="P27" s="309">
        <f>SUMIF('8-Additionele kosten'!A:A,A27,'8-Additionele kosten'!H:H)</f>
        <v>0</v>
      </c>
      <c r="Q27" s="309">
        <f>SUMIF('10-Glasbewassing'!A:A,A27,'10-Glasbewassing'!G:G)</f>
        <v>0</v>
      </c>
      <c r="R27" s="309" t="e">
        <f t="shared" si="4"/>
        <v>#DIV/0!</v>
      </c>
      <c r="S27" s="309" t="e">
        <f t="shared" si="5"/>
        <v>#DIV/0!</v>
      </c>
      <c r="T27" s="17"/>
      <c r="U27" s="17"/>
      <c r="V27" s="17"/>
      <c r="W27" s="17"/>
      <c r="X27" s="17"/>
      <c r="Y27" s="17"/>
      <c r="Z27" s="17"/>
      <c r="AA27" s="17"/>
      <c r="AB27" s="17"/>
      <c r="AC27" s="17"/>
      <c r="AD27" s="17"/>
      <c r="AE27" s="17"/>
    </row>
    <row r="28" spans="1:31" ht="15" customHeight="1">
      <c r="A28" s="430" t="s">
        <v>686</v>
      </c>
      <c r="B28" s="444">
        <f>SUMIF('4-Basis ruimtestaat'!B:B,'2-Kosten per locatie'!A28,'4-Basis ruimtestaat'!J:J)</f>
        <v>3062.7000000000003</v>
      </c>
      <c r="C28" s="378">
        <v>1</v>
      </c>
      <c r="D28" s="393">
        <f>_xlfn.MAXIFS('4-Basis ruimtestaat'!L:L,'4-Basis ruimtestaat'!B:B,'2-Kosten per locatie'!A28)</f>
        <v>200</v>
      </c>
      <c r="E28" s="393">
        <f>_xlfn.MAXIFS('4-Basis ruimtestaat'!M:M,'4-Basis ruimtestaat'!B:B,'2-Kosten per locatie'!A28)</f>
        <v>0</v>
      </c>
      <c r="F28" s="308" t="e">
        <f>SUMIF('4-Basis ruimtestaat'!B:B,'2-Kosten per locatie'!A28,'4-Basis ruimtestaat'!N:N)</f>
        <v>#DIV/0!</v>
      </c>
      <c r="G28" s="308">
        <f>SUMIF('4-Basis ruimtestaat'!B:B,'2-Kosten per locatie'!A28,'4-Basis ruimtestaat'!O:O)</f>
        <v>0</v>
      </c>
      <c r="H28" s="379" t="e">
        <f t="shared" si="6"/>
        <v>#DIV/0!</v>
      </c>
      <c r="I28" s="379">
        <f t="shared" si="6"/>
        <v>0</v>
      </c>
      <c r="J28" s="308" t="e">
        <f t="shared" si="2"/>
        <v>#DIV/0!</v>
      </c>
      <c r="K28" s="308">
        <f t="shared" si="3"/>
        <v>0</v>
      </c>
      <c r="L28" s="397" t="e">
        <f>(F28+H28)*'6-Opbouw uurtarief productie'!$E$47</f>
        <v>#DIV/0!</v>
      </c>
      <c r="M28" s="398" t="e">
        <f>(G28+I28)*'6-Opbouw uurtarief productie'!$E$47</f>
        <v>#DIV/0!</v>
      </c>
      <c r="N28" s="396" t="e">
        <f>J28*'7-Opbouw uurtarief toezicht'!$E$47</f>
        <v>#DIV/0!</v>
      </c>
      <c r="O28" s="309" t="e">
        <f>K28*'7-Opbouw uurtarief toezicht'!$E$47</f>
        <v>#DIV/0!</v>
      </c>
      <c r="P28" s="309">
        <f>SUMIF('8-Additionele kosten'!A:A,A28,'8-Additionele kosten'!H:H)</f>
        <v>0</v>
      </c>
      <c r="Q28" s="309">
        <f>SUMIF('10-Glasbewassing'!A:A,A28,'10-Glasbewassing'!G:G)</f>
        <v>0</v>
      </c>
      <c r="R28" s="309" t="e">
        <f t="shared" si="4"/>
        <v>#DIV/0!</v>
      </c>
      <c r="S28" s="309" t="e">
        <f t="shared" si="5"/>
        <v>#DIV/0!</v>
      </c>
      <c r="T28" s="17"/>
      <c r="U28" s="17"/>
      <c r="V28" s="17"/>
      <c r="W28" s="17"/>
      <c r="X28" s="17"/>
      <c r="Y28" s="17"/>
      <c r="Z28" s="17"/>
      <c r="AA28" s="17"/>
      <c r="AB28" s="17"/>
      <c r="AC28" s="17"/>
      <c r="AD28" s="17"/>
      <c r="AE28" s="17"/>
    </row>
    <row r="29" spans="1:31" ht="15" customHeight="1">
      <c r="A29" s="431" t="s">
        <v>716</v>
      </c>
      <c r="B29" s="444">
        <f>SUMIF('4-Basis ruimtestaat'!B:B,'2-Kosten per locatie'!A29,'4-Basis ruimtestaat'!J:J)</f>
        <v>2350.9500000000007</v>
      </c>
      <c r="C29" s="378">
        <v>1</v>
      </c>
      <c r="D29" s="393">
        <f>_xlfn.MAXIFS('4-Basis ruimtestaat'!L:L,'4-Basis ruimtestaat'!B:B,'2-Kosten per locatie'!A29)</f>
        <v>200</v>
      </c>
      <c r="E29" s="393">
        <f>_xlfn.MAXIFS('4-Basis ruimtestaat'!M:M,'4-Basis ruimtestaat'!B:B,'2-Kosten per locatie'!A29)</f>
        <v>0</v>
      </c>
      <c r="F29" s="308" t="e">
        <f>SUMIF('4-Basis ruimtestaat'!B:B,'2-Kosten per locatie'!A29,'4-Basis ruimtestaat'!N:N)</f>
        <v>#DIV/0!</v>
      </c>
      <c r="G29" s="308">
        <f>SUMIF('4-Basis ruimtestaat'!B:B,'2-Kosten per locatie'!A29,'4-Basis ruimtestaat'!O:O)</f>
        <v>0</v>
      </c>
      <c r="H29" s="379" t="e">
        <f t="shared" si="6"/>
        <v>#DIV/0!</v>
      </c>
      <c r="I29" s="379">
        <f t="shared" si="6"/>
        <v>0</v>
      </c>
      <c r="J29" s="308" t="e">
        <f t="shared" si="2"/>
        <v>#DIV/0!</v>
      </c>
      <c r="K29" s="308">
        <f t="shared" si="3"/>
        <v>0</v>
      </c>
      <c r="L29" s="397" t="e">
        <f>(F29+H29)*'6-Opbouw uurtarief productie'!$E$47</f>
        <v>#DIV/0!</v>
      </c>
      <c r="M29" s="398" t="e">
        <f>(G29+I29)*'6-Opbouw uurtarief productie'!$E$47</f>
        <v>#DIV/0!</v>
      </c>
      <c r="N29" s="396" t="e">
        <f>J29*'7-Opbouw uurtarief toezicht'!$E$47</f>
        <v>#DIV/0!</v>
      </c>
      <c r="O29" s="309" t="e">
        <f>K29*'7-Opbouw uurtarief toezicht'!$E$47</f>
        <v>#DIV/0!</v>
      </c>
      <c r="P29" s="309">
        <f>SUMIF('8-Additionele kosten'!A:A,A29,'8-Additionele kosten'!H:H)</f>
        <v>0</v>
      </c>
      <c r="Q29" s="309">
        <f>SUMIF('10-Glasbewassing'!A:A,A29,'10-Glasbewassing'!G:G)</f>
        <v>0</v>
      </c>
      <c r="R29" s="309" t="e">
        <f t="shared" si="4"/>
        <v>#DIV/0!</v>
      </c>
      <c r="S29" s="309" t="e">
        <f t="shared" si="5"/>
        <v>#DIV/0!</v>
      </c>
      <c r="T29" s="17"/>
      <c r="U29" s="17"/>
      <c r="V29" s="17"/>
      <c r="W29" s="17"/>
      <c r="X29" s="17"/>
      <c r="Y29" s="17"/>
      <c r="Z29" s="17"/>
      <c r="AA29" s="17"/>
      <c r="AB29" s="17"/>
      <c r="AC29" s="17"/>
      <c r="AD29" s="17"/>
      <c r="AE29" s="17"/>
    </row>
    <row r="30" spans="1:31" ht="15" customHeight="1">
      <c r="A30" s="431" t="s">
        <v>754</v>
      </c>
      <c r="B30" s="444">
        <f>SUMIF('4-Basis ruimtestaat'!B:B,'2-Kosten per locatie'!A30,'4-Basis ruimtestaat'!J:J)</f>
        <v>292.35000000000002</v>
      </c>
      <c r="C30" s="378">
        <v>1</v>
      </c>
      <c r="D30" s="393">
        <f>_xlfn.MAXIFS('4-Basis ruimtestaat'!L:L,'4-Basis ruimtestaat'!B:B,'2-Kosten per locatie'!A30)</f>
        <v>255</v>
      </c>
      <c r="E30" s="393">
        <f>_xlfn.MAXIFS('4-Basis ruimtestaat'!M:M,'4-Basis ruimtestaat'!B:B,'2-Kosten per locatie'!A30)</f>
        <v>0</v>
      </c>
      <c r="F30" s="308" t="e">
        <f>SUMIF('4-Basis ruimtestaat'!B:B,'2-Kosten per locatie'!A30,'4-Basis ruimtestaat'!N:N)</f>
        <v>#DIV/0!</v>
      </c>
      <c r="G30" s="308">
        <f>SUMIF('4-Basis ruimtestaat'!B:B,'2-Kosten per locatie'!A30,'4-Basis ruimtestaat'!O:O)</f>
        <v>0</v>
      </c>
      <c r="H30" s="379" t="e">
        <f t="shared" si="6"/>
        <v>#DIV/0!</v>
      </c>
      <c r="I30" s="379">
        <f t="shared" si="6"/>
        <v>0</v>
      </c>
      <c r="J30" s="308" t="e">
        <f t="shared" si="2"/>
        <v>#DIV/0!</v>
      </c>
      <c r="K30" s="308">
        <f t="shared" si="3"/>
        <v>0</v>
      </c>
      <c r="L30" s="397" t="e">
        <f>(F30+H30)*'6-Opbouw uurtarief productie'!$E$47</f>
        <v>#DIV/0!</v>
      </c>
      <c r="M30" s="398" t="e">
        <f>(G30+I30)*'6-Opbouw uurtarief productie'!$E$47</f>
        <v>#DIV/0!</v>
      </c>
      <c r="N30" s="396" t="e">
        <f>J30*'7-Opbouw uurtarief toezicht'!$E$47</f>
        <v>#DIV/0!</v>
      </c>
      <c r="O30" s="309" t="e">
        <f>K30*'7-Opbouw uurtarief toezicht'!$E$47</f>
        <v>#DIV/0!</v>
      </c>
      <c r="P30" s="309">
        <f>SUMIF('8-Additionele kosten'!A:A,A30,'8-Additionele kosten'!H:H)</f>
        <v>0</v>
      </c>
      <c r="Q30" s="448" t="s">
        <v>871</v>
      </c>
      <c r="R30" s="309" t="e">
        <f t="shared" si="4"/>
        <v>#DIV/0!</v>
      </c>
      <c r="S30" s="309" t="e">
        <f t="shared" si="5"/>
        <v>#DIV/0!</v>
      </c>
      <c r="T30" s="17"/>
      <c r="U30" s="17"/>
      <c r="V30" s="17"/>
      <c r="W30" s="17"/>
      <c r="X30" s="17"/>
      <c r="Y30" s="17"/>
      <c r="Z30" s="17"/>
      <c r="AA30" s="17"/>
      <c r="AB30" s="17"/>
      <c r="AC30" s="17"/>
      <c r="AD30" s="17"/>
      <c r="AE30" s="17"/>
    </row>
    <row r="31" spans="1:31" ht="15" customHeight="1">
      <c r="A31" s="72" t="s">
        <v>905</v>
      </c>
      <c r="B31" s="444">
        <f>SUMIF('4-Basis ruimtestaat'!B:B,'2-Kosten per locatie'!A31,'4-Basis ruimtestaat'!J:J)</f>
        <v>956.27999999999986</v>
      </c>
      <c r="C31" s="378">
        <v>1</v>
      </c>
      <c r="D31" s="393">
        <f>_xlfn.MAXIFS('4-Basis ruimtestaat'!L:L,'4-Basis ruimtestaat'!B:B,'2-Kosten per locatie'!A31)</f>
        <v>200</v>
      </c>
      <c r="E31" s="393">
        <f>_xlfn.MAXIFS('4-Basis ruimtestaat'!M:M,'4-Basis ruimtestaat'!B:B,'2-Kosten per locatie'!A31)</f>
        <v>0</v>
      </c>
      <c r="F31" s="308" t="e">
        <f>SUMIF('4-Basis ruimtestaat'!B:B,'2-Kosten per locatie'!A31,'4-Basis ruimtestaat'!N:N)</f>
        <v>#DIV/0!</v>
      </c>
      <c r="G31" s="308">
        <f>SUMIF('4-Basis ruimtestaat'!B:B,'2-Kosten per locatie'!A31,'4-Basis ruimtestaat'!O:O)</f>
        <v>0</v>
      </c>
      <c r="H31" s="379" t="e">
        <f t="shared" si="6"/>
        <v>#DIV/0!</v>
      </c>
      <c r="I31" s="379">
        <f t="shared" si="6"/>
        <v>0</v>
      </c>
      <c r="J31" s="308" t="e">
        <f t="shared" si="2"/>
        <v>#DIV/0!</v>
      </c>
      <c r="K31" s="308">
        <f t="shared" si="3"/>
        <v>0</v>
      </c>
      <c r="L31" s="397" t="e">
        <f>(F31+H31)*'6-Opbouw uurtarief productie'!$E$47</f>
        <v>#DIV/0!</v>
      </c>
      <c r="M31" s="398" t="e">
        <f>(G31+I31)*'6-Opbouw uurtarief productie'!$E$47</f>
        <v>#DIV/0!</v>
      </c>
      <c r="N31" s="396" t="e">
        <f>J31*'7-Opbouw uurtarief toezicht'!$E$47</f>
        <v>#DIV/0!</v>
      </c>
      <c r="O31" s="309" t="e">
        <f>K31*'7-Opbouw uurtarief toezicht'!$E$47</f>
        <v>#DIV/0!</v>
      </c>
      <c r="P31" s="309">
        <f>SUMIF('8-Additionele kosten'!A:A,A31,'8-Additionele kosten'!H:H)</f>
        <v>0</v>
      </c>
      <c r="Q31" s="309">
        <f>SUMIF('10-Glasbewassing'!A:A,A31,'10-Glasbewassing'!G:G)</f>
        <v>0</v>
      </c>
      <c r="R31" s="309" t="e">
        <f t="shared" si="4"/>
        <v>#DIV/0!</v>
      </c>
      <c r="S31" s="309" t="e">
        <f t="shared" si="5"/>
        <v>#DIV/0!</v>
      </c>
      <c r="T31" s="17"/>
      <c r="U31" s="17"/>
      <c r="V31" s="17"/>
      <c r="W31" s="17"/>
      <c r="X31" s="17"/>
      <c r="Y31" s="17"/>
      <c r="Z31" s="17"/>
      <c r="AA31" s="17"/>
      <c r="AB31" s="17"/>
      <c r="AC31" s="17"/>
      <c r="AD31" s="17"/>
      <c r="AE31" s="17"/>
    </row>
    <row r="32" spans="1:31" ht="15" customHeight="1">
      <c r="A32" s="380" t="s">
        <v>197</v>
      </c>
      <c r="B32" s="444">
        <f>SUMIF('4-Basis ruimtestaat'!B:B,'2-Kosten per locatie'!A32,'4-Basis ruimtestaat'!J:J)</f>
        <v>0</v>
      </c>
      <c r="C32" s="378">
        <v>1</v>
      </c>
      <c r="D32" s="393">
        <f>_xlfn.MAXIFS('4-Basis ruimtestaat'!L:L,'4-Basis ruimtestaat'!B:B,'2-Kosten per locatie'!A32)</f>
        <v>0</v>
      </c>
      <c r="E32" s="393">
        <f>_xlfn.MAXIFS('4-Basis ruimtestaat'!M:M,'4-Basis ruimtestaat'!B:B,'2-Kosten per locatie'!A32)</f>
        <v>0</v>
      </c>
      <c r="F32" s="308">
        <f>SUMIF('4-Basis ruimtestaat'!B:B,'2-Kosten per locatie'!A32,'4-Basis ruimtestaat'!N:N)*C32</f>
        <v>0</v>
      </c>
      <c r="G32" s="308">
        <f>SUMIF('4-Basis ruimtestaat'!B:B,'2-Kosten per locatie'!A32,'4-Basis ruimtestaat'!O:O)*C32</f>
        <v>0</v>
      </c>
      <c r="H32" s="379">
        <f t="shared" si="6"/>
        <v>0</v>
      </c>
      <c r="I32" s="379">
        <f t="shared" si="6"/>
        <v>0</v>
      </c>
      <c r="J32" s="308">
        <f t="shared" si="2"/>
        <v>0</v>
      </c>
      <c r="K32" s="308">
        <f t="shared" si="3"/>
        <v>0</v>
      </c>
      <c r="L32" s="397" t="e">
        <f>(F32+H32)*'6-Opbouw uurtarief productie'!$E$47</f>
        <v>#DIV/0!</v>
      </c>
      <c r="M32" s="398" t="e">
        <f>(G32+I32)*'6-Opbouw uurtarief productie'!$E$47</f>
        <v>#DIV/0!</v>
      </c>
      <c r="N32" s="396" t="e">
        <f>J32*'7-Opbouw uurtarief toezicht'!$E$47</f>
        <v>#DIV/0!</v>
      </c>
      <c r="O32" s="309" t="e">
        <f>K32*'7-Opbouw uurtarief toezicht'!$E$47</f>
        <v>#DIV/0!</v>
      </c>
      <c r="P32" s="309">
        <f>SUMIF('8-Additionele kosten'!A:A,A32,'8-Additionele kosten'!H:H)</f>
        <v>0</v>
      </c>
      <c r="Q32" s="309">
        <f>SUMIF('10-Glasbewassing'!A:A,A32,'10-Glasbewassing'!G:G)</f>
        <v>0</v>
      </c>
      <c r="R32" s="309" t="e">
        <f t="shared" si="4"/>
        <v>#DIV/0!</v>
      </c>
      <c r="S32" s="309" t="e">
        <f t="shared" si="5"/>
        <v>#DIV/0!</v>
      </c>
      <c r="T32" s="17"/>
      <c r="U32" s="17"/>
      <c r="V32" s="17"/>
      <c r="W32" s="17"/>
      <c r="X32" s="17"/>
      <c r="Y32" s="17"/>
      <c r="Z32" s="17"/>
      <c r="AA32" s="17"/>
      <c r="AB32" s="17"/>
      <c r="AC32" s="17"/>
      <c r="AD32" s="17"/>
      <c r="AE32" s="17"/>
    </row>
    <row r="33" spans="1:27" s="23" customFormat="1" ht="15" customHeight="1">
      <c r="A33" s="22" t="s">
        <v>9</v>
      </c>
      <c r="B33" s="445">
        <f>SUM(B13:B32)</f>
        <v>32578.07</v>
      </c>
      <c r="C33" s="382"/>
      <c r="D33" s="356"/>
      <c r="E33" s="356"/>
      <c r="F33" s="443" t="e">
        <f t="shared" ref="F33:S33" si="7">SUM(F13:F32)</f>
        <v>#DIV/0!</v>
      </c>
      <c r="G33" s="443" t="e">
        <f t="shared" si="7"/>
        <v>#DIV/0!</v>
      </c>
      <c r="H33" s="443" t="e">
        <f t="shared" si="7"/>
        <v>#DIV/0!</v>
      </c>
      <c r="I33" s="443" t="e">
        <f t="shared" si="7"/>
        <v>#DIV/0!</v>
      </c>
      <c r="J33" s="443" t="e">
        <f t="shared" si="7"/>
        <v>#DIV/0!</v>
      </c>
      <c r="K33" s="443" t="e">
        <f t="shared" si="7"/>
        <v>#DIV/0!</v>
      </c>
      <c r="L33" s="432" t="e">
        <f t="shared" si="7"/>
        <v>#DIV/0!</v>
      </c>
      <c r="M33" s="432" t="e">
        <f t="shared" si="7"/>
        <v>#DIV/0!</v>
      </c>
      <c r="N33" s="432" t="e">
        <f t="shared" si="7"/>
        <v>#DIV/0!</v>
      </c>
      <c r="O33" s="432" t="e">
        <f t="shared" si="7"/>
        <v>#DIV/0!</v>
      </c>
      <c r="P33" s="432" t="e">
        <f t="shared" si="7"/>
        <v>#DIV/0!</v>
      </c>
      <c r="Q33" s="432">
        <f t="shared" si="7"/>
        <v>0</v>
      </c>
      <c r="R33" s="432" t="e">
        <f t="shared" si="7"/>
        <v>#DIV/0!</v>
      </c>
      <c r="S33" s="432" t="e">
        <f t="shared" si="7"/>
        <v>#DIV/0!</v>
      </c>
    </row>
    <row r="34" spans="1:27" ht="14.1" customHeight="1">
      <c r="D34" s="17"/>
      <c r="E34" s="17"/>
      <c r="F34" s="17"/>
      <c r="G34" s="17"/>
      <c r="H34" s="17"/>
      <c r="I34" s="17"/>
      <c r="J34" s="17"/>
      <c r="K34" s="17"/>
      <c r="L34" s="17"/>
      <c r="M34" s="17"/>
      <c r="N34" s="17"/>
      <c r="O34" s="17"/>
      <c r="P34" s="17"/>
      <c r="Q34" s="17"/>
      <c r="R34" s="17"/>
      <c r="S34" s="17"/>
      <c r="T34" s="17"/>
      <c r="U34" s="17"/>
      <c r="V34" s="17"/>
      <c r="W34" s="17"/>
      <c r="X34" s="17"/>
      <c r="Y34" s="17"/>
      <c r="Z34" s="17"/>
      <c r="AA34" s="17"/>
    </row>
    <row r="35" spans="1:27" ht="14.1" customHeight="1">
      <c r="D35" s="17"/>
      <c r="E35" s="17"/>
      <c r="F35" s="17"/>
      <c r="G35" s="17"/>
      <c r="H35" s="17"/>
      <c r="I35" s="17"/>
      <c r="J35" s="17"/>
      <c r="K35" s="17"/>
      <c r="L35" s="17"/>
      <c r="M35" s="17"/>
      <c r="N35" s="17"/>
      <c r="O35" s="17"/>
      <c r="P35" s="17"/>
      <c r="Q35" s="17"/>
      <c r="R35" s="17"/>
      <c r="S35" s="17"/>
      <c r="T35" s="17"/>
      <c r="U35" s="17"/>
      <c r="V35" s="17"/>
      <c r="W35" s="17"/>
      <c r="X35" s="17"/>
      <c r="Y35" s="17"/>
      <c r="Z35" s="17"/>
      <c r="AA35" s="17"/>
    </row>
    <row r="36" spans="1:27" ht="14.1" customHeight="1">
      <c r="D36" s="17"/>
      <c r="E36" s="17"/>
      <c r="F36" s="17"/>
      <c r="G36" s="17"/>
      <c r="H36" s="17"/>
      <c r="I36" s="17"/>
      <c r="J36" s="17"/>
      <c r="K36" s="17"/>
      <c r="L36" s="17"/>
      <c r="M36" s="17"/>
      <c r="N36" s="17"/>
      <c r="O36" s="17"/>
      <c r="P36" s="17"/>
      <c r="Q36" s="17"/>
      <c r="R36" s="17"/>
      <c r="S36" s="17"/>
      <c r="T36" s="17"/>
      <c r="U36" s="17"/>
      <c r="V36" s="17"/>
      <c r="W36" s="17"/>
      <c r="X36" s="17"/>
      <c r="Y36" s="17"/>
      <c r="Z36" s="17"/>
      <c r="AA36" s="17"/>
    </row>
    <row r="37" spans="1:27" ht="14.1" customHeight="1">
      <c r="D37" s="17"/>
      <c r="E37" s="17"/>
      <c r="F37" s="17"/>
      <c r="G37" s="17"/>
      <c r="H37" s="17"/>
      <c r="I37" s="17"/>
      <c r="J37" s="17"/>
      <c r="K37" s="17"/>
      <c r="L37" s="17"/>
      <c r="M37" s="17"/>
      <c r="N37" s="17"/>
      <c r="O37" s="17"/>
      <c r="P37" s="17"/>
      <c r="Q37" s="17"/>
      <c r="R37" s="17"/>
      <c r="S37" s="17"/>
      <c r="T37" s="17"/>
      <c r="U37" s="17"/>
      <c r="V37" s="17"/>
      <c r="W37" s="17"/>
      <c r="X37" s="17"/>
      <c r="Y37" s="17"/>
      <c r="Z37" s="17"/>
      <c r="AA37" s="17"/>
    </row>
    <row r="38" spans="1:27" ht="14.1" customHeight="1">
      <c r="D38" s="17"/>
      <c r="E38" s="17"/>
      <c r="F38" s="17"/>
      <c r="G38" s="17"/>
      <c r="H38" s="17"/>
      <c r="I38" s="17"/>
      <c r="J38" s="17"/>
      <c r="K38" s="17"/>
      <c r="L38" s="17"/>
      <c r="M38" s="17"/>
      <c r="N38" s="17"/>
      <c r="O38" s="17"/>
      <c r="P38" s="17"/>
      <c r="Q38" s="17"/>
      <c r="R38" s="17"/>
      <c r="S38" s="17"/>
      <c r="T38" s="17"/>
      <c r="U38" s="17"/>
      <c r="V38" s="17"/>
      <c r="W38" s="17"/>
      <c r="X38" s="17"/>
      <c r="Y38" s="17"/>
      <c r="Z38" s="17"/>
      <c r="AA38" s="17"/>
    </row>
    <row r="39" spans="1:27" ht="14.1" customHeight="1">
      <c r="I39" s="17"/>
    </row>
    <row r="40" spans="1:27" ht="14.1" customHeight="1">
      <c r="I40" s="17"/>
    </row>
    <row r="41" spans="1:27" ht="14.1" customHeight="1">
      <c r="I41" s="17"/>
    </row>
  </sheetData>
  <printOptions horizontalCentered="1" gridLinesSet="0"/>
  <pageMargins left="0.19685039370078741" right="0.19685039370078741" top="0.59055118110236227" bottom="0.78740157480314965" header="0.39370078740157483" footer="0.19685039370078741"/>
  <pageSetup paperSize="9" scale="35" fitToHeight="0" orientation="landscape" r:id="rId1"/>
  <headerFooter alignWithMargins="0">
    <oddFooter>&amp;L&amp;"Verdana,Standaard"&amp;F-&amp;A
Atir b.v. ©&amp;R&amp;"Verdana,Standaard"printversie &amp;D</oddFooter>
  </headerFooter>
  <ignoredErrors>
    <ignoredError sqref="B9"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L38"/>
  <sheetViews>
    <sheetView showGridLines="0" zoomScaleNormal="100" workbookViewId="0">
      <pane ySplit="9" topLeftCell="A10" activePane="bottomLeft" state="frozen"/>
      <selection activeCell="B1" sqref="B1"/>
      <selection pane="bottomLeft" activeCell="J9" sqref="J9"/>
    </sheetView>
  </sheetViews>
  <sheetFormatPr defaultColWidth="9.109375" defaultRowHeight="13.2"/>
  <cols>
    <col min="1" max="1" width="32.109375" style="3" customWidth="1"/>
    <col min="2" max="2" width="9.109375" style="3" customWidth="1"/>
    <col min="3" max="6" width="9.109375" style="3"/>
    <col min="7" max="7" width="9.5546875" style="3" customWidth="1"/>
    <col min="8" max="8" width="9.109375" style="3"/>
    <col min="9" max="9" width="9.109375" style="28"/>
    <col min="10" max="10" width="10.109375" style="3" customWidth="1"/>
    <col min="11" max="11" width="1.6640625" style="3" customWidth="1"/>
    <col min="12" max="12" width="9.109375" style="28"/>
    <col min="13" max="13" width="9.109375" style="3"/>
    <col min="14" max="14" width="30.44140625" style="3" customWidth="1"/>
    <col min="15" max="16384" width="9.109375" style="3"/>
  </cols>
  <sheetData>
    <row r="1" spans="1:12">
      <c r="A1" s="285" t="s">
        <v>22</v>
      </c>
    </row>
    <row r="3" spans="1:12" ht="15">
      <c r="A3" s="26" t="str">
        <f>'2-Kosten per locatie'!A3</f>
        <v>Naam opdrachtgever</v>
      </c>
      <c r="B3" s="52" t="str">
        <f>'2-Kosten per locatie'!B3</f>
        <v>Stichting Christelijk Onderwijs Haaglanden</v>
      </c>
      <c r="C3" s="284"/>
    </row>
    <row r="4" spans="1:12" ht="15">
      <c r="A4" s="26" t="str">
        <f>'2-Kosten per locatie'!A4</f>
        <v>Calculatie onderdeel</v>
      </c>
      <c r="B4" s="52" t="str">
        <f ca="1">MID(CELL("bestandsnaam",$B$7),SEARCH("]",CELL("bestandsnaam",$B$7),1)+1,256)</f>
        <v>3-Productie normen</v>
      </c>
      <c r="C4" s="52"/>
    </row>
    <row r="5" spans="1:12" ht="15">
      <c r="A5" s="26" t="str">
        <f>'2-Kosten per locatie'!A5</f>
        <v>Gebouw/plaats</v>
      </c>
      <c r="B5" s="52" t="str">
        <f>'2-Kosten per locatie'!B5</f>
        <v>Den Haag</v>
      </c>
      <c r="C5" s="52"/>
    </row>
    <row r="6" spans="1:12" ht="15">
      <c r="A6" s="26" t="str">
        <f>'2-Kosten per locatie'!A6</f>
        <v>Referentie nummer</v>
      </c>
      <c r="B6" s="52" t="str">
        <f>'2-Kosten per locatie'!B6</f>
        <v>SCOH-EA-DK-RT-2023</v>
      </c>
      <c r="C6" s="52"/>
      <c r="E6" s="282" t="s">
        <v>168</v>
      </c>
      <c r="F6" s="283"/>
      <c r="G6" s="50" t="e">
        <f>SUM('4-Basis ruimtestaat'!U:U)/SUM('4-Basis ruimtestaat'!N:O)</f>
        <v>#DIV/0!</v>
      </c>
      <c r="H6" s="51" t="s">
        <v>169</v>
      </c>
    </row>
    <row r="7" spans="1:12">
      <c r="A7" s="29"/>
      <c r="B7" s="30"/>
      <c r="C7" s="30"/>
      <c r="D7" s="31"/>
      <c r="E7" s="32"/>
      <c r="F7" s="32"/>
      <c r="G7" s="33"/>
      <c r="J7" s="34"/>
      <c r="K7" s="35"/>
    </row>
    <row r="8" spans="1:12" ht="27.75" customHeight="1">
      <c r="A8" s="47" t="s">
        <v>97</v>
      </c>
      <c r="B8" s="48"/>
      <c r="C8" s="427">
        <v>80</v>
      </c>
      <c r="D8" s="427">
        <v>120</v>
      </c>
      <c r="E8" s="427">
        <v>210</v>
      </c>
      <c r="F8" s="427">
        <v>200</v>
      </c>
      <c r="G8" s="427">
        <v>255</v>
      </c>
      <c r="J8" s="286">
        <v>0</v>
      </c>
      <c r="K8" s="36"/>
    </row>
    <row r="9" spans="1:12" ht="58.2" customHeight="1">
      <c r="A9" s="277" t="s">
        <v>51</v>
      </c>
      <c r="B9" s="478" t="s">
        <v>118</v>
      </c>
      <c r="C9" s="479"/>
      <c r="D9" s="479"/>
      <c r="E9" s="479"/>
      <c r="F9" s="479"/>
      <c r="G9" s="480"/>
      <c r="I9" s="276" t="s">
        <v>170</v>
      </c>
      <c r="J9" s="49" t="s">
        <v>211</v>
      </c>
      <c r="K9" s="36"/>
      <c r="L9" s="276" t="s">
        <v>98</v>
      </c>
    </row>
    <row r="10" spans="1:12">
      <c r="A10" s="421" t="s">
        <v>176</v>
      </c>
      <c r="B10" s="445"/>
      <c r="C10" s="288"/>
      <c r="D10" s="288"/>
      <c r="E10" s="288"/>
      <c r="F10" s="288"/>
      <c r="G10" s="288"/>
      <c r="I10" s="278">
        <f>SUMIF('4-Basis ruimtestaat'!H:H,'3-Productie normen'!A10,'4-Basis ruimtestaat'!J:J)</f>
        <v>1962.79</v>
      </c>
      <c r="J10" s="400"/>
      <c r="K10" s="35"/>
      <c r="L10" s="428" t="s">
        <v>104</v>
      </c>
    </row>
    <row r="11" spans="1:12">
      <c r="A11" s="465" t="s">
        <v>17</v>
      </c>
      <c r="B11" s="445"/>
      <c r="C11" s="445"/>
      <c r="D11" s="445"/>
      <c r="E11" s="288"/>
      <c r="F11" s="288"/>
      <c r="G11" s="288"/>
      <c r="I11" s="278">
        <f>SUMIF('4-Basis ruimtestaat'!H:H,'3-Productie normen'!A11,'4-Basis ruimtestaat'!J:J)</f>
        <v>1100.8700000000001</v>
      </c>
      <c r="K11" s="35"/>
      <c r="L11" s="428" t="s">
        <v>106</v>
      </c>
    </row>
    <row r="12" spans="1:12">
      <c r="A12" s="465" t="s">
        <v>259</v>
      </c>
      <c r="B12" s="445"/>
      <c r="C12" s="445"/>
      <c r="D12" s="288"/>
      <c r="E12" s="288"/>
      <c r="F12" s="288"/>
      <c r="G12" s="288"/>
      <c r="I12" s="278">
        <f>SUMIF('4-Basis ruimtestaat'!H:H,'3-Productie normen'!A12,'4-Basis ruimtestaat'!J:J)</f>
        <v>6521.9400000000005</v>
      </c>
      <c r="L12" s="428" t="s">
        <v>105</v>
      </c>
    </row>
    <row r="13" spans="1:12">
      <c r="A13" s="465" t="s">
        <v>299</v>
      </c>
      <c r="B13" s="445"/>
      <c r="C13" s="288"/>
      <c r="D13" s="445"/>
      <c r="E13" s="445"/>
      <c r="F13" s="288"/>
      <c r="G13" s="445"/>
      <c r="I13" s="278">
        <f>SUMIF('4-Basis ruimtestaat'!H:H,'3-Productie normen'!A13,'4-Basis ruimtestaat'!J:J)</f>
        <v>4.8</v>
      </c>
      <c r="L13" s="428" t="s">
        <v>105</v>
      </c>
    </row>
    <row r="14" spans="1:12">
      <c r="A14" s="465" t="s">
        <v>236</v>
      </c>
      <c r="B14" s="445"/>
      <c r="C14" s="445"/>
      <c r="D14" s="445"/>
      <c r="E14" s="288"/>
      <c r="F14" s="288"/>
      <c r="G14" s="288"/>
      <c r="I14" s="278">
        <f>SUMIF('4-Basis ruimtestaat'!H:H,'3-Productie normen'!A14,'4-Basis ruimtestaat'!J:J)</f>
        <v>772.57999999999959</v>
      </c>
      <c r="L14" s="428" t="s">
        <v>105</v>
      </c>
    </row>
    <row r="15" spans="1:12">
      <c r="A15" s="465" t="s">
        <v>177</v>
      </c>
      <c r="B15" s="445"/>
      <c r="C15" s="288"/>
      <c r="D15" s="445"/>
      <c r="E15" s="288"/>
      <c r="F15" s="288"/>
      <c r="G15" s="288"/>
      <c r="I15" s="278">
        <f>SUMIF('4-Basis ruimtestaat'!H:H,'3-Productie normen'!A15,'4-Basis ruimtestaat'!J:J)</f>
        <v>352.95</v>
      </c>
      <c r="L15" s="428" t="s">
        <v>105</v>
      </c>
    </row>
    <row r="16" spans="1:12">
      <c r="A16" s="465" t="s">
        <v>256</v>
      </c>
      <c r="B16" s="445"/>
      <c r="C16" s="445"/>
      <c r="D16" s="445"/>
      <c r="E16" s="445"/>
      <c r="F16" s="288"/>
      <c r="G16" s="288"/>
      <c r="I16" s="278">
        <f>SUMIF('4-Basis ruimtestaat'!H:H,'3-Productie normen'!A16,'4-Basis ruimtestaat'!J:J)</f>
        <v>1875.4100000000003</v>
      </c>
      <c r="L16" s="428" t="s">
        <v>105</v>
      </c>
    </row>
    <row r="17" spans="1:12">
      <c r="A17" s="465" t="s">
        <v>265</v>
      </c>
      <c r="B17" s="445"/>
      <c r="C17" s="445"/>
      <c r="D17" s="445"/>
      <c r="E17" s="288"/>
      <c r="F17" s="288"/>
      <c r="G17" s="288"/>
      <c r="I17" s="278">
        <f>SUMIF('4-Basis ruimtestaat'!H:H,'3-Productie normen'!A17,'4-Basis ruimtestaat'!J:J)</f>
        <v>5566.1700000000019</v>
      </c>
      <c r="L17" s="428" t="s">
        <v>841</v>
      </c>
    </row>
    <row r="18" spans="1:12">
      <c r="A18" s="465" t="s">
        <v>309</v>
      </c>
      <c r="B18" s="445"/>
      <c r="C18" s="445"/>
      <c r="D18" s="288"/>
      <c r="E18" s="288"/>
      <c r="F18" s="288"/>
      <c r="G18" s="445"/>
      <c r="I18" s="278">
        <f>SUMIF('4-Basis ruimtestaat'!H:H,'3-Productie normen'!A18,'4-Basis ruimtestaat'!J:J)</f>
        <v>6346.050000000002</v>
      </c>
      <c r="L18" s="428" t="s">
        <v>841</v>
      </c>
    </row>
    <row r="19" spans="1:12">
      <c r="A19" s="465" t="s">
        <v>353</v>
      </c>
      <c r="B19" s="445"/>
      <c r="C19" s="445"/>
      <c r="D19" s="445"/>
      <c r="E19" s="288"/>
      <c r="F19" s="288"/>
      <c r="G19" s="288"/>
      <c r="I19" s="278">
        <f>SUMIF('4-Basis ruimtestaat'!H:H,'3-Productie normen'!A19,'4-Basis ruimtestaat'!J:J)</f>
        <v>769.96</v>
      </c>
      <c r="L19" s="428" t="s">
        <v>841</v>
      </c>
    </row>
    <row r="20" spans="1:12">
      <c r="A20" s="465" t="s">
        <v>246</v>
      </c>
      <c r="B20" s="445"/>
      <c r="C20" s="445"/>
      <c r="D20" s="445"/>
      <c r="E20" s="445"/>
      <c r="F20" s="288"/>
      <c r="G20" s="288"/>
      <c r="I20" s="278">
        <f>SUMIF('4-Basis ruimtestaat'!H:H,'3-Productie normen'!A20,'4-Basis ruimtestaat'!J:J)</f>
        <v>1408.1499999999999</v>
      </c>
      <c r="L20" s="428" t="s">
        <v>105</v>
      </c>
    </row>
    <row r="21" spans="1:12">
      <c r="A21" s="465" t="s">
        <v>286</v>
      </c>
      <c r="B21" s="445"/>
      <c r="C21" s="445"/>
      <c r="D21" s="445"/>
      <c r="E21" s="445"/>
      <c r="F21" s="288"/>
      <c r="G21" s="288"/>
      <c r="I21" s="278">
        <f>SUMIF('4-Basis ruimtestaat'!H:H,'3-Productie normen'!A21,'4-Basis ruimtestaat'!J:J)</f>
        <v>3406.4799999999996</v>
      </c>
      <c r="L21" s="428" t="s">
        <v>105</v>
      </c>
    </row>
    <row r="22" spans="1:12">
      <c r="A22" s="465" t="s">
        <v>90</v>
      </c>
      <c r="B22" s="445"/>
      <c r="C22" s="445"/>
      <c r="D22" s="445"/>
      <c r="E22" s="288"/>
      <c r="F22" s="288"/>
      <c r="G22" s="288"/>
      <c r="I22" s="278">
        <f>SUMIF('4-Basis ruimtestaat'!H:H,'3-Productie normen'!A22,'4-Basis ruimtestaat'!J:J)</f>
        <v>345.58</v>
      </c>
      <c r="L22" s="428" t="s">
        <v>105</v>
      </c>
    </row>
    <row r="23" spans="1:12">
      <c r="A23" s="465" t="s">
        <v>1</v>
      </c>
      <c r="B23" s="445"/>
      <c r="C23" s="445"/>
      <c r="D23" s="445"/>
      <c r="E23" s="445"/>
      <c r="F23" s="288"/>
      <c r="G23" s="288"/>
      <c r="I23" s="278">
        <f>SUMIF('4-Basis ruimtestaat'!H:H,'3-Productie normen'!A23,'4-Basis ruimtestaat'!J:J)</f>
        <v>433.02</v>
      </c>
      <c r="L23" s="428" t="s">
        <v>106</v>
      </c>
    </row>
    <row r="24" spans="1:12">
      <c r="A24" s="465" t="s">
        <v>278</v>
      </c>
      <c r="B24" s="445"/>
      <c r="C24" s="445"/>
      <c r="D24" s="445"/>
      <c r="E24" s="445"/>
      <c r="F24" s="288"/>
      <c r="G24" s="445"/>
      <c r="I24" s="278">
        <f>SUMIF('4-Basis ruimtestaat'!H:H,'3-Productie normen'!A24,'4-Basis ruimtestaat'!J:J)</f>
        <v>177.34</v>
      </c>
      <c r="L24" s="428" t="s">
        <v>106</v>
      </c>
    </row>
    <row r="25" spans="1:12">
      <c r="A25" s="37"/>
      <c r="B25" s="445"/>
      <c r="C25" s="445"/>
      <c r="D25" s="445"/>
      <c r="E25" s="445"/>
      <c r="F25" s="445"/>
      <c r="G25" s="445"/>
      <c r="I25" s="278">
        <f>SUMIF('4-Basis ruimtestaat'!H:H,'3-Productie normen'!A25,'4-Basis ruimtestaat'!J:J)</f>
        <v>0</v>
      </c>
      <c r="L25" s="38"/>
    </row>
    <row r="26" spans="1:12">
      <c r="A26" s="37" t="s">
        <v>100</v>
      </c>
      <c r="B26" s="335"/>
      <c r="C26" s="335"/>
      <c r="D26" s="335"/>
      <c r="E26" s="335"/>
      <c r="F26" s="42"/>
      <c r="G26" s="335"/>
      <c r="I26" s="278">
        <f>SUMIF('4-Basis ruimtestaat'!H:H,'3-Productie normen'!A26,'4-Basis ruimtestaat'!J:J)</f>
        <v>1543.1799999999996</v>
      </c>
      <c r="L26" s="38"/>
    </row>
    <row r="27" spans="1:12">
      <c r="A27" s="37"/>
      <c r="B27" s="39"/>
      <c r="C27" s="39"/>
      <c r="D27" s="39"/>
      <c r="E27" s="39"/>
      <c r="F27" s="43"/>
      <c r="G27" s="39"/>
      <c r="I27" s="278"/>
      <c r="K27" s="36"/>
      <c r="L27" s="38"/>
    </row>
    <row r="28" spans="1:12">
      <c r="A28" s="279" t="s">
        <v>9</v>
      </c>
      <c r="B28" s="172"/>
      <c r="C28" s="172"/>
      <c r="D28" s="172"/>
      <c r="E28" s="172"/>
      <c r="F28" s="44"/>
      <c r="G28" s="172"/>
      <c r="I28" s="281">
        <f>SUM(I10:I27)</f>
        <v>32587.270000000008</v>
      </c>
      <c r="K28" s="35"/>
      <c r="L28" s="280"/>
    </row>
    <row r="29" spans="1:12">
      <c r="I29" s="3"/>
      <c r="K29" s="35"/>
      <c r="L29" s="3"/>
    </row>
    <row r="30" spans="1:12">
      <c r="A30" s="45" t="s">
        <v>167</v>
      </c>
      <c r="B30" s="46">
        <v>2</v>
      </c>
      <c r="C30" s="46">
        <v>3</v>
      </c>
      <c r="D30" s="46">
        <v>4</v>
      </c>
      <c r="E30" s="46">
        <v>5</v>
      </c>
      <c r="F30" s="46">
        <v>6</v>
      </c>
      <c r="G30" s="46">
        <v>7</v>
      </c>
    </row>
    <row r="32" spans="1:12">
      <c r="A32" s="408" t="s">
        <v>185</v>
      </c>
      <c r="B32" s="408" t="s">
        <v>99</v>
      </c>
      <c r="C32" s="409" t="s">
        <v>165</v>
      </c>
    </row>
    <row r="33" spans="1:3">
      <c r="A33" s="413"/>
      <c r="B33" s="410"/>
      <c r="C33" s="411">
        <v>2</v>
      </c>
    </row>
    <row r="34" spans="1:3">
      <c r="A34" s="413" t="s">
        <v>845</v>
      </c>
      <c r="B34" s="410">
        <v>80</v>
      </c>
      <c r="C34" s="411">
        <v>3</v>
      </c>
    </row>
    <row r="35" spans="1:3">
      <c r="A35" s="413" t="s">
        <v>846</v>
      </c>
      <c r="B35" s="410">
        <v>120</v>
      </c>
      <c r="C35" s="411">
        <v>4</v>
      </c>
    </row>
    <row r="36" spans="1:3">
      <c r="A36" s="413" t="s">
        <v>843</v>
      </c>
      <c r="B36" s="410">
        <v>210</v>
      </c>
      <c r="C36" s="411">
        <v>5</v>
      </c>
    </row>
    <row r="37" spans="1:3">
      <c r="A37" s="413" t="s">
        <v>842</v>
      </c>
      <c r="B37" s="410">
        <v>200</v>
      </c>
      <c r="C37" s="411">
        <v>6</v>
      </c>
    </row>
    <row r="38" spans="1:3">
      <c r="A38" s="413" t="s">
        <v>844</v>
      </c>
      <c r="B38" s="412">
        <v>255</v>
      </c>
      <c r="C38" s="411">
        <v>7</v>
      </c>
    </row>
  </sheetData>
  <mergeCells count="1">
    <mergeCell ref="B9:G9"/>
  </mergeCells>
  <pageMargins left="0.7" right="0.7" top="0.75" bottom="0.75" header="0.3" footer="0.3"/>
  <pageSetup paperSize="9" scale="48" orientation="landscape" horizontalDpi="200" verticalDpi="200" r:id="rId1"/>
  <headerFooter>
    <oddFooter>&amp;L&amp;F-&amp;A
Atir b.v. ©&amp;Cprintversie &amp;D</oddFoot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pageSetUpPr fitToPage="1"/>
  </sheetPr>
  <dimension ref="A1:U1098"/>
  <sheetViews>
    <sheetView showGridLines="0" showZeros="0" zoomScaleNormal="100" zoomScalePageLayoutView="75" workbookViewId="0">
      <pane xSplit="1" ySplit="9" topLeftCell="B10" activePane="bottomRight" state="frozen"/>
      <selection activeCell="B1" sqref="B1"/>
      <selection pane="topRight" activeCell="B1" sqref="B1"/>
      <selection pane="bottomLeft" activeCell="B1" sqref="B1"/>
      <selection pane="bottomRight" activeCell="F18" sqref="F18"/>
    </sheetView>
  </sheetViews>
  <sheetFormatPr defaultColWidth="8.6640625" defaultRowHeight="14.1" customHeight="1"/>
  <cols>
    <col min="1" max="1" width="5" style="3" bestFit="1" customWidth="1"/>
    <col min="2" max="2" width="27.5546875" style="3" customWidth="1"/>
    <col min="3" max="3" width="22.5546875" style="3" customWidth="1"/>
    <col min="4" max="4" width="19.5546875" style="422" customWidth="1"/>
    <col min="5" max="5" width="18.6640625" style="422" customWidth="1"/>
    <col min="6" max="6" width="10.109375" style="3" customWidth="1"/>
    <col min="7" max="7" width="23.44140625" style="3" customWidth="1"/>
    <col min="8" max="8" width="32.33203125" style="3" customWidth="1"/>
    <col min="9" max="9" width="12.109375" style="3" bestFit="1" customWidth="1"/>
    <col min="10" max="10" width="8" style="3" bestFit="1" customWidth="1"/>
    <col min="11" max="11" width="10.6640625" style="201" customWidth="1"/>
    <col min="12" max="13" width="9.109375" style="90" customWidth="1"/>
    <col min="14" max="15" width="12.5546875" style="3" bestFit="1" customWidth="1"/>
    <col min="16" max="16" width="12" style="3" bestFit="1" customWidth="1"/>
    <col min="17" max="17" width="16.6640625" style="3" customWidth="1"/>
    <col min="18" max="18" width="9.33203125" style="3" customWidth="1"/>
    <col min="19" max="19" width="35.109375" style="3" customWidth="1"/>
    <col min="20" max="20" width="3" style="3" customWidth="1"/>
    <col min="21" max="21" width="11.109375" style="3" customWidth="1"/>
    <col min="22" max="22" width="15.5546875" style="3" bestFit="1" customWidth="1"/>
    <col min="23" max="16384" width="8.6640625" style="3"/>
  </cols>
  <sheetData>
    <row r="1" spans="1:21" ht="13.2">
      <c r="A1" s="54">
        <v>1</v>
      </c>
      <c r="B1" s="285" t="s">
        <v>22</v>
      </c>
      <c r="L1" s="3"/>
      <c r="M1" s="28"/>
    </row>
    <row r="2" spans="1:21" ht="14.1" customHeight="1">
      <c r="A2" s="54">
        <f>A1+1</f>
        <v>2</v>
      </c>
      <c r="B2" s="55"/>
      <c r="C2" s="55"/>
      <c r="D2" s="57"/>
      <c r="E2" s="57"/>
      <c r="F2" s="57"/>
      <c r="G2" s="58"/>
      <c r="H2" s="58"/>
      <c r="I2" s="59"/>
      <c r="J2" s="60"/>
      <c r="K2" s="348"/>
      <c r="L2" s="61"/>
      <c r="M2" s="61"/>
      <c r="N2" s="59"/>
      <c r="O2" s="59"/>
      <c r="P2" s="62"/>
      <c r="Q2" s="62"/>
      <c r="R2" s="58"/>
      <c r="S2" s="58"/>
    </row>
    <row r="3" spans="1:21" ht="14.1" customHeight="1">
      <c r="A3" s="54">
        <f t="shared" ref="A3:A66" si="0">A2+1</f>
        <v>3</v>
      </c>
      <c r="B3" s="26" t="str">
        <f>'2-Kosten per locatie'!A3</f>
        <v>Naam opdrachtgever</v>
      </c>
      <c r="C3" s="52" t="str">
        <f>'2-Kosten per locatie'!B3</f>
        <v>Stichting Christelijk Onderwijs Haaglanden</v>
      </c>
      <c r="F3" s="63"/>
      <c r="I3" s="59"/>
      <c r="J3" s="60"/>
      <c r="K3" s="348"/>
      <c r="L3" s="61"/>
      <c r="M3" s="61"/>
      <c r="N3" s="59"/>
      <c r="O3" s="59"/>
      <c r="P3" s="62"/>
      <c r="Q3" s="62"/>
      <c r="R3" s="58"/>
      <c r="S3" s="58"/>
    </row>
    <row r="4" spans="1:21" ht="14.1" customHeight="1">
      <c r="A4" s="54">
        <f t="shared" si="0"/>
        <v>4</v>
      </c>
      <c r="B4" s="26" t="str">
        <f>'2-Kosten per locatie'!A4</f>
        <v>Calculatie onderdeel</v>
      </c>
      <c r="C4" s="52" t="str">
        <f ca="1">MID(CELL("bestandsnaam",$E$9),SEARCH("]",CELL("bestandsnaam",$E$9),1)+1,256)</f>
        <v>4-Basis ruimtestaat</v>
      </c>
      <c r="F4" s="64"/>
      <c r="I4" s="59"/>
      <c r="J4" s="60"/>
      <c r="K4" s="348"/>
      <c r="L4" s="61"/>
      <c r="M4" s="61"/>
      <c r="N4" s="59"/>
      <c r="O4" s="59"/>
      <c r="P4" s="62"/>
      <c r="Q4" s="62"/>
      <c r="R4" s="58"/>
      <c r="S4" s="58"/>
    </row>
    <row r="5" spans="1:21" ht="14.1" customHeight="1">
      <c r="A5" s="54">
        <f t="shared" si="0"/>
        <v>5</v>
      </c>
      <c r="B5" s="26" t="str">
        <f>'2-Kosten per locatie'!A5</f>
        <v>Gebouw/plaats</v>
      </c>
      <c r="C5" s="52" t="str">
        <f>'2-Kosten per locatie'!B5</f>
        <v>Den Haag</v>
      </c>
      <c r="F5" s="63"/>
      <c r="I5" s="59"/>
      <c r="J5" s="60"/>
      <c r="K5" s="348"/>
      <c r="L5" s="61"/>
      <c r="M5" s="61"/>
      <c r="N5" s="59"/>
      <c r="O5" s="59"/>
      <c r="P5" s="62"/>
      <c r="Q5" s="62"/>
      <c r="R5" s="58"/>
      <c r="S5" s="58"/>
    </row>
    <row r="6" spans="1:21" ht="14.1" customHeight="1">
      <c r="A6" s="54">
        <f t="shared" si="0"/>
        <v>6</v>
      </c>
      <c r="B6" s="26" t="str">
        <f>'2-Kosten per locatie'!A6</f>
        <v>Referentie nummer</v>
      </c>
      <c r="C6" s="52" t="str">
        <f>'2-Kosten per locatie'!B6</f>
        <v>SCOH-EA-DK-RT-2023</v>
      </c>
      <c r="F6" s="63"/>
      <c r="I6" s="59"/>
      <c r="J6" s="60"/>
      <c r="K6" s="348"/>
      <c r="L6" s="61"/>
      <c r="M6" s="61"/>
      <c r="N6" s="59"/>
      <c r="O6" s="59"/>
      <c r="P6" s="62"/>
      <c r="Q6" s="481" t="s">
        <v>101</v>
      </c>
      <c r="R6" s="58"/>
      <c r="S6" s="58"/>
    </row>
    <row r="7" spans="1:21" ht="12.75" customHeight="1">
      <c r="A7" s="54">
        <f t="shared" si="0"/>
        <v>7</v>
      </c>
      <c r="B7" s="26" t="str">
        <f>'2-Kosten per locatie'!A7</f>
        <v>Naam dienstverlener</v>
      </c>
      <c r="C7" s="52">
        <f>'2-Kosten per locatie'!B7</f>
        <v>0</v>
      </c>
      <c r="F7" s="63"/>
      <c r="I7" s="59"/>
      <c r="J7" s="60"/>
      <c r="K7" s="348"/>
      <c r="L7" s="61"/>
      <c r="M7" s="61"/>
      <c r="N7" s="59"/>
      <c r="O7" s="59"/>
      <c r="P7" s="62"/>
      <c r="Q7" s="482"/>
      <c r="R7" s="58"/>
      <c r="S7" s="58"/>
    </row>
    <row r="8" spans="1:21" ht="14.1" customHeight="1">
      <c r="A8" s="54">
        <f t="shared" si="0"/>
        <v>8</v>
      </c>
      <c r="B8" s="58"/>
      <c r="C8" s="58"/>
      <c r="D8" s="57"/>
      <c r="E8" s="57"/>
      <c r="F8" s="57"/>
      <c r="G8" s="58"/>
      <c r="H8" s="58"/>
      <c r="I8" s="59"/>
      <c r="J8" s="60"/>
      <c r="K8" s="348"/>
      <c r="L8" s="61"/>
      <c r="M8" s="61"/>
      <c r="N8" s="59"/>
      <c r="O8" s="59"/>
      <c r="P8" s="59"/>
      <c r="Q8" s="65">
        <f>'3-Productie normen'!J8</f>
        <v>0</v>
      </c>
      <c r="R8" s="58"/>
      <c r="S8" s="58"/>
    </row>
    <row r="9" spans="1:21" ht="44.1" customHeight="1">
      <c r="A9" s="54">
        <f t="shared" si="0"/>
        <v>9</v>
      </c>
      <c r="B9" s="66" t="s">
        <v>75</v>
      </c>
      <c r="C9" s="66" t="s">
        <v>93</v>
      </c>
      <c r="D9" s="66" t="s">
        <v>96</v>
      </c>
      <c r="E9" s="66" t="s">
        <v>76</v>
      </c>
      <c r="F9" s="67" t="s">
        <v>81</v>
      </c>
      <c r="G9" s="66" t="s">
        <v>82</v>
      </c>
      <c r="H9" s="66" t="s">
        <v>83</v>
      </c>
      <c r="I9" s="68" t="s">
        <v>84</v>
      </c>
      <c r="J9" s="69" t="s">
        <v>85</v>
      </c>
      <c r="K9" s="71" t="s">
        <v>203</v>
      </c>
      <c r="L9" s="70" t="s">
        <v>164</v>
      </c>
      <c r="M9" s="70" t="s">
        <v>163</v>
      </c>
      <c r="N9" s="71" t="s">
        <v>86</v>
      </c>
      <c r="O9" s="71" t="s">
        <v>166</v>
      </c>
      <c r="P9" s="71" t="s">
        <v>102</v>
      </c>
      <c r="Q9" s="71" t="s">
        <v>211</v>
      </c>
      <c r="R9" s="289" t="s">
        <v>87</v>
      </c>
      <c r="S9" s="334" t="s">
        <v>175</v>
      </c>
      <c r="T9" s="53"/>
      <c r="U9" s="289" t="s">
        <v>88</v>
      </c>
    </row>
    <row r="10" spans="1:21" s="79" customFormat="1" ht="14.1" customHeight="1">
      <c r="A10" s="54">
        <f t="shared" si="0"/>
        <v>10</v>
      </c>
      <c r="B10" s="72" t="s">
        <v>224</v>
      </c>
      <c r="C10" s="72"/>
      <c r="D10" s="423" t="s">
        <v>225</v>
      </c>
      <c r="E10" s="423" t="s">
        <v>226</v>
      </c>
      <c r="F10" s="73" t="s">
        <v>227</v>
      </c>
      <c r="G10" s="72" t="s">
        <v>228</v>
      </c>
      <c r="H10" s="72" t="s">
        <v>90</v>
      </c>
      <c r="I10" s="40" t="s">
        <v>229</v>
      </c>
      <c r="J10" s="74">
        <v>52.5</v>
      </c>
      <c r="K10" s="381">
        <f t="shared" ref="K10:K73" si="1">SUM(L10:M10)</f>
        <v>200</v>
      </c>
      <c r="L10" s="75">
        <v>200</v>
      </c>
      <c r="M10" s="75"/>
      <c r="N10" s="76" t="e">
        <f t="shared" ref="N10:N73" si="2">IF(L10="nio",0,IF(L10&gt;0,L10*J10/P10,0))</f>
        <v>#DIV/0!</v>
      </c>
      <c r="O10" s="76">
        <f t="shared" ref="O10:O73" si="3">IF(M10&gt;0,M10*J10/Q10,0)</f>
        <v>0</v>
      </c>
      <c r="P10" s="77">
        <f>IF(L10="nio",0,IF(L10&gt;0,VLOOKUP(H10,'3-Productie normen'!A:J,VLOOKUP(L10,'3-Productie normen'!$B$33:$C$38,2,FALSE),FALSE)))/VLOOKUP(B10,'2-Kosten per locatie'!$A$12:$C$33,3,FALSE)</f>
        <v>0</v>
      </c>
      <c r="Q10" s="77">
        <f t="shared" ref="Q10:Q73" si="4">IF(M10&gt;0,P10*$Q$8,0)</f>
        <v>0</v>
      </c>
      <c r="R10" s="78" t="str">
        <f>VLOOKUP(H10,'3-Productie normen'!A:L,12,FALSE)</f>
        <v>V</v>
      </c>
      <c r="S10" s="78"/>
      <c r="T10" s="3"/>
      <c r="U10" s="41">
        <f t="shared" ref="U10:U73" si="5">K10*J10</f>
        <v>10500</v>
      </c>
    </row>
    <row r="11" spans="1:21" ht="14.1" customHeight="1">
      <c r="A11" s="54">
        <f t="shared" si="0"/>
        <v>11</v>
      </c>
      <c r="B11" s="72" t="s">
        <v>224</v>
      </c>
      <c r="C11" s="72"/>
      <c r="D11" s="423" t="s">
        <v>225</v>
      </c>
      <c r="E11" s="423" t="s">
        <v>226</v>
      </c>
      <c r="F11" s="73" t="s">
        <v>227</v>
      </c>
      <c r="G11" s="72" t="s">
        <v>228</v>
      </c>
      <c r="H11" s="72" t="s">
        <v>90</v>
      </c>
      <c r="I11" s="40" t="s">
        <v>230</v>
      </c>
      <c r="J11" s="74">
        <v>4</v>
      </c>
      <c r="K11" s="381">
        <f t="shared" si="1"/>
        <v>200</v>
      </c>
      <c r="L11" s="75">
        <v>200</v>
      </c>
      <c r="M11" s="75"/>
      <c r="N11" s="76" t="e">
        <f t="shared" si="2"/>
        <v>#DIV/0!</v>
      </c>
      <c r="O11" s="76">
        <f t="shared" si="3"/>
        <v>0</v>
      </c>
      <c r="P11" s="77">
        <f>IF(L11="nio",0,IF(L11&gt;0,VLOOKUP(H11,'3-Productie normen'!A:J,VLOOKUP(L11,'3-Productie normen'!$B$33:$C$38,2,FALSE),FALSE)))/VLOOKUP(B11,'2-Kosten per locatie'!$A$12:$C$33,3,FALSE)</f>
        <v>0</v>
      </c>
      <c r="Q11" s="77">
        <f t="shared" si="4"/>
        <v>0</v>
      </c>
      <c r="R11" s="78" t="str">
        <f>VLOOKUP(H11,'3-Productie normen'!A:L,12,FALSE)</f>
        <v>V</v>
      </c>
      <c r="S11" s="78"/>
      <c r="U11" s="41">
        <f t="shared" si="5"/>
        <v>800</v>
      </c>
    </row>
    <row r="12" spans="1:21" ht="14.1" customHeight="1">
      <c r="A12" s="54">
        <f t="shared" si="0"/>
        <v>12</v>
      </c>
      <c r="B12" s="72" t="s">
        <v>224</v>
      </c>
      <c r="C12" s="72"/>
      <c r="D12" s="423" t="s">
        <v>225</v>
      </c>
      <c r="E12" s="423" t="s">
        <v>226</v>
      </c>
      <c r="F12" s="73" t="s">
        <v>231</v>
      </c>
      <c r="G12" s="72" t="s">
        <v>232</v>
      </c>
      <c r="H12" s="72" t="s">
        <v>17</v>
      </c>
      <c r="I12" s="40" t="s">
        <v>233</v>
      </c>
      <c r="J12" s="74">
        <v>3.25</v>
      </c>
      <c r="K12" s="381">
        <f t="shared" si="1"/>
        <v>400</v>
      </c>
      <c r="L12" s="75">
        <v>200</v>
      </c>
      <c r="M12" s="75">
        <v>200</v>
      </c>
      <c r="N12" s="76" t="e">
        <f t="shared" si="2"/>
        <v>#DIV/0!</v>
      </c>
      <c r="O12" s="76" t="e">
        <f t="shared" si="3"/>
        <v>#DIV/0!</v>
      </c>
      <c r="P12" s="77">
        <f>IF(L12="nio",0,IF(L12&gt;0,VLOOKUP(H12,'3-Productie normen'!A:J,VLOOKUP(L12,'3-Productie normen'!$B$33:$C$38,2,FALSE),FALSE)))/VLOOKUP(B12,'2-Kosten per locatie'!$A$12:$C$33,3,FALSE)</f>
        <v>0</v>
      </c>
      <c r="Q12" s="77">
        <f t="shared" si="4"/>
        <v>0</v>
      </c>
      <c r="R12" s="78" t="str">
        <f>VLOOKUP(H12,'3-Productie normen'!A:L,12,FALSE)</f>
        <v>S</v>
      </c>
      <c r="S12" s="78"/>
      <c r="U12" s="41">
        <f t="shared" si="5"/>
        <v>1300</v>
      </c>
    </row>
    <row r="13" spans="1:21" ht="14.1" customHeight="1">
      <c r="A13" s="54">
        <f t="shared" si="0"/>
        <v>13</v>
      </c>
      <c r="B13" s="72" t="s">
        <v>224</v>
      </c>
      <c r="C13" s="72"/>
      <c r="D13" s="423" t="s">
        <v>225</v>
      </c>
      <c r="E13" s="423" t="s">
        <v>226</v>
      </c>
      <c r="F13" s="73" t="s">
        <v>234</v>
      </c>
      <c r="G13" s="40" t="s">
        <v>235</v>
      </c>
      <c r="H13" s="40" t="s">
        <v>236</v>
      </c>
      <c r="I13" s="40" t="s">
        <v>237</v>
      </c>
      <c r="J13" s="74">
        <v>3.8</v>
      </c>
      <c r="K13" s="381">
        <f t="shared" si="1"/>
        <v>200</v>
      </c>
      <c r="L13" s="75">
        <v>200</v>
      </c>
      <c r="M13" s="75"/>
      <c r="N13" s="76" t="e">
        <f t="shared" si="2"/>
        <v>#DIV/0!</v>
      </c>
      <c r="O13" s="76">
        <f t="shared" si="3"/>
        <v>0</v>
      </c>
      <c r="P13" s="77">
        <f>IF(L13="nio",0,IF(L13&gt;0,VLOOKUP(H13,'3-Productie normen'!A:J,VLOOKUP(L13,'3-Productie normen'!$B$33:$C$38,2,FALSE),FALSE)))/VLOOKUP(B13,'2-Kosten per locatie'!$A$12:$C$33,3,FALSE)</f>
        <v>0</v>
      </c>
      <c r="Q13" s="77">
        <f t="shared" si="4"/>
        <v>0</v>
      </c>
      <c r="R13" s="78" t="str">
        <f>VLOOKUP(H13,'3-Productie normen'!A:L,12,FALSE)</f>
        <v>V</v>
      </c>
      <c r="S13" s="78"/>
      <c r="U13" s="41">
        <f t="shared" si="5"/>
        <v>760</v>
      </c>
    </row>
    <row r="14" spans="1:21" ht="14.1" customHeight="1">
      <c r="A14" s="54">
        <f t="shared" si="0"/>
        <v>14</v>
      </c>
      <c r="B14" s="72" t="s">
        <v>224</v>
      </c>
      <c r="C14" s="72"/>
      <c r="D14" s="423" t="s">
        <v>225</v>
      </c>
      <c r="E14" s="423" t="s">
        <v>238</v>
      </c>
      <c r="F14" s="82" t="s">
        <v>234</v>
      </c>
      <c r="G14" s="83" t="s">
        <v>235</v>
      </c>
      <c r="H14" s="336" t="s">
        <v>236</v>
      </c>
      <c r="I14" s="40" t="s">
        <v>239</v>
      </c>
      <c r="J14" s="74">
        <v>3.92</v>
      </c>
      <c r="K14" s="381">
        <f t="shared" si="1"/>
        <v>200</v>
      </c>
      <c r="L14" s="75">
        <v>200</v>
      </c>
      <c r="M14" s="75"/>
      <c r="N14" s="76" t="e">
        <f t="shared" si="2"/>
        <v>#DIV/0!</v>
      </c>
      <c r="O14" s="76">
        <f t="shared" si="3"/>
        <v>0</v>
      </c>
      <c r="P14" s="77">
        <f>IF(L14="nio",0,IF(L14&gt;0,VLOOKUP(H14,'3-Productie normen'!A:J,VLOOKUP(L14,'3-Productie normen'!$B$33:$C$38,2,FALSE),FALSE)))/VLOOKUP(B14,'2-Kosten per locatie'!$A$12:$C$33,3,FALSE)</f>
        <v>0</v>
      </c>
      <c r="Q14" s="77">
        <f t="shared" si="4"/>
        <v>0</v>
      </c>
      <c r="R14" s="78" t="str">
        <f>VLOOKUP(H14,'3-Productie normen'!A:L,12,FALSE)</f>
        <v>V</v>
      </c>
      <c r="S14" s="78"/>
      <c r="U14" s="41">
        <f t="shared" si="5"/>
        <v>784</v>
      </c>
    </row>
    <row r="15" spans="1:21" ht="14.1" customHeight="1">
      <c r="A15" s="54">
        <f t="shared" si="0"/>
        <v>15</v>
      </c>
      <c r="B15" s="72" t="s">
        <v>224</v>
      </c>
      <c r="C15" s="72"/>
      <c r="D15" s="423" t="s">
        <v>225</v>
      </c>
      <c r="E15" s="423" t="s">
        <v>226</v>
      </c>
      <c r="F15" s="73" t="s">
        <v>240</v>
      </c>
      <c r="G15" s="72" t="s">
        <v>241</v>
      </c>
      <c r="H15" s="72" t="s">
        <v>90</v>
      </c>
      <c r="I15" s="40" t="s">
        <v>237</v>
      </c>
      <c r="J15" s="74">
        <v>16.7</v>
      </c>
      <c r="K15" s="381">
        <f t="shared" si="1"/>
        <v>200</v>
      </c>
      <c r="L15" s="75">
        <v>200</v>
      </c>
      <c r="M15" s="75"/>
      <c r="N15" s="76" t="e">
        <f t="shared" si="2"/>
        <v>#DIV/0!</v>
      </c>
      <c r="O15" s="76">
        <f t="shared" si="3"/>
        <v>0</v>
      </c>
      <c r="P15" s="77">
        <f>IF(L15="nio",0,IF(L15&gt;0,VLOOKUP(H15,'3-Productie normen'!A:J,VLOOKUP(L15,'3-Productie normen'!$B$33:$C$38,2,FALSE),FALSE)))/VLOOKUP(B15,'2-Kosten per locatie'!$A$12:$C$33,3,FALSE)</f>
        <v>0</v>
      </c>
      <c r="Q15" s="77">
        <f t="shared" si="4"/>
        <v>0</v>
      </c>
      <c r="R15" s="78" t="str">
        <f>VLOOKUP(H15,'3-Productie normen'!A:L,12,FALSE)</f>
        <v>V</v>
      </c>
      <c r="S15" s="78"/>
      <c r="U15" s="41">
        <f t="shared" si="5"/>
        <v>3340</v>
      </c>
    </row>
    <row r="16" spans="1:21" ht="14.1" customHeight="1">
      <c r="A16" s="54">
        <f t="shared" si="0"/>
        <v>16</v>
      </c>
      <c r="B16" s="72" t="s">
        <v>224</v>
      </c>
      <c r="C16" s="72"/>
      <c r="D16" s="423" t="s">
        <v>225</v>
      </c>
      <c r="E16" s="423" t="s">
        <v>238</v>
      </c>
      <c r="F16" s="73" t="s">
        <v>242</v>
      </c>
      <c r="G16" s="72" t="s">
        <v>235</v>
      </c>
      <c r="H16" s="72" t="s">
        <v>236</v>
      </c>
      <c r="I16" s="40" t="s">
        <v>243</v>
      </c>
      <c r="J16" s="74">
        <v>4.25</v>
      </c>
      <c r="K16" s="381">
        <f t="shared" si="1"/>
        <v>200</v>
      </c>
      <c r="L16" s="75">
        <v>200</v>
      </c>
      <c r="M16" s="75"/>
      <c r="N16" s="76" t="e">
        <f t="shared" si="2"/>
        <v>#DIV/0!</v>
      </c>
      <c r="O16" s="76">
        <f t="shared" si="3"/>
        <v>0</v>
      </c>
      <c r="P16" s="77">
        <f>IF(L16="nio",0,IF(L16&gt;0,VLOOKUP(H16,'3-Productie normen'!A:J,VLOOKUP(L16,'3-Productie normen'!$B$33:$C$38,2,FALSE),FALSE)))/VLOOKUP(B16,'2-Kosten per locatie'!$A$12:$C$33,3,FALSE)</f>
        <v>0</v>
      </c>
      <c r="Q16" s="77">
        <f t="shared" si="4"/>
        <v>0</v>
      </c>
      <c r="R16" s="78" t="str">
        <f>VLOOKUP(H16,'3-Productie normen'!A:L,12,FALSE)</f>
        <v>V</v>
      </c>
      <c r="S16" s="78"/>
      <c r="U16" s="41">
        <f t="shared" si="5"/>
        <v>850</v>
      </c>
    </row>
    <row r="17" spans="1:21" ht="14.1" customHeight="1">
      <c r="A17" s="54">
        <f t="shared" si="0"/>
        <v>17</v>
      </c>
      <c r="B17" s="72" t="s">
        <v>224</v>
      </c>
      <c r="C17" s="72"/>
      <c r="D17" s="423" t="s">
        <v>225</v>
      </c>
      <c r="E17" s="423" t="s">
        <v>226</v>
      </c>
      <c r="F17" s="73" t="s">
        <v>244</v>
      </c>
      <c r="G17" s="72" t="s">
        <v>245</v>
      </c>
      <c r="H17" s="72" t="s">
        <v>246</v>
      </c>
      <c r="I17" s="40" t="s">
        <v>229</v>
      </c>
      <c r="J17" s="74">
        <v>60</v>
      </c>
      <c r="K17" s="381">
        <f t="shared" si="1"/>
        <v>200</v>
      </c>
      <c r="L17" s="75">
        <v>200</v>
      </c>
      <c r="M17" s="75"/>
      <c r="N17" s="76" t="e">
        <f t="shared" si="2"/>
        <v>#DIV/0!</v>
      </c>
      <c r="O17" s="76">
        <f t="shared" si="3"/>
        <v>0</v>
      </c>
      <c r="P17" s="77">
        <f>IF(L17="nio",0,IF(L17&gt;0,VLOOKUP(H17,'3-Productie normen'!A:J,VLOOKUP(L17,'3-Productie normen'!$B$33:$C$38,2,FALSE),FALSE)))/VLOOKUP(B17,'2-Kosten per locatie'!$A$12:$C$33,3,FALSE)</f>
        <v>0</v>
      </c>
      <c r="Q17" s="77">
        <f t="shared" si="4"/>
        <v>0</v>
      </c>
      <c r="R17" s="78" t="str">
        <f>VLOOKUP(H17,'3-Productie normen'!A:L,12,FALSE)</f>
        <v>V</v>
      </c>
      <c r="S17" s="78"/>
      <c r="U17" s="41">
        <f t="shared" si="5"/>
        <v>12000</v>
      </c>
    </row>
    <row r="18" spans="1:21" ht="14.1" customHeight="1">
      <c r="A18" s="54">
        <f t="shared" si="0"/>
        <v>18</v>
      </c>
      <c r="B18" s="72" t="s">
        <v>224</v>
      </c>
      <c r="C18" s="72"/>
      <c r="D18" s="423" t="s">
        <v>225</v>
      </c>
      <c r="E18" s="423" t="s">
        <v>226</v>
      </c>
      <c r="F18" s="73" t="s">
        <v>247</v>
      </c>
      <c r="G18" s="40" t="s">
        <v>245</v>
      </c>
      <c r="H18" s="40" t="s">
        <v>246</v>
      </c>
      <c r="I18" s="40" t="s">
        <v>229</v>
      </c>
      <c r="J18" s="74">
        <v>60</v>
      </c>
      <c r="K18" s="381">
        <f t="shared" si="1"/>
        <v>200</v>
      </c>
      <c r="L18" s="75">
        <v>200</v>
      </c>
      <c r="M18" s="75"/>
      <c r="N18" s="76" t="e">
        <f t="shared" si="2"/>
        <v>#DIV/0!</v>
      </c>
      <c r="O18" s="76">
        <f t="shared" si="3"/>
        <v>0</v>
      </c>
      <c r="P18" s="77">
        <f>IF(L18="nio",0,IF(L18&gt;0,VLOOKUP(H18,'3-Productie normen'!A:J,VLOOKUP(L18,'3-Productie normen'!$B$33:$C$38,2,FALSE),FALSE)))/VLOOKUP(B18,'2-Kosten per locatie'!$A$12:$C$33,3,FALSE)</f>
        <v>0</v>
      </c>
      <c r="Q18" s="77">
        <f t="shared" si="4"/>
        <v>0</v>
      </c>
      <c r="R18" s="78" t="str">
        <f>VLOOKUP(H18,'3-Productie normen'!A:L,12,FALSE)</f>
        <v>V</v>
      </c>
      <c r="S18" s="78"/>
      <c r="U18" s="41">
        <f t="shared" si="5"/>
        <v>12000</v>
      </c>
    </row>
    <row r="19" spans="1:21" ht="14.1" customHeight="1">
      <c r="A19" s="54">
        <f t="shared" si="0"/>
        <v>19</v>
      </c>
      <c r="B19" s="72" t="s">
        <v>224</v>
      </c>
      <c r="C19" s="72"/>
      <c r="D19" s="423" t="s">
        <v>225</v>
      </c>
      <c r="E19" s="423" t="s">
        <v>226</v>
      </c>
      <c r="F19" s="82" t="s">
        <v>248</v>
      </c>
      <c r="G19" s="83" t="s">
        <v>249</v>
      </c>
      <c r="H19" s="336" t="s">
        <v>17</v>
      </c>
      <c r="I19" s="40" t="s">
        <v>233</v>
      </c>
      <c r="J19" s="74">
        <v>11</v>
      </c>
      <c r="K19" s="381">
        <f t="shared" si="1"/>
        <v>400</v>
      </c>
      <c r="L19" s="75">
        <v>200</v>
      </c>
      <c r="M19" s="75">
        <v>200</v>
      </c>
      <c r="N19" s="76" t="e">
        <f t="shared" si="2"/>
        <v>#DIV/0!</v>
      </c>
      <c r="O19" s="76" t="e">
        <f t="shared" si="3"/>
        <v>#DIV/0!</v>
      </c>
      <c r="P19" s="77">
        <f>IF(L19="nio",0,IF(L19&gt;0,VLOOKUP(H19,'3-Productie normen'!A:J,VLOOKUP(L19,'3-Productie normen'!$B$33:$C$38,2,FALSE),FALSE)))/VLOOKUP(B19,'2-Kosten per locatie'!$A$12:$C$33,3,FALSE)</f>
        <v>0</v>
      </c>
      <c r="Q19" s="77">
        <f t="shared" si="4"/>
        <v>0</v>
      </c>
      <c r="R19" s="78" t="str">
        <f>VLOOKUP(H19,'3-Productie normen'!A:L,12,FALSE)</f>
        <v>S</v>
      </c>
      <c r="S19" s="78"/>
      <c r="U19" s="41">
        <f t="shared" si="5"/>
        <v>4400</v>
      </c>
    </row>
    <row r="20" spans="1:21" ht="14.1" customHeight="1">
      <c r="A20" s="54">
        <f t="shared" si="0"/>
        <v>20</v>
      </c>
      <c r="B20" s="72" t="s">
        <v>224</v>
      </c>
      <c r="C20" s="72"/>
      <c r="D20" s="423" t="s">
        <v>225</v>
      </c>
      <c r="E20" s="423" t="s">
        <v>226</v>
      </c>
      <c r="F20" s="73" t="s">
        <v>250</v>
      </c>
      <c r="G20" s="72" t="s">
        <v>251</v>
      </c>
      <c r="H20" s="72" t="s">
        <v>176</v>
      </c>
      <c r="I20" s="40" t="s">
        <v>229</v>
      </c>
      <c r="J20" s="74">
        <v>10</v>
      </c>
      <c r="K20" s="381">
        <f t="shared" si="1"/>
        <v>80</v>
      </c>
      <c r="L20" s="75">
        <v>80</v>
      </c>
      <c r="M20" s="75"/>
      <c r="N20" s="76" t="e">
        <f t="shared" si="2"/>
        <v>#DIV/0!</v>
      </c>
      <c r="O20" s="76">
        <f t="shared" si="3"/>
        <v>0</v>
      </c>
      <c r="P20" s="77">
        <f>IF(L20="nio",0,IF(L20&gt;0,VLOOKUP(H20,'3-Productie normen'!A:J,VLOOKUP(L20,'3-Productie normen'!$B$33:$C$38,2,FALSE),FALSE)))/VLOOKUP(B20,'2-Kosten per locatie'!$A$12:$C$33,3,FALSE)</f>
        <v>0</v>
      </c>
      <c r="Q20" s="77">
        <f t="shared" si="4"/>
        <v>0</v>
      </c>
      <c r="R20" s="78" t="str">
        <f>VLOOKUP(H20,'3-Productie normen'!A:L,12,FALSE)</f>
        <v>B</v>
      </c>
      <c r="S20" s="78"/>
      <c r="U20" s="41">
        <f t="shared" si="5"/>
        <v>800</v>
      </c>
    </row>
    <row r="21" spans="1:21" ht="14.1" customHeight="1">
      <c r="A21" s="54">
        <f t="shared" si="0"/>
        <v>21</v>
      </c>
      <c r="B21" s="72" t="s">
        <v>224</v>
      </c>
      <c r="C21" s="72"/>
      <c r="D21" s="423" t="s">
        <v>225</v>
      </c>
      <c r="E21" s="423" t="s">
        <v>226</v>
      </c>
      <c r="F21" s="73" t="s">
        <v>252</v>
      </c>
      <c r="G21" s="72" t="s">
        <v>249</v>
      </c>
      <c r="H21" s="72" t="s">
        <v>17</v>
      </c>
      <c r="I21" s="40" t="s">
        <v>233</v>
      </c>
      <c r="J21" s="74">
        <v>1.6</v>
      </c>
      <c r="K21" s="381">
        <f t="shared" si="1"/>
        <v>400</v>
      </c>
      <c r="L21" s="75">
        <v>200</v>
      </c>
      <c r="M21" s="75">
        <v>200</v>
      </c>
      <c r="N21" s="76" t="e">
        <f t="shared" si="2"/>
        <v>#DIV/0!</v>
      </c>
      <c r="O21" s="76" t="e">
        <f t="shared" si="3"/>
        <v>#DIV/0!</v>
      </c>
      <c r="P21" s="77">
        <f>IF(L21="nio",0,IF(L21&gt;0,VLOOKUP(H21,'3-Productie normen'!A:J,VLOOKUP(L21,'3-Productie normen'!$B$33:$C$38,2,FALSE),FALSE)))/VLOOKUP(B21,'2-Kosten per locatie'!$A$12:$C$33,3,FALSE)</f>
        <v>0</v>
      </c>
      <c r="Q21" s="77">
        <f t="shared" si="4"/>
        <v>0</v>
      </c>
      <c r="R21" s="78" t="str">
        <f>VLOOKUP(H21,'3-Productie normen'!A:L,12,FALSE)</f>
        <v>S</v>
      </c>
      <c r="S21" s="78"/>
      <c r="U21" s="41">
        <f t="shared" si="5"/>
        <v>640</v>
      </c>
    </row>
    <row r="22" spans="1:21" ht="14.1" customHeight="1">
      <c r="A22" s="54">
        <f t="shared" si="0"/>
        <v>22</v>
      </c>
      <c r="B22" s="72" t="s">
        <v>224</v>
      </c>
      <c r="C22" s="72"/>
      <c r="D22" s="423" t="s">
        <v>225</v>
      </c>
      <c r="E22" s="423" t="s">
        <v>226</v>
      </c>
      <c r="F22" s="73" t="s">
        <v>253</v>
      </c>
      <c r="G22" s="72" t="s">
        <v>251</v>
      </c>
      <c r="H22" s="72" t="s">
        <v>176</v>
      </c>
      <c r="I22" s="40" t="s">
        <v>229</v>
      </c>
      <c r="J22" s="74">
        <v>29</v>
      </c>
      <c r="K22" s="381">
        <f t="shared" si="1"/>
        <v>80</v>
      </c>
      <c r="L22" s="75">
        <v>80</v>
      </c>
      <c r="M22" s="75"/>
      <c r="N22" s="76" t="e">
        <f t="shared" si="2"/>
        <v>#DIV/0!</v>
      </c>
      <c r="O22" s="76">
        <f t="shared" si="3"/>
        <v>0</v>
      </c>
      <c r="P22" s="77">
        <f>IF(L22="nio",0,IF(L22&gt;0,VLOOKUP(H22,'3-Productie normen'!A:J,VLOOKUP(L22,'3-Productie normen'!$B$33:$C$38,2,FALSE),FALSE)))/VLOOKUP(B22,'2-Kosten per locatie'!$A$12:$C$33,3,FALSE)</f>
        <v>0</v>
      </c>
      <c r="Q22" s="77">
        <f t="shared" si="4"/>
        <v>0</v>
      </c>
      <c r="R22" s="78" t="str">
        <f>VLOOKUP(H22,'3-Productie normen'!A:L,12,FALSE)</f>
        <v>B</v>
      </c>
      <c r="S22" s="78"/>
      <c r="U22" s="41">
        <f t="shared" si="5"/>
        <v>2320</v>
      </c>
    </row>
    <row r="23" spans="1:21" ht="14.1" customHeight="1">
      <c r="A23" s="54">
        <f t="shared" si="0"/>
        <v>23</v>
      </c>
      <c r="B23" s="72" t="s">
        <v>224</v>
      </c>
      <c r="C23" s="72"/>
      <c r="D23" s="423" t="s">
        <v>225</v>
      </c>
      <c r="E23" s="423" t="s">
        <v>226</v>
      </c>
      <c r="F23" s="73" t="s">
        <v>254</v>
      </c>
      <c r="G23" s="40" t="s">
        <v>255</v>
      </c>
      <c r="H23" s="40" t="s">
        <v>256</v>
      </c>
      <c r="I23" s="40" t="s">
        <v>229</v>
      </c>
      <c r="J23" s="74">
        <v>44</v>
      </c>
      <c r="K23" s="381">
        <f t="shared" si="1"/>
        <v>200</v>
      </c>
      <c r="L23" s="75">
        <v>200</v>
      </c>
      <c r="M23" s="75"/>
      <c r="N23" s="76" t="e">
        <f t="shared" si="2"/>
        <v>#DIV/0!</v>
      </c>
      <c r="O23" s="76">
        <f t="shared" si="3"/>
        <v>0</v>
      </c>
      <c r="P23" s="77">
        <f>IF(L23="nio",0,IF(L23&gt;0,VLOOKUP(H23,'3-Productie normen'!A:J,VLOOKUP(L23,'3-Productie normen'!$B$33:$C$38,2,FALSE),FALSE)))/VLOOKUP(B23,'2-Kosten per locatie'!$A$12:$C$33,3,FALSE)</f>
        <v>0</v>
      </c>
      <c r="Q23" s="77">
        <f t="shared" si="4"/>
        <v>0</v>
      </c>
      <c r="R23" s="78" t="str">
        <f>VLOOKUP(H23,'3-Productie normen'!A:L,12,FALSE)</f>
        <v>V</v>
      </c>
      <c r="S23" s="78"/>
      <c r="U23" s="41">
        <f t="shared" si="5"/>
        <v>8800</v>
      </c>
    </row>
    <row r="24" spans="1:21" ht="14.1" customHeight="1">
      <c r="A24" s="54">
        <f t="shared" si="0"/>
        <v>24</v>
      </c>
      <c r="B24" s="72" t="s">
        <v>224</v>
      </c>
      <c r="C24" s="72"/>
      <c r="D24" s="423" t="s">
        <v>225</v>
      </c>
      <c r="E24" s="423" t="s">
        <v>226</v>
      </c>
      <c r="F24" s="82" t="s">
        <v>257</v>
      </c>
      <c r="G24" s="83" t="s">
        <v>258</v>
      </c>
      <c r="H24" s="336" t="s">
        <v>259</v>
      </c>
      <c r="I24" s="40" t="s">
        <v>229</v>
      </c>
      <c r="J24" s="74">
        <v>53.2</v>
      </c>
      <c r="K24" s="381">
        <f t="shared" si="1"/>
        <v>200</v>
      </c>
      <c r="L24" s="75">
        <v>200</v>
      </c>
      <c r="M24" s="75"/>
      <c r="N24" s="76" t="e">
        <f t="shared" si="2"/>
        <v>#DIV/0!</v>
      </c>
      <c r="O24" s="76">
        <f t="shared" si="3"/>
        <v>0</v>
      </c>
      <c r="P24" s="77">
        <f>IF(L24="nio",0,IF(L24&gt;0,VLOOKUP(H24,'3-Productie normen'!A:J,VLOOKUP(L24,'3-Productie normen'!$B$33:$C$38,2,FALSE),FALSE)))/VLOOKUP(B24,'2-Kosten per locatie'!$A$12:$C$33,3,FALSE)</f>
        <v>0</v>
      </c>
      <c r="Q24" s="77">
        <f t="shared" si="4"/>
        <v>0</v>
      </c>
      <c r="R24" s="78" t="str">
        <f>VLOOKUP(H24,'3-Productie normen'!A:L,12,FALSE)</f>
        <v>V</v>
      </c>
      <c r="S24" s="78"/>
      <c r="U24" s="41">
        <f t="shared" si="5"/>
        <v>10640</v>
      </c>
    </row>
    <row r="25" spans="1:21" ht="14.1" customHeight="1">
      <c r="A25" s="54">
        <f t="shared" si="0"/>
        <v>25</v>
      </c>
      <c r="B25" s="72" t="s">
        <v>224</v>
      </c>
      <c r="C25" s="72"/>
      <c r="D25" s="423" t="s">
        <v>225</v>
      </c>
      <c r="E25" s="423" t="s">
        <v>226</v>
      </c>
      <c r="F25" s="73" t="s">
        <v>260</v>
      </c>
      <c r="G25" s="72" t="s">
        <v>261</v>
      </c>
      <c r="H25" s="72" t="s">
        <v>100</v>
      </c>
      <c r="I25" s="40" t="s">
        <v>233</v>
      </c>
      <c r="J25" s="74">
        <v>6.2</v>
      </c>
      <c r="K25" s="381">
        <f t="shared" si="1"/>
        <v>0</v>
      </c>
      <c r="L25" s="75" t="s">
        <v>100</v>
      </c>
      <c r="M25" s="75"/>
      <c r="N25" s="76">
        <f t="shared" si="2"/>
        <v>0</v>
      </c>
      <c r="O25" s="76">
        <f t="shared" si="3"/>
        <v>0</v>
      </c>
      <c r="P25" s="77">
        <f>IF(L25="nio",0,IF(L25&gt;0,VLOOKUP(H25,'3-Productie normen'!A:J,VLOOKUP(L25,'3-Productie normen'!$B$33:$C$38,2,FALSE),FALSE)))/VLOOKUP(B25,'2-Kosten per locatie'!$A$12:$C$33,3,FALSE)</f>
        <v>0</v>
      </c>
      <c r="Q25" s="77">
        <f t="shared" si="4"/>
        <v>0</v>
      </c>
      <c r="R25" s="78">
        <f>VLOOKUP(H25,'3-Productie normen'!A:L,12,FALSE)</f>
        <v>0</v>
      </c>
      <c r="S25" s="78"/>
      <c r="U25" s="41">
        <f t="shared" si="5"/>
        <v>0</v>
      </c>
    </row>
    <row r="26" spans="1:21" ht="14.1" customHeight="1">
      <c r="A26" s="54">
        <f t="shared" si="0"/>
        <v>26</v>
      </c>
      <c r="B26" s="72" t="s">
        <v>224</v>
      </c>
      <c r="C26" s="72"/>
      <c r="D26" s="423" t="s">
        <v>225</v>
      </c>
      <c r="E26" s="423" t="s">
        <v>226</v>
      </c>
      <c r="F26" s="73" t="s">
        <v>262</v>
      </c>
      <c r="G26" s="72" t="s">
        <v>249</v>
      </c>
      <c r="H26" s="72" t="s">
        <v>17</v>
      </c>
      <c r="I26" s="40" t="s">
        <v>233</v>
      </c>
      <c r="J26" s="74">
        <v>5.5</v>
      </c>
      <c r="K26" s="381">
        <f t="shared" si="1"/>
        <v>400</v>
      </c>
      <c r="L26" s="75">
        <v>200</v>
      </c>
      <c r="M26" s="75">
        <v>200</v>
      </c>
      <c r="N26" s="76" t="e">
        <f t="shared" si="2"/>
        <v>#DIV/0!</v>
      </c>
      <c r="O26" s="76" t="e">
        <f t="shared" si="3"/>
        <v>#DIV/0!</v>
      </c>
      <c r="P26" s="77">
        <f>IF(L26="nio",0,IF(L26&gt;0,VLOOKUP(H26,'3-Productie normen'!A:J,VLOOKUP(L26,'3-Productie normen'!$B$33:$C$38,2,FALSE),FALSE)))/VLOOKUP(B26,'2-Kosten per locatie'!$A$12:$C$33,3,FALSE)</f>
        <v>0</v>
      </c>
      <c r="Q26" s="77">
        <f t="shared" si="4"/>
        <v>0</v>
      </c>
      <c r="R26" s="78" t="str">
        <f>VLOOKUP(H26,'3-Productie normen'!A:L,12,FALSE)</f>
        <v>S</v>
      </c>
      <c r="S26" s="78"/>
      <c r="U26" s="41">
        <f t="shared" si="5"/>
        <v>2200</v>
      </c>
    </row>
    <row r="27" spans="1:21" ht="14.1" customHeight="1">
      <c r="A27" s="54">
        <f t="shared" si="0"/>
        <v>27</v>
      </c>
      <c r="B27" s="72" t="s">
        <v>224</v>
      </c>
      <c r="C27" s="72"/>
      <c r="D27" s="423" t="s">
        <v>225</v>
      </c>
      <c r="E27" s="423" t="s">
        <v>226</v>
      </c>
      <c r="F27" s="73" t="s">
        <v>263</v>
      </c>
      <c r="G27" s="72" t="s">
        <v>264</v>
      </c>
      <c r="H27" s="72" t="s">
        <v>265</v>
      </c>
      <c r="I27" s="40" t="s">
        <v>229</v>
      </c>
      <c r="J27" s="74">
        <v>49.5</v>
      </c>
      <c r="K27" s="381">
        <f t="shared" si="1"/>
        <v>200</v>
      </c>
      <c r="L27" s="75">
        <v>200</v>
      </c>
      <c r="M27" s="75"/>
      <c r="N27" s="76" t="e">
        <f t="shared" si="2"/>
        <v>#DIV/0!</v>
      </c>
      <c r="O27" s="76">
        <f t="shared" si="3"/>
        <v>0</v>
      </c>
      <c r="P27" s="77">
        <f>IF(L27="nio",0,IF(L27&gt;0,VLOOKUP(H27,'3-Productie normen'!A:J,VLOOKUP(L27,'3-Productie normen'!$B$33:$C$38,2,FALSE),FALSE)))/VLOOKUP(B27,'2-Kosten per locatie'!$A$12:$C$33,3,FALSE)</f>
        <v>0</v>
      </c>
      <c r="Q27" s="77">
        <f t="shared" si="4"/>
        <v>0</v>
      </c>
      <c r="R27" s="78" t="str">
        <f>VLOOKUP(H27,'3-Productie normen'!A:L,12,FALSE)</f>
        <v>L</v>
      </c>
      <c r="S27" s="78"/>
      <c r="U27" s="41">
        <f t="shared" si="5"/>
        <v>9900</v>
      </c>
    </row>
    <row r="28" spans="1:21" ht="14.1" customHeight="1">
      <c r="A28" s="54">
        <f t="shared" si="0"/>
        <v>28</v>
      </c>
      <c r="B28" s="72" t="s">
        <v>224</v>
      </c>
      <c r="C28" s="72"/>
      <c r="D28" s="423" t="s">
        <v>225</v>
      </c>
      <c r="E28" s="423" t="s">
        <v>226</v>
      </c>
      <c r="F28" s="73" t="s">
        <v>266</v>
      </c>
      <c r="G28" s="40" t="s">
        <v>264</v>
      </c>
      <c r="H28" s="40" t="s">
        <v>265</v>
      </c>
      <c r="I28" s="40" t="s">
        <v>229</v>
      </c>
      <c r="J28" s="74">
        <v>53</v>
      </c>
      <c r="K28" s="381">
        <f t="shared" si="1"/>
        <v>200</v>
      </c>
      <c r="L28" s="75">
        <v>200</v>
      </c>
      <c r="M28" s="75"/>
      <c r="N28" s="76" t="e">
        <f t="shared" si="2"/>
        <v>#DIV/0!</v>
      </c>
      <c r="O28" s="76">
        <f t="shared" si="3"/>
        <v>0</v>
      </c>
      <c r="P28" s="77">
        <f>IF(L28="nio",0,IF(L28&gt;0,VLOOKUP(H28,'3-Productie normen'!A:J,VLOOKUP(L28,'3-Productie normen'!$B$33:$C$38,2,FALSE),FALSE)))/VLOOKUP(B28,'2-Kosten per locatie'!$A$12:$C$33,3,FALSE)</f>
        <v>0</v>
      </c>
      <c r="Q28" s="77">
        <f t="shared" si="4"/>
        <v>0</v>
      </c>
      <c r="R28" s="78" t="str">
        <f>VLOOKUP(H28,'3-Productie normen'!A:L,12,FALSE)</f>
        <v>L</v>
      </c>
      <c r="S28" s="78"/>
      <c r="U28" s="41">
        <f t="shared" si="5"/>
        <v>10600</v>
      </c>
    </row>
    <row r="29" spans="1:21" ht="14.1" customHeight="1">
      <c r="A29" s="54">
        <f t="shared" si="0"/>
        <v>29</v>
      </c>
      <c r="B29" s="72" t="s">
        <v>224</v>
      </c>
      <c r="C29" s="72"/>
      <c r="D29" s="423" t="s">
        <v>225</v>
      </c>
      <c r="E29" s="423" t="s">
        <v>226</v>
      </c>
      <c r="F29" s="82" t="s">
        <v>267</v>
      </c>
      <c r="G29" s="83" t="s">
        <v>264</v>
      </c>
      <c r="H29" s="83" t="s">
        <v>265</v>
      </c>
      <c r="I29" s="40" t="s">
        <v>229</v>
      </c>
      <c r="J29" s="74">
        <v>49.5</v>
      </c>
      <c r="K29" s="381">
        <f t="shared" si="1"/>
        <v>200</v>
      </c>
      <c r="L29" s="75">
        <v>200</v>
      </c>
      <c r="M29" s="75"/>
      <c r="N29" s="76" t="e">
        <f t="shared" si="2"/>
        <v>#DIV/0!</v>
      </c>
      <c r="O29" s="76">
        <f t="shared" si="3"/>
        <v>0</v>
      </c>
      <c r="P29" s="77">
        <f>IF(L29="nio",0,IF(L29&gt;0,VLOOKUP(H29,'3-Productie normen'!A:J,VLOOKUP(L29,'3-Productie normen'!$B$33:$C$38,2,FALSE),FALSE)))/VLOOKUP(B29,'2-Kosten per locatie'!$A$12:$C$33,3,FALSE)</f>
        <v>0</v>
      </c>
      <c r="Q29" s="77">
        <f t="shared" si="4"/>
        <v>0</v>
      </c>
      <c r="R29" s="78" t="str">
        <f>VLOOKUP(H29,'3-Productie normen'!A:L,12,FALSE)</f>
        <v>L</v>
      </c>
      <c r="S29" s="78"/>
      <c r="U29" s="41">
        <f t="shared" si="5"/>
        <v>9900</v>
      </c>
    </row>
    <row r="30" spans="1:21" ht="14.1" customHeight="1">
      <c r="A30" s="54">
        <f t="shared" si="0"/>
        <v>30</v>
      </c>
      <c r="B30" s="72" t="s">
        <v>224</v>
      </c>
      <c r="C30" s="72"/>
      <c r="D30" s="423" t="s">
        <v>225</v>
      </c>
      <c r="E30" s="423" t="s">
        <v>226</v>
      </c>
      <c r="F30" s="73" t="s">
        <v>268</v>
      </c>
      <c r="G30" s="40" t="s">
        <v>249</v>
      </c>
      <c r="H30" s="40" t="s">
        <v>17</v>
      </c>
      <c r="I30" s="81" t="s">
        <v>233</v>
      </c>
      <c r="J30" s="84">
        <v>5.5</v>
      </c>
      <c r="K30" s="381">
        <f t="shared" si="1"/>
        <v>400</v>
      </c>
      <c r="L30" s="75">
        <v>200</v>
      </c>
      <c r="M30" s="75">
        <v>200</v>
      </c>
      <c r="N30" s="76" t="e">
        <f t="shared" si="2"/>
        <v>#DIV/0!</v>
      </c>
      <c r="O30" s="76" t="e">
        <f t="shared" si="3"/>
        <v>#DIV/0!</v>
      </c>
      <c r="P30" s="77">
        <f>IF(L30="nio",0,IF(L30&gt;0,VLOOKUP(H30,'3-Productie normen'!A:J,VLOOKUP(L30,'3-Productie normen'!$B$33:$C$38,2,FALSE),FALSE)))/VLOOKUP(B30,'2-Kosten per locatie'!$A$12:$C$33,3,FALSE)</f>
        <v>0</v>
      </c>
      <c r="Q30" s="77">
        <f t="shared" si="4"/>
        <v>0</v>
      </c>
      <c r="R30" s="78" t="str">
        <f>VLOOKUP(H30,'3-Productie normen'!A:L,12,FALSE)</f>
        <v>S</v>
      </c>
      <c r="S30" s="78"/>
      <c r="U30" s="41">
        <f t="shared" si="5"/>
        <v>2200</v>
      </c>
    </row>
    <row r="31" spans="1:21" ht="14.1" customHeight="1">
      <c r="A31" s="54">
        <f t="shared" si="0"/>
        <v>31</v>
      </c>
      <c r="B31" s="72" t="s">
        <v>224</v>
      </c>
      <c r="C31" s="72"/>
      <c r="D31" s="424" t="s">
        <v>225</v>
      </c>
      <c r="E31" s="424" t="s">
        <v>226</v>
      </c>
      <c r="F31" s="82" t="s">
        <v>269</v>
      </c>
      <c r="G31" s="83" t="s">
        <v>258</v>
      </c>
      <c r="H31" s="83" t="s">
        <v>259</v>
      </c>
      <c r="I31" s="40" t="s">
        <v>229</v>
      </c>
      <c r="J31" s="84">
        <v>12.75</v>
      </c>
      <c r="K31" s="381">
        <f t="shared" si="1"/>
        <v>200</v>
      </c>
      <c r="L31" s="75">
        <v>200</v>
      </c>
      <c r="M31" s="75"/>
      <c r="N31" s="76" t="e">
        <f t="shared" si="2"/>
        <v>#DIV/0!</v>
      </c>
      <c r="O31" s="76">
        <f t="shared" si="3"/>
        <v>0</v>
      </c>
      <c r="P31" s="77">
        <f>IF(L31="nio",0,IF(L31&gt;0,VLOOKUP(H31,'3-Productie normen'!A:J,VLOOKUP(L31,'3-Productie normen'!$B$33:$C$38,2,FALSE),FALSE)))/VLOOKUP(B31,'2-Kosten per locatie'!$A$12:$C$33,3,FALSE)</f>
        <v>0</v>
      </c>
      <c r="Q31" s="77">
        <f t="shared" si="4"/>
        <v>0</v>
      </c>
      <c r="R31" s="78" t="str">
        <f>VLOOKUP(H31,'3-Productie normen'!A:L,12,FALSE)</f>
        <v>V</v>
      </c>
      <c r="S31" s="78"/>
      <c r="U31" s="41">
        <f t="shared" si="5"/>
        <v>2550</v>
      </c>
    </row>
    <row r="32" spans="1:21" ht="14.1" customHeight="1">
      <c r="A32" s="54">
        <f t="shared" si="0"/>
        <v>32</v>
      </c>
      <c r="B32" s="72" t="s">
        <v>224</v>
      </c>
      <c r="C32" s="72"/>
      <c r="D32" s="423" t="s">
        <v>225</v>
      </c>
      <c r="E32" s="423" t="s">
        <v>238</v>
      </c>
      <c r="F32" s="73" t="s">
        <v>270</v>
      </c>
      <c r="G32" s="40" t="s">
        <v>235</v>
      </c>
      <c r="H32" s="40" t="s">
        <v>236</v>
      </c>
      <c r="I32" s="40" t="s">
        <v>239</v>
      </c>
      <c r="J32" s="84">
        <v>5.4</v>
      </c>
      <c r="K32" s="381">
        <f t="shared" si="1"/>
        <v>200</v>
      </c>
      <c r="L32" s="75">
        <v>200</v>
      </c>
      <c r="M32" s="75"/>
      <c r="N32" s="76" t="e">
        <f t="shared" si="2"/>
        <v>#DIV/0!</v>
      </c>
      <c r="O32" s="76">
        <f t="shared" si="3"/>
        <v>0</v>
      </c>
      <c r="P32" s="77">
        <f>IF(L32="nio",0,IF(L32&gt;0,VLOOKUP(H32,'3-Productie normen'!A:J,VLOOKUP(L32,'3-Productie normen'!$B$33:$C$38,2,FALSE),FALSE)))/VLOOKUP(B32,'2-Kosten per locatie'!$A$12:$C$33,3,FALSE)</f>
        <v>0</v>
      </c>
      <c r="Q32" s="77">
        <f t="shared" si="4"/>
        <v>0</v>
      </c>
      <c r="R32" s="78" t="str">
        <f>VLOOKUP(H32,'3-Productie normen'!A:L,12,FALSE)</f>
        <v>V</v>
      </c>
      <c r="S32" s="78"/>
      <c r="U32" s="41">
        <f t="shared" si="5"/>
        <v>1080</v>
      </c>
    </row>
    <row r="33" spans="1:21" ht="14.1" customHeight="1">
      <c r="A33" s="54">
        <f t="shared" si="0"/>
        <v>33</v>
      </c>
      <c r="B33" s="72" t="s">
        <v>224</v>
      </c>
      <c r="C33" s="72"/>
      <c r="D33" s="423" t="s">
        <v>225</v>
      </c>
      <c r="E33" s="423" t="s">
        <v>226</v>
      </c>
      <c r="F33" s="73" t="s">
        <v>271</v>
      </c>
      <c r="G33" s="40" t="s">
        <v>258</v>
      </c>
      <c r="H33" s="40" t="s">
        <v>259</v>
      </c>
      <c r="I33" s="40" t="s">
        <v>229</v>
      </c>
      <c r="J33" s="84">
        <v>17</v>
      </c>
      <c r="K33" s="381">
        <f t="shared" si="1"/>
        <v>200</v>
      </c>
      <c r="L33" s="75">
        <v>200</v>
      </c>
      <c r="M33" s="75"/>
      <c r="N33" s="76" t="e">
        <f t="shared" si="2"/>
        <v>#DIV/0!</v>
      </c>
      <c r="O33" s="76">
        <f t="shared" si="3"/>
        <v>0</v>
      </c>
      <c r="P33" s="77">
        <f>IF(L33="nio",0,IF(L33&gt;0,VLOOKUP(H33,'3-Productie normen'!A:J,VLOOKUP(L33,'3-Productie normen'!$B$33:$C$38,2,FALSE),FALSE)))/VLOOKUP(B33,'2-Kosten per locatie'!$A$12:$C$33,3,FALSE)</f>
        <v>0</v>
      </c>
      <c r="Q33" s="77">
        <f t="shared" si="4"/>
        <v>0</v>
      </c>
      <c r="R33" s="78" t="str">
        <f>VLOOKUP(H33,'3-Productie normen'!A:L,12,FALSE)</f>
        <v>V</v>
      </c>
      <c r="S33" s="78"/>
      <c r="U33" s="41">
        <f t="shared" si="5"/>
        <v>3400</v>
      </c>
    </row>
    <row r="34" spans="1:21" ht="14.1" customHeight="1">
      <c r="A34" s="54">
        <f t="shared" si="0"/>
        <v>34</v>
      </c>
      <c r="B34" s="72" t="s">
        <v>224</v>
      </c>
      <c r="C34" s="72"/>
      <c r="D34" s="423" t="s">
        <v>225</v>
      </c>
      <c r="E34" s="423" t="s">
        <v>226</v>
      </c>
      <c r="F34" s="73" t="s">
        <v>271</v>
      </c>
      <c r="G34" s="40" t="s">
        <v>258</v>
      </c>
      <c r="H34" s="40" t="s">
        <v>259</v>
      </c>
      <c r="I34" s="40" t="s">
        <v>272</v>
      </c>
      <c r="J34" s="84">
        <v>1.04</v>
      </c>
      <c r="K34" s="381">
        <f t="shared" si="1"/>
        <v>200</v>
      </c>
      <c r="L34" s="75">
        <v>200</v>
      </c>
      <c r="M34" s="75"/>
      <c r="N34" s="76" t="e">
        <f t="shared" si="2"/>
        <v>#DIV/0!</v>
      </c>
      <c r="O34" s="76">
        <f t="shared" si="3"/>
        <v>0</v>
      </c>
      <c r="P34" s="77">
        <f>IF(L34="nio",0,IF(L34&gt;0,VLOOKUP(H34,'3-Productie normen'!A:J,VLOOKUP(L34,'3-Productie normen'!$B$33:$C$38,2,FALSE),FALSE)))/VLOOKUP(B34,'2-Kosten per locatie'!$A$12:$C$33,3,FALSE)</f>
        <v>0</v>
      </c>
      <c r="Q34" s="77">
        <f t="shared" si="4"/>
        <v>0</v>
      </c>
      <c r="R34" s="78" t="str">
        <f>VLOOKUP(H34,'3-Productie normen'!A:L,12,FALSE)</f>
        <v>V</v>
      </c>
      <c r="S34" s="78"/>
      <c r="U34" s="41">
        <f t="shared" si="5"/>
        <v>208</v>
      </c>
    </row>
    <row r="35" spans="1:21" ht="14.1" customHeight="1">
      <c r="A35" s="54">
        <f t="shared" si="0"/>
        <v>35</v>
      </c>
      <c r="B35" s="72" t="s">
        <v>224</v>
      </c>
      <c r="C35" s="72"/>
      <c r="D35" s="423" t="s">
        <v>225</v>
      </c>
      <c r="E35" s="423" t="s">
        <v>226</v>
      </c>
      <c r="F35" s="73" t="s">
        <v>273</v>
      </c>
      <c r="G35" s="40" t="s">
        <v>274</v>
      </c>
      <c r="H35" s="40" t="s">
        <v>1</v>
      </c>
      <c r="I35" s="40" t="s">
        <v>233</v>
      </c>
      <c r="J35" s="84">
        <v>26</v>
      </c>
      <c r="K35" s="381">
        <f t="shared" si="1"/>
        <v>200</v>
      </c>
      <c r="L35" s="75">
        <v>200</v>
      </c>
      <c r="M35" s="75"/>
      <c r="N35" s="76" t="e">
        <f t="shared" si="2"/>
        <v>#DIV/0!</v>
      </c>
      <c r="O35" s="76">
        <f t="shared" si="3"/>
        <v>0</v>
      </c>
      <c r="P35" s="77">
        <f>IF(L35="nio",0,IF(L35&gt;0,VLOOKUP(H35,'3-Productie normen'!A:J,VLOOKUP(L35,'3-Productie normen'!$B$33:$C$38,2,FALSE),FALSE)))/VLOOKUP(B35,'2-Kosten per locatie'!$A$12:$C$33,3,FALSE)</f>
        <v>0</v>
      </c>
      <c r="Q35" s="77">
        <f t="shared" si="4"/>
        <v>0</v>
      </c>
      <c r="R35" s="78" t="str">
        <f>VLOOKUP(H35,'3-Productie normen'!A:L,12,FALSE)</f>
        <v>S</v>
      </c>
      <c r="S35" s="78"/>
      <c r="U35" s="41">
        <f t="shared" si="5"/>
        <v>5200</v>
      </c>
    </row>
    <row r="36" spans="1:21" ht="14.1" customHeight="1">
      <c r="A36" s="54">
        <f t="shared" si="0"/>
        <v>36</v>
      </c>
      <c r="B36" s="72" t="s">
        <v>224</v>
      </c>
      <c r="C36" s="72"/>
      <c r="D36" s="423" t="s">
        <v>225</v>
      </c>
      <c r="E36" s="423" t="s">
        <v>226</v>
      </c>
      <c r="F36" s="73" t="s">
        <v>275</v>
      </c>
      <c r="G36" s="40" t="s">
        <v>249</v>
      </c>
      <c r="H36" s="40" t="s">
        <v>17</v>
      </c>
      <c r="I36" s="40" t="s">
        <v>233</v>
      </c>
      <c r="J36" s="84">
        <v>1.1499999999999999</v>
      </c>
      <c r="K36" s="381">
        <f t="shared" si="1"/>
        <v>400</v>
      </c>
      <c r="L36" s="75">
        <v>200</v>
      </c>
      <c r="M36" s="75">
        <v>200</v>
      </c>
      <c r="N36" s="76" t="e">
        <f t="shared" si="2"/>
        <v>#DIV/0!</v>
      </c>
      <c r="O36" s="76" t="e">
        <f t="shared" si="3"/>
        <v>#DIV/0!</v>
      </c>
      <c r="P36" s="77">
        <f>IF(L36="nio",0,IF(L36&gt;0,VLOOKUP(H36,'3-Productie normen'!A:J,VLOOKUP(L36,'3-Productie normen'!$B$33:$C$38,2,FALSE),FALSE)))/VLOOKUP(B36,'2-Kosten per locatie'!$A$12:$C$33,3,FALSE)</f>
        <v>0</v>
      </c>
      <c r="Q36" s="77">
        <f t="shared" si="4"/>
        <v>0</v>
      </c>
      <c r="R36" s="78" t="str">
        <f>VLOOKUP(H36,'3-Productie normen'!A:L,12,FALSE)</f>
        <v>S</v>
      </c>
      <c r="S36" s="78"/>
      <c r="U36" s="41">
        <f t="shared" si="5"/>
        <v>459.99999999999994</v>
      </c>
    </row>
    <row r="37" spans="1:21" ht="14.1" customHeight="1">
      <c r="A37" s="54">
        <f t="shared" si="0"/>
        <v>37</v>
      </c>
      <c r="B37" s="72" t="s">
        <v>224</v>
      </c>
      <c r="C37" s="72"/>
      <c r="D37" s="423" t="s">
        <v>225</v>
      </c>
      <c r="E37" s="423" t="s">
        <v>226</v>
      </c>
      <c r="F37" s="73" t="s">
        <v>276</v>
      </c>
      <c r="G37" s="40" t="s">
        <v>277</v>
      </c>
      <c r="H37" s="40" t="s">
        <v>278</v>
      </c>
      <c r="I37" s="40" t="s">
        <v>233</v>
      </c>
      <c r="J37" s="84">
        <v>9.5</v>
      </c>
      <c r="K37" s="381">
        <f t="shared" si="1"/>
        <v>200</v>
      </c>
      <c r="L37" s="75">
        <v>200</v>
      </c>
      <c r="M37" s="75"/>
      <c r="N37" s="76" t="e">
        <f t="shared" si="2"/>
        <v>#DIV/0!</v>
      </c>
      <c r="O37" s="76">
        <f t="shared" si="3"/>
        <v>0</v>
      </c>
      <c r="P37" s="77">
        <f>IF(L37="nio",0,IF(L37&gt;0,VLOOKUP(H37,'3-Productie normen'!A:J,VLOOKUP(L37,'3-Productie normen'!$B$33:$C$38,2,FALSE),FALSE)))/VLOOKUP(B37,'2-Kosten per locatie'!$A$12:$C$33,3,FALSE)</f>
        <v>0</v>
      </c>
      <c r="Q37" s="77">
        <f t="shared" si="4"/>
        <v>0</v>
      </c>
      <c r="R37" s="78" t="str">
        <f>VLOOKUP(H37,'3-Productie normen'!A:L,12,FALSE)</f>
        <v>S</v>
      </c>
      <c r="S37" s="78"/>
      <c r="U37" s="41">
        <f t="shared" si="5"/>
        <v>1900</v>
      </c>
    </row>
    <row r="38" spans="1:21" ht="14.1" customHeight="1">
      <c r="A38" s="54">
        <f t="shared" si="0"/>
        <v>38</v>
      </c>
      <c r="B38" s="72" t="s">
        <v>224</v>
      </c>
      <c r="C38" s="72"/>
      <c r="D38" s="423" t="s">
        <v>225</v>
      </c>
      <c r="E38" s="423" t="s">
        <v>226</v>
      </c>
      <c r="F38" s="73" t="s">
        <v>279</v>
      </c>
      <c r="G38" s="40" t="s">
        <v>277</v>
      </c>
      <c r="H38" s="40" t="s">
        <v>278</v>
      </c>
      <c r="I38" s="40" t="s">
        <v>233</v>
      </c>
      <c r="J38" s="84">
        <v>9.5</v>
      </c>
      <c r="K38" s="381">
        <f t="shared" si="1"/>
        <v>200</v>
      </c>
      <c r="L38" s="75">
        <v>200</v>
      </c>
      <c r="M38" s="75"/>
      <c r="N38" s="76" t="e">
        <f t="shared" si="2"/>
        <v>#DIV/0!</v>
      </c>
      <c r="O38" s="76">
        <f t="shared" si="3"/>
        <v>0</v>
      </c>
      <c r="P38" s="77">
        <f>IF(L38="nio",0,IF(L38&gt;0,VLOOKUP(H38,'3-Productie normen'!A:J,VLOOKUP(L38,'3-Productie normen'!$B$33:$C$38,2,FALSE),FALSE)))/VLOOKUP(B38,'2-Kosten per locatie'!$A$12:$C$33,3,FALSE)</f>
        <v>0</v>
      </c>
      <c r="Q38" s="77">
        <f t="shared" si="4"/>
        <v>0</v>
      </c>
      <c r="R38" s="78" t="str">
        <f>VLOOKUP(H38,'3-Productie normen'!A:L,12,FALSE)</f>
        <v>S</v>
      </c>
      <c r="S38" s="78"/>
      <c r="U38" s="41">
        <f t="shared" si="5"/>
        <v>1900</v>
      </c>
    </row>
    <row r="39" spans="1:21" ht="14.1" customHeight="1">
      <c r="A39" s="54">
        <f t="shared" si="0"/>
        <v>39</v>
      </c>
      <c r="B39" s="72" t="s">
        <v>224</v>
      </c>
      <c r="C39" s="72"/>
      <c r="D39" s="423" t="s">
        <v>225</v>
      </c>
      <c r="E39" s="423" t="s">
        <v>226</v>
      </c>
      <c r="F39" s="73" t="s">
        <v>280</v>
      </c>
      <c r="G39" s="40" t="s">
        <v>274</v>
      </c>
      <c r="H39" s="40" t="s">
        <v>1</v>
      </c>
      <c r="I39" s="40" t="s">
        <v>233</v>
      </c>
      <c r="J39" s="84">
        <v>26</v>
      </c>
      <c r="K39" s="381">
        <f t="shared" si="1"/>
        <v>200</v>
      </c>
      <c r="L39" s="75">
        <v>200</v>
      </c>
      <c r="M39" s="75"/>
      <c r="N39" s="76" t="e">
        <f t="shared" si="2"/>
        <v>#DIV/0!</v>
      </c>
      <c r="O39" s="76">
        <f t="shared" si="3"/>
        <v>0</v>
      </c>
      <c r="P39" s="77">
        <f>IF(L39="nio",0,IF(L39&gt;0,VLOOKUP(H39,'3-Productie normen'!A:J,VLOOKUP(L39,'3-Productie normen'!$B$33:$C$38,2,FALSE),FALSE)))/VLOOKUP(B39,'2-Kosten per locatie'!$A$12:$C$33,3,FALSE)</f>
        <v>0</v>
      </c>
      <c r="Q39" s="77">
        <f t="shared" si="4"/>
        <v>0</v>
      </c>
      <c r="R39" s="78" t="str">
        <f>VLOOKUP(H39,'3-Productie normen'!A:L,12,FALSE)</f>
        <v>S</v>
      </c>
      <c r="S39" s="78"/>
      <c r="U39" s="41">
        <f t="shared" si="5"/>
        <v>5200</v>
      </c>
    </row>
    <row r="40" spans="1:21" ht="14.1" customHeight="1">
      <c r="A40" s="54">
        <f t="shared" si="0"/>
        <v>40</v>
      </c>
      <c r="B40" s="72" t="s">
        <v>224</v>
      </c>
      <c r="C40" s="72"/>
      <c r="D40" s="423" t="s">
        <v>225</v>
      </c>
      <c r="E40" s="423" t="s">
        <v>226</v>
      </c>
      <c r="F40" s="73" t="s">
        <v>281</v>
      </c>
      <c r="G40" s="40" t="s">
        <v>249</v>
      </c>
      <c r="H40" s="40" t="s">
        <v>17</v>
      </c>
      <c r="I40" s="40" t="s">
        <v>233</v>
      </c>
      <c r="J40" s="84">
        <v>1.1499999999999999</v>
      </c>
      <c r="K40" s="381">
        <f t="shared" si="1"/>
        <v>400</v>
      </c>
      <c r="L40" s="75">
        <v>200</v>
      </c>
      <c r="M40" s="75">
        <v>200</v>
      </c>
      <c r="N40" s="76" t="e">
        <f t="shared" si="2"/>
        <v>#DIV/0!</v>
      </c>
      <c r="O40" s="76" t="e">
        <f t="shared" si="3"/>
        <v>#DIV/0!</v>
      </c>
      <c r="P40" s="77">
        <f>IF(L40="nio",0,IF(L40&gt;0,VLOOKUP(H40,'3-Productie normen'!A:J,VLOOKUP(L40,'3-Productie normen'!$B$33:$C$38,2,FALSE),FALSE)))/VLOOKUP(B40,'2-Kosten per locatie'!$A$12:$C$33,3,FALSE)</f>
        <v>0</v>
      </c>
      <c r="Q40" s="77">
        <f t="shared" si="4"/>
        <v>0</v>
      </c>
      <c r="R40" s="78" t="str">
        <f>VLOOKUP(H40,'3-Productie normen'!A:L,12,FALSE)</f>
        <v>S</v>
      </c>
      <c r="S40" s="78"/>
      <c r="U40" s="41">
        <f t="shared" si="5"/>
        <v>459.99999999999994</v>
      </c>
    </row>
    <row r="41" spans="1:21" ht="14.1" customHeight="1">
      <c r="A41" s="54">
        <f t="shared" si="0"/>
        <v>41</v>
      </c>
      <c r="B41" s="72" t="s">
        <v>224</v>
      </c>
      <c r="C41" s="72"/>
      <c r="D41" s="423" t="s">
        <v>225</v>
      </c>
      <c r="E41" s="423" t="s">
        <v>226</v>
      </c>
      <c r="F41" s="73" t="s">
        <v>282</v>
      </c>
      <c r="G41" s="40" t="s">
        <v>283</v>
      </c>
      <c r="H41" s="40" t="s">
        <v>90</v>
      </c>
      <c r="I41" s="40" t="s">
        <v>237</v>
      </c>
      <c r="J41" s="84">
        <v>24.4</v>
      </c>
      <c r="K41" s="381">
        <f t="shared" si="1"/>
        <v>200</v>
      </c>
      <c r="L41" s="75">
        <v>200</v>
      </c>
      <c r="M41" s="75"/>
      <c r="N41" s="76" t="e">
        <f t="shared" si="2"/>
        <v>#DIV/0!</v>
      </c>
      <c r="O41" s="76">
        <f t="shared" si="3"/>
        <v>0</v>
      </c>
      <c r="P41" s="77">
        <f>IF(L41="nio",0,IF(L41&gt;0,VLOOKUP(H41,'3-Productie normen'!A:J,VLOOKUP(L41,'3-Productie normen'!$B$33:$C$38,2,FALSE),FALSE)))/VLOOKUP(B41,'2-Kosten per locatie'!$A$12:$C$33,3,FALSE)</f>
        <v>0</v>
      </c>
      <c r="Q41" s="77">
        <f t="shared" si="4"/>
        <v>0</v>
      </c>
      <c r="R41" s="78" t="str">
        <f>VLOOKUP(H41,'3-Productie normen'!A:L,12,FALSE)</f>
        <v>V</v>
      </c>
      <c r="S41" s="78"/>
      <c r="U41" s="41">
        <f t="shared" si="5"/>
        <v>4880</v>
      </c>
    </row>
    <row r="42" spans="1:21" ht="14.1" customHeight="1">
      <c r="A42" s="54">
        <f t="shared" si="0"/>
        <v>42</v>
      </c>
      <c r="B42" s="72" t="s">
        <v>224</v>
      </c>
      <c r="C42" s="72"/>
      <c r="D42" s="423" t="s">
        <v>225</v>
      </c>
      <c r="E42" s="423" t="s">
        <v>226</v>
      </c>
      <c r="F42" s="73" t="s">
        <v>284</v>
      </c>
      <c r="G42" s="40" t="s">
        <v>285</v>
      </c>
      <c r="H42" s="40" t="s">
        <v>286</v>
      </c>
      <c r="I42" s="40" t="s">
        <v>287</v>
      </c>
      <c r="J42" s="84">
        <v>252</v>
      </c>
      <c r="K42" s="381">
        <f t="shared" si="1"/>
        <v>200</v>
      </c>
      <c r="L42" s="75">
        <v>200</v>
      </c>
      <c r="M42" s="75"/>
      <c r="N42" s="76" t="e">
        <f t="shared" si="2"/>
        <v>#DIV/0!</v>
      </c>
      <c r="O42" s="76">
        <f t="shared" si="3"/>
        <v>0</v>
      </c>
      <c r="P42" s="77">
        <f>IF(L42="nio",0,IF(L42&gt;0,VLOOKUP(H42,'3-Productie normen'!A:J,VLOOKUP(L42,'3-Productie normen'!$B$33:$C$38,2,FALSE),FALSE)))/VLOOKUP(B42,'2-Kosten per locatie'!$A$12:$C$33,3,FALSE)</f>
        <v>0</v>
      </c>
      <c r="Q42" s="77">
        <f t="shared" si="4"/>
        <v>0</v>
      </c>
      <c r="R42" s="78" t="str">
        <f>VLOOKUP(H42,'3-Productie normen'!A:L,12,FALSE)</f>
        <v>V</v>
      </c>
      <c r="S42" s="78"/>
      <c r="U42" s="41">
        <f t="shared" si="5"/>
        <v>50400</v>
      </c>
    </row>
    <row r="43" spans="1:21" ht="14.1" customHeight="1">
      <c r="A43" s="54">
        <f t="shared" si="0"/>
        <v>43</v>
      </c>
      <c r="B43" s="72" t="s">
        <v>224</v>
      </c>
      <c r="C43" s="72"/>
      <c r="D43" s="423" t="s">
        <v>225</v>
      </c>
      <c r="E43" s="423" t="s">
        <v>226</v>
      </c>
      <c r="F43" s="73" t="s">
        <v>288</v>
      </c>
      <c r="G43" s="40" t="s">
        <v>289</v>
      </c>
      <c r="H43" s="40" t="s">
        <v>286</v>
      </c>
      <c r="I43" s="40" t="s">
        <v>287</v>
      </c>
      <c r="J43" s="84">
        <v>35.9</v>
      </c>
      <c r="K43" s="381">
        <f t="shared" si="1"/>
        <v>200</v>
      </c>
      <c r="L43" s="75">
        <v>200</v>
      </c>
      <c r="M43" s="75"/>
      <c r="N43" s="76" t="e">
        <f t="shared" si="2"/>
        <v>#DIV/0!</v>
      </c>
      <c r="O43" s="76">
        <f t="shared" si="3"/>
        <v>0</v>
      </c>
      <c r="P43" s="77">
        <f>IF(L43="nio",0,IF(L43&gt;0,VLOOKUP(H43,'3-Productie normen'!A:J,VLOOKUP(L43,'3-Productie normen'!$B$33:$C$38,2,FALSE),FALSE)))/VLOOKUP(B43,'2-Kosten per locatie'!$A$12:$C$33,3,FALSE)</f>
        <v>0</v>
      </c>
      <c r="Q43" s="77">
        <f t="shared" si="4"/>
        <v>0</v>
      </c>
      <c r="R43" s="78" t="str">
        <f>VLOOKUP(H43,'3-Productie normen'!A:L,12,FALSE)</f>
        <v>V</v>
      </c>
      <c r="S43" s="78"/>
      <c r="U43" s="41">
        <f t="shared" si="5"/>
        <v>7180</v>
      </c>
    </row>
    <row r="44" spans="1:21" ht="14.1" customHeight="1">
      <c r="A44" s="54">
        <f t="shared" si="0"/>
        <v>44</v>
      </c>
      <c r="B44" s="72" t="s">
        <v>224</v>
      </c>
      <c r="C44" s="72"/>
      <c r="D44" s="423" t="s">
        <v>225</v>
      </c>
      <c r="E44" s="423" t="s">
        <v>226</v>
      </c>
      <c r="F44" s="73" t="s">
        <v>290</v>
      </c>
      <c r="G44" s="40" t="s">
        <v>258</v>
      </c>
      <c r="H44" s="40" t="s">
        <v>259</v>
      </c>
      <c r="I44" s="40" t="s">
        <v>230</v>
      </c>
      <c r="J44" s="84">
        <v>6</v>
      </c>
      <c r="K44" s="381">
        <f t="shared" si="1"/>
        <v>200</v>
      </c>
      <c r="L44" s="75">
        <v>200</v>
      </c>
      <c r="M44" s="75"/>
      <c r="N44" s="76" t="e">
        <f t="shared" si="2"/>
        <v>#DIV/0!</v>
      </c>
      <c r="O44" s="76">
        <f t="shared" si="3"/>
        <v>0</v>
      </c>
      <c r="P44" s="77">
        <f>IF(L44="nio",0,IF(L44&gt;0,VLOOKUP(H44,'3-Productie normen'!A:J,VLOOKUP(L44,'3-Productie normen'!$B$33:$C$38,2,FALSE),FALSE)))/VLOOKUP(B44,'2-Kosten per locatie'!$A$12:$C$33,3,FALSE)</f>
        <v>0</v>
      </c>
      <c r="Q44" s="77">
        <f t="shared" si="4"/>
        <v>0</v>
      </c>
      <c r="R44" s="78" t="str">
        <f>VLOOKUP(H44,'3-Productie normen'!A:L,12,FALSE)</f>
        <v>V</v>
      </c>
      <c r="S44" s="78"/>
      <c r="U44" s="41">
        <f t="shared" si="5"/>
        <v>1200</v>
      </c>
    </row>
    <row r="45" spans="1:21" ht="14.1" customHeight="1">
      <c r="A45" s="54">
        <f t="shared" si="0"/>
        <v>45</v>
      </c>
      <c r="B45" s="72" t="s">
        <v>224</v>
      </c>
      <c r="C45" s="72"/>
      <c r="D45" s="423" t="s">
        <v>225</v>
      </c>
      <c r="E45" s="423" t="s">
        <v>226</v>
      </c>
      <c r="F45" s="73" t="s">
        <v>290</v>
      </c>
      <c r="G45" s="72" t="s">
        <v>258</v>
      </c>
      <c r="H45" s="72" t="s">
        <v>259</v>
      </c>
      <c r="I45" s="40" t="s">
        <v>229</v>
      </c>
      <c r="J45" s="74">
        <v>56.2</v>
      </c>
      <c r="K45" s="381">
        <f t="shared" si="1"/>
        <v>200</v>
      </c>
      <c r="L45" s="75">
        <v>200</v>
      </c>
      <c r="M45" s="75"/>
      <c r="N45" s="76" t="e">
        <f t="shared" si="2"/>
        <v>#DIV/0!</v>
      </c>
      <c r="O45" s="76">
        <f t="shared" si="3"/>
        <v>0</v>
      </c>
      <c r="P45" s="77">
        <f>IF(L45="nio",0,IF(L45&gt;0,VLOOKUP(H45,'3-Productie normen'!A:J,VLOOKUP(L45,'3-Productie normen'!$B$33:$C$38,2,FALSE),FALSE)))/VLOOKUP(B45,'2-Kosten per locatie'!$A$12:$C$33,3,FALSE)</f>
        <v>0</v>
      </c>
      <c r="Q45" s="77">
        <f t="shared" si="4"/>
        <v>0</v>
      </c>
      <c r="R45" s="78" t="str">
        <f>VLOOKUP(H45,'3-Productie normen'!A:L,12,FALSE)</f>
        <v>V</v>
      </c>
      <c r="S45" s="78"/>
      <c r="U45" s="41">
        <f t="shared" si="5"/>
        <v>11240</v>
      </c>
    </row>
    <row r="46" spans="1:21" ht="14.1" customHeight="1">
      <c r="A46" s="54">
        <f t="shared" si="0"/>
        <v>46</v>
      </c>
      <c r="B46" s="72" t="s">
        <v>224</v>
      </c>
      <c r="C46" s="72"/>
      <c r="D46" s="423" t="s">
        <v>225</v>
      </c>
      <c r="E46" s="423" t="s">
        <v>226</v>
      </c>
      <c r="F46" s="73" t="s">
        <v>290</v>
      </c>
      <c r="G46" s="72" t="s">
        <v>258</v>
      </c>
      <c r="H46" s="72" t="s">
        <v>259</v>
      </c>
      <c r="I46" s="40" t="s">
        <v>272</v>
      </c>
      <c r="J46" s="74">
        <v>0.54</v>
      </c>
      <c r="K46" s="381">
        <f t="shared" si="1"/>
        <v>200</v>
      </c>
      <c r="L46" s="75">
        <v>200</v>
      </c>
      <c r="M46" s="75"/>
      <c r="N46" s="76" t="e">
        <f t="shared" si="2"/>
        <v>#DIV/0!</v>
      </c>
      <c r="O46" s="76">
        <f t="shared" si="3"/>
        <v>0</v>
      </c>
      <c r="P46" s="77">
        <f>IF(L46="nio",0,IF(L46&gt;0,VLOOKUP(H46,'3-Productie normen'!A:J,VLOOKUP(L46,'3-Productie normen'!$B$33:$C$38,2,FALSE),FALSE)))/VLOOKUP(B46,'2-Kosten per locatie'!$A$12:$C$33,3,FALSE)</f>
        <v>0</v>
      </c>
      <c r="Q46" s="77">
        <f t="shared" si="4"/>
        <v>0</v>
      </c>
      <c r="R46" s="78" t="str">
        <f>VLOOKUP(H46,'3-Productie normen'!A:L,12,FALSE)</f>
        <v>V</v>
      </c>
      <c r="S46" s="78"/>
      <c r="U46" s="41">
        <f t="shared" si="5"/>
        <v>108</v>
      </c>
    </row>
    <row r="47" spans="1:21" ht="14.1" customHeight="1">
      <c r="A47" s="54">
        <f t="shared" si="0"/>
        <v>47</v>
      </c>
      <c r="B47" s="72" t="s">
        <v>224</v>
      </c>
      <c r="C47" s="72"/>
      <c r="D47" s="423" t="s">
        <v>225</v>
      </c>
      <c r="E47" s="423" t="s">
        <v>226</v>
      </c>
      <c r="F47" s="73" t="s">
        <v>291</v>
      </c>
      <c r="G47" s="72" t="s">
        <v>264</v>
      </c>
      <c r="H47" s="72" t="s">
        <v>265</v>
      </c>
      <c r="I47" s="40" t="s">
        <v>229</v>
      </c>
      <c r="J47" s="74">
        <v>60</v>
      </c>
      <c r="K47" s="381">
        <f t="shared" si="1"/>
        <v>200</v>
      </c>
      <c r="L47" s="75">
        <v>200</v>
      </c>
      <c r="M47" s="75"/>
      <c r="N47" s="76" t="e">
        <f t="shared" si="2"/>
        <v>#DIV/0!</v>
      </c>
      <c r="O47" s="76">
        <f t="shared" si="3"/>
        <v>0</v>
      </c>
      <c r="P47" s="77">
        <f>IF(L47="nio",0,IF(L47&gt;0,VLOOKUP(H47,'3-Productie normen'!A:J,VLOOKUP(L47,'3-Productie normen'!$B$33:$C$38,2,FALSE),FALSE)))/VLOOKUP(B47,'2-Kosten per locatie'!$A$12:$C$33,3,FALSE)</f>
        <v>0</v>
      </c>
      <c r="Q47" s="77">
        <f t="shared" si="4"/>
        <v>0</v>
      </c>
      <c r="R47" s="78" t="str">
        <f>VLOOKUP(H47,'3-Productie normen'!A:L,12,FALSE)</f>
        <v>L</v>
      </c>
      <c r="S47" s="78"/>
      <c r="U47" s="41">
        <f t="shared" si="5"/>
        <v>12000</v>
      </c>
    </row>
    <row r="48" spans="1:21" ht="14.1" customHeight="1">
      <c r="A48" s="54">
        <f t="shared" si="0"/>
        <v>48</v>
      </c>
      <c r="B48" s="72" t="s">
        <v>224</v>
      </c>
      <c r="C48" s="72"/>
      <c r="D48" s="423" t="s">
        <v>225</v>
      </c>
      <c r="E48" s="423" t="s">
        <v>226</v>
      </c>
      <c r="F48" s="73" t="s">
        <v>292</v>
      </c>
      <c r="G48" s="40" t="s">
        <v>264</v>
      </c>
      <c r="H48" s="40" t="s">
        <v>265</v>
      </c>
      <c r="I48" s="40" t="s">
        <v>229</v>
      </c>
      <c r="J48" s="74">
        <v>61.5</v>
      </c>
      <c r="K48" s="381">
        <f t="shared" si="1"/>
        <v>200</v>
      </c>
      <c r="L48" s="75">
        <v>200</v>
      </c>
      <c r="M48" s="75"/>
      <c r="N48" s="76" t="e">
        <f t="shared" si="2"/>
        <v>#DIV/0!</v>
      </c>
      <c r="O48" s="76">
        <f t="shared" si="3"/>
        <v>0</v>
      </c>
      <c r="P48" s="77">
        <f>IF(L48="nio",0,IF(L48&gt;0,VLOOKUP(H48,'3-Productie normen'!A:J,VLOOKUP(L48,'3-Productie normen'!$B$33:$C$38,2,FALSE),FALSE)))/VLOOKUP(B48,'2-Kosten per locatie'!$A$12:$C$33,3,FALSE)</f>
        <v>0</v>
      </c>
      <c r="Q48" s="77">
        <f t="shared" si="4"/>
        <v>0</v>
      </c>
      <c r="R48" s="78" t="str">
        <f>VLOOKUP(H48,'3-Productie normen'!A:L,12,FALSE)</f>
        <v>L</v>
      </c>
      <c r="S48" s="78"/>
      <c r="U48" s="41">
        <f t="shared" si="5"/>
        <v>12300</v>
      </c>
    </row>
    <row r="49" spans="1:21" ht="14.1" customHeight="1">
      <c r="A49" s="54">
        <f t="shared" si="0"/>
        <v>49</v>
      </c>
      <c r="B49" s="72" t="s">
        <v>224</v>
      </c>
      <c r="C49" s="72"/>
      <c r="D49" s="423" t="s">
        <v>225</v>
      </c>
      <c r="E49" s="423" t="s">
        <v>226</v>
      </c>
      <c r="F49" s="73" t="s">
        <v>293</v>
      </c>
      <c r="G49" s="40" t="s">
        <v>264</v>
      </c>
      <c r="H49" s="40" t="s">
        <v>265</v>
      </c>
      <c r="I49" s="40" t="s">
        <v>229</v>
      </c>
      <c r="J49" s="74">
        <v>48.8</v>
      </c>
      <c r="K49" s="381">
        <f t="shared" si="1"/>
        <v>200</v>
      </c>
      <c r="L49" s="75">
        <v>200</v>
      </c>
      <c r="M49" s="75"/>
      <c r="N49" s="76" t="e">
        <f t="shared" si="2"/>
        <v>#DIV/0!</v>
      </c>
      <c r="O49" s="76">
        <f t="shared" si="3"/>
        <v>0</v>
      </c>
      <c r="P49" s="77">
        <f>IF(L49="nio",0,IF(L49&gt;0,VLOOKUP(H49,'3-Productie normen'!A:J,VLOOKUP(L49,'3-Productie normen'!$B$33:$C$38,2,FALSE),FALSE)))/VLOOKUP(B49,'2-Kosten per locatie'!$A$12:$C$33,3,FALSE)</f>
        <v>0</v>
      </c>
      <c r="Q49" s="77">
        <f t="shared" si="4"/>
        <v>0</v>
      </c>
      <c r="R49" s="78" t="str">
        <f>VLOOKUP(H49,'3-Productie normen'!A:L,12,FALSE)</f>
        <v>L</v>
      </c>
      <c r="S49" s="78"/>
      <c r="U49" s="41">
        <f t="shared" si="5"/>
        <v>9760</v>
      </c>
    </row>
    <row r="50" spans="1:21" ht="14.1" customHeight="1">
      <c r="A50" s="54">
        <f t="shared" si="0"/>
        <v>50</v>
      </c>
      <c r="B50" s="72" t="s">
        <v>224</v>
      </c>
      <c r="C50" s="72"/>
      <c r="D50" s="423" t="s">
        <v>225</v>
      </c>
      <c r="E50" s="423" t="s">
        <v>226</v>
      </c>
      <c r="F50" s="73" t="s">
        <v>294</v>
      </c>
      <c r="G50" s="40" t="s">
        <v>249</v>
      </c>
      <c r="H50" s="40" t="s">
        <v>17</v>
      </c>
      <c r="I50" s="40" t="s">
        <v>233</v>
      </c>
      <c r="J50" s="74">
        <v>2.9</v>
      </c>
      <c r="K50" s="381">
        <f t="shared" si="1"/>
        <v>400</v>
      </c>
      <c r="L50" s="75">
        <v>200</v>
      </c>
      <c r="M50" s="75">
        <v>200</v>
      </c>
      <c r="N50" s="76" t="e">
        <f t="shared" si="2"/>
        <v>#DIV/0!</v>
      </c>
      <c r="O50" s="76" t="e">
        <f t="shared" si="3"/>
        <v>#DIV/0!</v>
      </c>
      <c r="P50" s="77">
        <f>IF(L50="nio",0,IF(L50&gt;0,VLOOKUP(H50,'3-Productie normen'!A:J,VLOOKUP(L50,'3-Productie normen'!$B$33:$C$38,2,FALSE),FALSE)))/VLOOKUP(B50,'2-Kosten per locatie'!$A$12:$C$33,3,FALSE)</f>
        <v>0</v>
      </c>
      <c r="Q50" s="77">
        <f t="shared" si="4"/>
        <v>0</v>
      </c>
      <c r="R50" s="78" t="str">
        <f>VLOOKUP(H50,'3-Productie normen'!A:L,12,FALSE)</f>
        <v>S</v>
      </c>
      <c r="S50" s="78"/>
      <c r="U50" s="41">
        <f t="shared" si="5"/>
        <v>1160</v>
      </c>
    </row>
    <row r="51" spans="1:21" ht="14.1" customHeight="1">
      <c r="A51" s="54">
        <f t="shared" si="0"/>
        <v>51</v>
      </c>
      <c r="B51" s="72" t="s">
        <v>224</v>
      </c>
      <c r="C51" s="72"/>
      <c r="D51" s="423" t="s">
        <v>225</v>
      </c>
      <c r="E51" s="423" t="s">
        <v>226</v>
      </c>
      <c r="F51" s="73" t="s">
        <v>295</v>
      </c>
      <c r="G51" s="40" t="s">
        <v>249</v>
      </c>
      <c r="H51" s="40" t="s">
        <v>17</v>
      </c>
      <c r="I51" s="40" t="s">
        <v>233</v>
      </c>
      <c r="J51" s="74">
        <v>8.75</v>
      </c>
      <c r="K51" s="381">
        <f t="shared" si="1"/>
        <v>400</v>
      </c>
      <c r="L51" s="75">
        <v>200</v>
      </c>
      <c r="M51" s="75">
        <v>200</v>
      </c>
      <c r="N51" s="76" t="e">
        <f t="shared" si="2"/>
        <v>#DIV/0!</v>
      </c>
      <c r="O51" s="76" t="e">
        <f t="shared" si="3"/>
        <v>#DIV/0!</v>
      </c>
      <c r="P51" s="77">
        <f>IF(L51="nio",0,IF(L51&gt;0,VLOOKUP(H51,'3-Productie normen'!A:J,VLOOKUP(L51,'3-Productie normen'!$B$33:$C$38,2,FALSE),FALSE)))/VLOOKUP(B51,'2-Kosten per locatie'!$A$12:$C$33,3,FALSE)</f>
        <v>0</v>
      </c>
      <c r="Q51" s="77">
        <f t="shared" si="4"/>
        <v>0</v>
      </c>
      <c r="R51" s="78" t="str">
        <f>VLOOKUP(H51,'3-Productie normen'!A:L,12,FALSE)</f>
        <v>S</v>
      </c>
      <c r="S51" s="78"/>
      <c r="U51" s="41">
        <f t="shared" si="5"/>
        <v>3500</v>
      </c>
    </row>
    <row r="52" spans="1:21" ht="14.1" customHeight="1">
      <c r="A52" s="54">
        <f t="shared" si="0"/>
        <v>52</v>
      </c>
      <c r="B52" s="72" t="s">
        <v>224</v>
      </c>
      <c r="C52" s="72"/>
      <c r="D52" s="423" t="s">
        <v>225</v>
      </c>
      <c r="E52" s="423" t="s">
        <v>226</v>
      </c>
      <c r="F52" s="73" t="s">
        <v>296</v>
      </c>
      <c r="G52" s="80" t="s">
        <v>261</v>
      </c>
      <c r="H52" s="80" t="s">
        <v>100</v>
      </c>
      <c r="I52" s="40" t="s">
        <v>233</v>
      </c>
      <c r="J52" s="74">
        <v>3</v>
      </c>
      <c r="K52" s="381">
        <f t="shared" si="1"/>
        <v>0</v>
      </c>
      <c r="L52" s="75" t="s">
        <v>100</v>
      </c>
      <c r="M52" s="75"/>
      <c r="N52" s="76">
        <f t="shared" si="2"/>
        <v>0</v>
      </c>
      <c r="O52" s="76">
        <f t="shared" si="3"/>
        <v>0</v>
      </c>
      <c r="P52" s="77">
        <f>IF(L52="nio",0,IF(L52&gt;0,VLOOKUP(H52,'3-Productie normen'!A:J,VLOOKUP(L52,'3-Productie normen'!$B$33:$C$38,2,FALSE),FALSE)))/VLOOKUP(B52,'2-Kosten per locatie'!$A$12:$C$33,3,FALSE)</f>
        <v>0</v>
      </c>
      <c r="Q52" s="77">
        <f t="shared" si="4"/>
        <v>0</v>
      </c>
      <c r="R52" s="78">
        <f>VLOOKUP(H52,'3-Productie normen'!A:L,12,FALSE)</f>
        <v>0</v>
      </c>
      <c r="S52" s="78"/>
      <c r="U52" s="41">
        <f t="shared" si="5"/>
        <v>0</v>
      </c>
    </row>
    <row r="53" spans="1:21" ht="14.1" customHeight="1">
      <c r="A53" s="54">
        <f t="shared" si="0"/>
        <v>53</v>
      </c>
      <c r="B53" s="72" t="s">
        <v>224</v>
      </c>
      <c r="C53" s="72"/>
      <c r="D53" s="423" t="s">
        <v>225</v>
      </c>
      <c r="E53" s="423" t="s">
        <v>226</v>
      </c>
      <c r="F53" s="73" t="s">
        <v>297</v>
      </c>
      <c r="G53" s="40" t="s">
        <v>298</v>
      </c>
      <c r="H53" s="40" t="s">
        <v>299</v>
      </c>
      <c r="I53" s="81" t="s">
        <v>300</v>
      </c>
      <c r="J53" s="74">
        <v>1.55</v>
      </c>
      <c r="K53" s="381">
        <f t="shared" si="1"/>
        <v>200</v>
      </c>
      <c r="L53" s="75">
        <v>200</v>
      </c>
      <c r="M53" s="75"/>
      <c r="N53" s="76" t="e">
        <f t="shared" si="2"/>
        <v>#DIV/0!</v>
      </c>
      <c r="O53" s="76">
        <f t="shared" si="3"/>
        <v>0</v>
      </c>
      <c r="P53" s="77">
        <f>IF(L53="nio",0,IF(L53&gt;0,VLOOKUP(H53,'3-Productie normen'!A:J,VLOOKUP(L53,'3-Productie normen'!$B$33:$C$38,2,FALSE),FALSE)))/VLOOKUP(B53,'2-Kosten per locatie'!$A$12:$C$33,3,FALSE)</f>
        <v>0</v>
      </c>
      <c r="Q53" s="77">
        <f t="shared" si="4"/>
        <v>0</v>
      </c>
      <c r="R53" s="78" t="str">
        <f>VLOOKUP(H53,'3-Productie normen'!A:L,12,FALSE)</f>
        <v>V</v>
      </c>
      <c r="S53" s="78"/>
      <c r="U53" s="41">
        <f t="shared" si="5"/>
        <v>310</v>
      </c>
    </row>
    <row r="54" spans="1:21" ht="14.1" customHeight="1">
      <c r="A54" s="54">
        <f t="shared" si="0"/>
        <v>54</v>
      </c>
      <c r="B54" s="72" t="s">
        <v>224</v>
      </c>
      <c r="C54" s="72"/>
      <c r="D54" s="424" t="s">
        <v>225</v>
      </c>
      <c r="E54" s="424" t="s">
        <v>301</v>
      </c>
      <c r="F54" s="82" t="s">
        <v>302</v>
      </c>
      <c r="G54" s="83" t="s">
        <v>235</v>
      </c>
      <c r="H54" s="83" t="s">
        <v>236</v>
      </c>
      <c r="I54" s="40" t="s">
        <v>237</v>
      </c>
      <c r="J54" s="74">
        <v>10.75</v>
      </c>
      <c r="K54" s="381">
        <f t="shared" si="1"/>
        <v>200</v>
      </c>
      <c r="L54" s="75">
        <v>200</v>
      </c>
      <c r="M54" s="75"/>
      <c r="N54" s="76" t="e">
        <f t="shared" si="2"/>
        <v>#DIV/0!</v>
      </c>
      <c r="O54" s="76">
        <f t="shared" si="3"/>
        <v>0</v>
      </c>
      <c r="P54" s="77">
        <f>IF(L54="nio",0,IF(L54&gt;0,VLOOKUP(H54,'3-Productie normen'!A:J,VLOOKUP(L54,'3-Productie normen'!$B$33:$C$38,2,FALSE),FALSE)))/VLOOKUP(B54,'2-Kosten per locatie'!$A$12:$C$33,3,FALSE)</f>
        <v>0</v>
      </c>
      <c r="Q54" s="77">
        <f t="shared" si="4"/>
        <v>0</v>
      </c>
      <c r="R54" s="78" t="str">
        <f>VLOOKUP(H54,'3-Productie normen'!A:L,12,FALSE)</f>
        <v>V</v>
      </c>
      <c r="S54" s="78"/>
      <c r="U54" s="41">
        <f t="shared" si="5"/>
        <v>2150</v>
      </c>
    </row>
    <row r="55" spans="1:21" ht="14.1" customHeight="1">
      <c r="A55" s="54">
        <f t="shared" si="0"/>
        <v>55</v>
      </c>
      <c r="B55" s="72" t="s">
        <v>224</v>
      </c>
      <c r="C55" s="72"/>
      <c r="D55" s="423" t="s">
        <v>225</v>
      </c>
      <c r="E55" s="423" t="s">
        <v>303</v>
      </c>
      <c r="F55" s="73" t="s">
        <v>304</v>
      </c>
      <c r="G55" s="40" t="s">
        <v>235</v>
      </c>
      <c r="H55" s="40" t="s">
        <v>236</v>
      </c>
      <c r="I55" s="40" t="s">
        <v>239</v>
      </c>
      <c r="J55" s="74">
        <v>4.95</v>
      </c>
      <c r="K55" s="381">
        <f t="shared" si="1"/>
        <v>200</v>
      </c>
      <c r="L55" s="75">
        <v>200</v>
      </c>
      <c r="M55" s="75"/>
      <c r="N55" s="76" t="e">
        <f t="shared" si="2"/>
        <v>#DIV/0!</v>
      </c>
      <c r="O55" s="76">
        <f t="shared" si="3"/>
        <v>0</v>
      </c>
      <c r="P55" s="77">
        <f>IF(L55="nio",0,IF(L55&gt;0,VLOOKUP(H55,'3-Productie normen'!A:J,VLOOKUP(L55,'3-Productie normen'!$B$33:$C$38,2,FALSE),FALSE)))/VLOOKUP(B55,'2-Kosten per locatie'!$A$12:$C$33,3,FALSE)</f>
        <v>0</v>
      </c>
      <c r="Q55" s="77">
        <f t="shared" si="4"/>
        <v>0</v>
      </c>
      <c r="R55" s="78" t="str">
        <f>VLOOKUP(H55,'3-Productie normen'!A:L,12,FALSE)</f>
        <v>V</v>
      </c>
      <c r="S55" s="78"/>
      <c r="U55" s="41">
        <f t="shared" si="5"/>
        <v>990</v>
      </c>
    </row>
    <row r="56" spans="1:21" ht="14.1" customHeight="1">
      <c r="A56" s="54">
        <f t="shared" si="0"/>
        <v>56</v>
      </c>
      <c r="B56" s="72" t="s">
        <v>224</v>
      </c>
      <c r="C56" s="72"/>
      <c r="D56" s="423" t="s">
        <v>225</v>
      </c>
      <c r="E56" s="423" t="s">
        <v>301</v>
      </c>
      <c r="F56" s="73" t="s">
        <v>305</v>
      </c>
      <c r="G56" s="40" t="s">
        <v>258</v>
      </c>
      <c r="H56" s="40" t="s">
        <v>259</v>
      </c>
      <c r="I56" s="40" t="s">
        <v>229</v>
      </c>
      <c r="J56" s="74">
        <v>11.15</v>
      </c>
      <c r="K56" s="381">
        <f t="shared" si="1"/>
        <v>200</v>
      </c>
      <c r="L56" s="75">
        <v>200</v>
      </c>
      <c r="M56" s="75"/>
      <c r="N56" s="76" t="e">
        <f t="shared" si="2"/>
        <v>#DIV/0!</v>
      </c>
      <c r="O56" s="76">
        <f t="shared" si="3"/>
        <v>0</v>
      </c>
      <c r="P56" s="77">
        <f>IF(L56="nio",0,IF(L56&gt;0,VLOOKUP(H56,'3-Productie normen'!A:J,VLOOKUP(L56,'3-Productie normen'!$B$33:$C$38,2,FALSE),FALSE)))/VLOOKUP(B56,'2-Kosten per locatie'!$A$12:$C$33,3,FALSE)</f>
        <v>0</v>
      </c>
      <c r="Q56" s="77">
        <f t="shared" si="4"/>
        <v>0</v>
      </c>
      <c r="R56" s="78" t="str">
        <f>VLOOKUP(H56,'3-Productie normen'!A:L,12,FALSE)</f>
        <v>V</v>
      </c>
      <c r="S56" s="78"/>
      <c r="U56" s="41">
        <f t="shared" si="5"/>
        <v>2230</v>
      </c>
    </row>
    <row r="57" spans="1:21" ht="14.1" customHeight="1">
      <c r="A57" s="54">
        <f t="shared" si="0"/>
        <v>57</v>
      </c>
      <c r="B57" s="72" t="s">
        <v>224</v>
      </c>
      <c r="C57" s="72"/>
      <c r="D57" s="423" t="s">
        <v>225</v>
      </c>
      <c r="E57" s="423" t="s">
        <v>301</v>
      </c>
      <c r="F57" s="73" t="s">
        <v>306</v>
      </c>
      <c r="G57" s="40" t="s">
        <v>251</v>
      </c>
      <c r="H57" s="40" t="s">
        <v>176</v>
      </c>
      <c r="I57" s="40" t="s">
        <v>229</v>
      </c>
      <c r="J57" s="74">
        <v>19.149999999999999</v>
      </c>
      <c r="K57" s="381">
        <f t="shared" si="1"/>
        <v>80</v>
      </c>
      <c r="L57" s="75">
        <v>80</v>
      </c>
      <c r="M57" s="75"/>
      <c r="N57" s="76" t="e">
        <f t="shared" si="2"/>
        <v>#DIV/0!</v>
      </c>
      <c r="O57" s="76">
        <f t="shared" si="3"/>
        <v>0</v>
      </c>
      <c r="P57" s="77">
        <f>IF(L57="nio",0,IF(L57&gt;0,VLOOKUP(H57,'3-Productie normen'!A:J,VLOOKUP(L57,'3-Productie normen'!$B$33:$C$38,2,FALSE),FALSE)))/VLOOKUP(B57,'2-Kosten per locatie'!$A$12:$C$33,3,FALSE)</f>
        <v>0</v>
      </c>
      <c r="Q57" s="77">
        <f t="shared" si="4"/>
        <v>0</v>
      </c>
      <c r="R57" s="78" t="str">
        <f>VLOOKUP(H57,'3-Productie normen'!A:L,12,FALSE)</f>
        <v>B</v>
      </c>
      <c r="S57" s="78"/>
      <c r="U57" s="41">
        <f t="shared" si="5"/>
        <v>1532</v>
      </c>
    </row>
    <row r="58" spans="1:21" ht="14.1" customHeight="1">
      <c r="A58" s="54">
        <f t="shared" si="0"/>
        <v>58</v>
      </c>
      <c r="B58" s="72" t="s">
        <v>224</v>
      </c>
      <c r="C58" s="72"/>
      <c r="D58" s="423" t="s">
        <v>225</v>
      </c>
      <c r="E58" s="423" t="s">
        <v>301</v>
      </c>
      <c r="F58" s="73" t="s">
        <v>307</v>
      </c>
      <c r="G58" s="40" t="s">
        <v>308</v>
      </c>
      <c r="H58" s="40" t="s">
        <v>309</v>
      </c>
      <c r="I58" s="40" t="s">
        <v>229</v>
      </c>
      <c r="J58" s="74">
        <v>50.7</v>
      </c>
      <c r="K58" s="381">
        <f t="shared" si="1"/>
        <v>200</v>
      </c>
      <c r="L58" s="75">
        <v>200</v>
      </c>
      <c r="M58" s="75"/>
      <c r="N58" s="76" t="e">
        <f t="shared" si="2"/>
        <v>#DIV/0!</v>
      </c>
      <c r="O58" s="76">
        <f t="shared" si="3"/>
        <v>0</v>
      </c>
      <c r="P58" s="77">
        <f>IF(L58="nio",0,IF(L58&gt;0,VLOOKUP(H58,'3-Productie normen'!A:J,VLOOKUP(L58,'3-Productie normen'!$B$33:$C$38,2,FALSE),FALSE)))/VLOOKUP(B58,'2-Kosten per locatie'!$A$12:$C$33,3,FALSE)</f>
        <v>0</v>
      </c>
      <c r="Q58" s="77">
        <f t="shared" si="4"/>
        <v>0</v>
      </c>
      <c r="R58" s="78" t="str">
        <f>VLOOKUP(H58,'3-Productie normen'!A:L,12,FALSE)</f>
        <v>L</v>
      </c>
      <c r="S58" s="78"/>
      <c r="U58" s="41">
        <f t="shared" si="5"/>
        <v>10140</v>
      </c>
    </row>
    <row r="59" spans="1:21" ht="14.1" customHeight="1">
      <c r="A59" s="54">
        <f t="shared" si="0"/>
        <v>59</v>
      </c>
      <c r="B59" s="72" t="s">
        <v>224</v>
      </c>
      <c r="C59" s="72"/>
      <c r="D59" s="423" t="s">
        <v>225</v>
      </c>
      <c r="E59" s="423" t="s">
        <v>301</v>
      </c>
      <c r="F59" s="73" t="s">
        <v>310</v>
      </c>
      <c r="G59" s="40" t="s">
        <v>258</v>
      </c>
      <c r="H59" s="40" t="s">
        <v>259</v>
      </c>
      <c r="I59" s="40" t="s">
        <v>229</v>
      </c>
      <c r="J59" s="74">
        <v>16.7</v>
      </c>
      <c r="K59" s="381">
        <f t="shared" si="1"/>
        <v>200</v>
      </c>
      <c r="L59" s="75">
        <v>200</v>
      </c>
      <c r="M59" s="75"/>
      <c r="N59" s="76" t="e">
        <f t="shared" si="2"/>
        <v>#DIV/0!</v>
      </c>
      <c r="O59" s="76">
        <f t="shared" si="3"/>
        <v>0</v>
      </c>
      <c r="P59" s="77">
        <f>IF(L59="nio",0,IF(L59&gt;0,VLOOKUP(H59,'3-Productie normen'!A:J,VLOOKUP(L59,'3-Productie normen'!$B$33:$C$38,2,FALSE),FALSE)))/VLOOKUP(B59,'2-Kosten per locatie'!$A$12:$C$33,3,FALSE)</f>
        <v>0</v>
      </c>
      <c r="Q59" s="77">
        <f t="shared" si="4"/>
        <v>0</v>
      </c>
      <c r="R59" s="78" t="str">
        <f>VLOOKUP(H59,'3-Productie normen'!A:L,12,FALSE)</f>
        <v>V</v>
      </c>
      <c r="S59" s="78"/>
      <c r="U59" s="41">
        <f t="shared" si="5"/>
        <v>3340</v>
      </c>
    </row>
    <row r="60" spans="1:21" ht="14.1" customHeight="1">
      <c r="A60" s="54">
        <f t="shared" si="0"/>
        <v>60</v>
      </c>
      <c r="B60" s="72" t="s">
        <v>224</v>
      </c>
      <c r="C60" s="72"/>
      <c r="D60" s="423" t="s">
        <v>225</v>
      </c>
      <c r="E60" s="423" t="s">
        <v>303</v>
      </c>
      <c r="F60" s="73" t="s">
        <v>311</v>
      </c>
      <c r="G60" s="40" t="s">
        <v>235</v>
      </c>
      <c r="H60" s="40" t="s">
        <v>236</v>
      </c>
      <c r="I60" s="40" t="s">
        <v>243</v>
      </c>
      <c r="J60" s="74">
        <v>4.42</v>
      </c>
      <c r="K60" s="381">
        <f t="shared" si="1"/>
        <v>200</v>
      </c>
      <c r="L60" s="75">
        <v>200</v>
      </c>
      <c r="M60" s="75"/>
      <c r="N60" s="76" t="e">
        <f t="shared" si="2"/>
        <v>#DIV/0!</v>
      </c>
      <c r="O60" s="76">
        <f t="shared" si="3"/>
        <v>0</v>
      </c>
      <c r="P60" s="77">
        <f>IF(L60="nio",0,IF(L60&gt;0,VLOOKUP(H60,'3-Productie normen'!A:J,VLOOKUP(L60,'3-Productie normen'!$B$33:$C$38,2,FALSE),FALSE)))/VLOOKUP(B60,'2-Kosten per locatie'!$A$12:$C$33,3,FALSE)</f>
        <v>0</v>
      </c>
      <c r="Q60" s="77">
        <f t="shared" si="4"/>
        <v>0</v>
      </c>
      <c r="R60" s="78" t="str">
        <f>VLOOKUP(H60,'3-Productie normen'!A:L,12,FALSE)</f>
        <v>V</v>
      </c>
      <c r="S60" s="78"/>
      <c r="U60" s="41">
        <f t="shared" si="5"/>
        <v>884</v>
      </c>
    </row>
    <row r="61" spans="1:21" ht="14.1" customHeight="1">
      <c r="A61" s="54">
        <f t="shared" si="0"/>
        <v>61</v>
      </c>
      <c r="B61" s="72" t="s">
        <v>224</v>
      </c>
      <c r="C61" s="72"/>
      <c r="D61" s="423" t="s">
        <v>225</v>
      </c>
      <c r="E61" s="423" t="s">
        <v>301</v>
      </c>
      <c r="F61" s="73" t="s">
        <v>312</v>
      </c>
      <c r="G61" s="40" t="s">
        <v>308</v>
      </c>
      <c r="H61" s="40" t="s">
        <v>100</v>
      </c>
      <c r="I61" s="40" t="s">
        <v>229</v>
      </c>
      <c r="J61" s="74">
        <v>104.5</v>
      </c>
      <c r="K61" s="381">
        <f t="shared" si="1"/>
        <v>0</v>
      </c>
      <c r="L61" s="75" t="s">
        <v>100</v>
      </c>
      <c r="M61" s="75"/>
      <c r="N61" s="76">
        <f t="shared" si="2"/>
        <v>0</v>
      </c>
      <c r="O61" s="76">
        <f t="shared" si="3"/>
        <v>0</v>
      </c>
      <c r="P61" s="77">
        <f>IF(L61="nio",0,IF(L61&gt;0,VLOOKUP(H61,'3-Productie normen'!A:J,VLOOKUP(L61,'3-Productie normen'!$B$33:$C$38,2,FALSE),FALSE)))/VLOOKUP(B61,'2-Kosten per locatie'!$A$12:$C$33,3,FALSE)</f>
        <v>0</v>
      </c>
      <c r="Q61" s="77">
        <f t="shared" si="4"/>
        <v>0</v>
      </c>
      <c r="R61" s="78">
        <f>VLOOKUP(H61,'3-Productie normen'!A:L,12,FALSE)</f>
        <v>0</v>
      </c>
      <c r="S61" s="78"/>
      <c r="U61" s="41">
        <f t="shared" si="5"/>
        <v>0</v>
      </c>
    </row>
    <row r="62" spans="1:21" ht="14.1" customHeight="1">
      <c r="A62" s="54">
        <f t="shared" si="0"/>
        <v>62</v>
      </c>
      <c r="B62" s="72" t="s">
        <v>224</v>
      </c>
      <c r="C62" s="72"/>
      <c r="D62" s="423" t="s">
        <v>225</v>
      </c>
      <c r="E62" s="423" t="s">
        <v>301</v>
      </c>
      <c r="F62" s="73" t="s">
        <v>313</v>
      </c>
      <c r="G62" s="40" t="s">
        <v>314</v>
      </c>
      <c r="H62" s="40" t="s">
        <v>177</v>
      </c>
      <c r="I62" s="40" t="s">
        <v>229</v>
      </c>
      <c r="J62" s="74">
        <v>6.8</v>
      </c>
      <c r="K62" s="381">
        <f t="shared" si="1"/>
        <v>200</v>
      </c>
      <c r="L62" s="75">
        <v>200</v>
      </c>
      <c r="M62" s="75"/>
      <c r="N62" s="76" t="e">
        <f t="shared" si="2"/>
        <v>#DIV/0!</v>
      </c>
      <c r="O62" s="76">
        <f t="shared" si="3"/>
        <v>0</v>
      </c>
      <c r="P62" s="77">
        <f>IF(L62="nio",0,IF(L62&gt;0,VLOOKUP(H62,'3-Productie normen'!A:J,VLOOKUP(L62,'3-Productie normen'!$B$33:$C$38,2,FALSE),FALSE)))/VLOOKUP(B62,'2-Kosten per locatie'!$A$12:$C$33,3,FALSE)</f>
        <v>0</v>
      </c>
      <c r="Q62" s="77">
        <f t="shared" si="4"/>
        <v>0</v>
      </c>
      <c r="R62" s="78" t="str">
        <f>VLOOKUP(H62,'3-Productie normen'!A:L,12,FALSE)</f>
        <v>V</v>
      </c>
      <c r="S62" s="78"/>
      <c r="U62" s="41">
        <f t="shared" si="5"/>
        <v>1360</v>
      </c>
    </row>
    <row r="63" spans="1:21" ht="14.1" customHeight="1">
      <c r="A63" s="54">
        <f t="shared" si="0"/>
        <v>63</v>
      </c>
      <c r="B63" s="72" t="s">
        <v>224</v>
      </c>
      <c r="C63" s="72"/>
      <c r="D63" s="423" t="s">
        <v>225</v>
      </c>
      <c r="E63" s="423" t="s">
        <v>301</v>
      </c>
      <c r="F63" s="73" t="s">
        <v>315</v>
      </c>
      <c r="G63" s="40" t="s">
        <v>251</v>
      </c>
      <c r="H63" s="40" t="s">
        <v>176</v>
      </c>
      <c r="I63" s="40" t="s">
        <v>229</v>
      </c>
      <c r="J63" s="74">
        <v>10.5</v>
      </c>
      <c r="K63" s="381">
        <f t="shared" si="1"/>
        <v>80</v>
      </c>
      <c r="L63" s="75">
        <v>80</v>
      </c>
      <c r="M63" s="75"/>
      <c r="N63" s="76" t="e">
        <f t="shared" si="2"/>
        <v>#DIV/0!</v>
      </c>
      <c r="O63" s="76">
        <f t="shared" si="3"/>
        <v>0</v>
      </c>
      <c r="P63" s="77">
        <f>IF(L63="nio",0,IF(L63&gt;0,VLOOKUP(H63,'3-Productie normen'!A:J,VLOOKUP(L63,'3-Productie normen'!$B$33:$C$38,2,FALSE),FALSE)))/VLOOKUP(B63,'2-Kosten per locatie'!$A$12:$C$33,3,FALSE)</f>
        <v>0</v>
      </c>
      <c r="Q63" s="77">
        <f t="shared" si="4"/>
        <v>0</v>
      </c>
      <c r="R63" s="78" t="str">
        <f>VLOOKUP(H63,'3-Productie normen'!A:L,12,FALSE)</f>
        <v>B</v>
      </c>
      <c r="S63" s="78"/>
      <c r="U63" s="41">
        <f t="shared" si="5"/>
        <v>840</v>
      </c>
    </row>
    <row r="64" spans="1:21" ht="14.1" customHeight="1">
      <c r="A64" s="54">
        <f t="shared" si="0"/>
        <v>64</v>
      </c>
      <c r="B64" s="72" t="s">
        <v>224</v>
      </c>
      <c r="C64" s="72"/>
      <c r="D64" s="423" t="s">
        <v>225</v>
      </c>
      <c r="E64" s="423" t="s">
        <v>301</v>
      </c>
      <c r="F64" s="73" t="s">
        <v>316</v>
      </c>
      <c r="G64" s="40" t="s">
        <v>249</v>
      </c>
      <c r="H64" s="40" t="s">
        <v>17</v>
      </c>
      <c r="I64" s="40" t="s">
        <v>233</v>
      </c>
      <c r="J64" s="74">
        <v>1.1299999999999999</v>
      </c>
      <c r="K64" s="381">
        <f t="shared" si="1"/>
        <v>400</v>
      </c>
      <c r="L64" s="75">
        <v>200</v>
      </c>
      <c r="M64" s="75">
        <v>200</v>
      </c>
      <c r="N64" s="76" t="e">
        <f t="shared" si="2"/>
        <v>#DIV/0!</v>
      </c>
      <c r="O64" s="76" t="e">
        <f t="shared" si="3"/>
        <v>#DIV/0!</v>
      </c>
      <c r="P64" s="77">
        <f>IF(L64="nio",0,IF(L64&gt;0,VLOOKUP(H64,'3-Productie normen'!A:J,VLOOKUP(L64,'3-Productie normen'!$B$33:$C$38,2,FALSE),FALSE)))/VLOOKUP(B64,'2-Kosten per locatie'!$A$12:$C$33,3,FALSE)</f>
        <v>0</v>
      </c>
      <c r="Q64" s="77">
        <f t="shared" si="4"/>
        <v>0</v>
      </c>
      <c r="R64" s="78" t="str">
        <f>VLOOKUP(H64,'3-Productie normen'!A:L,12,FALSE)</f>
        <v>S</v>
      </c>
      <c r="S64" s="78"/>
      <c r="U64" s="41">
        <f t="shared" si="5"/>
        <v>451.99999999999994</v>
      </c>
    </row>
    <row r="65" spans="1:21" ht="14.1" customHeight="1">
      <c r="A65" s="54">
        <f t="shared" si="0"/>
        <v>65</v>
      </c>
      <c r="B65" s="72" t="s">
        <v>224</v>
      </c>
      <c r="C65" s="72"/>
      <c r="D65" s="423" t="s">
        <v>225</v>
      </c>
      <c r="E65" s="423" t="s">
        <v>301</v>
      </c>
      <c r="F65" s="73" t="s">
        <v>317</v>
      </c>
      <c r="G65" s="40" t="s">
        <v>249</v>
      </c>
      <c r="H65" s="40" t="s">
        <v>17</v>
      </c>
      <c r="I65" s="40" t="s">
        <v>233</v>
      </c>
      <c r="J65" s="74">
        <v>1.1299999999999999</v>
      </c>
      <c r="K65" s="381">
        <f t="shared" si="1"/>
        <v>400</v>
      </c>
      <c r="L65" s="75">
        <v>200</v>
      </c>
      <c r="M65" s="75">
        <v>200</v>
      </c>
      <c r="N65" s="76" t="e">
        <f t="shared" si="2"/>
        <v>#DIV/0!</v>
      </c>
      <c r="O65" s="76" t="e">
        <f t="shared" si="3"/>
        <v>#DIV/0!</v>
      </c>
      <c r="P65" s="77">
        <f>IF(L65="nio",0,IF(L65&gt;0,VLOOKUP(H65,'3-Productie normen'!A:J,VLOOKUP(L65,'3-Productie normen'!$B$33:$C$38,2,FALSE),FALSE)))/VLOOKUP(B65,'2-Kosten per locatie'!$A$12:$C$33,3,FALSE)</f>
        <v>0</v>
      </c>
      <c r="Q65" s="77">
        <f t="shared" si="4"/>
        <v>0</v>
      </c>
      <c r="R65" s="78" t="str">
        <f>VLOOKUP(H65,'3-Productie normen'!A:L,12,FALSE)</f>
        <v>S</v>
      </c>
      <c r="S65" s="78"/>
      <c r="U65" s="41">
        <f t="shared" si="5"/>
        <v>451.99999999999994</v>
      </c>
    </row>
    <row r="66" spans="1:21" ht="14.1" customHeight="1">
      <c r="A66" s="54">
        <f t="shared" si="0"/>
        <v>66</v>
      </c>
      <c r="B66" s="72" t="s">
        <v>224</v>
      </c>
      <c r="C66" s="72"/>
      <c r="D66" s="423" t="s">
        <v>225</v>
      </c>
      <c r="E66" s="423" t="s">
        <v>301</v>
      </c>
      <c r="F66" s="73" t="s">
        <v>318</v>
      </c>
      <c r="G66" s="40" t="s">
        <v>249</v>
      </c>
      <c r="H66" s="40" t="s">
        <v>17</v>
      </c>
      <c r="I66" s="40" t="s">
        <v>233</v>
      </c>
      <c r="J66" s="74">
        <v>1.1299999999999999</v>
      </c>
      <c r="K66" s="381">
        <f t="shared" si="1"/>
        <v>400</v>
      </c>
      <c r="L66" s="75">
        <v>200</v>
      </c>
      <c r="M66" s="75">
        <v>200</v>
      </c>
      <c r="N66" s="76" t="e">
        <f t="shared" si="2"/>
        <v>#DIV/0!</v>
      </c>
      <c r="O66" s="76" t="e">
        <f t="shared" si="3"/>
        <v>#DIV/0!</v>
      </c>
      <c r="P66" s="77">
        <f>IF(L66="nio",0,IF(L66&gt;0,VLOOKUP(H66,'3-Productie normen'!A:J,VLOOKUP(L66,'3-Productie normen'!$B$33:$C$38,2,FALSE),FALSE)))/VLOOKUP(B66,'2-Kosten per locatie'!$A$12:$C$33,3,FALSE)</f>
        <v>0</v>
      </c>
      <c r="Q66" s="77">
        <f t="shared" si="4"/>
        <v>0</v>
      </c>
      <c r="R66" s="78" t="str">
        <f>VLOOKUP(H66,'3-Productie normen'!A:L,12,FALSE)</f>
        <v>S</v>
      </c>
      <c r="S66" s="78"/>
      <c r="U66" s="41">
        <f t="shared" si="5"/>
        <v>451.99999999999994</v>
      </c>
    </row>
    <row r="67" spans="1:21" ht="14.1" customHeight="1">
      <c r="A67" s="54">
        <f t="shared" ref="A67:A130" si="6">A66+1</f>
        <v>67</v>
      </c>
      <c r="B67" s="72" t="s">
        <v>224</v>
      </c>
      <c r="C67" s="72"/>
      <c r="D67" s="423" t="s">
        <v>225</v>
      </c>
      <c r="E67" s="423" t="s">
        <v>301</v>
      </c>
      <c r="F67" s="73" t="s">
        <v>319</v>
      </c>
      <c r="G67" s="40" t="s">
        <v>261</v>
      </c>
      <c r="H67" s="40" t="s">
        <v>100</v>
      </c>
      <c r="I67" s="40" t="s">
        <v>233</v>
      </c>
      <c r="J67" s="74">
        <v>1.1299999999999999</v>
      </c>
      <c r="K67" s="381">
        <f t="shared" si="1"/>
        <v>0</v>
      </c>
      <c r="L67" s="75" t="s">
        <v>100</v>
      </c>
      <c r="M67" s="75"/>
      <c r="N67" s="76">
        <f t="shared" si="2"/>
        <v>0</v>
      </c>
      <c r="O67" s="76">
        <f t="shared" si="3"/>
        <v>0</v>
      </c>
      <c r="P67" s="77">
        <f>IF(L67="nio",0,IF(L67&gt;0,VLOOKUP(H67,'3-Productie normen'!A:J,VLOOKUP(L67,'3-Productie normen'!$B$33:$C$38,2,FALSE),FALSE)))/VLOOKUP(B67,'2-Kosten per locatie'!$A$12:$C$33,3,FALSE)</f>
        <v>0</v>
      </c>
      <c r="Q67" s="77">
        <f t="shared" si="4"/>
        <v>0</v>
      </c>
      <c r="R67" s="78">
        <f>VLOOKUP(H67,'3-Productie normen'!A:L,12,FALSE)</f>
        <v>0</v>
      </c>
      <c r="S67" s="78"/>
      <c r="U67" s="41">
        <f t="shared" si="5"/>
        <v>0</v>
      </c>
    </row>
    <row r="68" spans="1:21" ht="14.1" customHeight="1">
      <c r="A68" s="54">
        <f t="shared" si="6"/>
        <v>68</v>
      </c>
      <c r="B68" s="72" t="s">
        <v>224</v>
      </c>
      <c r="C68" s="72"/>
      <c r="D68" s="423" t="s">
        <v>225</v>
      </c>
      <c r="E68" s="423" t="s">
        <v>301</v>
      </c>
      <c r="F68" s="73" t="s">
        <v>320</v>
      </c>
      <c r="G68" s="40" t="s">
        <v>258</v>
      </c>
      <c r="H68" s="40" t="s">
        <v>259</v>
      </c>
      <c r="I68" s="40" t="s">
        <v>229</v>
      </c>
      <c r="J68" s="74">
        <v>74</v>
      </c>
      <c r="K68" s="381">
        <f t="shared" si="1"/>
        <v>200</v>
      </c>
      <c r="L68" s="75">
        <v>200</v>
      </c>
      <c r="M68" s="75"/>
      <c r="N68" s="76" t="e">
        <f t="shared" si="2"/>
        <v>#DIV/0!</v>
      </c>
      <c r="O68" s="76">
        <f t="shared" si="3"/>
        <v>0</v>
      </c>
      <c r="P68" s="77">
        <f>IF(L68="nio",0,IF(L68&gt;0,VLOOKUP(H68,'3-Productie normen'!A:J,VLOOKUP(L68,'3-Productie normen'!$B$33:$C$38,2,FALSE),FALSE)))/VLOOKUP(B68,'2-Kosten per locatie'!$A$12:$C$33,3,FALSE)</f>
        <v>0</v>
      </c>
      <c r="Q68" s="77">
        <f t="shared" si="4"/>
        <v>0</v>
      </c>
      <c r="R68" s="78" t="str">
        <f>VLOOKUP(H68,'3-Productie normen'!A:L,12,FALSE)</f>
        <v>V</v>
      </c>
      <c r="S68" s="78"/>
      <c r="U68" s="41">
        <f t="shared" si="5"/>
        <v>14800</v>
      </c>
    </row>
    <row r="69" spans="1:21" ht="14.1" customHeight="1">
      <c r="A69" s="54">
        <f t="shared" si="6"/>
        <v>69</v>
      </c>
      <c r="B69" s="72" t="s">
        <v>224</v>
      </c>
      <c r="C69" s="72"/>
      <c r="D69" s="423" t="s">
        <v>225</v>
      </c>
      <c r="E69" s="423" t="s">
        <v>301</v>
      </c>
      <c r="F69" s="73" t="s">
        <v>321</v>
      </c>
      <c r="G69" s="40" t="s">
        <v>322</v>
      </c>
      <c r="H69" s="40" t="s">
        <v>100</v>
      </c>
      <c r="I69" s="40" t="s">
        <v>233</v>
      </c>
      <c r="J69" s="74">
        <v>5.6</v>
      </c>
      <c r="K69" s="381">
        <f t="shared" si="1"/>
        <v>0</v>
      </c>
      <c r="L69" s="75" t="s">
        <v>100</v>
      </c>
      <c r="M69" s="75"/>
      <c r="N69" s="76">
        <f t="shared" si="2"/>
        <v>0</v>
      </c>
      <c r="O69" s="76">
        <f t="shared" si="3"/>
        <v>0</v>
      </c>
      <c r="P69" s="77">
        <f>IF(L69="nio",0,IF(L69&gt;0,VLOOKUP(H69,'3-Productie normen'!A:J,VLOOKUP(L69,'3-Productie normen'!$B$33:$C$38,2,FALSE),FALSE)))/VLOOKUP(B69,'2-Kosten per locatie'!$A$12:$C$33,3,FALSE)</f>
        <v>0</v>
      </c>
      <c r="Q69" s="77">
        <f t="shared" si="4"/>
        <v>0</v>
      </c>
      <c r="R69" s="78">
        <f>VLOOKUP(H69,'3-Productie normen'!A:L,12,FALSE)</f>
        <v>0</v>
      </c>
      <c r="S69" s="78"/>
      <c r="U69" s="41">
        <f t="shared" si="5"/>
        <v>0</v>
      </c>
    </row>
    <row r="70" spans="1:21" ht="14.1" customHeight="1">
      <c r="A70" s="54">
        <f t="shared" si="6"/>
        <v>70</v>
      </c>
      <c r="B70" s="72" t="s">
        <v>224</v>
      </c>
      <c r="C70" s="72"/>
      <c r="D70" s="423" t="s">
        <v>225</v>
      </c>
      <c r="E70" s="423" t="s">
        <v>301</v>
      </c>
      <c r="F70" s="73" t="s">
        <v>323</v>
      </c>
      <c r="G70" s="40" t="s">
        <v>308</v>
      </c>
      <c r="H70" s="40" t="s">
        <v>309</v>
      </c>
      <c r="I70" s="40" t="s">
        <v>229</v>
      </c>
      <c r="J70" s="74">
        <v>51</v>
      </c>
      <c r="K70" s="381">
        <f t="shared" si="1"/>
        <v>200</v>
      </c>
      <c r="L70" s="75">
        <v>200</v>
      </c>
      <c r="M70" s="75"/>
      <c r="N70" s="76" t="e">
        <f t="shared" si="2"/>
        <v>#DIV/0!</v>
      </c>
      <c r="O70" s="76">
        <f t="shared" si="3"/>
        <v>0</v>
      </c>
      <c r="P70" s="77">
        <f>IF(L70="nio",0,IF(L70&gt;0,VLOOKUP(H70,'3-Productie normen'!A:J,VLOOKUP(L70,'3-Productie normen'!$B$33:$C$38,2,FALSE),FALSE)))/VLOOKUP(B70,'2-Kosten per locatie'!$A$12:$C$33,3,FALSE)</f>
        <v>0</v>
      </c>
      <c r="Q70" s="77">
        <f t="shared" si="4"/>
        <v>0</v>
      </c>
      <c r="R70" s="78" t="str">
        <f>VLOOKUP(H70,'3-Productie normen'!A:L,12,FALSE)</f>
        <v>L</v>
      </c>
      <c r="S70" s="78"/>
      <c r="U70" s="41">
        <f t="shared" si="5"/>
        <v>10200</v>
      </c>
    </row>
    <row r="71" spans="1:21" ht="14.1" customHeight="1">
      <c r="A71" s="54">
        <f t="shared" si="6"/>
        <v>71</v>
      </c>
      <c r="B71" s="72" t="s">
        <v>224</v>
      </c>
      <c r="C71" s="72"/>
      <c r="D71" s="423" t="s">
        <v>225</v>
      </c>
      <c r="E71" s="423" t="s">
        <v>301</v>
      </c>
      <c r="F71" s="73" t="s">
        <v>324</v>
      </c>
      <c r="G71" s="40" t="s">
        <v>308</v>
      </c>
      <c r="H71" s="40" t="s">
        <v>309</v>
      </c>
      <c r="I71" s="40" t="s">
        <v>229</v>
      </c>
      <c r="J71" s="74">
        <v>50.5</v>
      </c>
      <c r="K71" s="381">
        <f t="shared" si="1"/>
        <v>200</v>
      </c>
      <c r="L71" s="75">
        <v>200</v>
      </c>
      <c r="M71" s="75"/>
      <c r="N71" s="76" t="e">
        <f t="shared" si="2"/>
        <v>#DIV/0!</v>
      </c>
      <c r="O71" s="76">
        <f t="shared" si="3"/>
        <v>0</v>
      </c>
      <c r="P71" s="77">
        <f>IF(L71="nio",0,IF(L71&gt;0,VLOOKUP(H71,'3-Productie normen'!A:J,VLOOKUP(L71,'3-Productie normen'!$B$33:$C$38,2,FALSE),FALSE)))/VLOOKUP(B71,'2-Kosten per locatie'!$A$12:$C$33,3,FALSE)</f>
        <v>0</v>
      </c>
      <c r="Q71" s="77">
        <f t="shared" si="4"/>
        <v>0</v>
      </c>
      <c r="R71" s="78" t="str">
        <f>VLOOKUP(H71,'3-Productie normen'!A:L,12,FALSE)</f>
        <v>L</v>
      </c>
      <c r="S71" s="78"/>
      <c r="U71" s="41">
        <f t="shared" si="5"/>
        <v>10100</v>
      </c>
    </row>
    <row r="72" spans="1:21" ht="14.1" customHeight="1">
      <c r="A72" s="54">
        <f t="shared" si="6"/>
        <v>72</v>
      </c>
      <c r="B72" s="72" t="s">
        <v>224</v>
      </c>
      <c r="C72" s="72"/>
      <c r="D72" s="423" t="s">
        <v>225</v>
      </c>
      <c r="E72" s="423" t="s">
        <v>301</v>
      </c>
      <c r="F72" s="73" t="s">
        <v>325</v>
      </c>
      <c r="G72" s="40" t="s">
        <v>249</v>
      </c>
      <c r="H72" s="40" t="s">
        <v>17</v>
      </c>
      <c r="I72" s="40" t="s">
        <v>233</v>
      </c>
      <c r="J72" s="74">
        <v>5.6</v>
      </c>
      <c r="K72" s="381">
        <f t="shared" si="1"/>
        <v>400</v>
      </c>
      <c r="L72" s="75">
        <v>200</v>
      </c>
      <c r="M72" s="75">
        <v>200</v>
      </c>
      <c r="N72" s="76" t="e">
        <f t="shared" si="2"/>
        <v>#DIV/0!</v>
      </c>
      <c r="O72" s="76" t="e">
        <f t="shared" si="3"/>
        <v>#DIV/0!</v>
      </c>
      <c r="P72" s="77">
        <f>IF(L72="nio",0,IF(L72&gt;0,VLOOKUP(H72,'3-Productie normen'!A:J,VLOOKUP(L72,'3-Productie normen'!$B$33:$C$38,2,FALSE),FALSE)))/VLOOKUP(B72,'2-Kosten per locatie'!$A$12:$C$33,3,FALSE)</f>
        <v>0</v>
      </c>
      <c r="Q72" s="77">
        <f t="shared" si="4"/>
        <v>0</v>
      </c>
      <c r="R72" s="78" t="str">
        <f>VLOOKUP(H72,'3-Productie normen'!A:L,12,FALSE)</f>
        <v>S</v>
      </c>
      <c r="S72" s="78"/>
      <c r="U72" s="41">
        <f t="shared" si="5"/>
        <v>2240</v>
      </c>
    </row>
    <row r="73" spans="1:21" ht="14.1" customHeight="1">
      <c r="A73" s="54">
        <f t="shared" si="6"/>
        <v>73</v>
      </c>
      <c r="B73" s="72" t="s">
        <v>224</v>
      </c>
      <c r="C73" s="72"/>
      <c r="D73" s="423" t="s">
        <v>225</v>
      </c>
      <c r="E73" s="423" t="s">
        <v>301</v>
      </c>
      <c r="F73" s="73" t="s">
        <v>326</v>
      </c>
      <c r="G73" s="40" t="s">
        <v>308</v>
      </c>
      <c r="H73" s="40" t="s">
        <v>309</v>
      </c>
      <c r="I73" s="40" t="s">
        <v>229</v>
      </c>
      <c r="J73" s="74">
        <v>53.3</v>
      </c>
      <c r="K73" s="381">
        <f t="shared" si="1"/>
        <v>200</v>
      </c>
      <c r="L73" s="75">
        <v>200</v>
      </c>
      <c r="M73" s="75"/>
      <c r="N73" s="76" t="e">
        <f t="shared" si="2"/>
        <v>#DIV/0!</v>
      </c>
      <c r="O73" s="76">
        <f t="shared" si="3"/>
        <v>0</v>
      </c>
      <c r="P73" s="77">
        <f>IF(L73="nio",0,IF(L73&gt;0,VLOOKUP(H73,'3-Productie normen'!A:J,VLOOKUP(L73,'3-Productie normen'!$B$33:$C$38,2,FALSE),FALSE)))/VLOOKUP(B73,'2-Kosten per locatie'!$A$12:$C$33,3,FALSE)</f>
        <v>0</v>
      </c>
      <c r="Q73" s="77">
        <f t="shared" si="4"/>
        <v>0</v>
      </c>
      <c r="R73" s="78" t="str">
        <f>VLOOKUP(H73,'3-Productie normen'!A:L,12,FALSE)</f>
        <v>L</v>
      </c>
      <c r="S73" s="78"/>
      <c r="U73" s="41">
        <f t="shared" si="5"/>
        <v>10660</v>
      </c>
    </row>
    <row r="74" spans="1:21" ht="14.1" customHeight="1">
      <c r="A74" s="54">
        <f t="shared" si="6"/>
        <v>74</v>
      </c>
      <c r="B74" s="72" t="s">
        <v>224</v>
      </c>
      <c r="C74" s="72"/>
      <c r="D74" s="423" t="s">
        <v>225</v>
      </c>
      <c r="E74" s="423" t="s">
        <v>301</v>
      </c>
      <c r="F74" s="73" t="s">
        <v>327</v>
      </c>
      <c r="G74" s="40" t="s">
        <v>308</v>
      </c>
      <c r="H74" s="40" t="s">
        <v>309</v>
      </c>
      <c r="I74" s="40" t="s">
        <v>229</v>
      </c>
      <c r="J74" s="74">
        <v>49.5</v>
      </c>
      <c r="K74" s="381">
        <f t="shared" ref="K74:K137" si="7">SUM(L74:M74)</f>
        <v>200</v>
      </c>
      <c r="L74" s="75">
        <v>200</v>
      </c>
      <c r="M74" s="75"/>
      <c r="N74" s="76" t="e">
        <f t="shared" ref="N74:N137" si="8">IF(L74="nio",0,IF(L74&gt;0,L74*J74/P74,0))</f>
        <v>#DIV/0!</v>
      </c>
      <c r="O74" s="76">
        <f t="shared" ref="O74:O137" si="9">IF(M74&gt;0,M74*J74/Q74,0)</f>
        <v>0</v>
      </c>
      <c r="P74" s="77">
        <f>IF(L74="nio",0,IF(L74&gt;0,VLOOKUP(H74,'3-Productie normen'!A:J,VLOOKUP(L74,'3-Productie normen'!$B$33:$C$38,2,FALSE),FALSE)))/VLOOKUP(B74,'2-Kosten per locatie'!$A$12:$C$33,3,FALSE)</f>
        <v>0</v>
      </c>
      <c r="Q74" s="77">
        <f t="shared" ref="Q74:Q137" si="10">IF(M74&gt;0,P74*$Q$8,0)</f>
        <v>0</v>
      </c>
      <c r="R74" s="78" t="str">
        <f>VLOOKUP(H74,'3-Productie normen'!A:L,12,FALSE)</f>
        <v>L</v>
      </c>
      <c r="S74" s="78"/>
      <c r="U74" s="41">
        <f t="shared" ref="U74:U137" si="11">K74*J74</f>
        <v>9900</v>
      </c>
    </row>
    <row r="75" spans="1:21" ht="14.1" customHeight="1">
      <c r="A75" s="54">
        <f t="shared" si="6"/>
        <v>75</v>
      </c>
      <c r="B75" s="72" t="s">
        <v>224</v>
      </c>
      <c r="C75" s="72"/>
      <c r="D75" s="423" t="s">
        <v>225</v>
      </c>
      <c r="E75" s="423" t="s">
        <v>301</v>
      </c>
      <c r="F75" s="73" t="s">
        <v>328</v>
      </c>
      <c r="G75" s="40" t="s">
        <v>249</v>
      </c>
      <c r="H75" s="40" t="s">
        <v>17</v>
      </c>
      <c r="I75" s="40" t="s">
        <v>233</v>
      </c>
      <c r="J75" s="74">
        <v>5.6</v>
      </c>
      <c r="K75" s="381">
        <f t="shared" si="7"/>
        <v>400</v>
      </c>
      <c r="L75" s="75">
        <v>200</v>
      </c>
      <c r="M75" s="75">
        <v>200</v>
      </c>
      <c r="N75" s="76" t="e">
        <f t="shared" si="8"/>
        <v>#DIV/0!</v>
      </c>
      <c r="O75" s="76" t="e">
        <f t="shared" si="9"/>
        <v>#DIV/0!</v>
      </c>
      <c r="P75" s="77">
        <f>IF(L75="nio",0,IF(L75&gt;0,VLOOKUP(H75,'3-Productie normen'!A:J,VLOOKUP(L75,'3-Productie normen'!$B$33:$C$38,2,FALSE),FALSE)))/VLOOKUP(B75,'2-Kosten per locatie'!$A$12:$C$33,3,FALSE)</f>
        <v>0</v>
      </c>
      <c r="Q75" s="77">
        <f t="shared" si="10"/>
        <v>0</v>
      </c>
      <c r="R75" s="78" t="str">
        <f>VLOOKUP(H75,'3-Productie normen'!A:L,12,FALSE)</f>
        <v>S</v>
      </c>
      <c r="S75" s="78"/>
      <c r="U75" s="41">
        <f t="shared" si="11"/>
        <v>2240</v>
      </c>
    </row>
    <row r="76" spans="1:21" ht="14.1" customHeight="1">
      <c r="A76" s="54">
        <f t="shared" si="6"/>
        <v>76</v>
      </c>
      <c r="B76" s="72" t="s">
        <v>224</v>
      </c>
      <c r="C76" s="72"/>
      <c r="D76" s="423" t="s">
        <v>225</v>
      </c>
      <c r="E76" s="423" t="s">
        <v>301</v>
      </c>
      <c r="F76" s="73" t="s">
        <v>329</v>
      </c>
      <c r="G76" s="40" t="s">
        <v>308</v>
      </c>
      <c r="H76" s="40" t="s">
        <v>309</v>
      </c>
      <c r="I76" s="40" t="s">
        <v>229</v>
      </c>
      <c r="J76" s="74">
        <v>21.2</v>
      </c>
      <c r="K76" s="381">
        <f t="shared" si="7"/>
        <v>200</v>
      </c>
      <c r="L76" s="75">
        <v>200</v>
      </c>
      <c r="M76" s="75"/>
      <c r="N76" s="76" t="e">
        <f t="shared" si="8"/>
        <v>#DIV/0!</v>
      </c>
      <c r="O76" s="76">
        <f t="shared" si="9"/>
        <v>0</v>
      </c>
      <c r="P76" s="77">
        <f>IF(L76="nio",0,IF(L76&gt;0,VLOOKUP(H76,'3-Productie normen'!A:J,VLOOKUP(L76,'3-Productie normen'!$B$33:$C$38,2,FALSE),FALSE)))/VLOOKUP(B76,'2-Kosten per locatie'!$A$12:$C$33,3,FALSE)</f>
        <v>0</v>
      </c>
      <c r="Q76" s="77">
        <f t="shared" si="10"/>
        <v>0</v>
      </c>
      <c r="R76" s="78" t="str">
        <f>VLOOKUP(H76,'3-Productie normen'!A:L,12,FALSE)</f>
        <v>L</v>
      </c>
      <c r="S76" s="78"/>
      <c r="U76" s="41">
        <f t="shared" si="11"/>
        <v>4240</v>
      </c>
    </row>
    <row r="77" spans="1:21" ht="14.1" customHeight="1">
      <c r="A77" s="54">
        <f t="shared" si="6"/>
        <v>77</v>
      </c>
      <c r="B77" s="72" t="s">
        <v>224</v>
      </c>
      <c r="C77" s="72"/>
      <c r="D77" s="423" t="s">
        <v>225</v>
      </c>
      <c r="E77" s="423" t="s">
        <v>301</v>
      </c>
      <c r="F77" s="73" t="s">
        <v>330</v>
      </c>
      <c r="G77" s="40" t="s">
        <v>249</v>
      </c>
      <c r="H77" s="40" t="s">
        <v>17</v>
      </c>
      <c r="I77" s="40" t="s">
        <v>233</v>
      </c>
      <c r="J77" s="74">
        <v>1.9</v>
      </c>
      <c r="K77" s="381">
        <f t="shared" si="7"/>
        <v>400</v>
      </c>
      <c r="L77" s="75">
        <v>200</v>
      </c>
      <c r="M77" s="75">
        <v>200</v>
      </c>
      <c r="N77" s="76" t="e">
        <f t="shared" si="8"/>
        <v>#DIV/0!</v>
      </c>
      <c r="O77" s="76" t="e">
        <f t="shared" si="9"/>
        <v>#DIV/0!</v>
      </c>
      <c r="P77" s="77">
        <f>IF(L77="nio",0,IF(L77&gt;0,VLOOKUP(H77,'3-Productie normen'!A:J,VLOOKUP(L77,'3-Productie normen'!$B$33:$C$38,2,FALSE),FALSE)))/VLOOKUP(B77,'2-Kosten per locatie'!$A$12:$C$33,3,FALSE)</f>
        <v>0</v>
      </c>
      <c r="Q77" s="77">
        <f t="shared" si="10"/>
        <v>0</v>
      </c>
      <c r="R77" s="78" t="str">
        <f>VLOOKUP(H77,'3-Productie normen'!A:L,12,FALSE)</f>
        <v>S</v>
      </c>
      <c r="S77" s="78"/>
      <c r="U77" s="41">
        <f t="shared" si="11"/>
        <v>760</v>
      </c>
    </row>
    <row r="78" spans="1:21" ht="14.1" customHeight="1">
      <c r="A78" s="54">
        <f t="shared" si="6"/>
        <v>78</v>
      </c>
      <c r="B78" s="72" t="s">
        <v>224</v>
      </c>
      <c r="C78" s="72"/>
      <c r="D78" s="423" t="s">
        <v>225</v>
      </c>
      <c r="E78" s="423" t="s">
        <v>301</v>
      </c>
      <c r="F78" s="73" t="s">
        <v>331</v>
      </c>
      <c r="G78" s="40" t="s">
        <v>332</v>
      </c>
      <c r="H78" s="40" t="s">
        <v>177</v>
      </c>
      <c r="I78" s="40" t="s">
        <v>229</v>
      </c>
      <c r="J78" s="74">
        <v>5.8</v>
      </c>
      <c r="K78" s="381">
        <f t="shared" si="7"/>
        <v>80</v>
      </c>
      <c r="L78" s="75">
        <v>80</v>
      </c>
      <c r="M78" s="75"/>
      <c r="N78" s="76" t="e">
        <f t="shared" si="8"/>
        <v>#DIV/0!</v>
      </c>
      <c r="O78" s="76">
        <f t="shared" si="9"/>
        <v>0</v>
      </c>
      <c r="P78" s="77">
        <f>IF(L78="nio",0,IF(L78&gt;0,VLOOKUP(H78,'3-Productie normen'!A:J,VLOOKUP(L78,'3-Productie normen'!$B$33:$C$38,2,FALSE),FALSE)))/VLOOKUP(B78,'2-Kosten per locatie'!$A$12:$C$33,3,FALSE)</f>
        <v>0</v>
      </c>
      <c r="Q78" s="77">
        <f t="shared" si="10"/>
        <v>0</v>
      </c>
      <c r="R78" s="78" t="str">
        <f>VLOOKUP(H78,'3-Productie normen'!A:L,12,FALSE)</f>
        <v>V</v>
      </c>
      <c r="S78" s="78"/>
      <c r="U78" s="41">
        <f t="shared" si="11"/>
        <v>464</v>
      </c>
    </row>
    <row r="79" spans="1:21" ht="14.1" customHeight="1">
      <c r="A79" s="54">
        <f t="shared" si="6"/>
        <v>79</v>
      </c>
      <c r="B79" s="72" t="s">
        <v>224</v>
      </c>
      <c r="C79" s="72"/>
      <c r="D79" s="423" t="s">
        <v>225</v>
      </c>
      <c r="E79" s="423" t="s">
        <v>333</v>
      </c>
      <c r="F79" s="73" t="s">
        <v>334</v>
      </c>
      <c r="G79" s="40" t="s">
        <v>258</v>
      </c>
      <c r="H79" s="40" t="s">
        <v>259</v>
      </c>
      <c r="I79" s="40" t="s">
        <v>237</v>
      </c>
      <c r="J79" s="74">
        <v>8</v>
      </c>
      <c r="K79" s="381">
        <f t="shared" si="7"/>
        <v>200</v>
      </c>
      <c r="L79" s="75">
        <v>200</v>
      </c>
      <c r="M79" s="75"/>
      <c r="N79" s="76" t="e">
        <f t="shared" si="8"/>
        <v>#DIV/0!</v>
      </c>
      <c r="O79" s="76">
        <f t="shared" si="9"/>
        <v>0</v>
      </c>
      <c r="P79" s="77">
        <f>IF(L79="nio",0,IF(L79&gt;0,VLOOKUP(H79,'3-Productie normen'!A:J,VLOOKUP(L79,'3-Productie normen'!$B$33:$C$38,2,FALSE),FALSE)))/VLOOKUP(B79,'2-Kosten per locatie'!$A$12:$C$33,3,FALSE)</f>
        <v>0</v>
      </c>
      <c r="Q79" s="77">
        <f t="shared" si="10"/>
        <v>0</v>
      </c>
      <c r="R79" s="78" t="str">
        <f>VLOOKUP(H79,'3-Productie normen'!A:L,12,FALSE)</f>
        <v>V</v>
      </c>
      <c r="S79" s="78"/>
      <c r="U79" s="41">
        <f t="shared" si="11"/>
        <v>1600</v>
      </c>
    </row>
    <row r="80" spans="1:21" ht="14.1" customHeight="1">
      <c r="A80" s="54">
        <f t="shared" si="6"/>
        <v>80</v>
      </c>
      <c r="B80" s="72" t="s">
        <v>224</v>
      </c>
      <c r="C80" s="72"/>
      <c r="D80" s="423" t="s">
        <v>225</v>
      </c>
      <c r="E80" s="423" t="s">
        <v>333</v>
      </c>
      <c r="F80" s="73" t="s">
        <v>335</v>
      </c>
      <c r="G80" s="40" t="s">
        <v>235</v>
      </c>
      <c r="H80" s="40" t="s">
        <v>236</v>
      </c>
      <c r="I80" s="40" t="s">
        <v>237</v>
      </c>
      <c r="J80" s="74">
        <v>7.5</v>
      </c>
      <c r="K80" s="381">
        <f t="shared" si="7"/>
        <v>200</v>
      </c>
      <c r="L80" s="75">
        <v>200</v>
      </c>
      <c r="M80" s="75"/>
      <c r="N80" s="76" t="e">
        <f t="shared" si="8"/>
        <v>#DIV/0!</v>
      </c>
      <c r="O80" s="76">
        <f t="shared" si="9"/>
        <v>0</v>
      </c>
      <c r="P80" s="77">
        <f>IF(L80="nio",0,IF(L80&gt;0,VLOOKUP(H80,'3-Productie normen'!A:J,VLOOKUP(L80,'3-Productie normen'!$B$33:$C$38,2,FALSE),FALSE)))/VLOOKUP(B80,'2-Kosten per locatie'!$A$12:$C$33,3,FALSE)</f>
        <v>0</v>
      </c>
      <c r="Q80" s="77">
        <f t="shared" si="10"/>
        <v>0</v>
      </c>
      <c r="R80" s="78" t="str">
        <f>VLOOKUP(H80,'3-Productie normen'!A:L,12,FALSE)</f>
        <v>V</v>
      </c>
      <c r="S80" s="78"/>
      <c r="U80" s="41">
        <f t="shared" si="11"/>
        <v>1500</v>
      </c>
    </row>
    <row r="81" spans="1:21" ht="14.1" customHeight="1">
      <c r="A81" s="54">
        <f t="shared" si="6"/>
        <v>81</v>
      </c>
      <c r="B81" s="72" t="s">
        <v>224</v>
      </c>
      <c r="C81" s="72"/>
      <c r="D81" s="423" t="s">
        <v>225</v>
      </c>
      <c r="E81" s="423" t="s">
        <v>333</v>
      </c>
      <c r="F81" s="73" t="s">
        <v>336</v>
      </c>
      <c r="G81" s="40" t="s">
        <v>308</v>
      </c>
      <c r="H81" s="40" t="s">
        <v>309</v>
      </c>
      <c r="I81" s="40" t="s">
        <v>229</v>
      </c>
      <c r="J81" s="74">
        <v>50</v>
      </c>
      <c r="K81" s="381">
        <f t="shared" si="7"/>
        <v>200</v>
      </c>
      <c r="L81" s="75">
        <v>200</v>
      </c>
      <c r="M81" s="75"/>
      <c r="N81" s="76" t="e">
        <f t="shared" si="8"/>
        <v>#DIV/0!</v>
      </c>
      <c r="O81" s="76">
        <f t="shared" si="9"/>
        <v>0</v>
      </c>
      <c r="P81" s="77">
        <f>IF(L81="nio",0,IF(L81&gt;0,VLOOKUP(H81,'3-Productie normen'!A:J,VLOOKUP(L81,'3-Productie normen'!$B$33:$C$38,2,FALSE),FALSE)))/VLOOKUP(B81,'2-Kosten per locatie'!$A$12:$C$33,3,FALSE)</f>
        <v>0</v>
      </c>
      <c r="Q81" s="77">
        <f t="shared" si="10"/>
        <v>0</v>
      </c>
      <c r="R81" s="78" t="str">
        <f>VLOOKUP(H81,'3-Productie normen'!A:L,12,FALSE)</f>
        <v>L</v>
      </c>
      <c r="S81" s="78"/>
      <c r="U81" s="41">
        <f t="shared" si="11"/>
        <v>10000</v>
      </c>
    </row>
    <row r="82" spans="1:21" ht="14.1" customHeight="1">
      <c r="A82" s="54">
        <f t="shared" si="6"/>
        <v>82</v>
      </c>
      <c r="B82" s="72" t="s">
        <v>224</v>
      </c>
      <c r="C82" s="72"/>
      <c r="D82" s="423" t="s">
        <v>225</v>
      </c>
      <c r="E82" s="423" t="s">
        <v>333</v>
      </c>
      <c r="F82" s="73" t="s">
        <v>337</v>
      </c>
      <c r="G82" s="40" t="s">
        <v>308</v>
      </c>
      <c r="H82" s="40" t="s">
        <v>309</v>
      </c>
      <c r="I82" s="40" t="s">
        <v>229</v>
      </c>
      <c r="J82" s="74">
        <v>17</v>
      </c>
      <c r="K82" s="381">
        <f t="shared" si="7"/>
        <v>200</v>
      </c>
      <c r="L82" s="75">
        <v>200</v>
      </c>
      <c r="M82" s="75"/>
      <c r="N82" s="76" t="e">
        <f t="shared" si="8"/>
        <v>#DIV/0!</v>
      </c>
      <c r="O82" s="76">
        <f t="shared" si="9"/>
        <v>0</v>
      </c>
      <c r="P82" s="77">
        <f>IF(L82="nio",0,IF(L82&gt;0,VLOOKUP(H82,'3-Productie normen'!A:J,VLOOKUP(L82,'3-Productie normen'!$B$33:$C$38,2,FALSE),FALSE)))/VLOOKUP(B82,'2-Kosten per locatie'!$A$12:$C$33,3,FALSE)</f>
        <v>0</v>
      </c>
      <c r="Q82" s="77">
        <f t="shared" si="10"/>
        <v>0</v>
      </c>
      <c r="R82" s="78" t="str">
        <f>VLOOKUP(H82,'3-Productie normen'!A:L,12,FALSE)</f>
        <v>L</v>
      </c>
      <c r="S82" s="78"/>
      <c r="U82" s="41">
        <f t="shared" si="11"/>
        <v>3400</v>
      </c>
    </row>
    <row r="83" spans="1:21" ht="14.1" customHeight="1">
      <c r="A83" s="54">
        <f t="shared" si="6"/>
        <v>83</v>
      </c>
      <c r="B83" s="72" t="s">
        <v>224</v>
      </c>
      <c r="C83" s="72"/>
      <c r="D83" s="423" t="s">
        <v>225</v>
      </c>
      <c r="E83" s="423" t="s">
        <v>333</v>
      </c>
      <c r="F83" s="73" t="s">
        <v>338</v>
      </c>
      <c r="G83" s="40" t="s">
        <v>339</v>
      </c>
      <c r="H83" s="40" t="s">
        <v>259</v>
      </c>
      <c r="I83" s="40" t="s">
        <v>229</v>
      </c>
      <c r="J83" s="74">
        <v>2.8</v>
      </c>
      <c r="K83" s="381">
        <f t="shared" si="7"/>
        <v>200</v>
      </c>
      <c r="L83" s="75">
        <v>200</v>
      </c>
      <c r="M83" s="75"/>
      <c r="N83" s="76" t="e">
        <f t="shared" si="8"/>
        <v>#DIV/0!</v>
      </c>
      <c r="O83" s="76">
        <f t="shared" si="9"/>
        <v>0</v>
      </c>
      <c r="P83" s="77">
        <f>IF(L83="nio",0,IF(L83&gt;0,VLOOKUP(H83,'3-Productie normen'!A:J,VLOOKUP(L83,'3-Productie normen'!$B$33:$C$38,2,FALSE),FALSE)))/VLOOKUP(B83,'2-Kosten per locatie'!$A$12:$C$33,3,FALSE)</f>
        <v>0</v>
      </c>
      <c r="Q83" s="77">
        <f t="shared" si="10"/>
        <v>0</v>
      </c>
      <c r="R83" s="78" t="str">
        <f>VLOOKUP(H83,'3-Productie normen'!A:L,12,FALSE)</f>
        <v>V</v>
      </c>
      <c r="S83" s="78"/>
      <c r="U83" s="41">
        <f t="shared" si="11"/>
        <v>560</v>
      </c>
    </row>
    <row r="84" spans="1:21" ht="14.1" customHeight="1">
      <c r="A84" s="54">
        <f t="shared" si="6"/>
        <v>84</v>
      </c>
      <c r="B84" s="72" t="s">
        <v>224</v>
      </c>
      <c r="C84" s="72"/>
      <c r="D84" s="423" t="s">
        <v>225</v>
      </c>
      <c r="E84" s="423" t="s">
        <v>333</v>
      </c>
      <c r="F84" s="73" t="s">
        <v>340</v>
      </c>
      <c r="G84" s="40" t="s">
        <v>249</v>
      </c>
      <c r="H84" s="40" t="s">
        <v>17</v>
      </c>
      <c r="I84" s="40" t="s">
        <v>229</v>
      </c>
      <c r="J84" s="74">
        <v>1.1000000000000001</v>
      </c>
      <c r="K84" s="381">
        <f t="shared" si="7"/>
        <v>400</v>
      </c>
      <c r="L84" s="75">
        <v>200</v>
      </c>
      <c r="M84" s="75">
        <v>200</v>
      </c>
      <c r="N84" s="76" t="e">
        <f t="shared" si="8"/>
        <v>#DIV/0!</v>
      </c>
      <c r="O84" s="76" t="e">
        <f t="shared" si="9"/>
        <v>#DIV/0!</v>
      </c>
      <c r="P84" s="77">
        <f>IF(L84="nio",0,IF(L84&gt;0,VLOOKUP(H84,'3-Productie normen'!A:J,VLOOKUP(L84,'3-Productie normen'!$B$33:$C$38,2,FALSE),FALSE)))/VLOOKUP(B84,'2-Kosten per locatie'!$A$12:$C$33,3,FALSE)</f>
        <v>0</v>
      </c>
      <c r="Q84" s="77">
        <f t="shared" si="10"/>
        <v>0</v>
      </c>
      <c r="R84" s="78" t="str">
        <f>VLOOKUP(H84,'3-Productie normen'!A:L,12,FALSE)</f>
        <v>S</v>
      </c>
      <c r="S84" s="78"/>
      <c r="U84" s="41">
        <f t="shared" si="11"/>
        <v>440.00000000000006</v>
      </c>
    </row>
    <row r="85" spans="1:21" ht="14.1" customHeight="1">
      <c r="A85" s="54">
        <f t="shared" si="6"/>
        <v>85</v>
      </c>
      <c r="B85" s="72" t="s">
        <v>224</v>
      </c>
      <c r="C85" s="72"/>
      <c r="D85" s="423" t="s">
        <v>225</v>
      </c>
      <c r="E85" s="423" t="s">
        <v>333</v>
      </c>
      <c r="F85" s="73" t="s">
        <v>341</v>
      </c>
      <c r="G85" s="40" t="s">
        <v>235</v>
      </c>
      <c r="H85" s="40" t="s">
        <v>236</v>
      </c>
      <c r="I85" s="40" t="s">
        <v>243</v>
      </c>
      <c r="J85" s="74">
        <v>2.6</v>
      </c>
      <c r="K85" s="381">
        <f t="shared" si="7"/>
        <v>200</v>
      </c>
      <c r="L85" s="75">
        <v>200</v>
      </c>
      <c r="M85" s="75"/>
      <c r="N85" s="76" t="e">
        <f t="shared" si="8"/>
        <v>#DIV/0!</v>
      </c>
      <c r="O85" s="76">
        <f t="shared" si="9"/>
        <v>0</v>
      </c>
      <c r="P85" s="77">
        <f>IF(L85="nio",0,IF(L85&gt;0,VLOOKUP(H85,'3-Productie normen'!A:J,VLOOKUP(L85,'3-Productie normen'!$B$33:$C$38,2,FALSE),FALSE)))/VLOOKUP(B85,'2-Kosten per locatie'!$A$12:$C$33,3,FALSE)</f>
        <v>0</v>
      </c>
      <c r="Q85" s="77">
        <f t="shared" si="10"/>
        <v>0</v>
      </c>
      <c r="R85" s="78" t="str">
        <f>VLOOKUP(H85,'3-Productie normen'!A:L,12,FALSE)</f>
        <v>V</v>
      </c>
      <c r="S85" s="78"/>
      <c r="U85" s="41">
        <f t="shared" si="11"/>
        <v>520</v>
      </c>
    </row>
    <row r="86" spans="1:21" ht="14.1" customHeight="1">
      <c r="A86" s="54">
        <f t="shared" si="6"/>
        <v>86</v>
      </c>
      <c r="B86" s="72" t="s">
        <v>224</v>
      </c>
      <c r="C86" s="72"/>
      <c r="D86" s="423" t="s">
        <v>225</v>
      </c>
      <c r="E86" s="423" t="s">
        <v>342</v>
      </c>
      <c r="F86" s="73" t="s">
        <v>343</v>
      </c>
      <c r="G86" s="40" t="s">
        <v>258</v>
      </c>
      <c r="H86" s="40" t="s">
        <v>259</v>
      </c>
      <c r="I86" s="40" t="s">
        <v>237</v>
      </c>
      <c r="J86" s="74">
        <v>9</v>
      </c>
      <c r="K86" s="381">
        <f t="shared" si="7"/>
        <v>200</v>
      </c>
      <c r="L86" s="75">
        <v>200</v>
      </c>
      <c r="M86" s="75"/>
      <c r="N86" s="76" t="e">
        <f t="shared" si="8"/>
        <v>#DIV/0!</v>
      </c>
      <c r="O86" s="76">
        <f t="shared" si="9"/>
        <v>0</v>
      </c>
      <c r="P86" s="77">
        <f>IF(L86="nio",0,IF(L86&gt;0,VLOOKUP(H86,'3-Productie normen'!A:J,VLOOKUP(L86,'3-Productie normen'!$B$33:$C$38,2,FALSE),FALSE)))/VLOOKUP(B86,'2-Kosten per locatie'!$A$12:$C$33,3,FALSE)</f>
        <v>0</v>
      </c>
      <c r="Q86" s="77">
        <f t="shared" si="10"/>
        <v>0</v>
      </c>
      <c r="R86" s="78" t="str">
        <f>VLOOKUP(H86,'3-Productie normen'!A:L,12,FALSE)</f>
        <v>V</v>
      </c>
      <c r="S86" s="78"/>
      <c r="U86" s="41">
        <f t="shared" si="11"/>
        <v>1800</v>
      </c>
    </row>
    <row r="87" spans="1:21" ht="14.1" customHeight="1">
      <c r="A87" s="54">
        <f t="shared" si="6"/>
        <v>87</v>
      </c>
      <c r="B87" s="72" t="s">
        <v>224</v>
      </c>
      <c r="C87" s="72"/>
      <c r="D87" s="423" t="s">
        <v>225</v>
      </c>
      <c r="E87" s="423" t="s">
        <v>342</v>
      </c>
      <c r="F87" s="73" t="s">
        <v>344</v>
      </c>
      <c r="G87" s="40" t="s">
        <v>308</v>
      </c>
      <c r="H87" s="40" t="s">
        <v>309</v>
      </c>
      <c r="I87" s="40" t="s">
        <v>229</v>
      </c>
      <c r="J87" s="74">
        <v>39.200000000000003</v>
      </c>
      <c r="K87" s="381">
        <f t="shared" si="7"/>
        <v>200</v>
      </c>
      <c r="L87" s="75">
        <v>200</v>
      </c>
      <c r="M87" s="75"/>
      <c r="N87" s="76" t="e">
        <f t="shared" si="8"/>
        <v>#DIV/0!</v>
      </c>
      <c r="O87" s="76">
        <f t="shared" si="9"/>
        <v>0</v>
      </c>
      <c r="P87" s="77">
        <f>IF(L87="nio",0,IF(L87&gt;0,VLOOKUP(H87,'3-Productie normen'!A:J,VLOOKUP(L87,'3-Productie normen'!$B$33:$C$38,2,FALSE),FALSE)))/VLOOKUP(B87,'2-Kosten per locatie'!$A$12:$C$33,3,FALSE)</f>
        <v>0</v>
      </c>
      <c r="Q87" s="77">
        <f t="shared" si="10"/>
        <v>0</v>
      </c>
      <c r="R87" s="78" t="str">
        <f>VLOOKUP(H87,'3-Productie normen'!A:L,12,FALSE)</f>
        <v>L</v>
      </c>
      <c r="S87" s="78"/>
      <c r="U87" s="41">
        <f t="shared" si="11"/>
        <v>7840.0000000000009</v>
      </c>
    </row>
    <row r="88" spans="1:21" ht="14.1" customHeight="1">
      <c r="A88" s="54">
        <f t="shared" si="6"/>
        <v>88</v>
      </c>
      <c r="B88" s="72" t="s">
        <v>345</v>
      </c>
      <c r="C88" s="72"/>
      <c r="D88" s="423" t="s">
        <v>346</v>
      </c>
      <c r="E88" s="423" t="s">
        <v>226</v>
      </c>
      <c r="F88" s="73"/>
      <c r="G88" s="40" t="s">
        <v>347</v>
      </c>
      <c r="H88" s="40" t="s">
        <v>265</v>
      </c>
      <c r="I88" s="40" t="s">
        <v>229</v>
      </c>
      <c r="J88" s="74">
        <v>148</v>
      </c>
      <c r="K88" s="381">
        <f t="shared" si="7"/>
        <v>210</v>
      </c>
      <c r="L88" s="75">
        <v>210</v>
      </c>
      <c r="M88" s="75"/>
      <c r="N88" s="76" t="e">
        <f t="shared" si="8"/>
        <v>#DIV/0!</v>
      </c>
      <c r="O88" s="76">
        <f t="shared" si="9"/>
        <v>0</v>
      </c>
      <c r="P88" s="77">
        <f>IF(L88="nio",0,IF(L88&gt;0,VLOOKUP(H88,'3-Productie normen'!A:J,VLOOKUP(L88,'3-Productie normen'!$B$33:$C$38,2,FALSE),FALSE)))/VLOOKUP(B88,'2-Kosten per locatie'!$A$12:$C$33,3,FALSE)</f>
        <v>0</v>
      </c>
      <c r="Q88" s="77">
        <f t="shared" si="10"/>
        <v>0</v>
      </c>
      <c r="R88" s="78" t="str">
        <f>VLOOKUP(H88,'3-Productie normen'!A:L,12,FALSE)</f>
        <v>L</v>
      </c>
      <c r="S88" s="78"/>
      <c r="U88" s="41">
        <f t="shared" si="11"/>
        <v>31080</v>
      </c>
    </row>
    <row r="89" spans="1:21" ht="14.1" customHeight="1">
      <c r="A89" s="54">
        <f t="shared" si="6"/>
        <v>89</v>
      </c>
      <c r="B89" s="72" t="s">
        <v>345</v>
      </c>
      <c r="C89" s="72"/>
      <c r="D89" s="423" t="s">
        <v>346</v>
      </c>
      <c r="E89" s="423" t="s">
        <v>226</v>
      </c>
      <c r="F89" s="73"/>
      <c r="G89" s="40" t="s">
        <v>249</v>
      </c>
      <c r="H89" s="40" t="s">
        <v>17</v>
      </c>
      <c r="I89" s="40" t="s">
        <v>233</v>
      </c>
      <c r="J89" s="74">
        <v>21</v>
      </c>
      <c r="K89" s="381">
        <f t="shared" si="7"/>
        <v>210</v>
      </c>
      <c r="L89" s="75">
        <v>210</v>
      </c>
      <c r="M89" s="75"/>
      <c r="N89" s="76" t="e">
        <f t="shared" si="8"/>
        <v>#DIV/0!</v>
      </c>
      <c r="O89" s="76">
        <f t="shared" si="9"/>
        <v>0</v>
      </c>
      <c r="P89" s="77">
        <f>IF(L89="nio",0,IF(L89&gt;0,VLOOKUP(H89,'3-Productie normen'!A:J,VLOOKUP(L89,'3-Productie normen'!$B$33:$C$38,2,FALSE),FALSE)))/VLOOKUP(B89,'2-Kosten per locatie'!$A$12:$C$33,3,FALSE)</f>
        <v>0</v>
      </c>
      <c r="Q89" s="77">
        <f t="shared" si="10"/>
        <v>0</v>
      </c>
      <c r="R89" s="78" t="str">
        <f>VLOOKUP(H89,'3-Productie normen'!A:L,12,FALSE)</f>
        <v>S</v>
      </c>
      <c r="S89" s="78"/>
      <c r="U89" s="41">
        <f t="shared" si="11"/>
        <v>4410</v>
      </c>
    </row>
    <row r="90" spans="1:21" ht="14.1" customHeight="1">
      <c r="A90" s="54">
        <f t="shared" si="6"/>
        <v>90</v>
      </c>
      <c r="B90" s="72" t="s">
        <v>345</v>
      </c>
      <c r="C90" s="72"/>
      <c r="D90" s="423" t="s">
        <v>346</v>
      </c>
      <c r="E90" s="423" t="s">
        <v>226</v>
      </c>
      <c r="F90" s="73"/>
      <c r="G90" s="40" t="s">
        <v>348</v>
      </c>
      <c r="H90" s="40" t="s">
        <v>259</v>
      </c>
      <c r="I90" s="40" t="s">
        <v>349</v>
      </c>
      <c r="J90" s="74">
        <v>46</v>
      </c>
      <c r="K90" s="381">
        <f t="shared" si="7"/>
        <v>210</v>
      </c>
      <c r="L90" s="75">
        <v>210</v>
      </c>
      <c r="M90" s="75"/>
      <c r="N90" s="76" t="e">
        <f t="shared" si="8"/>
        <v>#DIV/0!</v>
      </c>
      <c r="O90" s="76">
        <f t="shared" si="9"/>
        <v>0</v>
      </c>
      <c r="P90" s="77">
        <f>IF(L90="nio",0,IF(L90&gt;0,VLOOKUP(H90,'3-Productie normen'!A:J,VLOOKUP(L90,'3-Productie normen'!$B$33:$C$38,2,FALSE),FALSE)))/VLOOKUP(B90,'2-Kosten per locatie'!$A$12:$C$33,3,FALSE)</f>
        <v>0</v>
      </c>
      <c r="Q90" s="77">
        <f t="shared" si="10"/>
        <v>0</v>
      </c>
      <c r="R90" s="78" t="str">
        <f>VLOOKUP(H90,'3-Productie normen'!A:L,12,FALSE)</f>
        <v>V</v>
      </c>
      <c r="S90" s="78"/>
      <c r="U90" s="41">
        <f t="shared" si="11"/>
        <v>9660</v>
      </c>
    </row>
    <row r="91" spans="1:21" ht="14.1" customHeight="1">
      <c r="A91" s="54">
        <f t="shared" si="6"/>
        <v>91</v>
      </c>
      <c r="B91" s="72" t="s">
        <v>345</v>
      </c>
      <c r="C91" s="72"/>
      <c r="D91" s="423" t="s">
        <v>346</v>
      </c>
      <c r="E91" s="423" t="s">
        <v>226</v>
      </c>
      <c r="F91" s="73"/>
      <c r="G91" s="40" t="s">
        <v>228</v>
      </c>
      <c r="H91" s="40" t="s">
        <v>90</v>
      </c>
      <c r="I91" s="40" t="s">
        <v>237</v>
      </c>
      <c r="J91" s="74">
        <v>28</v>
      </c>
      <c r="K91" s="381">
        <f t="shared" si="7"/>
        <v>210</v>
      </c>
      <c r="L91" s="75">
        <v>210</v>
      </c>
      <c r="M91" s="75"/>
      <c r="N91" s="76" t="e">
        <f t="shared" si="8"/>
        <v>#DIV/0!</v>
      </c>
      <c r="O91" s="76">
        <f t="shared" si="9"/>
        <v>0</v>
      </c>
      <c r="P91" s="77">
        <f>IF(L91="nio",0,IF(L91&gt;0,VLOOKUP(H91,'3-Productie normen'!A:J,VLOOKUP(L91,'3-Productie normen'!$B$33:$C$38,2,FALSE),FALSE)))/VLOOKUP(B91,'2-Kosten per locatie'!$A$12:$C$33,3,FALSE)</f>
        <v>0</v>
      </c>
      <c r="Q91" s="77">
        <f t="shared" si="10"/>
        <v>0</v>
      </c>
      <c r="R91" s="78" t="str">
        <f>VLOOKUP(H91,'3-Productie normen'!A:L,12,FALSE)</f>
        <v>V</v>
      </c>
      <c r="S91" s="78"/>
      <c r="U91" s="41">
        <f t="shared" si="11"/>
        <v>5880</v>
      </c>
    </row>
    <row r="92" spans="1:21" ht="14.1" customHeight="1">
      <c r="A92" s="54">
        <f t="shared" si="6"/>
        <v>92</v>
      </c>
      <c r="B92" s="72" t="s">
        <v>345</v>
      </c>
      <c r="C92" s="72"/>
      <c r="D92" s="423" t="s">
        <v>346</v>
      </c>
      <c r="E92" s="423" t="s">
        <v>226</v>
      </c>
      <c r="F92" s="73"/>
      <c r="G92" s="40" t="s">
        <v>350</v>
      </c>
      <c r="H92" s="40" t="s">
        <v>176</v>
      </c>
      <c r="I92" s="40" t="s">
        <v>229</v>
      </c>
      <c r="J92" s="74">
        <v>17</v>
      </c>
      <c r="K92" s="381">
        <f t="shared" si="7"/>
        <v>210</v>
      </c>
      <c r="L92" s="75">
        <v>210</v>
      </c>
      <c r="M92" s="75"/>
      <c r="N92" s="76" t="e">
        <f t="shared" si="8"/>
        <v>#DIV/0!</v>
      </c>
      <c r="O92" s="76">
        <f t="shared" si="9"/>
        <v>0</v>
      </c>
      <c r="P92" s="77">
        <f>IF(L92="nio",0,IF(L92&gt;0,VLOOKUP(H92,'3-Productie normen'!A:J,VLOOKUP(L92,'3-Productie normen'!$B$33:$C$38,2,FALSE),FALSE)))/VLOOKUP(B92,'2-Kosten per locatie'!$A$12:$C$33,3,FALSE)</f>
        <v>0</v>
      </c>
      <c r="Q92" s="77">
        <f t="shared" si="10"/>
        <v>0</v>
      </c>
      <c r="R92" s="78" t="str">
        <f>VLOOKUP(H92,'3-Productie normen'!A:L,12,FALSE)</f>
        <v>B</v>
      </c>
      <c r="S92" s="78"/>
      <c r="U92" s="41">
        <f t="shared" si="11"/>
        <v>3570</v>
      </c>
    </row>
    <row r="93" spans="1:21" ht="14.1" customHeight="1">
      <c r="A93" s="54">
        <f t="shared" si="6"/>
        <v>93</v>
      </c>
      <c r="B93" s="72" t="s">
        <v>345</v>
      </c>
      <c r="C93" s="72"/>
      <c r="D93" s="423" t="s">
        <v>346</v>
      </c>
      <c r="E93" s="423" t="s">
        <v>226</v>
      </c>
      <c r="F93" s="73"/>
      <c r="G93" s="40" t="s">
        <v>351</v>
      </c>
      <c r="H93" s="40" t="s">
        <v>236</v>
      </c>
      <c r="I93" s="40" t="s">
        <v>92</v>
      </c>
      <c r="J93" s="74">
        <v>13</v>
      </c>
      <c r="K93" s="381">
        <f t="shared" si="7"/>
        <v>210</v>
      </c>
      <c r="L93" s="75">
        <v>210</v>
      </c>
      <c r="M93" s="75"/>
      <c r="N93" s="76" t="e">
        <f t="shared" si="8"/>
        <v>#DIV/0!</v>
      </c>
      <c r="O93" s="76">
        <f t="shared" si="9"/>
        <v>0</v>
      </c>
      <c r="P93" s="77">
        <f>IF(L93="nio",0,IF(L93&gt;0,VLOOKUP(H93,'3-Productie normen'!A:J,VLOOKUP(L93,'3-Productie normen'!$B$33:$C$38,2,FALSE),FALSE)))/VLOOKUP(B93,'2-Kosten per locatie'!$A$12:$C$33,3,FALSE)</f>
        <v>0</v>
      </c>
      <c r="Q93" s="77">
        <f t="shared" si="10"/>
        <v>0</v>
      </c>
      <c r="R93" s="78" t="str">
        <f>VLOOKUP(H93,'3-Productie normen'!A:L,12,FALSE)</f>
        <v>V</v>
      </c>
      <c r="S93" s="78"/>
      <c r="U93" s="41">
        <f t="shared" si="11"/>
        <v>2730</v>
      </c>
    </row>
    <row r="94" spans="1:21" ht="14.1" customHeight="1">
      <c r="A94" s="54">
        <f t="shared" si="6"/>
        <v>94</v>
      </c>
      <c r="B94" s="72" t="s">
        <v>345</v>
      </c>
      <c r="C94" s="72"/>
      <c r="D94" s="423" t="s">
        <v>346</v>
      </c>
      <c r="E94" s="423" t="s">
        <v>301</v>
      </c>
      <c r="F94" s="73"/>
      <c r="G94" s="40" t="s">
        <v>347</v>
      </c>
      <c r="H94" s="40" t="s">
        <v>309</v>
      </c>
      <c r="I94" s="40" t="s">
        <v>229</v>
      </c>
      <c r="J94" s="74">
        <v>265</v>
      </c>
      <c r="K94" s="381">
        <f t="shared" si="7"/>
        <v>210</v>
      </c>
      <c r="L94" s="75">
        <v>210</v>
      </c>
      <c r="M94" s="75"/>
      <c r="N94" s="76" t="e">
        <f t="shared" si="8"/>
        <v>#DIV/0!</v>
      </c>
      <c r="O94" s="76">
        <f t="shared" si="9"/>
        <v>0</v>
      </c>
      <c r="P94" s="77">
        <f>IF(L94="nio",0,IF(L94&gt;0,VLOOKUP(H94,'3-Productie normen'!A:J,VLOOKUP(L94,'3-Productie normen'!$B$33:$C$38,2,FALSE),FALSE)))/VLOOKUP(B94,'2-Kosten per locatie'!$A$12:$C$33,3,FALSE)</f>
        <v>0</v>
      </c>
      <c r="Q94" s="77">
        <f t="shared" si="10"/>
        <v>0</v>
      </c>
      <c r="R94" s="78" t="str">
        <f>VLOOKUP(H94,'3-Productie normen'!A:L,12,FALSE)</f>
        <v>L</v>
      </c>
      <c r="S94" s="78"/>
      <c r="U94" s="41">
        <f t="shared" si="11"/>
        <v>55650</v>
      </c>
    </row>
    <row r="95" spans="1:21" ht="14.1" customHeight="1">
      <c r="A95" s="54">
        <f t="shared" si="6"/>
        <v>95</v>
      </c>
      <c r="B95" s="72" t="s">
        <v>345</v>
      </c>
      <c r="C95" s="72"/>
      <c r="D95" s="423" t="s">
        <v>346</v>
      </c>
      <c r="E95" s="423" t="s">
        <v>301</v>
      </c>
      <c r="F95" s="73"/>
      <c r="G95" s="40" t="s">
        <v>249</v>
      </c>
      <c r="H95" s="40" t="s">
        <v>17</v>
      </c>
      <c r="I95" s="40" t="s">
        <v>233</v>
      </c>
      <c r="J95" s="74">
        <v>20</v>
      </c>
      <c r="K95" s="381">
        <f t="shared" si="7"/>
        <v>210</v>
      </c>
      <c r="L95" s="75">
        <v>210</v>
      </c>
      <c r="M95" s="75"/>
      <c r="N95" s="76" t="e">
        <f t="shared" si="8"/>
        <v>#DIV/0!</v>
      </c>
      <c r="O95" s="76">
        <f t="shared" si="9"/>
        <v>0</v>
      </c>
      <c r="P95" s="77">
        <f>IF(L95="nio",0,IF(L95&gt;0,VLOOKUP(H95,'3-Productie normen'!A:J,VLOOKUP(L95,'3-Productie normen'!$B$33:$C$38,2,FALSE),FALSE)))/VLOOKUP(B95,'2-Kosten per locatie'!$A$12:$C$33,3,FALSE)</f>
        <v>0</v>
      </c>
      <c r="Q95" s="77">
        <f t="shared" si="10"/>
        <v>0</v>
      </c>
      <c r="R95" s="78" t="str">
        <f>VLOOKUP(H95,'3-Productie normen'!A:L,12,FALSE)</f>
        <v>S</v>
      </c>
      <c r="S95" s="78"/>
      <c r="U95" s="41">
        <f t="shared" si="11"/>
        <v>4200</v>
      </c>
    </row>
    <row r="96" spans="1:21" ht="14.1" customHeight="1">
      <c r="A96" s="54">
        <f t="shared" si="6"/>
        <v>96</v>
      </c>
      <c r="B96" s="72" t="s">
        <v>345</v>
      </c>
      <c r="C96" s="72"/>
      <c r="D96" s="423" t="s">
        <v>346</v>
      </c>
      <c r="E96" s="423" t="s">
        <v>301</v>
      </c>
      <c r="F96" s="73"/>
      <c r="G96" s="40" t="s">
        <v>348</v>
      </c>
      <c r="H96" s="40" t="s">
        <v>259</v>
      </c>
      <c r="I96" s="40" t="s">
        <v>229</v>
      </c>
      <c r="J96" s="74">
        <v>99</v>
      </c>
      <c r="K96" s="381">
        <f t="shared" si="7"/>
        <v>210</v>
      </c>
      <c r="L96" s="75">
        <v>210</v>
      </c>
      <c r="M96" s="75"/>
      <c r="N96" s="76" t="e">
        <f t="shared" si="8"/>
        <v>#DIV/0!</v>
      </c>
      <c r="O96" s="76">
        <f t="shared" si="9"/>
        <v>0</v>
      </c>
      <c r="P96" s="77">
        <f>IF(L96="nio",0,IF(L96&gt;0,VLOOKUP(H96,'3-Productie normen'!A:J,VLOOKUP(L96,'3-Productie normen'!$B$33:$C$38,2,FALSE),FALSE)))/VLOOKUP(B96,'2-Kosten per locatie'!$A$12:$C$33,3,FALSE)</f>
        <v>0</v>
      </c>
      <c r="Q96" s="77">
        <f t="shared" si="10"/>
        <v>0</v>
      </c>
      <c r="R96" s="78" t="str">
        <f>VLOOKUP(H96,'3-Productie normen'!A:L,12,FALSE)</f>
        <v>V</v>
      </c>
      <c r="S96" s="78"/>
      <c r="U96" s="41">
        <f t="shared" si="11"/>
        <v>20790</v>
      </c>
    </row>
    <row r="97" spans="1:21" ht="14.1" customHeight="1">
      <c r="A97" s="54">
        <f t="shared" si="6"/>
        <v>97</v>
      </c>
      <c r="B97" s="72" t="s">
        <v>345</v>
      </c>
      <c r="C97" s="72"/>
      <c r="D97" s="423" t="s">
        <v>346</v>
      </c>
      <c r="E97" s="423" t="s">
        <v>301</v>
      </c>
      <c r="F97" s="73"/>
      <c r="G97" s="40" t="s">
        <v>352</v>
      </c>
      <c r="H97" s="40" t="s">
        <v>353</v>
      </c>
      <c r="I97" s="40" t="s">
        <v>354</v>
      </c>
      <c r="J97" s="74">
        <v>47</v>
      </c>
      <c r="K97" s="381">
        <f t="shared" si="7"/>
        <v>210</v>
      </c>
      <c r="L97" s="75">
        <v>210</v>
      </c>
      <c r="M97" s="75"/>
      <c r="N97" s="76" t="e">
        <f t="shared" si="8"/>
        <v>#DIV/0!</v>
      </c>
      <c r="O97" s="76">
        <f t="shared" si="9"/>
        <v>0</v>
      </c>
      <c r="P97" s="77">
        <f>IF(L97="nio",0,IF(L97&gt;0,VLOOKUP(H97,'3-Productie normen'!A:J,VLOOKUP(L97,'3-Productie normen'!$B$33:$C$38,2,FALSE),FALSE)))/VLOOKUP(B97,'2-Kosten per locatie'!$A$12:$C$33,3,FALSE)</f>
        <v>0</v>
      </c>
      <c r="Q97" s="77">
        <f t="shared" si="10"/>
        <v>0</v>
      </c>
      <c r="R97" s="78" t="str">
        <f>VLOOKUP(H97,'3-Productie normen'!A:L,12,FALSE)</f>
        <v>L</v>
      </c>
      <c r="S97" s="78"/>
      <c r="U97" s="41">
        <f t="shared" si="11"/>
        <v>9870</v>
      </c>
    </row>
    <row r="98" spans="1:21" ht="14.1" customHeight="1">
      <c r="A98" s="54">
        <f t="shared" si="6"/>
        <v>98</v>
      </c>
      <c r="B98" s="72" t="s">
        <v>345</v>
      </c>
      <c r="C98" s="72"/>
      <c r="D98" s="423" t="s">
        <v>346</v>
      </c>
      <c r="E98" s="423" t="s">
        <v>301</v>
      </c>
      <c r="F98" s="73"/>
      <c r="G98" s="40" t="s">
        <v>350</v>
      </c>
      <c r="H98" s="40" t="s">
        <v>176</v>
      </c>
      <c r="I98" s="40" t="s">
        <v>229</v>
      </c>
      <c r="J98" s="74">
        <v>12</v>
      </c>
      <c r="K98" s="381">
        <f t="shared" si="7"/>
        <v>210</v>
      </c>
      <c r="L98" s="75">
        <v>210</v>
      </c>
      <c r="M98" s="75"/>
      <c r="N98" s="76" t="e">
        <f t="shared" si="8"/>
        <v>#DIV/0!</v>
      </c>
      <c r="O98" s="76">
        <f t="shared" si="9"/>
        <v>0</v>
      </c>
      <c r="P98" s="77">
        <f>IF(L98="nio",0,IF(L98&gt;0,VLOOKUP(H98,'3-Productie normen'!A:J,VLOOKUP(L98,'3-Productie normen'!$B$33:$C$38,2,FALSE),FALSE)))/VLOOKUP(B98,'2-Kosten per locatie'!$A$12:$C$33,3,FALSE)</f>
        <v>0</v>
      </c>
      <c r="Q98" s="77">
        <f t="shared" si="10"/>
        <v>0</v>
      </c>
      <c r="R98" s="78" t="str">
        <f>VLOOKUP(H98,'3-Productie normen'!A:L,12,FALSE)</f>
        <v>B</v>
      </c>
      <c r="S98" s="78"/>
      <c r="U98" s="41">
        <f t="shared" si="11"/>
        <v>2520</v>
      </c>
    </row>
    <row r="99" spans="1:21" ht="14.1" customHeight="1">
      <c r="A99" s="54">
        <f t="shared" si="6"/>
        <v>99</v>
      </c>
      <c r="B99" s="72" t="s">
        <v>345</v>
      </c>
      <c r="C99" s="72"/>
      <c r="D99" s="423" t="s">
        <v>346</v>
      </c>
      <c r="E99" s="423" t="s">
        <v>301</v>
      </c>
      <c r="F99" s="73"/>
      <c r="G99" s="40" t="s">
        <v>351</v>
      </c>
      <c r="H99" s="40" t="s">
        <v>236</v>
      </c>
      <c r="I99" s="40" t="s">
        <v>92</v>
      </c>
      <c r="J99" s="74">
        <v>20</v>
      </c>
      <c r="K99" s="381">
        <f t="shared" si="7"/>
        <v>210</v>
      </c>
      <c r="L99" s="75">
        <v>210</v>
      </c>
      <c r="M99" s="75"/>
      <c r="N99" s="76" t="e">
        <f t="shared" si="8"/>
        <v>#DIV/0!</v>
      </c>
      <c r="O99" s="76">
        <f t="shared" si="9"/>
        <v>0</v>
      </c>
      <c r="P99" s="77">
        <f>IF(L99="nio",0,IF(L99&gt;0,VLOOKUP(H99,'3-Productie normen'!A:J,VLOOKUP(L99,'3-Productie normen'!$B$33:$C$38,2,FALSE),FALSE)))/VLOOKUP(B99,'2-Kosten per locatie'!$A$12:$C$33,3,FALSE)</f>
        <v>0</v>
      </c>
      <c r="Q99" s="77">
        <f t="shared" si="10"/>
        <v>0</v>
      </c>
      <c r="R99" s="78" t="str">
        <f>VLOOKUP(H99,'3-Productie normen'!A:L,12,FALSE)</f>
        <v>V</v>
      </c>
      <c r="S99" s="78"/>
      <c r="U99" s="41">
        <f t="shared" si="11"/>
        <v>4200</v>
      </c>
    </row>
    <row r="100" spans="1:21" ht="14.1" customHeight="1">
      <c r="A100" s="54">
        <f t="shared" si="6"/>
        <v>100</v>
      </c>
      <c r="B100" s="72" t="s">
        <v>345</v>
      </c>
      <c r="C100" s="72"/>
      <c r="D100" s="423" t="s">
        <v>346</v>
      </c>
      <c r="E100" s="423" t="s">
        <v>333</v>
      </c>
      <c r="F100" s="73"/>
      <c r="G100" s="40" t="s">
        <v>347</v>
      </c>
      <c r="H100" s="40" t="s">
        <v>309</v>
      </c>
      <c r="I100" s="40" t="s">
        <v>229</v>
      </c>
      <c r="J100" s="74">
        <v>323</v>
      </c>
      <c r="K100" s="381">
        <f t="shared" si="7"/>
        <v>210</v>
      </c>
      <c r="L100" s="75">
        <v>210</v>
      </c>
      <c r="M100" s="75"/>
      <c r="N100" s="76" t="e">
        <f t="shared" si="8"/>
        <v>#DIV/0!</v>
      </c>
      <c r="O100" s="76">
        <f t="shared" si="9"/>
        <v>0</v>
      </c>
      <c r="P100" s="77">
        <f>IF(L100="nio",0,IF(L100&gt;0,VLOOKUP(H100,'3-Productie normen'!A:J,VLOOKUP(L100,'3-Productie normen'!$B$33:$C$38,2,FALSE),FALSE)))/VLOOKUP(B100,'2-Kosten per locatie'!$A$12:$C$33,3,FALSE)</f>
        <v>0</v>
      </c>
      <c r="Q100" s="77">
        <f t="shared" si="10"/>
        <v>0</v>
      </c>
      <c r="R100" s="78" t="str">
        <f>VLOOKUP(H100,'3-Productie normen'!A:L,12,FALSE)</f>
        <v>L</v>
      </c>
      <c r="S100" s="78"/>
      <c r="U100" s="41">
        <f t="shared" si="11"/>
        <v>67830</v>
      </c>
    </row>
    <row r="101" spans="1:21" ht="14.1" customHeight="1">
      <c r="A101" s="54">
        <f t="shared" si="6"/>
        <v>101</v>
      </c>
      <c r="B101" s="72" t="s">
        <v>345</v>
      </c>
      <c r="C101" s="72"/>
      <c r="D101" s="423" t="s">
        <v>346</v>
      </c>
      <c r="E101" s="423" t="s">
        <v>333</v>
      </c>
      <c r="F101" s="73"/>
      <c r="G101" s="40" t="s">
        <v>249</v>
      </c>
      <c r="H101" s="40" t="s">
        <v>17</v>
      </c>
      <c r="I101" s="40" t="s">
        <v>233</v>
      </c>
      <c r="J101" s="74">
        <v>19</v>
      </c>
      <c r="K101" s="381">
        <f t="shared" si="7"/>
        <v>210</v>
      </c>
      <c r="L101" s="75">
        <v>210</v>
      </c>
      <c r="M101" s="75"/>
      <c r="N101" s="76" t="e">
        <f t="shared" si="8"/>
        <v>#DIV/0!</v>
      </c>
      <c r="O101" s="76">
        <f t="shared" si="9"/>
        <v>0</v>
      </c>
      <c r="P101" s="77">
        <f>IF(L101="nio",0,IF(L101&gt;0,VLOOKUP(H101,'3-Productie normen'!A:J,VLOOKUP(L101,'3-Productie normen'!$B$33:$C$38,2,FALSE),FALSE)))/VLOOKUP(B101,'2-Kosten per locatie'!$A$12:$C$33,3,FALSE)</f>
        <v>0</v>
      </c>
      <c r="Q101" s="77">
        <f t="shared" si="10"/>
        <v>0</v>
      </c>
      <c r="R101" s="78" t="str">
        <f>VLOOKUP(H101,'3-Productie normen'!A:L,12,FALSE)</f>
        <v>S</v>
      </c>
      <c r="S101" s="78"/>
      <c r="U101" s="41">
        <f t="shared" si="11"/>
        <v>3990</v>
      </c>
    </row>
    <row r="102" spans="1:21" ht="14.1" customHeight="1">
      <c r="A102" s="54">
        <f t="shared" si="6"/>
        <v>102</v>
      </c>
      <c r="B102" s="72" t="s">
        <v>345</v>
      </c>
      <c r="C102" s="72"/>
      <c r="D102" s="423" t="s">
        <v>346</v>
      </c>
      <c r="E102" s="423" t="s">
        <v>333</v>
      </c>
      <c r="F102" s="73"/>
      <c r="G102" s="40" t="s">
        <v>348</v>
      </c>
      <c r="H102" s="40" t="s">
        <v>259</v>
      </c>
      <c r="I102" s="40" t="s">
        <v>229</v>
      </c>
      <c r="J102" s="74">
        <v>90</v>
      </c>
      <c r="K102" s="381">
        <f t="shared" si="7"/>
        <v>210</v>
      </c>
      <c r="L102" s="75">
        <v>210</v>
      </c>
      <c r="M102" s="75"/>
      <c r="N102" s="76" t="e">
        <f t="shared" si="8"/>
        <v>#DIV/0!</v>
      </c>
      <c r="O102" s="76">
        <f t="shared" si="9"/>
        <v>0</v>
      </c>
      <c r="P102" s="77">
        <f>IF(L102="nio",0,IF(L102&gt;0,VLOOKUP(H102,'3-Productie normen'!A:J,VLOOKUP(L102,'3-Productie normen'!$B$33:$C$38,2,FALSE),FALSE)))/VLOOKUP(B102,'2-Kosten per locatie'!$A$12:$C$33,3,FALSE)</f>
        <v>0</v>
      </c>
      <c r="Q102" s="77">
        <f t="shared" si="10"/>
        <v>0</v>
      </c>
      <c r="R102" s="78" t="str">
        <f>VLOOKUP(H102,'3-Productie normen'!A:L,12,FALSE)</f>
        <v>V</v>
      </c>
      <c r="S102" s="78"/>
      <c r="U102" s="41">
        <f t="shared" si="11"/>
        <v>18900</v>
      </c>
    </row>
    <row r="103" spans="1:21" ht="14.1" customHeight="1">
      <c r="A103" s="54">
        <f t="shared" si="6"/>
        <v>103</v>
      </c>
      <c r="B103" s="72" t="s">
        <v>345</v>
      </c>
      <c r="C103" s="72"/>
      <c r="D103" s="423" t="s">
        <v>346</v>
      </c>
      <c r="E103" s="423" t="s">
        <v>333</v>
      </c>
      <c r="F103" s="73"/>
      <c r="G103" s="40" t="s">
        <v>350</v>
      </c>
      <c r="H103" s="40" t="s">
        <v>176</v>
      </c>
      <c r="I103" s="40" t="s">
        <v>229</v>
      </c>
      <c r="J103" s="74">
        <v>14</v>
      </c>
      <c r="K103" s="381">
        <f t="shared" si="7"/>
        <v>210</v>
      </c>
      <c r="L103" s="75">
        <v>210</v>
      </c>
      <c r="M103" s="75"/>
      <c r="N103" s="76" t="e">
        <f t="shared" si="8"/>
        <v>#DIV/0!</v>
      </c>
      <c r="O103" s="76">
        <f t="shared" si="9"/>
        <v>0</v>
      </c>
      <c r="P103" s="77">
        <f>IF(L103="nio",0,IF(L103&gt;0,VLOOKUP(H103,'3-Productie normen'!A:J,VLOOKUP(L103,'3-Productie normen'!$B$33:$C$38,2,FALSE),FALSE)))/VLOOKUP(B103,'2-Kosten per locatie'!$A$12:$C$33,3,FALSE)</f>
        <v>0</v>
      </c>
      <c r="Q103" s="77">
        <f t="shared" si="10"/>
        <v>0</v>
      </c>
      <c r="R103" s="78" t="str">
        <f>VLOOKUP(H103,'3-Productie normen'!A:L,12,FALSE)</f>
        <v>B</v>
      </c>
      <c r="S103" s="78"/>
      <c r="U103" s="41">
        <f t="shared" si="11"/>
        <v>2940</v>
      </c>
    </row>
    <row r="104" spans="1:21" ht="14.1" customHeight="1">
      <c r="A104" s="54">
        <f t="shared" si="6"/>
        <v>104</v>
      </c>
      <c r="B104" s="72" t="s">
        <v>345</v>
      </c>
      <c r="C104" s="72"/>
      <c r="D104" s="423" t="s">
        <v>346</v>
      </c>
      <c r="E104" s="423" t="s">
        <v>333</v>
      </c>
      <c r="F104" s="73"/>
      <c r="G104" s="40" t="s">
        <v>351</v>
      </c>
      <c r="H104" s="40" t="s">
        <v>236</v>
      </c>
      <c r="I104" s="40" t="s">
        <v>239</v>
      </c>
      <c r="J104" s="74">
        <v>7</v>
      </c>
      <c r="K104" s="381">
        <f t="shared" si="7"/>
        <v>210</v>
      </c>
      <c r="L104" s="75">
        <v>210</v>
      </c>
      <c r="M104" s="75"/>
      <c r="N104" s="76" t="e">
        <f t="shared" si="8"/>
        <v>#DIV/0!</v>
      </c>
      <c r="O104" s="76">
        <f t="shared" si="9"/>
        <v>0</v>
      </c>
      <c r="P104" s="77">
        <f>IF(L104="nio",0,IF(L104&gt;0,VLOOKUP(H104,'3-Productie normen'!A:J,VLOOKUP(L104,'3-Productie normen'!$B$33:$C$38,2,FALSE),FALSE)))/VLOOKUP(B104,'2-Kosten per locatie'!$A$12:$C$33,3,FALSE)</f>
        <v>0</v>
      </c>
      <c r="Q104" s="77">
        <f t="shared" si="10"/>
        <v>0</v>
      </c>
      <c r="R104" s="78" t="str">
        <f>VLOOKUP(H104,'3-Productie normen'!A:L,12,FALSE)</f>
        <v>V</v>
      </c>
      <c r="S104" s="78"/>
      <c r="U104" s="41">
        <f t="shared" si="11"/>
        <v>1470</v>
      </c>
    </row>
    <row r="105" spans="1:21" ht="14.1" customHeight="1">
      <c r="A105" s="54">
        <f t="shared" si="6"/>
        <v>105</v>
      </c>
      <c r="B105" s="72" t="s">
        <v>345</v>
      </c>
      <c r="C105" s="72" t="s">
        <v>355</v>
      </c>
      <c r="D105" s="423" t="s">
        <v>346</v>
      </c>
      <c r="E105" s="423" t="s">
        <v>226</v>
      </c>
      <c r="F105" s="73"/>
      <c r="G105" s="40" t="s">
        <v>347</v>
      </c>
      <c r="H105" s="40" t="s">
        <v>265</v>
      </c>
      <c r="I105" s="40" t="s">
        <v>229</v>
      </c>
      <c r="J105" s="74">
        <v>142</v>
      </c>
      <c r="K105" s="381">
        <f t="shared" si="7"/>
        <v>210</v>
      </c>
      <c r="L105" s="75">
        <v>210</v>
      </c>
      <c r="M105" s="75"/>
      <c r="N105" s="76" t="e">
        <f t="shared" si="8"/>
        <v>#DIV/0!</v>
      </c>
      <c r="O105" s="76">
        <f t="shared" si="9"/>
        <v>0</v>
      </c>
      <c r="P105" s="77">
        <f>IF(L105="nio",0,IF(L105&gt;0,VLOOKUP(H105,'3-Productie normen'!A:J,VLOOKUP(L105,'3-Productie normen'!$B$33:$C$38,2,FALSE),FALSE)))/VLOOKUP(B105,'2-Kosten per locatie'!$A$12:$C$33,3,FALSE)</f>
        <v>0</v>
      </c>
      <c r="Q105" s="77">
        <f t="shared" si="10"/>
        <v>0</v>
      </c>
      <c r="R105" s="78" t="str">
        <f>VLOOKUP(H105,'3-Productie normen'!A:L,12,FALSE)</f>
        <v>L</v>
      </c>
      <c r="S105" s="78"/>
      <c r="U105" s="41">
        <f t="shared" si="11"/>
        <v>29820</v>
      </c>
    </row>
    <row r="106" spans="1:21" ht="14.1" customHeight="1">
      <c r="A106" s="54">
        <f t="shared" si="6"/>
        <v>106</v>
      </c>
      <c r="B106" s="72" t="s">
        <v>345</v>
      </c>
      <c r="C106" s="72" t="s">
        <v>355</v>
      </c>
      <c r="D106" s="423" t="s">
        <v>346</v>
      </c>
      <c r="E106" s="423" t="s">
        <v>226</v>
      </c>
      <c r="F106" s="73"/>
      <c r="G106" s="40" t="s">
        <v>347</v>
      </c>
      <c r="H106" s="40" t="s">
        <v>265</v>
      </c>
      <c r="I106" s="40" t="s">
        <v>229</v>
      </c>
      <c r="J106" s="74">
        <v>60</v>
      </c>
      <c r="K106" s="381">
        <f t="shared" si="7"/>
        <v>210</v>
      </c>
      <c r="L106" s="75">
        <v>210</v>
      </c>
      <c r="M106" s="75"/>
      <c r="N106" s="76" t="e">
        <f t="shared" si="8"/>
        <v>#DIV/0!</v>
      </c>
      <c r="O106" s="76">
        <f t="shared" si="9"/>
        <v>0</v>
      </c>
      <c r="P106" s="77">
        <f>IF(L106="nio",0,IF(L106&gt;0,VLOOKUP(H106,'3-Productie normen'!A:J,VLOOKUP(L106,'3-Productie normen'!$B$33:$C$38,2,FALSE),FALSE)))/VLOOKUP(B106,'2-Kosten per locatie'!$A$12:$C$33,3,FALSE)</f>
        <v>0</v>
      </c>
      <c r="Q106" s="77">
        <f t="shared" si="10"/>
        <v>0</v>
      </c>
      <c r="R106" s="78" t="str">
        <f>VLOOKUP(H106,'3-Productie normen'!A:L,12,FALSE)</f>
        <v>L</v>
      </c>
      <c r="S106" s="78"/>
      <c r="U106" s="41">
        <f t="shared" si="11"/>
        <v>12600</v>
      </c>
    </row>
    <row r="107" spans="1:21" ht="14.1" customHeight="1">
      <c r="A107" s="54">
        <f t="shared" si="6"/>
        <v>107</v>
      </c>
      <c r="B107" s="72" t="s">
        <v>345</v>
      </c>
      <c r="C107" s="72" t="s">
        <v>355</v>
      </c>
      <c r="D107" s="423" t="s">
        <v>346</v>
      </c>
      <c r="E107" s="423" t="s">
        <v>226</v>
      </c>
      <c r="F107" s="73"/>
      <c r="G107" s="40" t="s">
        <v>249</v>
      </c>
      <c r="H107" s="40" t="s">
        <v>17</v>
      </c>
      <c r="I107" s="40" t="s">
        <v>233</v>
      </c>
      <c r="J107" s="74">
        <v>8</v>
      </c>
      <c r="K107" s="381">
        <f t="shared" si="7"/>
        <v>210</v>
      </c>
      <c r="L107" s="75">
        <v>210</v>
      </c>
      <c r="M107" s="75"/>
      <c r="N107" s="76" t="e">
        <f t="shared" si="8"/>
        <v>#DIV/0!</v>
      </c>
      <c r="O107" s="76">
        <f t="shared" si="9"/>
        <v>0</v>
      </c>
      <c r="P107" s="77">
        <f>IF(L107="nio",0,IF(L107&gt;0,VLOOKUP(H107,'3-Productie normen'!A:J,VLOOKUP(L107,'3-Productie normen'!$B$33:$C$38,2,FALSE),FALSE)))/VLOOKUP(B107,'2-Kosten per locatie'!$A$12:$C$33,3,FALSE)</f>
        <v>0</v>
      </c>
      <c r="Q107" s="77">
        <f t="shared" si="10"/>
        <v>0</v>
      </c>
      <c r="R107" s="78" t="str">
        <f>VLOOKUP(H107,'3-Productie normen'!A:L,12,FALSE)</f>
        <v>S</v>
      </c>
      <c r="S107" s="78"/>
      <c r="U107" s="41">
        <f t="shared" si="11"/>
        <v>1680</v>
      </c>
    </row>
    <row r="108" spans="1:21" ht="14.1" customHeight="1">
      <c r="A108" s="54">
        <f t="shared" si="6"/>
        <v>108</v>
      </c>
      <c r="B108" s="72" t="s">
        <v>345</v>
      </c>
      <c r="C108" s="72" t="s">
        <v>355</v>
      </c>
      <c r="D108" s="423" t="s">
        <v>346</v>
      </c>
      <c r="E108" s="423" t="s">
        <v>226</v>
      </c>
      <c r="F108" s="73"/>
      <c r="G108" s="40" t="s">
        <v>348</v>
      </c>
      <c r="H108" s="40" t="s">
        <v>259</v>
      </c>
      <c r="I108" s="40" t="s">
        <v>229</v>
      </c>
      <c r="J108" s="74">
        <v>30</v>
      </c>
      <c r="K108" s="381">
        <f t="shared" si="7"/>
        <v>210</v>
      </c>
      <c r="L108" s="75">
        <v>210</v>
      </c>
      <c r="M108" s="75"/>
      <c r="N108" s="76" t="e">
        <f t="shared" si="8"/>
        <v>#DIV/0!</v>
      </c>
      <c r="O108" s="76">
        <f t="shared" si="9"/>
        <v>0</v>
      </c>
      <c r="P108" s="77">
        <f>IF(L108="nio",0,IF(L108&gt;0,VLOOKUP(H108,'3-Productie normen'!A:J,VLOOKUP(L108,'3-Productie normen'!$B$33:$C$38,2,FALSE),FALSE)))/VLOOKUP(B108,'2-Kosten per locatie'!$A$12:$C$33,3,FALSE)</f>
        <v>0</v>
      </c>
      <c r="Q108" s="77">
        <f t="shared" si="10"/>
        <v>0</v>
      </c>
      <c r="R108" s="78" t="str">
        <f>VLOOKUP(H108,'3-Productie normen'!A:L,12,FALSE)</f>
        <v>V</v>
      </c>
      <c r="S108" s="78"/>
      <c r="U108" s="41">
        <f t="shared" si="11"/>
        <v>6300</v>
      </c>
    </row>
    <row r="109" spans="1:21" ht="14.1" customHeight="1">
      <c r="A109" s="54">
        <f t="shared" si="6"/>
        <v>109</v>
      </c>
      <c r="B109" s="72" t="s">
        <v>345</v>
      </c>
      <c r="C109" s="72" t="s">
        <v>355</v>
      </c>
      <c r="D109" s="423" t="s">
        <v>346</v>
      </c>
      <c r="E109" s="423" t="s">
        <v>226</v>
      </c>
      <c r="F109" s="73"/>
      <c r="G109" s="40" t="s">
        <v>356</v>
      </c>
      <c r="H109" s="40" t="s">
        <v>177</v>
      </c>
      <c r="I109" s="40" t="s">
        <v>229</v>
      </c>
      <c r="J109" s="74">
        <v>10</v>
      </c>
      <c r="K109" s="381">
        <f t="shared" si="7"/>
        <v>210</v>
      </c>
      <c r="L109" s="75">
        <v>210</v>
      </c>
      <c r="M109" s="75"/>
      <c r="N109" s="76" t="e">
        <f t="shared" si="8"/>
        <v>#DIV/0!</v>
      </c>
      <c r="O109" s="76">
        <f t="shared" si="9"/>
        <v>0</v>
      </c>
      <c r="P109" s="77">
        <f>IF(L109="nio",0,IF(L109&gt;0,VLOOKUP(H109,'3-Productie normen'!A:J,VLOOKUP(L109,'3-Productie normen'!$B$33:$C$38,2,FALSE),FALSE)))/VLOOKUP(B109,'2-Kosten per locatie'!$A$12:$C$33,3,FALSE)</f>
        <v>0</v>
      </c>
      <c r="Q109" s="77">
        <f t="shared" si="10"/>
        <v>0</v>
      </c>
      <c r="R109" s="78" t="str">
        <f>VLOOKUP(H109,'3-Productie normen'!A:L,12,FALSE)</f>
        <v>V</v>
      </c>
      <c r="S109" s="78"/>
      <c r="U109" s="41">
        <f t="shared" si="11"/>
        <v>2100</v>
      </c>
    </row>
    <row r="110" spans="1:21" ht="14.1" customHeight="1">
      <c r="A110" s="54">
        <f t="shared" si="6"/>
        <v>110</v>
      </c>
      <c r="B110" s="72" t="s">
        <v>345</v>
      </c>
      <c r="C110" s="72" t="s">
        <v>355</v>
      </c>
      <c r="D110" s="423" t="s">
        <v>346</v>
      </c>
      <c r="E110" s="423" t="s">
        <v>226</v>
      </c>
      <c r="F110" s="73"/>
      <c r="G110" s="40" t="s">
        <v>357</v>
      </c>
      <c r="H110" s="40" t="s">
        <v>265</v>
      </c>
      <c r="I110" s="40" t="s">
        <v>229</v>
      </c>
      <c r="J110" s="74">
        <v>75</v>
      </c>
      <c r="K110" s="381">
        <f t="shared" si="7"/>
        <v>210</v>
      </c>
      <c r="L110" s="75">
        <v>210</v>
      </c>
      <c r="M110" s="75"/>
      <c r="N110" s="76" t="e">
        <f t="shared" si="8"/>
        <v>#DIV/0!</v>
      </c>
      <c r="O110" s="76">
        <f t="shared" si="9"/>
        <v>0</v>
      </c>
      <c r="P110" s="77">
        <f>IF(L110="nio",0,IF(L110&gt;0,VLOOKUP(H110,'3-Productie normen'!A:J,VLOOKUP(L110,'3-Productie normen'!$B$33:$C$38,2,FALSE),FALSE)))/VLOOKUP(B110,'2-Kosten per locatie'!$A$12:$C$33,3,FALSE)</f>
        <v>0</v>
      </c>
      <c r="Q110" s="77">
        <f t="shared" si="10"/>
        <v>0</v>
      </c>
      <c r="R110" s="78" t="str">
        <f>VLOOKUP(H110,'3-Productie normen'!A:L,12,FALSE)</f>
        <v>L</v>
      </c>
      <c r="S110" s="78"/>
      <c r="U110" s="41">
        <f t="shared" si="11"/>
        <v>15750</v>
      </c>
    </row>
    <row r="111" spans="1:21" ht="14.1" customHeight="1">
      <c r="A111" s="54">
        <f t="shared" si="6"/>
        <v>111</v>
      </c>
      <c r="B111" s="72" t="s">
        <v>345</v>
      </c>
      <c r="C111" s="72" t="s">
        <v>355</v>
      </c>
      <c r="D111" s="423" t="s">
        <v>346</v>
      </c>
      <c r="E111" s="423" t="s">
        <v>226</v>
      </c>
      <c r="F111" s="73"/>
      <c r="G111" s="40" t="s">
        <v>358</v>
      </c>
      <c r="H111" s="40" t="s">
        <v>265</v>
      </c>
      <c r="I111" s="40" t="s">
        <v>229</v>
      </c>
      <c r="J111" s="74">
        <v>64</v>
      </c>
      <c r="K111" s="381">
        <f t="shared" si="7"/>
        <v>210</v>
      </c>
      <c r="L111" s="75">
        <v>210</v>
      </c>
      <c r="M111" s="75"/>
      <c r="N111" s="76" t="e">
        <f t="shared" si="8"/>
        <v>#DIV/0!</v>
      </c>
      <c r="O111" s="76">
        <f t="shared" si="9"/>
        <v>0</v>
      </c>
      <c r="P111" s="77">
        <f>IF(L111="nio",0,IF(L111&gt;0,VLOOKUP(H111,'3-Productie normen'!A:J,VLOOKUP(L111,'3-Productie normen'!$B$33:$C$38,2,FALSE),FALSE)))/VLOOKUP(B111,'2-Kosten per locatie'!$A$12:$C$33,3,FALSE)</f>
        <v>0</v>
      </c>
      <c r="Q111" s="77">
        <f t="shared" si="10"/>
        <v>0</v>
      </c>
      <c r="R111" s="78" t="str">
        <f>VLOOKUP(H111,'3-Productie normen'!A:L,12,FALSE)</f>
        <v>L</v>
      </c>
      <c r="S111" s="78"/>
      <c r="U111" s="41">
        <f t="shared" si="11"/>
        <v>13440</v>
      </c>
    </row>
    <row r="112" spans="1:21" ht="14.1" customHeight="1">
      <c r="A112" s="54">
        <f t="shared" si="6"/>
        <v>112</v>
      </c>
      <c r="B112" s="72" t="s">
        <v>345</v>
      </c>
      <c r="C112" s="72" t="s">
        <v>355</v>
      </c>
      <c r="D112" s="423" t="s">
        <v>346</v>
      </c>
      <c r="E112" s="423" t="s">
        <v>226</v>
      </c>
      <c r="F112" s="73"/>
      <c r="G112" s="40" t="s">
        <v>359</v>
      </c>
      <c r="H112" s="40" t="s">
        <v>265</v>
      </c>
      <c r="I112" s="40" t="s">
        <v>229</v>
      </c>
      <c r="J112" s="74">
        <v>60</v>
      </c>
      <c r="K112" s="381">
        <f t="shared" si="7"/>
        <v>210</v>
      </c>
      <c r="L112" s="75">
        <v>210</v>
      </c>
      <c r="M112" s="75"/>
      <c r="N112" s="76" t="e">
        <f t="shared" si="8"/>
        <v>#DIV/0!</v>
      </c>
      <c r="O112" s="76">
        <f t="shared" si="9"/>
        <v>0</v>
      </c>
      <c r="P112" s="77">
        <f>IF(L112="nio",0,IF(L112&gt;0,VLOOKUP(H112,'3-Productie normen'!A:J,VLOOKUP(L112,'3-Productie normen'!$B$33:$C$38,2,FALSE),FALSE)))/VLOOKUP(B112,'2-Kosten per locatie'!$A$12:$C$33,3,FALSE)</f>
        <v>0</v>
      </c>
      <c r="Q112" s="77">
        <f t="shared" si="10"/>
        <v>0</v>
      </c>
      <c r="R112" s="78" t="str">
        <f>VLOOKUP(H112,'3-Productie normen'!A:L,12,FALSE)</f>
        <v>L</v>
      </c>
      <c r="S112" s="78"/>
      <c r="U112" s="41">
        <f t="shared" si="11"/>
        <v>12600</v>
      </c>
    </row>
    <row r="113" spans="1:21" ht="14.1" customHeight="1">
      <c r="A113" s="54">
        <f t="shared" si="6"/>
        <v>113</v>
      </c>
      <c r="B113" s="72" t="s">
        <v>345</v>
      </c>
      <c r="C113" s="72" t="s">
        <v>355</v>
      </c>
      <c r="D113" s="423" t="s">
        <v>346</v>
      </c>
      <c r="E113" s="423" t="s">
        <v>226</v>
      </c>
      <c r="F113" s="73"/>
      <c r="G113" s="40" t="s">
        <v>360</v>
      </c>
      <c r="H113" s="40" t="s">
        <v>17</v>
      </c>
      <c r="I113" s="40" t="s">
        <v>233</v>
      </c>
      <c r="J113" s="74">
        <v>2.8</v>
      </c>
      <c r="K113" s="381">
        <f t="shared" si="7"/>
        <v>210</v>
      </c>
      <c r="L113" s="75">
        <v>210</v>
      </c>
      <c r="M113" s="75"/>
      <c r="N113" s="76" t="e">
        <f t="shared" si="8"/>
        <v>#DIV/0!</v>
      </c>
      <c r="O113" s="76">
        <f t="shared" si="9"/>
        <v>0</v>
      </c>
      <c r="P113" s="77">
        <f>IF(L113="nio",0,IF(L113&gt;0,VLOOKUP(H113,'3-Productie normen'!A:J,VLOOKUP(L113,'3-Productie normen'!$B$33:$C$38,2,FALSE),FALSE)))/VLOOKUP(B113,'2-Kosten per locatie'!$A$12:$C$33,3,FALSE)</f>
        <v>0</v>
      </c>
      <c r="Q113" s="77">
        <f t="shared" si="10"/>
        <v>0</v>
      </c>
      <c r="R113" s="78" t="str">
        <f>VLOOKUP(H113,'3-Productie normen'!A:L,12,FALSE)</f>
        <v>S</v>
      </c>
      <c r="S113" s="78"/>
      <c r="U113" s="41">
        <f t="shared" si="11"/>
        <v>588</v>
      </c>
    </row>
    <row r="114" spans="1:21" ht="14.1" customHeight="1">
      <c r="A114" s="54">
        <f t="shared" si="6"/>
        <v>114</v>
      </c>
      <c r="B114" s="72" t="s">
        <v>345</v>
      </c>
      <c r="C114" s="72" t="s">
        <v>355</v>
      </c>
      <c r="D114" s="423" t="s">
        <v>346</v>
      </c>
      <c r="E114" s="423" t="s">
        <v>226</v>
      </c>
      <c r="F114" s="73"/>
      <c r="G114" s="40" t="s">
        <v>361</v>
      </c>
      <c r="H114" s="40" t="s">
        <v>17</v>
      </c>
      <c r="I114" s="40" t="s">
        <v>233</v>
      </c>
      <c r="J114" s="74">
        <v>2.25</v>
      </c>
      <c r="K114" s="381">
        <f t="shared" si="7"/>
        <v>210</v>
      </c>
      <c r="L114" s="75">
        <v>210</v>
      </c>
      <c r="M114" s="75"/>
      <c r="N114" s="76" t="e">
        <f t="shared" si="8"/>
        <v>#DIV/0!</v>
      </c>
      <c r="O114" s="76">
        <f t="shared" si="9"/>
        <v>0</v>
      </c>
      <c r="P114" s="77">
        <f>IF(L114="nio",0,IF(L114&gt;0,VLOOKUP(H114,'3-Productie normen'!A:J,VLOOKUP(L114,'3-Productie normen'!$B$33:$C$38,2,FALSE),FALSE)))/VLOOKUP(B114,'2-Kosten per locatie'!$A$12:$C$33,3,FALSE)</f>
        <v>0</v>
      </c>
      <c r="Q114" s="77">
        <f t="shared" si="10"/>
        <v>0</v>
      </c>
      <c r="R114" s="78" t="str">
        <f>VLOOKUP(H114,'3-Productie normen'!A:L,12,FALSE)</f>
        <v>S</v>
      </c>
      <c r="S114" s="78"/>
      <c r="U114" s="41">
        <f t="shared" si="11"/>
        <v>472.5</v>
      </c>
    </row>
    <row r="115" spans="1:21" ht="14.1" customHeight="1">
      <c r="A115" s="54">
        <f t="shared" si="6"/>
        <v>115</v>
      </c>
      <c r="B115" s="72" t="s">
        <v>345</v>
      </c>
      <c r="C115" s="72" t="s">
        <v>355</v>
      </c>
      <c r="D115" s="423" t="s">
        <v>346</v>
      </c>
      <c r="E115" s="423" t="s">
        <v>226</v>
      </c>
      <c r="F115" s="73"/>
      <c r="G115" s="40" t="s">
        <v>348</v>
      </c>
      <c r="H115" s="40" t="s">
        <v>259</v>
      </c>
      <c r="I115" s="40" t="s">
        <v>229</v>
      </c>
      <c r="J115" s="74">
        <v>29.5</v>
      </c>
      <c r="K115" s="381">
        <f t="shared" si="7"/>
        <v>210</v>
      </c>
      <c r="L115" s="75">
        <v>210</v>
      </c>
      <c r="M115" s="75"/>
      <c r="N115" s="76" t="e">
        <f t="shared" si="8"/>
        <v>#DIV/0!</v>
      </c>
      <c r="O115" s="76">
        <f t="shared" si="9"/>
        <v>0</v>
      </c>
      <c r="P115" s="77">
        <f>IF(L115="nio",0,IF(L115&gt;0,VLOOKUP(H115,'3-Productie normen'!A:J,VLOOKUP(L115,'3-Productie normen'!$B$33:$C$38,2,FALSE),FALSE)))/VLOOKUP(B115,'2-Kosten per locatie'!$A$12:$C$33,3,FALSE)</f>
        <v>0</v>
      </c>
      <c r="Q115" s="77">
        <f t="shared" si="10"/>
        <v>0</v>
      </c>
      <c r="R115" s="78" t="str">
        <f>VLOOKUP(H115,'3-Productie normen'!A:L,12,FALSE)</f>
        <v>V</v>
      </c>
      <c r="S115" s="78"/>
      <c r="U115" s="41">
        <f t="shared" si="11"/>
        <v>6195</v>
      </c>
    </row>
    <row r="116" spans="1:21" ht="14.1" customHeight="1">
      <c r="A116" s="54">
        <f t="shared" si="6"/>
        <v>116</v>
      </c>
      <c r="B116" s="72" t="s">
        <v>362</v>
      </c>
      <c r="C116" s="72"/>
      <c r="D116" s="423" t="s">
        <v>363</v>
      </c>
      <c r="E116" s="423" t="s">
        <v>226</v>
      </c>
      <c r="F116" s="73" t="s">
        <v>227</v>
      </c>
      <c r="G116" s="40" t="s">
        <v>356</v>
      </c>
      <c r="H116" s="40" t="s">
        <v>177</v>
      </c>
      <c r="I116" s="40" t="s">
        <v>229</v>
      </c>
      <c r="J116" s="74">
        <v>11.4</v>
      </c>
      <c r="K116" s="381">
        <f t="shared" si="7"/>
        <v>210</v>
      </c>
      <c r="L116" s="75">
        <v>210</v>
      </c>
      <c r="M116" s="75"/>
      <c r="N116" s="76" t="e">
        <f t="shared" si="8"/>
        <v>#DIV/0!</v>
      </c>
      <c r="O116" s="76">
        <f t="shared" si="9"/>
        <v>0</v>
      </c>
      <c r="P116" s="77">
        <f>IF(L116="nio",0,IF(L116&gt;0,VLOOKUP(H116,'3-Productie normen'!A:J,VLOOKUP(L116,'3-Productie normen'!$B$33:$C$38,2,FALSE),FALSE)))/VLOOKUP(B116,'2-Kosten per locatie'!$A$12:$C$33,3,FALSE)</f>
        <v>0</v>
      </c>
      <c r="Q116" s="77">
        <f t="shared" si="10"/>
        <v>0</v>
      </c>
      <c r="R116" s="78" t="str">
        <f>VLOOKUP(H116,'3-Productie normen'!A:L,12,FALSE)</f>
        <v>V</v>
      </c>
      <c r="S116" s="78"/>
      <c r="U116" s="41">
        <f t="shared" si="11"/>
        <v>2394</v>
      </c>
    </row>
    <row r="117" spans="1:21" ht="14.1" customHeight="1">
      <c r="A117" s="54">
        <f t="shared" si="6"/>
        <v>117</v>
      </c>
      <c r="B117" s="72" t="s">
        <v>362</v>
      </c>
      <c r="C117" s="72"/>
      <c r="D117" s="423" t="s">
        <v>363</v>
      </c>
      <c r="E117" s="423" t="s">
        <v>226</v>
      </c>
      <c r="F117" s="73" t="s">
        <v>231</v>
      </c>
      <c r="G117" s="40" t="s">
        <v>364</v>
      </c>
      <c r="H117" s="40" t="s">
        <v>176</v>
      </c>
      <c r="I117" s="40" t="s">
        <v>237</v>
      </c>
      <c r="J117" s="74">
        <v>15</v>
      </c>
      <c r="K117" s="381">
        <f t="shared" si="7"/>
        <v>200</v>
      </c>
      <c r="L117" s="75">
        <v>200</v>
      </c>
      <c r="M117" s="75"/>
      <c r="N117" s="76" t="e">
        <f t="shared" si="8"/>
        <v>#DIV/0!</v>
      </c>
      <c r="O117" s="76">
        <f t="shared" si="9"/>
        <v>0</v>
      </c>
      <c r="P117" s="77">
        <f>IF(L117="nio",0,IF(L117&gt;0,VLOOKUP(H117,'3-Productie normen'!A:J,VLOOKUP(L117,'3-Productie normen'!$B$33:$C$38,2,FALSE),FALSE)))/VLOOKUP(B117,'2-Kosten per locatie'!$A$12:$C$33,3,FALSE)</f>
        <v>0</v>
      </c>
      <c r="Q117" s="77">
        <f t="shared" si="10"/>
        <v>0</v>
      </c>
      <c r="R117" s="78" t="str">
        <f>VLOOKUP(H117,'3-Productie normen'!A:L,12,FALSE)</f>
        <v>B</v>
      </c>
      <c r="S117" s="78"/>
      <c r="U117" s="41">
        <f t="shared" si="11"/>
        <v>3000</v>
      </c>
    </row>
    <row r="118" spans="1:21" ht="14.1" customHeight="1">
      <c r="A118" s="54">
        <f t="shared" si="6"/>
        <v>118</v>
      </c>
      <c r="B118" s="72" t="s">
        <v>362</v>
      </c>
      <c r="C118" s="72"/>
      <c r="D118" s="423" t="s">
        <v>363</v>
      </c>
      <c r="E118" s="423" t="s">
        <v>226</v>
      </c>
      <c r="F118" s="73" t="s">
        <v>234</v>
      </c>
      <c r="G118" s="40" t="s">
        <v>365</v>
      </c>
      <c r="H118" s="40" t="s">
        <v>100</v>
      </c>
      <c r="I118" s="40" t="s">
        <v>229</v>
      </c>
      <c r="J118" s="85">
        <v>4.4000000000000004</v>
      </c>
      <c r="K118" s="381">
        <f t="shared" si="7"/>
        <v>0</v>
      </c>
      <c r="L118" s="75" t="s">
        <v>100</v>
      </c>
      <c r="M118" s="75"/>
      <c r="N118" s="76">
        <f t="shared" si="8"/>
        <v>0</v>
      </c>
      <c r="O118" s="76">
        <f t="shared" si="9"/>
        <v>0</v>
      </c>
      <c r="P118" s="77">
        <f>IF(L118="nio",0,IF(L118&gt;0,VLOOKUP(H118,'3-Productie normen'!A:J,VLOOKUP(L118,'3-Productie normen'!$B$33:$C$38,2,FALSE),FALSE)))/VLOOKUP(B118,'2-Kosten per locatie'!$A$12:$C$33,3,FALSE)</f>
        <v>0</v>
      </c>
      <c r="Q118" s="77">
        <f t="shared" si="10"/>
        <v>0</v>
      </c>
      <c r="R118" s="78">
        <f>VLOOKUP(H118,'3-Productie normen'!A:L,12,FALSE)</f>
        <v>0</v>
      </c>
      <c r="S118" s="78"/>
      <c r="U118" s="41">
        <f t="shared" si="11"/>
        <v>0</v>
      </c>
    </row>
    <row r="119" spans="1:21" ht="14.1" customHeight="1">
      <c r="A119" s="54">
        <f t="shared" si="6"/>
        <v>119</v>
      </c>
      <c r="B119" s="72" t="s">
        <v>362</v>
      </c>
      <c r="C119" s="72"/>
      <c r="D119" s="424" t="s">
        <v>363</v>
      </c>
      <c r="E119" s="424" t="s">
        <v>226</v>
      </c>
      <c r="F119" s="82" t="s">
        <v>240</v>
      </c>
      <c r="G119" s="83" t="s">
        <v>366</v>
      </c>
      <c r="H119" s="83" t="s">
        <v>259</v>
      </c>
      <c r="I119" s="83" t="s">
        <v>367</v>
      </c>
      <c r="J119" s="74">
        <v>35</v>
      </c>
      <c r="K119" s="381">
        <f t="shared" si="7"/>
        <v>200</v>
      </c>
      <c r="L119" s="75">
        <v>200</v>
      </c>
      <c r="M119" s="75"/>
      <c r="N119" s="76" t="e">
        <f t="shared" si="8"/>
        <v>#DIV/0!</v>
      </c>
      <c r="O119" s="76">
        <f t="shared" si="9"/>
        <v>0</v>
      </c>
      <c r="P119" s="77">
        <f>IF(L119="nio",0,IF(L119&gt;0,VLOOKUP(H119,'3-Productie normen'!A:J,VLOOKUP(L119,'3-Productie normen'!$B$33:$C$38,2,FALSE),FALSE)))/VLOOKUP(B119,'2-Kosten per locatie'!$A$12:$C$33,3,FALSE)</f>
        <v>0</v>
      </c>
      <c r="Q119" s="77">
        <f t="shared" si="10"/>
        <v>0</v>
      </c>
      <c r="R119" s="78" t="str">
        <f>VLOOKUP(H119,'3-Productie normen'!A:L,12,FALSE)</f>
        <v>V</v>
      </c>
      <c r="S119" s="78"/>
      <c r="U119" s="41">
        <f t="shared" si="11"/>
        <v>7000</v>
      </c>
    </row>
    <row r="120" spans="1:21" ht="14.1" customHeight="1">
      <c r="A120" s="54">
        <f t="shared" si="6"/>
        <v>120</v>
      </c>
      <c r="B120" s="72" t="s">
        <v>362</v>
      </c>
      <c r="C120" s="72"/>
      <c r="D120" s="423" t="s">
        <v>363</v>
      </c>
      <c r="E120" s="423" t="s">
        <v>238</v>
      </c>
      <c r="F120" s="73" t="s">
        <v>242</v>
      </c>
      <c r="G120" s="40" t="s">
        <v>351</v>
      </c>
      <c r="H120" s="40" t="s">
        <v>236</v>
      </c>
      <c r="I120" s="40" t="s">
        <v>239</v>
      </c>
      <c r="J120" s="74">
        <v>6.24</v>
      </c>
      <c r="K120" s="381">
        <f t="shared" si="7"/>
        <v>200</v>
      </c>
      <c r="L120" s="75">
        <v>200</v>
      </c>
      <c r="M120" s="75"/>
      <c r="N120" s="76" t="e">
        <f t="shared" si="8"/>
        <v>#DIV/0!</v>
      </c>
      <c r="O120" s="76">
        <f t="shared" si="9"/>
        <v>0</v>
      </c>
      <c r="P120" s="77">
        <f>IF(L120="nio",0,IF(L120&gt;0,VLOOKUP(H120,'3-Productie normen'!A:J,VLOOKUP(L120,'3-Productie normen'!$B$33:$C$38,2,FALSE),FALSE)))/VLOOKUP(B120,'2-Kosten per locatie'!$A$12:$C$33,3,FALSE)</f>
        <v>0</v>
      </c>
      <c r="Q120" s="77">
        <f t="shared" si="10"/>
        <v>0</v>
      </c>
      <c r="R120" s="78" t="str">
        <f>VLOOKUP(H120,'3-Productie normen'!A:L,12,FALSE)</f>
        <v>V</v>
      </c>
      <c r="S120" s="78"/>
      <c r="U120" s="41">
        <f t="shared" si="11"/>
        <v>1248</v>
      </c>
    </row>
    <row r="121" spans="1:21" ht="14.1" customHeight="1">
      <c r="A121" s="54">
        <f t="shared" si="6"/>
        <v>121</v>
      </c>
      <c r="B121" s="72" t="s">
        <v>362</v>
      </c>
      <c r="C121" s="72"/>
      <c r="D121" s="423" t="s">
        <v>363</v>
      </c>
      <c r="E121" s="423" t="s">
        <v>226</v>
      </c>
      <c r="F121" s="73" t="s">
        <v>244</v>
      </c>
      <c r="G121" s="40" t="s">
        <v>258</v>
      </c>
      <c r="H121" s="40" t="s">
        <v>259</v>
      </c>
      <c r="I121" s="40" t="s">
        <v>368</v>
      </c>
      <c r="J121" s="74">
        <v>46</v>
      </c>
      <c r="K121" s="381">
        <f t="shared" si="7"/>
        <v>200</v>
      </c>
      <c r="L121" s="75">
        <v>200</v>
      </c>
      <c r="M121" s="75"/>
      <c r="N121" s="76" t="e">
        <f t="shared" si="8"/>
        <v>#DIV/0!</v>
      </c>
      <c r="O121" s="76">
        <f t="shared" si="9"/>
        <v>0</v>
      </c>
      <c r="P121" s="77">
        <f>IF(L121="nio",0,IF(L121&gt;0,VLOOKUP(H121,'3-Productie normen'!A:J,VLOOKUP(L121,'3-Productie normen'!$B$33:$C$38,2,FALSE),FALSE)))/VLOOKUP(B121,'2-Kosten per locatie'!$A$12:$C$33,3,FALSE)</f>
        <v>0</v>
      </c>
      <c r="Q121" s="77">
        <f t="shared" si="10"/>
        <v>0</v>
      </c>
      <c r="R121" s="78" t="str">
        <f>VLOOKUP(H121,'3-Productie normen'!A:L,12,FALSE)</f>
        <v>V</v>
      </c>
      <c r="S121" s="78"/>
      <c r="U121" s="41">
        <f t="shared" si="11"/>
        <v>9200</v>
      </c>
    </row>
    <row r="122" spans="1:21" ht="14.1" customHeight="1">
      <c r="A122" s="54">
        <f t="shared" si="6"/>
        <v>122</v>
      </c>
      <c r="B122" s="72" t="s">
        <v>362</v>
      </c>
      <c r="C122" s="72"/>
      <c r="D122" s="423" t="s">
        <v>363</v>
      </c>
      <c r="E122" s="423" t="s">
        <v>226</v>
      </c>
      <c r="F122" s="73" t="s">
        <v>369</v>
      </c>
      <c r="G122" s="40" t="s">
        <v>370</v>
      </c>
      <c r="H122" s="40" t="s">
        <v>17</v>
      </c>
      <c r="I122" s="40" t="s">
        <v>368</v>
      </c>
      <c r="J122" s="74">
        <v>1.4</v>
      </c>
      <c r="K122" s="381">
        <f t="shared" si="7"/>
        <v>200</v>
      </c>
      <c r="L122" s="75">
        <v>200</v>
      </c>
      <c r="M122" s="75"/>
      <c r="N122" s="76" t="e">
        <f t="shared" si="8"/>
        <v>#DIV/0!</v>
      </c>
      <c r="O122" s="76">
        <f t="shared" si="9"/>
        <v>0</v>
      </c>
      <c r="P122" s="77">
        <f>IF(L122="nio",0,IF(L122&gt;0,VLOOKUP(H122,'3-Productie normen'!A:J,VLOOKUP(L122,'3-Productie normen'!$B$33:$C$38,2,FALSE),FALSE)))/VLOOKUP(B122,'2-Kosten per locatie'!$A$12:$C$33,3,FALSE)</f>
        <v>0</v>
      </c>
      <c r="Q122" s="77">
        <f t="shared" si="10"/>
        <v>0</v>
      </c>
      <c r="R122" s="78" t="str">
        <f>VLOOKUP(H122,'3-Productie normen'!A:L,12,FALSE)</f>
        <v>S</v>
      </c>
      <c r="S122" s="78"/>
      <c r="U122" s="41">
        <f t="shared" si="11"/>
        <v>280</v>
      </c>
    </row>
    <row r="123" spans="1:21" ht="14.1" customHeight="1">
      <c r="A123" s="54">
        <f t="shared" si="6"/>
        <v>123</v>
      </c>
      <c r="B123" s="72" t="s">
        <v>362</v>
      </c>
      <c r="C123" s="72"/>
      <c r="D123" s="423" t="s">
        <v>363</v>
      </c>
      <c r="E123" s="423" t="s">
        <v>226</v>
      </c>
      <c r="F123" s="73" t="s">
        <v>371</v>
      </c>
      <c r="G123" s="40" t="s">
        <v>372</v>
      </c>
      <c r="H123" s="40" t="s">
        <v>17</v>
      </c>
      <c r="I123" s="40" t="s">
        <v>239</v>
      </c>
      <c r="J123" s="74">
        <v>1.2</v>
      </c>
      <c r="K123" s="381">
        <f t="shared" si="7"/>
        <v>200</v>
      </c>
      <c r="L123" s="75">
        <v>200</v>
      </c>
      <c r="M123" s="75"/>
      <c r="N123" s="76" t="e">
        <f t="shared" si="8"/>
        <v>#DIV/0!</v>
      </c>
      <c r="O123" s="76">
        <f t="shared" si="9"/>
        <v>0</v>
      </c>
      <c r="P123" s="77">
        <f>IF(L123="nio",0,IF(L123&gt;0,VLOOKUP(H123,'3-Productie normen'!A:J,VLOOKUP(L123,'3-Productie normen'!$B$33:$C$38,2,FALSE),FALSE)))/VLOOKUP(B123,'2-Kosten per locatie'!$A$12:$C$33,3,FALSE)</f>
        <v>0</v>
      </c>
      <c r="Q123" s="77">
        <f t="shared" si="10"/>
        <v>0</v>
      </c>
      <c r="R123" s="78" t="str">
        <f>VLOOKUP(H123,'3-Productie normen'!A:L,12,FALSE)</f>
        <v>S</v>
      </c>
      <c r="S123" s="78"/>
      <c r="U123" s="41">
        <f t="shared" si="11"/>
        <v>240</v>
      </c>
    </row>
    <row r="124" spans="1:21" ht="14.1" customHeight="1">
      <c r="A124" s="54">
        <f t="shared" si="6"/>
        <v>124</v>
      </c>
      <c r="B124" s="72" t="s">
        <v>362</v>
      </c>
      <c r="C124" s="72"/>
      <c r="D124" s="423" t="s">
        <v>363</v>
      </c>
      <c r="E124" s="423" t="s">
        <v>226</v>
      </c>
      <c r="F124" s="73" t="s">
        <v>373</v>
      </c>
      <c r="G124" s="40" t="s">
        <v>372</v>
      </c>
      <c r="H124" s="40" t="s">
        <v>17</v>
      </c>
      <c r="I124" s="40" t="s">
        <v>239</v>
      </c>
      <c r="J124" s="74">
        <v>1.1000000000000001</v>
      </c>
      <c r="K124" s="381">
        <f t="shared" si="7"/>
        <v>200</v>
      </c>
      <c r="L124" s="75">
        <v>200</v>
      </c>
      <c r="M124" s="75"/>
      <c r="N124" s="76" t="e">
        <f t="shared" si="8"/>
        <v>#DIV/0!</v>
      </c>
      <c r="O124" s="76">
        <f t="shared" si="9"/>
        <v>0</v>
      </c>
      <c r="P124" s="77">
        <f>IF(L124="nio",0,IF(L124&gt;0,VLOOKUP(H124,'3-Productie normen'!A:J,VLOOKUP(L124,'3-Productie normen'!$B$33:$C$38,2,FALSE),FALSE)))/VLOOKUP(B124,'2-Kosten per locatie'!$A$12:$C$33,3,FALSE)</f>
        <v>0</v>
      </c>
      <c r="Q124" s="77">
        <f t="shared" si="10"/>
        <v>0</v>
      </c>
      <c r="R124" s="78" t="str">
        <f>VLOOKUP(H124,'3-Productie normen'!A:L,12,FALSE)</f>
        <v>S</v>
      </c>
      <c r="S124" s="78"/>
      <c r="U124" s="41">
        <f t="shared" si="11"/>
        <v>220.00000000000003</v>
      </c>
    </row>
    <row r="125" spans="1:21" ht="14.1" customHeight="1">
      <c r="A125" s="54">
        <f t="shared" si="6"/>
        <v>125</v>
      </c>
      <c r="B125" s="72" t="s">
        <v>362</v>
      </c>
      <c r="C125" s="72"/>
      <c r="D125" s="423" t="s">
        <v>363</v>
      </c>
      <c r="E125" s="423" t="s">
        <v>226</v>
      </c>
      <c r="F125" s="73" t="s">
        <v>374</v>
      </c>
      <c r="G125" s="40" t="s">
        <v>372</v>
      </c>
      <c r="H125" s="40" t="s">
        <v>17</v>
      </c>
      <c r="I125" s="40" t="s">
        <v>239</v>
      </c>
      <c r="J125" s="74">
        <v>1.1000000000000001</v>
      </c>
      <c r="K125" s="381">
        <f t="shared" si="7"/>
        <v>200</v>
      </c>
      <c r="L125" s="75">
        <v>200</v>
      </c>
      <c r="M125" s="75"/>
      <c r="N125" s="76" t="e">
        <f t="shared" si="8"/>
        <v>#DIV/0!</v>
      </c>
      <c r="O125" s="76">
        <f t="shared" si="9"/>
        <v>0</v>
      </c>
      <c r="P125" s="77">
        <f>IF(L125="nio",0,IF(L125&gt;0,VLOOKUP(H125,'3-Productie normen'!A:J,VLOOKUP(L125,'3-Productie normen'!$B$33:$C$38,2,FALSE),FALSE)))/VLOOKUP(B125,'2-Kosten per locatie'!$A$12:$C$33,3,FALSE)</f>
        <v>0</v>
      </c>
      <c r="Q125" s="77">
        <f t="shared" si="10"/>
        <v>0</v>
      </c>
      <c r="R125" s="78" t="str">
        <f>VLOOKUP(H125,'3-Productie normen'!A:L,12,FALSE)</f>
        <v>S</v>
      </c>
      <c r="S125" s="78"/>
      <c r="U125" s="41">
        <f t="shared" si="11"/>
        <v>220.00000000000003</v>
      </c>
    </row>
    <row r="126" spans="1:21" ht="14.1" customHeight="1">
      <c r="A126" s="54">
        <f t="shared" si="6"/>
        <v>126</v>
      </c>
      <c r="B126" s="72" t="s">
        <v>362</v>
      </c>
      <c r="C126" s="72"/>
      <c r="D126" s="423" t="s">
        <v>363</v>
      </c>
      <c r="E126" s="423" t="s">
        <v>226</v>
      </c>
      <c r="F126" s="73" t="s">
        <v>375</v>
      </c>
      <c r="G126" s="40" t="s">
        <v>372</v>
      </c>
      <c r="H126" s="40" t="s">
        <v>17</v>
      </c>
      <c r="I126" s="40" t="s">
        <v>239</v>
      </c>
      <c r="J126" s="74">
        <v>1.1000000000000001</v>
      </c>
      <c r="K126" s="381">
        <f t="shared" si="7"/>
        <v>200</v>
      </c>
      <c r="L126" s="75">
        <v>200</v>
      </c>
      <c r="M126" s="75"/>
      <c r="N126" s="76" t="e">
        <f t="shared" si="8"/>
        <v>#DIV/0!</v>
      </c>
      <c r="O126" s="76">
        <f t="shared" si="9"/>
        <v>0</v>
      </c>
      <c r="P126" s="77">
        <f>IF(L126="nio",0,IF(L126&gt;0,VLOOKUP(H126,'3-Productie normen'!A:J,VLOOKUP(L126,'3-Productie normen'!$B$33:$C$38,2,FALSE),FALSE)))/VLOOKUP(B126,'2-Kosten per locatie'!$A$12:$C$33,3,FALSE)</f>
        <v>0</v>
      </c>
      <c r="Q126" s="77">
        <f t="shared" si="10"/>
        <v>0</v>
      </c>
      <c r="R126" s="78" t="str">
        <f>VLOOKUP(H126,'3-Productie normen'!A:L,12,FALSE)</f>
        <v>S</v>
      </c>
      <c r="S126" s="78"/>
      <c r="U126" s="41">
        <f t="shared" si="11"/>
        <v>220.00000000000003</v>
      </c>
    </row>
    <row r="127" spans="1:21" ht="14.1" customHeight="1">
      <c r="A127" s="54">
        <f t="shared" si="6"/>
        <v>127</v>
      </c>
      <c r="B127" s="72" t="s">
        <v>362</v>
      </c>
      <c r="C127" s="72"/>
      <c r="D127" s="423" t="s">
        <v>363</v>
      </c>
      <c r="E127" s="423" t="s">
        <v>226</v>
      </c>
      <c r="F127" s="73" t="s">
        <v>247</v>
      </c>
      <c r="G127" s="40" t="s">
        <v>264</v>
      </c>
      <c r="H127" s="40" t="s">
        <v>265</v>
      </c>
      <c r="I127" s="40" t="s">
        <v>229</v>
      </c>
      <c r="J127" s="74">
        <v>57.3</v>
      </c>
      <c r="K127" s="381">
        <f t="shared" si="7"/>
        <v>200</v>
      </c>
      <c r="L127" s="75">
        <v>200</v>
      </c>
      <c r="M127" s="75"/>
      <c r="N127" s="76" t="e">
        <f t="shared" si="8"/>
        <v>#DIV/0!</v>
      </c>
      <c r="O127" s="76">
        <f t="shared" si="9"/>
        <v>0</v>
      </c>
      <c r="P127" s="77">
        <f>IF(L127="nio",0,IF(L127&gt;0,VLOOKUP(H127,'3-Productie normen'!A:J,VLOOKUP(L127,'3-Productie normen'!$B$33:$C$38,2,FALSE),FALSE)))/VLOOKUP(B127,'2-Kosten per locatie'!$A$12:$C$33,3,FALSE)</f>
        <v>0</v>
      </c>
      <c r="Q127" s="77">
        <f t="shared" si="10"/>
        <v>0</v>
      </c>
      <c r="R127" s="78" t="str">
        <f>VLOOKUP(H127,'3-Productie normen'!A:L,12,FALSE)</f>
        <v>L</v>
      </c>
      <c r="S127" s="78"/>
      <c r="U127" s="41">
        <f t="shared" si="11"/>
        <v>11460</v>
      </c>
    </row>
    <row r="128" spans="1:21" ht="14.1" customHeight="1">
      <c r="A128" s="54">
        <f t="shared" si="6"/>
        <v>128</v>
      </c>
      <c r="B128" s="72" t="s">
        <v>362</v>
      </c>
      <c r="C128" s="72"/>
      <c r="D128" s="423" t="s">
        <v>363</v>
      </c>
      <c r="E128" s="423" t="s">
        <v>226</v>
      </c>
      <c r="F128" s="73" t="s">
        <v>248</v>
      </c>
      <c r="G128" s="40" t="s">
        <v>264</v>
      </c>
      <c r="H128" s="40" t="s">
        <v>265</v>
      </c>
      <c r="I128" s="40" t="s">
        <v>229</v>
      </c>
      <c r="J128" s="74">
        <v>57.3</v>
      </c>
      <c r="K128" s="381">
        <f t="shared" si="7"/>
        <v>200</v>
      </c>
      <c r="L128" s="75">
        <v>200</v>
      </c>
      <c r="M128" s="75"/>
      <c r="N128" s="76" t="e">
        <f t="shared" si="8"/>
        <v>#DIV/0!</v>
      </c>
      <c r="O128" s="76">
        <f t="shared" si="9"/>
        <v>0</v>
      </c>
      <c r="P128" s="77">
        <f>IF(L128="nio",0,IF(L128&gt;0,VLOOKUP(H128,'3-Productie normen'!A:J,VLOOKUP(L128,'3-Productie normen'!$B$33:$C$38,2,FALSE),FALSE)))/VLOOKUP(B128,'2-Kosten per locatie'!$A$12:$C$33,3,FALSE)</f>
        <v>0</v>
      </c>
      <c r="Q128" s="77">
        <f t="shared" si="10"/>
        <v>0</v>
      </c>
      <c r="R128" s="78" t="str">
        <f>VLOOKUP(H128,'3-Productie normen'!A:L,12,FALSE)</f>
        <v>L</v>
      </c>
      <c r="S128" s="78"/>
      <c r="U128" s="41">
        <f t="shared" si="11"/>
        <v>11460</v>
      </c>
    </row>
    <row r="129" spans="1:21" ht="14.1" customHeight="1">
      <c r="A129" s="54">
        <f t="shared" si="6"/>
        <v>129</v>
      </c>
      <c r="B129" s="72" t="s">
        <v>362</v>
      </c>
      <c r="C129" s="72"/>
      <c r="D129" s="423" t="s">
        <v>363</v>
      </c>
      <c r="E129" s="423" t="s">
        <v>226</v>
      </c>
      <c r="F129" s="73" t="s">
        <v>250</v>
      </c>
      <c r="G129" s="40" t="s">
        <v>251</v>
      </c>
      <c r="H129" s="40" t="s">
        <v>176</v>
      </c>
      <c r="I129" s="40" t="s">
        <v>229</v>
      </c>
      <c r="J129" s="74">
        <v>22</v>
      </c>
      <c r="K129" s="381">
        <f t="shared" si="7"/>
        <v>200</v>
      </c>
      <c r="L129" s="75">
        <v>200</v>
      </c>
      <c r="M129" s="75"/>
      <c r="N129" s="76" t="e">
        <f t="shared" si="8"/>
        <v>#DIV/0!</v>
      </c>
      <c r="O129" s="76">
        <f t="shared" si="9"/>
        <v>0</v>
      </c>
      <c r="P129" s="77">
        <f>IF(L129="nio",0,IF(L129&gt;0,VLOOKUP(H129,'3-Productie normen'!A:J,VLOOKUP(L129,'3-Productie normen'!$B$33:$C$38,2,FALSE),FALSE)))/VLOOKUP(B129,'2-Kosten per locatie'!$A$12:$C$33,3,FALSE)</f>
        <v>0</v>
      </c>
      <c r="Q129" s="77">
        <f t="shared" si="10"/>
        <v>0</v>
      </c>
      <c r="R129" s="78" t="str">
        <f>VLOOKUP(H129,'3-Productie normen'!A:L,12,FALSE)</f>
        <v>B</v>
      </c>
      <c r="S129" s="78"/>
      <c r="U129" s="41">
        <f t="shared" si="11"/>
        <v>4400</v>
      </c>
    </row>
    <row r="130" spans="1:21" ht="14.1" customHeight="1">
      <c r="A130" s="54">
        <f t="shared" si="6"/>
        <v>130</v>
      </c>
      <c r="B130" s="72" t="s">
        <v>362</v>
      </c>
      <c r="C130" s="72"/>
      <c r="D130" s="423" t="s">
        <v>363</v>
      </c>
      <c r="E130" s="423" t="s">
        <v>226</v>
      </c>
      <c r="F130" s="73" t="s">
        <v>252</v>
      </c>
      <c r="G130" s="40" t="s">
        <v>251</v>
      </c>
      <c r="H130" s="40" t="s">
        <v>176</v>
      </c>
      <c r="I130" s="40" t="s">
        <v>229</v>
      </c>
      <c r="J130" s="74">
        <v>11</v>
      </c>
      <c r="K130" s="381">
        <f t="shared" si="7"/>
        <v>200</v>
      </c>
      <c r="L130" s="75">
        <v>200</v>
      </c>
      <c r="M130" s="75"/>
      <c r="N130" s="76" t="e">
        <f t="shared" si="8"/>
        <v>#DIV/0!</v>
      </c>
      <c r="O130" s="76">
        <f t="shared" si="9"/>
        <v>0</v>
      </c>
      <c r="P130" s="77">
        <f>IF(L130="nio",0,IF(L130&gt;0,VLOOKUP(H130,'3-Productie normen'!A:J,VLOOKUP(L130,'3-Productie normen'!$B$33:$C$38,2,FALSE),FALSE)))/VLOOKUP(B130,'2-Kosten per locatie'!$A$12:$C$33,3,FALSE)</f>
        <v>0</v>
      </c>
      <c r="Q130" s="77">
        <f t="shared" si="10"/>
        <v>0</v>
      </c>
      <c r="R130" s="78" t="str">
        <f>VLOOKUP(H130,'3-Productie normen'!A:L,12,FALSE)</f>
        <v>B</v>
      </c>
      <c r="S130" s="78"/>
      <c r="U130" s="41">
        <f t="shared" si="11"/>
        <v>2200</v>
      </c>
    </row>
    <row r="131" spans="1:21" ht="14.1" customHeight="1">
      <c r="A131" s="54">
        <f t="shared" ref="A131:A194" si="12">A130+1</f>
        <v>131</v>
      </c>
      <c r="B131" s="72" t="s">
        <v>362</v>
      </c>
      <c r="C131" s="72"/>
      <c r="D131" s="423" t="s">
        <v>363</v>
      </c>
      <c r="E131" s="423" t="s">
        <v>226</v>
      </c>
      <c r="F131" s="73" t="s">
        <v>253</v>
      </c>
      <c r="G131" s="40" t="s">
        <v>258</v>
      </c>
      <c r="H131" s="40" t="s">
        <v>259</v>
      </c>
      <c r="I131" s="40" t="s">
        <v>229</v>
      </c>
      <c r="J131" s="74">
        <v>35</v>
      </c>
      <c r="K131" s="381">
        <f t="shared" si="7"/>
        <v>200</v>
      </c>
      <c r="L131" s="75">
        <v>200</v>
      </c>
      <c r="M131" s="75"/>
      <c r="N131" s="76" t="e">
        <f t="shared" si="8"/>
        <v>#DIV/0!</v>
      </c>
      <c r="O131" s="76">
        <f t="shared" si="9"/>
        <v>0</v>
      </c>
      <c r="P131" s="77">
        <f>IF(L131="nio",0,IF(L131&gt;0,VLOOKUP(H131,'3-Productie normen'!A:J,VLOOKUP(L131,'3-Productie normen'!$B$33:$C$38,2,FALSE),FALSE)))/VLOOKUP(B131,'2-Kosten per locatie'!$A$12:$C$33,3,FALSE)</f>
        <v>0</v>
      </c>
      <c r="Q131" s="77">
        <f t="shared" si="10"/>
        <v>0</v>
      </c>
      <c r="R131" s="78" t="str">
        <f>VLOOKUP(H131,'3-Productie normen'!A:L,12,FALSE)</f>
        <v>V</v>
      </c>
      <c r="S131" s="78"/>
      <c r="U131" s="41">
        <f t="shared" si="11"/>
        <v>7000</v>
      </c>
    </row>
    <row r="132" spans="1:21" ht="14.1" customHeight="1">
      <c r="A132" s="54">
        <f t="shared" si="12"/>
        <v>132</v>
      </c>
      <c r="B132" s="72" t="s">
        <v>362</v>
      </c>
      <c r="C132" s="72"/>
      <c r="D132" s="423" t="s">
        <v>363</v>
      </c>
      <c r="E132" s="423" t="s">
        <v>226</v>
      </c>
      <c r="F132" s="73" t="s">
        <v>254</v>
      </c>
      <c r="G132" s="40" t="s">
        <v>228</v>
      </c>
      <c r="H132" s="40" t="s">
        <v>90</v>
      </c>
      <c r="I132" s="40" t="s">
        <v>230</v>
      </c>
      <c r="J132" s="74">
        <v>7.6</v>
      </c>
      <c r="K132" s="381">
        <f t="shared" si="7"/>
        <v>200</v>
      </c>
      <c r="L132" s="75">
        <v>200</v>
      </c>
      <c r="M132" s="75"/>
      <c r="N132" s="76" t="e">
        <f t="shared" si="8"/>
        <v>#DIV/0!</v>
      </c>
      <c r="O132" s="76">
        <f t="shared" si="9"/>
        <v>0</v>
      </c>
      <c r="P132" s="77">
        <f>IF(L132="nio",0,IF(L132&gt;0,VLOOKUP(H132,'3-Productie normen'!A:J,VLOOKUP(L132,'3-Productie normen'!$B$33:$C$38,2,FALSE),FALSE)))/VLOOKUP(B132,'2-Kosten per locatie'!$A$12:$C$33,3,FALSE)</f>
        <v>0</v>
      </c>
      <c r="Q132" s="77">
        <f t="shared" si="10"/>
        <v>0</v>
      </c>
      <c r="R132" s="78" t="str">
        <f>VLOOKUP(H132,'3-Productie normen'!A:L,12,FALSE)</f>
        <v>V</v>
      </c>
      <c r="S132" s="78"/>
      <c r="U132" s="41">
        <f t="shared" si="11"/>
        <v>1520</v>
      </c>
    </row>
    <row r="133" spans="1:21" ht="14.1" customHeight="1">
      <c r="A133" s="54">
        <f t="shared" si="12"/>
        <v>133</v>
      </c>
      <c r="B133" s="72" t="s">
        <v>362</v>
      </c>
      <c r="C133" s="72"/>
      <c r="D133" s="423" t="s">
        <v>363</v>
      </c>
      <c r="E133" s="423" t="s">
        <v>226</v>
      </c>
      <c r="F133" s="73" t="s">
        <v>257</v>
      </c>
      <c r="G133" s="40" t="s">
        <v>264</v>
      </c>
      <c r="H133" s="40" t="s">
        <v>265</v>
      </c>
      <c r="I133" s="40" t="s">
        <v>229</v>
      </c>
      <c r="J133" s="74">
        <v>55</v>
      </c>
      <c r="K133" s="381">
        <f t="shared" si="7"/>
        <v>200</v>
      </c>
      <c r="L133" s="75">
        <v>200</v>
      </c>
      <c r="M133" s="75"/>
      <c r="N133" s="76" t="e">
        <f t="shared" si="8"/>
        <v>#DIV/0!</v>
      </c>
      <c r="O133" s="76">
        <f t="shared" si="9"/>
        <v>0</v>
      </c>
      <c r="P133" s="77">
        <f>IF(L133="nio",0,IF(L133&gt;0,VLOOKUP(H133,'3-Productie normen'!A:J,VLOOKUP(L133,'3-Productie normen'!$B$33:$C$38,2,FALSE),FALSE)))/VLOOKUP(B133,'2-Kosten per locatie'!$A$12:$C$33,3,FALSE)</f>
        <v>0</v>
      </c>
      <c r="Q133" s="77">
        <f t="shared" si="10"/>
        <v>0</v>
      </c>
      <c r="R133" s="78" t="str">
        <f>VLOOKUP(H133,'3-Productie normen'!A:L,12,FALSE)</f>
        <v>L</v>
      </c>
      <c r="S133" s="78"/>
      <c r="U133" s="41">
        <f t="shared" si="11"/>
        <v>11000</v>
      </c>
    </row>
    <row r="134" spans="1:21" ht="14.1" customHeight="1">
      <c r="A134" s="54">
        <f t="shared" si="12"/>
        <v>134</v>
      </c>
      <c r="B134" s="72" t="s">
        <v>362</v>
      </c>
      <c r="C134" s="72"/>
      <c r="D134" s="423" t="s">
        <v>363</v>
      </c>
      <c r="E134" s="423" t="s">
        <v>226</v>
      </c>
      <c r="F134" s="73" t="s">
        <v>260</v>
      </c>
      <c r="G134" s="40" t="s">
        <v>264</v>
      </c>
      <c r="H134" s="40" t="s">
        <v>265</v>
      </c>
      <c r="I134" s="40" t="s">
        <v>229</v>
      </c>
      <c r="J134" s="74">
        <v>50</v>
      </c>
      <c r="K134" s="381">
        <f t="shared" si="7"/>
        <v>200</v>
      </c>
      <c r="L134" s="75">
        <v>200</v>
      </c>
      <c r="M134" s="75"/>
      <c r="N134" s="76" t="e">
        <f t="shared" si="8"/>
        <v>#DIV/0!</v>
      </c>
      <c r="O134" s="76">
        <f t="shared" si="9"/>
        <v>0</v>
      </c>
      <c r="P134" s="77">
        <f>IF(L134="nio",0,IF(L134&gt;0,VLOOKUP(H134,'3-Productie normen'!A:J,VLOOKUP(L134,'3-Productie normen'!$B$33:$C$38,2,FALSE),FALSE)))/VLOOKUP(B134,'2-Kosten per locatie'!$A$12:$C$33,3,FALSE)</f>
        <v>0</v>
      </c>
      <c r="Q134" s="77">
        <f t="shared" si="10"/>
        <v>0</v>
      </c>
      <c r="R134" s="78" t="str">
        <f>VLOOKUP(H134,'3-Productie normen'!A:L,12,FALSE)</f>
        <v>L</v>
      </c>
      <c r="S134" s="78"/>
      <c r="U134" s="41">
        <f t="shared" si="11"/>
        <v>10000</v>
      </c>
    </row>
    <row r="135" spans="1:21" ht="14.1" customHeight="1">
      <c r="A135" s="54">
        <f t="shared" si="12"/>
        <v>135</v>
      </c>
      <c r="B135" s="72" t="s">
        <v>362</v>
      </c>
      <c r="C135" s="72"/>
      <c r="D135" s="423" t="s">
        <v>363</v>
      </c>
      <c r="E135" s="423" t="s">
        <v>226</v>
      </c>
      <c r="F135" s="73" t="s">
        <v>262</v>
      </c>
      <c r="G135" s="40" t="s">
        <v>372</v>
      </c>
      <c r="H135" s="40" t="s">
        <v>17</v>
      </c>
      <c r="I135" s="40" t="s">
        <v>239</v>
      </c>
      <c r="J135" s="74">
        <v>6.75</v>
      </c>
      <c r="K135" s="381">
        <f t="shared" si="7"/>
        <v>200</v>
      </c>
      <c r="L135" s="75">
        <v>200</v>
      </c>
      <c r="M135" s="75"/>
      <c r="N135" s="76" t="e">
        <f t="shared" si="8"/>
        <v>#DIV/0!</v>
      </c>
      <c r="O135" s="76">
        <f t="shared" si="9"/>
        <v>0</v>
      </c>
      <c r="P135" s="77">
        <f>IF(L135="nio",0,IF(L135&gt;0,VLOOKUP(H135,'3-Productie normen'!A:J,VLOOKUP(L135,'3-Productie normen'!$B$33:$C$38,2,FALSE),FALSE)))/VLOOKUP(B135,'2-Kosten per locatie'!$A$12:$C$33,3,FALSE)</f>
        <v>0</v>
      </c>
      <c r="Q135" s="77">
        <f t="shared" si="10"/>
        <v>0</v>
      </c>
      <c r="R135" s="78" t="str">
        <f>VLOOKUP(H135,'3-Productie normen'!A:L,12,FALSE)</f>
        <v>S</v>
      </c>
      <c r="S135" s="78"/>
      <c r="U135" s="41">
        <f t="shared" si="11"/>
        <v>1350</v>
      </c>
    </row>
    <row r="136" spans="1:21" ht="14.1" customHeight="1">
      <c r="A136" s="54">
        <f t="shared" si="12"/>
        <v>136</v>
      </c>
      <c r="B136" s="72" t="s">
        <v>362</v>
      </c>
      <c r="C136" s="72"/>
      <c r="D136" s="423" t="s">
        <v>363</v>
      </c>
      <c r="E136" s="423" t="s">
        <v>226</v>
      </c>
      <c r="F136" s="73" t="s">
        <v>263</v>
      </c>
      <c r="G136" s="40" t="s">
        <v>370</v>
      </c>
      <c r="H136" s="40" t="s">
        <v>17</v>
      </c>
      <c r="I136" s="40" t="s">
        <v>239</v>
      </c>
      <c r="J136" s="74">
        <v>2</v>
      </c>
      <c r="K136" s="381">
        <f t="shared" si="7"/>
        <v>200</v>
      </c>
      <c r="L136" s="75">
        <v>200</v>
      </c>
      <c r="M136" s="75"/>
      <c r="N136" s="76" t="e">
        <f t="shared" si="8"/>
        <v>#DIV/0!</v>
      </c>
      <c r="O136" s="76">
        <f t="shared" si="9"/>
        <v>0</v>
      </c>
      <c r="P136" s="77">
        <f>IF(L136="nio",0,IF(L136&gt;0,VLOOKUP(H136,'3-Productie normen'!A:J,VLOOKUP(L136,'3-Productie normen'!$B$33:$C$38,2,FALSE),FALSE)))/VLOOKUP(B136,'2-Kosten per locatie'!$A$12:$C$33,3,FALSE)</f>
        <v>0</v>
      </c>
      <c r="Q136" s="77">
        <f t="shared" si="10"/>
        <v>0</v>
      </c>
      <c r="R136" s="78" t="str">
        <f>VLOOKUP(H136,'3-Productie normen'!A:L,12,FALSE)</f>
        <v>S</v>
      </c>
      <c r="S136" s="78"/>
      <c r="U136" s="41">
        <f t="shared" si="11"/>
        <v>400</v>
      </c>
    </row>
    <row r="137" spans="1:21" ht="14.1" customHeight="1">
      <c r="A137" s="54">
        <f t="shared" si="12"/>
        <v>137</v>
      </c>
      <c r="B137" s="72" t="s">
        <v>362</v>
      </c>
      <c r="C137" s="72"/>
      <c r="D137" s="423" t="s">
        <v>363</v>
      </c>
      <c r="E137" s="423" t="s">
        <v>226</v>
      </c>
      <c r="F137" s="73" t="s">
        <v>266</v>
      </c>
      <c r="G137" s="40" t="s">
        <v>376</v>
      </c>
      <c r="H137" s="40" t="s">
        <v>100</v>
      </c>
      <c r="I137" s="40" t="s">
        <v>239</v>
      </c>
      <c r="J137" s="74">
        <v>0</v>
      </c>
      <c r="K137" s="381">
        <f t="shared" si="7"/>
        <v>0</v>
      </c>
      <c r="L137" s="75" t="s">
        <v>100</v>
      </c>
      <c r="M137" s="75"/>
      <c r="N137" s="76">
        <f t="shared" si="8"/>
        <v>0</v>
      </c>
      <c r="O137" s="76">
        <f t="shared" si="9"/>
        <v>0</v>
      </c>
      <c r="P137" s="77">
        <f>IF(L137="nio",0,IF(L137&gt;0,VLOOKUP(H137,'3-Productie normen'!A:J,VLOOKUP(L137,'3-Productie normen'!$B$33:$C$38,2,FALSE),FALSE)))/VLOOKUP(B137,'2-Kosten per locatie'!$A$12:$C$33,3,FALSE)</f>
        <v>0</v>
      </c>
      <c r="Q137" s="77">
        <f t="shared" si="10"/>
        <v>0</v>
      </c>
      <c r="R137" s="78">
        <f>VLOOKUP(H137,'3-Productie normen'!A:L,12,FALSE)</f>
        <v>0</v>
      </c>
      <c r="S137" s="78"/>
      <c r="U137" s="41">
        <f t="shared" si="11"/>
        <v>0</v>
      </c>
    </row>
    <row r="138" spans="1:21" ht="14.1" customHeight="1">
      <c r="A138" s="54">
        <f t="shared" si="12"/>
        <v>138</v>
      </c>
      <c r="B138" s="72" t="s">
        <v>362</v>
      </c>
      <c r="C138" s="72"/>
      <c r="D138" s="423" t="s">
        <v>363</v>
      </c>
      <c r="E138" s="423" t="s">
        <v>301</v>
      </c>
      <c r="F138" s="73" t="s">
        <v>305</v>
      </c>
      <c r="G138" s="40" t="s">
        <v>377</v>
      </c>
      <c r="H138" s="40" t="s">
        <v>256</v>
      </c>
      <c r="I138" s="40" t="s">
        <v>229</v>
      </c>
      <c r="J138" s="74">
        <v>63</v>
      </c>
      <c r="K138" s="381">
        <f t="shared" ref="K138:K201" si="13">SUM(L138:M138)</f>
        <v>200</v>
      </c>
      <c r="L138" s="75">
        <v>200</v>
      </c>
      <c r="M138" s="75"/>
      <c r="N138" s="76" t="e">
        <f t="shared" ref="N138:N201" si="14">IF(L138="nio",0,IF(L138&gt;0,L138*J138/P138,0))</f>
        <v>#DIV/0!</v>
      </c>
      <c r="O138" s="76">
        <f t="shared" ref="O138:O201" si="15">IF(M138&gt;0,M138*J138/Q138,0)</f>
        <v>0</v>
      </c>
      <c r="P138" s="77">
        <f>IF(L138="nio",0,IF(L138&gt;0,VLOOKUP(H138,'3-Productie normen'!A:J,VLOOKUP(L138,'3-Productie normen'!$B$33:$C$38,2,FALSE),FALSE)))/VLOOKUP(B138,'2-Kosten per locatie'!$A$12:$C$33,3,FALSE)</f>
        <v>0</v>
      </c>
      <c r="Q138" s="77">
        <f t="shared" ref="Q138:Q201" si="16">IF(M138&gt;0,P138*$Q$8,0)</f>
        <v>0</v>
      </c>
      <c r="R138" s="78" t="str">
        <f>VLOOKUP(H138,'3-Productie normen'!A:L,12,FALSE)</f>
        <v>V</v>
      </c>
      <c r="S138" s="78"/>
      <c r="U138" s="41">
        <f t="shared" ref="U138:U201" si="17">K138*J138</f>
        <v>12600</v>
      </c>
    </row>
    <row r="139" spans="1:21" ht="14.1" customHeight="1">
      <c r="A139" s="54">
        <f t="shared" si="12"/>
        <v>139</v>
      </c>
      <c r="B139" s="72" t="s">
        <v>362</v>
      </c>
      <c r="C139" s="72"/>
      <c r="D139" s="423" t="s">
        <v>363</v>
      </c>
      <c r="E139" s="423" t="s">
        <v>301</v>
      </c>
      <c r="F139" s="73" t="s">
        <v>306</v>
      </c>
      <c r="G139" s="40" t="s">
        <v>378</v>
      </c>
      <c r="H139" s="40" t="s">
        <v>100</v>
      </c>
      <c r="I139" s="40" t="s">
        <v>239</v>
      </c>
      <c r="J139" s="74">
        <v>5.6</v>
      </c>
      <c r="K139" s="381">
        <f t="shared" si="13"/>
        <v>0</v>
      </c>
      <c r="L139" s="75" t="s">
        <v>100</v>
      </c>
      <c r="M139" s="75"/>
      <c r="N139" s="76">
        <f t="shared" si="14"/>
        <v>0</v>
      </c>
      <c r="O139" s="76">
        <f t="shared" si="15"/>
        <v>0</v>
      </c>
      <c r="P139" s="77">
        <f>IF(L139="nio",0,IF(L139&gt;0,VLOOKUP(H139,'3-Productie normen'!A:J,VLOOKUP(L139,'3-Productie normen'!$B$33:$C$38,2,FALSE),FALSE)))/VLOOKUP(B139,'2-Kosten per locatie'!$A$12:$C$33,3,FALSE)</f>
        <v>0</v>
      </c>
      <c r="Q139" s="77">
        <f t="shared" si="16"/>
        <v>0</v>
      </c>
      <c r="R139" s="78">
        <f>VLOOKUP(H139,'3-Productie normen'!A:L,12,FALSE)</f>
        <v>0</v>
      </c>
      <c r="S139" s="78"/>
      <c r="U139" s="41">
        <f t="shared" si="17"/>
        <v>0</v>
      </c>
    </row>
    <row r="140" spans="1:21" ht="14.1" customHeight="1">
      <c r="A140" s="54">
        <f t="shared" si="12"/>
        <v>140</v>
      </c>
      <c r="B140" s="72" t="s">
        <v>362</v>
      </c>
      <c r="C140" s="72"/>
      <c r="D140" s="423" t="s">
        <v>363</v>
      </c>
      <c r="E140" s="423" t="s">
        <v>301</v>
      </c>
      <c r="F140" s="73" t="s">
        <v>379</v>
      </c>
      <c r="G140" s="40" t="s">
        <v>258</v>
      </c>
      <c r="H140" s="40" t="s">
        <v>259</v>
      </c>
      <c r="I140" s="40" t="s">
        <v>368</v>
      </c>
      <c r="J140" s="74">
        <v>18.600000000000001</v>
      </c>
      <c r="K140" s="381">
        <f t="shared" si="13"/>
        <v>200</v>
      </c>
      <c r="L140" s="75">
        <v>200</v>
      </c>
      <c r="M140" s="75"/>
      <c r="N140" s="76" t="e">
        <f t="shared" si="14"/>
        <v>#DIV/0!</v>
      </c>
      <c r="O140" s="76">
        <f t="shared" si="15"/>
        <v>0</v>
      </c>
      <c r="P140" s="77">
        <f>IF(L140="nio",0,IF(L140&gt;0,VLOOKUP(H140,'3-Productie normen'!A:J,VLOOKUP(L140,'3-Productie normen'!$B$33:$C$38,2,FALSE),FALSE)))/VLOOKUP(B140,'2-Kosten per locatie'!$A$12:$C$33,3,FALSE)</f>
        <v>0</v>
      </c>
      <c r="Q140" s="77">
        <f t="shared" si="16"/>
        <v>0</v>
      </c>
      <c r="R140" s="78" t="str">
        <f>VLOOKUP(H140,'3-Productie normen'!A:L,12,FALSE)</f>
        <v>V</v>
      </c>
      <c r="S140" s="78"/>
      <c r="U140" s="41">
        <f t="shared" si="17"/>
        <v>3720.0000000000005</v>
      </c>
    </row>
    <row r="141" spans="1:21" ht="14.1" customHeight="1">
      <c r="A141" s="54">
        <f t="shared" si="12"/>
        <v>141</v>
      </c>
      <c r="B141" s="72" t="s">
        <v>362</v>
      </c>
      <c r="C141" s="72"/>
      <c r="D141" s="423" t="s">
        <v>363</v>
      </c>
      <c r="E141" s="423" t="s">
        <v>301</v>
      </c>
      <c r="F141" s="73" t="s">
        <v>379</v>
      </c>
      <c r="G141" s="40" t="s">
        <v>258</v>
      </c>
      <c r="H141" s="40" t="s">
        <v>259</v>
      </c>
      <c r="I141" s="40" t="s">
        <v>239</v>
      </c>
      <c r="J141" s="74">
        <v>4.9000000000000004</v>
      </c>
      <c r="K141" s="381">
        <f t="shared" si="13"/>
        <v>200</v>
      </c>
      <c r="L141" s="75">
        <v>200</v>
      </c>
      <c r="M141" s="75"/>
      <c r="N141" s="76" t="e">
        <f t="shared" si="14"/>
        <v>#DIV/0!</v>
      </c>
      <c r="O141" s="76">
        <f t="shared" si="15"/>
        <v>0</v>
      </c>
      <c r="P141" s="77">
        <f>IF(L141="nio",0,IF(L141&gt;0,VLOOKUP(H141,'3-Productie normen'!A:J,VLOOKUP(L141,'3-Productie normen'!$B$33:$C$38,2,FALSE),FALSE)))/VLOOKUP(B141,'2-Kosten per locatie'!$A$12:$C$33,3,FALSE)</f>
        <v>0</v>
      </c>
      <c r="Q141" s="77">
        <f t="shared" si="16"/>
        <v>0</v>
      </c>
      <c r="R141" s="78" t="str">
        <f>VLOOKUP(H141,'3-Productie normen'!A:L,12,FALSE)</f>
        <v>V</v>
      </c>
      <c r="S141" s="78"/>
      <c r="U141" s="41">
        <f t="shared" si="17"/>
        <v>980.00000000000011</v>
      </c>
    </row>
    <row r="142" spans="1:21" ht="14.1" customHeight="1">
      <c r="A142" s="54">
        <f t="shared" si="12"/>
        <v>142</v>
      </c>
      <c r="B142" s="72" t="s">
        <v>362</v>
      </c>
      <c r="C142" s="72"/>
      <c r="D142" s="423" t="s">
        <v>363</v>
      </c>
      <c r="E142" s="423" t="s">
        <v>301</v>
      </c>
      <c r="F142" s="73" t="s">
        <v>379</v>
      </c>
      <c r="G142" s="40" t="s">
        <v>380</v>
      </c>
      <c r="H142" s="40" t="s">
        <v>236</v>
      </c>
      <c r="I142" s="40" t="s">
        <v>239</v>
      </c>
      <c r="J142" s="74">
        <v>2.6</v>
      </c>
      <c r="K142" s="381">
        <f t="shared" si="13"/>
        <v>200</v>
      </c>
      <c r="L142" s="75">
        <v>200</v>
      </c>
      <c r="M142" s="75"/>
      <c r="N142" s="76" t="e">
        <f t="shared" si="14"/>
        <v>#DIV/0!</v>
      </c>
      <c r="O142" s="76">
        <f t="shared" si="15"/>
        <v>0</v>
      </c>
      <c r="P142" s="77">
        <f>IF(L142="nio",0,IF(L142&gt;0,VLOOKUP(H142,'3-Productie normen'!A:J,VLOOKUP(L142,'3-Productie normen'!$B$33:$C$38,2,FALSE),FALSE)))/VLOOKUP(B142,'2-Kosten per locatie'!$A$12:$C$33,3,FALSE)</f>
        <v>0</v>
      </c>
      <c r="Q142" s="77">
        <f t="shared" si="16"/>
        <v>0</v>
      </c>
      <c r="R142" s="78" t="str">
        <f>VLOOKUP(H142,'3-Productie normen'!A:L,12,FALSE)</f>
        <v>V</v>
      </c>
      <c r="S142" s="78"/>
      <c r="U142" s="41">
        <f t="shared" si="17"/>
        <v>520</v>
      </c>
    </row>
    <row r="143" spans="1:21" ht="14.1" customHeight="1">
      <c r="A143" s="54">
        <f t="shared" si="12"/>
        <v>143</v>
      </c>
      <c r="B143" s="72" t="s">
        <v>362</v>
      </c>
      <c r="C143" s="72"/>
      <c r="D143" s="423" t="s">
        <v>363</v>
      </c>
      <c r="E143" s="423" t="s">
        <v>303</v>
      </c>
      <c r="F143" s="73" t="s">
        <v>381</v>
      </c>
      <c r="G143" s="72" t="s">
        <v>235</v>
      </c>
      <c r="H143" s="72" t="s">
        <v>236</v>
      </c>
      <c r="I143" s="40" t="s">
        <v>239</v>
      </c>
      <c r="J143" s="74">
        <v>13.28</v>
      </c>
      <c r="K143" s="381">
        <f t="shared" si="13"/>
        <v>200</v>
      </c>
      <c r="L143" s="75">
        <v>200</v>
      </c>
      <c r="M143" s="75"/>
      <c r="N143" s="76" t="e">
        <f t="shared" si="14"/>
        <v>#DIV/0!</v>
      </c>
      <c r="O143" s="76">
        <f t="shared" si="15"/>
        <v>0</v>
      </c>
      <c r="P143" s="77">
        <f>IF(L143="nio",0,IF(L143&gt;0,VLOOKUP(H143,'3-Productie normen'!A:J,VLOOKUP(L143,'3-Productie normen'!$B$33:$C$38,2,FALSE),FALSE)))/VLOOKUP(B143,'2-Kosten per locatie'!$A$12:$C$33,3,FALSE)</f>
        <v>0</v>
      </c>
      <c r="Q143" s="77">
        <f t="shared" si="16"/>
        <v>0</v>
      </c>
      <c r="R143" s="78" t="str">
        <f>VLOOKUP(H143,'3-Productie normen'!A:L,12,FALSE)</f>
        <v>V</v>
      </c>
      <c r="S143" s="78"/>
      <c r="U143" s="41">
        <f t="shared" si="17"/>
        <v>2656</v>
      </c>
    </row>
    <row r="144" spans="1:21" ht="14.1" customHeight="1">
      <c r="A144" s="54">
        <f t="shared" si="12"/>
        <v>144</v>
      </c>
      <c r="B144" s="72" t="s">
        <v>362</v>
      </c>
      <c r="C144" s="72"/>
      <c r="D144" s="423" t="s">
        <v>363</v>
      </c>
      <c r="E144" s="423" t="s">
        <v>301</v>
      </c>
      <c r="F144" s="73" t="s">
        <v>307</v>
      </c>
      <c r="G144" s="72" t="s">
        <v>258</v>
      </c>
      <c r="H144" s="72" t="s">
        <v>259</v>
      </c>
      <c r="I144" s="40" t="s">
        <v>368</v>
      </c>
      <c r="J144" s="74">
        <v>33.799999999999997</v>
      </c>
      <c r="K144" s="381">
        <f t="shared" si="13"/>
        <v>200</v>
      </c>
      <c r="L144" s="75">
        <v>200</v>
      </c>
      <c r="M144" s="75"/>
      <c r="N144" s="76" t="e">
        <f t="shared" si="14"/>
        <v>#DIV/0!</v>
      </c>
      <c r="O144" s="76">
        <f t="shared" si="15"/>
        <v>0</v>
      </c>
      <c r="P144" s="77">
        <f>IF(L144="nio",0,IF(L144&gt;0,VLOOKUP(H144,'3-Productie normen'!A:J,VLOOKUP(L144,'3-Productie normen'!$B$33:$C$38,2,FALSE),FALSE)))/VLOOKUP(B144,'2-Kosten per locatie'!$A$12:$C$33,3,FALSE)</f>
        <v>0</v>
      </c>
      <c r="Q144" s="77">
        <f t="shared" si="16"/>
        <v>0</v>
      </c>
      <c r="R144" s="78" t="str">
        <f>VLOOKUP(H144,'3-Productie normen'!A:L,12,FALSE)</f>
        <v>V</v>
      </c>
      <c r="S144" s="78"/>
      <c r="U144" s="41">
        <f t="shared" si="17"/>
        <v>6759.9999999999991</v>
      </c>
    </row>
    <row r="145" spans="1:21" ht="14.1" customHeight="1">
      <c r="A145" s="54">
        <f t="shared" si="12"/>
        <v>145</v>
      </c>
      <c r="B145" s="72" t="s">
        <v>362</v>
      </c>
      <c r="C145" s="72"/>
      <c r="D145" s="423" t="s">
        <v>363</v>
      </c>
      <c r="E145" s="423" t="s">
        <v>301</v>
      </c>
      <c r="F145" s="73" t="s">
        <v>382</v>
      </c>
      <c r="G145" s="72" t="s">
        <v>370</v>
      </c>
      <c r="H145" s="72" t="s">
        <v>17</v>
      </c>
      <c r="I145" s="40" t="s">
        <v>239</v>
      </c>
      <c r="J145" s="74">
        <v>1.48</v>
      </c>
      <c r="K145" s="381">
        <f t="shared" si="13"/>
        <v>200</v>
      </c>
      <c r="L145" s="75">
        <v>200</v>
      </c>
      <c r="M145" s="75"/>
      <c r="N145" s="76" t="e">
        <f t="shared" si="14"/>
        <v>#DIV/0!</v>
      </c>
      <c r="O145" s="76">
        <f t="shared" si="15"/>
        <v>0</v>
      </c>
      <c r="P145" s="77">
        <f>IF(L145="nio",0,IF(L145&gt;0,VLOOKUP(H145,'3-Productie normen'!A:J,VLOOKUP(L145,'3-Productie normen'!$B$33:$C$38,2,FALSE),FALSE)))/VLOOKUP(B145,'2-Kosten per locatie'!$A$12:$C$33,3,FALSE)</f>
        <v>0</v>
      </c>
      <c r="Q145" s="77">
        <f t="shared" si="16"/>
        <v>0</v>
      </c>
      <c r="R145" s="78" t="str">
        <f>VLOOKUP(H145,'3-Productie normen'!A:L,12,FALSE)</f>
        <v>S</v>
      </c>
      <c r="S145" s="78"/>
      <c r="U145" s="41">
        <f t="shared" si="17"/>
        <v>296</v>
      </c>
    </row>
    <row r="146" spans="1:21" ht="14.1" customHeight="1">
      <c r="A146" s="54">
        <f t="shared" si="12"/>
        <v>146</v>
      </c>
      <c r="B146" s="72" t="s">
        <v>362</v>
      </c>
      <c r="C146" s="72"/>
      <c r="D146" s="423" t="s">
        <v>363</v>
      </c>
      <c r="E146" s="423" t="s">
        <v>301</v>
      </c>
      <c r="F146" s="73" t="s">
        <v>383</v>
      </c>
      <c r="G146" s="40" t="s">
        <v>372</v>
      </c>
      <c r="H146" s="40" t="s">
        <v>17</v>
      </c>
      <c r="I146" s="40" t="s">
        <v>239</v>
      </c>
      <c r="J146" s="74">
        <v>1.2</v>
      </c>
      <c r="K146" s="381">
        <f t="shared" si="13"/>
        <v>200</v>
      </c>
      <c r="L146" s="75">
        <v>200</v>
      </c>
      <c r="M146" s="75"/>
      <c r="N146" s="76" t="e">
        <f t="shared" si="14"/>
        <v>#DIV/0!</v>
      </c>
      <c r="O146" s="76">
        <f t="shared" si="15"/>
        <v>0</v>
      </c>
      <c r="P146" s="77">
        <f>IF(L146="nio",0,IF(L146&gt;0,VLOOKUP(H146,'3-Productie normen'!A:J,VLOOKUP(L146,'3-Productie normen'!$B$33:$C$38,2,FALSE),FALSE)))/VLOOKUP(B146,'2-Kosten per locatie'!$A$12:$C$33,3,FALSE)</f>
        <v>0</v>
      </c>
      <c r="Q146" s="77">
        <f t="shared" si="16"/>
        <v>0</v>
      </c>
      <c r="R146" s="78" t="str">
        <f>VLOOKUP(H146,'3-Productie normen'!A:L,12,FALSE)</f>
        <v>S</v>
      </c>
      <c r="S146" s="78"/>
      <c r="U146" s="41">
        <f t="shared" si="17"/>
        <v>240</v>
      </c>
    </row>
    <row r="147" spans="1:21" ht="14.1" customHeight="1">
      <c r="A147" s="54">
        <f t="shared" si="12"/>
        <v>147</v>
      </c>
      <c r="B147" s="72" t="s">
        <v>362</v>
      </c>
      <c r="C147" s="72"/>
      <c r="D147" s="423" t="s">
        <v>363</v>
      </c>
      <c r="E147" s="423" t="s">
        <v>301</v>
      </c>
      <c r="F147" s="73" t="s">
        <v>384</v>
      </c>
      <c r="G147" s="40" t="s">
        <v>372</v>
      </c>
      <c r="H147" s="40" t="s">
        <v>17</v>
      </c>
      <c r="I147" s="40" t="s">
        <v>239</v>
      </c>
      <c r="J147" s="74">
        <v>1.1000000000000001</v>
      </c>
      <c r="K147" s="381">
        <f t="shared" si="13"/>
        <v>200</v>
      </c>
      <c r="L147" s="75">
        <v>200</v>
      </c>
      <c r="M147" s="75"/>
      <c r="N147" s="76" t="e">
        <f t="shared" si="14"/>
        <v>#DIV/0!</v>
      </c>
      <c r="O147" s="76">
        <f t="shared" si="15"/>
        <v>0</v>
      </c>
      <c r="P147" s="77">
        <f>IF(L147="nio",0,IF(L147&gt;0,VLOOKUP(H147,'3-Productie normen'!A:J,VLOOKUP(L147,'3-Productie normen'!$B$33:$C$38,2,FALSE),FALSE)))/VLOOKUP(B147,'2-Kosten per locatie'!$A$12:$C$33,3,FALSE)</f>
        <v>0</v>
      </c>
      <c r="Q147" s="77">
        <f t="shared" si="16"/>
        <v>0</v>
      </c>
      <c r="R147" s="78" t="str">
        <f>VLOOKUP(H147,'3-Productie normen'!A:L,12,FALSE)</f>
        <v>S</v>
      </c>
      <c r="S147" s="78"/>
      <c r="U147" s="41">
        <f t="shared" si="17"/>
        <v>220.00000000000003</v>
      </c>
    </row>
    <row r="148" spans="1:21" ht="14.1" customHeight="1">
      <c r="A148" s="54">
        <f t="shared" si="12"/>
        <v>148</v>
      </c>
      <c r="B148" s="72" t="s">
        <v>362</v>
      </c>
      <c r="C148" s="72"/>
      <c r="D148" s="423" t="s">
        <v>363</v>
      </c>
      <c r="E148" s="423" t="s">
        <v>301</v>
      </c>
      <c r="F148" s="73" t="s">
        <v>385</v>
      </c>
      <c r="G148" s="40" t="s">
        <v>372</v>
      </c>
      <c r="H148" s="40" t="s">
        <v>17</v>
      </c>
      <c r="I148" s="40" t="s">
        <v>239</v>
      </c>
      <c r="J148" s="74">
        <v>1.1000000000000001</v>
      </c>
      <c r="K148" s="381">
        <f t="shared" si="13"/>
        <v>200</v>
      </c>
      <c r="L148" s="75">
        <v>200</v>
      </c>
      <c r="M148" s="75"/>
      <c r="N148" s="76" t="e">
        <f t="shared" si="14"/>
        <v>#DIV/0!</v>
      </c>
      <c r="O148" s="76">
        <f t="shared" si="15"/>
        <v>0</v>
      </c>
      <c r="P148" s="77">
        <f>IF(L148="nio",0,IF(L148&gt;0,VLOOKUP(H148,'3-Productie normen'!A:J,VLOOKUP(L148,'3-Productie normen'!$B$33:$C$38,2,FALSE),FALSE)))/VLOOKUP(B148,'2-Kosten per locatie'!$A$12:$C$33,3,FALSE)</f>
        <v>0</v>
      </c>
      <c r="Q148" s="77">
        <f t="shared" si="16"/>
        <v>0</v>
      </c>
      <c r="R148" s="78" t="str">
        <f>VLOOKUP(H148,'3-Productie normen'!A:L,12,FALSE)</f>
        <v>S</v>
      </c>
      <c r="S148" s="78"/>
      <c r="U148" s="41">
        <f t="shared" si="17"/>
        <v>220.00000000000003</v>
      </c>
    </row>
    <row r="149" spans="1:21" ht="14.1" customHeight="1">
      <c r="A149" s="54">
        <f t="shared" si="12"/>
        <v>149</v>
      </c>
      <c r="B149" s="72" t="s">
        <v>362</v>
      </c>
      <c r="C149" s="72"/>
      <c r="D149" s="423" t="s">
        <v>363</v>
      </c>
      <c r="E149" s="423" t="s">
        <v>301</v>
      </c>
      <c r="F149" s="73" t="s">
        <v>386</v>
      </c>
      <c r="G149" s="40" t="s">
        <v>387</v>
      </c>
      <c r="H149" s="40" t="s">
        <v>309</v>
      </c>
      <c r="I149" s="40" t="s">
        <v>229</v>
      </c>
      <c r="J149" s="74">
        <v>8.85</v>
      </c>
      <c r="K149" s="381">
        <f t="shared" si="13"/>
        <v>200</v>
      </c>
      <c r="L149" s="75">
        <v>200</v>
      </c>
      <c r="M149" s="75"/>
      <c r="N149" s="76" t="e">
        <f t="shared" si="14"/>
        <v>#DIV/0!</v>
      </c>
      <c r="O149" s="76">
        <f t="shared" si="15"/>
        <v>0</v>
      </c>
      <c r="P149" s="77">
        <f>IF(L149="nio",0,IF(L149&gt;0,VLOOKUP(H149,'3-Productie normen'!A:J,VLOOKUP(L149,'3-Productie normen'!$B$33:$C$38,2,FALSE),FALSE)))/VLOOKUP(B149,'2-Kosten per locatie'!$A$12:$C$33,3,FALSE)</f>
        <v>0</v>
      </c>
      <c r="Q149" s="77">
        <f t="shared" si="16"/>
        <v>0</v>
      </c>
      <c r="R149" s="78" t="str">
        <f>VLOOKUP(H149,'3-Productie normen'!A:L,12,FALSE)</f>
        <v>L</v>
      </c>
      <c r="S149" s="78"/>
      <c r="U149" s="41">
        <f t="shared" si="17"/>
        <v>1770</v>
      </c>
    </row>
    <row r="150" spans="1:21" ht="14.1" customHeight="1">
      <c r="A150" s="54">
        <f t="shared" si="12"/>
        <v>150</v>
      </c>
      <c r="B150" s="72" t="s">
        <v>362</v>
      </c>
      <c r="C150" s="72"/>
      <c r="D150" s="423" t="s">
        <v>363</v>
      </c>
      <c r="E150" s="423" t="s">
        <v>301</v>
      </c>
      <c r="F150" s="73" t="s">
        <v>310</v>
      </c>
      <c r="G150" s="80" t="s">
        <v>308</v>
      </c>
      <c r="H150" s="80" t="s">
        <v>309</v>
      </c>
      <c r="I150" s="40" t="s">
        <v>229</v>
      </c>
      <c r="J150" s="74">
        <v>57.3</v>
      </c>
      <c r="K150" s="381">
        <f t="shared" si="13"/>
        <v>200</v>
      </c>
      <c r="L150" s="75">
        <v>200</v>
      </c>
      <c r="M150" s="75"/>
      <c r="N150" s="76" t="e">
        <f t="shared" si="14"/>
        <v>#DIV/0!</v>
      </c>
      <c r="O150" s="76">
        <f t="shared" si="15"/>
        <v>0</v>
      </c>
      <c r="P150" s="77">
        <f>IF(L150="nio",0,IF(L150&gt;0,VLOOKUP(H150,'3-Productie normen'!A:J,VLOOKUP(L150,'3-Productie normen'!$B$33:$C$38,2,FALSE),FALSE)))/VLOOKUP(B150,'2-Kosten per locatie'!$A$12:$C$33,3,FALSE)</f>
        <v>0</v>
      </c>
      <c r="Q150" s="77">
        <f t="shared" si="16"/>
        <v>0</v>
      </c>
      <c r="R150" s="78" t="str">
        <f>VLOOKUP(H150,'3-Productie normen'!A:L,12,FALSE)</f>
        <v>L</v>
      </c>
      <c r="S150" s="78"/>
      <c r="U150" s="41">
        <f t="shared" si="17"/>
        <v>11460</v>
      </c>
    </row>
    <row r="151" spans="1:21" ht="14.1" customHeight="1">
      <c r="A151" s="54">
        <f t="shared" si="12"/>
        <v>151</v>
      </c>
      <c r="B151" s="72" t="s">
        <v>362</v>
      </c>
      <c r="C151" s="72"/>
      <c r="D151" s="423" t="s">
        <v>363</v>
      </c>
      <c r="E151" s="423" t="s">
        <v>301</v>
      </c>
      <c r="F151" s="73" t="s">
        <v>312</v>
      </c>
      <c r="G151" s="40" t="s">
        <v>308</v>
      </c>
      <c r="H151" s="40" t="s">
        <v>309</v>
      </c>
      <c r="I151" s="81" t="s">
        <v>229</v>
      </c>
      <c r="J151" s="74">
        <v>55.5</v>
      </c>
      <c r="K151" s="381">
        <f t="shared" si="13"/>
        <v>200</v>
      </c>
      <c r="L151" s="75">
        <v>200</v>
      </c>
      <c r="M151" s="75"/>
      <c r="N151" s="76" t="e">
        <f t="shared" si="14"/>
        <v>#DIV/0!</v>
      </c>
      <c r="O151" s="76">
        <f t="shared" si="15"/>
        <v>0</v>
      </c>
      <c r="P151" s="77">
        <f>IF(L151="nio",0,IF(L151&gt;0,VLOOKUP(H151,'3-Productie normen'!A:J,VLOOKUP(L151,'3-Productie normen'!$B$33:$C$38,2,FALSE),FALSE)))/VLOOKUP(B151,'2-Kosten per locatie'!$A$12:$C$33,3,FALSE)</f>
        <v>0</v>
      </c>
      <c r="Q151" s="77">
        <f t="shared" si="16"/>
        <v>0</v>
      </c>
      <c r="R151" s="78" t="str">
        <f>VLOOKUP(H151,'3-Productie normen'!A:L,12,FALSE)</f>
        <v>L</v>
      </c>
      <c r="S151" s="78"/>
      <c r="U151" s="41">
        <f t="shared" si="17"/>
        <v>11100</v>
      </c>
    </row>
    <row r="152" spans="1:21" ht="14.1" customHeight="1">
      <c r="A152" s="54">
        <f t="shared" si="12"/>
        <v>152</v>
      </c>
      <c r="B152" s="72" t="s">
        <v>362</v>
      </c>
      <c r="C152" s="72"/>
      <c r="D152" s="424" t="s">
        <v>363</v>
      </c>
      <c r="E152" s="424" t="s">
        <v>301</v>
      </c>
      <c r="F152" s="82" t="s">
        <v>313</v>
      </c>
      <c r="G152" s="83" t="s">
        <v>258</v>
      </c>
      <c r="H152" s="83" t="s">
        <v>259</v>
      </c>
      <c r="I152" s="40" t="s">
        <v>229</v>
      </c>
      <c r="J152" s="74">
        <v>11</v>
      </c>
      <c r="K152" s="381">
        <f t="shared" si="13"/>
        <v>200</v>
      </c>
      <c r="L152" s="75">
        <v>200</v>
      </c>
      <c r="M152" s="75"/>
      <c r="N152" s="76" t="e">
        <f t="shared" si="14"/>
        <v>#DIV/0!</v>
      </c>
      <c r="O152" s="76">
        <f t="shared" si="15"/>
        <v>0</v>
      </c>
      <c r="P152" s="77">
        <f>IF(L152="nio",0,IF(L152&gt;0,VLOOKUP(H152,'3-Productie normen'!A:J,VLOOKUP(L152,'3-Productie normen'!$B$33:$C$38,2,FALSE),FALSE)))/VLOOKUP(B152,'2-Kosten per locatie'!$A$12:$C$33,3,FALSE)</f>
        <v>0</v>
      </c>
      <c r="Q152" s="77">
        <f t="shared" si="16"/>
        <v>0</v>
      </c>
      <c r="R152" s="78" t="str">
        <f>VLOOKUP(H152,'3-Productie normen'!A:L,12,FALSE)</f>
        <v>V</v>
      </c>
      <c r="S152" s="78"/>
      <c r="U152" s="41">
        <f t="shared" si="17"/>
        <v>2200</v>
      </c>
    </row>
    <row r="153" spans="1:21" ht="14.1" customHeight="1">
      <c r="A153" s="54">
        <f t="shared" si="12"/>
        <v>153</v>
      </c>
      <c r="B153" s="72" t="s">
        <v>362</v>
      </c>
      <c r="C153" s="72"/>
      <c r="D153" s="423" t="s">
        <v>363</v>
      </c>
      <c r="E153" s="423" t="s">
        <v>301</v>
      </c>
      <c r="F153" s="73" t="s">
        <v>388</v>
      </c>
      <c r="G153" s="40" t="s">
        <v>372</v>
      </c>
      <c r="H153" s="40" t="s">
        <v>17</v>
      </c>
      <c r="I153" s="40" t="s">
        <v>233</v>
      </c>
      <c r="J153" s="74">
        <v>1.9</v>
      </c>
      <c r="K153" s="381">
        <f t="shared" si="13"/>
        <v>200</v>
      </c>
      <c r="L153" s="75">
        <v>200</v>
      </c>
      <c r="M153" s="75"/>
      <c r="N153" s="76" t="e">
        <f t="shared" si="14"/>
        <v>#DIV/0!</v>
      </c>
      <c r="O153" s="76">
        <f t="shared" si="15"/>
        <v>0</v>
      </c>
      <c r="P153" s="77">
        <f>IF(L153="nio",0,IF(L153&gt;0,VLOOKUP(H153,'3-Productie normen'!A:J,VLOOKUP(L153,'3-Productie normen'!$B$33:$C$38,2,FALSE),FALSE)))/VLOOKUP(B153,'2-Kosten per locatie'!$A$12:$C$33,3,FALSE)</f>
        <v>0</v>
      </c>
      <c r="Q153" s="77">
        <f t="shared" si="16"/>
        <v>0</v>
      </c>
      <c r="R153" s="78" t="str">
        <f>VLOOKUP(H153,'3-Productie normen'!A:L,12,FALSE)</f>
        <v>S</v>
      </c>
      <c r="S153" s="78"/>
      <c r="U153" s="41">
        <f t="shared" si="17"/>
        <v>380</v>
      </c>
    </row>
    <row r="154" spans="1:21" ht="14.1" customHeight="1">
      <c r="A154" s="54">
        <f t="shared" si="12"/>
        <v>154</v>
      </c>
      <c r="B154" s="72" t="s">
        <v>362</v>
      </c>
      <c r="C154" s="72"/>
      <c r="D154" s="423" t="s">
        <v>363</v>
      </c>
      <c r="E154" s="423" t="s">
        <v>301</v>
      </c>
      <c r="F154" s="73" t="s">
        <v>389</v>
      </c>
      <c r="G154" s="40" t="s">
        <v>390</v>
      </c>
      <c r="H154" s="40" t="s">
        <v>278</v>
      </c>
      <c r="I154" s="40" t="s">
        <v>233</v>
      </c>
      <c r="J154" s="74">
        <v>1.4</v>
      </c>
      <c r="K154" s="381">
        <f t="shared" si="13"/>
        <v>200</v>
      </c>
      <c r="L154" s="75">
        <v>200</v>
      </c>
      <c r="M154" s="75"/>
      <c r="N154" s="76" t="e">
        <f t="shared" si="14"/>
        <v>#DIV/0!</v>
      </c>
      <c r="O154" s="76">
        <f t="shared" si="15"/>
        <v>0</v>
      </c>
      <c r="P154" s="77">
        <f>IF(L154="nio",0,IF(L154&gt;0,VLOOKUP(H154,'3-Productie normen'!A:J,VLOOKUP(L154,'3-Productie normen'!$B$33:$C$38,2,FALSE),FALSE)))/VLOOKUP(B154,'2-Kosten per locatie'!$A$12:$C$33,3,FALSE)</f>
        <v>0</v>
      </c>
      <c r="Q154" s="77">
        <f t="shared" si="16"/>
        <v>0</v>
      </c>
      <c r="R154" s="78" t="str">
        <f>VLOOKUP(H154,'3-Productie normen'!A:L,12,FALSE)</f>
        <v>S</v>
      </c>
      <c r="S154" s="78"/>
      <c r="U154" s="41">
        <f t="shared" si="17"/>
        <v>280</v>
      </c>
    </row>
    <row r="155" spans="1:21" ht="14.1" customHeight="1">
      <c r="A155" s="54">
        <f t="shared" si="12"/>
        <v>155</v>
      </c>
      <c r="B155" s="72" t="s">
        <v>362</v>
      </c>
      <c r="C155" s="72"/>
      <c r="D155" s="423" t="s">
        <v>363</v>
      </c>
      <c r="E155" s="423" t="s">
        <v>301</v>
      </c>
      <c r="F155" s="73" t="s">
        <v>315</v>
      </c>
      <c r="G155" s="40" t="s">
        <v>274</v>
      </c>
      <c r="H155" s="40" t="s">
        <v>1</v>
      </c>
      <c r="I155" s="40" t="s">
        <v>233</v>
      </c>
      <c r="J155" s="74">
        <v>13.4</v>
      </c>
      <c r="K155" s="381">
        <f t="shared" si="13"/>
        <v>200</v>
      </c>
      <c r="L155" s="75">
        <v>200</v>
      </c>
      <c r="M155" s="75"/>
      <c r="N155" s="76" t="e">
        <f t="shared" si="14"/>
        <v>#DIV/0!</v>
      </c>
      <c r="O155" s="76">
        <f t="shared" si="15"/>
        <v>0</v>
      </c>
      <c r="P155" s="77">
        <f>IF(L155="nio",0,IF(L155&gt;0,VLOOKUP(H155,'3-Productie normen'!A:J,VLOOKUP(L155,'3-Productie normen'!$B$33:$C$38,2,FALSE),FALSE)))/VLOOKUP(B155,'2-Kosten per locatie'!$A$12:$C$33,3,FALSE)</f>
        <v>0</v>
      </c>
      <c r="Q155" s="77">
        <f t="shared" si="16"/>
        <v>0</v>
      </c>
      <c r="R155" s="78" t="str">
        <f>VLOOKUP(H155,'3-Productie normen'!A:L,12,FALSE)</f>
        <v>S</v>
      </c>
      <c r="S155" s="78"/>
      <c r="U155" s="41">
        <f t="shared" si="17"/>
        <v>2680</v>
      </c>
    </row>
    <row r="156" spans="1:21" ht="14.1" customHeight="1">
      <c r="A156" s="54">
        <f t="shared" si="12"/>
        <v>156</v>
      </c>
      <c r="B156" s="72" t="s">
        <v>362</v>
      </c>
      <c r="C156" s="72"/>
      <c r="D156" s="423" t="s">
        <v>363</v>
      </c>
      <c r="E156" s="423" t="s">
        <v>301</v>
      </c>
      <c r="F156" s="73" t="s">
        <v>391</v>
      </c>
      <c r="G156" s="40" t="s">
        <v>390</v>
      </c>
      <c r="H156" s="40" t="s">
        <v>278</v>
      </c>
      <c r="I156" s="40" t="s">
        <v>233</v>
      </c>
      <c r="J156" s="74">
        <v>6.25</v>
      </c>
      <c r="K156" s="381">
        <f t="shared" si="13"/>
        <v>200</v>
      </c>
      <c r="L156" s="75">
        <v>200</v>
      </c>
      <c r="M156" s="75"/>
      <c r="N156" s="76" t="e">
        <f t="shared" si="14"/>
        <v>#DIV/0!</v>
      </c>
      <c r="O156" s="76">
        <f t="shared" si="15"/>
        <v>0</v>
      </c>
      <c r="P156" s="77">
        <f>IF(L156="nio",0,IF(L156&gt;0,VLOOKUP(H156,'3-Productie normen'!A:J,VLOOKUP(L156,'3-Productie normen'!$B$33:$C$38,2,FALSE),FALSE)))/VLOOKUP(B156,'2-Kosten per locatie'!$A$12:$C$33,3,FALSE)</f>
        <v>0</v>
      </c>
      <c r="Q156" s="77">
        <f t="shared" si="16"/>
        <v>0</v>
      </c>
      <c r="R156" s="78" t="str">
        <f>VLOOKUP(H156,'3-Productie normen'!A:L,12,FALSE)</f>
        <v>S</v>
      </c>
      <c r="S156" s="78"/>
      <c r="U156" s="41">
        <f t="shared" si="17"/>
        <v>1250</v>
      </c>
    </row>
    <row r="157" spans="1:21" ht="14.1" customHeight="1">
      <c r="A157" s="54">
        <f t="shared" si="12"/>
        <v>157</v>
      </c>
      <c r="B157" s="72" t="s">
        <v>362</v>
      </c>
      <c r="C157" s="72"/>
      <c r="D157" s="423" t="s">
        <v>363</v>
      </c>
      <c r="E157" s="423" t="s">
        <v>301</v>
      </c>
      <c r="F157" s="73" t="s">
        <v>316</v>
      </c>
      <c r="G157" s="40" t="s">
        <v>392</v>
      </c>
      <c r="H157" s="40" t="s">
        <v>286</v>
      </c>
      <c r="I157" s="40" t="s">
        <v>287</v>
      </c>
      <c r="J157" s="74">
        <v>169.4</v>
      </c>
      <c r="K157" s="381">
        <f t="shared" si="13"/>
        <v>200</v>
      </c>
      <c r="L157" s="75">
        <v>200</v>
      </c>
      <c r="M157" s="75"/>
      <c r="N157" s="76" t="e">
        <f t="shared" si="14"/>
        <v>#DIV/0!</v>
      </c>
      <c r="O157" s="76">
        <f t="shared" si="15"/>
        <v>0</v>
      </c>
      <c r="P157" s="77">
        <f>IF(L157="nio",0,IF(L157&gt;0,VLOOKUP(H157,'3-Productie normen'!A:J,VLOOKUP(L157,'3-Productie normen'!$B$33:$C$38,2,FALSE),FALSE)))/VLOOKUP(B157,'2-Kosten per locatie'!$A$12:$C$33,3,FALSE)</f>
        <v>0</v>
      </c>
      <c r="Q157" s="77">
        <f t="shared" si="16"/>
        <v>0</v>
      </c>
      <c r="R157" s="78" t="str">
        <f>VLOOKUP(H157,'3-Productie normen'!A:L,12,FALSE)</f>
        <v>V</v>
      </c>
      <c r="S157" s="78"/>
      <c r="U157" s="41">
        <f t="shared" si="17"/>
        <v>33880</v>
      </c>
    </row>
    <row r="158" spans="1:21" ht="14.1" customHeight="1">
      <c r="A158" s="54">
        <f t="shared" si="12"/>
        <v>158</v>
      </c>
      <c r="B158" s="72" t="s">
        <v>362</v>
      </c>
      <c r="C158" s="72"/>
      <c r="D158" s="423" t="s">
        <v>363</v>
      </c>
      <c r="E158" s="423" t="s">
        <v>301</v>
      </c>
      <c r="F158" s="73" t="s">
        <v>317</v>
      </c>
      <c r="G158" s="72" t="s">
        <v>289</v>
      </c>
      <c r="H158" s="72" t="s">
        <v>100</v>
      </c>
      <c r="I158" s="40" t="s">
        <v>287</v>
      </c>
      <c r="J158" s="74">
        <v>15</v>
      </c>
      <c r="K158" s="381">
        <f t="shared" si="13"/>
        <v>0</v>
      </c>
      <c r="L158" s="75" t="s">
        <v>100</v>
      </c>
      <c r="M158" s="75"/>
      <c r="N158" s="76">
        <f t="shared" si="14"/>
        <v>0</v>
      </c>
      <c r="O158" s="76">
        <f t="shared" si="15"/>
        <v>0</v>
      </c>
      <c r="P158" s="77">
        <f>IF(L158="nio",0,IF(L158&gt;0,VLOOKUP(H158,'3-Productie normen'!A:J,VLOOKUP(L158,'3-Productie normen'!$B$33:$C$38,2,FALSE),FALSE)))/VLOOKUP(B158,'2-Kosten per locatie'!$A$12:$C$33,3,FALSE)</f>
        <v>0</v>
      </c>
      <c r="Q158" s="77">
        <f t="shared" si="16"/>
        <v>0</v>
      </c>
      <c r="R158" s="78">
        <f>VLOOKUP(H158,'3-Productie normen'!A:L,12,FALSE)</f>
        <v>0</v>
      </c>
      <c r="S158" s="78"/>
      <c r="U158" s="41">
        <f t="shared" si="17"/>
        <v>0</v>
      </c>
    </row>
    <row r="159" spans="1:21" ht="14.1" customHeight="1">
      <c r="A159" s="54">
        <f t="shared" si="12"/>
        <v>159</v>
      </c>
      <c r="B159" s="72" t="s">
        <v>362</v>
      </c>
      <c r="C159" s="72"/>
      <c r="D159" s="423" t="s">
        <v>363</v>
      </c>
      <c r="E159" s="423" t="s">
        <v>301</v>
      </c>
      <c r="F159" s="73" t="s">
        <v>318</v>
      </c>
      <c r="G159" s="72" t="s">
        <v>274</v>
      </c>
      <c r="H159" s="72" t="s">
        <v>1</v>
      </c>
      <c r="I159" s="40" t="s">
        <v>233</v>
      </c>
      <c r="J159" s="74">
        <v>11.2</v>
      </c>
      <c r="K159" s="381">
        <f t="shared" si="13"/>
        <v>200</v>
      </c>
      <c r="L159" s="75">
        <v>200</v>
      </c>
      <c r="M159" s="75"/>
      <c r="N159" s="76" t="e">
        <f t="shared" si="14"/>
        <v>#DIV/0!</v>
      </c>
      <c r="O159" s="76">
        <f t="shared" si="15"/>
        <v>0</v>
      </c>
      <c r="P159" s="77">
        <f>IF(L159="nio",0,IF(L159&gt;0,VLOOKUP(H159,'3-Productie normen'!A:J,VLOOKUP(L159,'3-Productie normen'!$B$33:$C$38,2,FALSE),FALSE)))/VLOOKUP(B159,'2-Kosten per locatie'!$A$12:$C$33,3,FALSE)</f>
        <v>0</v>
      </c>
      <c r="Q159" s="77">
        <f t="shared" si="16"/>
        <v>0</v>
      </c>
      <c r="R159" s="78" t="str">
        <f>VLOOKUP(H159,'3-Productie normen'!A:L,12,FALSE)</f>
        <v>S</v>
      </c>
      <c r="S159" s="78"/>
      <c r="U159" s="41">
        <f t="shared" si="17"/>
        <v>2240</v>
      </c>
    </row>
    <row r="160" spans="1:21" ht="14.1" customHeight="1">
      <c r="A160" s="54">
        <f t="shared" si="12"/>
        <v>160</v>
      </c>
      <c r="B160" s="72" t="s">
        <v>362</v>
      </c>
      <c r="C160" s="72"/>
      <c r="D160" s="423" t="s">
        <v>363</v>
      </c>
      <c r="E160" s="423" t="s">
        <v>301</v>
      </c>
      <c r="F160" s="73" t="s">
        <v>393</v>
      </c>
      <c r="G160" s="72" t="s">
        <v>390</v>
      </c>
      <c r="H160" s="72" t="s">
        <v>278</v>
      </c>
      <c r="I160" s="40" t="s">
        <v>233</v>
      </c>
      <c r="J160" s="74">
        <v>6.25</v>
      </c>
      <c r="K160" s="381">
        <f t="shared" si="13"/>
        <v>200</v>
      </c>
      <c r="L160" s="75">
        <v>200</v>
      </c>
      <c r="M160" s="75"/>
      <c r="N160" s="76" t="e">
        <f t="shared" si="14"/>
        <v>#DIV/0!</v>
      </c>
      <c r="O160" s="76">
        <f t="shared" si="15"/>
        <v>0</v>
      </c>
      <c r="P160" s="77">
        <f>IF(L160="nio",0,IF(L160&gt;0,VLOOKUP(H160,'3-Productie normen'!A:J,VLOOKUP(L160,'3-Productie normen'!$B$33:$C$38,2,FALSE),FALSE)))/VLOOKUP(B160,'2-Kosten per locatie'!$A$12:$C$33,3,FALSE)</f>
        <v>0</v>
      </c>
      <c r="Q160" s="77">
        <f t="shared" si="16"/>
        <v>0</v>
      </c>
      <c r="R160" s="78" t="str">
        <f>VLOOKUP(H160,'3-Productie normen'!A:L,12,FALSE)</f>
        <v>S</v>
      </c>
      <c r="S160" s="78"/>
      <c r="U160" s="41">
        <f t="shared" si="17"/>
        <v>1250</v>
      </c>
    </row>
    <row r="161" spans="1:21" ht="14.1" customHeight="1">
      <c r="A161" s="54">
        <f t="shared" si="12"/>
        <v>161</v>
      </c>
      <c r="B161" s="72" t="s">
        <v>362</v>
      </c>
      <c r="C161" s="72"/>
      <c r="D161" s="423" t="s">
        <v>363</v>
      </c>
      <c r="E161" s="423" t="s">
        <v>333</v>
      </c>
      <c r="F161" s="73" t="s">
        <v>335</v>
      </c>
      <c r="G161" s="40" t="s">
        <v>308</v>
      </c>
      <c r="H161" s="40" t="s">
        <v>309</v>
      </c>
      <c r="I161" s="40" t="s">
        <v>229</v>
      </c>
      <c r="J161" s="74">
        <v>62</v>
      </c>
      <c r="K161" s="381">
        <f t="shared" si="13"/>
        <v>200</v>
      </c>
      <c r="L161" s="75">
        <v>200</v>
      </c>
      <c r="M161" s="75"/>
      <c r="N161" s="76" t="e">
        <f t="shared" si="14"/>
        <v>#DIV/0!</v>
      </c>
      <c r="O161" s="76">
        <f t="shared" si="15"/>
        <v>0</v>
      </c>
      <c r="P161" s="77">
        <f>IF(L161="nio",0,IF(L161&gt;0,VLOOKUP(H161,'3-Productie normen'!A:J,VLOOKUP(L161,'3-Productie normen'!$B$33:$C$38,2,FALSE),FALSE)))/VLOOKUP(B161,'2-Kosten per locatie'!$A$12:$C$33,3,FALSE)</f>
        <v>0</v>
      </c>
      <c r="Q161" s="77">
        <f t="shared" si="16"/>
        <v>0</v>
      </c>
      <c r="R161" s="78" t="str">
        <f>VLOOKUP(H161,'3-Productie normen'!A:L,12,FALSE)</f>
        <v>L</v>
      </c>
      <c r="S161" s="78"/>
      <c r="U161" s="41">
        <f t="shared" si="17"/>
        <v>12400</v>
      </c>
    </row>
    <row r="162" spans="1:21" ht="14.1" customHeight="1">
      <c r="A162" s="54">
        <f t="shared" si="12"/>
        <v>162</v>
      </c>
      <c r="B162" s="72" t="s">
        <v>362</v>
      </c>
      <c r="C162" s="72"/>
      <c r="D162" s="423" t="s">
        <v>363</v>
      </c>
      <c r="E162" s="423" t="s">
        <v>333</v>
      </c>
      <c r="F162" s="73" t="s">
        <v>336</v>
      </c>
      <c r="G162" s="40" t="s">
        <v>387</v>
      </c>
      <c r="H162" s="40" t="s">
        <v>309</v>
      </c>
      <c r="I162" s="40" t="s">
        <v>229</v>
      </c>
      <c r="J162" s="74">
        <v>6</v>
      </c>
      <c r="K162" s="381">
        <f t="shared" si="13"/>
        <v>200</v>
      </c>
      <c r="L162" s="75">
        <v>200</v>
      </c>
      <c r="M162" s="75"/>
      <c r="N162" s="76" t="e">
        <f t="shared" si="14"/>
        <v>#DIV/0!</v>
      </c>
      <c r="O162" s="76">
        <f t="shared" si="15"/>
        <v>0</v>
      </c>
      <c r="P162" s="77">
        <f>IF(L162="nio",0,IF(L162&gt;0,VLOOKUP(H162,'3-Productie normen'!A:J,VLOOKUP(L162,'3-Productie normen'!$B$33:$C$38,2,FALSE),FALSE)))/VLOOKUP(B162,'2-Kosten per locatie'!$A$12:$C$33,3,FALSE)</f>
        <v>0</v>
      </c>
      <c r="Q162" s="77">
        <f t="shared" si="16"/>
        <v>0</v>
      </c>
      <c r="R162" s="78" t="str">
        <f>VLOOKUP(H162,'3-Productie normen'!A:L,12,FALSE)</f>
        <v>L</v>
      </c>
      <c r="S162" s="78"/>
      <c r="U162" s="41">
        <f t="shared" si="17"/>
        <v>1200</v>
      </c>
    </row>
    <row r="163" spans="1:21" ht="14.1" customHeight="1">
      <c r="A163" s="54">
        <f t="shared" si="12"/>
        <v>163</v>
      </c>
      <c r="B163" s="72" t="s">
        <v>362</v>
      </c>
      <c r="C163" s="72"/>
      <c r="D163" s="423" t="s">
        <v>363</v>
      </c>
      <c r="E163" s="423" t="s">
        <v>333</v>
      </c>
      <c r="F163" s="73" t="s">
        <v>337</v>
      </c>
      <c r="G163" s="40" t="s">
        <v>258</v>
      </c>
      <c r="H163" s="40" t="s">
        <v>259</v>
      </c>
      <c r="I163" s="40" t="s">
        <v>368</v>
      </c>
      <c r="J163" s="74">
        <v>22.5</v>
      </c>
      <c r="K163" s="381">
        <f t="shared" si="13"/>
        <v>200</v>
      </c>
      <c r="L163" s="75">
        <v>200</v>
      </c>
      <c r="M163" s="75"/>
      <c r="N163" s="76" t="e">
        <f t="shared" si="14"/>
        <v>#DIV/0!</v>
      </c>
      <c r="O163" s="76">
        <f t="shared" si="15"/>
        <v>0</v>
      </c>
      <c r="P163" s="77">
        <f>IF(L163="nio",0,IF(L163&gt;0,VLOOKUP(H163,'3-Productie normen'!A:J,VLOOKUP(L163,'3-Productie normen'!$B$33:$C$38,2,FALSE),FALSE)))/VLOOKUP(B163,'2-Kosten per locatie'!$A$12:$C$33,3,FALSE)</f>
        <v>0</v>
      </c>
      <c r="Q163" s="77">
        <f t="shared" si="16"/>
        <v>0</v>
      </c>
      <c r="R163" s="78" t="str">
        <f>VLOOKUP(H163,'3-Productie normen'!A:L,12,FALSE)</f>
        <v>V</v>
      </c>
      <c r="S163" s="78"/>
      <c r="U163" s="41">
        <f t="shared" si="17"/>
        <v>4500</v>
      </c>
    </row>
    <row r="164" spans="1:21" ht="14.1" customHeight="1">
      <c r="A164" s="54">
        <f t="shared" si="12"/>
        <v>164</v>
      </c>
      <c r="B164" s="72" t="s">
        <v>362</v>
      </c>
      <c r="C164" s="72"/>
      <c r="D164" s="423" t="s">
        <v>363</v>
      </c>
      <c r="E164" s="423" t="s">
        <v>333</v>
      </c>
      <c r="F164" s="73" t="s">
        <v>337</v>
      </c>
      <c r="G164" s="40" t="s">
        <v>394</v>
      </c>
      <c r="H164" s="40" t="s">
        <v>236</v>
      </c>
      <c r="I164" s="40" t="s">
        <v>239</v>
      </c>
      <c r="J164" s="74">
        <v>2.6</v>
      </c>
      <c r="K164" s="381">
        <f t="shared" si="13"/>
        <v>200</v>
      </c>
      <c r="L164" s="75">
        <v>200</v>
      </c>
      <c r="M164" s="75"/>
      <c r="N164" s="76" t="e">
        <f t="shared" si="14"/>
        <v>#DIV/0!</v>
      </c>
      <c r="O164" s="76">
        <f t="shared" si="15"/>
        <v>0</v>
      </c>
      <c r="P164" s="77">
        <f>IF(L164="nio",0,IF(L164&gt;0,VLOOKUP(H164,'3-Productie normen'!A:J,VLOOKUP(L164,'3-Productie normen'!$B$33:$C$38,2,FALSE),FALSE)))/VLOOKUP(B164,'2-Kosten per locatie'!$A$12:$C$33,3,FALSE)</f>
        <v>0</v>
      </c>
      <c r="Q164" s="77">
        <f t="shared" si="16"/>
        <v>0</v>
      </c>
      <c r="R164" s="78" t="str">
        <f>VLOOKUP(H164,'3-Productie normen'!A:L,12,FALSE)</f>
        <v>V</v>
      </c>
      <c r="S164" s="78"/>
      <c r="U164" s="41">
        <f t="shared" si="17"/>
        <v>520</v>
      </c>
    </row>
    <row r="165" spans="1:21" ht="14.1" customHeight="1">
      <c r="A165" s="54">
        <f t="shared" si="12"/>
        <v>165</v>
      </c>
      <c r="B165" s="72" t="s">
        <v>362</v>
      </c>
      <c r="C165" s="72"/>
      <c r="D165" s="423" t="s">
        <v>363</v>
      </c>
      <c r="E165" s="423" t="s">
        <v>333</v>
      </c>
      <c r="F165" s="73" t="s">
        <v>395</v>
      </c>
      <c r="G165" s="80" t="s">
        <v>258</v>
      </c>
      <c r="H165" s="80" t="s">
        <v>259</v>
      </c>
      <c r="I165" s="40" t="s">
        <v>368</v>
      </c>
      <c r="J165" s="74">
        <v>33.799999999999997</v>
      </c>
      <c r="K165" s="381">
        <f t="shared" si="13"/>
        <v>200</v>
      </c>
      <c r="L165" s="75">
        <v>200</v>
      </c>
      <c r="M165" s="75"/>
      <c r="N165" s="76" t="e">
        <f t="shared" si="14"/>
        <v>#DIV/0!</v>
      </c>
      <c r="O165" s="76">
        <f t="shared" si="15"/>
        <v>0</v>
      </c>
      <c r="P165" s="77">
        <f>IF(L165="nio",0,IF(L165&gt;0,VLOOKUP(H165,'3-Productie normen'!A:J,VLOOKUP(L165,'3-Productie normen'!$B$33:$C$38,2,FALSE),FALSE)))/VLOOKUP(B165,'2-Kosten per locatie'!$A$12:$C$33,3,FALSE)</f>
        <v>0</v>
      </c>
      <c r="Q165" s="77">
        <f t="shared" si="16"/>
        <v>0</v>
      </c>
      <c r="R165" s="78" t="str">
        <f>VLOOKUP(H165,'3-Productie normen'!A:L,12,FALSE)</f>
        <v>V</v>
      </c>
      <c r="S165" s="78"/>
      <c r="U165" s="41">
        <f t="shared" si="17"/>
        <v>6759.9999999999991</v>
      </c>
    </row>
    <row r="166" spans="1:21" ht="14.1" customHeight="1">
      <c r="A166" s="54">
        <f t="shared" si="12"/>
        <v>166</v>
      </c>
      <c r="B166" s="72" t="s">
        <v>362</v>
      </c>
      <c r="C166" s="72"/>
      <c r="D166" s="423" t="s">
        <v>363</v>
      </c>
      <c r="E166" s="423" t="s">
        <v>333</v>
      </c>
      <c r="F166" s="73" t="s">
        <v>396</v>
      </c>
      <c r="G166" s="40" t="s">
        <v>370</v>
      </c>
      <c r="H166" s="40" t="s">
        <v>17</v>
      </c>
      <c r="I166" s="81" t="s">
        <v>239</v>
      </c>
      <c r="J166" s="74">
        <v>1.4</v>
      </c>
      <c r="K166" s="381">
        <f t="shared" si="13"/>
        <v>200</v>
      </c>
      <c r="L166" s="75">
        <v>200</v>
      </c>
      <c r="M166" s="75"/>
      <c r="N166" s="76" t="e">
        <f t="shared" si="14"/>
        <v>#DIV/0!</v>
      </c>
      <c r="O166" s="76">
        <f t="shared" si="15"/>
        <v>0</v>
      </c>
      <c r="P166" s="77">
        <f>IF(L166="nio",0,IF(L166&gt;0,VLOOKUP(H166,'3-Productie normen'!A:J,VLOOKUP(L166,'3-Productie normen'!$B$33:$C$38,2,FALSE),FALSE)))/VLOOKUP(B166,'2-Kosten per locatie'!$A$12:$C$33,3,FALSE)</f>
        <v>0</v>
      </c>
      <c r="Q166" s="77">
        <f t="shared" si="16"/>
        <v>0</v>
      </c>
      <c r="R166" s="78" t="str">
        <f>VLOOKUP(H166,'3-Productie normen'!A:L,12,FALSE)</f>
        <v>S</v>
      </c>
      <c r="S166" s="78"/>
      <c r="U166" s="41">
        <f t="shared" si="17"/>
        <v>280</v>
      </c>
    </row>
    <row r="167" spans="1:21" ht="14.1" customHeight="1">
      <c r="A167" s="54">
        <f t="shared" si="12"/>
        <v>167</v>
      </c>
      <c r="B167" s="72" t="s">
        <v>362</v>
      </c>
      <c r="C167" s="72"/>
      <c r="D167" s="424" t="s">
        <v>363</v>
      </c>
      <c r="E167" s="424" t="s">
        <v>333</v>
      </c>
      <c r="F167" s="82" t="s">
        <v>397</v>
      </c>
      <c r="G167" s="83" t="s">
        <v>372</v>
      </c>
      <c r="H167" s="83" t="s">
        <v>17</v>
      </c>
      <c r="I167" s="40" t="s">
        <v>239</v>
      </c>
      <c r="J167" s="74">
        <v>1.1000000000000001</v>
      </c>
      <c r="K167" s="381">
        <f t="shared" si="13"/>
        <v>200</v>
      </c>
      <c r="L167" s="75">
        <v>200</v>
      </c>
      <c r="M167" s="75"/>
      <c r="N167" s="76" t="e">
        <f t="shared" si="14"/>
        <v>#DIV/0!</v>
      </c>
      <c r="O167" s="76">
        <f t="shared" si="15"/>
        <v>0</v>
      </c>
      <c r="P167" s="77">
        <f>IF(L167="nio",0,IF(L167&gt;0,VLOOKUP(H167,'3-Productie normen'!A:J,VLOOKUP(L167,'3-Productie normen'!$B$33:$C$38,2,FALSE),FALSE)))/VLOOKUP(B167,'2-Kosten per locatie'!$A$12:$C$33,3,FALSE)</f>
        <v>0</v>
      </c>
      <c r="Q167" s="77">
        <f t="shared" si="16"/>
        <v>0</v>
      </c>
      <c r="R167" s="78" t="str">
        <f>VLOOKUP(H167,'3-Productie normen'!A:L,12,FALSE)</f>
        <v>S</v>
      </c>
      <c r="S167" s="78"/>
      <c r="U167" s="41">
        <f t="shared" si="17"/>
        <v>220.00000000000003</v>
      </c>
    </row>
    <row r="168" spans="1:21" ht="14.1" customHeight="1">
      <c r="A168" s="54">
        <f t="shared" si="12"/>
        <v>168</v>
      </c>
      <c r="B168" s="72" t="s">
        <v>362</v>
      </c>
      <c r="C168" s="72"/>
      <c r="D168" s="423" t="s">
        <v>363</v>
      </c>
      <c r="E168" s="423" t="s">
        <v>333</v>
      </c>
      <c r="F168" s="73" t="s">
        <v>398</v>
      </c>
      <c r="G168" s="40" t="s">
        <v>372</v>
      </c>
      <c r="H168" s="40" t="s">
        <v>17</v>
      </c>
      <c r="I168" s="40" t="s">
        <v>239</v>
      </c>
      <c r="J168" s="74">
        <v>1.1000000000000001</v>
      </c>
      <c r="K168" s="381">
        <f t="shared" si="13"/>
        <v>200</v>
      </c>
      <c r="L168" s="75">
        <v>200</v>
      </c>
      <c r="M168" s="75"/>
      <c r="N168" s="76" t="e">
        <f t="shared" si="14"/>
        <v>#DIV/0!</v>
      </c>
      <c r="O168" s="76">
        <f t="shared" si="15"/>
        <v>0</v>
      </c>
      <c r="P168" s="77">
        <f>IF(L168="nio",0,IF(L168&gt;0,VLOOKUP(H168,'3-Productie normen'!A:J,VLOOKUP(L168,'3-Productie normen'!$B$33:$C$38,2,FALSE),FALSE)))/VLOOKUP(B168,'2-Kosten per locatie'!$A$12:$C$33,3,FALSE)</f>
        <v>0</v>
      </c>
      <c r="Q168" s="77">
        <f t="shared" si="16"/>
        <v>0</v>
      </c>
      <c r="R168" s="78" t="str">
        <f>VLOOKUP(H168,'3-Productie normen'!A:L,12,FALSE)</f>
        <v>S</v>
      </c>
      <c r="S168" s="78"/>
      <c r="U168" s="41">
        <f t="shared" si="17"/>
        <v>220.00000000000003</v>
      </c>
    </row>
    <row r="169" spans="1:21" ht="14.1" customHeight="1">
      <c r="A169" s="54">
        <f t="shared" si="12"/>
        <v>169</v>
      </c>
      <c r="B169" s="72" t="s">
        <v>362</v>
      </c>
      <c r="C169" s="72"/>
      <c r="D169" s="423" t="s">
        <v>363</v>
      </c>
      <c r="E169" s="423" t="s">
        <v>333</v>
      </c>
      <c r="F169" s="73" t="s">
        <v>399</v>
      </c>
      <c r="G169" s="40" t="s">
        <v>372</v>
      </c>
      <c r="H169" s="40" t="s">
        <v>17</v>
      </c>
      <c r="I169" s="40" t="s">
        <v>239</v>
      </c>
      <c r="J169" s="74">
        <v>1.1000000000000001</v>
      </c>
      <c r="K169" s="381">
        <f t="shared" si="13"/>
        <v>200</v>
      </c>
      <c r="L169" s="75">
        <v>200</v>
      </c>
      <c r="M169" s="75"/>
      <c r="N169" s="76" t="e">
        <f t="shared" si="14"/>
        <v>#DIV/0!</v>
      </c>
      <c r="O169" s="76">
        <f t="shared" si="15"/>
        <v>0</v>
      </c>
      <c r="P169" s="77">
        <f>IF(L169="nio",0,IF(L169&gt;0,VLOOKUP(H169,'3-Productie normen'!A:J,VLOOKUP(L169,'3-Productie normen'!$B$33:$C$38,2,FALSE),FALSE)))/VLOOKUP(B169,'2-Kosten per locatie'!$A$12:$C$33,3,FALSE)</f>
        <v>0</v>
      </c>
      <c r="Q169" s="77">
        <f t="shared" si="16"/>
        <v>0</v>
      </c>
      <c r="R169" s="78" t="str">
        <f>VLOOKUP(H169,'3-Productie normen'!A:L,12,FALSE)</f>
        <v>S</v>
      </c>
      <c r="S169" s="78"/>
      <c r="U169" s="41">
        <f t="shared" si="17"/>
        <v>220.00000000000003</v>
      </c>
    </row>
    <row r="170" spans="1:21" ht="14.1" customHeight="1">
      <c r="A170" s="54">
        <f t="shared" si="12"/>
        <v>170</v>
      </c>
      <c r="B170" s="72" t="s">
        <v>362</v>
      </c>
      <c r="C170" s="72"/>
      <c r="D170" s="423" t="s">
        <v>363</v>
      </c>
      <c r="E170" s="423" t="s">
        <v>333</v>
      </c>
      <c r="F170" s="73" t="s">
        <v>340</v>
      </c>
      <c r="G170" s="40" t="s">
        <v>308</v>
      </c>
      <c r="H170" s="40" t="s">
        <v>309</v>
      </c>
      <c r="I170" s="40" t="s">
        <v>229</v>
      </c>
      <c r="J170" s="74">
        <v>57.3</v>
      </c>
      <c r="K170" s="381">
        <f t="shared" si="13"/>
        <v>200</v>
      </c>
      <c r="L170" s="75">
        <v>200</v>
      </c>
      <c r="M170" s="75"/>
      <c r="N170" s="76" t="e">
        <f t="shared" si="14"/>
        <v>#DIV/0!</v>
      </c>
      <c r="O170" s="76">
        <f t="shared" si="15"/>
        <v>0</v>
      </c>
      <c r="P170" s="77">
        <f>IF(L170="nio",0,IF(L170&gt;0,VLOOKUP(H170,'3-Productie normen'!A:J,VLOOKUP(L170,'3-Productie normen'!$B$33:$C$38,2,FALSE),FALSE)))/VLOOKUP(B170,'2-Kosten per locatie'!$A$12:$C$33,3,FALSE)</f>
        <v>0</v>
      </c>
      <c r="Q170" s="77">
        <f t="shared" si="16"/>
        <v>0</v>
      </c>
      <c r="R170" s="78" t="str">
        <f>VLOOKUP(H170,'3-Productie normen'!A:L,12,FALSE)</f>
        <v>L</v>
      </c>
      <c r="S170" s="78"/>
      <c r="U170" s="41">
        <f t="shared" si="17"/>
        <v>11460</v>
      </c>
    </row>
    <row r="171" spans="1:21" ht="14.1" customHeight="1">
      <c r="A171" s="54">
        <f t="shared" si="12"/>
        <v>171</v>
      </c>
      <c r="B171" s="72" t="s">
        <v>362</v>
      </c>
      <c r="C171" s="72"/>
      <c r="D171" s="423" t="s">
        <v>363</v>
      </c>
      <c r="E171" s="423" t="s">
        <v>333</v>
      </c>
      <c r="F171" s="73" t="s">
        <v>341</v>
      </c>
      <c r="G171" s="40" t="s">
        <v>308</v>
      </c>
      <c r="H171" s="40" t="s">
        <v>309</v>
      </c>
      <c r="I171" s="40" t="s">
        <v>229</v>
      </c>
      <c r="J171" s="74">
        <v>55.5</v>
      </c>
      <c r="K171" s="381">
        <f t="shared" si="13"/>
        <v>200</v>
      </c>
      <c r="L171" s="75">
        <v>200</v>
      </c>
      <c r="M171" s="75"/>
      <c r="N171" s="76" t="e">
        <f t="shared" si="14"/>
        <v>#DIV/0!</v>
      </c>
      <c r="O171" s="76">
        <f t="shared" si="15"/>
        <v>0</v>
      </c>
      <c r="P171" s="77">
        <f>IF(L171="nio",0,IF(L171&gt;0,VLOOKUP(H171,'3-Productie normen'!A:J,VLOOKUP(L171,'3-Productie normen'!$B$33:$C$38,2,FALSE),FALSE)))/VLOOKUP(B171,'2-Kosten per locatie'!$A$12:$C$33,3,FALSE)</f>
        <v>0</v>
      </c>
      <c r="Q171" s="77">
        <f t="shared" si="16"/>
        <v>0</v>
      </c>
      <c r="R171" s="78" t="str">
        <f>VLOOKUP(H171,'3-Productie normen'!A:L,12,FALSE)</f>
        <v>L</v>
      </c>
      <c r="S171" s="78"/>
      <c r="U171" s="41">
        <f t="shared" si="17"/>
        <v>11100</v>
      </c>
    </row>
    <row r="172" spans="1:21" ht="14.1" customHeight="1">
      <c r="A172" s="54">
        <f t="shared" si="12"/>
        <v>172</v>
      </c>
      <c r="B172" s="72" t="s">
        <v>362</v>
      </c>
      <c r="C172" s="72"/>
      <c r="D172" s="423" t="s">
        <v>363</v>
      </c>
      <c r="E172" s="423" t="s">
        <v>333</v>
      </c>
      <c r="F172" s="73" t="s">
        <v>400</v>
      </c>
      <c r="G172" s="40" t="s">
        <v>387</v>
      </c>
      <c r="H172" s="40" t="s">
        <v>309</v>
      </c>
      <c r="I172" s="40" t="s">
        <v>229</v>
      </c>
      <c r="J172" s="74">
        <v>8.85</v>
      </c>
      <c r="K172" s="381">
        <f t="shared" si="13"/>
        <v>200</v>
      </c>
      <c r="L172" s="75">
        <v>200</v>
      </c>
      <c r="M172" s="75"/>
      <c r="N172" s="76" t="e">
        <f t="shared" si="14"/>
        <v>#DIV/0!</v>
      </c>
      <c r="O172" s="76">
        <f t="shared" si="15"/>
        <v>0</v>
      </c>
      <c r="P172" s="77">
        <f>IF(L172="nio",0,IF(L172&gt;0,VLOOKUP(H172,'3-Productie normen'!A:J,VLOOKUP(L172,'3-Productie normen'!$B$33:$C$38,2,FALSE),FALSE)))/VLOOKUP(B172,'2-Kosten per locatie'!$A$12:$C$33,3,FALSE)</f>
        <v>0</v>
      </c>
      <c r="Q172" s="77">
        <f t="shared" si="16"/>
        <v>0</v>
      </c>
      <c r="R172" s="78" t="str">
        <f>VLOOKUP(H172,'3-Productie normen'!A:L,12,FALSE)</f>
        <v>L</v>
      </c>
      <c r="S172" s="78"/>
      <c r="U172" s="41">
        <f t="shared" si="17"/>
        <v>1770</v>
      </c>
    </row>
    <row r="173" spans="1:21" ht="14.1" customHeight="1">
      <c r="A173" s="54">
        <f t="shared" si="12"/>
        <v>173</v>
      </c>
      <c r="B173" s="72" t="s">
        <v>401</v>
      </c>
      <c r="C173" s="72"/>
      <c r="D173" s="423" t="s">
        <v>402</v>
      </c>
      <c r="E173" s="423" t="s">
        <v>226</v>
      </c>
      <c r="F173" s="73" t="s">
        <v>403</v>
      </c>
      <c r="G173" s="72" t="s">
        <v>348</v>
      </c>
      <c r="H173" s="72" t="s">
        <v>259</v>
      </c>
      <c r="I173" s="40" t="s">
        <v>367</v>
      </c>
      <c r="J173" s="74">
        <v>86.2</v>
      </c>
      <c r="K173" s="381">
        <f t="shared" si="13"/>
        <v>200</v>
      </c>
      <c r="L173" s="75">
        <v>200</v>
      </c>
      <c r="M173" s="75"/>
      <c r="N173" s="76" t="e">
        <f t="shared" si="14"/>
        <v>#DIV/0!</v>
      </c>
      <c r="O173" s="76">
        <f t="shared" si="15"/>
        <v>0</v>
      </c>
      <c r="P173" s="77">
        <f>IF(L173="nio",0,IF(L173&gt;0,VLOOKUP(H173,'3-Productie normen'!A:J,VLOOKUP(L173,'3-Productie normen'!$B$33:$C$38,2,FALSE),FALSE)))/VLOOKUP(B173,'2-Kosten per locatie'!$A$12:$C$33,3,FALSE)</f>
        <v>0</v>
      </c>
      <c r="Q173" s="77">
        <f t="shared" si="16"/>
        <v>0</v>
      </c>
      <c r="R173" s="78" t="str">
        <f>VLOOKUP(H173,'3-Productie normen'!A:L,12,FALSE)</f>
        <v>V</v>
      </c>
      <c r="S173" s="78"/>
      <c r="U173" s="41">
        <f t="shared" si="17"/>
        <v>17240</v>
      </c>
    </row>
    <row r="174" spans="1:21" ht="14.1" customHeight="1">
      <c r="A174" s="54">
        <f t="shared" si="12"/>
        <v>174</v>
      </c>
      <c r="B174" s="72" t="s">
        <v>401</v>
      </c>
      <c r="C174" s="72"/>
      <c r="D174" s="423" t="s">
        <v>402</v>
      </c>
      <c r="E174" s="423" t="s">
        <v>226</v>
      </c>
      <c r="F174" s="73"/>
      <c r="G174" s="72" t="s">
        <v>228</v>
      </c>
      <c r="H174" s="72" t="s">
        <v>90</v>
      </c>
      <c r="I174" s="40" t="s">
        <v>404</v>
      </c>
      <c r="J174" s="74">
        <v>8.8000000000000007</v>
      </c>
      <c r="K174" s="381">
        <f t="shared" si="13"/>
        <v>200</v>
      </c>
      <c r="L174" s="75">
        <v>200</v>
      </c>
      <c r="M174" s="75"/>
      <c r="N174" s="76" t="e">
        <f t="shared" si="14"/>
        <v>#DIV/0!</v>
      </c>
      <c r="O174" s="76">
        <f t="shared" si="15"/>
        <v>0</v>
      </c>
      <c r="P174" s="77">
        <f>IF(L174="nio",0,IF(L174&gt;0,VLOOKUP(H174,'3-Productie normen'!A:J,VLOOKUP(L174,'3-Productie normen'!$B$33:$C$38,2,FALSE),FALSE)))/VLOOKUP(B174,'2-Kosten per locatie'!$A$12:$C$33,3,FALSE)</f>
        <v>0</v>
      </c>
      <c r="Q174" s="77">
        <f t="shared" si="16"/>
        <v>0</v>
      </c>
      <c r="R174" s="78" t="str">
        <f>VLOOKUP(H174,'3-Productie normen'!A:L,12,FALSE)</f>
        <v>V</v>
      </c>
      <c r="S174" s="78"/>
      <c r="U174" s="41">
        <f t="shared" si="17"/>
        <v>1760.0000000000002</v>
      </c>
    </row>
    <row r="175" spans="1:21" ht="14.1" customHeight="1">
      <c r="A175" s="54">
        <f t="shared" si="12"/>
        <v>175</v>
      </c>
      <c r="B175" s="72" t="s">
        <v>401</v>
      </c>
      <c r="C175" s="72"/>
      <c r="D175" s="423" t="s">
        <v>402</v>
      </c>
      <c r="E175" s="423" t="s">
        <v>226</v>
      </c>
      <c r="F175" s="73"/>
      <c r="G175" s="72" t="s">
        <v>405</v>
      </c>
      <c r="H175" s="72" t="s">
        <v>236</v>
      </c>
      <c r="I175" s="40" t="s">
        <v>367</v>
      </c>
      <c r="J175" s="74">
        <v>13.23</v>
      </c>
      <c r="K175" s="381">
        <f t="shared" si="13"/>
        <v>200</v>
      </c>
      <c r="L175" s="75">
        <v>200</v>
      </c>
      <c r="M175" s="75"/>
      <c r="N175" s="76" t="e">
        <f t="shared" si="14"/>
        <v>#DIV/0!</v>
      </c>
      <c r="O175" s="76">
        <f t="shared" si="15"/>
        <v>0</v>
      </c>
      <c r="P175" s="77">
        <f>IF(L175="nio",0,IF(L175&gt;0,VLOOKUP(H175,'3-Productie normen'!A:J,VLOOKUP(L175,'3-Productie normen'!$B$33:$C$38,2,FALSE),FALSE)))/VLOOKUP(B175,'2-Kosten per locatie'!$A$12:$C$33,3,FALSE)</f>
        <v>0</v>
      </c>
      <c r="Q175" s="77">
        <f t="shared" si="16"/>
        <v>0</v>
      </c>
      <c r="R175" s="78" t="str">
        <f>VLOOKUP(H175,'3-Productie normen'!A:L,12,FALSE)</f>
        <v>V</v>
      </c>
      <c r="S175" s="78"/>
      <c r="U175" s="41">
        <f t="shared" si="17"/>
        <v>2646</v>
      </c>
    </row>
    <row r="176" spans="1:21" ht="14.1" customHeight="1">
      <c r="A176" s="54">
        <f t="shared" si="12"/>
        <v>176</v>
      </c>
      <c r="B176" s="72" t="s">
        <v>401</v>
      </c>
      <c r="C176" s="72"/>
      <c r="D176" s="423" t="s">
        <v>402</v>
      </c>
      <c r="E176" s="423" t="s">
        <v>226</v>
      </c>
      <c r="F176" s="73" t="s">
        <v>406</v>
      </c>
      <c r="G176" s="40" t="s">
        <v>407</v>
      </c>
      <c r="H176" s="40" t="s">
        <v>265</v>
      </c>
      <c r="I176" s="40" t="s">
        <v>408</v>
      </c>
      <c r="J176" s="74">
        <v>48.9</v>
      </c>
      <c r="K176" s="381">
        <f t="shared" si="13"/>
        <v>200</v>
      </c>
      <c r="L176" s="75">
        <v>200</v>
      </c>
      <c r="M176" s="75"/>
      <c r="N176" s="76" t="e">
        <f t="shared" si="14"/>
        <v>#DIV/0!</v>
      </c>
      <c r="O176" s="76">
        <f t="shared" si="15"/>
        <v>0</v>
      </c>
      <c r="P176" s="77">
        <f>IF(L176="nio",0,IF(L176&gt;0,VLOOKUP(H176,'3-Productie normen'!A:J,VLOOKUP(L176,'3-Productie normen'!$B$33:$C$38,2,FALSE),FALSE)))/VLOOKUP(B176,'2-Kosten per locatie'!$A$12:$C$33,3,FALSE)</f>
        <v>0</v>
      </c>
      <c r="Q176" s="77">
        <f t="shared" si="16"/>
        <v>0</v>
      </c>
      <c r="R176" s="78" t="str">
        <f>VLOOKUP(H176,'3-Productie normen'!A:L,12,FALSE)</f>
        <v>L</v>
      </c>
      <c r="S176" s="78"/>
      <c r="U176" s="41">
        <f t="shared" si="17"/>
        <v>9780</v>
      </c>
    </row>
    <row r="177" spans="1:21" ht="14.1" customHeight="1">
      <c r="A177" s="54">
        <f t="shared" si="12"/>
        <v>177</v>
      </c>
      <c r="B177" s="72" t="s">
        <v>401</v>
      </c>
      <c r="C177" s="72"/>
      <c r="D177" s="423" t="s">
        <v>402</v>
      </c>
      <c r="E177" s="423" t="s">
        <v>226</v>
      </c>
      <c r="F177" s="73" t="s">
        <v>409</v>
      </c>
      <c r="G177" s="40" t="s">
        <v>410</v>
      </c>
      <c r="H177" s="40" t="s">
        <v>176</v>
      </c>
      <c r="I177" s="40" t="s">
        <v>408</v>
      </c>
      <c r="J177" s="74">
        <v>23.8</v>
      </c>
      <c r="K177" s="381">
        <f t="shared" si="13"/>
        <v>200</v>
      </c>
      <c r="L177" s="75">
        <v>200</v>
      </c>
      <c r="M177" s="75"/>
      <c r="N177" s="76" t="e">
        <f t="shared" si="14"/>
        <v>#DIV/0!</v>
      </c>
      <c r="O177" s="76">
        <f t="shared" si="15"/>
        <v>0</v>
      </c>
      <c r="P177" s="77">
        <f>IF(L177="nio",0,IF(L177&gt;0,VLOOKUP(H177,'3-Productie normen'!A:J,VLOOKUP(L177,'3-Productie normen'!$B$33:$C$38,2,FALSE),FALSE)))/VLOOKUP(B177,'2-Kosten per locatie'!$A$12:$C$33,3,FALSE)</f>
        <v>0</v>
      </c>
      <c r="Q177" s="77">
        <f t="shared" si="16"/>
        <v>0</v>
      </c>
      <c r="R177" s="78" t="str">
        <f>VLOOKUP(H177,'3-Productie normen'!A:L,12,FALSE)</f>
        <v>B</v>
      </c>
      <c r="S177" s="78"/>
      <c r="U177" s="41">
        <f t="shared" si="17"/>
        <v>4760</v>
      </c>
    </row>
    <row r="178" spans="1:21" ht="14.1" customHeight="1">
      <c r="A178" s="54">
        <f t="shared" si="12"/>
        <v>178</v>
      </c>
      <c r="B178" s="72" t="s">
        <v>401</v>
      </c>
      <c r="C178" s="72"/>
      <c r="D178" s="423" t="s">
        <v>402</v>
      </c>
      <c r="E178" s="423" t="s">
        <v>226</v>
      </c>
      <c r="F178" s="73" t="s">
        <v>411</v>
      </c>
      <c r="G178" s="40" t="s">
        <v>289</v>
      </c>
      <c r="H178" s="40" t="s">
        <v>100</v>
      </c>
      <c r="I178" s="40" t="s">
        <v>408</v>
      </c>
      <c r="J178" s="74">
        <v>3.2</v>
      </c>
      <c r="K178" s="381">
        <f t="shared" si="13"/>
        <v>0</v>
      </c>
      <c r="L178" s="75" t="s">
        <v>100</v>
      </c>
      <c r="M178" s="75"/>
      <c r="N178" s="76">
        <f t="shared" si="14"/>
        <v>0</v>
      </c>
      <c r="O178" s="76">
        <f t="shared" si="15"/>
        <v>0</v>
      </c>
      <c r="P178" s="77">
        <f>IF(L178="nio",0,IF(L178&gt;0,VLOOKUP(H178,'3-Productie normen'!A:J,VLOOKUP(L178,'3-Productie normen'!$B$33:$C$38,2,FALSE),FALSE)))/VLOOKUP(B178,'2-Kosten per locatie'!$A$12:$C$33,3,FALSE)</f>
        <v>0</v>
      </c>
      <c r="Q178" s="77">
        <f t="shared" si="16"/>
        <v>0</v>
      </c>
      <c r="R178" s="78">
        <f>VLOOKUP(H178,'3-Productie normen'!A:L,12,FALSE)</f>
        <v>0</v>
      </c>
      <c r="S178" s="78"/>
      <c r="U178" s="41">
        <f t="shared" si="17"/>
        <v>0</v>
      </c>
    </row>
    <row r="179" spans="1:21" ht="14.1" customHeight="1">
      <c r="A179" s="54">
        <f t="shared" si="12"/>
        <v>179</v>
      </c>
      <c r="B179" s="72" t="s">
        <v>401</v>
      </c>
      <c r="C179" s="72"/>
      <c r="D179" s="423" t="s">
        <v>402</v>
      </c>
      <c r="E179" s="423" t="s">
        <v>226</v>
      </c>
      <c r="F179" s="73" t="s">
        <v>412</v>
      </c>
      <c r="G179" s="40" t="s">
        <v>413</v>
      </c>
      <c r="H179" s="40" t="s">
        <v>236</v>
      </c>
      <c r="I179" s="40" t="s">
        <v>367</v>
      </c>
      <c r="J179" s="74">
        <v>16.5</v>
      </c>
      <c r="K179" s="381">
        <f t="shared" si="13"/>
        <v>200</v>
      </c>
      <c r="L179" s="75">
        <v>200</v>
      </c>
      <c r="M179" s="75"/>
      <c r="N179" s="76" t="e">
        <f t="shared" si="14"/>
        <v>#DIV/0!</v>
      </c>
      <c r="O179" s="76">
        <f t="shared" si="15"/>
        <v>0</v>
      </c>
      <c r="P179" s="77">
        <f>IF(L179="nio",0,IF(L179&gt;0,VLOOKUP(H179,'3-Productie normen'!A:J,VLOOKUP(L179,'3-Productie normen'!$B$33:$C$38,2,FALSE),FALSE)))/VLOOKUP(B179,'2-Kosten per locatie'!$A$12:$C$33,3,FALSE)</f>
        <v>0</v>
      </c>
      <c r="Q179" s="77">
        <f t="shared" si="16"/>
        <v>0</v>
      </c>
      <c r="R179" s="78" t="str">
        <f>VLOOKUP(H179,'3-Productie normen'!A:L,12,FALSE)</f>
        <v>V</v>
      </c>
      <c r="S179" s="78"/>
      <c r="U179" s="41">
        <f t="shared" si="17"/>
        <v>3300</v>
      </c>
    </row>
    <row r="180" spans="1:21" ht="14.1" customHeight="1">
      <c r="A180" s="54">
        <f t="shared" si="12"/>
        <v>180</v>
      </c>
      <c r="B180" s="72" t="s">
        <v>401</v>
      </c>
      <c r="C180" s="72"/>
      <c r="D180" s="423" t="s">
        <v>402</v>
      </c>
      <c r="E180" s="423" t="s">
        <v>226</v>
      </c>
      <c r="F180" s="73" t="s">
        <v>414</v>
      </c>
      <c r="G180" s="80" t="s">
        <v>407</v>
      </c>
      <c r="H180" s="80" t="s">
        <v>265</v>
      </c>
      <c r="I180" s="40" t="s">
        <v>408</v>
      </c>
      <c r="J180" s="74">
        <v>49</v>
      </c>
      <c r="K180" s="381">
        <f t="shared" si="13"/>
        <v>200</v>
      </c>
      <c r="L180" s="75">
        <v>200</v>
      </c>
      <c r="M180" s="75"/>
      <c r="N180" s="76" t="e">
        <f t="shared" si="14"/>
        <v>#DIV/0!</v>
      </c>
      <c r="O180" s="76">
        <f t="shared" si="15"/>
        <v>0</v>
      </c>
      <c r="P180" s="77">
        <f>IF(L180="nio",0,IF(L180&gt;0,VLOOKUP(H180,'3-Productie normen'!A:J,VLOOKUP(L180,'3-Productie normen'!$B$33:$C$38,2,FALSE),FALSE)))/VLOOKUP(B180,'2-Kosten per locatie'!$A$12:$C$33,3,FALSE)</f>
        <v>0</v>
      </c>
      <c r="Q180" s="77">
        <f t="shared" si="16"/>
        <v>0</v>
      </c>
      <c r="R180" s="78" t="str">
        <f>VLOOKUP(H180,'3-Productie normen'!A:L,12,FALSE)</f>
        <v>L</v>
      </c>
      <c r="S180" s="78"/>
      <c r="U180" s="41">
        <f t="shared" si="17"/>
        <v>9800</v>
      </c>
    </row>
    <row r="181" spans="1:21" ht="14.1" customHeight="1">
      <c r="A181" s="54">
        <f t="shared" si="12"/>
        <v>181</v>
      </c>
      <c r="B181" s="72" t="s">
        <v>401</v>
      </c>
      <c r="C181" s="72"/>
      <c r="D181" s="423" t="s">
        <v>402</v>
      </c>
      <c r="E181" s="423" t="s">
        <v>226</v>
      </c>
      <c r="F181" s="73" t="s">
        <v>415</v>
      </c>
      <c r="G181" s="40" t="s">
        <v>372</v>
      </c>
      <c r="H181" s="40" t="s">
        <v>17</v>
      </c>
      <c r="I181" s="81" t="s">
        <v>233</v>
      </c>
      <c r="J181" s="74">
        <v>4.0999999999999996</v>
      </c>
      <c r="K181" s="381">
        <f t="shared" si="13"/>
        <v>200</v>
      </c>
      <c r="L181" s="75">
        <v>200</v>
      </c>
      <c r="M181" s="75"/>
      <c r="N181" s="76" t="e">
        <f t="shared" si="14"/>
        <v>#DIV/0!</v>
      </c>
      <c r="O181" s="76">
        <f t="shared" si="15"/>
        <v>0</v>
      </c>
      <c r="P181" s="77">
        <f>IF(L181="nio",0,IF(L181&gt;0,VLOOKUP(H181,'3-Productie normen'!A:J,VLOOKUP(L181,'3-Productie normen'!$B$33:$C$38,2,FALSE),FALSE)))/VLOOKUP(B181,'2-Kosten per locatie'!$A$12:$C$33,3,FALSE)</f>
        <v>0</v>
      </c>
      <c r="Q181" s="77">
        <f t="shared" si="16"/>
        <v>0</v>
      </c>
      <c r="R181" s="78" t="str">
        <f>VLOOKUP(H181,'3-Productie normen'!A:L,12,FALSE)</f>
        <v>S</v>
      </c>
      <c r="S181" s="78"/>
      <c r="U181" s="41">
        <f t="shared" si="17"/>
        <v>819.99999999999989</v>
      </c>
    </row>
    <row r="182" spans="1:21" ht="14.1" customHeight="1">
      <c r="A182" s="54">
        <f t="shared" si="12"/>
        <v>182</v>
      </c>
      <c r="B182" s="72" t="s">
        <v>401</v>
      </c>
      <c r="C182" s="72"/>
      <c r="D182" s="423" t="s">
        <v>402</v>
      </c>
      <c r="E182" s="423" t="s">
        <v>226</v>
      </c>
      <c r="F182" s="82" t="s">
        <v>416</v>
      </c>
      <c r="G182" s="83" t="s">
        <v>417</v>
      </c>
      <c r="H182" s="83" t="s">
        <v>17</v>
      </c>
      <c r="I182" s="40" t="s">
        <v>233</v>
      </c>
      <c r="J182" s="74">
        <v>1.5</v>
      </c>
      <c r="K182" s="381">
        <f t="shared" si="13"/>
        <v>200</v>
      </c>
      <c r="L182" s="75">
        <v>200</v>
      </c>
      <c r="M182" s="75"/>
      <c r="N182" s="76" t="e">
        <f t="shared" si="14"/>
        <v>#DIV/0!</v>
      </c>
      <c r="O182" s="76">
        <f t="shared" si="15"/>
        <v>0</v>
      </c>
      <c r="P182" s="77">
        <f>IF(L182="nio",0,IF(L182&gt;0,VLOOKUP(H182,'3-Productie normen'!A:J,VLOOKUP(L182,'3-Productie normen'!$B$33:$C$38,2,FALSE),FALSE)))/VLOOKUP(B182,'2-Kosten per locatie'!$A$12:$C$33,3,FALSE)</f>
        <v>0</v>
      </c>
      <c r="Q182" s="77">
        <f t="shared" si="16"/>
        <v>0</v>
      </c>
      <c r="R182" s="78" t="str">
        <f>VLOOKUP(H182,'3-Productie normen'!A:L,12,FALSE)</f>
        <v>S</v>
      </c>
      <c r="S182" s="78"/>
      <c r="U182" s="41">
        <f t="shared" si="17"/>
        <v>300</v>
      </c>
    </row>
    <row r="183" spans="1:21" ht="14.1" customHeight="1">
      <c r="A183" s="54">
        <f t="shared" si="12"/>
        <v>183</v>
      </c>
      <c r="B183" s="72" t="s">
        <v>401</v>
      </c>
      <c r="C183" s="72"/>
      <c r="D183" s="423" t="s">
        <v>402</v>
      </c>
      <c r="E183" s="423" t="s">
        <v>226</v>
      </c>
      <c r="F183" s="73" t="s">
        <v>418</v>
      </c>
      <c r="G183" s="40" t="s">
        <v>289</v>
      </c>
      <c r="H183" s="40" t="s">
        <v>100</v>
      </c>
      <c r="I183" s="40" t="s">
        <v>408</v>
      </c>
      <c r="J183" s="74">
        <v>3.3</v>
      </c>
      <c r="K183" s="381">
        <f t="shared" si="13"/>
        <v>0</v>
      </c>
      <c r="L183" s="75" t="s">
        <v>100</v>
      </c>
      <c r="M183" s="75"/>
      <c r="N183" s="76">
        <f t="shared" si="14"/>
        <v>0</v>
      </c>
      <c r="O183" s="76">
        <f t="shared" si="15"/>
        <v>0</v>
      </c>
      <c r="P183" s="77">
        <f>IF(L183="nio",0,IF(L183&gt;0,VLOOKUP(H183,'3-Productie normen'!A:J,VLOOKUP(L183,'3-Productie normen'!$B$33:$C$38,2,FALSE),FALSE)))/VLOOKUP(B183,'2-Kosten per locatie'!$A$12:$C$33,3,FALSE)</f>
        <v>0</v>
      </c>
      <c r="Q183" s="77">
        <f t="shared" si="16"/>
        <v>0</v>
      </c>
      <c r="R183" s="78">
        <f>VLOOKUP(H183,'3-Productie normen'!A:L,12,FALSE)</f>
        <v>0</v>
      </c>
      <c r="S183" s="78"/>
      <c r="U183" s="41">
        <f t="shared" si="17"/>
        <v>0</v>
      </c>
    </row>
    <row r="184" spans="1:21" ht="14.1" customHeight="1">
      <c r="A184" s="54">
        <f t="shared" si="12"/>
        <v>184</v>
      </c>
      <c r="B184" s="72" t="s">
        <v>401</v>
      </c>
      <c r="C184" s="72"/>
      <c r="D184" s="423" t="s">
        <v>402</v>
      </c>
      <c r="E184" s="423" t="s">
        <v>226</v>
      </c>
      <c r="F184" s="73" t="s">
        <v>419</v>
      </c>
      <c r="G184" s="72" t="s">
        <v>289</v>
      </c>
      <c r="H184" s="72" t="s">
        <v>100</v>
      </c>
      <c r="I184" s="40" t="s">
        <v>408</v>
      </c>
      <c r="J184" s="74">
        <v>2</v>
      </c>
      <c r="K184" s="381">
        <f t="shared" si="13"/>
        <v>0</v>
      </c>
      <c r="L184" s="75" t="s">
        <v>100</v>
      </c>
      <c r="M184" s="75"/>
      <c r="N184" s="76">
        <f t="shared" si="14"/>
        <v>0</v>
      </c>
      <c r="O184" s="76">
        <f t="shared" si="15"/>
        <v>0</v>
      </c>
      <c r="P184" s="77">
        <f>IF(L184="nio",0,IF(L184&gt;0,VLOOKUP(H184,'3-Productie normen'!A:J,VLOOKUP(L184,'3-Productie normen'!$B$33:$C$38,2,FALSE),FALSE)))/VLOOKUP(B184,'2-Kosten per locatie'!$A$12:$C$33,3,FALSE)</f>
        <v>0</v>
      </c>
      <c r="Q184" s="77">
        <f t="shared" si="16"/>
        <v>0</v>
      </c>
      <c r="R184" s="78">
        <f>VLOOKUP(H184,'3-Productie normen'!A:L,12,FALSE)</f>
        <v>0</v>
      </c>
      <c r="S184" s="78"/>
      <c r="U184" s="41">
        <f t="shared" si="17"/>
        <v>0</v>
      </c>
    </row>
    <row r="185" spans="1:21" ht="14.1" customHeight="1">
      <c r="A185" s="54">
        <f t="shared" si="12"/>
        <v>185</v>
      </c>
      <c r="B185" s="72" t="s">
        <v>401</v>
      </c>
      <c r="C185" s="72"/>
      <c r="D185" s="423" t="s">
        <v>402</v>
      </c>
      <c r="E185" s="423" t="s">
        <v>226</v>
      </c>
      <c r="F185" s="73" t="s">
        <v>420</v>
      </c>
      <c r="G185" s="72" t="s">
        <v>372</v>
      </c>
      <c r="H185" s="72" t="s">
        <v>17</v>
      </c>
      <c r="I185" s="40" t="s">
        <v>233</v>
      </c>
      <c r="J185" s="74">
        <v>7.6</v>
      </c>
      <c r="K185" s="381">
        <f t="shared" si="13"/>
        <v>200</v>
      </c>
      <c r="L185" s="75">
        <v>200</v>
      </c>
      <c r="M185" s="75"/>
      <c r="N185" s="76" t="e">
        <f t="shared" si="14"/>
        <v>#DIV/0!</v>
      </c>
      <c r="O185" s="76">
        <f t="shared" si="15"/>
        <v>0</v>
      </c>
      <c r="P185" s="77">
        <f>IF(L185="nio",0,IF(L185&gt;0,VLOOKUP(H185,'3-Productie normen'!A:J,VLOOKUP(L185,'3-Productie normen'!$B$33:$C$38,2,FALSE),FALSE)))/VLOOKUP(B185,'2-Kosten per locatie'!$A$12:$C$33,3,FALSE)</f>
        <v>0</v>
      </c>
      <c r="Q185" s="77">
        <f t="shared" si="16"/>
        <v>0</v>
      </c>
      <c r="R185" s="78" t="str">
        <f>VLOOKUP(H185,'3-Productie normen'!A:L,12,FALSE)</f>
        <v>S</v>
      </c>
      <c r="S185" s="78"/>
      <c r="U185" s="41">
        <f t="shared" si="17"/>
        <v>1520</v>
      </c>
    </row>
    <row r="186" spans="1:21" ht="14.1" customHeight="1">
      <c r="A186" s="54">
        <f t="shared" si="12"/>
        <v>186</v>
      </c>
      <c r="B186" s="72" t="s">
        <v>401</v>
      </c>
      <c r="C186" s="72"/>
      <c r="D186" s="423" t="s">
        <v>402</v>
      </c>
      <c r="E186" s="423" t="s">
        <v>226</v>
      </c>
      <c r="F186" s="73" t="s">
        <v>421</v>
      </c>
      <c r="G186" s="72" t="s">
        <v>422</v>
      </c>
      <c r="H186" s="72" t="s">
        <v>176</v>
      </c>
      <c r="I186" s="40" t="s">
        <v>408</v>
      </c>
      <c r="J186" s="74">
        <v>10.7</v>
      </c>
      <c r="K186" s="381">
        <f t="shared" si="13"/>
        <v>200</v>
      </c>
      <c r="L186" s="75">
        <v>200</v>
      </c>
      <c r="M186" s="75"/>
      <c r="N186" s="76" t="e">
        <f t="shared" si="14"/>
        <v>#DIV/0!</v>
      </c>
      <c r="O186" s="76">
        <f t="shared" si="15"/>
        <v>0</v>
      </c>
      <c r="P186" s="77">
        <f>IF(L186="nio",0,IF(L186&gt;0,VLOOKUP(H186,'3-Productie normen'!A:J,VLOOKUP(L186,'3-Productie normen'!$B$33:$C$38,2,FALSE),FALSE)))/VLOOKUP(B186,'2-Kosten per locatie'!$A$12:$C$33,3,FALSE)</f>
        <v>0</v>
      </c>
      <c r="Q186" s="77">
        <f t="shared" si="16"/>
        <v>0</v>
      </c>
      <c r="R186" s="78" t="str">
        <f>VLOOKUP(H186,'3-Productie normen'!A:L,12,FALSE)</f>
        <v>B</v>
      </c>
      <c r="S186" s="78"/>
      <c r="U186" s="41">
        <f t="shared" si="17"/>
        <v>2140</v>
      </c>
    </row>
    <row r="187" spans="1:21" ht="14.1" customHeight="1">
      <c r="A187" s="54">
        <f t="shared" si="12"/>
        <v>187</v>
      </c>
      <c r="B187" s="72" t="s">
        <v>401</v>
      </c>
      <c r="C187" s="72"/>
      <c r="D187" s="423" t="s">
        <v>402</v>
      </c>
      <c r="E187" s="423" t="s">
        <v>226</v>
      </c>
      <c r="F187" s="73" t="s">
        <v>423</v>
      </c>
      <c r="G187" s="40" t="s">
        <v>424</v>
      </c>
      <c r="H187" s="40" t="s">
        <v>100</v>
      </c>
      <c r="I187" s="40" t="s">
        <v>367</v>
      </c>
      <c r="J187" s="74">
        <v>9.6999999999999993</v>
      </c>
      <c r="K187" s="381">
        <f t="shared" si="13"/>
        <v>0</v>
      </c>
      <c r="L187" s="75" t="s">
        <v>100</v>
      </c>
      <c r="M187" s="75"/>
      <c r="N187" s="76">
        <f t="shared" si="14"/>
        <v>0</v>
      </c>
      <c r="O187" s="76">
        <f t="shared" si="15"/>
        <v>0</v>
      </c>
      <c r="P187" s="77">
        <f>IF(L187="nio",0,IF(L187&gt;0,VLOOKUP(H187,'3-Productie normen'!A:J,VLOOKUP(L187,'3-Productie normen'!$B$33:$C$38,2,FALSE),FALSE)))/VLOOKUP(B187,'2-Kosten per locatie'!$A$12:$C$33,3,FALSE)</f>
        <v>0</v>
      </c>
      <c r="Q187" s="77">
        <f t="shared" si="16"/>
        <v>0</v>
      </c>
      <c r="R187" s="78">
        <f>VLOOKUP(H187,'3-Productie normen'!A:L,12,FALSE)</f>
        <v>0</v>
      </c>
      <c r="S187" s="78"/>
      <c r="U187" s="41">
        <f t="shared" si="17"/>
        <v>0</v>
      </c>
    </row>
    <row r="188" spans="1:21" ht="14.1" customHeight="1">
      <c r="A188" s="54">
        <f t="shared" si="12"/>
        <v>188</v>
      </c>
      <c r="B188" s="72" t="s">
        <v>401</v>
      </c>
      <c r="C188" s="72"/>
      <c r="D188" s="423" t="s">
        <v>402</v>
      </c>
      <c r="E188" s="423" t="s">
        <v>226</v>
      </c>
      <c r="F188" s="73" t="s">
        <v>425</v>
      </c>
      <c r="G188" s="40" t="s">
        <v>332</v>
      </c>
      <c r="H188" s="40" t="s">
        <v>177</v>
      </c>
      <c r="I188" s="40" t="s">
        <v>408</v>
      </c>
      <c r="J188" s="74">
        <v>4.8</v>
      </c>
      <c r="K188" s="381">
        <f t="shared" si="13"/>
        <v>200</v>
      </c>
      <c r="L188" s="75">
        <v>200</v>
      </c>
      <c r="M188" s="75"/>
      <c r="N188" s="76" t="e">
        <f t="shared" si="14"/>
        <v>#DIV/0!</v>
      </c>
      <c r="O188" s="76">
        <f t="shared" si="15"/>
        <v>0</v>
      </c>
      <c r="P188" s="77">
        <f>IF(L188="nio",0,IF(L188&gt;0,VLOOKUP(H188,'3-Productie normen'!A:J,VLOOKUP(L188,'3-Productie normen'!$B$33:$C$38,2,FALSE),FALSE)))/VLOOKUP(B188,'2-Kosten per locatie'!$A$12:$C$33,3,FALSE)</f>
        <v>0</v>
      </c>
      <c r="Q188" s="77">
        <f t="shared" si="16"/>
        <v>0</v>
      </c>
      <c r="R188" s="78" t="str">
        <f>VLOOKUP(H188,'3-Productie normen'!A:L,12,FALSE)</f>
        <v>V</v>
      </c>
      <c r="S188" s="78"/>
      <c r="U188" s="41">
        <f t="shared" si="17"/>
        <v>960</v>
      </c>
    </row>
    <row r="189" spans="1:21" ht="14.1" customHeight="1">
      <c r="A189" s="54">
        <f t="shared" si="12"/>
        <v>189</v>
      </c>
      <c r="B189" s="72" t="s">
        <v>401</v>
      </c>
      <c r="C189" s="72"/>
      <c r="D189" s="423" t="s">
        <v>402</v>
      </c>
      <c r="E189" s="423" t="s">
        <v>226</v>
      </c>
      <c r="F189" s="73" t="s">
        <v>426</v>
      </c>
      <c r="G189" s="40" t="s">
        <v>289</v>
      </c>
      <c r="H189" s="40" t="s">
        <v>100</v>
      </c>
      <c r="I189" s="40" t="s">
        <v>408</v>
      </c>
      <c r="J189" s="74">
        <v>3.9</v>
      </c>
      <c r="K189" s="381">
        <f t="shared" si="13"/>
        <v>0</v>
      </c>
      <c r="L189" s="75" t="s">
        <v>100</v>
      </c>
      <c r="M189" s="75"/>
      <c r="N189" s="76">
        <f t="shared" si="14"/>
        <v>0</v>
      </c>
      <c r="O189" s="76">
        <f t="shared" si="15"/>
        <v>0</v>
      </c>
      <c r="P189" s="77">
        <f>IF(L189="nio",0,IF(L189&gt;0,VLOOKUP(H189,'3-Productie normen'!A:J,VLOOKUP(L189,'3-Productie normen'!$B$33:$C$38,2,FALSE),FALSE)))/VLOOKUP(B189,'2-Kosten per locatie'!$A$12:$C$33,3,FALSE)</f>
        <v>0</v>
      </c>
      <c r="Q189" s="77">
        <f t="shared" si="16"/>
        <v>0</v>
      </c>
      <c r="R189" s="78">
        <f>VLOOKUP(H189,'3-Productie normen'!A:L,12,FALSE)</f>
        <v>0</v>
      </c>
      <c r="S189" s="78"/>
      <c r="U189" s="41">
        <f t="shared" si="17"/>
        <v>0</v>
      </c>
    </row>
    <row r="190" spans="1:21" ht="14.1" customHeight="1">
      <c r="A190" s="54">
        <f t="shared" si="12"/>
        <v>190</v>
      </c>
      <c r="B190" s="72" t="s">
        <v>401</v>
      </c>
      <c r="C190" s="72"/>
      <c r="D190" s="423" t="s">
        <v>402</v>
      </c>
      <c r="E190" s="423" t="s">
        <v>226</v>
      </c>
      <c r="F190" s="73" t="s">
        <v>427</v>
      </c>
      <c r="G190" s="40" t="s">
        <v>251</v>
      </c>
      <c r="H190" s="40" t="s">
        <v>176</v>
      </c>
      <c r="I190" s="40" t="s">
        <v>408</v>
      </c>
      <c r="J190" s="74">
        <v>8.9</v>
      </c>
      <c r="K190" s="381">
        <f t="shared" si="13"/>
        <v>200</v>
      </c>
      <c r="L190" s="75">
        <v>200</v>
      </c>
      <c r="M190" s="75"/>
      <c r="N190" s="76" t="e">
        <f t="shared" si="14"/>
        <v>#DIV/0!</v>
      </c>
      <c r="O190" s="76">
        <f t="shared" si="15"/>
        <v>0</v>
      </c>
      <c r="P190" s="77">
        <f>IF(L190="nio",0,IF(L190&gt;0,VLOOKUP(H190,'3-Productie normen'!A:J,VLOOKUP(L190,'3-Productie normen'!$B$33:$C$38,2,FALSE),FALSE)))/VLOOKUP(B190,'2-Kosten per locatie'!$A$12:$C$33,3,FALSE)</f>
        <v>0</v>
      </c>
      <c r="Q190" s="77">
        <f t="shared" si="16"/>
        <v>0</v>
      </c>
      <c r="R190" s="78" t="str">
        <f>VLOOKUP(H190,'3-Productie normen'!A:L,12,FALSE)</f>
        <v>B</v>
      </c>
      <c r="S190" s="78"/>
      <c r="U190" s="41">
        <f t="shared" si="17"/>
        <v>1780</v>
      </c>
    </row>
    <row r="191" spans="1:21" ht="14.1" customHeight="1">
      <c r="A191" s="54">
        <f t="shared" si="12"/>
        <v>191</v>
      </c>
      <c r="B191" s="72" t="s">
        <v>401</v>
      </c>
      <c r="C191" s="72"/>
      <c r="D191" s="423" t="s">
        <v>402</v>
      </c>
      <c r="E191" s="423" t="s">
        <v>226</v>
      </c>
      <c r="F191" s="73" t="s">
        <v>428</v>
      </c>
      <c r="G191" s="80" t="s">
        <v>429</v>
      </c>
      <c r="H191" s="80" t="s">
        <v>246</v>
      </c>
      <c r="I191" s="40" t="s">
        <v>408</v>
      </c>
      <c r="J191" s="74">
        <v>65</v>
      </c>
      <c r="K191" s="381">
        <f t="shared" si="13"/>
        <v>200</v>
      </c>
      <c r="L191" s="75">
        <v>200</v>
      </c>
      <c r="M191" s="75"/>
      <c r="N191" s="76" t="e">
        <f t="shared" si="14"/>
        <v>#DIV/0!</v>
      </c>
      <c r="O191" s="76">
        <f t="shared" si="15"/>
        <v>0</v>
      </c>
      <c r="P191" s="77">
        <f>IF(L191="nio",0,IF(L191&gt;0,VLOOKUP(H191,'3-Productie normen'!A:J,VLOOKUP(L191,'3-Productie normen'!$B$33:$C$38,2,FALSE),FALSE)))/VLOOKUP(B191,'2-Kosten per locatie'!$A$12:$C$33,3,FALSE)</f>
        <v>0</v>
      </c>
      <c r="Q191" s="77">
        <f t="shared" si="16"/>
        <v>0</v>
      </c>
      <c r="R191" s="78" t="str">
        <f>VLOOKUP(H191,'3-Productie normen'!A:L,12,FALSE)</f>
        <v>V</v>
      </c>
      <c r="S191" s="78"/>
      <c r="U191" s="41">
        <f t="shared" si="17"/>
        <v>13000</v>
      </c>
    </row>
    <row r="192" spans="1:21" ht="14.1" customHeight="1">
      <c r="A192" s="54">
        <f t="shared" si="12"/>
        <v>192</v>
      </c>
      <c r="B192" s="72" t="s">
        <v>401</v>
      </c>
      <c r="C192" s="72"/>
      <c r="D192" s="423" t="s">
        <v>402</v>
      </c>
      <c r="E192" s="423" t="s">
        <v>226</v>
      </c>
      <c r="F192" s="73" t="s">
        <v>430</v>
      </c>
      <c r="G192" s="40" t="s">
        <v>429</v>
      </c>
      <c r="H192" s="40" t="s">
        <v>246</v>
      </c>
      <c r="I192" s="81" t="s">
        <v>408</v>
      </c>
      <c r="J192" s="74">
        <v>60.3</v>
      </c>
      <c r="K192" s="381">
        <f t="shared" si="13"/>
        <v>200</v>
      </c>
      <c r="L192" s="75">
        <v>200</v>
      </c>
      <c r="M192" s="75"/>
      <c r="N192" s="76" t="e">
        <f t="shared" si="14"/>
        <v>#DIV/0!</v>
      </c>
      <c r="O192" s="76">
        <f t="shared" si="15"/>
        <v>0</v>
      </c>
      <c r="P192" s="77">
        <f>IF(L192="nio",0,IF(L192&gt;0,VLOOKUP(H192,'3-Productie normen'!A:J,VLOOKUP(L192,'3-Productie normen'!$B$33:$C$38,2,FALSE),FALSE)))/VLOOKUP(B192,'2-Kosten per locatie'!$A$12:$C$33,3,FALSE)</f>
        <v>0</v>
      </c>
      <c r="Q192" s="77">
        <f t="shared" si="16"/>
        <v>0</v>
      </c>
      <c r="R192" s="78" t="str">
        <f>VLOOKUP(H192,'3-Productie normen'!A:L,12,FALSE)</f>
        <v>V</v>
      </c>
      <c r="S192" s="78"/>
      <c r="U192" s="41">
        <f t="shared" si="17"/>
        <v>12060</v>
      </c>
    </row>
    <row r="193" spans="1:21" ht="14.1" customHeight="1">
      <c r="A193" s="54">
        <f t="shared" si="12"/>
        <v>193</v>
      </c>
      <c r="B193" s="72" t="s">
        <v>401</v>
      </c>
      <c r="C193" s="72"/>
      <c r="D193" s="423" t="s">
        <v>402</v>
      </c>
      <c r="E193" s="423" t="s">
        <v>301</v>
      </c>
      <c r="F193" s="73" t="s">
        <v>431</v>
      </c>
      <c r="G193" s="72" t="s">
        <v>348</v>
      </c>
      <c r="H193" s="72" t="s">
        <v>259</v>
      </c>
      <c r="I193" s="40" t="s">
        <v>367</v>
      </c>
      <c r="J193" s="74">
        <v>79.2</v>
      </c>
      <c r="K193" s="381">
        <f t="shared" si="13"/>
        <v>200</v>
      </c>
      <c r="L193" s="75">
        <v>200</v>
      </c>
      <c r="M193" s="75"/>
      <c r="N193" s="76" t="e">
        <f t="shared" si="14"/>
        <v>#DIV/0!</v>
      </c>
      <c r="O193" s="76">
        <f t="shared" si="15"/>
        <v>0</v>
      </c>
      <c r="P193" s="77">
        <f>IF(L193="nio",0,IF(L193&gt;0,VLOOKUP(H193,'3-Productie normen'!A:J,VLOOKUP(L193,'3-Productie normen'!$B$33:$C$38,2,FALSE),FALSE)))/VLOOKUP(B193,'2-Kosten per locatie'!$A$12:$C$33,3,FALSE)</f>
        <v>0</v>
      </c>
      <c r="Q193" s="77">
        <f t="shared" si="16"/>
        <v>0</v>
      </c>
      <c r="R193" s="78" t="str">
        <f>VLOOKUP(H193,'3-Productie normen'!A:L,12,FALSE)</f>
        <v>V</v>
      </c>
      <c r="S193" s="78"/>
      <c r="U193" s="41">
        <f t="shared" si="17"/>
        <v>15840</v>
      </c>
    </row>
    <row r="194" spans="1:21" ht="14.1" customHeight="1">
      <c r="A194" s="54">
        <f t="shared" si="12"/>
        <v>194</v>
      </c>
      <c r="B194" s="72" t="s">
        <v>401</v>
      </c>
      <c r="C194" s="72"/>
      <c r="D194" s="423" t="s">
        <v>402</v>
      </c>
      <c r="E194" s="423" t="s">
        <v>301</v>
      </c>
      <c r="F194" s="73" t="s">
        <v>432</v>
      </c>
      <c r="G194" s="72" t="s">
        <v>407</v>
      </c>
      <c r="H194" s="72" t="s">
        <v>265</v>
      </c>
      <c r="I194" s="40" t="s">
        <v>408</v>
      </c>
      <c r="J194" s="74">
        <v>48.9</v>
      </c>
      <c r="K194" s="381">
        <f t="shared" si="13"/>
        <v>200</v>
      </c>
      <c r="L194" s="75">
        <v>200</v>
      </c>
      <c r="M194" s="75"/>
      <c r="N194" s="76" t="e">
        <f t="shared" si="14"/>
        <v>#DIV/0!</v>
      </c>
      <c r="O194" s="76">
        <f t="shared" si="15"/>
        <v>0</v>
      </c>
      <c r="P194" s="77">
        <f>IF(L194="nio",0,IF(L194&gt;0,VLOOKUP(H194,'3-Productie normen'!A:J,VLOOKUP(L194,'3-Productie normen'!$B$33:$C$38,2,FALSE),FALSE)))/VLOOKUP(B194,'2-Kosten per locatie'!$A$12:$C$33,3,FALSE)</f>
        <v>0</v>
      </c>
      <c r="Q194" s="77">
        <f t="shared" si="16"/>
        <v>0</v>
      </c>
      <c r="R194" s="78" t="str">
        <f>VLOOKUP(H194,'3-Productie normen'!A:L,12,FALSE)</f>
        <v>L</v>
      </c>
      <c r="S194" s="78"/>
      <c r="U194" s="41">
        <f t="shared" si="17"/>
        <v>9780</v>
      </c>
    </row>
    <row r="195" spans="1:21" ht="14.1" customHeight="1">
      <c r="A195" s="54">
        <f t="shared" ref="A195:A258" si="18">A194+1</f>
        <v>195</v>
      </c>
      <c r="B195" s="72" t="s">
        <v>401</v>
      </c>
      <c r="C195" s="72"/>
      <c r="D195" s="423" t="s">
        <v>402</v>
      </c>
      <c r="E195" s="423" t="s">
        <v>301</v>
      </c>
      <c r="F195" s="73" t="s">
        <v>412</v>
      </c>
      <c r="G195" s="72" t="s">
        <v>413</v>
      </c>
      <c r="H195" s="72" t="s">
        <v>236</v>
      </c>
      <c r="I195" s="40" t="s">
        <v>367</v>
      </c>
      <c r="J195" s="74">
        <v>16.7</v>
      </c>
      <c r="K195" s="381">
        <f t="shared" si="13"/>
        <v>200</v>
      </c>
      <c r="L195" s="75">
        <v>200</v>
      </c>
      <c r="M195" s="75"/>
      <c r="N195" s="76" t="e">
        <f t="shared" si="14"/>
        <v>#DIV/0!</v>
      </c>
      <c r="O195" s="76">
        <f t="shared" si="15"/>
        <v>0</v>
      </c>
      <c r="P195" s="77">
        <f>IF(L195="nio",0,IF(L195&gt;0,VLOOKUP(H195,'3-Productie normen'!A:J,VLOOKUP(L195,'3-Productie normen'!$B$33:$C$38,2,FALSE),FALSE)))/VLOOKUP(B195,'2-Kosten per locatie'!$A$12:$C$33,3,FALSE)</f>
        <v>0</v>
      </c>
      <c r="Q195" s="77">
        <f t="shared" si="16"/>
        <v>0</v>
      </c>
      <c r="R195" s="78" t="str">
        <f>VLOOKUP(H195,'3-Productie normen'!A:L,12,FALSE)</f>
        <v>V</v>
      </c>
      <c r="S195" s="78"/>
      <c r="U195" s="41">
        <f t="shared" si="17"/>
        <v>3340</v>
      </c>
    </row>
    <row r="196" spans="1:21" ht="14.1" customHeight="1">
      <c r="A196" s="54">
        <f t="shared" si="18"/>
        <v>196</v>
      </c>
      <c r="B196" s="72" t="s">
        <v>401</v>
      </c>
      <c r="C196" s="72"/>
      <c r="D196" s="423" t="s">
        <v>402</v>
      </c>
      <c r="E196" s="423" t="s">
        <v>301</v>
      </c>
      <c r="F196" s="73" t="s">
        <v>433</v>
      </c>
      <c r="G196" s="40" t="s">
        <v>434</v>
      </c>
      <c r="H196" s="40" t="s">
        <v>265</v>
      </c>
      <c r="I196" s="40" t="s">
        <v>408</v>
      </c>
      <c r="J196" s="74">
        <v>48.7</v>
      </c>
      <c r="K196" s="381">
        <f t="shared" si="13"/>
        <v>200</v>
      </c>
      <c r="L196" s="75">
        <v>200</v>
      </c>
      <c r="M196" s="75"/>
      <c r="N196" s="76" t="e">
        <f t="shared" si="14"/>
        <v>#DIV/0!</v>
      </c>
      <c r="O196" s="76">
        <f t="shared" si="15"/>
        <v>0</v>
      </c>
      <c r="P196" s="77">
        <f>IF(L196="nio",0,IF(L196&gt;0,VLOOKUP(H196,'3-Productie normen'!A:J,VLOOKUP(L196,'3-Productie normen'!$B$33:$C$38,2,FALSE),FALSE)))/VLOOKUP(B196,'2-Kosten per locatie'!$A$12:$C$33,3,FALSE)</f>
        <v>0</v>
      </c>
      <c r="Q196" s="77">
        <f t="shared" si="16"/>
        <v>0</v>
      </c>
      <c r="R196" s="78" t="str">
        <f>VLOOKUP(H196,'3-Productie normen'!A:L,12,FALSE)</f>
        <v>L</v>
      </c>
      <c r="S196" s="78"/>
      <c r="U196" s="41">
        <f t="shared" si="17"/>
        <v>9740</v>
      </c>
    </row>
    <row r="197" spans="1:21" ht="14.1" customHeight="1">
      <c r="A197" s="54">
        <f t="shared" si="18"/>
        <v>197</v>
      </c>
      <c r="B197" s="72" t="s">
        <v>401</v>
      </c>
      <c r="C197" s="72"/>
      <c r="D197" s="423" t="s">
        <v>402</v>
      </c>
      <c r="E197" s="423" t="s">
        <v>301</v>
      </c>
      <c r="F197" s="73" t="s">
        <v>435</v>
      </c>
      <c r="G197" s="40" t="s">
        <v>436</v>
      </c>
      <c r="H197" s="40" t="s">
        <v>265</v>
      </c>
      <c r="I197" s="40" t="s">
        <v>408</v>
      </c>
      <c r="J197" s="74">
        <v>48.9</v>
      </c>
      <c r="K197" s="381">
        <f t="shared" si="13"/>
        <v>200</v>
      </c>
      <c r="L197" s="75">
        <v>200</v>
      </c>
      <c r="M197" s="75"/>
      <c r="N197" s="76" t="e">
        <f t="shared" si="14"/>
        <v>#DIV/0!</v>
      </c>
      <c r="O197" s="76">
        <f t="shared" si="15"/>
        <v>0</v>
      </c>
      <c r="P197" s="77">
        <f>IF(L197="nio",0,IF(L197&gt;0,VLOOKUP(H197,'3-Productie normen'!A:J,VLOOKUP(L197,'3-Productie normen'!$B$33:$C$38,2,FALSE),FALSE)))/VLOOKUP(B197,'2-Kosten per locatie'!$A$12:$C$33,3,FALSE)</f>
        <v>0</v>
      </c>
      <c r="Q197" s="77">
        <f t="shared" si="16"/>
        <v>0</v>
      </c>
      <c r="R197" s="78" t="str">
        <f>VLOOKUP(H197,'3-Productie normen'!A:L,12,FALSE)</f>
        <v>L</v>
      </c>
      <c r="S197" s="78"/>
      <c r="U197" s="41">
        <f t="shared" si="17"/>
        <v>9780</v>
      </c>
    </row>
    <row r="198" spans="1:21" ht="14.1" customHeight="1">
      <c r="A198" s="54">
        <f t="shared" si="18"/>
        <v>198</v>
      </c>
      <c r="B198" s="72" t="s">
        <v>401</v>
      </c>
      <c r="C198" s="72"/>
      <c r="D198" s="423" t="s">
        <v>402</v>
      </c>
      <c r="E198" s="423" t="s">
        <v>301</v>
      </c>
      <c r="F198" s="73" t="s">
        <v>437</v>
      </c>
      <c r="G198" s="40" t="s">
        <v>372</v>
      </c>
      <c r="H198" s="40" t="s">
        <v>17</v>
      </c>
      <c r="I198" s="40" t="s">
        <v>367</v>
      </c>
      <c r="J198" s="74">
        <v>4.0999999999999996</v>
      </c>
      <c r="K198" s="381">
        <f t="shared" si="13"/>
        <v>200</v>
      </c>
      <c r="L198" s="75">
        <v>200</v>
      </c>
      <c r="M198" s="75"/>
      <c r="N198" s="76" t="e">
        <f t="shared" si="14"/>
        <v>#DIV/0!</v>
      </c>
      <c r="O198" s="76">
        <f t="shared" si="15"/>
        <v>0</v>
      </c>
      <c r="P198" s="77">
        <f>IF(L198="nio",0,IF(L198&gt;0,VLOOKUP(H198,'3-Productie normen'!A:J,VLOOKUP(L198,'3-Productie normen'!$B$33:$C$38,2,FALSE),FALSE)))/VLOOKUP(B198,'2-Kosten per locatie'!$A$12:$C$33,3,FALSE)</f>
        <v>0</v>
      </c>
      <c r="Q198" s="77">
        <f t="shared" si="16"/>
        <v>0</v>
      </c>
      <c r="R198" s="78" t="str">
        <f>VLOOKUP(H198,'3-Productie normen'!A:L,12,FALSE)</f>
        <v>S</v>
      </c>
      <c r="S198" s="78"/>
      <c r="U198" s="41">
        <f t="shared" si="17"/>
        <v>819.99999999999989</v>
      </c>
    </row>
    <row r="199" spans="1:21" ht="14.1" customHeight="1">
      <c r="A199" s="54">
        <f t="shared" si="18"/>
        <v>199</v>
      </c>
      <c r="B199" s="72" t="s">
        <v>401</v>
      </c>
      <c r="C199" s="72"/>
      <c r="D199" s="423" t="s">
        <v>402</v>
      </c>
      <c r="E199" s="423" t="s">
        <v>301</v>
      </c>
      <c r="F199" s="73" t="s">
        <v>438</v>
      </c>
      <c r="G199" s="40" t="s">
        <v>372</v>
      </c>
      <c r="H199" s="40" t="s">
        <v>17</v>
      </c>
      <c r="I199" s="40" t="s">
        <v>367</v>
      </c>
      <c r="J199" s="74">
        <v>4.0999999999999996</v>
      </c>
      <c r="K199" s="381">
        <f t="shared" si="13"/>
        <v>200</v>
      </c>
      <c r="L199" s="75">
        <v>200</v>
      </c>
      <c r="M199" s="75"/>
      <c r="N199" s="76" t="e">
        <f t="shared" si="14"/>
        <v>#DIV/0!</v>
      </c>
      <c r="O199" s="76">
        <f t="shared" si="15"/>
        <v>0</v>
      </c>
      <c r="P199" s="77">
        <f>IF(L199="nio",0,IF(L199&gt;0,VLOOKUP(H199,'3-Productie normen'!A:J,VLOOKUP(L199,'3-Productie normen'!$B$33:$C$38,2,FALSE),FALSE)))/VLOOKUP(B199,'2-Kosten per locatie'!$A$12:$C$33,3,FALSE)</f>
        <v>0</v>
      </c>
      <c r="Q199" s="77">
        <f t="shared" si="16"/>
        <v>0</v>
      </c>
      <c r="R199" s="78" t="str">
        <f>VLOOKUP(H199,'3-Productie normen'!A:L,12,FALSE)</f>
        <v>S</v>
      </c>
      <c r="S199" s="78"/>
      <c r="U199" s="41">
        <f t="shared" si="17"/>
        <v>819.99999999999989</v>
      </c>
    </row>
    <row r="200" spans="1:21" ht="14.1" customHeight="1">
      <c r="A200" s="54">
        <f t="shared" si="18"/>
        <v>200</v>
      </c>
      <c r="B200" s="72" t="s">
        <v>401</v>
      </c>
      <c r="C200" s="72"/>
      <c r="D200" s="423" t="s">
        <v>402</v>
      </c>
      <c r="E200" s="423" t="s">
        <v>301</v>
      </c>
      <c r="F200" s="73" t="s">
        <v>439</v>
      </c>
      <c r="G200" s="80" t="s">
        <v>417</v>
      </c>
      <c r="H200" s="80" t="s">
        <v>17</v>
      </c>
      <c r="I200" s="40" t="s">
        <v>367</v>
      </c>
      <c r="J200" s="74">
        <v>1.6</v>
      </c>
      <c r="K200" s="381">
        <f t="shared" si="13"/>
        <v>200</v>
      </c>
      <c r="L200" s="75">
        <v>200</v>
      </c>
      <c r="M200" s="75"/>
      <c r="N200" s="76" t="e">
        <f t="shared" si="14"/>
        <v>#DIV/0!</v>
      </c>
      <c r="O200" s="76">
        <f t="shared" si="15"/>
        <v>0</v>
      </c>
      <c r="P200" s="77">
        <f>IF(L200="nio",0,IF(L200&gt;0,VLOOKUP(H200,'3-Productie normen'!A:J,VLOOKUP(L200,'3-Productie normen'!$B$33:$C$38,2,FALSE),FALSE)))/VLOOKUP(B200,'2-Kosten per locatie'!$A$12:$C$33,3,FALSE)</f>
        <v>0</v>
      </c>
      <c r="Q200" s="77">
        <f t="shared" si="16"/>
        <v>0</v>
      </c>
      <c r="R200" s="78" t="str">
        <f>VLOOKUP(H200,'3-Productie normen'!A:L,12,FALSE)</f>
        <v>S</v>
      </c>
      <c r="S200" s="78"/>
      <c r="U200" s="41">
        <f t="shared" si="17"/>
        <v>320</v>
      </c>
    </row>
    <row r="201" spans="1:21" ht="14.1" customHeight="1">
      <c r="A201" s="54">
        <f t="shared" si="18"/>
        <v>201</v>
      </c>
      <c r="B201" s="72" t="s">
        <v>401</v>
      </c>
      <c r="C201" s="72"/>
      <c r="D201" s="423" t="s">
        <v>402</v>
      </c>
      <c r="E201" s="423" t="s">
        <v>301</v>
      </c>
      <c r="F201" s="73" t="s">
        <v>440</v>
      </c>
      <c r="G201" s="40" t="s">
        <v>441</v>
      </c>
      <c r="H201" s="40" t="s">
        <v>100</v>
      </c>
      <c r="I201" s="81" t="s">
        <v>408</v>
      </c>
      <c r="J201" s="74">
        <v>3.8</v>
      </c>
      <c r="K201" s="381">
        <f t="shared" si="13"/>
        <v>0</v>
      </c>
      <c r="L201" s="75" t="s">
        <v>100</v>
      </c>
      <c r="M201" s="75"/>
      <c r="N201" s="76">
        <f t="shared" si="14"/>
        <v>0</v>
      </c>
      <c r="O201" s="76">
        <f t="shared" si="15"/>
        <v>0</v>
      </c>
      <c r="P201" s="77">
        <f>IF(L201="nio",0,IF(L201&gt;0,VLOOKUP(H201,'3-Productie normen'!A:J,VLOOKUP(L201,'3-Productie normen'!$B$33:$C$38,2,FALSE),FALSE)))/VLOOKUP(B201,'2-Kosten per locatie'!$A$12:$C$33,3,FALSE)</f>
        <v>0</v>
      </c>
      <c r="Q201" s="77">
        <f t="shared" si="16"/>
        <v>0</v>
      </c>
      <c r="R201" s="78">
        <f>VLOOKUP(H201,'3-Productie normen'!A:L,12,FALSE)</f>
        <v>0</v>
      </c>
      <c r="S201" s="78"/>
      <c r="U201" s="41">
        <f t="shared" si="17"/>
        <v>0</v>
      </c>
    </row>
    <row r="202" spans="1:21" ht="14.1" customHeight="1">
      <c r="A202" s="54">
        <f t="shared" si="18"/>
        <v>202</v>
      </c>
      <c r="B202" s="72" t="s">
        <v>401</v>
      </c>
      <c r="C202" s="72"/>
      <c r="D202" s="423" t="s">
        <v>402</v>
      </c>
      <c r="E202" s="423" t="s">
        <v>301</v>
      </c>
      <c r="F202" s="82"/>
      <c r="G202" s="83" t="s">
        <v>442</v>
      </c>
      <c r="H202" s="83" t="s">
        <v>353</v>
      </c>
      <c r="I202" s="40" t="s">
        <v>367</v>
      </c>
      <c r="J202" s="74">
        <v>14.7</v>
      </c>
      <c r="K202" s="381">
        <f t="shared" ref="K202:K265" si="19">SUM(L202:M202)</f>
        <v>200</v>
      </c>
      <c r="L202" s="75">
        <v>200</v>
      </c>
      <c r="M202" s="75"/>
      <c r="N202" s="76" t="e">
        <f t="shared" ref="N202:N265" si="20">IF(L202="nio",0,IF(L202&gt;0,L202*J202/P202,0))</f>
        <v>#DIV/0!</v>
      </c>
      <c r="O202" s="76">
        <f t="shared" ref="O202:O265" si="21">IF(M202&gt;0,M202*J202/Q202,0)</f>
        <v>0</v>
      </c>
      <c r="P202" s="77">
        <f>IF(L202="nio",0,IF(L202&gt;0,VLOOKUP(H202,'3-Productie normen'!A:J,VLOOKUP(L202,'3-Productie normen'!$B$33:$C$38,2,FALSE),FALSE)))/VLOOKUP(B202,'2-Kosten per locatie'!$A$12:$C$33,3,FALSE)</f>
        <v>0</v>
      </c>
      <c r="Q202" s="77">
        <f t="shared" ref="Q202:Q265" si="22">IF(M202&gt;0,P202*$Q$8,0)</f>
        <v>0</v>
      </c>
      <c r="R202" s="78" t="str">
        <f>VLOOKUP(H202,'3-Productie normen'!A:L,12,FALSE)</f>
        <v>L</v>
      </c>
      <c r="S202" s="78"/>
      <c r="U202" s="41">
        <f t="shared" ref="U202:U265" si="23">K202*J202</f>
        <v>2940</v>
      </c>
    </row>
    <row r="203" spans="1:21" ht="14.1" customHeight="1">
      <c r="A203" s="54">
        <f t="shared" si="18"/>
        <v>203</v>
      </c>
      <c r="B203" s="72" t="s">
        <v>401</v>
      </c>
      <c r="C203" s="72"/>
      <c r="D203" s="423" t="s">
        <v>402</v>
      </c>
      <c r="E203" s="423" t="s">
        <v>301</v>
      </c>
      <c r="F203" s="73"/>
      <c r="G203" s="40" t="s">
        <v>351</v>
      </c>
      <c r="H203" s="40" t="s">
        <v>236</v>
      </c>
      <c r="I203" s="40" t="s">
        <v>367</v>
      </c>
      <c r="J203" s="74">
        <v>13.23</v>
      </c>
      <c r="K203" s="381">
        <f t="shared" si="19"/>
        <v>200</v>
      </c>
      <c r="L203" s="75">
        <v>200</v>
      </c>
      <c r="M203" s="75"/>
      <c r="N203" s="76" t="e">
        <f t="shared" si="20"/>
        <v>#DIV/0!</v>
      </c>
      <c r="O203" s="76">
        <f t="shared" si="21"/>
        <v>0</v>
      </c>
      <c r="P203" s="77">
        <f>IF(L203="nio",0,IF(L203&gt;0,VLOOKUP(H203,'3-Productie normen'!A:J,VLOOKUP(L203,'3-Productie normen'!$B$33:$C$38,2,FALSE),FALSE)))/VLOOKUP(B203,'2-Kosten per locatie'!$A$12:$C$33,3,FALSE)</f>
        <v>0</v>
      </c>
      <c r="Q203" s="77">
        <f t="shared" si="22"/>
        <v>0</v>
      </c>
      <c r="R203" s="78" t="str">
        <f>VLOOKUP(H203,'3-Productie normen'!A:L,12,FALSE)</f>
        <v>V</v>
      </c>
      <c r="S203" s="78"/>
      <c r="U203" s="41">
        <f t="shared" si="23"/>
        <v>2646</v>
      </c>
    </row>
    <row r="204" spans="1:21" ht="14.1" customHeight="1">
      <c r="A204" s="54">
        <f t="shared" si="18"/>
        <v>204</v>
      </c>
      <c r="B204" s="72" t="s">
        <v>401</v>
      </c>
      <c r="C204" s="72"/>
      <c r="D204" s="423" t="s">
        <v>402</v>
      </c>
      <c r="E204" s="423" t="s">
        <v>301</v>
      </c>
      <c r="F204" s="73"/>
      <c r="G204" s="72" t="s">
        <v>443</v>
      </c>
      <c r="H204" s="72" t="s">
        <v>236</v>
      </c>
      <c r="I204" s="40" t="s">
        <v>367</v>
      </c>
      <c r="J204" s="84">
        <v>6.75</v>
      </c>
      <c r="K204" s="381">
        <f t="shared" si="19"/>
        <v>200</v>
      </c>
      <c r="L204" s="75">
        <v>200</v>
      </c>
      <c r="M204" s="75"/>
      <c r="N204" s="76" t="e">
        <f t="shared" si="20"/>
        <v>#DIV/0!</v>
      </c>
      <c r="O204" s="76">
        <f t="shared" si="21"/>
        <v>0</v>
      </c>
      <c r="P204" s="77">
        <f>IF(L204="nio",0,IF(L204&gt;0,VLOOKUP(H204,'3-Productie normen'!A:J,VLOOKUP(L204,'3-Productie normen'!$B$33:$C$38,2,FALSE),FALSE)))/VLOOKUP(B204,'2-Kosten per locatie'!$A$12:$C$33,3,FALSE)</f>
        <v>0</v>
      </c>
      <c r="Q204" s="77">
        <f t="shared" si="22"/>
        <v>0</v>
      </c>
      <c r="R204" s="78" t="str">
        <f>VLOOKUP(H204,'3-Productie normen'!A:L,12,FALSE)</f>
        <v>V</v>
      </c>
      <c r="S204" s="78"/>
      <c r="U204" s="41">
        <f t="shared" si="23"/>
        <v>1350</v>
      </c>
    </row>
    <row r="205" spans="1:21" ht="14.1" customHeight="1">
      <c r="A205" s="54">
        <f t="shared" si="18"/>
        <v>205</v>
      </c>
      <c r="B205" s="72" t="s">
        <v>401</v>
      </c>
      <c r="C205" s="72"/>
      <c r="D205" s="423" t="s">
        <v>402</v>
      </c>
      <c r="E205" s="423" t="s">
        <v>301</v>
      </c>
      <c r="F205" s="73" t="s">
        <v>444</v>
      </c>
      <c r="G205" s="72" t="s">
        <v>261</v>
      </c>
      <c r="H205" s="72" t="s">
        <v>100</v>
      </c>
      <c r="I205" s="40" t="s">
        <v>367</v>
      </c>
      <c r="J205" s="84">
        <v>3.6</v>
      </c>
      <c r="K205" s="381">
        <f t="shared" si="19"/>
        <v>0</v>
      </c>
      <c r="L205" s="75" t="s">
        <v>100</v>
      </c>
      <c r="M205" s="75"/>
      <c r="N205" s="76">
        <f t="shared" si="20"/>
        <v>0</v>
      </c>
      <c r="O205" s="76">
        <f t="shared" si="21"/>
        <v>0</v>
      </c>
      <c r="P205" s="77">
        <f>IF(L205="nio",0,IF(L205&gt;0,VLOOKUP(H205,'3-Productie normen'!A:J,VLOOKUP(L205,'3-Productie normen'!$B$33:$C$38,2,FALSE),FALSE)))/VLOOKUP(B205,'2-Kosten per locatie'!$A$12:$C$33,3,FALSE)</f>
        <v>0</v>
      </c>
      <c r="Q205" s="77">
        <f t="shared" si="22"/>
        <v>0</v>
      </c>
      <c r="R205" s="78">
        <f>VLOOKUP(H205,'3-Productie normen'!A:L,12,FALSE)</f>
        <v>0</v>
      </c>
      <c r="S205" s="78"/>
      <c r="U205" s="41">
        <f t="shared" si="23"/>
        <v>0</v>
      </c>
    </row>
    <row r="206" spans="1:21" ht="14.1" customHeight="1">
      <c r="A206" s="54">
        <f t="shared" si="18"/>
        <v>206</v>
      </c>
      <c r="B206" s="72" t="s">
        <v>401</v>
      </c>
      <c r="C206" s="72"/>
      <c r="D206" s="423" t="s">
        <v>402</v>
      </c>
      <c r="E206" s="423" t="s">
        <v>301</v>
      </c>
      <c r="F206" s="73" t="s">
        <v>445</v>
      </c>
      <c r="G206" s="72" t="s">
        <v>446</v>
      </c>
      <c r="H206" s="72" t="s">
        <v>176</v>
      </c>
      <c r="I206" s="40" t="s">
        <v>408</v>
      </c>
      <c r="J206" s="84">
        <v>45.1</v>
      </c>
      <c r="K206" s="381">
        <f t="shared" si="19"/>
        <v>200</v>
      </c>
      <c r="L206" s="75">
        <v>200</v>
      </c>
      <c r="M206" s="75"/>
      <c r="N206" s="76" t="e">
        <f t="shared" si="20"/>
        <v>#DIV/0!</v>
      </c>
      <c r="O206" s="76">
        <f t="shared" si="21"/>
        <v>0</v>
      </c>
      <c r="P206" s="77">
        <f>IF(L206="nio",0,IF(L206&gt;0,VLOOKUP(H206,'3-Productie normen'!A:J,VLOOKUP(L206,'3-Productie normen'!$B$33:$C$38,2,FALSE),FALSE)))/VLOOKUP(B206,'2-Kosten per locatie'!$A$12:$C$33,3,FALSE)</f>
        <v>0</v>
      </c>
      <c r="Q206" s="77">
        <f t="shared" si="22"/>
        <v>0</v>
      </c>
      <c r="R206" s="78" t="str">
        <f>VLOOKUP(H206,'3-Productie normen'!A:L,12,FALSE)</f>
        <v>B</v>
      </c>
      <c r="S206" s="78"/>
      <c r="U206" s="41">
        <f t="shared" si="23"/>
        <v>9020</v>
      </c>
    </row>
    <row r="207" spans="1:21" ht="14.1" customHeight="1">
      <c r="A207" s="54">
        <f t="shared" si="18"/>
        <v>207</v>
      </c>
      <c r="B207" s="72" t="s">
        <v>401</v>
      </c>
      <c r="C207" s="72"/>
      <c r="D207" s="423" t="s">
        <v>402</v>
      </c>
      <c r="E207" s="423" t="s">
        <v>301</v>
      </c>
      <c r="F207" s="73" t="s">
        <v>447</v>
      </c>
      <c r="G207" s="40" t="s">
        <v>448</v>
      </c>
      <c r="H207" s="40" t="s">
        <v>259</v>
      </c>
      <c r="I207" s="40" t="s">
        <v>408</v>
      </c>
      <c r="J207" s="84">
        <v>16.899999999999999</v>
      </c>
      <c r="K207" s="381">
        <f t="shared" si="19"/>
        <v>200</v>
      </c>
      <c r="L207" s="75">
        <v>200</v>
      </c>
      <c r="M207" s="75"/>
      <c r="N207" s="76" t="e">
        <f t="shared" si="20"/>
        <v>#DIV/0!</v>
      </c>
      <c r="O207" s="76">
        <f t="shared" si="21"/>
        <v>0</v>
      </c>
      <c r="P207" s="77">
        <f>IF(L207="nio",0,IF(L207&gt;0,VLOOKUP(H207,'3-Productie normen'!A:J,VLOOKUP(L207,'3-Productie normen'!$B$33:$C$38,2,FALSE),FALSE)))/VLOOKUP(B207,'2-Kosten per locatie'!$A$12:$C$33,3,FALSE)</f>
        <v>0</v>
      </c>
      <c r="Q207" s="77">
        <f t="shared" si="22"/>
        <v>0</v>
      </c>
      <c r="R207" s="78" t="str">
        <f>VLOOKUP(H207,'3-Productie normen'!A:L,12,FALSE)</f>
        <v>V</v>
      </c>
      <c r="S207" s="78"/>
      <c r="U207" s="41">
        <f t="shared" si="23"/>
        <v>3379.9999999999995</v>
      </c>
    </row>
    <row r="208" spans="1:21" ht="14.1" customHeight="1">
      <c r="A208" s="54">
        <f t="shared" si="18"/>
        <v>208</v>
      </c>
      <c r="B208" s="72" t="s">
        <v>401</v>
      </c>
      <c r="C208" s="72"/>
      <c r="D208" s="423" t="s">
        <v>402</v>
      </c>
      <c r="E208" s="423" t="s">
        <v>301</v>
      </c>
      <c r="F208" s="73" t="s">
        <v>449</v>
      </c>
      <c r="G208" s="40" t="s">
        <v>364</v>
      </c>
      <c r="H208" s="40" t="s">
        <v>176</v>
      </c>
      <c r="I208" s="40" t="s">
        <v>408</v>
      </c>
      <c r="J208" s="84">
        <v>10.7</v>
      </c>
      <c r="K208" s="381">
        <f t="shared" si="19"/>
        <v>200</v>
      </c>
      <c r="L208" s="75">
        <v>200</v>
      </c>
      <c r="M208" s="75"/>
      <c r="N208" s="76" t="e">
        <f t="shared" si="20"/>
        <v>#DIV/0!</v>
      </c>
      <c r="O208" s="76">
        <f t="shared" si="21"/>
        <v>0</v>
      </c>
      <c r="P208" s="77">
        <f>IF(L208="nio",0,IF(L208&gt;0,VLOOKUP(H208,'3-Productie normen'!A:J,VLOOKUP(L208,'3-Productie normen'!$B$33:$C$38,2,FALSE),FALSE)))/VLOOKUP(B208,'2-Kosten per locatie'!$A$12:$C$33,3,FALSE)</f>
        <v>0</v>
      </c>
      <c r="Q208" s="77">
        <f t="shared" si="22"/>
        <v>0</v>
      </c>
      <c r="R208" s="78" t="str">
        <f>VLOOKUP(H208,'3-Productie normen'!A:L,12,FALSE)</f>
        <v>B</v>
      </c>
      <c r="S208" s="78"/>
      <c r="U208" s="41">
        <f t="shared" si="23"/>
        <v>2140</v>
      </c>
    </row>
    <row r="209" spans="1:21" ht="14.1" customHeight="1">
      <c r="A209" s="54">
        <f t="shared" si="18"/>
        <v>209</v>
      </c>
      <c r="B209" s="72" t="s">
        <v>401</v>
      </c>
      <c r="C209" s="72"/>
      <c r="D209" s="423" t="s">
        <v>402</v>
      </c>
      <c r="E209" s="423" t="s">
        <v>301</v>
      </c>
      <c r="F209" s="73" t="s">
        <v>450</v>
      </c>
      <c r="G209" s="40" t="s">
        <v>451</v>
      </c>
      <c r="H209" s="40" t="s">
        <v>309</v>
      </c>
      <c r="I209" s="40" t="s">
        <v>408</v>
      </c>
      <c r="J209" s="84">
        <v>34.1</v>
      </c>
      <c r="K209" s="381">
        <f t="shared" si="19"/>
        <v>200</v>
      </c>
      <c r="L209" s="75">
        <v>200</v>
      </c>
      <c r="M209" s="75"/>
      <c r="N209" s="76" t="e">
        <f t="shared" si="20"/>
        <v>#DIV/0!</v>
      </c>
      <c r="O209" s="76">
        <f t="shared" si="21"/>
        <v>0</v>
      </c>
      <c r="P209" s="77">
        <f>IF(L209="nio",0,IF(L209&gt;0,VLOOKUP(H209,'3-Productie normen'!A:J,VLOOKUP(L209,'3-Productie normen'!$B$33:$C$38,2,FALSE),FALSE)))/VLOOKUP(B209,'2-Kosten per locatie'!$A$12:$C$33,3,FALSE)</f>
        <v>0</v>
      </c>
      <c r="Q209" s="77">
        <f t="shared" si="22"/>
        <v>0</v>
      </c>
      <c r="R209" s="78" t="str">
        <f>VLOOKUP(H209,'3-Productie normen'!A:L,12,FALSE)</f>
        <v>L</v>
      </c>
      <c r="S209" s="78"/>
      <c r="U209" s="41">
        <f t="shared" si="23"/>
        <v>6820</v>
      </c>
    </row>
    <row r="210" spans="1:21" ht="14.1" customHeight="1">
      <c r="A210" s="54">
        <f t="shared" si="18"/>
        <v>210</v>
      </c>
      <c r="B210" s="72" t="s">
        <v>401</v>
      </c>
      <c r="C210" s="72"/>
      <c r="D210" s="423" t="s">
        <v>402</v>
      </c>
      <c r="E210" s="423" t="s">
        <v>301</v>
      </c>
      <c r="F210" s="73" t="s">
        <v>452</v>
      </c>
      <c r="G210" s="40" t="s">
        <v>453</v>
      </c>
      <c r="H210" s="40" t="s">
        <v>100</v>
      </c>
      <c r="I210" s="40" t="s">
        <v>408</v>
      </c>
      <c r="J210" s="84">
        <v>4</v>
      </c>
      <c r="K210" s="381">
        <f t="shared" si="19"/>
        <v>0</v>
      </c>
      <c r="L210" s="75" t="s">
        <v>100</v>
      </c>
      <c r="M210" s="75"/>
      <c r="N210" s="76">
        <f t="shared" si="20"/>
        <v>0</v>
      </c>
      <c r="O210" s="76">
        <f t="shared" si="21"/>
        <v>0</v>
      </c>
      <c r="P210" s="77">
        <f>IF(L210="nio",0,IF(L210&gt;0,VLOOKUP(H210,'3-Productie normen'!A:J,VLOOKUP(L210,'3-Productie normen'!$B$33:$C$38,2,FALSE),FALSE)))/VLOOKUP(B210,'2-Kosten per locatie'!$A$12:$C$33,3,FALSE)</f>
        <v>0</v>
      </c>
      <c r="Q210" s="77">
        <f t="shared" si="22"/>
        <v>0</v>
      </c>
      <c r="R210" s="78">
        <f>VLOOKUP(H210,'3-Productie normen'!A:L,12,FALSE)</f>
        <v>0</v>
      </c>
      <c r="S210" s="78"/>
      <c r="U210" s="41">
        <f t="shared" si="23"/>
        <v>0</v>
      </c>
    </row>
    <row r="211" spans="1:21" ht="14.1" customHeight="1">
      <c r="A211" s="54">
        <f t="shared" si="18"/>
        <v>211</v>
      </c>
      <c r="B211" s="72" t="s">
        <v>401</v>
      </c>
      <c r="C211" s="72"/>
      <c r="D211" s="423" t="s">
        <v>402</v>
      </c>
      <c r="E211" s="423" t="s">
        <v>301</v>
      </c>
      <c r="F211" s="73" t="s">
        <v>420</v>
      </c>
      <c r="G211" s="72" t="s">
        <v>454</v>
      </c>
      <c r="H211" s="72" t="s">
        <v>176</v>
      </c>
      <c r="I211" s="40" t="s">
        <v>408</v>
      </c>
      <c r="J211" s="84">
        <v>9.4</v>
      </c>
      <c r="K211" s="381">
        <f t="shared" si="19"/>
        <v>200</v>
      </c>
      <c r="L211" s="75">
        <v>200</v>
      </c>
      <c r="M211" s="75"/>
      <c r="N211" s="76" t="e">
        <f t="shared" si="20"/>
        <v>#DIV/0!</v>
      </c>
      <c r="O211" s="76">
        <f t="shared" si="21"/>
        <v>0</v>
      </c>
      <c r="P211" s="77">
        <f>IF(L211="nio",0,IF(L211&gt;0,VLOOKUP(H211,'3-Productie normen'!A:J,VLOOKUP(L211,'3-Productie normen'!$B$33:$C$38,2,FALSE),FALSE)))/VLOOKUP(B211,'2-Kosten per locatie'!$A$12:$C$33,3,FALSE)</f>
        <v>0</v>
      </c>
      <c r="Q211" s="77">
        <f t="shared" si="22"/>
        <v>0</v>
      </c>
      <c r="R211" s="78" t="str">
        <f>VLOOKUP(H211,'3-Productie normen'!A:L,12,FALSE)</f>
        <v>B</v>
      </c>
      <c r="S211" s="78"/>
      <c r="U211" s="41">
        <f t="shared" si="23"/>
        <v>1880</v>
      </c>
    </row>
    <row r="212" spans="1:21" ht="14.1" customHeight="1">
      <c r="A212" s="54">
        <f t="shared" si="18"/>
        <v>212</v>
      </c>
      <c r="B212" s="72" t="s">
        <v>401</v>
      </c>
      <c r="C212" s="72"/>
      <c r="D212" s="423" t="s">
        <v>402</v>
      </c>
      <c r="E212" s="423" t="s">
        <v>301</v>
      </c>
      <c r="F212" s="73" t="s">
        <v>455</v>
      </c>
      <c r="G212" s="72" t="s">
        <v>456</v>
      </c>
      <c r="H212" s="72" t="s">
        <v>265</v>
      </c>
      <c r="I212" s="40" t="s">
        <v>408</v>
      </c>
      <c r="J212" s="84">
        <v>49</v>
      </c>
      <c r="K212" s="381">
        <f t="shared" si="19"/>
        <v>200</v>
      </c>
      <c r="L212" s="75">
        <v>200</v>
      </c>
      <c r="M212" s="75"/>
      <c r="N212" s="76" t="e">
        <f t="shared" si="20"/>
        <v>#DIV/0!</v>
      </c>
      <c r="O212" s="76">
        <f t="shared" si="21"/>
        <v>0</v>
      </c>
      <c r="P212" s="77">
        <f>IF(L212="nio",0,IF(L212&gt;0,VLOOKUP(H212,'3-Productie normen'!A:J,VLOOKUP(L212,'3-Productie normen'!$B$33:$C$38,2,FALSE),FALSE)))/VLOOKUP(B212,'2-Kosten per locatie'!$A$12:$C$33,3,FALSE)</f>
        <v>0</v>
      </c>
      <c r="Q212" s="77">
        <f t="shared" si="22"/>
        <v>0</v>
      </c>
      <c r="R212" s="78" t="str">
        <f>VLOOKUP(H212,'3-Productie normen'!A:L,12,FALSE)</f>
        <v>L</v>
      </c>
      <c r="S212" s="78"/>
      <c r="U212" s="41">
        <f t="shared" si="23"/>
        <v>9800</v>
      </c>
    </row>
    <row r="213" spans="1:21" ht="14.1" customHeight="1">
      <c r="A213" s="54">
        <f t="shared" si="18"/>
        <v>213</v>
      </c>
      <c r="B213" s="72" t="s">
        <v>401</v>
      </c>
      <c r="C213" s="72"/>
      <c r="D213" s="423" t="s">
        <v>402</v>
      </c>
      <c r="E213" s="423" t="s">
        <v>333</v>
      </c>
      <c r="F213" s="73" t="s">
        <v>457</v>
      </c>
      <c r="G213" s="72" t="s">
        <v>366</v>
      </c>
      <c r="H213" s="72" t="s">
        <v>259</v>
      </c>
      <c r="I213" s="40" t="s">
        <v>367</v>
      </c>
      <c r="J213" s="84">
        <v>82</v>
      </c>
      <c r="K213" s="381">
        <f t="shared" si="19"/>
        <v>200</v>
      </c>
      <c r="L213" s="75">
        <v>200</v>
      </c>
      <c r="M213" s="75"/>
      <c r="N213" s="76" t="e">
        <f t="shared" si="20"/>
        <v>#DIV/0!</v>
      </c>
      <c r="O213" s="76">
        <f t="shared" si="21"/>
        <v>0</v>
      </c>
      <c r="P213" s="77">
        <f>IF(L213="nio",0,IF(L213&gt;0,VLOOKUP(H213,'3-Productie normen'!A:J,VLOOKUP(L213,'3-Productie normen'!$B$33:$C$38,2,FALSE),FALSE)))/VLOOKUP(B213,'2-Kosten per locatie'!$A$12:$C$33,3,FALSE)</f>
        <v>0</v>
      </c>
      <c r="Q213" s="77">
        <f t="shared" si="22"/>
        <v>0</v>
      </c>
      <c r="R213" s="78" t="str">
        <f>VLOOKUP(H213,'3-Productie normen'!A:L,12,FALSE)</f>
        <v>V</v>
      </c>
      <c r="S213" s="78"/>
      <c r="U213" s="41">
        <f t="shared" si="23"/>
        <v>16400</v>
      </c>
    </row>
    <row r="214" spans="1:21" ht="14.1" customHeight="1">
      <c r="A214" s="54">
        <f t="shared" si="18"/>
        <v>214</v>
      </c>
      <c r="B214" s="72" t="s">
        <v>401</v>
      </c>
      <c r="C214" s="72"/>
      <c r="D214" s="423" t="s">
        <v>402</v>
      </c>
      <c r="E214" s="423" t="s">
        <v>333</v>
      </c>
      <c r="F214" s="73"/>
      <c r="G214" s="40" t="s">
        <v>458</v>
      </c>
      <c r="H214" s="40" t="s">
        <v>236</v>
      </c>
      <c r="I214" s="40"/>
      <c r="J214" s="84">
        <v>13.23</v>
      </c>
      <c r="K214" s="381">
        <f t="shared" si="19"/>
        <v>200</v>
      </c>
      <c r="L214" s="75">
        <v>200</v>
      </c>
      <c r="M214" s="75"/>
      <c r="N214" s="76" t="e">
        <f t="shared" si="20"/>
        <v>#DIV/0!</v>
      </c>
      <c r="O214" s="76">
        <f t="shared" si="21"/>
        <v>0</v>
      </c>
      <c r="P214" s="77">
        <f>IF(L214="nio",0,IF(L214&gt;0,VLOOKUP(H214,'3-Productie normen'!A:J,VLOOKUP(L214,'3-Productie normen'!$B$33:$C$38,2,FALSE),FALSE)))/VLOOKUP(B214,'2-Kosten per locatie'!$A$12:$C$33,3,FALSE)</f>
        <v>0</v>
      </c>
      <c r="Q214" s="77">
        <f t="shared" si="22"/>
        <v>0</v>
      </c>
      <c r="R214" s="78" t="str">
        <f>VLOOKUP(H214,'3-Productie normen'!A:L,12,FALSE)</f>
        <v>V</v>
      </c>
      <c r="S214" s="78"/>
      <c r="U214" s="41">
        <f t="shared" si="23"/>
        <v>2646</v>
      </c>
    </row>
    <row r="215" spans="1:21" ht="14.1" customHeight="1">
      <c r="A215" s="54">
        <f t="shared" si="18"/>
        <v>215</v>
      </c>
      <c r="B215" s="72" t="s">
        <v>401</v>
      </c>
      <c r="C215" s="72"/>
      <c r="D215" s="423" t="s">
        <v>402</v>
      </c>
      <c r="E215" s="423" t="s">
        <v>333</v>
      </c>
      <c r="F215" s="73" t="s">
        <v>459</v>
      </c>
      <c r="G215" s="40" t="s">
        <v>460</v>
      </c>
      <c r="H215" s="40" t="s">
        <v>265</v>
      </c>
      <c r="I215" s="40" t="s">
        <v>408</v>
      </c>
      <c r="J215" s="84">
        <v>48.9</v>
      </c>
      <c r="K215" s="381">
        <f t="shared" si="19"/>
        <v>200</v>
      </c>
      <c r="L215" s="75">
        <v>200</v>
      </c>
      <c r="M215" s="75"/>
      <c r="N215" s="76" t="e">
        <f t="shared" si="20"/>
        <v>#DIV/0!</v>
      </c>
      <c r="O215" s="76">
        <f t="shared" si="21"/>
        <v>0</v>
      </c>
      <c r="P215" s="77">
        <f>IF(L215="nio",0,IF(L215&gt;0,VLOOKUP(H215,'3-Productie normen'!A:J,VLOOKUP(L215,'3-Productie normen'!$B$33:$C$38,2,FALSE),FALSE)))/VLOOKUP(B215,'2-Kosten per locatie'!$A$12:$C$33,3,FALSE)</f>
        <v>0</v>
      </c>
      <c r="Q215" s="77">
        <f t="shared" si="22"/>
        <v>0</v>
      </c>
      <c r="R215" s="78" t="str">
        <f>VLOOKUP(H215,'3-Productie normen'!A:L,12,FALSE)</f>
        <v>L</v>
      </c>
      <c r="S215" s="78"/>
      <c r="U215" s="41">
        <f t="shared" si="23"/>
        <v>9780</v>
      </c>
    </row>
    <row r="216" spans="1:21" ht="14.1" customHeight="1">
      <c r="A216" s="54">
        <f t="shared" si="18"/>
        <v>216</v>
      </c>
      <c r="B216" s="72" t="s">
        <v>401</v>
      </c>
      <c r="C216" s="72"/>
      <c r="D216" s="423" t="s">
        <v>402</v>
      </c>
      <c r="E216" s="423" t="s">
        <v>333</v>
      </c>
      <c r="F216" s="73" t="s">
        <v>412</v>
      </c>
      <c r="G216" s="40" t="s">
        <v>413</v>
      </c>
      <c r="H216" s="40" t="s">
        <v>236</v>
      </c>
      <c r="I216" s="40" t="s">
        <v>367</v>
      </c>
      <c r="J216" s="84">
        <v>16.899999999999999</v>
      </c>
      <c r="K216" s="381">
        <f t="shared" si="19"/>
        <v>200</v>
      </c>
      <c r="L216" s="75">
        <v>200</v>
      </c>
      <c r="M216" s="75"/>
      <c r="N216" s="76" t="e">
        <f t="shared" si="20"/>
        <v>#DIV/0!</v>
      </c>
      <c r="O216" s="76">
        <f t="shared" si="21"/>
        <v>0</v>
      </c>
      <c r="P216" s="77">
        <f>IF(L216="nio",0,IF(L216&gt;0,VLOOKUP(H216,'3-Productie normen'!A:J,VLOOKUP(L216,'3-Productie normen'!$B$33:$C$38,2,FALSE),FALSE)))/VLOOKUP(B216,'2-Kosten per locatie'!$A$12:$C$33,3,FALSE)</f>
        <v>0</v>
      </c>
      <c r="Q216" s="77">
        <f t="shared" si="22"/>
        <v>0</v>
      </c>
      <c r="R216" s="78" t="str">
        <f>VLOOKUP(H216,'3-Productie normen'!A:L,12,FALSE)</f>
        <v>V</v>
      </c>
      <c r="S216" s="78"/>
      <c r="U216" s="41">
        <f t="shared" si="23"/>
        <v>3379.9999999999995</v>
      </c>
    </row>
    <row r="217" spans="1:21" ht="14.1" customHeight="1">
      <c r="A217" s="54">
        <f t="shared" si="18"/>
        <v>217</v>
      </c>
      <c r="B217" s="72" t="s">
        <v>401</v>
      </c>
      <c r="C217" s="72"/>
      <c r="D217" s="423" t="s">
        <v>402</v>
      </c>
      <c r="E217" s="423" t="s">
        <v>333</v>
      </c>
      <c r="F217" s="73" t="s">
        <v>461</v>
      </c>
      <c r="G217" s="40" t="s">
        <v>451</v>
      </c>
      <c r="H217" s="40" t="s">
        <v>309</v>
      </c>
      <c r="I217" s="40" t="s">
        <v>408</v>
      </c>
      <c r="J217" s="84">
        <v>48.7</v>
      </c>
      <c r="K217" s="381">
        <f t="shared" si="19"/>
        <v>200</v>
      </c>
      <c r="L217" s="75">
        <v>200</v>
      </c>
      <c r="M217" s="75"/>
      <c r="N217" s="76" t="e">
        <f t="shared" si="20"/>
        <v>#DIV/0!</v>
      </c>
      <c r="O217" s="76">
        <f t="shared" si="21"/>
        <v>0</v>
      </c>
      <c r="P217" s="77">
        <f>IF(L217="nio",0,IF(L217&gt;0,VLOOKUP(H217,'3-Productie normen'!A:J,VLOOKUP(L217,'3-Productie normen'!$B$33:$C$38,2,FALSE),FALSE)))/VLOOKUP(B217,'2-Kosten per locatie'!$A$12:$C$33,3,FALSE)</f>
        <v>0</v>
      </c>
      <c r="Q217" s="77">
        <f t="shared" si="22"/>
        <v>0</v>
      </c>
      <c r="R217" s="78" t="str">
        <f>VLOOKUP(H217,'3-Productie normen'!A:L,12,FALSE)</f>
        <v>L</v>
      </c>
      <c r="S217" s="78"/>
      <c r="U217" s="41">
        <f t="shared" si="23"/>
        <v>9740</v>
      </c>
    </row>
    <row r="218" spans="1:21" ht="14.1" customHeight="1">
      <c r="A218" s="54">
        <f t="shared" si="18"/>
        <v>218</v>
      </c>
      <c r="B218" s="72" t="s">
        <v>401</v>
      </c>
      <c r="C218" s="72"/>
      <c r="D218" s="423" t="s">
        <v>402</v>
      </c>
      <c r="E218" s="423" t="s">
        <v>333</v>
      </c>
      <c r="F218" s="73" t="s">
        <v>462</v>
      </c>
      <c r="G218" s="80" t="s">
        <v>451</v>
      </c>
      <c r="H218" s="80" t="s">
        <v>309</v>
      </c>
      <c r="I218" s="40" t="s">
        <v>408</v>
      </c>
      <c r="J218" s="84">
        <v>48.9</v>
      </c>
      <c r="K218" s="381">
        <f t="shared" si="19"/>
        <v>200</v>
      </c>
      <c r="L218" s="75">
        <v>200</v>
      </c>
      <c r="M218" s="75"/>
      <c r="N218" s="76" t="e">
        <f t="shared" si="20"/>
        <v>#DIV/0!</v>
      </c>
      <c r="O218" s="76">
        <f t="shared" si="21"/>
        <v>0</v>
      </c>
      <c r="P218" s="77">
        <f>IF(L218="nio",0,IF(L218&gt;0,VLOOKUP(H218,'3-Productie normen'!A:J,VLOOKUP(L218,'3-Productie normen'!$B$33:$C$38,2,FALSE),FALSE)))/VLOOKUP(B218,'2-Kosten per locatie'!$A$12:$C$33,3,FALSE)</f>
        <v>0</v>
      </c>
      <c r="Q218" s="77">
        <f t="shared" si="22"/>
        <v>0</v>
      </c>
      <c r="R218" s="78" t="str">
        <f>VLOOKUP(H218,'3-Productie normen'!A:L,12,FALSE)</f>
        <v>L</v>
      </c>
      <c r="S218" s="78"/>
      <c r="U218" s="41">
        <f t="shared" si="23"/>
        <v>9780</v>
      </c>
    </row>
    <row r="219" spans="1:21" ht="14.1" customHeight="1">
      <c r="A219" s="54">
        <f t="shared" si="18"/>
        <v>219</v>
      </c>
      <c r="B219" s="72" t="s">
        <v>401</v>
      </c>
      <c r="C219" s="72"/>
      <c r="D219" s="423" t="s">
        <v>402</v>
      </c>
      <c r="E219" s="423" t="s">
        <v>333</v>
      </c>
      <c r="F219" s="73" t="s">
        <v>463</v>
      </c>
      <c r="G219" s="40" t="s">
        <v>289</v>
      </c>
      <c r="H219" s="40" t="s">
        <v>100</v>
      </c>
      <c r="I219" s="81" t="s">
        <v>367</v>
      </c>
      <c r="J219" s="84">
        <v>3.8</v>
      </c>
      <c r="K219" s="381">
        <f t="shared" si="19"/>
        <v>0</v>
      </c>
      <c r="L219" s="75" t="s">
        <v>100</v>
      </c>
      <c r="M219" s="75"/>
      <c r="N219" s="76">
        <f t="shared" si="20"/>
        <v>0</v>
      </c>
      <c r="O219" s="76">
        <f t="shared" si="21"/>
        <v>0</v>
      </c>
      <c r="P219" s="77">
        <f>IF(L219="nio",0,IF(L219&gt;0,VLOOKUP(H219,'3-Productie normen'!A:J,VLOOKUP(L219,'3-Productie normen'!$B$33:$C$38,2,FALSE),FALSE)))/VLOOKUP(B219,'2-Kosten per locatie'!$A$12:$C$33,3,FALSE)</f>
        <v>0</v>
      </c>
      <c r="Q219" s="77">
        <f t="shared" si="22"/>
        <v>0</v>
      </c>
      <c r="R219" s="78">
        <f>VLOOKUP(H219,'3-Productie normen'!A:L,12,FALSE)</f>
        <v>0</v>
      </c>
      <c r="S219" s="78"/>
      <c r="U219" s="41">
        <f t="shared" si="23"/>
        <v>0</v>
      </c>
    </row>
    <row r="220" spans="1:21" ht="14.1" customHeight="1">
      <c r="A220" s="54">
        <f t="shared" si="18"/>
        <v>220</v>
      </c>
      <c r="B220" s="72" t="s">
        <v>401</v>
      </c>
      <c r="C220" s="72"/>
      <c r="D220" s="424" t="s">
        <v>402</v>
      </c>
      <c r="E220" s="424" t="s">
        <v>333</v>
      </c>
      <c r="F220" s="82" t="s">
        <v>464</v>
      </c>
      <c r="G220" s="83" t="s">
        <v>417</v>
      </c>
      <c r="H220" s="83" t="s">
        <v>17</v>
      </c>
      <c r="I220" s="40" t="s">
        <v>233</v>
      </c>
      <c r="J220" s="84">
        <v>1.6</v>
      </c>
      <c r="K220" s="381">
        <f t="shared" si="19"/>
        <v>200</v>
      </c>
      <c r="L220" s="75">
        <v>200</v>
      </c>
      <c r="M220" s="75"/>
      <c r="N220" s="76" t="e">
        <f t="shared" si="20"/>
        <v>#DIV/0!</v>
      </c>
      <c r="O220" s="76">
        <f t="shared" si="21"/>
        <v>0</v>
      </c>
      <c r="P220" s="77">
        <f>IF(L220="nio",0,IF(L220&gt;0,VLOOKUP(H220,'3-Productie normen'!A:J,VLOOKUP(L220,'3-Productie normen'!$B$33:$C$38,2,FALSE),FALSE)))/VLOOKUP(B220,'2-Kosten per locatie'!$A$12:$C$33,3,FALSE)</f>
        <v>0</v>
      </c>
      <c r="Q220" s="77">
        <f t="shared" si="22"/>
        <v>0</v>
      </c>
      <c r="R220" s="78" t="str">
        <f>VLOOKUP(H220,'3-Productie normen'!A:L,12,FALSE)</f>
        <v>S</v>
      </c>
      <c r="S220" s="78"/>
      <c r="U220" s="41">
        <f t="shared" si="23"/>
        <v>320</v>
      </c>
    </row>
    <row r="221" spans="1:21" ht="14.1" customHeight="1">
      <c r="A221" s="54">
        <f t="shared" si="18"/>
        <v>221</v>
      </c>
      <c r="B221" s="72" t="s">
        <v>401</v>
      </c>
      <c r="C221" s="72"/>
      <c r="D221" s="423" t="s">
        <v>402</v>
      </c>
      <c r="E221" s="423" t="s">
        <v>333</v>
      </c>
      <c r="F221" s="73" t="s">
        <v>465</v>
      </c>
      <c r="G221" s="40" t="s">
        <v>372</v>
      </c>
      <c r="H221" s="40" t="s">
        <v>17</v>
      </c>
      <c r="I221" s="40" t="s">
        <v>233</v>
      </c>
      <c r="J221" s="84">
        <v>4.0999999999999996</v>
      </c>
      <c r="K221" s="381">
        <f t="shared" si="19"/>
        <v>200</v>
      </c>
      <c r="L221" s="75">
        <v>200</v>
      </c>
      <c r="M221" s="75"/>
      <c r="N221" s="76" t="e">
        <f t="shared" si="20"/>
        <v>#DIV/0!</v>
      </c>
      <c r="O221" s="76">
        <f t="shared" si="21"/>
        <v>0</v>
      </c>
      <c r="P221" s="77">
        <f>IF(L221="nio",0,IF(L221&gt;0,VLOOKUP(H221,'3-Productie normen'!A:J,VLOOKUP(L221,'3-Productie normen'!$B$33:$C$38,2,FALSE),FALSE)))/VLOOKUP(B221,'2-Kosten per locatie'!$A$12:$C$33,3,FALSE)</f>
        <v>0</v>
      </c>
      <c r="Q221" s="77">
        <f t="shared" si="22"/>
        <v>0</v>
      </c>
      <c r="R221" s="78" t="str">
        <f>VLOOKUP(H221,'3-Productie normen'!A:L,12,FALSE)</f>
        <v>S</v>
      </c>
      <c r="S221" s="78"/>
      <c r="U221" s="41">
        <f t="shared" si="23"/>
        <v>819.99999999999989</v>
      </c>
    </row>
    <row r="222" spans="1:21" ht="14.1" customHeight="1">
      <c r="A222" s="54">
        <f t="shared" si="18"/>
        <v>222</v>
      </c>
      <c r="B222" s="72" t="s">
        <v>401</v>
      </c>
      <c r="C222" s="72"/>
      <c r="D222" s="423" t="s">
        <v>402</v>
      </c>
      <c r="E222" s="423" t="s">
        <v>333</v>
      </c>
      <c r="F222" s="73" t="s">
        <v>466</v>
      </c>
      <c r="G222" s="40" t="s">
        <v>372</v>
      </c>
      <c r="H222" s="40" t="s">
        <v>17</v>
      </c>
      <c r="I222" s="40" t="s">
        <v>233</v>
      </c>
      <c r="J222" s="84">
        <v>4.0999999999999996</v>
      </c>
      <c r="K222" s="381">
        <f t="shared" si="19"/>
        <v>200</v>
      </c>
      <c r="L222" s="75">
        <v>200</v>
      </c>
      <c r="M222" s="75"/>
      <c r="N222" s="76" t="e">
        <f t="shared" si="20"/>
        <v>#DIV/0!</v>
      </c>
      <c r="O222" s="76">
        <f t="shared" si="21"/>
        <v>0</v>
      </c>
      <c r="P222" s="77">
        <f>IF(L222="nio",0,IF(L222&gt;0,VLOOKUP(H222,'3-Productie normen'!A:J,VLOOKUP(L222,'3-Productie normen'!$B$33:$C$38,2,FALSE),FALSE)))/VLOOKUP(B222,'2-Kosten per locatie'!$A$12:$C$33,3,FALSE)</f>
        <v>0</v>
      </c>
      <c r="Q222" s="77">
        <f t="shared" si="22"/>
        <v>0</v>
      </c>
      <c r="R222" s="78" t="str">
        <f>VLOOKUP(H222,'3-Productie normen'!A:L,12,FALSE)</f>
        <v>S</v>
      </c>
      <c r="S222" s="78"/>
      <c r="U222" s="41">
        <f t="shared" si="23"/>
        <v>819.99999999999989</v>
      </c>
    </row>
    <row r="223" spans="1:21" ht="14.1" customHeight="1">
      <c r="A223" s="54">
        <f t="shared" si="18"/>
        <v>223</v>
      </c>
      <c r="B223" s="72" t="s">
        <v>401</v>
      </c>
      <c r="C223" s="72"/>
      <c r="D223" s="423" t="s">
        <v>402</v>
      </c>
      <c r="E223" s="423" t="s">
        <v>333</v>
      </c>
      <c r="F223" s="73" t="s">
        <v>467</v>
      </c>
      <c r="G223" s="40" t="s">
        <v>468</v>
      </c>
      <c r="H223" s="40" t="s">
        <v>309</v>
      </c>
      <c r="I223" s="40" t="s">
        <v>408</v>
      </c>
      <c r="J223" s="84">
        <v>13.9</v>
      </c>
      <c r="K223" s="381">
        <f t="shared" si="19"/>
        <v>200</v>
      </c>
      <c r="L223" s="75">
        <v>200</v>
      </c>
      <c r="M223" s="75"/>
      <c r="N223" s="76" t="e">
        <f t="shared" si="20"/>
        <v>#DIV/0!</v>
      </c>
      <c r="O223" s="76">
        <f t="shared" si="21"/>
        <v>0</v>
      </c>
      <c r="P223" s="77">
        <f>IF(L223="nio",0,IF(L223&gt;0,VLOOKUP(H223,'3-Productie normen'!A:J,VLOOKUP(L223,'3-Productie normen'!$B$33:$C$38,2,FALSE),FALSE)))/VLOOKUP(B223,'2-Kosten per locatie'!$A$12:$C$33,3,FALSE)</f>
        <v>0</v>
      </c>
      <c r="Q223" s="77">
        <f t="shared" si="22"/>
        <v>0</v>
      </c>
      <c r="R223" s="78" t="str">
        <f>VLOOKUP(H223,'3-Productie normen'!A:L,12,FALSE)</f>
        <v>L</v>
      </c>
      <c r="S223" s="78"/>
      <c r="U223" s="41">
        <f t="shared" si="23"/>
        <v>2780</v>
      </c>
    </row>
    <row r="224" spans="1:21" ht="14.1" customHeight="1">
      <c r="A224" s="54">
        <f t="shared" si="18"/>
        <v>224</v>
      </c>
      <c r="B224" s="72" t="s">
        <v>401</v>
      </c>
      <c r="C224" s="72"/>
      <c r="D224" s="423" t="s">
        <v>402</v>
      </c>
      <c r="E224" s="423" t="s">
        <v>333</v>
      </c>
      <c r="F224" s="73" t="s">
        <v>469</v>
      </c>
      <c r="G224" s="40" t="s">
        <v>451</v>
      </c>
      <c r="H224" s="40" t="s">
        <v>309</v>
      </c>
      <c r="I224" s="40" t="s">
        <v>408</v>
      </c>
      <c r="J224" s="84">
        <v>67.3</v>
      </c>
      <c r="K224" s="381">
        <f t="shared" si="19"/>
        <v>200</v>
      </c>
      <c r="L224" s="75">
        <v>200</v>
      </c>
      <c r="M224" s="75"/>
      <c r="N224" s="76" t="e">
        <f t="shared" si="20"/>
        <v>#DIV/0!</v>
      </c>
      <c r="O224" s="76">
        <f t="shared" si="21"/>
        <v>0</v>
      </c>
      <c r="P224" s="77">
        <f>IF(L224="nio",0,IF(L224&gt;0,VLOOKUP(H224,'3-Productie normen'!A:J,VLOOKUP(L224,'3-Productie normen'!$B$33:$C$38,2,FALSE),FALSE)))/VLOOKUP(B224,'2-Kosten per locatie'!$A$12:$C$33,3,FALSE)</f>
        <v>0</v>
      </c>
      <c r="Q224" s="77">
        <f t="shared" si="22"/>
        <v>0</v>
      </c>
      <c r="R224" s="78" t="str">
        <f>VLOOKUP(H224,'3-Productie normen'!A:L,12,FALSE)</f>
        <v>L</v>
      </c>
      <c r="S224" s="78"/>
      <c r="U224" s="41">
        <f t="shared" si="23"/>
        <v>13460</v>
      </c>
    </row>
    <row r="225" spans="1:21" ht="14.1" customHeight="1">
      <c r="A225" s="54">
        <f t="shared" si="18"/>
        <v>225</v>
      </c>
      <c r="B225" s="72" t="s">
        <v>401</v>
      </c>
      <c r="C225" s="72"/>
      <c r="D225" s="423" t="s">
        <v>402</v>
      </c>
      <c r="E225" s="423" t="s">
        <v>333</v>
      </c>
      <c r="F225" s="73" t="s">
        <v>470</v>
      </c>
      <c r="G225" s="40" t="s">
        <v>289</v>
      </c>
      <c r="H225" s="40" t="s">
        <v>100</v>
      </c>
      <c r="I225" s="40" t="s">
        <v>367</v>
      </c>
      <c r="J225" s="84">
        <v>4.5</v>
      </c>
      <c r="K225" s="381">
        <f t="shared" si="19"/>
        <v>0</v>
      </c>
      <c r="L225" s="75" t="s">
        <v>100</v>
      </c>
      <c r="M225" s="75"/>
      <c r="N225" s="76">
        <f t="shared" si="20"/>
        <v>0</v>
      </c>
      <c r="O225" s="76">
        <f t="shared" si="21"/>
        <v>0</v>
      </c>
      <c r="P225" s="77">
        <f>IF(L225="nio",0,IF(L225&gt;0,VLOOKUP(H225,'3-Productie normen'!A:J,VLOOKUP(L225,'3-Productie normen'!$B$33:$C$38,2,FALSE),FALSE)))/VLOOKUP(B225,'2-Kosten per locatie'!$A$12:$C$33,3,FALSE)</f>
        <v>0</v>
      </c>
      <c r="Q225" s="77">
        <f t="shared" si="22"/>
        <v>0</v>
      </c>
      <c r="R225" s="78">
        <f>VLOOKUP(H225,'3-Productie normen'!A:L,12,FALSE)</f>
        <v>0</v>
      </c>
      <c r="S225" s="78"/>
      <c r="U225" s="41">
        <f t="shared" si="23"/>
        <v>0</v>
      </c>
    </row>
    <row r="226" spans="1:21" ht="14.1" customHeight="1">
      <c r="A226" s="54">
        <f t="shared" si="18"/>
        <v>226</v>
      </c>
      <c r="B226" s="72" t="s">
        <v>401</v>
      </c>
      <c r="C226" s="72"/>
      <c r="D226" s="423" t="s">
        <v>402</v>
      </c>
      <c r="E226" s="423" t="s">
        <v>333</v>
      </c>
      <c r="F226" s="73" t="s">
        <v>471</v>
      </c>
      <c r="G226" s="40" t="s">
        <v>472</v>
      </c>
      <c r="H226" s="40" t="s">
        <v>176</v>
      </c>
      <c r="I226" s="40" t="s">
        <v>408</v>
      </c>
      <c r="J226" s="84">
        <v>24.1</v>
      </c>
      <c r="K226" s="381">
        <f t="shared" si="19"/>
        <v>200</v>
      </c>
      <c r="L226" s="75">
        <v>200</v>
      </c>
      <c r="M226" s="75"/>
      <c r="N226" s="76" t="e">
        <f t="shared" si="20"/>
        <v>#DIV/0!</v>
      </c>
      <c r="O226" s="76">
        <f t="shared" si="21"/>
        <v>0</v>
      </c>
      <c r="P226" s="77">
        <f>IF(L226="nio",0,IF(L226&gt;0,VLOOKUP(H226,'3-Productie normen'!A:J,VLOOKUP(L226,'3-Productie normen'!$B$33:$C$38,2,FALSE),FALSE)))/VLOOKUP(B226,'2-Kosten per locatie'!$A$12:$C$33,3,FALSE)</f>
        <v>0</v>
      </c>
      <c r="Q226" s="77">
        <f t="shared" si="22"/>
        <v>0</v>
      </c>
      <c r="R226" s="78" t="str">
        <f>VLOOKUP(H226,'3-Productie normen'!A:L,12,FALSE)</f>
        <v>B</v>
      </c>
      <c r="S226" s="78"/>
      <c r="U226" s="41">
        <f t="shared" si="23"/>
        <v>4820</v>
      </c>
    </row>
    <row r="227" spans="1:21" ht="14.1" customHeight="1">
      <c r="A227" s="54">
        <f t="shared" si="18"/>
        <v>227</v>
      </c>
      <c r="B227" s="72" t="s">
        <v>401</v>
      </c>
      <c r="C227" s="72"/>
      <c r="D227" s="423" t="s">
        <v>402</v>
      </c>
      <c r="E227" s="423" t="s">
        <v>333</v>
      </c>
      <c r="F227" s="73" t="s">
        <v>473</v>
      </c>
      <c r="G227" s="40" t="s">
        <v>474</v>
      </c>
      <c r="H227" s="40" t="s">
        <v>100</v>
      </c>
      <c r="I227" s="40" t="s">
        <v>367</v>
      </c>
      <c r="J227" s="84">
        <v>5.6</v>
      </c>
      <c r="K227" s="381">
        <f t="shared" si="19"/>
        <v>0</v>
      </c>
      <c r="L227" s="75" t="s">
        <v>100</v>
      </c>
      <c r="M227" s="75"/>
      <c r="N227" s="76">
        <f t="shared" si="20"/>
        <v>0</v>
      </c>
      <c r="O227" s="76">
        <f t="shared" si="21"/>
        <v>0</v>
      </c>
      <c r="P227" s="77">
        <f>IF(L227="nio",0,IF(L227&gt;0,VLOOKUP(H227,'3-Productie normen'!A:J,VLOOKUP(L227,'3-Productie normen'!$B$33:$C$38,2,FALSE),FALSE)))/VLOOKUP(B227,'2-Kosten per locatie'!$A$12:$C$33,3,FALSE)</f>
        <v>0</v>
      </c>
      <c r="Q227" s="77">
        <f t="shared" si="22"/>
        <v>0</v>
      </c>
      <c r="R227" s="78">
        <f>VLOOKUP(H227,'3-Productie normen'!A:L,12,FALSE)</f>
        <v>0</v>
      </c>
      <c r="S227" s="78"/>
      <c r="U227" s="41">
        <f t="shared" si="23"/>
        <v>0</v>
      </c>
    </row>
    <row r="228" spans="1:21" ht="14.1" customHeight="1">
      <c r="A228" s="54">
        <f t="shared" si="18"/>
        <v>228</v>
      </c>
      <c r="B228" s="72" t="s">
        <v>401</v>
      </c>
      <c r="C228" s="72"/>
      <c r="D228" s="423" t="s">
        <v>402</v>
      </c>
      <c r="E228" s="423" t="s">
        <v>333</v>
      </c>
      <c r="F228" s="73" t="s">
        <v>475</v>
      </c>
      <c r="G228" s="40" t="s">
        <v>451</v>
      </c>
      <c r="H228" s="40" t="s">
        <v>309</v>
      </c>
      <c r="I228" s="40" t="s">
        <v>408</v>
      </c>
      <c r="J228" s="84">
        <v>65.900000000000006</v>
      </c>
      <c r="K228" s="381">
        <f t="shared" si="19"/>
        <v>200</v>
      </c>
      <c r="L228" s="75">
        <v>200</v>
      </c>
      <c r="M228" s="75"/>
      <c r="N228" s="76" t="e">
        <f t="shared" si="20"/>
        <v>#DIV/0!</v>
      </c>
      <c r="O228" s="76">
        <f t="shared" si="21"/>
        <v>0</v>
      </c>
      <c r="P228" s="77">
        <f>IF(L228="nio",0,IF(L228&gt;0,VLOOKUP(H228,'3-Productie normen'!A:J,VLOOKUP(L228,'3-Productie normen'!$B$33:$C$38,2,FALSE),FALSE)))/VLOOKUP(B228,'2-Kosten per locatie'!$A$12:$C$33,3,FALSE)</f>
        <v>0</v>
      </c>
      <c r="Q228" s="77">
        <f t="shared" si="22"/>
        <v>0</v>
      </c>
      <c r="R228" s="78" t="str">
        <f>VLOOKUP(H228,'3-Productie normen'!A:L,12,FALSE)</f>
        <v>L</v>
      </c>
      <c r="S228" s="78"/>
      <c r="U228" s="41">
        <f t="shared" si="23"/>
        <v>13180.000000000002</v>
      </c>
    </row>
    <row r="229" spans="1:21" ht="14.1" customHeight="1">
      <c r="A229" s="54">
        <f t="shared" si="18"/>
        <v>229</v>
      </c>
      <c r="B229" s="72" t="s">
        <v>401</v>
      </c>
      <c r="C229" s="72"/>
      <c r="D229" s="423" t="s">
        <v>402</v>
      </c>
      <c r="E229" s="423" t="s">
        <v>342</v>
      </c>
      <c r="F229" s="73"/>
      <c r="G229" s="40" t="s">
        <v>413</v>
      </c>
      <c r="H229" s="40" t="s">
        <v>236</v>
      </c>
      <c r="I229" s="40" t="s">
        <v>367</v>
      </c>
      <c r="J229" s="84">
        <v>16.7</v>
      </c>
      <c r="K229" s="381">
        <f t="shared" si="19"/>
        <v>200</v>
      </c>
      <c r="L229" s="75">
        <v>200</v>
      </c>
      <c r="M229" s="75"/>
      <c r="N229" s="76" t="e">
        <f t="shared" si="20"/>
        <v>#DIV/0!</v>
      </c>
      <c r="O229" s="76">
        <f t="shared" si="21"/>
        <v>0</v>
      </c>
      <c r="P229" s="77">
        <f>IF(L229="nio",0,IF(L229&gt;0,VLOOKUP(H229,'3-Productie normen'!A:J,VLOOKUP(L229,'3-Productie normen'!$B$33:$C$38,2,FALSE),FALSE)))/VLOOKUP(B229,'2-Kosten per locatie'!$A$12:$C$33,3,FALSE)</f>
        <v>0</v>
      </c>
      <c r="Q229" s="77">
        <f t="shared" si="22"/>
        <v>0</v>
      </c>
      <c r="R229" s="78" t="str">
        <f>VLOOKUP(H229,'3-Productie normen'!A:L,12,FALSE)</f>
        <v>V</v>
      </c>
      <c r="S229" s="78"/>
      <c r="U229" s="41">
        <f t="shared" si="23"/>
        <v>3340</v>
      </c>
    </row>
    <row r="230" spans="1:21" ht="14.1" customHeight="1">
      <c r="A230" s="54">
        <f t="shared" si="18"/>
        <v>230</v>
      </c>
      <c r="B230" s="72" t="s">
        <v>401</v>
      </c>
      <c r="C230" s="72"/>
      <c r="D230" s="423" t="s">
        <v>402</v>
      </c>
      <c r="E230" s="423" t="s">
        <v>342</v>
      </c>
      <c r="F230" s="73" t="s">
        <v>476</v>
      </c>
      <c r="G230" s="40" t="s">
        <v>289</v>
      </c>
      <c r="H230" s="40" t="s">
        <v>100</v>
      </c>
      <c r="I230" s="40" t="s">
        <v>367</v>
      </c>
      <c r="J230" s="84">
        <v>38.700000000000003</v>
      </c>
      <c r="K230" s="381">
        <f t="shared" si="19"/>
        <v>0</v>
      </c>
      <c r="L230" s="75" t="s">
        <v>100</v>
      </c>
      <c r="M230" s="75"/>
      <c r="N230" s="76">
        <f t="shared" si="20"/>
        <v>0</v>
      </c>
      <c r="O230" s="76">
        <f t="shared" si="21"/>
        <v>0</v>
      </c>
      <c r="P230" s="77">
        <f>IF(L230="nio",0,IF(L230&gt;0,VLOOKUP(H230,'3-Productie normen'!A:J,VLOOKUP(L230,'3-Productie normen'!$B$33:$C$38,2,FALSE),FALSE)))/VLOOKUP(B230,'2-Kosten per locatie'!$A$12:$C$33,3,FALSE)</f>
        <v>0</v>
      </c>
      <c r="Q230" s="77">
        <f t="shared" si="22"/>
        <v>0</v>
      </c>
      <c r="R230" s="78">
        <f>VLOOKUP(H230,'3-Productie normen'!A:L,12,FALSE)</f>
        <v>0</v>
      </c>
      <c r="S230" s="78"/>
      <c r="U230" s="41">
        <f t="shared" si="23"/>
        <v>0</v>
      </c>
    </row>
    <row r="231" spans="1:21" ht="14.1" customHeight="1">
      <c r="A231" s="54">
        <f t="shared" si="18"/>
        <v>231</v>
      </c>
      <c r="B231" s="72" t="s">
        <v>401</v>
      </c>
      <c r="C231" s="72"/>
      <c r="D231" s="423" t="s">
        <v>402</v>
      </c>
      <c r="E231" s="423" t="s">
        <v>342</v>
      </c>
      <c r="F231" s="73" t="s">
        <v>477</v>
      </c>
      <c r="G231" s="40" t="s">
        <v>478</v>
      </c>
      <c r="H231" s="40" t="s">
        <v>100</v>
      </c>
      <c r="I231" s="40" t="s">
        <v>367</v>
      </c>
      <c r="J231" s="84">
        <v>6.5</v>
      </c>
      <c r="K231" s="381">
        <f t="shared" si="19"/>
        <v>0</v>
      </c>
      <c r="L231" s="75" t="s">
        <v>100</v>
      </c>
      <c r="M231" s="75"/>
      <c r="N231" s="76">
        <f t="shared" si="20"/>
        <v>0</v>
      </c>
      <c r="O231" s="76">
        <f t="shared" si="21"/>
        <v>0</v>
      </c>
      <c r="P231" s="77">
        <f>IF(L231="nio",0,IF(L231&gt;0,VLOOKUP(H231,'3-Productie normen'!A:J,VLOOKUP(L231,'3-Productie normen'!$B$33:$C$38,2,FALSE),FALSE)))/VLOOKUP(B231,'2-Kosten per locatie'!$A$12:$C$33,3,FALSE)</f>
        <v>0</v>
      </c>
      <c r="Q231" s="77">
        <f t="shared" si="22"/>
        <v>0</v>
      </c>
      <c r="R231" s="78">
        <f>VLOOKUP(H231,'3-Productie normen'!A:L,12,FALSE)</f>
        <v>0</v>
      </c>
      <c r="S231" s="78"/>
      <c r="U231" s="41">
        <f t="shared" si="23"/>
        <v>0</v>
      </c>
    </row>
    <row r="232" spans="1:21" ht="14.1" customHeight="1">
      <c r="A232" s="54">
        <f t="shared" si="18"/>
        <v>232</v>
      </c>
      <c r="B232" s="72" t="s">
        <v>401</v>
      </c>
      <c r="C232" s="72"/>
      <c r="D232" s="423" t="s">
        <v>402</v>
      </c>
      <c r="E232" s="423" t="s">
        <v>342</v>
      </c>
      <c r="F232" s="73" t="s">
        <v>479</v>
      </c>
      <c r="G232" s="72" t="s">
        <v>480</v>
      </c>
      <c r="H232" s="72" t="s">
        <v>353</v>
      </c>
      <c r="I232" s="40" t="s">
        <v>408</v>
      </c>
      <c r="J232" s="84">
        <v>109.9</v>
      </c>
      <c r="K232" s="381">
        <f t="shared" si="19"/>
        <v>200</v>
      </c>
      <c r="L232" s="75">
        <v>200</v>
      </c>
      <c r="M232" s="75"/>
      <c r="N232" s="76" t="e">
        <f t="shared" si="20"/>
        <v>#DIV/0!</v>
      </c>
      <c r="O232" s="76">
        <f t="shared" si="21"/>
        <v>0</v>
      </c>
      <c r="P232" s="77">
        <f>IF(L232="nio",0,IF(L232&gt;0,VLOOKUP(H232,'3-Productie normen'!A:J,VLOOKUP(L232,'3-Productie normen'!$B$33:$C$38,2,FALSE),FALSE)))/VLOOKUP(B232,'2-Kosten per locatie'!$A$12:$C$33,3,FALSE)</f>
        <v>0</v>
      </c>
      <c r="Q232" s="77">
        <f t="shared" si="22"/>
        <v>0</v>
      </c>
      <c r="R232" s="78" t="str">
        <f>VLOOKUP(H232,'3-Productie normen'!A:L,12,FALSE)</f>
        <v>L</v>
      </c>
      <c r="S232" s="78"/>
      <c r="U232" s="41">
        <f t="shared" si="23"/>
        <v>21980</v>
      </c>
    </row>
    <row r="233" spans="1:21" ht="14.1" customHeight="1">
      <c r="A233" s="54">
        <f t="shared" si="18"/>
        <v>233</v>
      </c>
      <c r="B233" s="72" t="s">
        <v>401</v>
      </c>
      <c r="C233" s="72"/>
      <c r="D233" s="423" t="s">
        <v>402</v>
      </c>
      <c r="E233" s="423" t="s">
        <v>342</v>
      </c>
      <c r="F233" s="73" t="s">
        <v>481</v>
      </c>
      <c r="G233" s="72" t="s">
        <v>372</v>
      </c>
      <c r="H233" s="72" t="s">
        <v>17</v>
      </c>
      <c r="I233" s="40" t="s">
        <v>233</v>
      </c>
      <c r="J233" s="84">
        <v>1.6</v>
      </c>
      <c r="K233" s="381">
        <f t="shared" si="19"/>
        <v>200</v>
      </c>
      <c r="L233" s="75">
        <v>200</v>
      </c>
      <c r="M233" s="75"/>
      <c r="N233" s="76" t="e">
        <f t="shared" si="20"/>
        <v>#DIV/0!</v>
      </c>
      <c r="O233" s="76">
        <f t="shared" si="21"/>
        <v>0</v>
      </c>
      <c r="P233" s="77">
        <f>IF(L233="nio",0,IF(L233&gt;0,VLOOKUP(H233,'3-Productie normen'!A:J,VLOOKUP(L233,'3-Productie normen'!$B$33:$C$38,2,FALSE),FALSE)))/VLOOKUP(B233,'2-Kosten per locatie'!$A$12:$C$33,3,FALSE)</f>
        <v>0</v>
      </c>
      <c r="Q233" s="77">
        <f t="shared" si="22"/>
        <v>0</v>
      </c>
      <c r="R233" s="78" t="str">
        <f>VLOOKUP(H233,'3-Productie normen'!A:L,12,FALSE)</f>
        <v>S</v>
      </c>
      <c r="S233" s="78"/>
      <c r="U233" s="41">
        <f t="shared" si="23"/>
        <v>320</v>
      </c>
    </row>
    <row r="234" spans="1:21" ht="14.1" customHeight="1">
      <c r="A234" s="54">
        <f t="shared" si="18"/>
        <v>234</v>
      </c>
      <c r="B234" s="72" t="s">
        <v>482</v>
      </c>
      <c r="C234" s="72"/>
      <c r="D234" s="423" t="s">
        <v>483</v>
      </c>
      <c r="E234" s="423" t="s">
        <v>89</v>
      </c>
      <c r="F234" s="73">
        <v>1</v>
      </c>
      <c r="G234" s="72" t="s">
        <v>484</v>
      </c>
      <c r="H234" s="72" t="s">
        <v>90</v>
      </c>
      <c r="I234" s="40" t="s">
        <v>237</v>
      </c>
      <c r="J234" s="84">
        <v>9.32</v>
      </c>
      <c r="K234" s="381">
        <f t="shared" si="19"/>
        <v>200</v>
      </c>
      <c r="L234" s="75">
        <v>200</v>
      </c>
      <c r="M234" s="75"/>
      <c r="N234" s="76" t="e">
        <f t="shared" si="20"/>
        <v>#DIV/0!</v>
      </c>
      <c r="O234" s="76">
        <f t="shared" si="21"/>
        <v>0</v>
      </c>
      <c r="P234" s="77">
        <f>IF(L234="nio",0,IF(L234&gt;0,VLOOKUP(H234,'3-Productie normen'!A:J,VLOOKUP(L234,'3-Productie normen'!$B$33:$C$38,2,FALSE),FALSE)))/VLOOKUP(B234,'2-Kosten per locatie'!$A$12:$C$33,3,FALSE)</f>
        <v>0</v>
      </c>
      <c r="Q234" s="77">
        <f t="shared" si="22"/>
        <v>0</v>
      </c>
      <c r="R234" s="78" t="str">
        <f>VLOOKUP(H234,'3-Productie normen'!A:L,12,FALSE)</f>
        <v>V</v>
      </c>
      <c r="S234" s="78"/>
      <c r="U234" s="41">
        <f t="shared" si="23"/>
        <v>1864</v>
      </c>
    </row>
    <row r="235" spans="1:21" ht="14.1" customHeight="1">
      <c r="A235" s="54">
        <f t="shared" si="18"/>
        <v>235</v>
      </c>
      <c r="B235" s="72" t="s">
        <v>482</v>
      </c>
      <c r="C235" s="72"/>
      <c r="D235" s="423" t="s">
        <v>483</v>
      </c>
      <c r="E235" s="423" t="s">
        <v>89</v>
      </c>
      <c r="F235" s="73">
        <v>2</v>
      </c>
      <c r="G235" s="40" t="s">
        <v>485</v>
      </c>
      <c r="H235" s="40" t="s">
        <v>259</v>
      </c>
      <c r="I235" s="40" t="s">
        <v>272</v>
      </c>
      <c r="J235" s="84">
        <v>57.14</v>
      </c>
      <c r="K235" s="381">
        <f t="shared" si="19"/>
        <v>200</v>
      </c>
      <c r="L235" s="75">
        <v>200</v>
      </c>
      <c r="M235" s="75"/>
      <c r="N235" s="76" t="e">
        <f t="shared" si="20"/>
        <v>#DIV/0!</v>
      </c>
      <c r="O235" s="76">
        <f t="shared" si="21"/>
        <v>0</v>
      </c>
      <c r="P235" s="77">
        <f>IF(L235="nio",0,IF(L235&gt;0,VLOOKUP(H235,'3-Productie normen'!A:J,VLOOKUP(L235,'3-Productie normen'!$B$33:$C$38,2,FALSE),FALSE)))/VLOOKUP(B235,'2-Kosten per locatie'!$A$12:$C$33,3,FALSE)</f>
        <v>0</v>
      </c>
      <c r="Q235" s="77">
        <f t="shared" si="22"/>
        <v>0</v>
      </c>
      <c r="R235" s="78" t="str">
        <f>VLOOKUP(H235,'3-Productie normen'!A:L,12,FALSE)</f>
        <v>V</v>
      </c>
      <c r="S235" s="78"/>
      <c r="U235" s="41">
        <f t="shared" si="23"/>
        <v>11428</v>
      </c>
    </row>
    <row r="236" spans="1:21" ht="14.1" customHeight="1">
      <c r="A236" s="54">
        <f t="shared" si="18"/>
        <v>236</v>
      </c>
      <c r="B236" s="72" t="s">
        <v>482</v>
      </c>
      <c r="C236" s="72"/>
      <c r="D236" s="423" t="s">
        <v>483</v>
      </c>
      <c r="E236" s="423" t="s">
        <v>89</v>
      </c>
      <c r="F236" s="73">
        <v>3</v>
      </c>
      <c r="G236" s="40" t="s">
        <v>484</v>
      </c>
      <c r="H236" s="40" t="s">
        <v>90</v>
      </c>
      <c r="I236" s="40" t="s">
        <v>237</v>
      </c>
      <c r="J236" s="84">
        <v>6.29</v>
      </c>
      <c r="K236" s="381">
        <f t="shared" si="19"/>
        <v>200</v>
      </c>
      <c r="L236" s="75">
        <v>200</v>
      </c>
      <c r="M236" s="75"/>
      <c r="N236" s="76" t="e">
        <f t="shared" si="20"/>
        <v>#DIV/0!</v>
      </c>
      <c r="O236" s="76">
        <f t="shared" si="21"/>
        <v>0</v>
      </c>
      <c r="P236" s="77">
        <f>IF(L236="nio",0,IF(L236&gt;0,VLOOKUP(H236,'3-Productie normen'!A:J,VLOOKUP(L236,'3-Productie normen'!$B$33:$C$38,2,FALSE),FALSE)))/VLOOKUP(B236,'2-Kosten per locatie'!$A$12:$C$33,3,FALSE)</f>
        <v>0</v>
      </c>
      <c r="Q236" s="77">
        <f t="shared" si="22"/>
        <v>0</v>
      </c>
      <c r="R236" s="78" t="str">
        <f>VLOOKUP(H236,'3-Productie normen'!A:L,12,FALSE)</f>
        <v>V</v>
      </c>
      <c r="S236" s="78"/>
      <c r="U236" s="41">
        <f t="shared" si="23"/>
        <v>1258</v>
      </c>
    </row>
    <row r="237" spans="1:21" ht="14.1" customHeight="1">
      <c r="A237" s="54">
        <f t="shared" si="18"/>
        <v>237</v>
      </c>
      <c r="B237" s="72" t="s">
        <v>482</v>
      </c>
      <c r="C237" s="72"/>
      <c r="D237" s="423" t="s">
        <v>483</v>
      </c>
      <c r="E237" s="423" t="s">
        <v>89</v>
      </c>
      <c r="F237" s="73">
        <v>4</v>
      </c>
      <c r="G237" s="40" t="s">
        <v>176</v>
      </c>
      <c r="H237" s="40" t="s">
        <v>176</v>
      </c>
      <c r="I237" s="40" t="s">
        <v>229</v>
      </c>
      <c r="J237" s="84">
        <v>9.98</v>
      </c>
      <c r="K237" s="381">
        <f t="shared" si="19"/>
        <v>200</v>
      </c>
      <c r="L237" s="75">
        <v>200</v>
      </c>
      <c r="M237" s="75"/>
      <c r="N237" s="76" t="e">
        <f t="shared" si="20"/>
        <v>#DIV/0!</v>
      </c>
      <c r="O237" s="76">
        <f t="shared" si="21"/>
        <v>0</v>
      </c>
      <c r="P237" s="77">
        <f>IF(L237="nio",0,IF(L237&gt;0,VLOOKUP(H237,'3-Productie normen'!A:J,VLOOKUP(L237,'3-Productie normen'!$B$33:$C$38,2,FALSE),FALSE)))/VLOOKUP(B237,'2-Kosten per locatie'!$A$12:$C$33,3,FALSE)</f>
        <v>0</v>
      </c>
      <c r="Q237" s="77">
        <f t="shared" si="22"/>
        <v>0</v>
      </c>
      <c r="R237" s="78" t="str">
        <f>VLOOKUP(H237,'3-Productie normen'!A:L,12,FALSE)</f>
        <v>B</v>
      </c>
      <c r="S237" s="78"/>
      <c r="U237" s="41">
        <f t="shared" si="23"/>
        <v>1996</v>
      </c>
    </row>
    <row r="238" spans="1:21" ht="14.1" customHeight="1">
      <c r="A238" s="54">
        <f t="shared" si="18"/>
        <v>238</v>
      </c>
      <c r="B238" s="72" t="s">
        <v>482</v>
      </c>
      <c r="C238" s="72"/>
      <c r="D238" s="423" t="s">
        <v>483</v>
      </c>
      <c r="E238" s="423" t="s">
        <v>89</v>
      </c>
      <c r="F238" s="73">
        <v>5</v>
      </c>
      <c r="G238" s="40" t="s">
        <v>486</v>
      </c>
      <c r="H238" s="40" t="s">
        <v>256</v>
      </c>
      <c r="I238" s="40" t="s">
        <v>229</v>
      </c>
      <c r="J238" s="84">
        <v>29.46</v>
      </c>
      <c r="K238" s="381">
        <f t="shared" si="19"/>
        <v>200</v>
      </c>
      <c r="L238" s="75">
        <v>200</v>
      </c>
      <c r="M238" s="75"/>
      <c r="N238" s="76" t="e">
        <f t="shared" si="20"/>
        <v>#DIV/0!</v>
      </c>
      <c r="O238" s="76">
        <f t="shared" si="21"/>
        <v>0</v>
      </c>
      <c r="P238" s="77">
        <f>IF(L238="nio",0,IF(L238&gt;0,VLOOKUP(H238,'3-Productie normen'!A:J,VLOOKUP(L238,'3-Productie normen'!$B$33:$C$38,2,FALSE),FALSE)))/VLOOKUP(B238,'2-Kosten per locatie'!$A$12:$C$33,3,FALSE)</f>
        <v>0</v>
      </c>
      <c r="Q238" s="77">
        <f t="shared" si="22"/>
        <v>0</v>
      </c>
      <c r="R238" s="78" t="str">
        <f>VLOOKUP(H238,'3-Productie normen'!A:L,12,FALSE)</f>
        <v>V</v>
      </c>
      <c r="S238" s="78"/>
      <c r="U238" s="41">
        <f t="shared" si="23"/>
        <v>5892</v>
      </c>
    </row>
    <row r="239" spans="1:21" ht="14.1" customHeight="1">
      <c r="A239" s="54">
        <f t="shared" si="18"/>
        <v>239</v>
      </c>
      <c r="B239" s="72" t="s">
        <v>482</v>
      </c>
      <c r="C239" s="72"/>
      <c r="D239" s="425" t="s">
        <v>483</v>
      </c>
      <c r="E239" s="425" t="s">
        <v>89</v>
      </c>
      <c r="F239" s="86">
        <v>6</v>
      </c>
      <c r="G239" s="86" t="s">
        <v>17</v>
      </c>
      <c r="H239" s="86" t="s">
        <v>17</v>
      </c>
      <c r="I239" s="87" t="s">
        <v>487</v>
      </c>
      <c r="J239" s="86">
        <v>1.28</v>
      </c>
      <c r="K239" s="381">
        <f t="shared" si="19"/>
        <v>200</v>
      </c>
      <c r="L239" s="75">
        <v>200</v>
      </c>
      <c r="M239" s="75"/>
      <c r="N239" s="76" t="e">
        <f t="shared" si="20"/>
        <v>#DIV/0!</v>
      </c>
      <c r="O239" s="76">
        <f t="shared" si="21"/>
        <v>0</v>
      </c>
      <c r="P239" s="77">
        <f>IF(L239="nio",0,IF(L239&gt;0,VLOOKUP(H239,'3-Productie normen'!A:J,VLOOKUP(L239,'3-Productie normen'!$B$33:$C$38,2,FALSE),FALSE)))/VLOOKUP(B239,'2-Kosten per locatie'!$A$12:$C$33,3,FALSE)</f>
        <v>0</v>
      </c>
      <c r="Q239" s="77">
        <f t="shared" si="22"/>
        <v>0</v>
      </c>
      <c r="R239" s="78" t="str">
        <f>VLOOKUP(H239,'3-Productie normen'!A:L,12,FALSE)</f>
        <v>S</v>
      </c>
      <c r="S239" s="78"/>
      <c r="U239" s="41">
        <f t="shared" si="23"/>
        <v>256</v>
      </c>
    </row>
    <row r="240" spans="1:21" ht="14.1" customHeight="1">
      <c r="A240" s="54">
        <f t="shared" si="18"/>
        <v>240</v>
      </c>
      <c r="B240" s="72" t="s">
        <v>482</v>
      </c>
      <c r="C240" s="72"/>
      <c r="D240" s="425" t="s">
        <v>483</v>
      </c>
      <c r="E240" s="425" t="s">
        <v>89</v>
      </c>
      <c r="F240" s="86">
        <v>7</v>
      </c>
      <c r="G240" s="86" t="s">
        <v>485</v>
      </c>
      <c r="H240" s="86" t="s">
        <v>259</v>
      </c>
      <c r="I240" s="87" t="s">
        <v>229</v>
      </c>
      <c r="J240" s="86">
        <v>51.31</v>
      </c>
      <c r="K240" s="381">
        <f t="shared" si="19"/>
        <v>200</v>
      </c>
      <c r="L240" s="75">
        <v>200</v>
      </c>
      <c r="M240" s="75"/>
      <c r="N240" s="76" t="e">
        <f t="shared" si="20"/>
        <v>#DIV/0!</v>
      </c>
      <c r="O240" s="76">
        <f t="shared" si="21"/>
        <v>0</v>
      </c>
      <c r="P240" s="77">
        <f>IF(L240="nio",0,IF(L240&gt;0,VLOOKUP(H240,'3-Productie normen'!A:J,VLOOKUP(L240,'3-Productie normen'!$B$33:$C$38,2,FALSE),FALSE)))/VLOOKUP(B240,'2-Kosten per locatie'!$A$12:$C$33,3,FALSE)</f>
        <v>0</v>
      </c>
      <c r="Q240" s="77">
        <f t="shared" si="22"/>
        <v>0</v>
      </c>
      <c r="R240" s="78" t="str">
        <f>VLOOKUP(H240,'3-Productie normen'!A:L,12,FALSE)</f>
        <v>V</v>
      </c>
      <c r="S240" s="78"/>
      <c r="U240" s="41">
        <f t="shared" si="23"/>
        <v>10262</v>
      </c>
    </row>
    <row r="241" spans="1:21" ht="14.1" customHeight="1">
      <c r="A241" s="54">
        <f t="shared" si="18"/>
        <v>241</v>
      </c>
      <c r="B241" s="72" t="s">
        <v>482</v>
      </c>
      <c r="C241" s="72"/>
      <c r="D241" s="425" t="s">
        <v>483</v>
      </c>
      <c r="E241" s="425" t="s">
        <v>89</v>
      </c>
      <c r="F241" s="86">
        <v>8</v>
      </c>
      <c r="G241" s="86" t="s">
        <v>17</v>
      </c>
      <c r="H241" s="86" t="s">
        <v>17</v>
      </c>
      <c r="I241" s="87" t="s">
        <v>487</v>
      </c>
      <c r="J241" s="86">
        <v>2.58</v>
      </c>
      <c r="K241" s="381">
        <f t="shared" si="19"/>
        <v>200</v>
      </c>
      <c r="L241" s="75">
        <v>200</v>
      </c>
      <c r="M241" s="75"/>
      <c r="N241" s="76" t="e">
        <f t="shared" si="20"/>
        <v>#DIV/0!</v>
      </c>
      <c r="O241" s="76">
        <f t="shared" si="21"/>
        <v>0</v>
      </c>
      <c r="P241" s="77">
        <f>IF(L241="nio",0,IF(L241&gt;0,VLOOKUP(H241,'3-Productie normen'!A:J,VLOOKUP(L241,'3-Productie normen'!$B$33:$C$38,2,FALSE),FALSE)))/VLOOKUP(B241,'2-Kosten per locatie'!$A$12:$C$33,3,FALSE)</f>
        <v>0</v>
      </c>
      <c r="Q241" s="77">
        <f t="shared" si="22"/>
        <v>0</v>
      </c>
      <c r="R241" s="78" t="str">
        <f>VLOOKUP(H241,'3-Productie normen'!A:L,12,FALSE)</f>
        <v>S</v>
      </c>
      <c r="S241" s="78"/>
      <c r="U241" s="41">
        <f t="shared" si="23"/>
        <v>516</v>
      </c>
    </row>
    <row r="242" spans="1:21" ht="14.1" customHeight="1">
      <c r="A242" s="54">
        <f t="shared" si="18"/>
        <v>242</v>
      </c>
      <c r="B242" s="72" t="s">
        <v>482</v>
      </c>
      <c r="C242" s="72"/>
      <c r="D242" s="425" t="s">
        <v>483</v>
      </c>
      <c r="E242" s="425">
        <v>13</v>
      </c>
      <c r="F242" s="86">
        <v>9</v>
      </c>
      <c r="G242" s="86" t="s">
        <v>265</v>
      </c>
      <c r="H242" s="86" t="s">
        <v>265</v>
      </c>
      <c r="I242" s="87" t="s">
        <v>229</v>
      </c>
      <c r="J242" s="86">
        <v>53.89</v>
      </c>
      <c r="K242" s="381">
        <f t="shared" si="19"/>
        <v>200</v>
      </c>
      <c r="L242" s="75">
        <v>200</v>
      </c>
      <c r="M242" s="75"/>
      <c r="N242" s="76" t="e">
        <f t="shared" si="20"/>
        <v>#DIV/0!</v>
      </c>
      <c r="O242" s="76">
        <f t="shared" si="21"/>
        <v>0</v>
      </c>
      <c r="P242" s="77">
        <f>IF(L242="nio",0,IF(L242&gt;0,VLOOKUP(H242,'3-Productie normen'!A:J,VLOOKUP(L242,'3-Productie normen'!$B$33:$C$38,2,FALSE),FALSE)))/VLOOKUP(B242,'2-Kosten per locatie'!$A$12:$C$33,3,FALSE)</f>
        <v>0</v>
      </c>
      <c r="Q242" s="77">
        <f t="shared" si="22"/>
        <v>0</v>
      </c>
      <c r="R242" s="78" t="str">
        <f>VLOOKUP(H242,'3-Productie normen'!A:L,12,FALSE)</f>
        <v>L</v>
      </c>
      <c r="S242" s="78"/>
      <c r="U242" s="41">
        <f t="shared" si="23"/>
        <v>10778</v>
      </c>
    </row>
    <row r="243" spans="1:21" ht="14.1" customHeight="1">
      <c r="A243" s="54">
        <f t="shared" si="18"/>
        <v>243</v>
      </c>
      <c r="B243" s="72" t="s">
        <v>482</v>
      </c>
      <c r="C243" s="72"/>
      <c r="D243" s="425" t="s">
        <v>483</v>
      </c>
      <c r="E243" s="425" t="s">
        <v>89</v>
      </c>
      <c r="F243" s="86">
        <v>10</v>
      </c>
      <c r="G243" s="86" t="s">
        <v>265</v>
      </c>
      <c r="H243" s="86" t="s">
        <v>265</v>
      </c>
      <c r="I243" s="87" t="s">
        <v>229</v>
      </c>
      <c r="J243" s="86">
        <v>54.74</v>
      </c>
      <c r="K243" s="381">
        <f t="shared" si="19"/>
        <v>200</v>
      </c>
      <c r="L243" s="75">
        <v>200</v>
      </c>
      <c r="M243" s="75"/>
      <c r="N243" s="76" t="e">
        <f t="shared" si="20"/>
        <v>#DIV/0!</v>
      </c>
      <c r="O243" s="76">
        <f t="shared" si="21"/>
        <v>0</v>
      </c>
      <c r="P243" s="77">
        <f>IF(L243="nio",0,IF(L243&gt;0,VLOOKUP(H243,'3-Productie normen'!A:J,VLOOKUP(L243,'3-Productie normen'!$B$33:$C$38,2,FALSE),FALSE)))/VLOOKUP(B243,'2-Kosten per locatie'!$A$12:$C$33,3,FALSE)</f>
        <v>0</v>
      </c>
      <c r="Q243" s="77">
        <f t="shared" si="22"/>
        <v>0</v>
      </c>
      <c r="R243" s="78" t="str">
        <f>VLOOKUP(H243,'3-Productie normen'!A:L,12,FALSE)</f>
        <v>L</v>
      </c>
      <c r="S243" s="78"/>
      <c r="U243" s="41">
        <f t="shared" si="23"/>
        <v>10948</v>
      </c>
    </row>
    <row r="244" spans="1:21" ht="14.1" customHeight="1">
      <c r="A244" s="54">
        <f t="shared" si="18"/>
        <v>244</v>
      </c>
      <c r="B244" s="72" t="s">
        <v>482</v>
      </c>
      <c r="C244" s="72"/>
      <c r="D244" s="425" t="s">
        <v>483</v>
      </c>
      <c r="E244" s="425" t="s">
        <v>89</v>
      </c>
      <c r="F244" s="86">
        <v>11</v>
      </c>
      <c r="G244" s="86" t="s">
        <v>485</v>
      </c>
      <c r="H244" s="86" t="s">
        <v>259</v>
      </c>
      <c r="I244" s="86" t="s">
        <v>229</v>
      </c>
      <c r="J244" s="86">
        <v>56.48</v>
      </c>
      <c r="K244" s="381">
        <f t="shared" si="19"/>
        <v>200</v>
      </c>
      <c r="L244" s="75">
        <v>200</v>
      </c>
      <c r="M244" s="75"/>
      <c r="N244" s="76" t="e">
        <f t="shared" si="20"/>
        <v>#DIV/0!</v>
      </c>
      <c r="O244" s="76">
        <f t="shared" si="21"/>
        <v>0</v>
      </c>
      <c r="P244" s="77">
        <f>IF(L244="nio",0,IF(L244&gt;0,VLOOKUP(H244,'3-Productie normen'!A:J,VLOOKUP(L244,'3-Productie normen'!$B$33:$C$38,2,FALSE),FALSE)))/VLOOKUP(B244,'2-Kosten per locatie'!$A$12:$C$33,3,FALSE)</f>
        <v>0</v>
      </c>
      <c r="Q244" s="77">
        <f t="shared" si="22"/>
        <v>0</v>
      </c>
      <c r="R244" s="78" t="str">
        <f>VLOOKUP(H244,'3-Productie normen'!A:L,12,FALSE)</f>
        <v>V</v>
      </c>
      <c r="S244" s="78"/>
      <c r="U244" s="41">
        <f t="shared" si="23"/>
        <v>11296</v>
      </c>
    </row>
    <row r="245" spans="1:21" ht="14.1" customHeight="1">
      <c r="A245" s="54">
        <f t="shared" si="18"/>
        <v>245</v>
      </c>
      <c r="B245" s="72" t="s">
        <v>482</v>
      </c>
      <c r="C245" s="72"/>
      <c r="D245" s="425" t="s">
        <v>483</v>
      </c>
      <c r="E245" s="425" t="s">
        <v>89</v>
      </c>
      <c r="F245" s="86">
        <v>12</v>
      </c>
      <c r="G245" s="86" t="s">
        <v>17</v>
      </c>
      <c r="H245" s="86" t="s">
        <v>17</v>
      </c>
      <c r="I245" s="86" t="s">
        <v>487</v>
      </c>
      <c r="J245" s="86">
        <v>4.03</v>
      </c>
      <c r="K245" s="381">
        <f t="shared" si="19"/>
        <v>200</v>
      </c>
      <c r="L245" s="75">
        <v>200</v>
      </c>
      <c r="M245" s="75"/>
      <c r="N245" s="76" t="e">
        <f t="shared" si="20"/>
        <v>#DIV/0!</v>
      </c>
      <c r="O245" s="76">
        <f t="shared" si="21"/>
        <v>0</v>
      </c>
      <c r="P245" s="77">
        <f>IF(L245="nio",0,IF(L245&gt;0,VLOOKUP(H245,'3-Productie normen'!A:J,VLOOKUP(L245,'3-Productie normen'!$B$33:$C$38,2,FALSE),FALSE)))/VLOOKUP(B245,'2-Kosten per locatie'!$A$12:$C$33,3,FALSE)</f>
        <v>0</v>
      </c>
      <c r="Q245" s="77">
        <f t="shared" si="22"/>
        <v>0</v>
      </c>
      <c r="R245" s="78" t="str">
        <f>VLOOKUP(H245,'3-Productie normen'!A:L,12,FALSE)</f>
        <v>S</v>
      </c>
      <c r="S245" s="78"/>
      <c r="U245" s="41">
        <f t="shared" si="23"/>
        <v>806</v>
      </c>
    </row>
    <row r="246" spans="1:21" ht="14.1" customHeight="1">
      <c r="A246" s="54">
        <f t="shared" si="18"/>
        <v>246</v>
      </c>
      <c r="B246" s="72" t="s">
        <v>482</v>
      </c>
      <c r="C246" s="72"/>
      <c r="D246" s="425" t="s">
        <v>483</v>
      </c>
      <c r="E246" s="425" t="s">
        <v>89</v>
      </c>
      <c r="F246" s="86">
        <v>13</v>
      </c>
      <c r="G246" s="86" t="s">
        <v>1</v>
      </c>
      <c r="H246" s="86" t="s">
        <v>1</v>
      </c>
      <c r="I246" s="86" t="s">
        <v>487</v>
      </c>
      <c r="J246" s="86">
        <v>28.33</v>
      </c>
      <c r="K246" s="381">
        <f t="shared" si="19"/>
        <v>200</v>
      </c>
      <c r="L246" s="75">
        <v>200</v>
      </c>
      <c r="M246" s="75"/>
      <c r="N246" s="76" t="e">
        <f t="shared" si="20"/>
        <v>#DIV/0!</v>
      </c>
      <c r="O246" s="76">
        <f t="shared" si="21"/>
        <v>0</v>
      </c>
      <c r="P246" s="77">
        <f>IF(L246="nio",0,IF(L246&gt;0,VLOOKUP(H246,'3-Productie normen'!A:J,VLOOKUP(L246,'3-Productie normen'!$B$33:$C$38,2,FALSE),FALSE)))/VLOOKUP(B246,'2-Kosten per locatie'!$A$12:$C$33,3,FALSE)</f>
        <v>0</v>
      </c>
      <c r="Q246" s="77">
        <f t="shared" si="22"/>
        <v>0</v>
      </c>
      <c r="R246" s="78" t="str">
        <f>VLOOKUP(H246,'3-Productie normen'!A:L,12,FALSE)</f>
        <v>S</v>
      </c>
      <c r="S246" s="78"/>
      <c r="U246" s="41">
        <f t="shared" si="23"/>
        <v>5666</v>
      </c>
    </row>
    <row r="247" spans="1:21" ht="14.1" customHeight="1">
      <c r="A247" s="54">
        <f t="shared" si="18"/>
        <v>247</v>
      </c>
      <c r="B247" s="72" t="s">
        <v>482</v>
      </c>
      <c r="C247" s="72"/>
      <c r="D247" s="425" t="s">
        <v>483</v>
      </c>
      <c r="E247" s="425"/>
      <c r="F247" s="86">
        <v>14</v>
      </c>
      <c r="G247" s="86" t="s">
        <v>1</v>
      </c>
      <c r="H247" s="86" t="s">
        <v>1</v>
      </c>
      <c r="I247" s="86" t="s">
        <v>487</v>
      </c>
      <c r="J247" s="86">
        <v>28.33</v>
      </c>
      <c r="K247" s="381">
        <f t="shared" si="19"/>
        <v>200</v>
      </c>
      <c r="L247" s="75">
        <v>200</v>
      </c>
      <c r="M247" s="75"/>
      <c r="N247" s="76" t="e">
        <f t="shared" si="20"/>
        <v>#DIV/0!</v>
      </c>
      <c r="O247" s="76">
        <f t="shared" si="21"/>
        <v>0</v>
      </c>
      <c r="P247" s="77">
        <f>IF(L247="nio",0,IF(L247&gt;0,VLOOKUP(H247,'3-Productie normen'!A:J,VLOOKUP(L247,'3-Productie normen'!$B$33:$C$38,2,FALSE),FALSE)))/VLOOKUP(B247,'2-Kosten per locatie'!$A$12:$C$33,3,FALSE)</f>
        <v>0</v>
      </c>
      <c r="Q247" s="77">
        <f t="shared" si="22"/>
        <v>0</v>
      </c>
      <c r="R247" s="78" t="str">
        <f>VLOOKUP(H247,'3-Productie normen'!A:L,12,FALSE)</f>
        <v>S</v>
      </c>
      <c r="S247" s="78"/>
      <c r="U247" s="41">
        <f t="shared" si="23"/>
        <v>5666</v>
      </c>
    </row>
    <row r="248" spans="1:21" ht="14.1" customHeight="1">
      <c r="A248" s="54">
        <f t="shared" si="18"/>
        <v>248</v>
      </c>
      <c r="B248" s="72" t="s">
        <v>482</v>
      </c>
      <c r="C248" s="72"/>
      <c r="D248" s="425" t="s">
        <v>483</v>
      </c>
      <c r="E248" s="425" t="s">
        <v>89</v>
      </c>
      <c r="F248" s="86">
        <v>15</v>
      </c>
      <c r="G248" s="86" t="s">
        <v>286</v>
      </c>
      <c r="H248" s="86" t="s">
        <v>286</v>
      </c>
      <c r="I248" s="86" t="s">
        <v>487</v>
      </c>
      <c r="J248" s="86">
        <v>179.01</v>
      </c>
      <c r="K248" s="381">
        <f t="shared" si="19"/>
        <v>200</v>
      </c>
      <c r="L248" s="75">
        <v>200</v>
      </c>
      <c r="M248" s="75"/>
      <c r="N248" s="76" t="e">
        <f t="shared" si="20"/>
        <v>#DIV/0!</v>
      </c>
      <c r="O248" s="76">
        <f t="shared" si="21"/>
        <v>0</v>
      </c>
      <c r="P248" s="77">
        <f>IF(L248="nio",0,IF(L248&gt;0,VLOOKUP(H248,'3-Productie normen'!A:J,VLOOKUP(L248,'3-Productie normen'!$B$33:$C$38,2,FALSE),FALSE)))/VLOOKUP(B248,'2-Kosten per locatie'!$A$12:$C$33,3,FALSE)</f>
        <v>0</v>
      </c>
      <c r="Q248" s="77">
        <f t="shared" si="22"/>
        <v>0</v>
      </c>
      <c r="R248" s="78" t="str">
        <f>VLOOKUP(H248,'3-Productie normen'!A:L,12,FALSE)</f>
        <v>V</v>
      </c>
      <c r="S248" s="78"/>
      <c r="U248" s="41">
        <f t="shared" si="23"/>
        <v>35802</v>
      </c>
    </row>
    <row r="249" spans="1:21" ht="14.1" customHeight="1">
      <c r="A249" s="54">
        <f t="shared" si="18"/>
        <v>249</v>
      </c>
      <c r="B249" s="72" t="s">
        <v>482</v>
      </c>
      <c r="C249" s="72"/>
      <c r="D249" s="425" t="s">
        <v>483</v>
      </c>
      <c r="E249" s="425" t="s">
        <v>89</v>
      </c>
      <c r="F249" s="86">
        <v>16</v>
      </c>
      <c r="G249" s="86" t="s">
        <v>236</v>
      </c>
      <c r="H249" s="86" t="s">
        <v>236</v>
      </c>
      <c r="I249" s="86" t="s">
        <v>229</v>
      </c>
      <c r="J249" s="86">
        <v>16.079999999999998</v>
      </c>
      <c r="K249" s="381">
        <f t="shared" si="19"/>
        <v>200</v>
      </c>
      <c r="L249" s="75">
        <v>200</v>
      </c>
      <c r="M249" s="75"/>
      <c r="N249" s="76" t="e">
        <f t="shared" si="20"/>
        <v>#DIV/0!</v>
      </c>
      <c r="O249" s="76">
        <f t="shared" si="21"/>
        <v>0</v>
      </c>
      <c r="P249" s="77">
        <f>IF(L249="nio",0,IF(L249&gt;0,VLOOKUP(H249,'3-Productie normen'!A:J,VLOOKUP(L249,'3-Productie normen'!$B$33:$C$38,2,FALSE),FALSE)))/VLOOKUP(B249,'2-Kosten per locatie'!$A$12:$C$33,3,FALSE)</f>
        <v>0</v>
      </c>
      <c r="Q249" s="77">
        <f t="shared" si="22"/>
        <v>0</v>
      </c>
      <c r="R249" s="78" t="str">
        <f>VLOOKUP(H249,'3-Productie normen'!A:L,12,FALSE)</f>
        <v>V</v>
      </c>
      <c r="S249" s="78"/>
      <c r="U249" s="41">
        <f t="shared" si="23"/>
        <v>3215.9999999999995</v>
      </c>
    </row>
    <row r="250" spans="1:21" ht="14.1" customHeight="1">
      <c r="A250" s="54">
        <f t="shared" si="18"/>
        <v>250</v>
      </c>
      <c r="B250" s="72" t="s">
        <v>482</v>
      </c>
      <c r="C250" s="72"/>
      <c r="D250" s="425" t="s">
        <v>483</v>
      </c>
      <c r="E250" s="425"/>
      <c r="F250" s="86">
        <v>17</v>
      </c>
      <c r="G250" s="86" t="s">
        <v>485</v>
      </c>
      <c r="H250" s="86" t="s">
        <v>259</v>
      </c>
      <c r="I250" s="86" t="s">
        <v>229</v>
      </c>
      <c r="J250" s="86">
        <v>13.65</v>
      </c>
      <c r="K250" s="381">
        <f t="shared" si="19"/>
        <v>200</v>
      </c>
      <c r="L250" s="75">
        <v>200</v>
      </c>
      <c r="M250" s="75"/>
      <c r="N250" s="76" t="e">
        <f t="shared" si="20"/>
        <v>#DIV/0!</v>
      </c>
      <c r="O250" s="76">
        <f t="shared" si="21"/>
        <v>0</v>
      </c>
      <c r="P250" s="77">
        <f>IF(L250="nio",0,IF(L250&gt;0,VLOOKUP(H250,'3-Productie normen'!A:J,VLOOKUP(L250,'3-Productie normen'!$B$33:$C$38,2,FALSE),FALSE)))/VLOOKUP(B250,'2-Kosten per locatie'!$A$12:$C$33,3,FALSE)</f>
        <v>0</v>
      </c>
      <c r="Q250" s="77">
        <f t="shared" si="22"/>
        <v>0</v>
      </c>
      <c r="R250" s="78" t="str">
        <f>VLOOKUP(H250,'3-Productie normen'!A:L,12,FALSE)</f>
        <v>V</v>
      </c>
      <c r="S250" s="78"/>
      <c r="U250" s="41">
        <f t="shared" si="23"/>
        <v>2730</v>
      </c>
    </row>
    <row r="251" spans="1:21" ht="14.1" customHeight="1">
      <c r="A251" s="54">
        <f t="shared" si="18"/>
        <v>251</v>
      </c>
      <c r="B251" s="72" t="s">
        <v>482</v>
      </c>
      <c r="C251" s="72"/>
      <c r="D251" s="425" t="s">
        <v>483</v>
      </c>
      <c r="E251" s="425">
        <v>1</v>
      </c>
      <c r="F251" s="86">
        <v>18</v>
      </c>
      <c r="G251" s="86" t="s">
        <v>485</v>
      </c>
      <c r="H251" s="86" t="s">
        <v>259</v>
      </c>
      <c r="I251" s="86" t="s">
        <v>229</v>
      </c>
      <c r="J251" s="86">
        <v>86.55</v>
      </c>
      <c r="K251" s="381">
        <f t="shared" si="19"/>
        <v>200</v>
      </c>
      <c r="L251" s="75">
        <v>200</v>
      </c>
      <c r="M251" s="75"/>
      <c r="N251" s="76" t="e">
        <f t="shared" si="20"/>
        <v>#DIV/0!</v>
      </c>
      <c r="O251" s="76">
        <f t="shared" si="21"/>
        <v>0</v>
      </c>
      <c r="P251" s="77">
        <f>IF(L251="nio",0,IF(L251&gt;0,VLOOKUP(H251,'3-Productie normen'!A:J,VLOOKUP(L251,'3-Productie normen'!$B$33:$C$38,2,FALSE),FALSE)))/VLOOKUP(B251,'2-Kosten per locatie'!$A$12:$C$33,3,FALSE)</f>
        <v>0</v>
      </c>
      <c r="Q251" s="77">
        <f t="shared" si="22"/>
        <v>0</v>
      </c>
      <c r="R251" s="78" t="str">
        <f>VLOOKUP(H251,'3-Productie normen'!A:L,12,FALSE)</f>
        <v>V</v>
      </c>
      <c r="S251" s="78"/>
      <c r="U251" s="41">
        <f t="shared" si="23"/>
        <v>17310</v>
      </c>
    </row>
    <row r="252" spans="1:21" ht="14.1" customHeight="1">
      <c r="A252" s="54">
        <f t="shared" si="18"/>
        <v>252</v>
      </c>
      <c r="B252" s="72" t="s">
        <v>482</v>
      </c>
      <c r="C252" s="72"/>
      <c r="D252" s="425" t="s">
        <v>483</v>
      </c>
      <c r="E252" s="425">
        <v>1</v>
      </c>
      <c r="F252" s="86">
        <v>19</v>
      </c>
      <c r="G252" s="86" t="s">
        <v>17</v>
      </c>
      <c r="H252" s="86" t="s">
        <v>17</v>
      </c>
      <c r="I252" s="86" t="s">
        <v>487</v>
      </c>
      <c r="J252" s="86">
        <v>4.3</v>
      </c>
      <c r="K252" s="381">
        <f t="shared" si="19"/>
        <v>200</v>
      </c>
      <c r="L252" s="75">
        <v>200</v>
      </c>
      <c r="M252" s="75"/>
      <c r="N252" s="76" t="e">
        <f t="shared" si="20"/>
        <v>#DIV/0!</v>
      </c>
      <c r="O252" s="76">
        <f t="shared" si="21"/>
        <v>0</v>
      </c>
      <c r="P252" s="77">
        <f>IF(L252="nio",0,IF(L252&gt;0,VLOOKUP(H252,'3-Productie normen'!A:J,VLOOKUP(L252,'3-Productie normen'!$B$33:$C$38,2,FALSE),FALSE)))/VLOOKUP(B252,'2-Kosten per locatie'!$A$12:$C$33,3,FALSE)</f>
        <v>0</v>
      </c>
      <c r="Q252" s="77">
        <f t="shared" si="22"/>
        <v>0</v>
      </c>
      <c r="R252" s="78" t="str">
        <f>VLOOKUP(H252,'3-Productie normen'!A:L,12,FALSE)</f>
        <v>S</v>
      </c>
      <c r="S252" s="78"/>
      <c r="U252" s="41">
        <f t="shared" si="23"/>
        <v>860</v>
      </c>
    </row>
    <row r="253" spans="1:21" ht="14.1" customHeight="1">
      <c r="A253" s="54">
        <f t="shared" si="18"/>
        <v>253</v>
      </c>
      <c r="B253" s="72" t="s">
        <v>482</v>
      </c>
      <c r="C253" s="72"/>
      <c r="D253" s="425" t="s">
        <v>483</v>
      </c>
      <c r="E253" s="425">
        <v>1</v>
      </c>
      <c r="F253" s="86">
        <v>20</v>
      </c>
      <c r="G253" s="86" t="s">
        <v>265</v>
      </c>
      <c r="H253" s="86" t="s">
        <v>265</v>
      </c>
      <c r="I253" s="86" t="s">
        <v>229</v>
      </c>
      <c r="J253" s="86">
        <v>59.79</v>
      </c>
      <c r="K253" s="381">
        <f t="shared" si="19"/>
        <v>200</v>
      </c>
      <c r="L253" s="75">
        <v>200</v>
      </c>
      <c r="M253" s="75"/>
      <c r="N253" s="76" t="e">
        <f t="shared" si="20"/>
        <v>#DIV/0!</v>
      </c>
      <c r="O253" s="76">
        <f t="shared" si="21"/>
        <v>0</v>
      </c>
      <c r="P253" s="77">
        <f>IF(L253="nio",0,IF(L253&gt;0,VLOOKUP(H253,'3-Productie normen'!A:J,VLOOKUP(L253,'3-Productie normen'!$B$33:$C$38,2,FALSE),FALSE)))/VLOOKUP(B253,'2-Kosten per locatie'!$A$12:$C$33,3,FALSE)</f>
        <v>0</v>
      </c>
      <c r="Q253" s="77">
        <f t="shared" si="22"/>
        <v>0</v>
      </c>
      <c r="R253" s="78" t="str">
        <f>VLOOKUP(H253,'3-Productie normen'!A:L,12,FALSE)</f>
        <v>L</v>
      </c>
      <c r="S253" s="78"/>
      <c r="U253" s="41">
        <f t="shared" si="23"/>
        <v>11958</v>
      </c>
    </row>
    <row r="254" spans="1:21" ht="14.1" customHeight="1">
      <c r="A254" s="54">
        <f t="shared" si="18"/>
        <v>254</v>
      </c>
      <c r="B254" s="72" t="s">
        <v>482</v>
      </c>
      <c r="C254" s="72"/>
      <c r="D254" s="425" t="s">
        <v>483</v>
      </c>
      <c r="E254" s="425">
        <v>1</v>
      </c>
      <c r="F254" s="86">
        <v>21</v>
      </c>
      <c r="G254" s="86" t="s">
        <v>265</v>
      </c>
      <c r="H254" s="86" t="s">
        <v>265</v>
      </c>
      <c r="I254" s="86" t="s">
        <v>229</v>
      </c>
      <c r="J254" s="86">
        <v>89.2</v>
      </c>
      <c r="K254" s="381">
        <f t="shared" si="19"/>
        <v>200</v>
      </c>
      <c r="L254" s="75">
        <v>200</v>
      </c>
      <c r="M254" s="75"/>
      <c r="N254" s="76" t="e">
        <f t="shared" si="20"/>
        <v>#DIV/0!</v>
      </c>
      <c r="O254" s="76">
        <f t="shared" si="21"/>
        <v>0</v>
      </c>
      <c r="P254" s="77">
        <f>IF(L254="nio",0,IF(L254&gt;0,VLOOKUP(H254,'3-Productie normen'!A:J,VLOOKUP(L254,'3-Productie normen'!$B$33:$C$38,2,FALSE),FALSE)))/VLOOKUP(B254,'2-Kosten per locatie'!$A$12:$C$33,3,FALSE)</f>
        <v>0</v>
      </c>
      <c r="Q254" s="77">
        <f t="shared" si="22"/>
        <v>0</v>
      </c>
      <c r="R254" s="78" t="str">
        <f>VLOOKUP(H254,'3-Productie normen'!A:L,12,FALSE)</f>
        <v>L</v>
      </c>
      <c r="S254" s="78"/>
      <c r="U254" s="41">
        <f t="shared" si="23"/>
        <v>17840</v>
      </c>
    </row>
    <row r="255" spans="1:21" ht="14.1" customHeight="1">
      <c r="A255" s="54">
        <f t="shared" si="18"/>
        <v>255</v>
      </c>
      <c r="B255" s="72" t="s">
        <v>482</v>
      </c>
      <c r="C255" s="72"/>
      <c r="D255" s="425" t="s">
        <v>483</v>
      </c>
      <c r="E255" s="425">
        <v>1</v>
      </c>
      <c r="F255" s="86">
        <v>22</v>
      </c>
      <c r="G255" s="86" t="s">
        <v>17</v>
      </c>
      <c r="H255" s="86" t="s">
        <v>17</v>
      </c>
      <c r="I255" s="86" t="s">
        <v>487</v>
      </c>
      <c r="J255" s="86">
        <v>3</v>
      </c>
      <c r="K255" s="381">
        <f t="shared" si="19"/>
        <v>200</v>
      </c>
      <c r="L255" s="75">
        <v>200</v>
      </c>
      <c r="M255" s="75"/>
      <c r="N255" s="76" t="e">
        <f t="shared" si="20"/>
        <v>#DIV/0!</v>
      </c>
      <c r="O255" s="76">
        <f t="shared" si="21"/>
        <v>0</v>
      </c>
      <c r="P255" s="77">
        <f>IF(L255="nio",0,IF(L255&gt;0,VLOOKUP(H255,'3-Productie normen'!A:J,VLOOKUP(L255,'3-Productie normen'!$B$33:$C$38,2,FALSE),FALSE)))/VLOOKUP(B255,'2-Kosten per locatie'!$A$12:$C$33,3,FALSE)</f>
        <v>0</v>
      </c>
      <c r="Q255" s="77">
        <f t="shared" si="22"/>
        <v>0</v>
      </c>
      <c r="R255" s="78" t="str">
        <f>VLOOKUP(H255,'3-Productie normen'!A:L,12,FALSE)</f>
        <v>S</v>
      </c>
      <c r="S255" s="78"/>
      <c r="U255" s="41">
        <f t="shared" si="23"/>
        <v>600</v>
      </c>
    </row>
    <row r="256" spans="1:21" ht="14.1" customHeight="1">
      <c r="A256" s="54">
        <f t="shared" si="18"/>
        <v>256</v>
      </c>
      <c r="B256" s="72" t="s">
        <v>482</v>
      </c>
      <c r="C256" s="72"/>
      <c r="D256" s="425" t="s">
        <v>483</v>
      </c>
      <c r="E256" s="425">
        <v>1</v>
      </c>
      <c r="F256" s="86">
        <v>23</v>
      </c>
      <c r="G256" s="86" t="s">
        <v>265</v>
      </c>
      <c r="H256" s="86" t="s">
        <v>265</v>
      </c>
      <c r="I256" s="86" t="s">
        <v>229</v>
      </c>
      <c r="J256" s="86">
        <v>54.85</v>
      </c>
      <c r="K256" s="381">
        <f t="shared" si="19"/>
        <v>200</v>
      </c>
      <c r="L256" s="75">
        <v>200</v>
      </c>
      <c r="M256" s="75"/>
      <c r="N256" s="76" t="e">
        <f t="shared" si="20"/>
        <v>#DIV/0!</v>
      </c>
      <c r="O256" s="76">
        <f t="shared" si="21"/>
        <v>0</v>
      </c>
      <c r="P256" s="77">
        <f>IF(L256="nio",0,IF(L256&gt;0,VLOOKUP(H256,'3-Productie normen'!A:J,VLOOKUP(L256,'3-Productie normen'!$B$33:$C$38,2,FALSE),FALSE)))/VLOOKUP(B256,'2-Kosten per locatie'!$A$12:$C$33,3,FALSE)</f>
        <v>0</v>
      </c>
      <c r="Q256" s="77">
        <f t="shared" si="22"/>
        <v>0</v>
      </c>
      <c r="R256" s="78" t="str">
        <f>VLOOKUP(H256,'3-Productie normen'!A:L,12,FALSE)</f>
        <v>L</v>
      </c>
      <c r="S256" s="78"/>
      <c r="U256" s="41">
        <f t="shared" si="23"/>
        <v>10970</v>
      </c>
    </row>
    <row r="257" spans="1:21" ht="14.1" customHeight="1">
      <c r="A257" s="54">
        <f t="shared" si="18"/>
        <v>257</v>
      </c>
      <c r="B257" s="72" t="s">
        <v>482</v>
      </c>
      <c r="C257" s="72"/>
      <c r="D257" s="425" t="s">
        <v>483</v>
      </c>
      <c r="E257" s="425">
        <v>1</v>
      </c>
      <c r="F257" s="86">
        <v>24</v>
      </c>
      <c r="G257" s="86" t="s">
        <v>309</v>
      </c>
      <c r="H257" s="86" t="s">
        <v>309</v>
      </c>
      <c r="I257" s="86" t="s">
        <v>229</v>
      </c>
      <c r="J257" s="86">
        <v>58.63</v>
      </c>
      <c r="K257" s="381">
        <f t="shared" si="19"/>
        <v>200</v>
      </c>
      <c r="L257" s="75">
        <v>200</v>
      </c>
      <c r="M257" s="75"/>
      <c r="N257" s="76" t="e">
        <f t="shared" si="20"/>
        <v>#DIV/0!</v>
      </c>
      <c r="O257" s="76">
        <f t="shared" si="21"/>
        <v>0</v>
      </c>
      <c r="P257" s="77">
        <f>IF(L257="nio",0,IF(L257&gt;0,VLOOKUP(H257,'3-Productie normen'!A:J,VLOOKUP(L257,'3-Productie normen'!$B$33:$C$38,2,FALSE),FALSE)))/VLOOKUP(B257,'2-Kosten per locatie'!$A$12:$C$33,3,FALSE)</f>
        <v>0</v>
      </c>
      <c r="Q257" s="77">
        <f t="shared" si="22"/>
        <v>0</v>
      </c>
      <c r="R257" s="78" t="str">
        <f>VLOOKUP(H257,'3-Productie normen'!A:L,12,FALSE)</f>
        <v>L</v>
      </c>
      <c r="S257" s="78"/>
      <c r="U257" s="41">
        <f t="shared" si="23"/>
        <v>11726</v>
      </c>
    </row>
    <row r="258" spans="1:21" ht="14.1" customHeight="1">
      <c r="A258" s="54">
        <f t="shared" si="18"/>
        <v>258</v>
      </c>
      <c r="B258" s="72" t="s">
        <v>482</v>
      </c>
      <c r="C258" s="72"/>
      <c r="D258" s="425" t="s">
        <v>483</v>
      </c>
      <c r="E258" s="425">
        <v>1</v>
      </c>
      <c r="F258" s="86">
        <v>25</v>
      </c>
      <c r="G258" s="86" t="s">
        <v>17</v>
      </c>
      <c r="H258" s="86" t="s">
        <v>17</v>
      </c>
      <c r="I258" s="86" t="s">
        <v>487</v>
      </c>
      <c r="J258" s="86">
        <v>1.35</v>
      </c>
      <c r="K258" s="381">
        <f t="shared" si="19"/>
        <v>200</v>
      </c>
      <c r="L258" s="75">
        <v>200</v>
      </c>
      <c r="M258" s="75"/>
      <c r="N258" s="76" t="e">
        <f t="shared" si="20"/>
        <v>#DIV/0!</v>
      </c>
      <c r="O258" s="76">
        <f t="shared" si="21"/>
        <v>0</v>
      </c>
      <c r="P258" s="77">
        <f>IF(L258="nio",0,IF(L258&gt;0,VLOOKUP(H258,'3-Productie normen'!A:J,VLOOKUP(L258,'3-Productie normen'!$B$33:$C$38,2,FALSE),FALSE)))/VLOOKUP(B258,'2-Kosten per locatie'!$A$12:$C$33,3,FALSE)</f>
        <v>0</v>
      </c>
      <c r="Q258" s="77">
        <f t="shared" si="22"/>
        <v>0</v>
      </c>
      <c r="R258" s="78" t="str">
        <f>VLOOKUP(H258,'3-Productie normen'!A:L,12,FALSE)</f>
        <v>S</v>
      </c>
      <c r="S258" s="78"/>
      <c r="U258" s="41">
        <f t="shared" si="23"/>
        <v>270</v>
      </c>
    </row>
    <row r="259" spans="1:21" ht="14.1" customHeight="1">
      <c r="A259" s="54">
        <f t="shared" ref="A259:A322" si="24">A258+1</f>
        <v>259</v>
      </c>
      <c r="B259" s="72" t="s">
        <v>482</v>
      </c>
      <c r="C259" s="72"/>
      <c r="D259" s="425" t="s">
        <v>483</v>
      </c>
      <c r="E259" s="425">
        <v>1</v>
      </c>
      <c r="F259" s="88">
        <v>26</v>
      </c>
      <c r="G259" s="88" t="s">
        <v>485</v>
      </c>
      <c r="H259" s="88" t="s">
        <v>259</v>
      </c>
      <c r="I259" s="86" t="s">
        <v>272</v>
      </c>
      <c r="J259" s="86">
        <v>35.049999999999997</v>
      </c>
      <c r="K259" s="381">
        <f t="shared" si="19"/>
        <v>200</v>
      </c>
      <c r="L259" s="75">
        <v>200</v>
      </c>
      <c r="M259" s="75"/>
      <c r="N259" s="76" t="e">
        <f t="shared" si="20"/>
        <v>#DIV/0!</v>
      </c>
      <c r="O259" s="76">
        <f t="shared" si="21"/>
        <v>0</v>
      </c>
      <c r="P259" s="77">
        <f>IF(L259="nio",0,IF(L259&gt;0,VLOOKUP(H259,'3-Productie normen'!A:J,VLOOKUP(L259,'3-Productie normen'!$B$33:$C$38,2,FALSE),FALSE)))/VLOOKUP(B259,'2-Kosten per locatie'!$A$12:$C$33,3,FALSE)</f>
        <v>0</v>
      </c>
      <c r="Q259" s="77">
        <f t="shared" si="22"/>
        <v>0</v>
      </c>
      <c r="R259" s="78" t="str">
        <f>VLOOKUP(H259,'3-Productie normen'!A:L,12,FALSE)</f>
        <v>V</v>
      </c>
      <c r="S259" s="78"/>
      <c r="U259" s="41">
        <f t="shared" si="23"/>
        <v>7009.9999999999991</v>
      </c>
    </row>
    <row r="260" spans="1:21" ht="14.1" customHeight="1">
      <c r="A260" s="54">
        <f t="shared" si="24"/>
        <v>260</v>
      </c>
      <c r="B260" s="72" t="s">
        <v>482</v>
      </c>
      <c r="C260" s="72"/>
      <c r="D260" s="425" t="s">
        <v>483</v>
      </c>
      <c r="E260" s="425">
        <v>1</v>
      </c>
      <c r="F260" s="86">
        <v>27</v>
      </c>
      <c r="G260" s="86" t="s">
        <v>488</v>
      </c>
      <c r="H260" s="86" t="s">
        <v>259</v>
      </c>
      <c r="I260" s="86" t="s">
        <v>229</v>
      </c>
      <c r="J260" s="86">
        <v>22.51</v>
      </c>
      <c r="K260" s="381">
        <f t="shared" si="19"/>
        <v>200</v>
      </c>
      <c r="L260" s="75">
        <v>200</v>
      </c>
      <c r="M260" s="75"/>
      <c r="N260" s="76" t="e">
        <f t="shared" si="20"/>
        <v>#DIV/0!</v>
      </c>
      <c r="O260" s="76">
        <f t="shared" si="21"/>
        <v>0</v>
      </c>
      <c r="P260" s="77">
        <f>IF(L260="nio",0,IF(L260&gt;0,VLOOKUP(H260,'3-Productie normen'!A:J,VLOOKUP(L260,'3-Productie normen'!$B$33:$C$38,2,FALSE),FALSE)))/VLOOKUP(B260,'2-Kosten per locatie'!$A$12:$C$33,3,FALSE)</f>
        <v>0</v>
      </c>
      <c r="Q260" s="77">
        <f t="shared" si="22"/>
        <v>0</v>
      </c>
      <c r="R260" s="78" t="str">
        <f>VLOOKUP(H260,'3-Productie normen'!A:L,12,FALSE)</f>
        <v>V</v>
      </c>
      <c r="S260" s="78"/>
      <c r="U260" s="41">
        <f t="shared" si="23"/>
        <v>4502</v>
      </c>
    </row>
    <row r="261" spans="1:21" ht="14.1" customHeight="1">
      <c r="A261" s="54">
        <f t="shared" si="24"/>
        <v>261</v>
      </c>
      <c r="B261" s="72" t="s">
        <v>482</v>
      </c>
      <c r="C261" s="72"/>
      <c r="D261" s="425" t="s">
        <v>483</v>
      </c>
      <c r="E261" s="425">
        <v>1</v>
      </c>
      <c r="F261" s="86">
        <v>28</v>
      </c>
      <c r="G261" s="86" t="s">
        <v>265</v>
      </c>
      <c r="H261" s="86" t="s">
        <v>265</v>
      </c>
      <c r="I261" s="86" t="s">
        <v>229</v>
      </c>
      <c r="J261" s="86">
        <v>44.01</v>
      </c>
      <c r="K261" s="381">
        <f t="shared" si="19"/>
        <v>200</v>
      </c>
      <c r="L261" s="75">
        <v>200</v>
      </c>
      <c r="M261" s="75"/>
      <c r="N261" s="76" t="e">
        <f t="shared" si="20"/>
        <v>#DIV/0!</v>
      </c>
      <c r="O261" s="76">
        <f t="shared" si="21"/>
        <v>0</v>
      </c>
      <c r="P261" s="77">
        <f>IF(L261="nio",0,IF(L261&gt;0,VLOOKUP(H261,'3-Productie normen'!A:J,VLOOKUP(L261,'3-Productie normen'!$B$33:$C$38,2,FALSE),FALSE)))/VLOOKUP(B261,'2-Kosten per locatie'!$A$12:$C$33,3,FALSE)</f>
        <v>0</v>
      </c>
      <c r="Q261" s="77">
        <f t="shared" si="22"/>
        <v>0</v>
      </c>
      <c r="R261" s="78" t="str">
        <f>VLOOKUP(H261,'3-Productie normen'!A:L,12,FALSE)</f>
        <v>L</v>
      </c>
      <c r="S261" s="78"/>
      <c r="U261" s="41">
        <f t="shared" si="23"/>
        <v>8802</v>
      </c>
    </row>
    <row r="262" spans="1:21" ht="14.1" customHeight="1">
      <c r="A262" s="54">
        <f t="shared" si="24"/>
        <v>262</v>
      </c>
      <c r="B262" s="72" t="s">
        <v>482</v>
      </c>
      <c r="C262" s="72"/>
      <c r="D262" s="425" t="s">
        <v>483</v>
      </c>
      <c r="E262" s="425">
        <v>1</v>
      </c>
      <c r="F262" s="86">
        <v>29</v>
      </c>
      <c r="G262" s="86" t="s">
        <v>17</v>
      </c>
      <c r="H262" s="86" t="s">
        <v>17</v>
      </c>
      <c r="I262" s="86" t="s">
        <v>487</v>
      </c>
      <c r="J262" s="86">
        <v>2.64</v>
      </c>
      <c r="K262" s="381">
        <f t="shared" si="19"/>
        <v>200</v>
      </c>
      <c r="L262" s="75">
        <v>200</v>
      </c>
      <c r="M262" s="75"/>
      <c r="N262" s="76" t="e">
        <f t="shared" si="20"/>
        <v>#DIV/0!</v>
      </c>
      <c r="O262" s="76">
        <f t="shared" si="21"/>
        <v>0</v>
      </c>
      <c r="P262" s="77">
        <f>IF(L262="nio",0,IF(L262&gt;0,VLOOKUP(H262,'3-Productie normen'!A:J,VLOOKUP(L262,'3-Productie normen'!$B$33:$C$38,2,FALSE),FALSE)))/VLOOKUP(B262,'2-Kosten per locatie'!$A$12:$C$33,3,FALSE)</f>
        <v>0</v>
      </c>
      <c r="Q262" s="77">
        <f t="shared" si="22"/>
        <v>0</v>
      </c>
      <c r="R262" s="78" t="str">
        <f>VLOOKUP(H262,'3-Productie normen'!A:L,12,FALSE)</f>
        <v>S</v>
      </c>
      <c r="S262" s="78"/>
      <c r="U262" s="41">
        <f t="shared" si="23"/>
        <v>528</v>
      </c>
    </row>
    <row r="263" spans="1:21" ht="14.1" customHeight="1">
      <c r="A263" s="54">
        <f t="shared" si="24"/>
        <v>263</v>
      </c>
      <c r="B263" s="72" t="s">
        <v>482</v>
      </c>
      <c r="C263" s="72"/>
      <c r="D263" s="425" t="s">
        <v>483</v>
      </c>
      <c r="E263" s="425">
        <v>1</v>
      </c>
      <c r="F263" s="86">
        <v>30</v>
      </c>
      <c r="G263" s="86" t="s">
        <v>236</v>
      </c>
      <c r="H263" s="86" t="s">
        <v>236</v>
      </c>
      <c r="I263" s="86" t="s">
        <v>243</v>
      </c>
      <c r="J263" s="86">
        <v>6.3</v>
      </c>
      <c r="K263" s="381">
        <f t="shared" si="19"/>
        <v>200</v>
      </c>
      <c r="L263" s="75">
        <v>200</v>
      </c>
      <c r="M263" s="75"/>
      <c r="N263" s="76" t="e">
        <f t="shared" si="20"/>
        <v>#DIV/0!</v>
      </c>
      <c r="O263" s="76">
        <f t="shared" si="21"/>
        <v>0</v>
      </c>
      <c r="P263" s="77">
        <f>IF(L263="nio",0,IF(L263&gt;0,VLOOKUP(H263,'3-Productie normen'!A:J,VLOOKUP(L263,'3-Productie normen'!$B$33:$C$38,2,FALSE),FALSE)))/VLOOKUP(B263,'2-Kosten per locatie'!$A$12:$C$33,3,FALSE)</f>
        <v>0</v>
      </c>
      <c r="Q263" s="77">
        <f t="shared" si="22"/>
        <v>0</v>
      </c>
      <c r="R263" s="78" t="str">
        <f>VLOOKUP(H263,'3-Productie normen'!A:L,12,FALSE)</f>
        <v>V</v>
      </c>
      <c r="S263" s="78"/>
      <c r="U263" s="41">
        <f t="shared" si="23"/>
        <v>1260</v>
      </c>
    </row>
    <row r="264" spans="1:21" ht="14.1" customHeight="1">
      <c r="A264" s="54">
        <f t="shared" si="24"/>
        <v>264</v>
      </c>
      <c r="B264" s="72" t="s">
        <v>482</v>
      </c>
      <c r="C264" s="72"/>
      <c r="D264" s="425" t="s">
        <v>483</v>
      </c>
      <c r="E264" s="425">
        <v>2</v>
      </c>
      <c r="F264" s="86">
        <v>31</v>
      </c>
      <c r="G264" s="86" t="s">
        <v>309</v>
      </c>
      <c r="H264" s="86" t="s">
        <v>309</v>
      </c>
      <c r="I264" s="86" t="s">
        <v>229</v>
      </c>
      <c r="J264" s="86">
        <v>77.040000000000006</v>
      </c>
      <c r="K264" s="381">
        <f t="shared" si="19"/>
        <v>200</v>
      </c>
      <c r="L264" s="75">
        <v>200</v>
      </c>
      <c r="M264" s="75"/>
      <c r="N264" s="76" t="e">
        <f t="shared" si="20"/>
        <v>#DIV/0!</v>
      </c>
      <c r="O264" s="76">
        <f t="shared" si="21"/>
        <v>0</v>
      </c>
      <c r="P264" s="77">
        <f>IF(L264="nio",0,IF(L264&gt;0,VLOOKUP(H264,'3-Productie normen'!A:J,VLOOKUP(L264,'3-Productie normen'!$B$33:$C$38,2,FALSE),FALSE)))/VLOOKUP(B264,'2-Kosten per locatie'!$A$12:$C$33,3,FALSE)</f>
        <v>0</v>
      </c>
      <c r="Q264" s="77">
        <f t="shared" si="22"/>
        <v>0</v>
      </c>
      <c r="R264" s="78" t="str">
        <f>VLOOKUP(H264,'3-Productie normen'!A:L,12,FALSE)</f>
        <v>L</v>
      </c>
      <c r="S264" s="78"/>
      <c r="U264" s="41">
        <f t="shared" si="23"/>
        <v>15408.000000000002</v>
      </c>
    </row>
    <row r="265" spans="1:21" ht="14.1" customHeight="1">
      <c r="A265" s="54">
        <f t="shared" si="24"/>
        <v>265</v>
      </c>
      <c r="B265" s="72" t="s">
        <v>482</v>
      </c>
      <c r="C265" s="72"/>
      <c r="D265" s="425" t="s">
        <v>483</v>
      </c>
      <c r="E265" s="425">
        <v>2</v>
      </c>
      <c r="F265" s="86">
        <v>32</v>
      </c>
      <c r="G265" s="86" t="s">
        <v>485</v>
      </c>
      <c r="H265" s="86" t="s">
        <v>259</v>
      </c>
      <c r="I265" s="86" t="s">
        <v>229</v>
      </c>
      <c r="J265" s="86">
        <v>24.47</v>
      </c>
      <c r="K265" s="381">
        <f t="shared" si="19"/>
        <v>200</v>
      </c>
      <c r="L265" s="75">
        <v>200</v>
      </c>
      <c r="M265" s="75"/>
      <c r="N265" s="76" t="e">
        <f t="shared" si="20"/>
        <v>#DIV/0!</v>
      </c>
      <c r="O265" s="76">
        <f t="shared" si="21"/>
        <v>0</v>
      </c>
      <c r="P265" s="77">
        <f>IF(L265="nio",0,IF(L265&gt;0,VLOOKUP(H265,'3-Productie normen'!A:J,VLOOKUP(L265,'3-Productie normen'!$B$33:$C$38,2,FALSE),FALSE)))/VLOOKUP(B265,'2-Kosten per locatie'!$A$12:$C$33,3,FALSE)</f>
        <v>0</v>
      </c>
      <c r="Q265" s="77">
        <f t="shared" si="22"/>
        <v>0</v>
      </c>
      <c r="R265" s="78" t="str">
        <f>VLOOKUP(H265,'3-Productie normen'!A:L,12,FALSE)</f>
        <v>V</v>
      </c>
      <c r="S265" s="78"/>
      <c r="U265" s="41">
        <f t="shared" si="23"/>
        <v>4894</v>
      </c>
    </row>
    <row r="266" spans="1:21" ht="14.1" customHeight="1">
      <c r="A266" s="54">
        <f t="shared" si="24"/>
        <v>266</v>
      </c>
      <c r="B266" s="72" t="s">
        <v>482</v>
      </c>
      <c r="C266" s="72"/>
      <c r="D266" s="425" t="s">
        <v>483</v>
      </c>
      <c r="E266" s="425">
        <v>2</v>
      </c>
      <c r="F266" s="86">
        <v>33</v>
      </c>
      <c r="G266" s="86" t="s">
        <v>486</v>
      </c>
      <c r="H266" s="86" t="s">
        <v>256</v>
      </c>
      <c r="I266" s="86" t="s">
        <v>229</v>
      </c>
      <c r="J266" s="86">
        <v>128.99</v>
      </c>
      <c r="K266" s="381">
        <f t="shared" ref="K266:K329" si="25">SUM(L266:M266)</f>
        <v>200</v>
      </c>
      <c r="L266" s="75">
        <v>200</v>
      </c>
      <c r="M266" s="75"/>
      <c r="N266" s="76" t="e">
        <f t="shared" ref="N266:N329" si="26">IF(L266="nio",0,IF(L266&gt;0,L266*J266/P266,0))</f>
        <v>#DIV/0!</v>
      </c>
      <c r="O266" s="76">
        <f t="shared" ref="O266:O329" si="27">IF(M266&gt;0,M266*J266/Q266,0)</f>
        <v>0</v>
      </c>
      <c r="P266" s="77">
        <f>IF(L266="nio",0,IF(L266&gt;0,VLOOKUP(H266,'3-Productie normen'!A:J,VLOOKUP(L266,'3-Productie normen'!$B$33:$C$38,2,FALSE),FALSE)))/VLOOKUP(B266,'2-Kosten per locatie'!$A$12:$C$33,3,FALSE)</f>
        <v>0</v>
      </c>
      <c r="Q266" s="77">
        <f t="shared" ref="Q266:Q329" si="28">IF(M266&gt;0,P266*$Q$8,0)</f>
        <v>0</v>
      </c>
      <c r="R266" s="78" t="str">
        <f>VLOOKUP(H266,'3-Productie normen'!A:L,12,FALSE)</f>
        <v>V</v>
      </c>
      <c r="S266" s="78"/>
      <c r="U266" s="41">
        <f t="shared" ref="U266:U329" si="29">K266*J266</f>
        <v>25798</v>
      </c>
    </row>
    <row r="267" spans="1:21" ht="14.1" customHeight="1">
      <c r="A267" s="54">
        <f t="shared" si="24"/>
        <v>267</v>
      </c>
      <c r="B267" s="72" t="s">
        <v>482</v>
      </c>
      <c r="C267" s="72"/>
      <c r="D267" s="425" t="s">
        <v>483</v>
      </c>
      <c r="E267" s="425">
        <v>2</v>
      </c>
      <c r="F267" s="86">
        <v>34</v>
      </c>
      <c r="G267" s="86" t="s">
        <v>485</v>
      </c>
      <c r="H267" s="86" t="s">
        <v>259</v>
      </c>
      <c r="I267" s="86" t="s">
        <v>229</v>
      </c>
      <c r="J267" s="86">
        <v>5.97</v>
      </c>
      <c r="K267" s="381">
        <f t="shared" si="25"/>
        <v>200</v>
      </c>
      <c r="L267" s="75">
        <v>200</v>
      </c>
      <c r="M267" s="75"/>
      <c r="N267" s="76" t="e">
        <f t="shared" si="26"/>
        <v>#DIV/0!</v>
      </c>
      <c r="O267" s="76">
        <f t="shared" si="27"/>
        <v>0</v>
      </c>
      <c r="P267" s="77">
        <f>IF(L267="nio",0,IF(L267&gt;0,VLOOKUP(H267,'3-Productie normen'!A:J,VLOOKUP(L267,'3-Productie normen'!$B$33:$C$38,2,FALSE),FALSE)))/VLOOKUP(B267,'2-Kosten per locatie'!$A$12:$C$33,3,FALSE)</f>
        <v>0</v>
      </c>
      <c r="Q267" s="77">
        <f t="shared" si="28"/>
        <v>0</v>
      </c>
      <c r="R267" s="78" t="str">
        <f>VLOOKUP(H267,'3-Productie normen'!A:L,12,FALSE)</f>
        <v>V</v>
      </c>
      <c r="S267" s="78"/>
      <c r="U267" s="41">
        <f t="shared" si="29"/>
        <v>1194</v>
      </c>
    </row>
    <row r="268" spans="1:21" ht="14.1" customHeight="1">
      <c r="A268" s="54">
        <f t="shared" si="24"/>
        <v>268</v>
      </c>
      <c r="B268" s="72" t="s">
        <v>482</v>
      </c>
      <c r="C268" s="72"/>
      <c r="D268" s="425" t="s">
        <v>483</v>
      </c>
      <c r="E268" s="425">
        <v>2</v>
      </c>
      <c r="F268" s="86">
        <v>35</v>
      </c>
      <c r="G268" s="86" t="s">
        <v>176</v>
      </c>
      <c r="H268" s="86" t="s">
        <v>176</v>
      </c>
      <c r="I268" s="86" t="s">
        <v>229</v>
      </c>
      <c r="J268" s="86">
        <v>12.38</v>
      </c>
      <c r="K268" s="381">
        <f t="shared" si="25"/>
        <v>200</v>
      </c>
      <c r="L268" s="75">
        <v>200</v>
      </c>
      <c r="M268" s="75"/>
      <c r="N268" s="76" t="e">
        <f t="shared" si="26"/>
        <v>#DIV/0!</v>
      </c>
      <c r="O268" s="76">
        <f t="shared" si="27"/>
        <v>0</v>
      </c>
      <c r="P268" s="77">
        <f>IF(L268="nio",0,IF(L268&gt;0,VLOOKUP(H268,'3-Productie normen'!A:J,VLOOKUP(L268,'3-Productie normen'!$B$33:$C$38,2,FALSE),FALSE)))/VLOOKUP(B268,'2-Kosten per locatie'!$A$12:$C$33,3,FALSE)</f>
        <v>0</v>
      </c>
      <c r="Q268" s="77">
        <f t="shared" si="28"/>
        <v>0</v>
      </c>
      <c r="R268" s="78" t="str">
        <f>VLOOKUP(H268,'3-Productie normen'!A:L,12,FALSE)</f>
        <v>B</v>
      </c>
      <c r="S268" s="78"/>
      <c r="U268" s="41">
        <f t="shared" si="29"/>
        <v>2476</v>
      </c>
    </row>
    <row r="269" spans="1:21" ht="14.1" customHeight="1">
      <c r="A269" s="54">
        <f t="shared" si="24"/>
        <v>269</v>
      </c>
      <c r="B269" s="72" t="s">
        <v>482</v>
      </c>
      <c r="C269" s="72"/>
      <c r="D269" s="425" t="s">
        <v>483</v>
      </c>
      <c r="E269" s="425">
        <v>2</v>
      </c>
      <c r="F269" s="86">
        <v>36</v>
      </c>
      <c r="G269" s="86" t="s">
        <v>17</v>
      </c>
      <c r="H269" s="86" t="s">
        <v>17</v>
      </c>
      <c r="I269" s="86" t="s">
        <v>487</v>
      </c>
      <c r="J269" s="86">
        <v>9.3000000000000007</v>
      </c>
      <c r="K269" s="381">
        <f t="shared" si="25"/>
        <v>200</v>
      </c>
      <c r="L269" s="75">
        <v>200</v>
      </c>
      <c r="M269" s="75"/>
      <c r="N269" s="76" t="e">
        <f t="shared" si="26"/>
        <v>#DIV/0!</v>
      </c>
      <c r="O269" s="76">
        <f t="shared" si="27"/>
        <v>0</v>
      </c>
      <c r="P269" s="77">
        <f>IF(L269="nio",0,IF(L269&gt;0,VLOOKUP(H269,'3-Productie normen'!A:J,VLOOKUP(L269,'3-Productie normen'!$B$33:$C$38,2,FALSE),FALSE)))/VLOOKUP(B269,'2-Kosten per locatie'!$A$12:$C$33,3,FALSE)</f>
        <v>0</v>
      </c>
      <c r="Q269" s="77">
        <f t="shared" si="28"/>
        <v>0</v>
      </c>
      <c r="R269" s="78" t="str">
        <f>VLOOKUP(H269,'3-Productie normen'!A:L,12,FALSE)</f>
        <v>S</v>
      </c>
      <c r="S269" s="78"/>
      <c r="U269" s="41">
        <f t="shared" si="29"/>
        <v>1860.0000000000002</v>
      </c>
    </row>
    <row r="270" spans="1:21" ht="14.1" customHeight="1">
      <c r="A270" s="54">
        <f t="shared" si="24"/>
        <v>270</v>
      </c>
      <c r="B270" s="72" t="s">
        <v>482</v>
      </c>
      <c r="C270" s="72"/>
      <c r="D270" s="425" t="s">
        <v>483</v>
      </c>
      <c r="E270" s="425">
        <v>2</v>
      </c>
      <c r="F270" s="86">
        <v>37</v>
      </c>
      <c r="G270" s="86" t="s">
        <v>176</v>
      </c>
      <c r="H270" s="86" t="s">
        <v>176</v>
      </c>
      <c r="I270" s="86" t="s">
        <v>229</v>
      </c>
      <c r="J270" s="86">
        <v>13.11</v>
      </c>
      <c r="K270" s="381">
        <f t="shared" si="25"/>
        <v>200</v>
      </c>
      <c r="L270" s="75">
        <v>200</v>
      </c>
      <c r="M270" s="75"/>
      <c r="N270" s="76" t="e">
        <f t="shared" si="26"/>
        <v>#DIV/0!</v>
      </c>
      <c r="O270" s="76">
        <f t="shared" si="27"/>
        <v>0</v>
      </c>
      <c r="P270" s="77">
        <f>IF(L270="nio",0,IF(L270&gt;0,VLOOKUP(H270,'3-Productie normen'!A:J,VLOOKUP(L270,'3-Productie normen'!$B$33:$C$38,2,FALSE),FALSE)))/VLOOKUP(B270,'2-Kosten per locatie'!$A$12:$C$33,3,FALSE)</f>
        <v>0</v>
      </c>
      <c r="Q270" s="77">
        <f t="shared" si="28"/>
        <v>0</v>
      </c>
      <c r="R270" s="78" t="str">
        <f>VLOOKUP(H270,'3-Productie normen'!A:L,12,FALSE)</f>
        <v>B</v>
      </c>
      <c r="S270" s="78"/>
      <c r="U270" s="41">
        <f t="shared" si="29"/>
        <v>2622</v>
      </c>
    </row>
    <row r="271" spans="1:21" ht="14.1" customHeight="1">
      <c r="A271" s="54">
        <f t="shared" si="24"/>
        <v>271</v>
      </c>
      <c r="B271" s="72" t="s">
        <v>482</v>
      </c>
      <c r="C271" s="72"/>
      <c r="D271" s="425" t="s">
        <v>483</v>
      </c>
      <c r="E271" s="425">
        <v>2</v>
      </c>
      <c r="F271" s="86">
        <v>38</v>
      </c>
      <c r="G271" s="86" t="s">
        <v>309</v>
      </c>
      <c r="H271" s="86" t="s">
        <v>309</v>
      </c>
      <c r="I271" s="86" t="s">
        <v>229</v>
      </c>
      <c r="J271" s="86">
        <v>75.209999999999994</v>
      </c>
      <c r="K271" s="381">
        <f t="shared" si="25"/>
        <v>200</v>
      </c>
      <c r="L271" s="75">
        <v>200</v>
      </c>
      <c r="M271" s="75"/>
      <c r="N271" s="76" t="e">
        <f t="shared" si="26"/>
        <v>#DIV/0!</v>
      </c>
      <c r="O271" s="76">
        <f t="shared" si="27"/>
        <v>0</v>
      </c>
      <c r="P271" s="77">
        <f>IF(L271="nio",0,IF(L271&gt;0,VLOOKUP(H271,'3-Productie normen'!A:J,VLOOKUP(L271,'3-Productie normen'!$B$33:$C$38,2,FALSE),FALSE)))/VLOOKUP(B271,'2-Kosten per locatie'!$A$12:$C$33,3,FALSE)</f>
        <v>0</v>
      </c>
      <c r="Q271" s="77">
        <f t="shared" si="28"/>
        <v>0</v>
      </c>
      <c r="R271" s="78" t="str">
        <f>VLOOKUP(H271,'3-Productie normen'!A:L,12,FALSE)</f>
        <v>L</v>
      </c>
      <c r="S271" s="78"/>
      <c r="U271" s="41">
        <f t="shared" si="29"/>
        <v>15041.999999999998</v>
      </c>
    </row>
    <row r="272" spans="1:21" ht="14.1" customHeight="1">
      <c r="A272" s="54">
        <f t="shared" si="24"/>
        <v>272</v>
      </c>
      <c r="B272" s="72" t="s">
        <v>482</v>
      </c>
      <c r="C272" s="72"/>
      <c r="D272" s="425" t="s">
        <v>483</v>
      </c>
      <c r="E272" s="425">
        <v>1</v>
      </c>
      <c r="F272" s="86">
        <v>39</v>
      </c>
      <c r="G272" s="86" t="s">
        <v>236</v>
      </c>
      <c r="H272" s="86" t="s">
        <v>236</v>
      </c>
      <c r="I272" s="86" t="s">
        <v>243</v>
      </c>
      <c r="J272" s="86">
        <v>7.2</v>
      </c>
      <c r="K272" s="381">
        <f t="shared" si="25"/>
        <v>200</v>
      </c>
      <c r="L272" s="75">
        <v>200</v>
      </c>
      <c r="M272" s="75"/>
      <c r="N272" s="76" t="e">
        <f t="shared" si="26"/>
        <v>#DIV/0!</v>
      </c>
      <c r="O272" s="76">
        <f t="shared" si="27"/>
        <v>0</v>
      </c>
      <c r="P272" s="77">
        <f>IF(L272="nio",0,IF(L272&gt;0,VLOOKUP(H272,'3-Productie normen'!A:J,VLOOKUP(L272,'3-Productie normen'!$B$33:$C$38,2,FALSE),FALSE)))/VLOOKUP(B272,'2-Kosten per locatie'!$A$12:$C$33,3,FALSE)</f>
        <v>0</v>
      </c>
      <c r="Q272" s="77">
        <f t="shared" si="28"/>
        <v>0</v>
      </c>
      <c r="R272" s="78" t="str">
        <f>VLOOKUP(H272,'3-Productie normen'!A:L,12,FALSE)</f>
        <v>V</v>
      </c>
      <c r="S272" s="78"/>
      <c r="U272" s="41">
        <f t="shared" si="29"/>
        <v>1440</v>
      </c>
    </row>
    <row r="273" spans="1:21" ht="14.1" customHeight="1">
      <c r="A273" s="54">
        <f t="shared" si="24"/>
        <v>273</v>
      </c>
      <c r="B273" s="72" t="s">
        <v>482</v>
      </c>
      <c r="C273" s="72"/>
      <c r="D273" s="425" t="s">
        <v>483</v>
      </c>
      <c r="E273" s="425">
        <v>1</v>
      </c>
      <c r="F273" s="86">
        <v>40</v>
      </c>
      <c r="G273" s="86" t="s">
        <v>485</v>
      </c>
      <c r="H273" s="86" t="s">
        <v>259</v>
      </c>
      <c r="I273" s="86" t="s">
        <v>229</v>
      </c>
      <c r="J273" s="86">
        <v>6.21</v>
      </c>
      <c r="K273" s="381">
        <f t="shared" si="25"/>
        <v>200</v>
      </c>
      <c r="L273" s="75">
        <v>200</v>
      </c>
      <c r="M273" s="75"/>
      <c r="N273" s="76" t="e">
        <f t="shared" si="26"/>
        <v>#DIV/0!</v>
      </c>
      <c r="O273" s="76">
        <f t="shared" si="27"/>
        <v>0</v>
      </c>
      <c r="P273" s="77">
        <f>IF(L273="nio",0,IF(L273&gt;0,VLOOKUP(H273,'3-Productie normen'!A:J,VLOOKUP(L273,'3-Productie normen'!$B$33:$C$38,2,FALSE),FALSE)))/VLOOKUP(B273,'2-Kosten per locatie'!$A$12:$C$33,3,FALSE)</f>
        <v>0</v>
      </c>
      <c r="Q273" s="77">
        <f t="shared" si="28"/>
        <v>0</v>
      </c>
      <c r="R273" s="78" t="str">
        <f>VLOOKUP(H273,'3-Productie normen'!A:L,12,FALSE)</f>
        <v>V</v>
      </c>
      <c r="S273" s="78"/>
      <c r="U273" s="41">
        <f t="shared" si="29"/>
        <v>1242</v>
      </c>
    </row>
    <row r="274" spans="1:21" ht="14.1" customHeight="1">
      <c r="A274" s="54">
        <f t="shared" si="24"/>
        <v>274</v>
      </c>
      <c r="B274" s="72" t="s">
        <v>482</v>
      </c>
      <c r="C274" s="72"/>
      <c r="D274" s="425" t="s">
        <v>483</v>
      </c>
      <c r="E274" s="425">
        <v>1</v>
      </c>
      <c r="F274" s="86">
        <v>41</v>
      </c>
      <c r="G274" s="86" t="s">
        <v>489</v>
      </c>
      <c r="H274" s="86" t="s">
        <v>100</v>
      </c>
      <c r="I274" s="86" t="s">
        <v>229</v>
      </c>
      <c r="J274" s="86">
        <v>7.26</v>
      </c>
      <c r="K274" s="381">
        <f t="shared" si="25"/>
        <v>0</v>
      </c>
      <c r="L274" s="75" t="s">
        <v>100</v>
      </c>
      <c r="M274" s="75"/>
      <c r="N274" s="76">
        <f t="shared" si="26"/>
        <v>0</v>
      </c>
      <c r="O274" s="76">
        <f t="shared" si="27"/>
        <v>0</v>
      </c>
      <c r="P274" s="77">
        <f>IF(L274="nio",0,IF(L274&gt;0,VLOOKUP(H274,'3-Productie normen'!A:J,VLOOKUP(L274,'3-Productie normen'!$B$33:$C$38,2,FALSE),FALSE)))/VLOOKUP(B274,'2-Kosten per locatie'!$A$12:$C$33,3,FALSE)</f>
        <v>0</v>
      </c>
      <c r="Q274" s="77">
        <f t="shared" si="28"/>
        <v>0</v>
      </c>
      <c r="R274" s="78">
        <f>VLOOKUP(H274,'3-Productie normen'!A:L,12,FALSE)</f>
        <v>0</v>
      </c>
      <c r="S274" s="78"/>
      <c r="U274" s="41">
        <f t="shared" si="29"/>
        <v>0</v>
      </c>
    </row>
    <row r="275" spans="1:21" ht="14.1" customHeight="1">
      <c r="A275" s="54">
        <f t="shared" si="24"/>
        <v>275</v>
      </c>
      <c r="B275" s="72" t="s">
        <v>482</v>
      </c>
      <c r="C275" s="72"/>
      <c r="D275" s="425" t="s">
        <v>483</v>
      </c>
      <c r="E275" s="425" t="s">
        <v>89</v>
      </c>
      <c r="F275" s="86">
        <v>42</v>
      </c>
      <c r="G275" s="86" t="s">
        <v>236</v>
      </c>
      <c r="H275" s="86" t="s">
        <v>236</v>
      </c>
      <c r="I275" s="86" t="s">
        <v>272</v>
      </c>
      <c r="J275" s="86">
        <v>14.64</v>
      </c>
      <c r="K275" s="381">
        <f t="shared" si="25"/>
        <v>200</v>
      </c>
      <c r="L275" s="75">
        <v>200</v>
      </c>
      <c r="M275" s="75"/>
      <c r="N275" s="76" t="e">
        <f t="shared" si="26"/>
        <v>#DIV/0!</v>
      </c>
      <c r="O275" s="76">
        <f t="shared" si="27"/>
        <v>0</v>
      </c>
      <c r="P275" s="77">
        <f>IF(L275="nio",0,IF(L275&gt;0,VLOOKUP(H275,'3-Productie normen'!A:J,VLOOKUP(L275,'3-Productie normen'!$B$33:$C$38,2,FALSE),FALSE)))/VLOOKUP(B275,'2-Kosten per locatie'!$A$12:$C$33,3,FALSE)</f>
        <v>0</v>
      </c>
      <c r="Q275" s="77">
        <f t="shared" si="28"/>
        <v>0</v>
      </c>
      <c r="R275" s="78" t="str">
        <f>VLOOKUP(H275,'3-Productie normen'!A:L,12,FALSE)</f>
        <v>V</v>
      </c>
      <c r="S275" s="78"/>
      <c r="U275" s="41">
        <f t="shared" si="29"/>
        <v>2928</v>
      </c>
    </row>
    <row r="276" spans="1:21" ht="14.1" customHeight="1">
      <c r="A276" s="54">
        <f t="shared" si="24"/>
        <v>276</v>
      </c>
      <c r="B276" s="72" t="s">
        <v>482</v>
      </c>
      <c r="C276" s="72"/>
      <c r="D276" s="425" t="s">
        <v>483</v>
      </c>
      <c r="E276" s="425">
        <v>1</v>
      </c>
      <c r="F276" s="86">
        <v>43</v>
      </c>
      <c r="G276" s="86" t="s">
        <v>485</v>
      </c>
      <c r="H276" s="86" t="s">
        <v>259</v>
      </c>
      <c r="I276" s="86" t="s">
        <v>272</v>
      </c>
      <c r="J276" s="86">
        <v>8.84</v>
      </c>
      <c r="K276" s="381">
        <f t="shared" si="25"/>
        <v>200</v>
      </c>
      <c r="L276" s="75">
        <v>200</v>
      </c>
      <c r="M276" s="75"/>
      <c r="N276" s="76" t="e">
        <f t="shared" si="26"/>
        <v>#DIV/0!</v>
      </c>
      <c r="O276" s="76">
        <f t="shared" si="27"/>
        <v>0</v>
      </c>
      <c r="P276" s="77">
        <f>IF(L276="nio",0,IF(L276&gt;0,VLOOKUP(H276,'3-Productie normen'!A:J,VLOOKUP(L276,'3-Productie normen'!$B$33:$C$38,2,FALSE),FALSE)))/VLOOKUP(B276,'2-Kosten per locatie'!$A$12:$C$33,3,FALSE)</f>
        <v>0</v>
      </c>
      <c r="Q276" s="77">
        <f t="shared" si="28"/>
        <v>0</v>
      </c>
      <c r="R276" s="78" t="str">
        <f>VLOOKUP(H276,'3-Productie normen'!A:L,12,FALSE)</f>
        <v>V</v>
      </c>
      <c r="S276" s="78"/>
      <c r="U276" s="41">
        <f t="shared" si="29"/>
        <v>1768</v>
      </c>
    </row>
    <row r="277" spans="1:21" ht="14.1" customHeight="1">
      <c r="A277" s="54">
        <f t="shared" si="24"/>
        <v>277</v>
      </c>
      <c r="B277" s="72" t="s">
        <v>490</v>
      </c>
      <c r="C277" s="72" t="s">
        <v>491</v>
      </c>
      <c r="D277" s="425" t="s">
        <v>492</v>
      </c>
      <c r="E277" s="425" t="s">
        <v>89</v>
      </c>
      <c r="F277" s="86">
        <v>1</v>
      </c>
      <c r="G277" s="86" t="s">
        <v>484</v>
      </c>
      <c r="H277" s="86" t="s">
        <v>90</v>
      </c>
      <c r="I277" s="86" t="s">
        <v>237</v>
      </c>
      <c r="J277" s="86">
        <v>11.64</v>
      </c>
      <c r="K277" s="381">
        <f t="shared" si="25"/>
        <v>200</v>
      </c>
      <c r="L277" s="75">
        <v>200</v>
      </c>
      <c r="M277" s="75"/>
      <c r="N277" s="76" t="e">
        <f t="shared" si="26"/>
        <v>#DIV/0!</v>
      </c>
      <c r="O277" s="76">
        <f t="shared" si="27"/>
        <v>0</v>
      </c>
      <c r="P277" s="77">
        <f>IF(L277="nio",0,IF(L277&gt;0,VLOOKUP(H277,'3-Productie normen'!A:J,VLOOKUP(L277,'3-Productie normen'!$B$33:$C$38,2,FALSE),FALSE)))/VLOOKUP(B277,'2-Kosten per locatie'!$A$12:$C$33,3,FALSE)</f>
        <v>0</v>
      </c>
      <c r="Q277" s="77">
        <f t="shared" si="28"/>
        <v>0</v>
      </c>
      <c r="R277" s="78" t="str">
        <f>VLOOKUP(H277,'3-Productie normen'!A:L,12,FALSE)</f>
        <v>V</v>
      </c>
      <c r="S277" s="78"/>
      <c r="U277" s="41">
        <f t="shared" si="29"/>
        <v>2328</v>
      </c>
    </row>
    <row r="278" spans="1:21" ht="14.1" customHeight="1">
      <c r="A278" s="54">
        <f t="shared" si="24"/>
        <v>278</v>
      </c>
      <c r="B278" s="72" t="s">
        <v>490</v>
      </c>
      <c r="C278" s="72" t="s">
        <v>491</v>
      </c>
      <c r="D278" s="425" t="s">
        <v>492</v>
      </c>
      <c r="E278" s="425" t="s">
        <v>89</v>
      </c>
      <c r="F278" s="86">
        <v>2</v>
      </c>
      <c r="G278" s="86" t="s">
        <v>485</v>
      </c>
      <c r="H278" s="86" t="s">
        <v>259</v>
      </c>
      <c r="I278" s="86" t="s">
        <v>368</v>
      </c>
      <c r="J278" s="86">
        <v>37.22</v>
      </c>
      <c r="K278" s="381">
        <f t="shared" si="25"/>
        <v>200</v>
      </c>
      <c r="L278" s="75">
        <v>200</v>
      </c>
      <c r="M278" s="75"/>
      <c r="N278" s="76" t="e">
        <f t="shared" si="26"/>
        <v>#DIV/0!</v>
      </c>
      <c r="O278" s="76">
        <f t="shared" si="27"/>
        <v>0</v>
      </c>
      <c r="P278" s="77">
        <f>IF(L278="nio",0,IF(L278&gt;0,VLOOKUP(H278,'3-Productie normen'!A:J,VLOOKUP(L278,'3-Productie normen'!$B$33:$C$38,2,FALSE),FALSE)))/VLOOKUP(B278,'2-Kosten per locatie'!$A$12:$C$33,3,FALSE)</f>
        <v>0</v>
      </c>
      <c r="Q278" s="77">
        <f t="shared" si="28"/>
        <v>0</v>
      </c>
      <c r="R278" s="78" t="str">
        <f>VLOOKUP(H278,'3-Productie normen'!A:L,12,FALSE)</f>
        <v>V</v>
      </c>
      <c r="S278" s="78"/>
      <c r="U278" s="41">
        <f t="shared" si="29"/>
        <v>7444</v>
      </c>
    </row>
    <row r="279" spans="1:21" ht="14.1" customHeight="1">
      <c r="A279" s="54">
        <f t="shared" si="24"/>
        <v>279</v>
      </c>
      <c r="B279" s="72" t="s">
        <v>490</v>
      </c>
      <c r="C279" s="72" t="s">
        <v>491</v>
      </c>
      <c r="D279" s="425" t="s">
        <v>492</v>
      </c>
      <c r="E279" s="425" t="s">
        <v>89</v>
      </c>
      <c r="F279" s="86">
        <v>3</v>
      </c>
      <c r="G279" s="86" t="s">
        <v>489</v>
      </c>
      <c r="H279" s="86" t="s">
        <v>100</v>
      </c>
      <c r="I279" s="86" t="s">
        <v>243</v>
      </c>
      <c r="J279" s="86">
        <v>3.33</v>
      </c>
      <c r="K279" s="381">
        <f t="shared" si="25"/>
        <v>0</v>
      </c>
      <c r="L279" s="75" t="s">
        <v>100</v>
      </c>
      <c r="M279" s="75"/>
      <c r="N279" s="76">
        <f t="shared" si="26"/>
        <v>0</v>
      </c>
      <c r="O279" s="76">
        <f t="shared" si="27"/>
        <v>0</v>
      </c>
      <c r="P279" s="77">
        <f>IF(L279="nio",0,IF(L279&gt;0,VLOOKUP(H279,'3-Productie normen'!A:J,VLOOKUP(L279,'3-Productie normen'!$B$33:$C$38,2,FALSE),FALSE)))/VLOOKUP(B279,'2-Kosten per locatie'!$A$12:$C$33,3,FALSE)</f>
        <v>0</v>
      </c>
      <c r="Q279" s="77">
        <f t="shared" si="28"/>
        <v>0</v>
      </c>
      <c r="R279" s="78">
        <f>VLOOKUP(H279,'3-Productie normen'!A:L,12,FALSE)</f>
        <v>0</v>
      </c>
      <c r="S279" s="78"/>
      <c r="U279" s="41">
        <f t="shared" si="29"/>
        <v>0</v>
      </c>
    </row>
    <row r="280" spans="1:21" ht="14.1" customHeight="1">
      <c r="A280" s="54">
        <f t="shared" si="24"/>
        <v>280</v>
      </c>
      <c r="B280" s="72" t="s">
        <v>490</v>
      </c>
      <c r="C280" s="72" t="s">
        <v>491</v>
      </c>
      <c r="D280" s="425" t="s">
        <v>492</v>
      </c>
      <c r="E280" s="425" t="s">
        <v>89</v>
      </c>
      <c r="F280" s="86">
        <v>4</v>
      </c>
      <c r="G280" s="86" t="s">
        <v>484</v>
      </c>
      <c r="H280" s="86" t="s">
        <v>90</v>
      </c>
      <c r="I280" s="86" t="s">
        <v>237</v>
      </c>
      <c r="J280" s="86">
        <v>6.19</v>
      </c>
      <c r="K280" s="381">
        <f t="shared" si="25"/>
        <v>200</v>
      </c>
      <c r="L280" s="75">
        <v>200</v>
      </c>
      <c r="M280" s="75"/>
      <c r="N280" s="76" t="e">
        <f t="shared" si="26"/>
        <v>#DIV/0!</v>
      </c>
      <c r="O280" s="76">
        <f t="shared" si="27"/>
        <v>0</v>
      </c>
      <c r="P280" s="77">
        <f>IF(L280="nio",0,IF(L280&gt;0,VLOOKUP(H280,'3-Productie normen'!A:J,VLOOKUP(L280,'3-Productie normen'!$B$33:$C$38,2,FALSE),FALSE)))/VLOOKUP(B280,'2-Kosten per locatie'!$A$12:$C$33,3,FALSE)</f>
        <v>0</v>
      </c>
      <c r="Q280" s="77">
        <f t="shared" si="28"/>
        <v>0</v>
      </c>
      <c r="R280" s="78" t="str">
        <f>VLOOKUP(H280,'3-Productie normen'!A:L,12,FALSE)</f>
        <v>V</v>
      </c>
      <c r="S280" s="78"/>
      <c r="U280" s="41">
        <f t="shared" si="29"/>
        <v>1238</v>
      </c>
    </row>
    <row r="281" spans="1:21" ht="14.1" customHeight="1">
      <c r="A281" s="54">
        <f t="shared" si="24"/>
        <v>281</v>
      </c>
      <c r="B281" s="72" t="s">
        <v>490</v>
      </c>
      <c r="C281" s="72" t="s">
        <v>491</v>
      </c>
      <c r="D281" s="425" t="s">
        <v>492</v>
      </c>
      <c r="E281" s="425" t="s">
        <v>89</v>
      </c>
      <c r="F281" s="86">
        <v>5</v>
      </c>
      <c r="G281" s="86" t="s">
        <v>493</v>
      </c>
      <c r="H281" s="86" t="s">
        <v>177</v>
      </c>
      <c r="I281" s="86" t="s">
        <v>229</v>
      </c>
      <c r="J281" s="86">
        <v>16.64</v>
      </c>
      <c r="K281" s="381">
        <f t="shared" si="25"/>
        <v>200</v>
      </c>
      <c r="L281" s="75">
        <v>200</v>
      </c>
      <c r="M281" s="75"/>
      <c r="N281" s="76" t="e">
        <f t="shared" si="26"/>
        <v>#DIV/0!</v>
      </c>
      <c r="O281" s="76">
        <f t="shared" si="27"/>
        <v>0</v>
      </c>
      <c r="P281" s="77">
        <f>IF(L281="nio",0,IF(L281&gt;0,VLOOKUP(H281,'3-Productie normen'!A:J,VLOOKUP(L281,'3-Productie normen'!$B$33:$C$38,2,FALSE),FALSE)))/VLOOKUP(B281,'2-Kosten per locatie'!$A$12:$C$33,3,FALSE)</f>
        <v>0</v>
      </c>
      <c r="Q281" s="77">
        <f t="shared" si="28"/>
        <v>0</v>
      </c>
      <c r="R281" s="78" t="str">
        <f>VLOOKUP(H281,'3-Productie normen'!A:L,12,FALSE)</f>
        <v>V</v>
      </c>
      <c r="S281" s="78"/>
      <c r="U281" s="41">
        <f t="shared" si="29"/>
        <v>3328</v>
      </c>
    </row>
    <row r="282" spans="1:21" ht="14.1" customHeight="1">
      <c r="A282" s="54">
        <f t="shared" si="24"/>
        <v>282</v>
      </c>
      <c r="B282" s="72" t="s">
        <v>490</v>
      </c>
      <c r="C282" s="72" t="s">
        <v>491</v>
      </c>
      <c r="D282" s="425" t="s">
        <v>492</v>
      </c>
      <c r="E282" s="425" t="s">
        <v>89</v>
      </c>
      <c r="F282" s="86">
        <v>6</v>
      </c>
      <c r="G282" s="86" t="s">
        <v>486</v>
      </c>
      <c r="H282" s="86" t="s">
        <v>256</v>
      </c>
      <c r="I282" s="86" t="s">
        <v>229</v>
      </c>
      <c r="J282" s="86">
        <v>39.78</v>
      </c>
      <c r="K282" s="381">
        <f t="shared" si="25"/>
        <v>200</v>
      </c>
      <c r="L282" s="75">
        <v>200</v>
      </c>
      <c r="M282" s="75"/>
      <c r="N282" s="76" t="e">
        <f t="shared" si="26"/>
        <v>#DIV/0!</v>
      </c>
      <c r="O282" s="76">
        <f t="shared" si="27"/>
        <v>0</v>
      </c>
      <c r="P282" s="77">
        <f>IF(L282="nio",0,IF(L282&gt;0,VLOOKUP(H282,'3-Productie normen'!A:J,VLOOKUP(L282,'3-Productie normen'!$B$33:$C$38,2,FALSE),FALSE)))/VLOOKUP(B282,'2-Kosten per locatie'!$A$12:$C$33,3,FALSE)</f>
        <v>0</v>
      </c>
      <c r="Q282" s="77">
        <f t="shared" si="28"/>
        <v>0</v>
      </c>
      <c r="R282" s="78" t="str">
        <f>VLOOKUP(H282,'3-Productie normen'!A:L,12,FALSE)</f>
        <v>V</v>
      </c>
      <c r="S282" s="78"/>
      <c r="U282" s="41">
        <f t="shared" si="29"/>
        <v>7956</v>
      </c>
    </row>
    <row r="283" spans="1:21" ht="14.1" customHeight="1">
      <c r="A283" s="54">
        <f t="shared" si="24"/>
        <v>283</v>
      </c>
      <c r="B283" s="72" t="s">
        <v>490</v>
      </c>
      <c r="C283" s="72" t="s">
        <v>491</v>
      </c>
      <c r="D283" s="425" t="s">
        <v>492</v>
      </c>
      <c r="E283" s="425" t="s">
        <v>89</v>
      </c>
      <c r="F283" s="86">
        <v>7</v>
      </c>
      <c r="G283" s="86" t="s">
        <v>176</v>
      </c>
      <c r="H283" s="86" t="s">
        <v>176</v>
      </c>
      <c r="I283" s="86" t="s">
        <v>229</v>
      </c>
      <c r="J283" s="86">
        <v>11.65</v>
      </c>
      <c r="K283" s="381">
        <f t="shared" si="25"/>
        <v>200</v>
      </c>
      <c r="L283" s="75">
        <v>200</v>
      </c>
      <c r="M283" s="75"/>
      <c r="N283" s="76" t="e">
        <f t="shared" si="26"/>
        <v>#DIV/0!</v>
      </c>
      <c r="O283" s="76">
        <f t="shared" si="27"/>
        <v>0</v>
      </c>
      <c r="P283" s="77">
        <f>IF(L283="nio",0,IF(L283&gt;0,VLOOKUP(H283,'3-Productie normen'!A:J,VLOOKUP(L283,'3-Productie normen'!$B$33:$C$38,2,FALSE),FALSE)))/VLOOKUP(B283,'2-Kosten per locatie'!$A$12:$C$33,3,FALSE)</f>
        <v>0</v>
      </c>
      <c r="Q283" s="77">
        <f t="shared" si="28"/>
        <v>0</v>
      </c>
      <c r="R283" s="78" t="str">
        <f>VLOOKUP(H283,'3-Productie normen'!A:L,12,FALSE)</f>
        <v>B</v>
      </c>
      <c r="S283" s="78"/>
      <c r="U283" s="41">
        <f t="shared" si="29"/>
        <v>2330</v>
      </c>
    </row>
    <row r="284" spans="1:21" ht="14.1" customHeight="1">
      <c r="A284" s="54">
        <f t="shared" si="24"/>
        <v>284</v>
      </c>
      <c r="B284" s="72" t="s">
        <v>490</v>
      </c>
      <c r="C284" s="72" t="s">
        <v>491</v>
      </c>
      <c r="D284" s="425" t="s">
        <v>492</v>
      </c>
      <c r="E284" s="425" t="s">
        <v>89</v>
      </c>
      <c r="F284" s="86">
        <v>8</v>
      </c>
      <c r="G284" s="86" t="s">
        <v>17</v>
      </c>
      <c r="H284" s="86" t="s">
        <v>17</v>
      </c>
      <c r="I284" s="86" t="s">
        <v>368</v>
      </c>
      <c r="J284" s="86">
        <v>3.91</v>
      </c>
      <c r="K284" s="381">
        <f t="shared" si="25"/>
        <v>200</v>
      </c>
      <c r="L284" s="75">
        <v>200</v>
      </c>
      <c r="M284" s="75"/>
      <c r="N284" s="76" t="e">
        <f t="shared" si="26"/>
        <v>#DIV/0!</v>
      </c>
      <c r="O284" s="76">
        <f t="shared" si="27"/>
        <v>0</v>
      </c>
      <c r="P284" s="77">
        <f>IF(L284="nio",0,IF(L284&gt;0,VLOOKUP(H284,'3-Productie normen'!A:J,VLOOKUP(L284,'3-Productie normen'!$B$33:$C$38,2,FALSE),FALSE)))/VLOOKUP(B284,'2-Kosten per locatie'!$A$12:$C$33,3,FALSE)</f>
        <v>0</v>
      </c>
      <c r="Q284" s="77">
        <f t="shared" si="28"/>
        <v>0</v>
      </c>
      <c r="R284" s="78" t="str">
        <f>VLOOKUP(H284,'3-Productie normen'!A:L,12,FALSE)</f>
        <v>S</v>
      </c>
      <c r="S284" s="78"/>
      <c r="U284" s="41">
        <f t="shared" si="29"/>
        <v>782</v>
      </c>
    </row>
    <row r="285" spans="1:21" ht="14.1" customHeight="1">
      <c r="A285" s="54">
        <f t="shared" si="24"/>
        <v>285</v>
      </c>
      <c r="B285" s="72" t="s">
        <v>490</v>
      </c>
      <c r="C285" s="72" t="s">
        <v>491</v>
      </c>
      <c r="D285" s="425" t="s">
        <v>492</v>
      </c>
      <c r="E285" s="425" t="s">
        <v>89</v>
      </c>
      <c r="F285" s="86">
        <v>9</v>
      </c>
      <c r="G285" s="86" t="s">
        <v>17</v>
      </c>
      <c r="H285" s="86" t="s">
        <v>17</v>
      </c>
      <c r="I285" s="86" t="s">
        <v>487</v>
      </c>
      <c r="J285" s="86">
        <v>5.07</v>
      </c>
      <c r="K285" s="381">
        <f t="shared" si="25"/>
        <v>200</v>
      </c>
      <c r="L285" s="75">
        <v>200</v>
      </c>
      <c r="M285" s="75"/>
      <c r="N285" s="76" t="e">
        <f t="shared" si="26"/>
        <v>#DIV/0!</v>
      </c>
      <c r="O285" s="76">
        <f t="shared" si="27"/>
        <v>0</v>
      </c>
      <c r="P285" s="77">
        <f>IF(L285="nio",0,IF(L285&gt;0,VLOOKUP(H285,'3-Productie normen'!A:J,VLOOKUP(L285,'3-Productie normen'!$B$33:$C$38,2,FALSE),FALSE)))/VLOOKUP(B285,'2-Kosten per locatie'!$A$12:$C$33,3,FALSE)</f>
        <v>0</v>
      </c>
      <c r="Q285" s="77">
        <f t="shared" si="28"/>
        <v>0</v>
      </c>
      <c r="R285" s="78" t="str">
        <f>VLOOKUP(H285,'3-Productie normen'!A:L,12,FALSE)</f>
        <v>S</v>
      </c>
      <c r="S285" s="78"/>
      <c r="U285" s="41">
        <f t="shared" si="29"/>
        <v>1014</v>
      </c>
    </row>
    <row r="286" spans="1:21" ht="14.1" customHeight="1">
      <c r="A286" s="54">
        <f t="shared" si="24"/>
        <v>286</v>
      </c>
      <c r="B286" s="72" t="s">
        <v>490</v>
      </c>
      <c r="C286" s="72" t="s">
        <v>491</v>
      </c>
      <c r="D286" s="425" t="s">
        <v>492</v>
      </c>
      <c r="E286" s="425" t="s">
        <v>89</v>
      </c>
      <c r="F286" s="86">
        <v>10</v>
      </c>
      <c r="G286" s="86" t="s">
        <v>1</v>
      </c>
      <c r="H286" s="86" t="s">
        <v>1</v>
      </c>
      <c r="I286" s="86" t="s">
        <v>229</v>
      </c>
      <c r="J286" s="86">
        <v>21.03</v>
      </c>
      <c r="K286" s="381">
        <f t="shared" si="25"/>
        <v>200</v>
      </c>
      <c r="L286" s="75">
        <v>200</v>
      </c>
      <c r="M286" s="75"/>
      <c r="N286" s="76" t="e">
        <f t="shared" si="26"/>
        <v>#DIV/0!</v>
      </c>
      <c r="O286" s="76">
        <f t="shared" si="27"/>
        <v>0</v>
      </c>
      <c r="P286" s="77">
        <f>IF(L286="nio",0,IF(L286&gt;0,VLOOKUP(H286,'3-Productie normen'!A:J,VLOOKUP(L286,'3-Productie normen'!$B$33:$C$38,2,FALSE),FALSE)))/VLOOKUP(B286,'2-Kosten per locatie'!$A$12:$C$33,3,FALSE)</f>
        <v>0</v>
      </c>
      <c r="Q286" s="77">
        <f t="shared" si="28"/>
        <v>0</v>
      </c>
      <c r="R286" s="78" t="str">
        <f>VLOOKUP(H286,'3-Productie normen'!A:L,12,FALSE)</f>
        <v>S</v>
      </c>
      <c r="S286" s="78"/>
      <c r="U286" s="41">
        <f t="shared" si="29"/>
        <v>4206</v>
      </c>
    </row>
    <row r="287" spans="1:21" ht="14.1" customHeight="1">
      <c r="A287" s="54">
        <f t="shared" si="24"/>
        <v>287</v>
      </c>
      <c r="B287" s="72" t="s">
        <v>490</v>
      </c>
      <c r="C287" s="72" t="s">
        <v>491</v>
      </c>
      <c r="D287" s="425" t="s">
        <v>492</v>
      </c>
      <c r="E287" s="425" t="s">
        <v>89</v>
      </c>
      <c r="F287" s="86">
        <v>11</v>
      </c>
      <c r="G287" s="86" t="s">
        <v>489</v>
      </c>
      <c r="H287" s="86" t="s">
        <v>100</v>
      </c>
      <c r="I287" s="86" t="s">
        <v>229</v>
      </c>
      <c r="J287" s="86">
        <v>6.64</v>
      </c>
      <c r="K287" s="381">
        <f t="shared" si="25"/>
        <v>0</v>
      </c>
      <c r="L287" s="75" t="s">
        <v>100</v>
      </c>
      <c r="M287" s="75"/>
      <c r="N287" s="76">
        <f t="shared" si="26"/>
        <v>0</v>
      </c>
      <c r="O287" s="76">
        <f t="shared" si="27"/>
        <v>0</v>
      </c>
      <c r="P287" s="77">
        <f>IF(L287="nio",0,IF(L287&gt;0,VLOOKUP(H287,'3-Productie normen'!A:J,VLOOKUP(L287,'3-Productie normen'!$B$33:$C$38,2,FALSE),FALSE)))/VLOOKUP(B287,'2-Kosten per locatie'!$A$12:$C$33,3,FALSE)</f>
        <v>0</v>
      </c>
      <c r="Q287" s="77">
        <f t="shared" si="28"/>
        <v>0</v>
      </c>
      <c r="R287" s="78">
        <f>VLOOKUP(H287,'3-Productie normen'!A:L,12,FALSE)</f>
        <v>0</v>
      </c>
      <c r="S287" s="78"/>
      <c r="U287" s="41">
        <f t="shared" si="29"/>
        <v>0</v>
      </c>
    </row>
    <row r="288" spans="1:21" ht="14.1" customHeight="1">
      <c r="A288" s="54">
        <f t="shared" si="24"/>
        <v>288</v>
      </c>
      <c r="B288" s="72" t="s">
        <v>490</v>
      </c>
      <c r="C288" s="72" t="s">
        <v>491</v>
      </c>
      <c r="D288" s="425" t="s">
        <v>492</v>
      </c>
      <c r="E288" s="425" t="s">
        <v>89</v>
      </c>
      <c r="F288" s="86">
        <v>12</v>
      </c>
      <c r="G288" s="86" t="s">
        <v>485</v>
      </c>
      <c r="H288" s="86" t="s">
        <v>259</v>
      </c>
      <c r="I288" s="86" t="s">
        <v>368</v>
      </c>
      <c r="J288" s="86">
        <v>26.55</v>
      </c>
      <c r="K288" s="381">
        <f t="shared" si="25"/>
        <v>200</v>
      </c>
      <c r="L288" s="75">
        <v>200</v>
      </c>
      <c r="M288" s="75"/>
      <c r="N288" s="76" t="e">
        <f t="shared" si="26"/>
        <v>#DIV/0!</v>
      </c>
      <c r="O288" s="76">
        <f t="shared" si="27"/>
        <v>0</v>
      </c>
      <c r="P288" s="77">
        <f>IF(L288="nio",0,IF(L288&gt;0,VLOOKUP(H288,'3-Productie normen'!A:J,VLOOKUP(L288,'3-Productie normen'!$B$33:$C$38,2,FALSE),FALSE)))/VLOOKUP(B288,'2-Kosten per locatie'!$A$12:$C$33,3,FALSE)</f>
        <v>0</v>
      </c>
      <c r="Q288" s="77">
        <f t="shared" si="28"/>
        <v>0</v>
      </c>
      <c r="R288" s="78" t="str">
        <f>VLOOKUP(H288,'3-Productie normen'!A:L,12,FALSE)</f>
        <v>V</v>
      </c>
      <c r="S288" s="78"/>
      <c r="U288" s="41">
        <f t="shared" si="29"/>
        <v>5310</v>
      </c>
    </row>
    <row r="289" spans="1:21" ht="14.1" customHeight="1">
      <c r="A289" s="54">
        <f t="shared" si="24"/>
        <v>289</v>
      </c>
      <c r="B289" s="72" t="s">
        <v>490</v>
      </c>
      <c r="C289" s="72" t="s">
        <v>491</v>
      </c>
      <c r="D289" s="425" t="s">
        <v>492</v>
      </c>
      <c r="E289" s="425" t="s">
        <v>89</v>
      </c>
      <c r="F289" s="86">
        <v>13</v>
      </c>
      <c r="G289" s="86" t="s">
        <v>17</v>
      </c>
      <c r="H289" s="86" t="s">
        <v>17</v>
      </c>
      <c r="I289" s="86" t="s">
        <v>368</v>
      </c>
      <c r="J289" s="86">
        <v>27.5</v>
      </c>
      <c r="K289" s="381">
        <f t="shared" si="25"/>
        <v>200</v>
      </c>
      <c r="L289" s="75">
        <v>200</v>
      </c>
      <c r="M289" s="75"/>
      <c r="N289" s="76" t="e">
        <f t="shared" si="26"/>
        <v>#DIV/0!</v>
      </c>
      <c r="O289" s="76">
        <f t="shared" si="27"/>
        <v>0</v>
      </c>
      <c r="P289" s="77">
        <f>IF(L289="nio",0,IF(L289&gt;0,VLOOKUP(H289,'3-Productie normen'!A:J,VLOOKUP(L289,'3-Productie normen'!$B$33:$C$38,2,FALSE),FALSE)))/VLOOKUP(B289,'2-Kosten per locatie'!$A$12:$C$33,3,FALSE)</f>
        <v>0</v>
      </c>
      <c r="Q289" s="77">
        <f t="shared" si="28"/>
        <v>0</v>
      </c>
      <c r="R289" s="78" t="str">
        <f>VLOOKUP(H289,'3-Productie normen'!A:L,12,FALSE)</f>
        <v>S</v>
      </c>
      <c r="S289" s="78"/>
      <c r="U289" s="41">
        <f t="shared" si="29"/>
        <v>5500</v>
      </c>
    </row>
    <row r="290" spans="1:21" ht="14.1" customHeight="1">
      <c r="A290" s="54">
        <f t="shared" si="24"/>
        <v>290</v>
      </c>
      <c r="B290" s="72" t="s">
        <v>490</v>
      </c>
      <c r="C290" s="72" t="s">
        <v>491</v>
      </c>
      <c r="D290" s="425" t="s">
        <v>492</v>
      </c>
      <c r="E290" s="425" t="s">
        <v>89</v>
      </c>
      <c r="F290" s="86">
        <v>14</v>
      </c>
      <c r="G290" s="86" t="s">
        <v>1</v>
      </c>
      <c r="H290" s="86" t="s">
        <v>1</v>
      </c>
      <c r="I290" s="86" t="s">
        <v>229</v>
      </c>
      <c r="J290" s="86">
        <v>21.03</v>
      </c>
      <c r="K290" s="381">
        <f t="shared" si="25"/>
        <v>200</v>
      </c>
      <c r="L290" s="75">
        <v>200</v>
      </c>
      <c r="M290" s="75"/>
      <c r="N290" s="76" t="e">
        <f t="shared" si="26"/>
        <v>#DIV/0!</v>
      </c>
      <c r="O290" s="76">
        <f t="shared" si="27"/>
        <v>0</v>
      </c>
      <c r="P290" s="77">
        <f>IF(L290="nio",0,IF(L290&gt;0,VLOOKUP(H290,'3-Productie normen'!A:J,VLOOKUP(L290,'3-Productie normen'!$B$33:$C$38,2,FALSE),FALSE)))/VLOOKUP(B290,'2-Kosten per locatie'!$A$12:$C$33,3,FALSE)</f>
        <v>0</v>
      </c>
      <c r="Q290" s="77">
        <f t="shared" si="28"/>
        <v>0</v>
      </c>
      <c r="R290" s="78" t="str">
        <f>VLOOKUP(H290,'3-Productie normen'!A:L,12,FALSE)</f>
        <v>S</v>
      </c>
      <c r="S290" s="78"/>
      <c r="U290" s="41">
        <f t="shared" si="29"/>
        <v>4206</v>
      </c>
    </row>
    <row r="291" spans="1:21" ht="14.1" customHeight="1">
      <c r="A291" s="54">
        <f t="shared" si="24"/>
        <v>291</v>
      </c>
      <c r="B291" s="72" t="s">
        <v>490</v>
      </c>
      <c r="C291" s="72" t="s">
        <v>491</v>
      </c>
      <c r="D291" s="425" t="s">
        <v>492</v>
      </c>
      <c r="E291" s="425" t="s">
        <v>89</v>
      </c>
      <c r="F291" s="86">
        <v>15</v>
      </c>
      <c r="G291" s="86" t="s">
        <v>485</v>
      </c>
      <c r="H291" s="86" t="s">
        <v>259</v>
      </c>
      <c r="I291" s="86" t="s">
        <v>368</v>
      </c>
      <c r="J291" s="86">
        <v>10.26</v>
      </c>
      <c r="K291" s="381">
        <f t="shared" si="25"/>
        <v>200</v>
      </c>
      <c r="L291" s="75">
        <v>200</v>
      </c>
      <c r="M291" s="75"/>
      <c r="N291" s="76" t="e">
        <f t="shared" si="26"/>
        <v>#DIV/0!</v>
      </c>
      <c r="O291" s="76">
        <f t="shared" si="27"/>
        <v>0</v>
      </c>
      <c r="P291" s="77">
        <f>IF(L291="nio",0,IF(L291&gt;0,VLOOKUP(H291,'3-Productie normen'!A:J,VLOOKUP(L291,'3-Productie normen'!$B$33:$C$38,2,FALSE),FALSE)))/VLOOKUP(B291,'2-Kosten per locatie'!$A$12:$C$33,3,FALSE)</f>
        <v>0</v>
      </c>
      <c r="Q291" s="77">
        <f t="shared" si="28"/>
        <v>0</v>
      </c>
      <c r="R291" s="78" t="str">
        <f>VLOOKUP(H291,'3-Productie normen'!A:L,12,FALSE)</f>
        <v>V</v>
      </c>
      <c r="S291" s="78"/>
      <c r="U291" s="41">
        <f t="shared" si="29"/>
        <v>2052</v>
      </c>
    </row>
    <row r="292" spans="1:21" ht="14.1" customHeight="1">
      <c r="A292" s="54">
        <f t="shared" si="24"/>
        <v>292</v>
      </c>
      <c r="B292" s="72" t="s">
        <v>490</v>
      </c>
      <c r="C292" s="72" t="s">
        <v>491</v>
      </c>
      <c r="D292" s="425" t="s">
        <v>492</v>
      </c>
      <c r="E292" s="425" t="s">
        <v>89</v>
      </c>
      <c r="F292" s="86">
        <v>16</v>
      </c>
      <c r="G292" s="86" t="s">
        <v>176</v>
      </c>
      <c r="H292" s="86" t="s">
        <v>176</v>
      </c>
      <c r="I292" s="86" t="s">
        <v>229</v>
      </c>
      <c r="J292" s="86">
        <v>8.36</v>
      </c>
      <c r="K292" s="381">
        <f t="shared" si="25"/>
        <v>200</v>
      </c>
      <c r="L292" s="75">
        <v>200</v>
      </c>
      <c r="M292" s="75"/>
      <c r="N292" s="76" t="e">
        <f t="shared" si="26"/>
        <v>#DIV/0!</v>
      </c>
      <c r="O292" s="76">
        <f t="shared" si="27"/>
        <v>0</v>
      </c>
      <c r="P292" s="77">
        <f>IF(L292="nio",0,IF(L292&gt;0,VLOOKUP(H292,'3-Productie normen'!A:J,VLOOKUP(L292,'3-Productie normen'!$B$33:$C$38,2,FALSE),FALSE)))/VLOOKUP(B292,'2-Kosten per locatie'!$A$12:$C$33,3,FALSE)</f>
        <v>0</v>
      </c>
      <c r="Q292" s="77">
        <f t="shared" si="28"/>
        <v>0</v>
      </c>
      <c r="R292" s="78" t="str">
        <f>VLOOKUP(H292,'3-Productie normen'!A:L,12,FALSE)</f>
        <v>B</v>
      </c>
      <c r="S292" s="78"/>
      <c r="U292" s="41">
        <f t="shared" si="29"/>
        <v>1672</v>
      </c>
    </row>
    <row r="293" spans="1:21" ht="14.1" customHeight="1">
      <c r="A293" s="54">
        <f t="shared" si="24"/>
        <v>293</v>
      </c>
      <c r="B293" s="72" t="s">
        <v>490</v>
      </c>
      <c r="C293" s="72" t="s">
        <v>491</v>
      </c>
      <c r="D293" s="425" t="s">
        <v>492</v>
      </c>
      <c r="E293" s="425" t="s">
        <v>89</v>
      </c>
      <c r="F293" s="86">
        <v>17</v>
      </c>
      <c r="G293" s="86" t="s">
        <v>176</v>
      </c>
      <c r="H293" s="86" t="s">
        <v>176</v>
      </c>
      <c r="I293" s="86" t="s">
        <v>229</v>
      </c>
      <c r="J293" s="86">
        <v>10.5</v>
      </c>
      <c r="K293" s="381">
        <f t="shared" si="25"/>
        <v>200</v>
      </c>
      <c r="L293" s="75">
        <v>200</v>
      </c>
      <c r="M293" s="75"/>
      <c r="N293" s="76" t="e">
        <f t="shared" si="26"/>
        <v>#DIV/0!</v>
      </c>
      <c r="O293" s="76">
        <f t="shared" si="27"/>
        <v>0</v>
      </c>
      <c r="P293" s="77">
        <f>IF(L293="nio",0,IF(L293&gt;0,VLOOKUP(H293,'3-Productie normen'!A:J,VLOOKUP(L293,'3-Productie normen'!$B$33:$C$38,2,FALSE),FALSE)))/VLOOKUP(B293,'2-Kosten per locatie'!$A$12:$C$33,3,FALSE)</f>
        <v>0</v>
      </c>
      <c r="Q293" s="77">
        <f t="shared" si="28"/>
        <v>0</v>
      </c>
      <c r="R293" s="78" t="str">
        <f>VLOOKUP(H293,'3-Productie normen'!A:L,12,FALSE)</f>
        <v>B</v>
      </c>
      <c r="S293" s="78"/>
      <c r="U293" s="41">
        <f t="shared" si="29"/>
        <v>2100</v>
      </c>
    </row>
    <row r="294" spans="1:21" ht="14.1" customHeight="1">
      <c r="A294" s="54">
        <f t="shared" si="24"/>
        <v>294</v>
      </c>
      <c r="B294" s="72" t="s">
        <v>490</v>
      </c>
      <c r="C294" s="72" t="s">
        <v>491</v>
      </c>
      <c r="D294" s="425" t="s">
        <v>492</v>
      </c>
      <c r="E294" s="425" t="s">
        <v>89</v>
      </c>
      <c r="F294" s="86">
        <v>18</v>
      </c>
      <c r="G294" s="86" t="s">
        <v>176</v>
      </c>
      <c r="H294" s="86" t="s">
        <v>176</v>
      </c>
      <c r="I294" s="86" t="s">
        <v>237</v>
      </c>
      <c r="J294" s="86">
        <v>20.91</v>
      </c>
      <c r="K294" s="381">
        <f t="shared" si="25"/>
        <v>200</v>
      </c>
      <c r="L294" s="75">
        <v>200</v>
      </c>
      <c r="M294" s="75"/>
      <c r="N294" s="76" t="e">
        <f t="shared" si="26"/>
        <v>#DIV/0!</v>
      </c>
      <c r="O294" s="76">
        <f t="shared" si="27"/>
        <v>0</v>
      </c>
      <c r="P294" s="77">
        <f>IF(L294="nio",0,IF(L294&gt;0,VLOOKUP(H294,'3-Productie normen'!A:J,VLOOKUP(L294,'3-Productie normen'!$B$33:$C$38,2,FALSE),FALSE)))/VLOOKUP(B294,'2-Kosten per locatie'!$A$12:$C$33,3,FALSE)</f>
        <v>0</v>
      </c>
      <c r="Q294" s="77">
        <f t="shared" si="28"/>
        <v>0</v>
      </c>
      <c r="R294" s="78" t="str">
        <f>VLOOKUP(H294,'3-Productie normen'!A:L,12,FALSE)</f>
        <v>B</v>
      </c>
      <c r="S294" s="78"/>
      <c r="U294" s="41">
        <f t="shared" si="29"/>
        <v>4182</v>
      </c>
    </row>
    <row r="295" spans="1:21" ht="14.1" customHeight="1">
      <c r="A295" s="54">
        <f t="shared" si="24"/>
        <v>295</v>
      </c>
      <c r="B295" s="72" t="s">
        <v>490</v>
      </c>
      <c r="C295" s="72" t="s">
        <v>491</v>
      </c>
      <c r="D295" s="425" t="s">
        <v>492</v>
      </c>
      <c r="E295" s="425" t="s">
        <v>89</v>
      </c>
      <c r="F295" s="86">
        <v>19</v>
      </c>
      <c r="G295" s="86" t="s">
        <v>176</v>
      </c>
      <c r="H295" s="86" t="s">
        <v>176</v>
      </c>
      <c r="I295" s="86" t="s">
        <v>229</v>
      </c>
      <c r="J295" s="86">
        <v>11.35</v>
      </c>
      <c r="K295" s="381">
        <f t="shared" si="25"/>
        <v>200</v>
      </c>
      <c r="L295" s="75">
        <v>200</v>
      </c>
      <c r="M295" s="75"/>
      <c r="N295" s="76" t="e">
        <f t="shared" si="26"/>
        <v>#DIV/0!</v>
      </c>
      <c r="O295" s="76">
        <f t="shared" si="27"/>
        <v>0</v>
      </c>
      <c r="P295" s="77">
        <f>IF(L295="nio",0,IF(L295&gt;0,VLOOKUP(H295,'3-Productie normen'!A:J,VLOOKUP(L295,'3-Productie normen'!$B$33:$C$38,2,FALSE),FALSE)))/VLOOKUP(B295,'2-Kosten per locatie'!$A$12:$C$33,3,FALSE)</f>
        <v>0</v>
      </c>
      <c r="Q295" s="77">
        <f t="shared" si="28"/>
        <v>0</v>
      </c>
      <c r="R295" s="78" t="str">
        <f>VLOOKUP(H295,'3-Productie normen'!A:L,12,FALSE)</f>
        <v>B</v>
      </c>
      <c r="S295" s="78"/>
      <c r="U295" s="41">
        <f t="shared" si="29"/>
        <v>2270</v>
      </c>
    </row>
    <row r="296" spans="1:21" ht="14.1" customHeight="1">
      <c r="A296" s="54">
        <f t="shared" si="24"/>
        <v>296</v>
      </c>
      <c r="B296" s="72" t="s">
        <v>490</v>
      </c>
      <c r="C296" s="72" t="s">
        <v>491</v>
      </c>
      <c r="D296" s="425" t="s">
        <v>492</v>
      </c>
      <c r="E296" s="425" t="s">
        <v>89</v>
      </c>
      <c r="F296" s="86">
        <v>20</v>
      </c>
      <c r="G296" s="86" t="s">
        <v>485</v>
      </c>
      <c r="H296" s="86" t="s">
        <v>259</v>
      </c>
      <c r="I296" s="86" t="s">
        <v>368</v>
      </c>
      <c r="J296" s="86">
        <v>26.33</v>
      </c>
      <c r="K296" s="381">
        <f t="shared" si="25"/>
        <v>200</v>
      </c>
      <c r="L296" s="75">
        <v>200</v>
      </c>
      <c r="M296" s="75"/>
      <c r="N296" s="76" t="e">
        <f t="shared" si="26"/>
        <v>#DIV/0!</v>
      </c>
      <c r="O296" s="76">
        <f t="shared" si="27"/>
        <v>0</v>
      </c>
      <c r="P296" s="77">
        <f>IF(L296="nio",0,IF(L296&gt;0,VLOOKUP(H296,'3-Productie normen'!A:J,VLOOKUP(L296,'3-Productie normen'!$B$33:$C$38,2,FALSE),FALSE)))/VLOOKUP(B296,'2-Kosten per locatie'!$A$12:$C$33,3,FALSE)</f>
        <v>0</v>
      </c>
      <c r="Q296" s="77">
        <f t="shared" si="28"/>
        <v>0</v>
      </c>
      <c r="R296" s="78" t="str">
        <f>VLOOKUP(H296,'3-Productie normen'!A:L,12,FALSE)</f>
        <v>V</v>
      </c>
      <c r="S296" s="78"/>
      <c r="U296" s="41">
        <f t="shared" si="29"/>
        <v>5266</v>
      </c>
    </row>
    <row r="297" spans="1:21" ht="14.1" customHeight="1">
      <c r="A297" s="54">
        <f t="shared" si="24"/>
        <v>297</v>
      </c>
      <c r="B297" s="72" t="s">
        <v>490</v>
      </c>
      <c r="C297" s="72" t="s">
        <v>491</v>
      </c>
      <c r="D297" s="425" t="s">
        <v>492</v>
      </c>
      <c r="E297" s="425"/>
      <c r="F297" s="86">
        <v>21</v>
      </c>
      <c r="G297" s="86" t="s">
        <v>265</v>
      </c>
      <c r="H297" s="86" t="s">
        <v>265</v>
      </c>
      <c r="I297" s="86" t="s">
        <v>229</v>
      </c>
      <c r="J297" s="86">
        <v>57.18</v>
      </c>
      <c r="K297" s="381">
        <f t="shared" si="25"/>
        <v>200</v>
      </c>
      <c r="L297" s="75">
        <v>200</v>
      </c>
      <c r="M297" s="75"/>
      <c r="N297" s="76" t="e">
        <f t="shared" si="26"/>
        <v>#DIV/0!</v>
      </c>
      <c r="O297" s="76">
        <f t="shared" si="27"/>
        <v>0</v>
      </c>
      <c r="P297" s="77">
        <f>IF(L297="nio",0,IF(L297&gt;0,VLOOKUP(H297,'3-Productie normen'!A:J,VLOOKUP(L297,'3-Productie normen'!$B$33:$C$38,2,FALSE),FALSE)))/VLOOKUP(B297,'2-Kosten per locatie'!$A$12:$C$33,3,FALSE)</f>
        <v>0</v>
      </c>
      <c r="Q297" s="77">
        <f t="shared" si="28"/>
        <v>0</v>
      </c>
      <c r="R297" s="78" t="str">
        <f>VLOOKUP(H297,'3-Productie normen'!A:L,12,FALSE)</f>
        <v>L</v>
      </c>
      <c r="S297" s="78"/>
      <c r="U297" s="41">
        <f t="shared" si="29"/>
        <v>11436</v>
      </c>
    </row>
    <row r="298" spans="1:21" ht="14.1" customHeight="1">
      <c r="A298" s="54">
        <f t="shared" si="24"/>
        <v>298</v>
      </c>
      <c r="B298" s="72" t="s">
        <v>490</v>
      </c>
      <c r="C298" s="72" t="s">
        <v>491</v>
      </c>
      <c r="D298" s="425" t="s">
        <v>492</v>
      </c>
      <c r="E298" s="425" t="s">
        <v>89</v>
      </c>
      <c r="F298" s="86">
        <v>22</v>
      </c>
      <c r="G298" s="86" t="s">
        <v>265</v>
      </c>
      <c r="H298" s="86" t="s">
        <v>265</v>
      </c>
      <c r="I298" s="86" t="s">
        <v>229</v>
      </c>
      <c r="J298" s="86">
        <v>57.18</v>
      </c>
      <c r="K298" s="381">
        <f t="shared" si="25"/>
        <v>200</v>
      </c>
      <c r="L298" s="75">
        <v>200</v>
      </c>
      <c r="M298" s="75"/>
      <c r="N298" s="76" t="e">
        <f t="shared" si="26"/>
        <v>#DIV/0!</v>
      </c>
      <c r="O298" s="76">
        <f t="shared" si="27"/>
        <v>0</v>
      </c>
      <c r="P298" s="77">
        <f>IF(L298="nio",0,IF(L298&gt;0,VLOOKUP(H298,'3-Productie normen'!A:J,VLOOKUP(L298,'3-Productie normen'!$B$33:$C$38,2,FALSE),FALSE)))/VLOOKUP(B298,'2-Kosten per locatie'!$A$12:$C$33,3,FALSE)</f>
        <v>0</v>
      </c>
      <c r="Q298" s="77">
        <f t="shared" si="28"/>
        <v>0</v>
      </c>
      <c r="R298" s="78" t="str">
        <f>VLOOKUP(H298,'3-Productie normen'!A:L,12,FALSE)</f>
        <v>L</v>
      </c>
      <c r="S298" s="78"/>
      <c r="U298" s="41">
        <f t="shared" si="29"/>
        <v>11436</v>
      </c>
    </row>
    <row r="299" spans="1:21" ht="14.1" customHeight="1">
      <c r="A299" s="54">
        <f t="shared" si="24"/>
        <v>299</v>
      </c>
      <c r="B299" s="72" t="s">
        <v>490</v>
      </c>
      <c r="C299" s="72" t="s">
        <v>491</v>
      </c>
      <c r="D299" s="425" t="s">
        <v>492</v>
      </c>
      <c r="E299" s="425" t="s">
        <v>89</v>
      </c>
      <c r="F299" s="86">
        <v>23</v>
      </c>
      <c r="G299" s="86" t="s">
        <v>265</v>
      </c>
      <c r="H299" s="86" t="s">
        <v>265</v>
      </c>
      <c r="I299" s="86" t="s">
        <v>229</v>
      </c>
      <c r="J299" s="86">
        <v>57.18</v>
      </c>
      <c r="K299" s="381">
        <f t="shared" si="25"/>
        <v>200</v>
      </c>
      <c r="L299" s="75">
        <v>200</v>
      </c>
      <c r="M299" s="75"/>
      <c r="N299" s="76" t="e">
        <f t="shared" si="26"/>
        <v>#DIV/0!</v>
      </c>
      <c r="O299" s="76">
        <f t="shared" si="27"/>
        <v>0</v>
      </c>
      <c r="P299" s="77">
        <f>IF(L299="nio",0,IF(L299&gt;0,VLOOKUP(H299,'3-Productie normen'!A:J,VLOOKUP(L299,'3-Productie normen'!$B$33:$C$38,2,FALSE),FALSE)))/VLOOKUP(B299,'2-Kosten per locatie'!$A$12:$C$33,3,FALSE)</f>
        <v>0</v>
      </c>
      <c r="Q299" s="77">
        <f t="shared" si="28"/>
        <v>0</v>
      </c>
      <c r="R299" s="78" t="str">
        <f>VLOOKUP(H299,'3-Productie normen'!A:L,12,FALSE)</f>
        <v>L</v>
      </c>
      <c r="S299" s="78"/>
      <c r="U299" s="41">
        <f t="shared" si="29"/>
        <v>11436</v>
      </c>
    </row>
    <row r="300" spans="1:21" ht="14.1" customHeight="1">
      <c r="A300" s="54">
        <f t="shared" si="24"/>
        <v>300</v>
      </c>
      <c r="B300" s="72" t="s">
        <v>490</v>
      </c>
      <c r="C300" s="72" t="s">
        <v>491</v>
      </c>
      <c r="D300" s="425" t="s">
        <v>492</v>
      </c>
      <c r="E300" s="425" t="s">
        <v>89</v>
      </c>
      <c r="F300" s="86">
        <v>24</v>
      </c>
      <c r="G300" s="86" t="s">
        <v>265</v>
      </c>
      <c r="H300" s="86" t="s">
        <v>265</v>
      </c>
      <c r="I300" s="86" t="s">
        <v>229</v>
      </c>
      <c r="J300" s="86">
        <v>57.18</v>
      </c>
      <c r="K300" s="381">
        <f t="shared" si="25"/>
        <v>200</v>
      </c>
      <c r="L300" s="75">
        <v>200</v>
      </c>
      <c r="M300" s="75"/>
      <c r="N300" s="76" t="e">
        <f t="shared" si="26"/>
        <v>#DIV/0!</v>
      </c>
      <c r="O300" s="76">
        <f t="shared" si="27"/>
        <v>0</v>
      </c>
      <c r="P300" s="77">
        <f>IF(L300="nio",0,IF(L300&gt;0,VLOOKUP(H300,'3-Productie normen'!A:J,VLOOKUP(L300,'3-Productie normen'!$B$33:$C$38,2,FALSE),FALSE)))/VLOOKUP(B300,'2-Kosten per locatie'!$A$12:$C$33,3,FALSE)</f>
        <v>0</v>
      </c>
      <c r="Q300" s="77">
        <f t="shared" si="28"/>
        <v>0</v>
      </c>
      <c r="R300" s="78" t="str">
        <f>VLOOKUP(H300,'3-Productie normen'!A:L,12,FALSE)</f>
        <v>L</v>
      </c>
      <c r="S300" s="78"/>
      <c r="U300" s="41">
        <f t="shared" si="29"/>
        <v>11436</v>
      </c>
    </row>
    <row r="301" spans="1:21" ht="14.1" customHeight="1">
      <c r="A301" s="54">
        <f t="shared" si="24"/>
        <v>301</v>
      </c>
      <c r="B301" s="72" t="s">
        <v>490</v>
      </c>
      <c r="C301" s="72" t="s">
        <v>491</v>
      </c>
      <c r="D301" s="425" t="s">
        <v>492</v>
      </c>
      <c r="E301" s="425" t="s">
        <v>89</v>
      </c>
      <c r="F301" s="86">
        <v>25</v>
      </c>
      <c r="G301" s="86" t="s">
        <v>265</v>
      </c>
      <c r="H301" s="86" t="s">
        <v>265</v>
      </c>
      <c r="I301" s="86" t="s">
        <v>229</v>
      </c>
      <c r="J301" s="86">
        <v>57.18</v>
      </c>
      <c r="K301" s="381">
        <f t="shared" si="25"/>
        <v>200</v>
      </c>
      <c r="L301" s="75">
        <v>200</v>
      </c>
      <c r="M301" s="75"/>
      <c r="N301" s="76" t="e">
        <f t="shared" si="26"/>
        <v>#DIV/0!</v>
      </c>
      <c r="O301" s="76">
        <f t="shared" si="27"/>
        <v>0</v>
      </c>
      <c r="P301" s="77">
        <f>IF(L301="nio",0,IF(L301&gt;0,VLOOKUP(H301,'3-Productie normen'!A:J,VLOOKUP(L301,'3-Productie normen'!$B$33:$C$38,2,FALSE),FALSE)))/VLOOKUP(B301,'2-Kosten per locatie'!$A$12:$C$33,3,FALSE)</f>
        <v>0</v>
      </c>
      <c r="Q301" s="77">
        <f t="shared" si="28"/>
        <v>0</v>
      </c>
      <c r="R301" s="78" t="str">
        <f>VLOOKUP(H301,'3-Productie normen'!A:L,12,FALSE)</f>
        <v>L</v>
      </c>
      <c r="S301" s="78"/>
      <c r="U301" s="41">
        <f t="shared" si="29"/>
        <v>11436</v>
      </c>
    </row>
    <row r="302" spans="1:21" ht="14.1" customHeight="1">
      <c r="A302" s="54">
        <f t="shared" si="24"/>
        <v>302</v>
      </c>
      <c r="B302" s="72" t="s">
        <v>490</v>
      </c>
      <c r="C302" s="72" t="s">
        <v>491</v>
      </c>
      <c r="D302" s="425" t="s">
        <v>492</v>
      </c>
      <c r="E302" s="425" t="s">
        <v>89</v>
      </c>
      <c r="F302" s="86">
        <v>26</v>
      </c>
      <c r="G302" s="86" t="s">
        <v>265</v>
      </c>
      <c r="H302" s="86" t="s">
        <v>265</v>
      </c>
      <c r="I302" s="86" t="s">
        <v>229</v>
      </c>
      <c r="J302" s="86">
        <v>57.18</v>
      </c>
      <c r="K302" s="381">
        <f t="shared" si="25"/>
        <v>200</v>
      </c>
      <c r="L302" s="75">
        <v>200</v>
      </c>
      <c r="M302" s="75"/>
      <c r="N302" s="76" t="e">
        <f t="shared" si="26"/>
        <v>#DIV/0!</v>
      </c>
      <c r="O302" s="76">
        <f t="shared" si="27"/>
        <v>0</v>
      </c>
      <c r="P302" s="77">
        <f>IF(L302="nio",0,IF(L302&gt;0,VLOOKUP(H302,'3-Productie normen'!A:J,VLOOKUP(L302,'3-Productie normen'!$B$33:$C$38,2,FALSE),FALSE)))/VLOOKUP(B302,'2-Kosten per locatie'!$A$12:$C$33,3,FALSE)</f>
        <v>0</v>
      </c>
      <c r="Q302" s="77">
        <f t="shared" si="28"/>
        <v>0</v>
      </c>
      <c r="R302" s="78" t="str">
        <f>VLOOKUP(H302,'3-Productie normen'!A:L,12,FALSE)</f>
        <v>L</v>
      </c>
      <c r="S302" s="78"/>
      <c r="U302" s="41">
        <f t="shared" si="29"/>
        <v>11436</v>
      </c>
    </row>
    <row r="303" spans="1:21" ht="14.1" customHeight="1">
      <c r="A303" s="54">
        <f t="shared" si="24"/>
        <v>303</v>
      </c>
      <c r="B303" s="72" t="s">
        <v>490</v>
      </c>
      <c r="C303" s="72" t="s">
        <v>491</v>
      </c>
      <c r="D303" s="425" t="s">
        <v>492</v>
      </c>
      <c r="E303" s="425" t="s">
        <v>89</v>
      </c>
      <c r="F303" s="86">
        <v>27</v>
      </c>
      <c r="G303" s="86" t="s">
        <v>265</v>
      </c>
      <c r="H303" s="86" t="s">
        <v>265</v>
      </c>
      <c r="I303" s="86" t="s">
        <v>229</v>
      </c>
      <c r="J303" s="86">
        <v>57.18</v>
      </c>
      <c r="K303" s="381">
        <f t="shared" si="25"/>
        <v>200</v>
      </c>
      <c r="L303" s="75">
        <v>200</v>
      </c>
      <c r="M303" s="75"/>
      <c r="N303" s="76" t="e">
        <f t="shared" si="26"/>
        <v>#DIV/0!</v>
      </c>
      <c r="O303" s="76">
        <f t="shared" si="27"/>
        <v>0</v>
      </c>
      <c r="P303" s="77">
        <f>IF(L303="nio",0,IF(L303&gt;0,VLOOKUP(H303,'3-Productie normen'!A:J,VLOOKUP(L303,'3-Productie normen'!$B$33:$C$38,2,FALSE),FALSE)))/VLOOKUP(B303,'2-Kosten per locatie'!$A$12:$C$33,3,FALSE)</f>
        <v>0</v>
      </c>
      <c r="Q303" s="77">
        <f t="shared" si="28"/>
        <v>0</v>
      </c>
      <c r="R303" s="78" t="str">
        <f>VLOOKUP(H303,'3-Productie normen'!A:L,12,FALSE)</f>
        <v>L</v>
      </c>
      <c r="S303" s="78"/>
      <c r="U303" s="41">
        <f t="shared" si="29"/>
        <v>11436</v>
      </c>
    </row>
    <row r="304" spans="1:21" ht="14.1" customHeight="1">
      <c r="A304" s="54">
        <f t="shared" si="24"/>
        <v>304</v>
      </c>
      <c r="B304" s="72" t="s">
        <v>490</v>
      </c>
      <c r="C304" s="72" t="s">
        <v>491</v>
      </c>
      <c r="D304" s="425" t="s">
        <v>492</v>
      </c>
      <c r="E304" s="425" t="s">
        <v>89</v>
      </c>
      <c r="F304" s="86">
        <v>28</v>
      </c>
      <c r="G304" s="86" t="s">
        <v>265</v>
      </c>
      <c r="H304" s="86" t="s">
        <v>265</v>
      </c>
      <c r="I304" s="86" t="s">
        <v>229</v>
      </c>
      <c r="J304" s="86">
        <v>57.18</v>
      </c>
      <c r="K304" s="381">
        <f t="shared" si="25"/>
        <v>200</v>
      </c>
      <c r="L304" s="75">
        <v>200</v>
      </c>
      <c r="M304" s="75"/>
      <c r="N304" s="76" t="e">
        <f t="shared" si="26"/>
        <v>#DIV/0!</v>
      </c>
      <c r="O304" s="76">
        <f t="shared" si="27"/>
        <v>0</v>
      </c>
      <c r="P304" s="77">
        <f>IF(L304="nio",0,IF(L304&gt;0,VLOOKUP(H304,'3-Productie normen'!A:J,VLOOKUP(L304,'3-Productie normen'!$B$33:$C$38,2,FALSE),FALSE)))/VLOOKUP(B304,'2-Kosten per locatie'!$A$12:$C$33,3,FALSE)</f>
        <v>0</v>
      </c>
      <c r="Q304" s="77">
        <f t="shared" si="28"/>
        <v>0</v>
      </c>
      <c r="R304" s="78" t="str">
        <f>VLOOKUP(H304,'3-Productie normen'!A:L,12,FALSE)</f>
        <v>L</v>
      </c>
      <c r="S304" s="78"/>
      <c r="U304" s="41">
        <f t="shared" si="29"/>
        <v>11436</v>
      </c>
    </row>
    <row r="305" spans="1:21" ht="14.1" customHeight="1">
      <c r="A305" s="54">
        <f t="shared" si="24"/>
        <v>305</v>
      </c>
      <c r="B305" s="72" t="s">
        <v>490</v>
      </c>
      <c r="C305" s="72" t="s">
        <v>491</v>
      </c>
      <c r="D305" s="425" t="s">
        <v>492</v>
      </c>
      <c r="E305" s="425" t="s">
        <v>89</v>
      </c>
      <c r="F305" s="86">
        <v>29</v>
      </c>
      <c r="G305" s="86" t="s">
        <v>17</v>
      </c>
      <c r="H305" s="86" t="s">
        <v>17</v>
      </c>
      <c r="I305" s="86" t="s">
        <v>487</v>
      </c>
      <c r="J305" s="86">
        <v>8.76</v>
      </c>
      <c r="K305" s="381">
        <f t="shared" si="25"/>
        <v>200</v>
      </c>
      <c r="L305" s="75">
        <v>200</v>
      </c>
      <c r="M305" s="75"/>
      <c r="N305" s="76" t="e">
        <f t="shared" si="26"/>
        <v>#DIV/0!</v>
      </c>
      <c r="O305" s="76">
        <f t="shared" si="27"/>
        <v>0</v>
      </c>
      <c r="P305" s="77">
        <f>IF(L305="nio",0,IF(L305&gt;0,VLOOKUP(H305,'3-Productie normen'!A:J,VLOOKUP(L305,'3-Productie normen'!$B$33:$C$38,2,FALSE),FALSE)))/VLOOKUP(B305,'2-Kosten per locatie'!$A$12:$C$33,3,FALSE)</f>
        <v>0</v>
      </c>
      <c r="Q305" s="77">
        <f t="shared" si="28"/>
        <v>0</v>
      </c>
      <c r="R305" s="78" t="str">
        <f>VLOOKUP(H305,'3-Productie normen'!A:L,12,FALSE)</f>
        <v>S</v>
      </c>
      <c r="S305" s="78"/>
      <c r="U305" s="41">
        <f t="shared" si="29"/>
        <v>1752</v>
      </c>
    </row>
    <row r="306" spans="1:21" ht="14.1" customHeight="1">
      <c r="A306" s="54">
        <f t="shared" si="24"/>
        <v>306</v>
      </c>
      <c r="B306" s="72" t="s">
        <v>490</v>
      </c>
      <c r="C306" s="72" t="s">
        <v>491</v>
      </c>
      <c r="D306" s="425" t="s">
        <v>492</v>
      </c>
      <c r="E306" s="425" t="s">
        <v>89</v>
      </c>
      <c r="F306" s="86">
        <v>30</v>
      </c>
      <c r="G306" s="86" t="s">
        <v>17</v>
      </c>
      <c r="H306" s="86" t="s">
        <v>17</v>
      </c>
      <c r="I306" s="86" t="s">
        <v>487</v>
      </c>
      <c r="J306" s="86">
        <v>8.76</v>
      </c>
      <c r="K306" s="381">
        <f t="shared" si="25"/>
        <v>200</v>
      </c>
      <c r="L306" s="75">
        <v>200</v>
      </c>
      <c r="M306" s="75"/>
      <c r="N306" s="76" t="e">
        <f t="shared" si="26"/>
        <v>#DIV/0!</v>
      </c>
      <c r="O306" s="76">
        <f t="shared" si="27"/>
        <v>0</v>
      </c>
      <c r="P306" s="77">
        <f>IF(L306="nio",0,IF(L306&gt;0,VLOOKUP(H306,'3-Productie normen'!A:J,VLOOKUP(L306,'3-Productie normen'!$B$33:$C$38,2,FALSE),FALSE)))/VLOOKUP(B306,'2-Kosten per locatie'!$A$12:$C$33,3,FALSE)</f>
        <v>0</v>
      </c>
      <c r="Q306" s="77">
        <f t="shared" si="28"/>
        <v>0</v>
      </c>
      <c r="R306" s="78" t="str">
        <f>VLOOKUP(H306,'3-Productie normen'!A:L,12,FALSE)</f>
        <v>S</v>
      </c>
      <c r="S306" s="78"/>
      <c r="U306" s="41">
        <f t="shared" si="29"/>
        <v>1752</v>
      </c>
    </row>
    <row r="307" spans="1:21" ht="14.1" customHeight="1">
      <c r="A307" s="54">
        <f t="shared" si="24"/>
        <v>307</v>
      </c>
      <c r="B307" s="72" t="s">
        <v>490</v>
      </c>
      <c r="C307" s="72" t="s">
        <v>491</v>
      </c>
      <c r="D307" s="425" t="s">
        <v>492</v>
      </c>
      <c r="E307" s="425" t="s">
        <v>89</v>
      </c>
      <c r="F307" s="86">
        <v>31</v>
      </c>
      <c r="G307" s="86" t="s">
        <v>17</v>
      </c>
      <c r="H307" s="86" t="s">
        <v>17</v>
      </c>
      <c r="I307" s="86" t="s">
        <v>487</v>
      </c>
      <c r="J307" s="86">
        <v>8.76</v>
      </c>
      <c r="K307" s="381">
        <f t="shared" si="25"/>
        <v>200</v>
      </c>
      <c r="L307" s="75">
        <v>200</v>
      </c>
      <c r="M307" s="75"/>
      <c r="N307" s="76" t="e">
        <f t="shared" si="26"/>
        <v>#DIV/0!</v>
      </c>
      <c r="O307" s="76">
        <f t="shared" si="27"/>
        <v>0</v>
      </c>
      <c r="P307" s="77">
        <f>IF(L307="nio",0,IF(L307&gt;0,VLOOKUP(H307,'3-Productie normen'!A:J,VLOOKUP(L307,'3-Productie normen'!$B$33:$C$38,2,FALSE),FALSE)))/VLOOKUP(B307,'2-Kosten per locatie'!$A$12:$C$33,3,FALSE)</f>
        <v>0</v>
      </c>
      <c r="Q307" s="77">
        <f t="shared" si="28"/>
        <v>0</v>
      </c>
      <c r="R307" s="78" t="str">
        <f>VLOOKUP(H307,'3-Productie normen'!A:L,12,FALSE)</f>
        <v>S</v>
      </c>
      <c r="S307" s="78"/>
      <c r="U307" s="41">
        <f t="shared" si="29"/>
        <v>1752</v>
      </c>
    </row>
    <row r="308" spans="1:21" ht="14.1" customHeight="1">
      <c r="A308" s="54">
        <f t="shared" si="24"/>
        <v>308</v>
      </c>
      <c r="B308" s="72" t="s">
        <v>490</v>
      </c>
      <c r="C308" s="72" t="s">
        <v>491</v>
      </c>
      <c r="D308" s="425" t="s">
        <v>492</v>
      </c>
      <c r="E308" s="425" t="s">
        <v>89</v>
      </c>
      <c r="F308" s="86">
        <v>32</v>
      </c>
      <c r="G308" s="86" t="s">
        <v>17</v>
      </c>
      <c r="H308" s="86" t="s">
        <v>17</v>
      </c>
      <c r="I308" s="86" t="s">
        <v>487</v>
      </c>
      <c r="J308" s="86">
        <v>8.76</v>
      </c>
      <c r="K308" s="381">
        <f t="shared" si="25"/>
        <v>200</v>
      </c>
      <c r="L308" s="75">
        <v>200</v>
      </c>
      <c r="M308" s="75"/>
      <c r="N308" s="76" t="e">
        <f t="shared" si="26"/>
        <v>#DIV/0!</v>
      </c>
      <c r="O308" s="76">
        <f t="shared" si="27"/>
        <v>0</v>
      </c>
      <c r="P308" s="77">
        <f>IF(L308="nio",0,IF(L308&gt;0,VLOOKUP(H308,'3-Productie normen'!A:J,VLOOKUP(L308,'3-Productie normen'!$B$33:$C$38,2,FALSE),FALSE)))/VLOOKUP(B308,'2-Kosten per locatie'!$A$12:$C$33,3,FALSE)</f>
        <v>0</v>
      </c>
      <c r="Q308" s="77">
        <f t="shared" si="28"/>
        <v>0</v>
      </c>
      <c r="R308" s="78" t="str">
        <f>VLOOKUP(H308,'3-Productie normen'!A:L,12,FALSE)</f>
        <v>S</v>
      </c>
      <c r="S308" s="78"/>
      <c r="U308" s="41">
        <f t="shared" si="29"/>
        <v>1752</v>
      </c>
    </row>
    <row r="309" spans="1:21" ht="14.1" customHeight="1">
      <c r="A309" s="54">
        <f t="shared" si="24"/>
        <v>309</v>
      </c>
      <c r="B309" s="72" t="s">
        <v>490</v>
      </c>
      <c r="C309" s="72" t="s">
        <v>491</v>
      </c>
      <c r="D309" s="425" t="s">
        <v>492</v>
      </c>
      <c r="E309" s="425" t="s">
        <v>89</v>
      </c>
      <c r="F309" s="86">
        <v>33</v>
      </c>
      <c r="G309" s="86" t="s">
        <v>485</v>
      </c>
      <c r="H309" s="86" t="s">
        <v>259</v>
      </c>
      <c r="I309" s="86" t="s">
        <v>368</v>
      </c>
      <c r="J309" s="86">
        <v>88.23</v>
      </c>
      <c r="K309" s="381">
        <f t="shared" si="25"/>
        <v>200</v>
      </c>
      <c r="L309" s="75">
        <v>200</v>
      </c>
      <c r="M309" s="75"/>
      <c r="N309" s="76" t="e">
        <f t="shared" si="26"/>
        <v>#DIV/0!</v>
      </c>
      <c r="O309" s="76">
        <f t="shared" si="27"/>
        <v>0</v>
      </c>
      <c r="P309" s="77">
        <f>IF(L309="nio",0,IF(L309&gt;0,VLOOKUP(H309,'3-Productie normen'!A:J,VLOOKUP(L309,'3-Productie normen'!$B$33:$C$38,2,FALSE),FALSE)))/VLOOKUP(B309,'2-Kosten per locatie'!$A$12:$C$33,3,FALSE)</f>
        <v>0</v>
      </c>
      <c r="Q309" s="77">
        <f t="shared" si="28"/>
        <v>0</v>
      </c>
      <c r="R309" s="78" t="str">
        <f>VLOOKUP(H309,'3-Productie normen'!A:L,12,FALSE)</f>
        <v>V</v>
      </c>
      <c r="S309" s="78"/>
      <c r="U309" s="41">
        <f t="shared" si="29"/>
        <v>17646</v>
      </c>
    </row>
    <row r="310" spans="1:21" ht="14.1" customHeight="1">
      <c r="A310" s="54">
        <f t="shared" si="24"/>
        <v>310</v>
      </c>
      <c r="B310" s="72" t="s">
        <v>490</v>
      </c>
      <c r="C310" s="72" t="s">
        <v>491</v>
      </c>
      <c r="D310" s="425" t="s">
        <v>492</v>
      </c>
      <c r="E310" s="425" t="s">
        <v>89</v>
      </c>
      <c r="F310" s="86">
        <v>34</v>
      </c>
      <c r="G310" s="86" t="s">
        <v>485</v>
      </c>
      <c r="H310" s="86" t="s">
        <v>259</v>
      </c>
      <c r="I310" s="86" t="s">
        <v>368</v>
      </c>
      <c r="J310" s="86">
        <v>86.57</v>
      </c>
      <c r="K310" s="381">
        <f t="shared" si="25"/>
        <v>200</v>
      </c>
      <c r="L310" s="75">
        <v>200</v>
      </c>
      <c r="M310" s="75"/>
      <c r="N310" s="76" t="e">
        <f t="shared" si="26"/>
        <v>#DIV/0!</v>
      </c>
      <c r="O310" s="76">
        <f t="shared" si="27"/>
        <v>0</v>
      </c>
      <c r="P310" s="77">
        <f>IF(L310="nio",0,IF(L310&gt;0,VLOOKUP(H310,'3-Productie normen'!A:J,VLOOKUP(L310,'3-Productie normen'!$B$33:$C$38,2,FALSE),FALSE)))/VLOOKUP(B310,'2-Kosten per locatie'!$A$12:$C$33,3,FALSE)</f>
        <v>0</v>
      </c>
      <c r="Q310" s="77">
        <f t="shared" si="28"/>
        <v>0</v>
      </c>
      <c r="R310" s="78" t="str">
        <f>VLOOKUP(H310,'3-Productie normen'!A:L,12,FALSE)</f>
        <v>V</v>
      </c>
      <c r="S310" s="78"/>
      <c r="U310" s="41">
        <f t="shared" si="29"/>
        <v>17314</v>
      </c>
    </row>
    <row r="311" spans="1:21" ht="14.1" customHeight="1">
      <c r="A311" s="54">
        <f t="shared" si="24"/>
        <v>311</v>
      </c>
      <c r="B311" s="72" t="s">
        <v>490</v>
      </c>
      <c r="C311" s="72" t="s">
        <v>491</v>
      </c>
      <c r="D311" s="425" t="s">
        <v>492</v>
      </c>
      <c r="E311" s="425" t="s">
        <v>89</v>
      </c>
      <c r="F311" s="86">
        <v>35</v>
      </c>
      <c r="G311" s="86" t="s">
        <v>485</v>
      </c>
      <c r="H311" s="86" t="s">
        <v>259</v>
      </c>
      <c r="I311" s="86" t="s">
        <v>229</v>
      </c>
      <c r="J311" s="86">
        <v>10.63</v>
      </c>
      <c r="K311" s="381">
        <f t="shared" si="25"/>
        <v>200</v>
      </c>
      <c r="L311" s="75">
        <v>200</v>
      </c>
      <c r="M311" s="75"/>
      <c r="N311" s="76" t="e">
        <f t="shared" si="26"/>
        <v>#DIV/0!</v>
      </c>
      <c r="O311" s="76">
        <f t="shared" si="27"/>
        <v>0</v>
      </c>
      <c r="P311" s="77">
        <f>IF(L311="nio",0,IF(L311&gt;0,VLOOKUP(H311,'3-Productie normen'!A:J,VLOOKUP(L311,'3-Productie normen'!$B$33:$C$38,2,FALSE),FALSE)))/VLOOKUP(B311,'2-Kosten per locatie'!$A$12:$C$33,3,FALSE)</f>
        <v>0</v>
      </c>
      <c r="Q311" s="77">
        <f t="shared" si="28"/>
        <v>0</v>
      </c>
      <c r="R311" s="78" t="str">
        <f>VLOOKUP(H311,'3-Productie normen'!A:L,12,FALSE)</f>
        <v>V</v>
      </c>
      <c r="S311" s="78"/>
      <c r="U311" s="41">
        <f t="shared" si="29"/>
        <v>2126</v>
      </c>
    </row>
    <row r="312" spans="1:21" ht="14.1" customHeight="1">
      <c r="A312" s="54">
        <f t="shared" si="24"/>
        <v>312</v>
      </c>
      <c r="B312" s="72" t="s">
        <v>490</v>
      </c>
      <c r="C312" s="72" t="s">
        <v>491</v>
      </c>
      <c r="D312" s="425" t="s">
        <v>492</v>
      </c>
      <c r="E312" s="425" t="s">
        <v>89</v>
      </c>
      <c r="F312" s="86">
        <v>36</v>
      </c>
      <c r="G312" s="86" t="s">
        <v>485</v>
      </c>
      <c r="H312" s="86" t="s">
        <v>259</v>
      </c>
      <c r="I312" s="86" t="s">
        <v>368</v>
      </c>
      <c r="J312" s="86">
        <v>17.170000000000002</v>
      </c>
      <c r="K312" s="381">
        <f t="shared" si="25"/>
        <v>200</v>
      </c>
      <c r="L312" s="75">
        <v>200</v>
      </c>
      <c r="M312" s="75"/>
      <c r="N312" s="76" t="e">
        <f t="shared" si="26"/>
        <v>#DIV/0!</v>
      </c>
      <c r="O312" s="76">
        <f t="shared" si="27"/>
        <v>0</v>
      </c>
      <c r="P312" s="77">
        <f>IF(L312="nio",0,IF(L312&gt;0,VLOOKUP(H312,'3-Productie normen'!A:J,VLOOKUP(L312,'3-Productie normen'!$B$33:$C$38,2,FALSE),FALSE)))/VLOOKUP(B312,'2-Kosten per locatie'!$A$12:$C$33,3,FALSE)</f>
        <v>0</v>
      </c>
      <c r="Q312" s="77">
        <f t="shared" si="28"/>
        <v>0</v>
      </c>
      <c r="R312" s="78" t="str">
        <f>VLOOKUP(H312,'3-Productie normen'!A:L,12,FALSE)</f>
        <v>V</v>
      </c>
      <c r="S312" s="78"/>
      <c r="U312" s="41">
        <f t="shared" si="29"/>
        <v>3434.0000000000005</v>
      </c>
    </row>
    <row r="313" spans="1:21" ht="14.1" customHeight="1">
      <c r="A313" s="54">
        <f t="shared" si="24"/>
        <v>313</v>
      </c>
      <c r="B313" s="72" t="s">
        <v>490</v>
      </c>
      <c r="C313" s="72" t="s">
        <v>491</v>
      </c>
      <c r="D313" s="425" t="s">
        <v>492</v>
      </c>
      <c r="E313" s="425" t="s">
        <v>89</v>
      </c>
      <c r="F313" s="86">
        <v>41</v>
      </c>
      <c r="G313" s="86" t="s">
        <v>489</v>
      </c>
      <c r="H313" s="86" t="s">
        <v>100</v>
      </c>
      <c r="I313" s="86" t="s">
        <v>368</v>
      </c>
      <c r="J313" s="86">
        <v>8.42</v>
      </c>
      <c r="K313" s="381">
        <f t="shared" si="25"/>
        <v>0</v>
      </c>
      <c r="L313" s="75" t="s">
        <v>100</v>
      </c>
      <c r="M313" s="75"/>
      <c r="N313" s="76">
        <f t="shared" si="26"/>
        <v>0</v>
      </c>
      <c r="O313" s="76">
        <f t="shared" si="27"/>
        <v>0</v>
      </c>
      <c r="P313" s="77">
        <f>IF(L313="nio",0,IF(L313&gt;0,VLOOKUP(H313,'3-Productie normen'!A:J,VLOOKUP(L313,'3-Productie normen'!$B$33:$C$38,2,FALSE),FALSE)))/VLOOKUP(B313,'2-Kosten per locatie'!$A$12:$C$33,3,FALSE)</f>
        <v>0</v>
      </c>
      <c r="Q313" s="77">
        <f t="shared" si="28"/>
        <v>0</v>
      </c>
      <c r="R313" s="78">
        <f>VLOOKUP(H313,'3-Productie normen'!A:L,12,FALSE)</f>
        <v>0</v>
      </c>
      <c r="S313" s="78"/>
      <c r="U313" s="41">
        <f t="shared" si="29"/>
        <v>0</v>
      </c>
    </row>
    <row r="314" spans="1:21" ht="14.1" customHeight="1">
      <c r="A314" s="54">
        <f t="shared" si="24"/>
        <v>314</v>
      </c>
      <c r="B314" s="72" t="s">
        <v>490</v>
      </c>
      <c r="C314" s="72" t="s">
        <v>491</v>
      </c>
      <c r="D314" s="425" t="s">
        <v>492</v>
      </c>
      <c r="E314" s="425" t="s">
        <v>89</v>
      </c>
      <c r="F314" s="86">
        <v>44</v>
      </c>
      <c r="G314" s="86" t="s">
        <v>17</v>
      </c>
      <c r="H314" s="86" t="s">
        <v>17</v>
      </c>
      <c r="I314" s="86" t="s">
        <v>368</v>
      </c>
      <c r="J314" s="86">
        <v>2.36</v>
      </c>
      <c r="K314" s="381">
        <f t="shared" si="25"/>
        <v>200</v>
      </c>
      <c r="L314" s="75">
        <v>200</v>
      </c>
      <c r="M314" s="75"/>
      <c r="N314" s="76" t="e">
        <f t="shared" si="26"/>
        <v>#DIV/0!</v>
      </c>
      <c r="O314" s="76">
        <f t="shared" si="27"/>
        <v>0</v>
      </c>
      <c r="P314" s="77">
        <f>IF(L314="nio",0,IF(L314&gt;0,VLOOKUP(H314,'3-Productie normen'!A:J,VLOOKUP(L314,'3-Productie normen'!$B$33:$C$38,2,FALSE),FALSE)))/VLOOKUP(B314,'2-Kosten per locatie'!$A$12:$C$33,3,FALSE)</f>
        <v>0</v>
      </c>
      <c r="Q314" s="77">
        <f t="shared" si="28"/>
        <v>0</v>
      </c>
      <c r="R314" s="78" t="str">
        <f>VLOOKUP(H314,'3-Productie normen'!A:L,12,FALSE)</f>
        <v>S</v>
      </c>
      <c r="S314" s="78"/>
      <c r="U314" s="41">
        <f t="shared" si="29"/>
        <v>472</v>
      </c>
    </row>
    <row r="315" spans="1:21" ht="14.1" customHeight="1">
      <c r="A315" s="54">
        <f t="shared" si="24"/>
        <v>315</v>
      </c>
      <c r="B315" s="72" t="s">
        <v>490</v>
      </c>
      <c r="C315" s="72" t="s">
        <v>491</v>
      </c>
      <c r="D315" s="425" t="s">
        <v>492</v>
      </c>
      <c r="E315" s="425" t="s">
        <v>89</v>
      </c>
      <c r="F315" s="86">
        <v>45</v>
      </c>
      <c r="G315" s="86" t="s">
        <v>236</v>
      </c>
      <c r="H315" s="86" t="s">
        <v>236</v>
      </c>
      <c r="I315" s="86" t="s">
        <v>494</v>
      </c>
      <c r="J315" s="86">
        <v>12.8</v>
      </c>
      <c r="K315" s="381">
        <f t="shared" si="25"/>
        <v>200</v>
      </c>
      <c r="L315" s="75">
        <v>200</v>
      </c>
      <c r="M315" s="75"/>
      <c r="N315" s="76" t="e">
        <f t="shared" si="26"/>
        <v>#DIV/0!</v>
      </c>
      <c r="O315" s="76">
        <f t="shared" si="27"/>
        <v>0</v>
      </c>
      <c r="P315" s="77">
        <f>IF(L315="nio",0,IF(L315&gt;0,VLOOKUP(H315,'3-Productie normen'!A:J,VLOOKUP(L315,'3-Productie normen'!$B$33:$C$38,2,FALSE),FALSE)))/VLOOKUP(B315,'2-Kosten per locatie'!$A$12:$C$33,3,FALSE)</f>
        <v>0</v>
      </c>
      <c r="Q315" s="77">
        <f t="shared" si="28"/>
        <v>0</v>
      </c>
      <c r="R315" s="78" t="str">
        <f>VLOOKUP(H315,'3-Productie normen'!A:L,12,FALSE)</f>
        <v>V</v>
      </c>
      <c r="S315" s="78"/>
      <c r="U315" s="41">
        <f t="shared" si="29"/>
        <v>2560</v>
      </c>
    </row>
    <row r="316" spans="1:21" ht="14.1" customHeight="1">
      <c r="A316" s="54">
        <f t="shared" si="24"/>
        <v>316</v>
      </c>
      <c r="B316" s="72" t="s">
        <v>490</v>
      </c>
      <c r="C316" s="72" t="s">
        <v>491</v>
      </c>
      <c r="D316" s="425" t="s">
        <v>492</v>
      </c>
      <c r="E316" s="425" t="s">
        <v>89</v>
      </c>
      <c r="F316" s="86"/>
      <c r="G316" s="86" t="s">
        <v>353</v>
      </c>
      <c r="H316" s="86" t="s">
        <v>353</v>
      </c>
      <c r="I316" s="86" t="s">
        <v>229</v>
      </c>
      <c r="J316" s="86">
        <v>94.91</v>
      </c>
      <c r="K316" s="381">
        <f t="shared" si="25"/>
        <v>200</v>
      </c>
      <c r="L316" s="75">
        <v>200</v>
      </c>
      <c r="M316" s="75"/>
      <c r="N316" s="76" t="e">
        <f t="shared" si="26"/>
        <v>#DIV/0!</v>
      </c>
      <c r="O316" s="76">
        <f t="shared" si="27"/>
        <v>0</v>
      </c>
      <c r="P316" s="77">
        <f>IF(L316="nio",0,IF(L316&gt;0,VLOOKUP(H316,'3-Productie normen'!A:J,VLOOKUP(L316,'3-Productie normen'!$B$33:$C$38,2,FALSE),FALSE)))/VLOOKUP(B316,'2-Kosten per locatie'!$A$12:$C$33,3,FALSE)</f>
        <v>0</v>
      </c>
      <c r="Q316" s="77">
        <f t="shared" si="28"/>
        <v>0</v>
      </c>
      <c r="R316" s="78" t="str">
        <f>VLOOKUP(H316,'3-Productie normen'!A:L,12,FALSE)</f>
        <v>L</v>
      </c>
      <c r="S316" s="78"/>
      <c r="U316" s="41">
        <f t="shared" si="29"/>
        <v>18982</v>
      </c>
    </row>
    <row r="317" spans="1:21" ht="14.1" customHeight="1">
      <c r="A317" s="54">
        <f t="shared" si="24"/>
        <v>317</v>
      </c>
      <c r="B317" s="72" t="s">
        <v>490</v>
      </c>
      <c r="C317" s="72" t="s">
        <v>491</v>
      </c>
      <c r="D317" s="425" t="s">
        <v>492</v>
      </c>
      <c r="E317" s="425">
        <v>1</v>
      </c>
      <c r="F317" s="86">
        <v>46</v>
      </c>
      <c r="G317" s="86" t="s">
        <v>485</v>
      </c>
      <c r="H317" s="86" t="s">
        <v>259</v>
      </c>
      <c r="I317" s="86" t="s">
        <v>229</v>
      </c>
      <c r="J317" s="86">
        <v>22.97</v>
      </c>
      <c r="K317" s="381">
        <f t="shared" si="25"/>
        <v>200</v>
      </c>
      <c r="L317" s="75">
        <v>200</v>
      </c>
      <c r="M317" s="75"/>
      <c r="N317" s="76" t="e">
        <f t="shared" si="26"/>
        <v>#DIV/0!</v>
      </c>
      <c r="O317" s="76">
        <f t="shared" si="27"/>
        <v>0</v>
      </c>
      <c r="P317" s="77">
        <f>IF(L317="nio",0,IF(L317&gt;0,VLOOKUP(H317,'3-Productie normen'!A:J,VLOOKUP(L317,'3-Productie normen'!$B$33:$C$38,2,FALSE),FALSE)))/VLOOKUP(B317,'2-Kosten per locatie'!$A$12:$C$33,3,FALSE)</f>
        <v>0</v>
      </c>
      <c r="Q317" s="77">
        <f t="shared" si="28"/>
        <v>0</v>
      </c>
      <c r="R317" s="78" t="str">
        <f>VLOOKUP(H317,'3-Productie normen'!A:L,12,FALSE)</f>
        <v>V</v>
      </c>
      <c r="S317" s="78"/>
      <c r="U317" s="41">
        <f t="shared" si="29"/>
        <v>4594</v>
      </c>
    </row>
    <row r="318" spans="1:21" ht="14.1" customHeight="1">
      <c r="A318" s="54">
        <f t="shared" si="24"/>
        <v>318</v>
      </c>
      <c r="B318" s="72" t="s">
        <v>490</v>
      </c>
      <c r="C318" s="72" t="s">
        <v>491</v>
      </c>
      <c r="D318" s="425" t="s">
        <v>492</v>
      </c>
      <c r="E318" s="425">
        <v>1</v>
      </c>
      <c r="F318" s="86">
        <v>47</v>
      </c>
      <c r="G318" s="86" t="s">
        <v>485</v>
      </c>
      <c r="H318" s="86" t="s">
        <v>259</v>
      </c>
      <c r="I318" s="86" t="s">
        <v>229</v>
      </c>
      <c r="J318" s="86">
        <v>89.2</v>
      </c>
      <c r="K318" s="381">
        <f t="shared" si="25"/>
        <v>200</v>
      </c>
      <c r="L318" s="75">
        <v>200</v>
      </c>
      <c r="M318" s="75"/>
      <c r="N318" s="76" t="e">
        <f t="shared" si="26"/>
        <v>#DIV/0!</v>
      </c>
      <c r="O318" s="76">
        <f t="shared" si="27"/>
        <v>0</v>
      </c>
      <c r="P318" s="77">
        <f>IF(L318="nio",0,IF(L318&gt;0,VLOOKUP(H318,'3-Productie normen'!A:J,VLOOKUP(L318,'3-Productie normen'!$B$33:$C$38,2,FALSE),FALSE)))/VLOOKUP(B318,'2-Kosten per locatie'!$A$12:$C$33,3,FALSE)</f>
        <v>0</v>
      </c>
      <c r="Q318" s="77">
        <f t="shared" si="28"/>
        <v>0</v>
      </c>
      <c r="R318" s="78" t="str">
        <f>VLOOKUP(H318,'3-Productie normen'!A:L,12,FALSE)</f>
        <v>V</v>
      </c>
      <c r="S318" s="78"/>
      <c r="U318" s="41">
        <f t="shared" si="29"/>
        <v>17840</v>
      </c>
    </row>
    <row r="319" spans="1:21" ht="14.1" customHeight="1">
      <c r="A319" s="54">
        <f t="shared" si="24"/>
        <v>319</v>
      </c>
      <c r="B319" s="72" t="s">
        <v>490</v>
      </c>
      <c r="C319" s="72" t="s">
        <v>491</v>
      </c>
      <c r="D319" s="425" t="s">
        <v>492</v>
      </c>
      <c r="E319" s="425">
        <v>1</v>
      </c>
      <c r="F319" s="86">
        <v>48</v>
      </c>
      <c r="G319" s="86" t="s">
        <v>265</v>
      </c>
      <c r="H319" s="86" t="s">
        <v>265</v>
      </c>
      <c r="I319" s="86" t="s">
        <v>229</v>
      </c>
      <c r="J319" s="86">
        <v>43.91</v>
      </c>
      <c r="K319" s="381">
        <f t="shared" si="25"/>
        <v>200</v>
      </c>
      <c r="L319" s="75">
        <v>200</v>
      </c>
      <c r="M319" s="75"/>
      <c r="N319" s="76" t="e">
        <f t="shared" si="26"/>
        <v>#DIV/0!</v>
      </c>
      <c r="O319" s="76">
        <f t="shared" si="27"/>
        <v>0</v>
      </c>
      <c r="P319" s="77">
        <f>IF(L319="nio",0,IF(L319&gt;0,VLOOKUP(H319,'3-Productie normen'!A:J,VLOOKUP(L319,'3-Productie normen'!$B$33:$C$38,2,FALSE),FALSE)))/VLOOKUP(B319,'2-Kosten per locatie'!$A$12:$C$33,3,FALSE)</f>
        <v>0</v>
      </c>
      <c r="Q319" s="77">
        <f t="shared" si="28"/>
        <v>0</v>
      </c>
      <c r="R319" s="78" t="str">
        <f>VLOOKUP(H319,'3-Productie normen'!A:L,12,FALSE)</f>
        <v>L</v>
      </c>
      <c r="S319" s="78"/>
      <c r="U319" s="41">
        <f t="shared" si="29"/>
        <v>8782</v>
      </c>
    </row>
    <row r="320" spans="1:21" ht="14.1" customHeight="1">
      <c r="A320" s="54">
        <f t="shared" si="24"/>
        <v>320</v>
      </c>
      <c r="B320" s="72" t="s">
        <v>490</v>
      </c>
      <c r="C320" s="72" t="s">
        <v>491</v>
      </c>
      <c r="D320" s="425" t="s">
        <v>492</v>
      </c>
      <c r="E320" s="425">
        <v>1</v>
      </c>
      <c r="F320" s="86">
        <v>49</v>
      </c>
      <c r="G320" s="86" t="s">
        <v>286</v>
      </c>
      <c r="H320" s="86" t="s">
        <v>286</v>
      </c>
      <c r="I320" s="86" t="s">
        <v>487</v>
      </c>
      <c r="J320" s="86">
        <v>74</v>
      </c>
      <c r="K320" s="381">
        <f t="shared" si="25"/>
        <v>200</v>
      </c>
      <c r="L320" s="75">
        <v>200</v>
      </c>
      <c r="M320" s="75"/>
      <c r="N320" s="76" t="e">
        <f t="shared" si="26"/>
        <v>#DIV/0!</v>
      </c>
      <c r="O320" s="76">
        <f t="shared" si="27"/>
        <v>0</v>
      </c>
      <c r="P320" s="77">
        <f>IF(L320="nio",0,IF(L320&gt;0,VLOOKUP(H320,'3-Productie normen'!A:J,VLOOKUP(L320,'3-Productie normen'!$B$33:$C$38,2,FALSE),FALSE)))/VLOOKUP(B320,'2-Kosten per locatie'!$A$12:$C$33,3,FALSE)</f>
        <v>0</v>
      </c>
      <c r="Q320" s="77">
        <f t="shared" si="28"/>
        <v>0</v>
      </c>
      <c r="R320" s="78" t="str">
        <f>VLOOKUP(H320,'3-Productie normen'!A:L,12,FALSE)</f>
        <v>V</v>
      </c>
      <c r="S320" s="78"/>
      <c r="U320" s="41">
        <f t="shared" si="29"/>
        <v>14800</v>
      </c>
    </row>
    <row r="321" spans="1:21" ht="14.1" customHeight="1">
      <c r="A321" s="54">
        <f t="shared" si="24"/>
        <v>321</v>
      </c>
      <c r="B321" s="72" t="s">
        <v>490</v>
      </c>
      <c r="C321" s="72" t="s">
        <v>491</v>
      </c>
      <c r="D321" s="425" t="s">
        <v>492</v>
      </c>
      <c r="E321" s="425">
        <v>1</v>
      </c>
      <c r="F321" s="86">
        <v>50</v>
      </c>
      <c r="G321" s="86" t="s">
        <v>489</v>
      </c>
      <c r="H321" s="86" t="s">
        <v>100</v>
      </c>
      <c r="I321" s="86" t="s">
        <v>229</v>
      </c>
      <c r="J321" s="86">
        <v>4.5199999999999996</v>
      </c>
      <c r="K321" s="381">
        <f t="shared" si="25"/>
        <v>0</v>
      </c>
      <c r="L321" s="75" t="s">
        <v>100</v>
      </c>
      <c r="M321" s="75"/>
      <c r="N321" s="76">
        <f t="shared" si="26"/>
        <v>0</v>
      </c>
      <c r="O321" s="76">
        <f t="shared" si="27"/>
        <v>0</v>
      </c>
      <c r="P321" s="77">
        <f>IF(L321="nio",0,IF(L321&gt;0,VLOOKUP(H321,'3-Productie normen'!A:J,VLOOKUP(L321,'3-Productie normen'!$B$33:$C$38,2,FALSE),FALSE)))/VLOOKUP(B321,'2-Kosten per locatie'!$A$12:$C$33,3,FALSE)</f>
        <v>0</v>
      </c>
      <c r="Q321" s="77">
        <f t="shared" si="28"/>
        <v>0</v>
      </c>
      <c r="R321" s="78">
        <f>VLOOKUP(H321,'3-Productie normen'!A:L,12,FALSE)</f>
        <v>0</v>
      </c>
      <c r="S321" s="78"/>
      <c r="U321" s="41">
        <f t="shared" si="29"/>
        <v>0</v>
      </c>
    </row>
    <row r="322" spans="1:21" ht="14.1" customHeight="1">
      <c r="A322" s="54">
        <f t="shared" si="24"/>
        <v>322</v>
      </c>
      <c r="B322" s="72" t="s">
        <v>490</v>
      </c>
      <c r="C322" s="72" t="s">
        <v>491</v>
      </c>
      <c r="D322" s="425" t="s">
        <v>492</v>
      </c>
      <c r="E322" s="425">
        <v>1</v>
      </c>
      <c r="F322" s="86">
        <v>51</v>
      </c>
      <c r="G322" s="86" t="s">
        <v>265</v>
      </c>
      <c r="H322" s="86" t="s">
        <v>265</v>
      </c>
      <c r="I322" s="86" t="s">
        <v>229</v>
      </c>
      <c r="J322" s="86">
        <v>57.05</v>
      </c>
      <c r="K322" s="381">
        <f t="shared" si="25"/>
        <v>200</v>
      </c>
      <c r="L322" s="75">
        <v>200</v>
      </c>
      <c r="M322" s="75"/>
      <c r="N322" s="76" t="e">
        <f t="shared" si="26"/>
        <v>#DIV/0!</v>
      </c>
      <c r="O322" s="76">
        <f t="shared" si="27"/>
        <v>0</v>
      </c>
      <c r="P322" s="77">
        <f>IF(L322="nio",0,IF(L322&gt;0,VLOOKUP(H322,'3-Productie normen'!A:J,VLOOKUP(L322,'3-Productie normen'!$B$33:$C$38,2,FALSE),FALSE)))/VLOOKUP(B322,'2-Kosten per locatie'!$A$12:$C$33,3,FALSE)</f>
        <v>0</v>
      </c>
      <c r="Q322" s="77">
        <f t="shared" si="28"/>
        <v>0</v>
      </c>
      <c r="R322" s="78" t="str">
        <f>VLOOKUP(H322,'3-Productie normen'!A:L,12,FALSE)</f>
        <v>L</v>
      </c>
      <c r="S322" s="78"/>
      <c r="U322" s="41">
        <f t="shared" si="29"/>
        <v>11410</v>
      </c>
    </row>
    <row r="323" spans="1:21" ht="14.1" customHeight="1">
      <c r="A323" s="54">
        <f t="shared" ref="A323:A386" si="30">A322+1</f>
        <v>323</v>
      </c>
      <c r="B323" s="72" t="s">
        <v>490</v>
      </c>
      <c r="C323" s="72" t="s">
        <v>491</v>
      </c>
      <c r="D323" s="425" t="s">
        <v>492</v>
      </c>
      <c r="E323" s="425">
        <v>1</v>
      </c>
      <c r="F323" s="86">
        <v>52</v>
      </c>
      <c r="G323" s="86" t="s">
        <v>309</v>
      </c>
      <c r="H323" s="86" t="s">
        <v>309</v>
      </c>
      <c r="I323" s="86" t="s">
        <v>229</v>
      </c>
      <c r="J323" s="86">
        <v>57.05</v>
      </c>
      <c r="K323" s="381">
        <f t="shared" si="25"/>
        <v>200</v>
      </c>
      <c r="L323" s="75">
        <v>200</v>
      </c>
      <c r="M323" s="75"/>
      <c r="N323" s="76" t="e">
        <f t="shared" si="26"/>
        <v>#DIV/0!</v>
      </c>
      <c r="O323" s="76">
        <f t="shared" si="27"/>
        <v>0</v>
      </c>
      <c r="P323" s="77">
        <f>IF(L323="nio",0,IF(L323&gt;0,VLOOKUP(H323,'3-Productie normen'!A:J,VLOOKUP(L323,'3-Productie normen'!$B$33:$C$38,2,FALSE),FALSE)))/VLOOKUP(B323,'2-Kosten per locatie'!$A$12:$C$33,3,FALSE)</f>
        <v>0</v>
      </c>
      <c r="Q323" s="77">
        <f t="shared" si="28"/>
        <v>0</v>
      </c>
      <c r="R323" s="78" t="str">
        <f>VLOOKUP(H323,'3-Productie normen'!A:L,12,FALSE)</f>
        <v>L</v>
      </c>
      <c r="S323" s="78"/>
      <c r="U323" s="41">
        <f t="shared" si="29"/>
        <v>11410</v>
      </c>
    </row>
    <row r="324" spans="1:21" ht="14.1" customHeight="1">
      <c r="A324" s="54">
        <f t="shared" si="30"/>
        <v>324</v>
      </c>
      <c r="B324" s="72" t="s">
        <v>490</v>
      </c>
      <c r="C324" s="72" t="s">
        <v>491</v>
      </c>
      <c r="D324" s="425" t="s">
        <v>492</v>
      </c>
      <c r="E324" s="425">
        <v>1</v>
      </c>
      <c r="F324" s="86">
        <v>53</v>
      </c>
      <c r="G324" s="86" t="s">
        <v>309</v>
      </c>
      <c r="H324" s="86" t="s">
        <v>309</v>
      </c>
      <c r="I324" s="86" t="s">
        <v>229</v>
      </c>
      <c r="J324" s="86">
        <v>57.05</v>
      </c>
      <c r="K324" s="381">
        <f t="shared" si="25"/>
        <v>200</v>
      </c>
      <c r="L324" s="75">
        <v>200</v>
      </c>
      <c r="M324" s="75"/>
      <c r="N324" s="76" t="e">
        <f t="shared" si="26"/>
        <v>#DIV/0!</v>
      </c>
      <c r="O324" s="76">
        <f t="shared" si="27"/>
        <v>0</v>
      </c>
      <c r="P324" s="77">
        <f>IF(L324="nio",0,IF(L324&gt;0,VLOOKUP(H324,'3-Productie normen'!A:J,VLOOKUP(L324,'3-Productie normen'!$B$33:$C$38,2,FALSE),FALSE)))/VLOOKUP(B324,'2-Kosten per locatie'!$A$12:$C$33,3,FALSE)</f>
        <v>0</v>
      </c>
      <c r="Q324" s="77">
        <f t="shared" si="28"/>
        <v>0</v>
      </c>
      <c r="R324" s="78" t="str">
        <f>VLOOKUP(H324,'3-Productie normen'!A:L,12,FALSE)</f>
        <v>L</v>
      </c>
      <c r="S324" s="78"/>
      <c r="U324" s="41">
        <f t="shared" si="29"/>
        <v>11410</v>
      </c>
    </row>
    <row r="325" spans="1:21" ht="14.1" customHeight="1">
      <c r="A325" s="54">
        <f t="shared" si="30"/>
        <v>325</v>
      </c>
      <c r="B325" s="72" t="s">
        <v>490</v>
      </c>
      <c r="C325" s="72" t="s">
        <v>491</v>
      </c>
      <c r="D325" s="426" t="s">
        <v>492</v>
      </c>
      <c r="E325" s="426">
        <v>1</v>
      </c>
      <c r="F325" s="89">
        <v>54</v>
      </c>
      <c r="G325" s="89" t="s">
        <v>309</v>
      </c>
      <c r="H325" s="89" t="s">
        <v>309</v>
      </c>
      <c r="I325" s="89" t="s">
        <v>229</v>
      </c>
      <c r="J325" s="89">
        <v>57.05</v>
      </c>
      <c r="K325" s="381">
        <f t="shared" si="25"/>
        <v>200</v>
      </c>
      <c r="L325" s="75">
        <v>200</v>
      </c>
      <c r="M325" s="75"/>
      <c r="N325" s="76" t="e">
        <f t="shared" si="26"/>
        <v>#DIV/0!</v>
      </c>
      <c r="O325" s="76">
        <f t="shared" si="27"/>
        <v>0</v>
      </c>
      <c r="P325" s="77">
        <f>IF(L325="nio",0,IF(L325&gt;0,VLOOKUP(H325,'3-Productie normen'!A:J,VLOOKUP(L325,'3-Productie normen'!$B$33:$C$38,2,FALSE),FALSE)))/VLOOKUP(B325,'2-Kosten per locatie'!$A$12:$C$33,3,FALSE)</f>
        <v>0</v>
      </c>
      <c r="Q325" s="77">
        <f t="shared" si="28"/>
        <v>0</v>
      </c>
      <c r="R325" s="78" t="str">
        <f>VLOOKUP(H325,'3-Productie normen'!A:L,12,FALSE)</f>
        <v>L</v>
      </c>
      <c r="S325" s="78"/>
      <c r="U325" s="41">
        <f t="shared" si="29"/>
        <v>11410</v>
      </c>
    </row>
    <row r="326" spans="1:21" ht="14.1" customHeight="1">
      <c r="A326" s="54">
        <f t="shared" si="30"/>
        <v>326</v>
      </c>
      <c r="B326" s="72" t="s">
        <v>490</v>
      </c>
      <c r="C326" s="72" t="s">
        <v>491</v>
      </c>
      <c r="D326" s="426" t="s">
        <v>492</v>
      </c>
      <c r="E326" s="426">
        <v>1</v>
      </c>
      <c r="F326" s="89">
        <v>55</v>
      </c>
      <c r="G326" s="89" t="s">
        <v>17</v>
      </c>
      <c r="H326" s="89" t="s">
        <v>17</v>
      </c>
      <c r="I326" s="89" t="s">
        <v>487</v>
      </c>
      <c r="J326" s="89">
        <v>8.7899999999999991</v>
      </c>
      <c r="K326" s="381">
        <f t="shared" si="25"/>
        <v>200</v>
      </c>
      <c r="L326" s="75">
        <v>200</v>
      </c>
      <c r="M326" s="75"/>
      <c r="N326" s="76" t="e">
        <f t="shared" si="26"/>
        <v>#DIV/0!</v>
      </c>
      <c r="O326" s="76">
        <f t="shared" si="27"/>
        <v>0</v>
      </c>
      <c r="P326" s="77">
        <f>IF(L326="nio",0,IF(L326&gt;0,VLOOKUP(H326,'3-Productie normen'!A:J,VLOOKUP(L326,'3-Productie normen'!$B$33:$C$38,2,FALSE),FALSE)))/VLOOKUP(B326,'2-Kosten per locatie'!$A$12:$C$33,3,FALSE)</f>
        <v>0</v>
      </c>
      <c r="Q326" s="77">
        <f t="shared" si="28"/>
        <v>0</v>
      </c>
      <c r="R326" s="78" t="str">
        <f>VLOOKUP(H326,'3-Productie normen'!A:L,12,FALSE)</f>
        <v>S</v>
      </c>
      <c r="S326" s="78"/>
      <c r="U326" s="41">
        <f t="shared" si="29"/>
        <v>1757.9999999999998</v>
      </c>
    </row>
    <row r="327" spans="1:21" ht="14.1" customHeight="1">
      <c r="A327" s="54">
        <f t="shared" si="30"/>
        <v>327</v>
      </c>
      <c r="B327" s="72" t="s">
        <v>490</v>
      </c>
      <c r="C327" s="72" t="s">
        <v>491</v>
      </c>
      <c r="D327" s="426" t="s">
        <v>492</v>
      </c>
      <c r="E327" s="426">
        <v>1</v>
      </c>
      <c r="F327" s="89">
        <v>56</v>
      </c>
      <c r="G327" s="89" t="s">
        <v>17</v>
      </c>
      <c r="H327" s="89" t="s">
        <v>17</v>
      </c>
      <c r="I327" s="89" t="s">
        <v>487</v>
      </c>
      <c r="J327" s="89">
        <v>8.7899999999999991</v>
      </c>
      <c r="K327" s="381">
        <f t="shared" si="25"/>
        <v>200</v>
      </c>
      <c r="L327" s="75">
        <v>200</v>
      </c>
      <c r="M327" s="75"/>
      <c r="N327" s="76" t="e">
        <f t="shared" si="26"/>
        <v>#DIV/0!</v>
      </c>
      <c r="O327" s="76">
        <f t="shared" si="27"/>
        <v>0</v>
      </c>
      <c r="P327" s="77">
        <f>IF(L327="nio",0,IF(L327&gt;0,VLOOKUP(H327,'3-Productie normen'!A:J,VLOOKUP(L327,'3-Productie normen'!$B$33:$C$38,2,FALSE),FALSE)))/VLOOKUP(B327,'2-Kosten per locatie'!$A$12:$C$33,3,FALSE)</f>
        <v>0</v>
      </c>
      <c r="Q327" s="77">
        <f t="shared" si="28"/>
        <v>0</v>
      </c>
      <c r="R327" s="78" t="str">
        <f>VLOOKUP(H327,'3-Productie normen'!A:L,12,FALSE)</f>
        <v>S</v>
      </c>
      <c r="S327" s="78"/>
      <c r="U327" s="41">
        <f t="shared" si="29"/>
        <v>1757.9999999999998</v>
      </c>
    </row>
    <row r="328" spans="1:21" ht="14.1" customHeight="1">
      <c r="A328" s="54">
        <f t="shared" si="30"/>
        <v>328</v>
      </c>
      <c r="B328" s="72" t="s">
        <v>490</v>
      </c>
      <c r="C328" s="72" t="s">
        <v>491</v>
      </c>
      <c r="D328" s="426" t="s">
        <v>492</v>
      </c>
      <c r="E328" s="426">
        <v>1</v>
      </c>
      <c r="F328" s="89">
        <v>57</v>
      </c>
      <c r="G328" s="89" t="s">
        <v>17</v>
      </c>
      <c r="H328" s="89" t="s">
        <v>17</v>
      </c>
      <c r="I328" s="89" t="s">
        <v>487</v>
      </c>
      <c r="J328" s="89">
        <v>8.7899999999999991</v>
      </c>
      <c r="K328" s="381">
        <f t="shared" si="25"/>
        <v>200</v>
      </c>
      <c r="L328" s="75">
        <v>200</v>
      </c>
      <c r="M328" s="75"/>
      <c r="N328" s="76" t="e">
        <f t="shared" si="26"/>
        <v>#DIV/0!</v>
      </c>
      <c r="O328" s="76">
        <f t="shared" si="27"/>
        <v>0</v>
      </c>
      <c r="P328" s="77">
        <f>IF(L328="nio",0,IF(L328&gt;0,VLOOKUP(H328,'3-Productie normen'!A:J,VLOOKUP(L328,'3-Productie normen'!$B$33:$C$38,2,FALSE),FALSE)))/VLOOKUP(B328,'2-Kosten per locatie'!$A$12:$C$33,3,FALSE)</f>
        <v>0</v>
      </c>
      <c r="Q328" s="77">
        <f t="shared" si="28"/>
        <v>0</v>
      </c>
      <c r="R328" s="78" t="str">
        <f>VLOOKUP(H328,'3-Productie normen'!A:L,12,FALSE)</f>
        <v>S</v>
      </c>
      <c r="S328" s="78"/>
      <c r="U328" s="41">
        <f t="shared" si="29"/>
        <v>1757.9999999999998</v>
      </c>
    </row>
    <row r="329" spans="1:21" ht="14.1" customHeight="1">
      <c r="A329" s="54">
        <f t="shared" si="30"/>
        <v>329</v>
      </c>
      <c r="B329" s="72" t="s">
        <v>490</v>
      </c>
      <c r="C329" s="72" t="s">
        <v>491</v>
      </c>
      <c r="D329" s="426" t="s">
        <v>492</v>
      </c>
      <c r="E329" s="426">
        <v>1</v>
      </c>
      <c r="F329" s="89">
        <v>58</v>
      </c>
      <c r="G329" s="89" t="s">
        <v>309</v>
      </c>
      <c r="H329" s="89" t="s">
        <v>309</v>
      </c>
      <c r="I329" s="89" t="s">
        <v>229</v>
      </c>
      <c r="J329" s="89">
        <v>57.05</v>
      </c>
      <c r="K329" s="381">
        <f t="shared" si="25"/>
        <v>200</v>
      </c>
      <c r="L329" s="75">
        <v>200</v>
      </c>
      <c r="M329" s="75"/>
      <c r="N329" s="76" t="e">
        <f t="shared" si="26"/>
        <v>#DIV/0!</v>
      </c>
      <c r="O329" s="76">
        <f t="shared" si="27"/>
        <v>0</v>
      </c>
      <c r="P329" s="77">
        <f>IF(L329="nio",0,IF(L329&gt;0,VLOOKUP(H329,'3-Productie normen'!A:J,VLOOKUP(L329,'3-Productie normen'!$B$33:$C$38,2,FALSE),FALSE)))/VLOOKUP(B329,'2-Kosten per locatie'!$A$12:$C$33,3,FALSE)</f>
        <v>0</v>
      </c>
      <c r="Q329" s="77">
        <f t="shared" si="28"/>
        <v>0</v>
      </c>
      <c r="R329" s="78" t="str">
        <f>VLOOKUP(H329,'3-Productie normen'!A:L,12,FALSE)</f>
        <v>L</v>
      </c>
      <c r="S329" s="78"/>
      <c r="U329" s="41">
        <f t="shared" si="29"/>
        <v>11410</v>
      </c>
    </row>
    <row r="330" spans="1:21" ht="14.1" customHeight="1">
      <c r="A330" s="54">
        <f t="shared" si="30"/>
        <v>330</v>
      </c>
      <c r="B330" s="72" t="s">
        <v>490</v>
      </c>
      <c r="C330" s="72" t="s">
        <v>491</v>
      </c>
      <c r="D330" s="426" t="s">
        <v>492</v>
      </c>
      <c r="E330" s="426">
        <v>1</v>
      </c>
      <c r="F330" s="89">
        <v>59</v>
      </c>
      <c r="G330" s="89" t="s">
        <v>309</v>
      </c>
      <c r="H330" s="89" t="s">
        <v>309</v>
      </c>
      <c r="I330" s="89" t="s">
        <v>229</v>
      </c>
      <c r="J330" s="89">
        <v>57.05</v>
      </c>
      <c r="K330" s="381">
        <f t="shared" ref="K330:K393" si="31">SUM(L330:M330)</f>
        <v>200</v>
      </c>
      <c r="L330" s="75">
        <v>200</v>
      </c>
      <c r="M330" s="75"/>
      <c r="N330" s="76" t="e">
        <f t="shared" ref="N330:N393" si="32">IF(L330="nio",0,IF(L330&gt;0,L330*J330/P330,0))</f>
        <v>#DIV/0!</v>
      </c>
      <c r="O330" s="76">
        <f t="shared" ref="O330:O393" si="33">IF(M330&gt;0,M330*J330/Q330,0)</f>
        <v>0</v>
      </c>
      <c r="P330" s="77">
        <f>IF(L330="nio",0,IF(L330&gt;0,VLOOKUP(H330,'3-Productie normen'!A:J,VLOOKUP(L330,'3-Productie normen'!$B$33:$C$38,2,FALSE),FALSE)))/VLOOKUP(B330,'2-Kosten per locatie'!$A$12:$C$33,3,FALSE)</f>
        <v>0</v>
      </c>
      <c r="Q330" s="77">
        <f t="shared" ref="Q330:Q393" si="34">IF(M330&gt;0,P330*$Q$8,0)</f>
        <v>0</v>
      </c>
      <c r="R330" s="78" t="str">
        <f>VLOOKUP(H330,'3-Productie normen'!A:L,12,FALSE)</f>
        <v>L</v>
      </c>
      <c r="S330" s="78"/>
      <c r="U330" s="41">
        <f t="shared" ref="U330:U393" si="35">K330*J330</f>
        <v>11410</v>
      </c>
    </row>
    <row r="331" spans="1:21" ht="14.1" customHeight="1">
      <c r="A331" s="54">
        <f t="shared" si="30"/>
        <v>331</v>
      </c>
      <c r="B331" s="72" t="s">
        <v>490</v>
      </c>
      <c r="C331" s="72" t="s">
        <v>491</v>
      </c>
      <c r="D331" s="426" t="s">
        <v>492</v>
      </c>
      <c r="E331" s="426">
        <v>1</v>
      </c>
      <c r="F331" s="89">
        <v>60</v>
      </c>
      <c r="G331" s="89" t="s">
        <v>309</v>
      </c>
      <c r="H331" s="89" t="s">
        <v>309</v>
      </c>
      <c r="I331" s="89" t="s">
        <v>229</v>
      </c>
      <c r="J331" s="89">
        <v>57.05</v>
      </c>
      <c r="K331" s="381">
        <f t="shared" si="31"/>
        <v>200</v>
      </c>
      <c r="L331" s="75">
        <v>200</v>
      </c>
      <c r="M331" s="75"/>
      <c r="N331" s="76" t="e">
        <f t="shared" si="32"/>
        <v>#DIV/0!</v>
      </c>
      <c r="O331" s="76">
        <f t="shared" si="33"/>
        <v>0</v>
      </c>
      <c r="P331" s="77">
        <f>IF(L331="nio",0,IF(L331&gt;0,VLOOKUP(H331,'3-Productie normen'!A:J,VLOOKUP(L331,'3-Productie normen'!$B$33:$C$38,2,FALSE),FALSE)))/VLOOKUP(B331,'2-Kosten per locatie'!$A$12:$C$33,3,FALSE)</f>
        <v>0</v>
      </c>
      <c r="Q331" s="77">
        <f t="shared" si="34"/>
        <v>0</v>
      </c>
      <c r="R331" s="78" t="str">
        <f>VLOOKUP(H331,'3-Productie normen'!A:L,12,FALSE)</f>
        <v>L</v>
      </c>
      <c r="S331" s="78"/>
      <c r="U331" s="41">
        <f t="shared" si="35"/>
        <v>11410</v>
      </c>
    </row>
    <row r="332" spans="1:21" ht="14.1" customHeight="1">
      <c r="A332" s="54">
        <f t="shared" si="30"/>
        <v>332</v>
      </c>
      <c r="B332" s="72" t="s">
        <v>490</v>
      </c>
      <c r="C332" s="72" t="s">
        <v>491</v>
      </c>
      <c r="D332" s="426" t="s">
        <v>492</v>
      </c>
      <c r="E332" s="426">
        <v>1</v>
      </c>
      <c r="F332" s="89">
        <v>61</v>
      </c>
      <c r="G332" s="89" t="s">
        <v>309</v>
      </c>
      <c r="H332" s="89" t="s">
        <v>309</v>
      </c>
      <c r="I332" s="89" t="s">
        <v>229</v>
      </c>
      <c r="J332" s="89">
        <v>57.05</v>
      </c>
      <c r="K332" s="381">
        <f t="shared" si="31"/>
        <v>200</v>
      </c>
      <c r="L332" s="75">
        <v>200</v>
      </c>
      <c r="M332" s="75"/>
      <c r="N332" s="76" t="e">
        <f t="shared" si="32"/>
        <v>#DIV/0!</v>
      </c>
      <c r="O332" s="76">
        <f t="shared" si="33"/>
        <v>0</v>
      </c>
      <c r="P332" s="77">
        <f>IF(L332="nio",0,IF(L332&gt;0,VLOOKUP(H332,'3-Productie normen'!A:J,VLOOKUP(L332,'3-Productie normen'!$B$33:$C$38,2,FALSE),FALSE)))/VLOOKUP(B332,'2-Kosten per locatie'!$A$12:$C$33,3,FALSE)</f>
        <v>0</v>
      </c>
      <c r="Q332" s="77">
        <f t="shared" si="34"/>
        <v>0</v>
      </c>
      <c r="R332" s="78" t="str">
        <f>VLOOKUP(H332,'3-Productie normen'!A:L,12,FALSE)</f>
        <v>L</v>
      </c>
      <c r="S332" s="78"/>
      <c r="U332" s="41">
        <f t="shared" si="35"/>
        <v>11410</v>
      </c>
    </row>
    <row r="333" spans="1:21" ht="14.1" customHeight="1">
      <c r="A333" s="54">
        <f t="shared" si="30"/>
        <v>333</v>
      </c>
      <c r="B333" s="72" t="s">
        <v>490</v>
      </c>
      <c r="C333" s="72" t="s">
        <v>491</v>
      </c>
      <c r="D333" s="426" t="s">
        <v>492</v>
      </c>
      <c r="E333" s="426">
        <v>1</v>
      </c>
      <c r="F333" s="89">
        <v>62</v>
      </c>
      <c r="G333" s="89" t="s">
        <v>17</v>
      </c>
      <c r="H333" s="89" t="s">
        <v>17</v>
      </c>
      <c r="I333" s="89" t="s">
        <v>487</v>
      </c>
      <c r="J333" s="89">
        <v>8.7899999999999991</v>
      </c>
      <c r="K333" s="381">
        <f t="shared" si="31"/>
        <v>200</v>
      </c>
      <c r="L333" s="75">
        <v>200</v>
      </c>
      <c r="M333" s="75"/>
      <c r="N333" s="76" t="e">
        <f t="shared" si="32"/>
        <v>#DIV/0!</v>
      </c>
      <c r="O333" s="76">
        <f t="shared" si="33"/>
        <v>0</v>
      </c>
      <c r="P333" s="77">
        <f>IF(L333="nio",0,IF(L333&gt;0,VLOOKUP(H333,'3-Productie normen'!A:J,VLOOKUP(L333,'3-Productie normen'!$B$33:$C$38,2,FALSE),FALSE)))/VLOOKUP(B333,'2-Kosten per locatie'!$A$12:$C$33,3,FALSE)</f>
        <v>0</v>
      </c>
      <c r="Q333" s="77">
        <f t="shared" si="34"/>
        <v>0</v>
      </c>
      <c r="R333" s="78" t="str">
        <f>VLOOKUP(H333,'3-Productie normen'!A:L,12,FALSE)</f>
        <v>S</v>
      </c>
      <c r="S333" s="78"/>
      <c r="U333" s="41">
        <f t="shared" si="35"/>
        <v>1757.9999999999998</v>
      </c>
    </row>
    <row r="334" spans="1:21" ht="14.1" customHeight="1">
      <c r="A334" s="54">
        <f t="shared" si="30"/>
        <v>334</v>
      </c>
      <c r="B334" s="72" t="s">
        <v>490</v>
      </c>
      <c r="C334" s="72" t="s">
        <v>491</v>
      </c>
      <c r="D334" s="426" t="s">
        <v>492</v>
      </c>
      <c r="E334" s="426">
        <v>1</v>
      </c>
      <c r="F334" s="89">
        <v>63</v>
      </c>
      <c r="G334" s="89" t="s">
        <v>17</v>
      </c>
      <c r="H334" s="89" t="s">
        <v>17</v>
      </c>
      <c r="I334" s="89" t="s">
        <v>487</v>
      </c>
      <c r="J334" s="89">
        <v>1.73</v>
      </c>
      <c r="K334" s="381">
        <f t="shared" si="31"/>
        <v>200</v>
      </c>
      <c r="L334" s="75">
        <v>200</v>
      </c>
      <c r="M334" s="75"/>
      <c r="N334" s="76" t="e">
        <f t="shared" si="32"/>
        <v>#DIV/0!</v>
      </c>
      <c r="O334" s="76">
        <f t="shared" si="33"/>
        <v>0</v>
      </c>
      <c r="P334" s="77">
        <f>IF(L334="nio",0,IF(L334&gt;0,VLOOKUP(H334,'3-Productie normen'!A:J,VLOOKUP(L334,'3-Productie normen'!$B$33:$C$38,2,FALSE),FALSE)))/VLOOKUP(B334,'2-Kosten per locatie'!$A$12:$C$33,3,FALSE)</f>
        <v>0</v>
      </c>
      <c r="Q334" s="77">
        <f t="shared" si="34"/>
        <v>0</v>
      </c>
      <c r="R334" s="78" t="str">
        <f>VLOOKUP(H334,'3-Productie normen'!A:L,12,FALSE)</f>
        <v>S</v>
      </c>
      <c r="S334" s="78"/>
      <c r="U334" s="41">
        <f t="shared" si="35"/>
        <v>346</v>
      </c>
    </row>
    <row r="335" spans="1:21" ht="14.1" customHeight="1">
      <c r="A335" s="54">
        <f t="shared" si="30"/>
        <v>335</v>
      </c>
      <c r="B335" s="72" t="s">
        <v>490</v>
      </c>
      <c r="C335" s="72" t="s">
        <v>491</v>
      </c>
      <c r="D335" s="426" t="s">
        <v>492</v>
      </c>
      <c r="E335" s="426">
        <v>1</v>
      </c>
      <c r="F335" s="89">
        <v>64</v>
      </c>
      <c r="G335" s="89" t="s">
        <v>485</v>
      </c>
      <c r="H335" s="89" t="s">
        <v>259</v>
      </c>
      <c r="I335" s="89" t="s">
        <v>229</v>
      </c>
      <c r="J335" s="89">
        <v>88.85</v>
      </c>
      <c r="K335" s="381">
        <f t="shared" si="31"/>
        <v>200</v>
      </c>
      <c r="L335" s="75">
        <v>200</v>
      </c>
      <c r="M335" s="75"/>
      <c r="N335" s="76" t="e">
        <f t="shared" si="32"/>
        <v>#DIV/0!</v>
      </c>
      <c r="O335" s="76">
        <f t="shared" si="33"/>
        <v>0</v>
      </c>
      <c r="P335" s="77">
        <f>IF(L335="nio",0,IF(L335&gt;0,VLOOKUP(H335,'3-Productie normen'!A:J,VLOOKUP(L335,'3-Productie normen'!$B$33:$C$38,2,FALSE),FALSE)))/VLOOKUP(B335,'2-Kosten per locatie'!$A$12:$C$33,3,FALSE)</f>
        <v>0</v>
      </c>
      <c r="Q335" s="77">
        <f t="shared" si="34"/>
        <v>0</v>
      </c>
      <c r="R335" s="78" t="str">
        <f>VLOOKUP(H335,'3-Productie normen'!A:L,12,FALSE)</f>
        <v>V</v>
      </c>
      <c r="S335" s="78"/>
      <c r="U335" s="41">
        <f t="shared" si="35"/>
        <v>17770</v>
      </c>
    </row>
    <row r="336" spans="1:21" ht="14.1" customHeight="1">
      <c r="A336" s="54">
        <f t="shared" si="30"/>
        <v>336</v>
      </c>
      <c r="B336" s="72" t="s">
        <v>490</v>
      </c>
      <c r="C336" s="72" t="s">
        <v>491</v>
      </c>
      <c r="D336" s="426" t="s">
        <v>492</v>
      </c>
      <c r="E336" s="426">
        <v>1</v>
      </c>
      <c r="F336" s="89">
        <v>65</v>
      </c>
      <c r="G336" s="89" t="s">
        <v>485</v>
      </c>
      <c r="H336" s="89" t="s">
        <v>259</v>
      </c>
      <c r="I336" s="89" t="s">
        <v>229</v>
      </c>
      <c r="J336" s="89">
        <v>49.45</v>
      </c>
      <c r="K336" s="381">
        <f t="shared" si="31"/>
        <v>200</v>
      </c>
      <c r="L336" s="75">
        <v>200</v>
      </c>
      <c r="M336" s="75"/>
      <c r="N336" s="76" t="e">
        <f t="shared" si="32"/>
        <v>#DIV/0!</v>
      </c>
      <c r="O336" s="76">
        <f t="shared" si="33"/>
        <v>0</v>
      </c>
      <c r="P336" s="77">
        <f>IF(L336="nio",0,IF(L336&gt;0,VLOOKUP(H336,'3-Productie normen'!A:J,VLOOKUP(L336,'3-Productie normen'!$B$33:$C$38,2,FALSE),FALSE)))/VLOOKUP(B336,'2-Kosten per locatie'!$A$12:$C$33,3,FALSE)</f>
        <v>0</v>
      </c>
      <c r="Q336" s="77">
        <f t="shared" si="34"/>
        <v>0</v>
      </c>
      <c r="R336" s="78" t="str">
        <f>VLOOKUP(H336,'3-Productie normen'!A:L,12,FALSE)</f>
        <v>V</v>
      </c>
      <c r="S336" s="78"/>
      <c r="U336" s="41">
        <f t="shared" si="35"/>
        <v>9890</v>
      </c>
    </row>
    <row r="337" spans="1:21" ht="14.1" customHeight="1">
      <c r="A337" s="54">
        <f t="shared" si="30"/>
        <v>337</v>
      </c>
      <c r="B337" s="72" t="s">
        <v>490</v>
      </c>
      <c r="C337" s="72" t="s">
        <v>491</v>
      </c>
      <c r="D337" s="426" t="s">
        <v>492</v>
      </c>
      <c r="E337" s="426">
        <v>1</v>
      </c>
      <c r="F337" s="89">
        <v>66</v>
      </c>
      <c r="G337" s="89" t="s">
        <v>489</v>
      </c>
      <c r="H337" s="89" t="s">
        <v>100</v>
      </c>
      <c r="I337" s="89" t="s">
        <v>243</v>
      </c>
      <c r="J337" s="89">
        <v>3.11</v>
      </c>
      <c r="K337" s="381">
        <f t="shared" si="31"/>
        <v>0</v>
      </c>
      <c r="L337" s="75" t="s">
        <v>100</v>
      </c>
      <c r="M337" s="75"/>
      <c r="N337" s="76">
        <f t="shared" si="32"/>
        <v>0</v>
      </c>
      <c r="O337" s="76">
        <f t="shared" si="33"/>
        <v>0</v>
      </c>
      <c r="P337" s="77">
        <f>IF(L337="nio",0,IF(L337&gt;0,VLOOKUP(H337,'3-Productie normen'!A:J,VLOOKUP(L337,'3-Productie normen'!$B$33:$C$38,2,FALSE),FALSE)))/VLOOKUP(B337,'2-Kosten per locatie'!$A$12:$C$33,3,FALSE)</f>
        <v>0</v>
      </c>
      <c r="Q337" s="77">
        <f t="shared" si="34"/>
        <v>0</v>
      </c>
      <c r="R337" s="78">
        <f>VLOOKUP(H337,'3-Productie normen'!A:L,12,FALSE)</f>
        <v>0</v>
      </c>
      <c r="S337" s="78"/>
      <c r="U337" s="41">
        <f t="shared" si="35"/>
        <v>0</v>
      </c>
    </row>
    <row r="338" spans="1:21" ht="14.1" customHeight="1">
      <c r="A338" s="54">
        <f t="shared" si="30"/>
        <v>338</v>
      </c>
      <c r="B338" s="72" t="s">
        <v>490</v>
      </c>
      <c r="C338" s="72" t="s">
        <v>491</v>
      </c>
      <c r="D338" s="426" t="s">
        <v>492</v>
      </c>
      <c r="E338" s="426">
        <v>1</v>
      </c>
      <c r="F338" s="89">
        <v>67</v>
      </c>
      <c r="G338" s="89" t="s">
        <v>286</v>
      </c>
      <c r="H338" s="89" t="s">
        <v>286</v>
      </c>
      <c r="I338" s="89" t="s">
        <v>487</v>
      </c>
      <c r="J338" s="89">
        <v>249.95</v>
      </c>
      <c r="K338" s="381">
        <f t="shared" si="31"/>
        <v>200</v>
      </c>
      <c r="L338" s="75">
        <v>200</v>
      </c>
      <c r="M338" s="75"/>
      <c r="N338" s="76" t="e">
        <f t="shared" si="32"/>
        <v>#DIV/0!</v>
      </c>
      <c r="O338" s="76">
        <f t="shared" si="33"/>
        <v>0</v>
      </c>
      <c r="P338" s="77">
        <f>IF(L338="nio",0,IF(L338&gt;0,VLOOKUP(H338,'3-Productie normen'!A:J,VLOOKUP(L338,'3-Productie normen'!$B$33:$C$38,2,FALSE),FALSE)))/VLOOKUP(B338,'2-Kosten per locatie'!$A$12:$C$33,3,FALSE)</f>
        <v>0</v>
      </c>
      <c r="Q338" s="77">
        <f t="shared" si="34"/>
        <v>0</v>
      </c>
      <c r="R338" s="78" t="str">
        <f>VLOOKUP(H338,'3-Productie normen'!A:L,12,FALSE)</f>
        <v>V</v>
      </c>
      <c r="S338" s="78"/>
      <c r="U338" s="41">
        <f t="shared" si="35"/>
        <v>49990</v>
      </c>
    </row>
    <row r="339" spans="1:21" ht="14.1" customHeight="1">
      <c r="A339" s="54">
        <f t="shared" si="30"/>
        <v>339</v>
      </c>
      <c r="B339" s="72" t="s">
        <v>490</v>
      </c>
      <c r="C339" s="72" t="s">
        <v>491</v>
      </c>
      <c r="D339" s="426" t="s">
        <v>492</v>
      </c>
      <c r="E339" s="426">
        <v>1</v>
      </c>
      <c r="F339" s="89">
        <v>68</v>
      </c>
      <c r="G339" s="89" t="s">
        <v>489</v>
      </c>
      <c r="H339" s="89" t="s">
        <v>100</v>
      </c>
      <c r="I339" s="89" t="s">
        <v>487</v>
      </c>
      <c r="J339" s="89">
        <v>23.09</v>
      </c>
      <c r="K339" s="381">
        <f t="shared" si="31"/>
        <v>0</v>
      </c>
      <c r="L339" s="75" t="s">
        <v>100</v>
      </c>
      <c r="M339" s="75"/>
      <c r="N339" s="76">
        <f t="shared" si="32"/>
        <v>0</v>
      </c>
      <c r="O339" s="76">
        <f t="shared" si="33"/>
        <v>0</v>
      </c>
      <c r="P339" s="77">
        <f>IF(L339="nio",0,IF(L339&gt;0,VLOOKUP(H339,'3-Productie normen'!A:J,VLOOKUP(L339,'3-Productie normen'!$B$33:$C$38,2,FALSE),FALSE)))/VLOOKUP(B339,'2-Kosten per locatie'!$A$12:$C$33,3,FALSE)</f>
        <v>0</v>
      </c>
      <c r="Q339" s="77">
        <f t="shared" si="34"/>
        <v>0</v>
      </c>
      <c r="R339" s="78">
        <f>VLOOKUP(H339,'3-Productie normen'!A:L,12,FALSE)</f>
        <v>0</v>
      </c>
      <c r="S339" s="78"/>
      <c r="U339" s="41">
        <f t="shared" si="35"/>
        <v>0</v>
      </c>
    </row>
    <row r="340" spans="1:21" ht="14.1" customHeight="1">
      <c r="A340" s="54">
        <f t="shared" si="30"/>
        <v>340</v>
      </c>
      <c r="B340" s="72" t="s">
        <v>490</v>
      </c>
      <c r="C340" s="72" t="s">
        <v>491</v>
      </c>
      <c r="D340" s="426" t="s">
        <v>492</v>
      </c>
      <c r="E340" s="426">
        <v>1</v>
      </c>
      <c r="F340" s="89">
        <v>69</v>
      </c>
      <c r="G340" s="89" t="s">
        <v>485</v>
      </c>
      <c r="H340" s="89" t="s">
        <v>259</v>
      </c>
      <c r="I340" s="89" t="s">
        <v>229</v>
      </c>
      <c r="J340" s="89">
        <v>18.510000000000002</v>
      </c>
      <c r="K340" s="381">
        <f t="shared" si="31"/>
        <v>200</v>
      </c>
      <c r="L340" s="75">
        <v>200</v>
      </c>
      <c r="M340" s="75"/>
      <c r="N340" s="76" t="e">
        <f t="shared" si="32"/>
        <v>#DIV/0!</v>
      </c>
      <c r="O340" s="76">
        <f t="shared" si="33"/>
        <v>0</v>
      </c>
      <c r="P340" s="77">
        <f>IF(L340="nio",0,IF(L340&gt;0,VLOOKUP(H340,'3-Productie normen'!A:J,VLOOKUP(L340,'3-Productie normen'!$B$33:$C$38,2,FALSE),FALSE)))/VLOOKUP(B340,'2-Kosten per locatie'!$A$12:$C$33,3,FALSE)</f>
        <v>0</v>
      </c>
      <c r="Q340" s="77">
        <f t="shared" si="34"/>
        <v>0</v>
      </c>
      <c r="R340" s="78" t="str">
        <f>VLOOKUP(H340,'3-Productie normen'!A:L,12,FALSE)</f>
        <v>V</v>
      </c>
      <c r="S340" s="78"/>
      <c r="U340" s="41">
        <f t="shared" si="35"/>
        <v>3702.0000000000005</v>
      </c>
    </row>
    <row r="341" spans="1:21" ht="14.1" customHeight="1">
      <c r="A341" s="54">
        <f t="shared" si="30"/>
        <v>341</v>
      </c>
      <c r="B341" s="72" t="s">
        <v>490</v>
      </c>
      <c r="C341" s="72" t="s">
        <v>491</v>
      </c>
      <c r="D341" s="426" t="s">
        <v>492</v>
      </c>
      <c r="E341" s="426">
        <v>1</v>
      </c>
      <c r="F341" s="89">
        <v>70</v>
      </c>
      <c r="G341" s="89" t="s">
        <v>236</v>
      </c>
      <c r="H341" s="89" t="s">
        <v>236</v>
      </c>
      <c r="I341" s="89" t="s">
        <v>494</v>
      </c>
      <c r="J341" s="89">
        <v>7.2</v>
      </c>
      <c r="K341" s="381">
        <f t="shared" si="31"/>
        <v>200</v>
      </c>
      <c r="L341" s="75">
        <v>200</v>
      </c>
      <c r="M341" s="75"/>
      <c r="N341" s="76" t="e">
        <f t="shared" si="32"/>
        <v>#DIV/0!</v>
      </c>
      <c r="O341" s="76">
        <f t="shared" si="33"/>
        <v>0</v>
      </c>
      <c r="P341" s="77">
        <f>IF(L341="nio",0,IF(L341&gt;0,VLOOKUP(H341,'3-Productie normen'!A:J,VLOOKUP(L341,'3-Productie normen'!$B$33:$C$38,2,FALSE),FALSE)))/VLOOKUP(B341,'2-Kosten per locatie'!$A$12:$C$33,3,FALSE)</f>
        <v>0</v>
      </c>
      <c r="Q341" s="77">
        <f t="shared" si="34"/>
        <v>0</v>
      </c>
      <c r="R341" s="78" t="str">
        <f>VLOOKUP(H341,'3-Productie normen'!A:L,12,FALSE)</f>
        <v>V</v>
      </c>
      <c r="S341" s="78"/>
      <c r="U341" s="41">
        <f t="shared" si="35"/>
        <v>1440</v>
      </c>
    </row>
    <row r="342" spans="1:21" ht="14.1" customHeight="1">
      <c r="A342" s="54">
        <f t="shared" si="30"/>
        <v>342</v>
      </c>
      <c r="B342" s="72" t="s">
        <v>490</v>
      </c>
      <c r="C342" s="72" t="s">
        <v>491</v>
      </c>
      <c r="D342" s="426" t="s">
        <v>492</v>
      </c>
      <c r="E342" s="426">
        <v>1</v>
      </c>
      <c r="F342" s="89">
        <v>71</v>
      </c>
      <c r="G342" s="89" t="s">
        <v>236</v>
      </c>
      <c r="H342" s="89" t="s">
        <v>236</v>
      </c>
      <c r="I342" s="89" t="s">
        <v>494</v>
      </c>
      <c r="J342" s="89">
        <v>11.46</v>
      </c>
      <c r="K342" s="381">
        <f t="shared" si="31"/>
        <v>200</v>
      </c>
      <c r="L342" s="75">
        <v>200</v>
      </c>
      <c r="M342" s="75"/>
      <c r="N342" s="76" t="e">
        <f t="shared" si="32"/>
        <v>#DIV/0!</v>
      </c>
      <c r="O342" s="76">
        <f t="shared" si="33"/>
        <v>0</v>
      </c>
      <c r="P342" s="77">
        <f>IF(L342="nio",0,IF(L342&gt;0,VLOOKUP(H342,'3-Productie normen'!A:J,VLOOKUP(L342,'3-Productie normen'!$B$33:$C$38,2,FALSE),FALSE)))/VLOOKUP(B342,'2-Kosten per locatie'!$A$12:$C$33,3,FALSE)</f>
        <v>0</v>
      </c>
      <c r="Q342" s="77">
        <f t="shared" si="34"/>
        <v>0</v>
      </c>
      <c r="R342" s="78" t="str">
        <f>VLOOKUP(H342,'3-Productie normen'!A:L,12,FALSE)</f>
        <v>V</v>
      </c>
      <c r="S342" s="78"/>
      <c r="U342" s="41">
        <f t="shared" si="35"/>
        <v>2292</v>
      </c>
    </row>
    <row r="343" spans="1:21" ht="14.1" customHeight="1">
      <c r="A343" s="54">
        <f t="shared" si="30"/>
        <v>343</v>
      </c>
      <c r="B343" s="72" t="s">
        <v>490</v>
      </c>
      <c r="C343" s="72" t="s">
        <v>491</v>
      </c>
      <c r="D343" s="426" t="s">
        <v>495</v>
      </c>
      <c r="E343" s="426">
        <v>1</v>
      </c>
      <c r="F343" s="89"/>
      <c r="G343" s="89" t="s">
        <v>496</v>
      </c>
      <c r="H343" s="89" t="s">
        <v>100</v>
      </c>
      <c r="I343" s="89"/>
      <c r="J343" s="89"/>
      <c r="K343" s="381">
        <f t="shared" si="31"/>
        <v>0</v>
      </c>
      <c r="L343" s="75" t="s">
        <v>100</v>
      </c>
      <c r="M343" s="75"/>
      <c r="N343" s="76">
        <f t="shared" si="32"/>
        <v>0</v>
      </c>
      <c r="O343" s="76">
        <f t="shared" si="33"/>
        <v>0</v>
      </c>
      <c r="P343" s="77">
        <f>IF(L343="nio",0,IF(L343&gt;0,VLOOKUP(H343,'3-Productie normen'!A:J,VLOOKUP(L343,'3-Productie normen'!$B$33:$C$38,2,FALSE),FALSE)))/VLOOKUP(B343,'2-Kosten per locatie'!$A$12:$C$33,3,FALSE)</f>
        <v>0</v>
      </c>
      <c r="Q343" s="77">
        <f t="shared" si="34"/>
        <v>0</v>
      </c>
      <c r="R343" s="78">
        <f>VLOOKUP(H343,'3-Productie normen'!A:L,12,FALSE)</f>
        <v>0</v>
      </c>
      <c r="S343" s="78"/>
      <c r="U343" s="41">
        <f t="shared" si="35"/>
        <v>0</v>
      </c>
    </row>
    <row r="344" spans="1:21" ht="14.1" customHeight="1">
      <c r="A344" s="54">
        <f t="shared" si="30"/>
        <v>344</v>
      </c>
      <c r="B344" s="72" t="s">
        <v>490</v>
      </c>
      <c r="C344" s="72" t="s">
        <v>491</v>
      </c>
      <c r="D344" s="426" t="s">
        <v>495</v>
      </c>
      <c r="E344" s="426">
        <v>1</v>
      </c>
      <c r="F344" s="89"/>
      <c r="G344" s="89" t="s">
        <v>496</v>
      </c>
      <c r="H344" s="89" t="s">
        <v>100</v>
      </c>
      <c r="I344" s="89"/>
      <c r="J344" s="89"/>
      <c r="K344" s="381">
        <f t="shared" si="31"/>
        <v>0</v>
      </c>
      <c r="L344" s="75" t="s">
        <v>100</v>
      </c>
      <c r="M344" s="75"/>
      <c r="N344" s="76">
        <f t="shared" si="32"/>
        <v>0</v>
      </c>
      <c r="O344" s="76">
        <f t="shared" si="33"/>
        <v>0</v>
      </c>
      <c r="P344" s="77">
        <f>IF(L344="nio",0,IF(L344&gt;0,VLOOKUP(H344,'3-Productie normen'!A:J,VLOOKUP(L344,'3-Productie normen'!$B$33:$C$38,2,FALSE),FALSE)))/VLOOKUP(B344,'2-Kosten per locatie'!$A$12:$C$33,3,FALSE)</f>
        <v>0</v>
      </c>
      <c r="Q344" s="77">
        <f t="shared" si="34"/>
        <v>0</v>
      </c>
      <c r="R344" s="78">
        <f>VLOOKUP(H344,'3-Productie normen'!A:L,12,FALSE)</f>
        <v>0</v>
      </c>
      <c r="S344" s="78"/>
      <c r="U344" s="41">
        <f t="shared" si="35"/>
        <v>0</v>
      </c>
    </row>
    <row r="345" spans="1:21" ht="14.1" customHeight="1">
      <c r="A345" s="54">
        <f t="shared" si="30"/>
        <v>345</v>
      </c>
      <c r="B345" s="72" t="s">
        <v>490</v>
      </c>
      <c r="C345" s="72" t="s">
        <v>491</v>
      </c>
      <c r="D345" s="426" t="s">
        <v>495</v>
      </c>
      <c r="E345" s="426">
        <v>1</v>
      </c>
      <c r="F345" s="89"/>
      <c r="G345" s="89" t="s">
        <v>497</v>
      </c>
      <c r="H345" s="89" t="s">
        <v>100</v>
      </c>
      <c r="I345" s="89"/>
      <c r="J345" s="89"/>
      <c r="K345" s="381">
        <f t="shared" si="31"/>
        <v>0</v>
      </c>
      <c r="L345" s="75" t="s">
        <v>100</v>
      </c>
      <c r="M345" s="75"/>
      <c r="N345" s="76">
        <f t="shared" si="32"/>
        <v>0</v>
      </c>
      <c r="O345" s="76">
        <f t="shared" si="33"/>
        <v>0</v>
      </c>
      <c r="P345" s="77">
        <f>IF(L345="nio",0,IF(L345&gt;0,VLOOKUP(H345,'3-Productie normen'!A:J,VLOOKUP(L345,'3-Productie normen'!$B$33:$C$38,2,FALSE),FALSE)))/VLOOKUP(B345,'2-Kosten per locatie'!$A$12:$C$33,3,FALSE)</f>
        <v>0</v>
      </c>
      <c r="Q345" s="77">
        <f t="shared" si="34"/>
        <v>0</v>
      </c>
      <c r="R345" s="78">
        <f>VLOOKUP(H345,'3-Productie normen'!A:L,12,FALSE)</f>
        <v>0</v>
      </c>
      <c r="S345" s="78"/>
      <c r="U345" s="41">
        <f t="shared" si="35"/>
        <v>0</v>
      </c>
    </row>
    <row r="346" spans="1:21" ht="14.1" customHeight="1">
      <c r="A346" s="54">
        <f t="shared" si="30"/>
        <v>346</v>
      </c>
      <c r="B346" s="72" t="s">
        <v>490</v>
      </c>
      <c r="C346" s="72" t="s">
        <v>491</v>
      </c>
      <c r="D346" s="426" t="s">
        <v>495</v>
      </c>
      <c r="E346" s="426">
        <v>1</v>
      </c>
      <c r="F346" s="89"/>
      <c r="G346" s="89" t="s">
        <v>497</v>
      </c>
      <c r="H346" s="89" t="s">
        <v>100</v>
      </c>
      <c r="I346" s="89"/>
      <c r="J346" s="89"/>
      <c r="K346" s="381">
        <f t="shared" si="31"/>
        <v>0</v>
      </c>
      <c r="L346" s="75" t="s">
        <v>100</v>
      </c>
      <c r="M346" s="75"/>
      <c r="N346" s="76">
        <f t="shared" si="32"/>
        <v>0</v>
      </c>
      <c r="O346" s="76">
        <f t="shared" si="33"/>
        <v>0</v>
      </c>
      <c r="P346" s="77">
        <f>IF(L346="nio",0,IF(L346&gt;0,VLOOKUP(H346,'3-Productie normen'!A:J,VLOOKUP(L346,'3-Productie normen'!$B$33:$C$38,2,FALSE),FALSE)))/VLOOKUP(B346,'2-Kosten per locatie'!$A$12:$C$33,3,FALSE)</f>
        <v>0</v>
      </c>
      <c r="Q346" s="77">
        <f t="shared" si="34"/>
        <v>0</v>
      </c>
      <c r="R346" s="78">
        <f>VLOOKUP(H346,'3-Productie normen'!A:L,12,FALSE)</f>
        <v>0</v>
      </c>
      <c r="S346" s="78"/>
      <c r="U346" s="41">
        <f t="shared" si="35"/>
        <v>0</v>
      </c>
    </row>
    <row r="347" spans="1:21" ht="14.1" customHeight="1">
      <c r="A347" s="54">
        <f t="shared" si="30"/>
        <v>347</v>
      </c>
      <c r="B347" s="72" t="s">
        <v>490</v>
      </c>
      <c r="C347" s="72" t="s">
        <v>491</v>
      </c>
      <c r="D347" s="425" t="s">
        <v>495</v>
      </c>
      <c r="E347" s="425">
        <v>1</v>
      </c>
      <c r="F347" s="86"/>
      <c r="G347" s="86" t="s">
        <v>496</v>
      </c>
      <c r="H347" s="86" t="s">
        <v>100</v>
      </c>
      <c r="I347" s="86"/>
      <c r="J347" s="86"/>
      <c r="K347" s="381">
        <f t="shared" si="31"/>
        <v>0</v>
      </c>
      <c r="L347" s="75" t="s">
        <v>100</v>
      </c>
      <c r="M347" s="75"/>
      <c r="N347" s="76">
        <f t="shared" si="32"/>
        <v>0</v>
      </c>
      <c r="O347" s="76">
        <f t="shared" si="33"/>
        <v>0</v>
      </c>
      <c r="P347" s="77">
        <f>IF(L347="nio",0,IF(L347&gt;0,VLOOKUP(H347,'3-Productie normen'!A:J,VLOOKUP(L347,'3-Productie normen'!$B$33:$C$38,2,FALSE),FALSE)))/VLOOKUP(B347,'2-Kosten per locatie'!$A$12:$C$33,3,FALSE)</f>
        <v>0</v>
      </c>
      <c r="Q347" s="77">
        <f t="shared" si="34"/>
        <v>0</v>
      </c>
      <c r="R347" s="78">
        <f>VLOOKUP(H347,'3-Productie normen'!A:L,12,FALSE)</f>
        <v>0</v>
      </c>
      <c r="S347" s="78"/>
      <c r="U347" s="41">
        <f t="shared" si="35"/>
        <v>0</v>
      </c>
    </row>
    <row r="348" spans="1:21" ht="14.1" customHeight="1">
      <c r="A348" s="54">
        <f t="shared" si="30"/>
        <v>348</v>
      </c>
      <c r="B348" s="72" t="s">
        <v>490</v>
      </c>
      <c r="C348" s="72" t="s">
        <v>491</v>
      </c>
      <c r="D348" s="425" t="s">
        <v>495</v>
      </c>
      <c r="E348" s="425">
        <v>1</v>
      </c>
      <c r="F348" s="86"/>
      <c r="G348" s="86" t="s">
        <v>496</v>
      </c>
      <c r="H348" s="86" t="s">
        <v>100</v>
      </c>
      <c r="I348" s="86"/>
      <c r="J348" s="86"/>
      <c r="K348" s="381">
        <f t="shared" si="31"/>
        <v>0</v>
      </c>
      <c r="L348" s="75" t="s">
        <v>100</v>
      </c>
      <c r="M348" s="75"/>
      <c r="N348" s="76">
        <f t="shared" si="32"/>
        <v>0</v>
      </c>
      <c r="O348" s="76">
        <f t="shared" si="33"/>
        <v>0</v>
      </c>
      <c r="P348" s="77">
        <f>IF(L348="nio",0,IF(L348&gt;0,VLOOKUP(H348,'3-Productie normen'!A:J,VLOOKUP(L348,'3-Productie normen'!$B$33:$C$38,2,FALSE),FALSE)))/VLOOKUP(B348,'2-Kosten per locatie'!$A$12:$C$33,3,FALSE)</f>
        <v>0</v>
      </c>
      <c r="Q348" s="77">
        <f t="shared" si="34"/>
        <v>0</v>
      </c>
      <c r="R348" s="78">
        <f>VLOOKUP(H348,'3-Productie normen'!A:L,12,FALSE)</f>
        <v>0</v>
      </c>
      <c r="S348" s="78"/>
      <c r="U348" s="41">
        <f t="shared" si="35"/>
        <v>0</v>
      </c>
    </row>
    <row r="349" spans="1:21" ht="14.1" customHeight="1">
      <c r="A349" s="54">
        <f t="shared" si="30"/>
        <v>349</v>
      </c>
      <c r="B349" s="72" t="s">
        <v>490</v>
      </c>
      <c r="C349" s="72" t="s">
        <v>491</v>
      </c>
      <c r="D349" s="425" t="s">
        <v>495</v>
      </c>
      <c r="E349" s="425">
        <v>1</v>
      </c>
      <c r="F349" s="86"/>
      <c r="G349" s="86" t="s">
        <v>496</v>
      </c>
      <c r="H349" s="86" t="s">
        <v>100</v>
      </c>
      <c r="I349" s="86"/>
      <c r="J349" s="86"/>
      <c r="K349" s="381">
        <f t="shared" si="31"/>
        <v>0</v>
      </c>
      <c r="L349" s="75" t="s">
        <v>100</v>
      </c>
      <c r="M349" s="75"/>
      <c r="N349" s="76">
        <f t="shared" si="32"/>
        <v>0</v>
      </c>
      <c r="O349" s="76">
        <f t="shared" si="33"/>
        <v>0</v>
      </c>
      <c r="P349" s="77">
        <f>IF(L349="nio",0,IF(L349&gt;0,VLOOKUP(H349,'3-Productie normen'!A:J,VLOOKUP(L349,'3-Productie normen'!$B$33:$C$38,2,FALSE),FALSE)))/VLOOKUP(B349,'2-Kosten per locatie'!$A$12:$C$33,3,FALSE)</f>
        <v>0</v>
      </c>
      <c r="Q349" s="77">
        <f t="shared" si="34"/>
        <v>0</v>
      </c>
      <c r="R349" s="78">
        <f>VLOOKUP(H349,'3-Productie normen'!A:L,12,FALSE)</f>
        <v>0</v>
      </c>
      <c r="S349" s="78"/>
      <c r="U349" s="41">
        <f t="shared" si="35"/>
        <v>0</v>
      </c>
    </row>
    <row r="350" spans="1:21" ht="14.1" customHeight="1">
      <c r="A350" s="54">
        <f t="shared" si="30"/>
        <v>350</v>
      </c>
      <c r="B350" s="72" t="s">
        <v>498</v>
      </c>
      <c r="C350" s="72"/>
      <c r="D350" s="425" t="s">
        <v>499</v>
      </c>
      <c r="E350" s="425" t="s">
        <v>89</v>
      </c>
      <c r="F350" s="86">
        <v>1</v>
      </c>
      <c r="G350" s="86" t="s">
        <v>485</v>
      </c>
      <c r="H350" s="86" t="s">
        <v>259</v>
      </c>
      <c r="I350" s="86" t="s">
        <v>368</v>
      </c>
      <c r="J350" s="86">
        <v>203.02</v>
      </c>
      <c r="K350" s="381">
        <f t="shared" si="31"/>
        <v>200</v>
      </c>
      <c r="L350" s="75">
        <v>200</v>
      </c>
      <c r="M350" s="75"/>
      <c r="N350" s="76" t="e">
        <f t="shared" si="32"/>
        <v>#DIV/0!</v>
      </c>
      <c r="O350" s="76">
        <f t="shared" si="33"/>
        <v>0</v>
      </c>
      <c r="P350" s="77">
        <f>IF(L350="nio",0,IF(L350&gt;0,VLOOKUP(H350,'3-Productie normen'!A:J,VLOOKUP(L350,'3-Productie normen'!$B$33:$C$38,2,FALSE),FALSE)))/VLOOKUP(B350,'2-Kosten per locatie'!$A$12:$C$33,3,FALSE)</f>
        <v>0</v>
      </c>
      <c r="Q350" s="77">
        <f t="shared" si="34"/>
        <v>0</v>
      </c>
      <c r="R350" s="78" t="str">
        <f>VLOOKUP(H350,'3-Productie normen'!A:L,12,FALSE)</f>
        <v>V</v>
      </c>
      <c r="S350" s="78"/>
      <c r="U350" s="41">
        <f t="shared" si="35"/>
        <v>40604</v>
      </c>
    </row>
    <row r="351" spans="1:21" ht="14.1" customHeight="1">
      <c r="A351" s="54">
        <f t="shared" si="30"/>
        <v>351</v>
      </c>
      <c r="B351" s="72" t="s">
        <v>498</v>
      </c>
      <c r="C351" s="72"/>
      <c r="D351" s="423" t="s">
        <v>499</v>
      </c>
      <c r="E351" s="423" t="s">
        <v>89</v>
      </c>
      <c r="F351" s="82">
        <v>2</v>
      </c>
      <c r="G351" s="83" t="s">
        <v>485</v>
      </c>
      <c r="H351" s="83" t="s">
        <v>259</v>
      </c>
      <c r="I351" s="40" t="s">
        <v>368</v>
      </c>
      <c r="J351" s="74">
        <v>5.75</v>
      </c>
      <c r="K351" s="381">
        <f t="shared" si="31"/>
        <v>200</v>
      </c>
      <c r="L351" s="75">
        <v>200</v>
      </c>
      <c r="M351" s="75"/>
      <c r="N351" s="76" t="e">
        <f t="shared" si="32"/>
        <v>#DIV/0!</v>
      </c>
      <c r="O351" s="76">
        <f t="shared" si="33"/>
        <v>0</v>
      </c>
      <c r="P351" s="77">
        <f>IF(L351="nio",0,IF(L351&gt;0,VLOOKUP(H351,'3-Productie normen'!A:J,VLOOKUP(L351,'3-Productie normen'!$B$33:$C$38,2,FALSE),FALSE)))/VLOOKUP(B351,'2-Kosten per locatie'!$A$12:$C$33,3,FALSE)</f>
        <v>0</v>
      </c>
      <c r="Q351" s="77">
        <f t="shared" si="34"/>
        <v>0</v>
      </c>
      <c r="R351" s="78" t="str">
        <f>VLOOKUP(H351,'3-Productie normen'!A:L,12,FALSE)</f>
        <v>V</v>
      </c>
      <c r="S351" s="78"/>
      <c r="U351" s="41">
        <f t="shared" si="35"/>
        <v>1150</v>
      </c>
    </row>
    <row r="352" spans="1:21" ht="14.1" customHeight="1">
      <c r="A352" s="54">
        <f t="shared" si="30"/>
        <v>352</v>
      </c>
      <c r="B352" s="72" t="s">
        <v>498</v>
      </c>
      <c r="C352" s="72"/>
      <c r="D352" s="423" t="s">
        <v>499</v>
      </c>
      <c r="E352" s="423" t="s">
        <v>89</v>
      </c>
      <c r="F352" s="73">
        <v>3</v>
      </c>
      <c r="G352" s="40" t="s">
        <v>484</v>
      </c>
      <c r="H352" s="40" t="s">
        <v>90</v>
      </c>
      <c r="I352" s="81" t="s">
        <v>237</v>
      </c>
      <c r="J352" s="84">
        <v>4.6399999999999997</v>
      </c>
      <c r="K352" s="381">
        <f t="shared" si="31"/>
        <v>200</v>
      </c>
      <c r="L352" s="75">
        <v>200</v>
      </c>
      <c r="M352" s="75"/>
      <c r="N352" s="76" t="e">
        <f t="shared" si="32"/>
        <v>#DIV/0!</v>
      </c>
      <c r="O352" s="76">
        <f t="shared" si="33"/>
        <v>0</v>
      </c>
      <c r="P352" s="77">
        <f>IF(L352="nio",0,IF(L352&gt;0,VLOOKUP(H352,'3-Productie normen'!A:J,VLOOKUP(L352,'3-Productie normen'!$B$33:$C$38,2,FALSE),FALSE)))/VLOOKUP(B352,'2-Kosten per locatie'!$A$12:$C$33,3,FALSE)</f>
        <v>0</v>
      </c>
      <c r="Q352" s="77">
        <f t="shared" si="34"/>
        <v>0</v>
      </c>
      <c r="R352" s="78" t="str">
        <f>VLOOKUP(H352,'3-Productie normen'!A:L,12,FALSE)</f>
        <v>V</v>
      </c>
      <c r="S352" s="78"/>
      <c r="U352" s="41">
        <f t="shared" si="35"/>
        <v>927.99999999999989</v>
      </c>
    </row>
    <row r="353" spans="1:21" ht="14.1" customHeight="1">
      <c r="A353" s="54">
        <f t="shared" si="30"/>
        <v>353</v>
      </c>
      <c r="B353" s="72" t="s">
        <v>498</v>
      </c>
      <c r="C353" s="72"/>
      <c r="D353" s="424" t="s">
        <v>499</v>
      </c>
      <c r="E353" s="424" t="s">
        <v>89</v>
      </c>
      <c r="F353" s="82">
        <v>4</v>
      </c>
      <c r="G353" s="83" t="s">
        <v>17</v>
      </c>
      <c r="H353" s="83" t="s">
        <v>17</v>
      </c>
      <c r="I353" s="40" t="s">
        <v>487</v>
      </c>
      <c r="J353" s="84">
        <v>14.03</v>
      </c>
      <c r="K353" s="381">
        <f t="shared" si="31"/>
        <v>200</v>
      </c>
      <c r="L353" s="75">
        <v>200</v>
      </c>
      <c r="M353" s="75"/>
      <c r="N353" s="76" t="e">
        <f t="shared" si="32"/>
        <v>#DIV/0!</v>
      </c>
      <c r="O353" s="76">
        <f t="shared" si="33"/>
        <v>0</v>
      </c>
      <c r="P353" s="77">
        <f>IF(L353="nio",0,IF(L353&gt;0,VLOOKUP(H353,'3-Productie normen'!A:J,VLOOKUP(L353,'3-Productie normen'!$B$33:$C$38,2,FALSE),FALSE)))/VLOOKUP(B353,'2-Kosten per locatie'!$A$12:$C$33,3,FALSE)</f>
        <v>0</v>
      </c>
      <c r="Q353" s="77">
        <f t="shared" si="34"/>
        <v>0</v>
      </c>
      <c r="R353" s="78" t="str">
        <f>VLOOKUP(H353,'3-Productie normen'!A:L,12,FALSE)</f>
        <v>S</v>
      </c>
      <c r="S353" s="78"/>
      <c r="U353" s="41">
        <f t="shared" si="35"/>
        <v>2806</v>
      </c>
    </row>
    <row r="354" spans="1:21" ht="14.1" customHeight="1">
      <c r="A354" s="54">
        <f t="shared" si="30"/>
        <v>354</v>
      </c>
      <c r="B354" s="72" t="s">
        <v>498</v>
      </c>
      <c r="C354" s="72"/>
      <c r="D354" s="423" t="s">
        <v>499</v>
      </c>
      <c r="E354" s="423" t="s">
        <v>89</v>
      </c>
      <c r="F354" s="73">
        <v>5</v>
      </c>
      <c r="G354" s="40" t="s">
        <v>489</v>
      </c>
      <c r="H354" s="40" t="s">
        <v>100</v>
      </c>
      <c r="I354" s="40" t="s">
        <v>487</v>
      </c>
      <c r="J354" s="84">
        <v>2.35</v>
      </c>
      <c r="K354" s="381">
        <f t="shared" si="31"/>
        <v>0</v>
      </c>
      <c r="L354" s="75" t="s">
        <v>100</v>
      </c>
      <c r="M354" s="75"/>
      <c r="N354" s="76">
        <f t="shared" si="32"/>
        <v>0</v>
      </c>
      <c r="O354" s="76">
        <f t="shared" si="33"/>
        <v>0</v>
      </c>
      <c r="P354" s="77">
        <f>IF(L354="nio",0,IF(L354&gt;0,VLOOKUP(H354,'3-Productie normen'!A:J,VLOOKUP(L354,'3-Productie normen'!$B$33:$C$38,2,FALSE),FALSE)))/VLOOKUP(B354,'2-Kosten per locatie'!$A$12:$C$33,3,FALSE)</f>
        <v>0</v>
      </c>
      <c r="Q354" s="77">
        <f t="shared" si="34"/>
        <v>0</v>
      </c>
      <c r="R354" s="78">
        <f>VLOOKUP(H354,'3-Productie normen'!A:L,12,FALSE)</f>
        <v>0</v>
      </c>
      <c r="S354" s="78"/>
      <c r="U354" s="41">
        <f t="shared" si="35"/>
        <v>0</v>
      </c>
    </row>
    <row r="355" spans="1:21" ht="14.1" customHeight="1">
      <c r="A355" s="54">
        <f t="shared" si="30"/>
        <v>355</v>
      </c>
      <c r="B355" s="72" t="s">
        <v>498</v>
      </c>
      <c r="C355" s="72"/>
      <c r="D355" s="423" t="s">
        <v>499</v>
      </c>
      <c r="E355" s="423" t="s">
        <v>89</v>
      </c>
      <c r="F355" s="73">
        <v>6</v>
      </c>
      <c r="G355" s="40" t="s">
        <v>265</v>
      </c>
      <c r="H355" s="40" t="s">
        <v>265</v>
      </c>
      <c r="I355" s="40" t="s">
        <v>229</v>
      </c>
      <c r="J355" s="84">
        <v>49.12</v>
      </c>
      <c r="K355" s="381">
        <f t="shared" si="31"/>
        <v>200</v>
      </c>
      <c r="L355" s="75">
        <v>200</v>
      </c>
      <c r="M355" s="75"/>
      <c r="N355" s="76" t="e">
        <f t="shared" si="32"/>
        <v>#DIV/0!</v>
      </c>
      <c r="O355" s="76">
        <f t="shared" si="33"/>
        <v>0</v>
      </c>
      <c r="P355" s="77">
        <f>IF(L355="nio",0,IF(L355&gt;0,VLOOKUP(H355,'3-Productie normen'!A:J,VLOOKUP(L355,'3-Productie normen'!$B$33:$C$38,2,FALSE),FALSE)))/VLOOKUP(B355,'2-Kosten per locatie'!$A$12:$C$33,3,FALSE)</f>
        <v>0</v>
      </c>
      <c r="Q355" s="77">
        <f t="shared" si="34"/>
        <v>0</v>
      </c>
      <c r="R355" s="78" t="str">
        <f>VLOOKUP(H355,'3-Productie normen'!A:L,12,FALSE)</f>
        <v>L</v>
      </c>
      <c r="S355" s="78"/>
      <c r="U355" s="41">
        <f t="shared" si="35"/>
        <v>9824</v>
      </c>
    </row>
    <row r="356" spans="1:21" ht="14.1" customHeight="1">
      <c r="A356" s="54">
        <f t="shared" si="30"/>
        <v>356</v>
      </c>
      <c r="B356" s="72" t="s">
        <v>498</v>
      </c>
      <c r="C356" s="72"/>
      <c r="D356" s="423" t="s">
        <v>499</v>
      </c>
      <c r="E356" s="423" t="s">
        <v>89</v>
      </c>
      <c r="F356" s="73">
        <v>7</v>
      </c>
      <c r="G356" s="40" t="s">
        <v>265</v>
      </c>
      <c r="H356" s="40" t="s">
        <v>265</v>
      </c>
      <c r="I356" s="40" t="s">
        <v>229</v>
      </c>
      <c r="J356" s="84">
        <v>50.34</v>
      </c>
      <c r="K356" s="381">
        <f t="shared" si="31"/>
        <v>200</v>
      </c>
      <c r="L356" s="75">
        <v>200</v>
      </c>
      <c r="M356" s="75"/>
      <c r="N356" s="76" t="e">
        <f t="shared" si="32"/>
        <v>#DIV/0!</v>
      </c>
      <c r="O356" s="76">
        <f t="shared" si="33"/>
        <v>0</v>
      </c>
      <c r="P356" s="77">
        <f>IF(L356="nio",0,IF(L356&gt;0,VLOOKUP(H356,'3-Productie normen'!A:J,VLOOKUP(L356,'3-Productie normen'!$B$33:$C$38,2,FALSE),FALSE)))/VLOOKUP(B356,'2-Kosten per locatie'!$A$12:$C$33,3,FALSE)</f>
        <v>0</v>
      </c>
      <c r="Q356" s="77">
        <f t="shared" si="34"/>
        <v>0</v>
      </c>
      <c r="R356" s="78" t="str">
        <f>VLOOKUP(H356,'3-Productie normen'!A:L,12,FALSE)</f>
        <v>L</v>
      </c>
      <c r="S356" s="78"/>
      <c r="U356" s="41">
        <f t="shared" si="35"/>
        <v>10068</v>
      </c>
    </row>
    <row r="357" spans="1:21" ht="14.1" customHeight="1">
      <c r="A357" s="54">
        <f t="shared" si="30"/>
        <v>357</v>
      </c>
      <c r="B357" s="72" t="s">
        <v>498</v>
      </c>
      <c r="C357" s="72"/>
      <c r="D357" s="423" t="s">
        <v>499</v>
      </c>
      <c r="E357" s="423" t="s">
        <v>89</v>
      </c>
      <c r="F357" s="73">
        <v>8</v>
      </c>
      <c r="G357" s="40" t="s">
        <v>265</v>
      </c>
      <c r="H357" s="40" t="s">
        <v>265</v>
      </c>
      <c r="I357" s="40" t="s">
        <v>229</v>
      </c>
      <c r="J357" s="84">
        <v>48.67</v>
      </c>
      <c r="K357" s="381">
        <f t="shared" si="31"/>
        <v>200</v>
      </c>
      <c r="L357" s="75">
        <v>200</v>
      </c>
      <c r="M357" s="75"/>
      <c r="N357" s="76" t="e">
        <f t="shared" si="32"/>
        <v>#DIV/0!</v>
      </c>
      <c r="O357" s="76">
        <f t="shared" si="33"/>
        <v>0</v>
      </c>
      <c r="P357" s="77">
        <f>IF(L357="nio",0,IF(L357&gt;0,VLOOKUP(H357,'3-Productie normen'!A:J,VLOOKUP(L357,'3-Productie normen'!$B$33:$C$38,2,FALSE),FALSE)))/VLOOKUP(B357,'2-Kosten per locatie'!$A$12:$C$33,3,FALSE)</f>
        <v>0</v>
      </c>
      <c r="Q357" s="77">
        <f t="shared" si="34"/>
        <v>0</v>
      </c>
      <c r="R357" s="78" t="str">
        <f>VLOOKUP(H357,'3-Productie normen'!A:L,12,FALSE)</f>
        <v>L</v>
      </c>
      <c r="S357" s="78"/>
      <c r="U357" s="41">
        <f t="shared" si="35"/>
        <v>9734</v>
      </c>
    </row>
    <row r="358" spans="1:21" ht="14.1" customHeight="1">
      <c r="A358" s="54">
        <f t="shared" si="30"/>
        <v>358</v>
      </c>
      <c r="B358" s="72" t="s">
        <v>498</v>
      </c>
      <c r="C358" s="72"/>
      <c r="D358" s="423" t="s">
        <v>499</v>
      </c>
      <c r="E358" s="423" t="s">
        <v>89</v>
      </c>
      <c r="F358" s="73">
        <v>9</v>
      </c>
      <c r="G358" s="40" t="s">
        <v>489</v>
      </c>
      <c r="H358" s="40" t="s">
        <v>100</v>
      </c>
      <c r="I358" s="40" t="s">
        <v>229</v>
      </c>
      <c r="J358" s="84">
        <v>3.75</v>
      </c>
      <c r="K358" s="381">
        <f t="shared" si="31"/>
        <v>0</v>
      </c>
      <c r="L358" s="75" t="s">
        <v>100</v>
      </c>
      <c r="M358" s="75"/>
      <c r="N358" s="76">
        <f t="shared" si="32"/>
        <v>0</v>
      </c>
      <c r="O358" s="76">
        <f t="shared" si="33"/>
        <v>0</v>
      </c>
      <c r="P358" s="77">
        <f>IF(L358="nio",0,IF(L358&gt;0,VLOOKUP(H358,'3-Productie normen'!A:J,VLOOKUP(L358,'3-Productie normen'!$B$33:$C$38,2,FALSE),FALSE)))/VLOOKUP(B358,'2-Kosten per locatie'!$A$12:$C$33,3,FALSE)</f>
        <v>0</v>
      </c>
      <c r="Q358" s="77">
        <f t="shared" si="34"/>
        <v>0</v>
      </c>
      <c r="R358" s="78">
        <f>VLOOKUP(H358,'3-Productie normen'!A:L,12,FALSE)</f>
        <v>0</v>
      </c>
      <c r="S358" s="78"/>
      <c r="U358" s="41">
        <f t="shared" si="35"/>
        <v>0</v>
      </c>
    </row>
    <row r="359" spans="1:21" ht="14.1" customHeight="1">
      <c r="A359" s="54">
        <f t="shared" si="30"/>
        <v>359</v>
      </c>
      <c r="B359" s="72" t="s">
        <v>498</v>
      </c>
      <c r="C359" s="72"/>
      <c r="D359" s="423" t="s">
        <v>499</v>
      </c>
      <c r="E359" s="423" t="s">
        <v>89</v>
      </c>
      <c r="F359" s="73">
        <v>10</v>
      </c>
      <c r="G359" s="40" t="s">
        <v>176</v>
      </c>
      <c r="H359" s="40" t="s">
        <v>176</v>
      </c>
      <c r="I359" s="40" t="s">
        <v>229</v>
      </c>
      <c r="J359" s="84">
        <v>7.23</v>
      </c>
      <c r="K359" s="381">
        <f t="shared" si="31"/>
        <v>200</v>
      </c>
      <c r="L359" s="75">
        <v>200</v>
      </c>
      <c r="M359" s="75"/>
      <c r="N359" s="76" t="e">
        <f t="shared" si="32"/>
        <v>#DIV/0!</v>
      </c>
      <c r="O359" s="76">
        <f t="shared" si="33"/>
        <v>0</v>
      </c>
      <c r="P359" s="77">
        <f>IF(L359="nio",0,IF(L359&gt;0,VLOOKUP(H359,'3-Productie normen'!A:J,VLOOKUP(L359,'3-Productie normen'!$B$33:$C$38,2,FALSE),FALSE)))/VLOOKUP(B359,'2-Kosten per locatie'!$A$12:$C$33,3,FALSE)</f>
        <v>0</v>
      </c>
      <c r="Q359" s="77">
        <f t="shared" si="34"/>
        <v>0</v>
      </c>
      <c r="R359" s="78" t="str">
        <f>VLOOKUP(H359,'3-Productie normen'!A:L,12,FALSE)</f>
        <v>B</v>
      </c>
      <c r="S359" s="78"/>
      <c r="U359" s="41">
        <f t="shared" si="35"/>
        <v>1446</v>
      </c>
    </row>
    <row r="360" spans="1:21" ht="14.1" customHeight="1">
      <c r="A360" s="54">
        <f t="shared" si="30"/>
        <v>360</v>
      </c>
      <c r="B360" s="72" t="s">
        <v>498</v>
      </c>
      <c r="C360" s="72"/>
      <c r="D360" s="423" t="s">
        <v>499</v>
      </c>
      <c r="E360" s="423" t="s">
        <v>89</v>
      </c>
      <c r="F360" s="73" t="s">
        <v>500</v>
      </c>
      <c r="G360" s="40" t="s">
        <v>265</v>
      </c>
      <c r="H360" s="40" t="s">
        <v>265</v>
      </c>
      <c r="I360" s="40" t="s">
        <v>229</v>
      </c>
      <c r="J360" s="84">
        <v>55.18</v>
      </c>
      <c r="K360" s="381">
        <f t="shared" si="31"/>
        <v>200</v>
      </c>
      <c r="L360" s="75">
        <v>200</v>
      </c>
      <c r="M360" s="75"/>
      <c r="N360" s="76" t="e">
        <f t="shared" si="32"/>
        <v>#DIV/0!</v>
      </c>
      <c r="O360" s="76">
        <f t="shared" si="33"/>
        <v>0</v>
      </c>
      <c r="P360" s="77">
        <f>IF(L360="nio",0,IF(L360&gt;0,VLOOKUP(H360,'3-Productie normen'!A:J,VLOOKUP(L360,'3-Productie normen'!$B$33:$C$38,2,FALSE),FALSE)))/VLOOKUP(B360,'2-Kosten per locatie'!$A$12:$C$33,3,FALSE)</f>
        <v>0</v>
      </c>
      <c r="Q360" s="77">
        <f t="shared" si="34"/>
        <v>0</v>
      </c>
      <c r="R360" s="78" t="str">
        <f>VLOOKUP(H360,'3-Productie normen'!A:L,12,FALSE)</f>
        <v>L</v>
      </c>
      <c r="S360" s="78"/>
      <c r="U360" s="41">
        <f t="shared" si="35"/>
        <v>11036</v>
      </c>
    </row>
    <row r="361" spans="1:21" ht="14.1" customHeight="1">
      <c r="A361" s="54">
        <f t="shared" si="30"/>
        <v>361</v>
      </c>
      <c r="B361" s="72" t="s">
        <v>498</v>
      </c>
      <c r="C361" s="72"/>
      <c r="D361" s="423" t="s">
        <v>499</v>
      </c>
      <c r="E361" s="423" t="s">
        <v>89</v>
      </c>
      <c r="F361" s="73">
        <v>12</v>
      </c>
      <c r="G361" s="40" t="s">
        <v>17</v>
      </c>
      <c r="H361" s="40" t="s">
        <v>17</v>
      </c>
      <c r="I361" s="40" t="s">
        <v>487</v>
      </c>
      <c r="J361" s="84">
        <v>3.41</v>
      </c>
      <c r="K361" s="381">
        <f t="shared" si="31"/>
        <v>200</v>
      </c>
      <c r="L361" s="75">
        <v>200</v>
      </c>
      <c r="M361" s="75"/>
      <c r="N361" s="76" t="e">
        <f t="shared" si="32"/>
        <v>#DIV/0!</v>
      </c>
      <c r="O361" s="76">
        <f t="shared" si="33"/>
        <v>0</v>
      </c>
      <c r="P361" s="77">
        <f>IF(L361="nio",0,IF(L361&gt;0,VLOOKUP(H361,'3-Productie normen'!A:J,VLOOKUP(L361,'3-Productie normen'!$B$33:$C$38,2,FALSE),FALSE)))/VLOOKUP(B361,'2-Kosten per locatie'!$A$12:$C$33,3,FALSE)</f>
        <v>0</v>
      </c>
      <c r="Q361" s="77">
        <f t="shared" si="34"/>
        <v>0</v>
      </c>
      <c r="R361" s="78" t="str">
        <f>VLOOKUP(H361,'3-Productie normen'!A:L,12,FALSE)</f>
        <v>S</v>
      </c>
      <c r="S361" s="78"/>
      <c r="U361" s="41">
        <f t="shared" si="35"/>
        <v>682</v>
      </c>
    </row>
    <row r="362" spans="1:21" ht="14.1" customHeight="1">
      <c r="A362" s="54">
        <f t="shared" si="30"/>
        <v>362</v>
      </c>
      <c r="B362" s="72" t="s">
        <v>498</v>
      </c>
      <c r="C362" s="72"/>
      <c r="D362" s="423" t="s">
        <v>499</v>
      </c>
      <c r="E362" s="423" t="s">
        <v>89</v>
      </c>
      <c r="F362" s="73">
        <v>13</v>
      </c>
      <c r="G362" s="40" t="s">
        <v>176</v>
      </c>
      <c r="H362" s="40" t="s">
        <v>176</v>
      </c>
      <c r="I362" s="40" t="s">
        <v>229</v>
      </c>
      <c r="J362" s="84">
        <v>7.79</v>
      </c>
      <c r="K362" s="381">
        <f t="shared" si="31"/>
        <v>200</v>
      </c>
      <c r="L362" s="75">
        <v>200</v>
      </c>
      <c r="M362" s="75"/>
      <c r="N362" s="76" t="e">
        <f t="shared" si="32"/>
        <v>#DIV/0!</v>
      </c>
      <c r="O362" s="76">
        <f t="shared" si="33"/>
        <v>0</v>
      </c>
      <c r="P362" s="77">
        <f>IF(L362="nio",0,IF(L362&gt;0,VLOOKUP(H362,'3-Productie normen'!A:J,VLOOKUP(L362,'3-Productie normen'!$B$33:$C$38,2,FALSE),FALSE)))/VLOOKUP(B362,'2-Kosten per locatie'!$A$12:$C$33,3,FALSE)</f>
        <v>0</v>
      </c>
      <c r="Q362" s="77">
        <f t="shared" si="34"/>
        <v>0</v>
      </c>
      <c r="R362" s="78" t="str">
        <f>VLOOKUP(H362,'3-Productie normen'!A:L,12,FALSE)</f>
        <v>B</v>
      </c>
      <c r="S362" s="78"/>
      <c r="U362" s="41">
        <f t="shared" si="35"/>
        <v>1558</v>
      </c>
    </row>
    <row r="363" spans="1:21" ht="14.1" customHeight="1">
      <c r="A363" s="54">
        <f t="shared" si="30"/>
        <v>363</v>
      </c>
      <c r="B363" s="72" t="s">
        <v>498</v>
      </c>
      <c r="C363" s="72"/>
      <c r="D363" s="423" t="s">
        <v>499</v>
      </c>
      <c r="E363" s="423" t="s">
        <v>89</v>
      </c>
      <c r="F363" s="73">
        <v>14</v>
      </c>
      <c r="G363" s="40" t="s">
        <v>489</v>
      </c>
      <c r="H363" s="40" t="s">
        <v>100</v>
      </c>
      <c r="I363" s="40" t="s">
        <v>229</v>
      </c>
      <c r="J363" s="84">
        <v>2.78</v>
      </c>
      <c r="K363" s="381">
        <f t="shared" si="31"/>
        <v>0</v>
      </c>
      <c r="L363" s="75" t="s">
        <v>100</v>
      </c>
      <c r="M363" s="75"/>
      <c r="N363" s="76">
        <f t="shared" si="32"/>
        <v>0</v>
      </c>
      <c r="O363" s="76">
        <f t="shared" si="33"/>
        <v>0</v>
      </c>
      <c r="P363" s="77">
        <f>IF(L363="nio",0,IF(L363&gt;0,VLOOKUP(H363,'3-Productie normen'!A:J,VLOOKUP(L363,'3-Productie normen'!$B$33:$C$38,2,FALSE),FALSE)))/VLOOKUP(B363,'2-Kosten per locatie'!$A$12:$C$33,3,FALSE)</f>
        <v>0</v>
      </c>
      <c r="Q363" s="77">
        <f t="shared" si="34"/>
        <v>0</v>
      </c>
      <c r="R363" s="78">
        <f>VLOOKUP(H363,'3-Productie normen'!A:L,12,FALSE)</f>
        <v>0</v>
      </c>
      <c r="S363" s="78"/>
      <c r="U363" s="41">
        <f t="shared" si="35"/>
        <v>0</v>
      </c>
    </row>
    <row r="364" spans="1:21" ht="14.1" customHeight="1">
      <c r="A364" s="54">
        <f t="shared" si="30"/>
        <v>364</v>
      </c>
      <c r="B364" s="72" t="s">
        <v>498</v>
      </c>
      <c r="C364" s="72"/>
      <c r="D364" s="423" t="s">
        <v>499</v>
      </c>
      <c r="E364" s="423" t="s">
        <v>89</v>
      </c>
      <c r="F364" s="73">
        <v>15</v>
      </c>
      <c r="G364" s="40" t="s">
        <v>489</v>
      </c>
      <c r="H364" s="40" t="s">
        <v>100</v>
      </c>
      <c r="I364" s="40" t="s">
        <v>229</v>
      </c>
      <c r="J364" s="84">
        <v>6.65</v>
      </c>
      <c r="K364" s="381">
        <f t="shared" si="31"/>
        <v>0</v>
      </c>
      <c r="L364" s="75" t="s">
        <v>100</v>
      </c>
      <c r="M364" s="75"/>
      <c r="N364" s="76">
        <f t="shared" si="32"/>
        <v>0</v>
      </c>
      <c r="O364" s="76">
        <f t="shared" si="33"/>
        <v>0</v>
      </c>
      <c r="P364" s="77">
        <f>IF(L364="nio",0,IF(L364&gt;0,VLOOKUP(H364,'3-Productie normen'!A:J,VLOOKUP(L364,'3-Productie normen'!$B$33:$C$38,2,FALSE),FALSE)))/VLOOKUP(B364,'2-Kosten per locatie'!$A$12:$C$33,3,FALSE)</f>
        <v>0</v>
      </c>
      <c r="Q364" s="77">
        <f t="shared" si="34"/>
        <v>0</v>
      </c>
      <c r="R364" s="78">
        <f>VLOOKUP(H364,'3-Productie normen'!A:L,12,FALSE)</f>
        <v>0</v>
      </c>
      <c r="S364" s="78"/>
      <c r="U364" s="41">
        <f t="shared" si="35"/>
        <v>0</v>
      </c>
    </row>
    <row r="365" spans="1:21" ht="14.1" customHeight="1">
      <c r="A365" s="54">
        <f t="shared" si="30"/>
        <v>365</v>
      </c>
      <c r="B365" s="72" t="s">
        <v>498</v>
      </c>
      <c r="C365" s="72"/>
      <c r="D365" s="423" t="s">
        <v>499</v>
      </c>
      <c r="E365" s="423" t="s">
        <v>89</v>
      </c>
      <c r="F365" s="73">
        <v>16</v>
      </c>
      <c r="G365" s="40" t="s">
        <v>17</v>
      </c>
      <c r="H365" s="40" t="s">
        <v>17</v>
      </c>
      <c r="I365" s="40" t="s">
        <v>487</v>
      </c>
      <c r="J365" s="84">
        <v>3.67</v>
      </c>
      <c r="K365" s="381">
        <f t="shared" si="31"/>
        <v>200</v>
      </c>
      <c r="L365" s="75">
        <v>200</v>
      </c>
      <c r="M365" s="75"/>
      <c r="N365" s="76" t="e">
        <f t="shared" si="32"/>
        <v>#DIV/0!</v>
      </c>
      <c r="O365" s="76">
        <f t="shared" si="33"/>
        <v>0</v>
      </c>
      <c r="P365" s="77">
        <f>IF(L365="nio",0,IF(L365&gt;0,VLOOKUP(H365,'3-Productie normen'!A:J,VLOOKUP(L365,'3-Productie normen'!$B$33:$C$38,2,FALSE),FALSE)))/VLOOKUP(B365,'2-Kosten per locatie'!$A$12:$C$33,3,FALSE)</f>
        <v>0</v>
      </c>
      <c r="Q365" s="77">
        <f t="shared" si="34"/>
        <v>0</v>
      </c>
      <c r="R365" s="78" t="str">
        <f>VLOOKUP(H365,'3-Productie normen'!A:L,12,FALSE)</f>
        <v>S</v>
      </c>
      <c r="S365" s="78"/>
      <c r="U365" s="41">
        <f t="shared" si="35"/>
        <v>734</v>
      </c>
    </row>
    <row r="366" spans="1:21" ht="14.1" customHeight="1">
      <c r="A366" s="54">
        <f t="shared" si="30"/>
        <v>366</v>
      </c>
      <c r="B366" s="72" t="s">
        <v>498</v>
      </c>
      <c r="C366" s="72"/>
      <c r="D366" s="423" t="s">
        <v>499</v>
      </c>
      <c r="E366" s="423" t="s">
        <v>89</v>
      </c>
      <c r="F366" s="73">
        <v>17</v>
      </c>
      <c r="G366" s="40" t="s">
        <v>486</v>
      </c>
      <c r="H366" s="40" t="s">
        <v>256</v>
      </c>
      <c r="I366" s="40" t="s">
        <v>229</v>
      </c>
      <c r="J366" s="84">
        <v>17.25</v>
      </c>
      <c r="K366" s="381">
        <f t="shared" si="31"/>
        <v>200</v>
      </c>
      <c r="L366" s="75">
        <v>200</v>
      </c>
      <c r="M366" s="75"/>
      <c r="N366" s="76" t="e">
        <f t="shared" si="32"/>
        <v>#DIV/0!</v>
      </c>
      <c r="O366" s="76">
        <f t="shared" si="33"/>
        <v>0</v>
      </c>
      <c r="P366" s="77">
        <f>IF(L366="nio",0,IF(L366&gt;0,VLOOKUP(H366,'3-Productie normen'!A:J,VLOOKUP(L366,'3-Productie normen'!$B$33:$C$38,2,FALSE),FALSE)))/VLOOKUP(B366,'2-Kosten per locatie'!$A$12:$C$33,3,FALSE)</f>
        <v>0</v>
      </c>
      <c r="Q366" s="77">
        <f t="shared" si="34"/>
        <v>0</v>
      </c>
      <c r="R366" s="78" t="str">
        <f>VLOOKUP(H366,'3-Productie normen'!A:L,12,FALSE)</f>
        <v>V</v>
      </c>
      <c r="S366" s="78"/>
      <c r="U366" s="41">
        <f t="shared" si="35"/>
        <v>3450</v>
      </c>
    </row>
    <row r="367" spans="1:21" ht="14.1" customHeight="1">
      <c r="A367" s="54">
        <f t="shared" si="30"/>
        <v>367</v>
      </c>
      <c r="B367" s="72" t="s">
        <v>498</v>
      </c>
      <c r="C367" s="72"/>
      <c r="D367" s="423" t="s">
        <v>499</v>
      </c>
      <c r="E367" s="423" t="s">
        <v>89</v>
      </c>
      <c r="F367" s="73">
        <v>18</v>
      </c>
      <c r="G367" s="72" t="s">
        <v>176</v>
      </c>
      <c r="H367" s="72" t="s">
        <v>176</v>
      </c>
      <c r="I367" s="40" t="s">
        <v>229</v>
      </c>
      <c r="J367" s="74">
        <v>9.06</v>
      </c>
      <c r="K367" s="381">
        <f t="shared" si="31"/>
        <v>200</v>
      </c>
      <c r="L367" s="75">
        <v>200</v>
      </c>
      <c r="M367" s="75"/>
      <c r="N367" s="76" t="e">
        <f t="shared" si="32"/>
        <v>#DIV/0!</v>
      </c>
      <c r="O367" s="76">
        <f t="shared" si="33"/>
        <v>0</v>
      </c>
      <c r="P367" s="77">
        <f>IF(L367="nio",0,IF(L367&gt;0,VLOOKUP(H367,'3-Productie normen'!A:J,VLOOKUP(L367,'3-Productie normen'!$B$33:$C$38,2,FALSE),FALSE)))/VLOOKUP(B367,'2-Kosten per locatie'!$A$12:$C$33,3,FALSE)</f>
        <v>0</v>
      </c>
      <c r="Q367" s="77">
        <f t="shared" si="34"/>
        <v>0</v>
      </c>
      <c r="R367" s="78" t="str">
        <f>VLOOKUP(H367,'3-Productie normen'!A:L,12,FALSE)</f>
        <v>B</v>
      </c>
      <c r="S367" s="78"/>
      <c r="U367" s="41">
        <f t="shared" si="35"/>
        <v>1812</v>
      </c>
    </row>
    <row r="368" spans="1:21" ht="14.1" customHeight="1">
      <c r="A368" s="54">
        <f t="shared" si="30"/>
        <v>368</v>
      </c>
      <c r="B368" s="72" t="s">
        <v>498</v>
      </c>
      <c r="C368" s="72"/>
      <c r="D368" s="423" t="s">
        <v>499</v>
      </c>
      <c r="E368" s="423"/>
      <c r="F368" s="73">
        <v>19</v>
      </c>
      <c r="G368" s="72" t="s">
        <v>265</v>
      </c>
      <c r="H368" s="72" t="s">
        <v>265</v>
      </c>
      <c r="I368" s="40" t="s">
        <v>229</v>
      </c>
      <c r="J368" s="74">
        <v>48.36</v>
      </c>
      <c r="K368" s="381">
        <f t="shared" si="31"/>
        <v>200</v>
      </c>
      <c r="L368" s="75">
        <v>200</v>
      </c>
      <c r="M368" s="75"/>
      <c r="N368" s="76" t="e">
        <f t="shared" si="32"/>
        <v>#DIV/0!</v>
      </c>
      <c r="O368" s="76">
        <f t="shared" si="33"/>
        <v>0</v>
      </c>
      <c r="P368" s="77">
        <f>IF(L368="nio",0,IF(L368&gt;0,VLOOKUP(H368,'3-Productie normen'!A:J,VLOOKUP(L368,'3-Productie normen'!$B$33:$C$38,2,FALSE),FALSE)))/VLOOKUP(B368,'2-Kosten per locatie'!$A$12:$C$33,3,FALSE)</f>
        <v>0</v>
      </c>
      <c r="Q368" s="77">
        <f t="shared" si="34"/>
        <v>0</v>
      </c>
      <c r="R368" s="78" t="str">
        <f>VLOOKUP(H368,'3-Productie normen'!A:L,12,FALSE)</f>
        <v>L</v>
      </c>
      <c r="S368" s="78"/>
      <c r="U368" s="41">
        <f t="shared" si="35"/>
        <v>9672</v>
      </c>
    </row>
    <row r="369" spans="1:21" ht="14.1" customHeight="1">
      <c r="A369" s="54">
        <f t="shared" si="30"/>
        <v>369</v>
      </c>
      <c r="B369" s="72" t="s">
        <v>498</v>
      </c>
      <c r="C369" s="72"/>
      <c r="D369" s="423" t="s">
        <v>499</v>
      </c>
      <c r="E369" s="423" t="s">
        <v>89</v>
      </c>
      <c r="F369" s="73">
        <v>20</v>
      </c>
      <c r="G369" s="72" t="s">
        <v>265</v>
      </c>
      <c r="H369" s="72" t="s">
        <v>265</v>
      </c>
      <c r="I369" s="40" t="s">
        <v>229</v>
      </c>
      <c r="J369" s="74">
        <v>48.6</v>
      </c>
      <c r="K369" s="381">
        <f t="shared" si="31"/>
        <v>200</v>
      </c>
      <c r="L369" s="75">
        <v>200</v>
      </c>
      <c r="M369" s="75"/>
      <c r="N369" s="76" t="e">
        <f t="shared" si="32"/>
        <v>#DIV/0!</v>
      </c>
      <c r="O369" s="76">
        <f t="shared" si="33"/>
        <v>0</v>
      </c>
      <c r="P369" s="77">
        <f>IF(L369="nio",0,IF(L369&gt;0,VLOOKUP(H369,'3-Productie normen'!A:J,VLOOKUP(L369,'3-Productie normen'!$B$33:$C$38,2,FALSE),FALSE)))/VLOOKUP(B369,'2-Kosten per locatie'!$A$12:$C$33,3,FALSE)</f>
        <v>0</v>
      </c>
      <c r="Q369" s="77">
        <f t="shared" si="34"/>
        <v>0</v>
      </c>
      <c r="R369" s="78" t="str">
        <f>VLOOKUP(H369,'3-Productie normen'!A:L,12,FALSE)</f>
        <v>L</v>
      </c>
      <c r="S369" s="78"/>
      <c r="U369" s="41">
        <f t="shared" si="35"/>
        <v>9720</v>
      </c>
    </row>
    <row r="370" spans="1:21" ht="14.1" customHeight="1">
      <c r="A370" s="54">
        <f t="shared" si="30"/>
        <v>370</v>
      </c>
      <c r="B370" s="72" t="s">
        <v>498</v>
      </c>
      <c r="C370" s="72"/>
      <c r="D370" s="423" t="s">
        <v>499</v>
      </c>
      <c r="E370" s="423" t="s">
        <v>89</v>
      </c>
      <c r="F370" s="73">
        <v>21</v>
      </c>
      <c r="G370" s="40" t="s">
        <v>17</v>
      </c>
      <c r="H370" s="40" t="s">
        <v>17</v>
      </c>
      <c r="I370" s="40" t="s">
        <v>487</v>
      </c>
      <c r="J370" s="74">
        <v>9.33</v>
      </c>
      <c r="K370" s="381">
        <f t="shared" si="31"/>
        <v>200</v>
      </c>
      <c r="L370" s="75">
        <v>200</v>
      </c>
      <c r="M370" s="75"/>
      <c r="N370" s="76" t="e">
        <f t="shared" si="32"/>
        <v>#DIV/0!</v>
      </c>
      <c r="O370" s="76">
        <f t="shared" si="33"/>
        <v>0</v>
      </c>
      <c r="P370" s="77">
        <f>IF(L370="nio",0,IF(L370&gt;0,VLOOKUP(H370,'3-Productie normen'!A:J,VLOOKUP(L370,'3-Productie normen'!$B$33:$C$38,2,FALSE),FALSE)))/VLOOKUP(B370,'2-Kosten per locatie'!$A$12:$C$33,3,FALSE)</f>
        <v>0</v>
      </c>
      <c r="Q370" s="77">
        <f t="shared" si="34"/>
        <v>0</v>
      </c>
      <c r="R370" s="78" t="str">
        <f>VLOOKUP(H370,'3-Productie normen'!A:L,12,FALSE)</f>
        <v>S</v>
      </c>
      <c r="S370" s="78"/>
      <c r="U370" s="41">
        <f t="shared" si="35"/>
        <v>1866</v>
      </c>
    </row>
    <row r="371" spans="1:21" ht="14.1" customHeight="1">
      <c r="A371" s="54">
        <f t="shared" si="30"/>
        <v>371</v>
      </c>
      <c r="B371" s="72" t="s">
        <v>498</v>
      </c>
      <c r="C371" s="72"/>
      <c r="D371" s="423" t="s">
        <v>499</v>
      </c>
      <c r="E371" s="423" t="s">
        <v>89</v>
      </c>
      <c r="F371" s="73" t="s">
        <v>501</v>
      </c>
      <c r="G371" s="40" t="s">
        <v>286</v>
      </c>
      <c r="H371" s="40" t="s">
        <v>286</v>
      </c>
      <c r="I371" s="40" t="s">
        <v>487</v>
      </c>
      <c r="J371" s="74">
        <v>209.44</v>
      </c>
      <c r="K371" s="381">
        <f t="shared" si="31"/>
        <v>200</v>
      </c>
      <c r="L371" s="75">
        <v>200</v>
      </c>
      <c r="M371" s="75"/>
      <c r="N371" s="76" t="e">
        <f t="shared" si="32"/>
        <v>#DIV/0!</v>
      </c>
      <c r="O371" s="76">
        <f t="shared" si="33"/>
        <v>0</v>
      </c>
      <c r="P371" s="77">
        <f>IF(L371="nio",0,IF(L371&gt;0,VLOOKUP(H371,'3-Productie normen'!A:J,VLOOKUP(L371,'3-Productie normen'!$B$33:$C$38,2,FALSE),FALSE)))/VLOOKUP(B371,'2-Kosten per locatie'!$A$12:$C$33,3,FALSE)</f>
        <v>0</v>
      </c>
      <c r="Q371" s="77">
        <f t="shared" si="34"/>
        <v>0</v>
      </c>
      <c r="R371" s="78" t="str">
        <f>VLOOKUP(H371,'3-Productie normen'!A:L,12,FALSE)</f>
        <v>V</v>
      </c>
      <c r="S371" s="78"/>
      <c r="U371" s="41">
        <f t="shared" si="35"/>
        <v>41888</v>
      </c>
    </row>
    <row r="372" spans="1:21" ht="14.1" customHeight="1">
      <c r="A372" s="54">
        <f t="shared" si="30"/>
        <v>372</v>
      </c>
      <c r="B372" s="72" t="s">
        <v>498</v>
      </c>
      <c r="C372" s="72"/>
      <c r="D372" s="423" t="s">
        <v>499</v>
      </c>
      <c r="E372" s="423" t="s">
        <v>89</v>
      </c>
      <c r="F372" s="73">
        <v>23</v>
      </c>
      <c r="G372" s="40" t="s">
        <v>286</v>
      </c>
      <c r="H372" s="40" t="s">
        <v>286</v>
      </c>
      <c r="I372" s="40" t="s">
        <v>229</v>
      </c>
      <c r="J372" s="74">
        <v>73.41</v>
      </c>
      <c r="K372" s="381">
        <f t="shared" si="31"/>
        <v>200</v>
      </c>
      <c r="L372" s="75">
        <v>200</v>
      </c>
      <c r="M372" s="75"/>
      <c r="N372" s="76" t="e">
        <f t="shared" si="32"/>
        <v>#DIV/0!</v>
      </c>
      <c r="O372" s="76">
        <f t="shared" si="33"/>
        <v>0</v>
      </c>
      <c r="P372" s="77">
        <f>IF(L372="nio",0,IF(L372&gt;0,VLOOKUP(H372,'3-Productie normen'!A:J,VLOOKUP(L372,'3-Productie normen'!$B$33:$C$38,2,FALSE),FALSE)))/VLOOKUP(B372,'2-Kosten per locatie'!$A$12:$C$33,3,FALSE)</f>
        <v>0</v>
      </c>
      <c r="Q372" s="77">
        <f t="shared" si="34"/>
        <v>0</v>
      </c>
      <c r="R372" s="78" t="str">
        <f>VLOOKUP(H372,'3-Productie normen'!A:L,12,FALSE)</f>
        <v>V</v>
      </c>
      <c r="S372" s="78"/>
      <c r="U372" s="41">
        <f t="shared" si="35"/>
        <v>14682</v>
      </c>
    </row>
    <row r="373" spans="1:21" ht="14.1" customHeight="1">
      <c r="A373" s="54">
        <f t="shared" si="30"/>
        <v>373</v>
      </c>
      <c r="B373" s="72" t="s">
        <v>498</v>
      </c>
      <c r="C373" s="72"/>
      <c r="D373" s="423" t="s">
        <v>499</v>
      </c>
      <c r="E373" s="423" t="s">
        <v>89</v>
      </c>
      <c r="F373" s="73">
        <v>24</v>
      </c>
      <c r="G373" s="40" t="s">
        <v>489</v>
      </c>
      <c r="H373" s="40" t="s">
        <v>100</v>
      </c>
      <c r="I373" s="40" t="s">
        <v>229</v>
      </c>
      <c r="J373" s="74">
        <v>5.96</v>
      </c>
      <c r="K373" s="381">
        <f t="shared" si="31"/>
        <v>0</v>
      </c>
      <c r="L373" s="75" t="s">
        <v>100</v>
      </c>
      <c r="M373" s="75"/>
      <c r="N373" s="76">
        <f t="shared" si="32"/>
        <v>0</v>
      </c>
      <c r="O373" s="76">
        <f t="shared" si="33"/>
        <v>0</v>
      </c>
      <c r="P373" s="77">
        <f>IF(L373="nio",0,IF(L373&gt;0,VLOOKUP(H373,'3-Productie normen'!A:J,VLOOKUP(L373,'3-Productie normen'!$B$33:$C$38,2,FALSE),FALSE)))/VLOOKUP(B373,'2-Kosten per locatie'!$A$12:$C$33,3,FALSE)</f>
        <v>0</v>
      </c>
      <c r="Q373" s="77">
        <f t="shared" si="34"/>
        <v>0</v>
      </c>
      <c r="R373" s="78">
        <f>VLOOKUP(H373,'3-Productie normen'!A:L,12,FALSE)</f>
        <v>0</v>
      </c>
      <c r="S373" s="78"/>
      <c r="U373" s="41">
        <f t="shared" si="35"/>
        <v>0</v>
      </c>
    </row>
    <row r="374" spans="1:21" ht="14.1" customHeight="1">
      <c r="A374" s="54">
        <f t="shared" si="30"/>
        <v>374</v>
      </c>
      <c r="B374" s="72" t="s">
        <v>498</v>
      </c>
      <c r="C374" s="72"/>
      <c r="D374" s="423" t="s">
        <v>499</v>
      </c>
      <c r="E374" s="423" t="s">
        <v>89</v>
      </c>
      <c r="F374" s="73">
        <v>25</v>
      </c>
      <c r="G374" s="80" t="s">
        <v>286</v>
      </c>
      <c r="H374" s="80" t="s">
        <v>286</v>
      </c>
      <c r="I374" s="40" t="s">
        <v>229</v>
      </c>
      <c r="J374" s="74">
        <v>69.8</v>
      </c>
      <c r="K374" s="381">
        <f t="shared" si="31"/>
        <v>200</v>
      </c>
      <c r="L374" s="75">
        <v>200</v>
      </c>
      <c r="M374" s="75"/>
      <c r="N374" s="76" t="e">
        <f t="shared" si="32"/>
        <v>#DIV/0!</v>
      </c>
      <c r="O374" s="76">
        <f t="shared" si="33"/>
        <v>0</v>
      </c>
      <c r="P374" s="77">
        <f>IF(L374="nio",0,IF(L374&gt;0,VLOOKUP(H374,'3-Productie normen'!A:J,VLOOKUP(L374,'3-Productie normen'!$B$33:$C$38,2,FALSE),FALSE)))/VLOOKUP(B374,'2-Kosten per locatie'!$A$12:$C$33,3,FALSE)</f>
        <v>0</v>
      </c>
      <c r="Q374" s="77">
        <f t="shared" si="34"/>
        <v>0</v>
      </c>
      <c r="R374" s="78" t="str">
        <f>VLOOKUP(H374,'3-Productie normen'!A:L,12,FALSE)</f>
        <v>V</v>
      </c>
      <c r="S374" s="78"/>
      <c r="U374" s="41">
        <f t="shared" si="35"/>
        <v>13960</v>
      </c>
    </row>
    <row r="375" spans="1:21" ht="14.1" customHeight="1">
      <c r="A375" s="54">
        <f t="shared" si="30"/>
        <v>375</v>
      </c>
      <c r="B375" s="72" t="s">
        <v>498</v>
      </c>
      <c r="C375" s="72"/>
      <c r="D375" s="423" t="s">
        <v>499</v>
      </c>
      <c r="E375" s="423" t="s">
        <v>89</v>
      </c>
      <c r="F375" s="73">
        <v>26</v>
      </c>
      <c r="G375" s="40" t="s">
        <v>489</v>
      </c>
      <c r="H375" s="40" t="s">
        <v>100</v>
      </c>
      <c r="I375" s="81" t="s">
        <v>229</v>
      </c>
      <c r="J375" s="74">
        <v>11.5</v>
      </c>
      <c r="K375" s="381">
        <f t="shared" si="31"/>
        <v>0</v>
      </c>
      <c r="L375" s="75" t="s">
        <v>100</v>
      </c>
      <c r="M375" s="75"/>
      <c r="N375" s="76">
        <f t="shared" si="32"/>
        <v>0</v>
      </c>
      <c r="O375" s="76">
        <f t="shared" si="33"/>
        <v>0</v>
      </c>
      <c r="P375" s="77">
        <f>IF(L375="nio",0,IF(L375&gt;0,VLOOKUP(H375,'3-Productie normen'!A:J,VLOOKUP(L375,'3-Productie normen'!$B$33:$C$38,2,FALSE),FALSE)))/VLOOKUP(B375,'2-Kosten per locatie'!$A$12:$C$33,3,FALSE)</f>
        <v>0</v>
      </c>
      <c r="Q375" s="77">
        <f t="shared" si="34"/>
        <v>0</v>
      </c>
      <c r="R375" s="78">
        <f>VLOOKUP(H375,'3-Productie normen'!A:L,12,FALSE)</f>
        <v>0</v>
      </c>
      <c r="S375" s="78"/>
      <c r="U375" s="41">
        <f t="shared" si="35"/>
        <v>0</v>
      </c>
    </row>
    <row r="376" spans="1:21" ht="14.1" customHeight="1">
      <c r="A376" s="54">
        <f t="shared" si="30"/>
        <v>376</v>
      </c>
      <c r="B376" s="72" t="s">
        <v>498</v>
      </c>
      <c r="C376" s="72"/>
      <c r="D376" s="424" t="s">
        <v>499</v>
      </c>
      <c r="E376" s="424" t="s">
        <v>89</v>
      </c>
      <c r="F376" s="82">
        <v>27</v>
      </c>
      <c r="G376" s="83" t="s">
        <v>485</v>
      </c>
      <c r="H376" s="83" t="s">
        <v>259</v>
      </c>
      <c r="I376" s="40" t="s">
        <v>368</v>
      </c>
      <c r="J376" s="74">
        <v>7.63</v>
      </c>
      <c r="K376" s="381">
        <f t="shared" si="31"/>
        <v>200</v>
      </c>
      <c r="L376" s="75">
        <v>200</v>
      </c>
      <c r="M376" s="75"/>
      <c r="N376" s="76" t="e">
        <f t="shared" si="32"/>
        <v>#DIV/0!</v>
      </c>
      <c r="O376" s="76">
        <f t="shared" si="33"/>
        <v>0</v>
      </c>
      <c r="P376" s="77">
        <f>IF(L376="nio",0,IF(L376&gt;0,VLOOKUP(H376,'3-Productie normen'!A:J,VLOOKUP(L376,'3-Productie normen'!$B$33:$C$38,2,FALSE),FALSE)))/VLOOKUP(B376,'2-Kosten per locatie'!$A$12:$C$33,3,FALSE)</f>
        <v>0</v>
      </c>
      <c r="Q376" s="77">
        <f t="shared" si="34"/>
        <v>0</v>
      </c>
      <c r="R376" s="78" t="str">
        <f>VLOOKUP(H376,'3-Productie normen'!A:L,12,FALSE)</f>
        <v>V</v>
      </c>
      <c r="S376" s="78"/>
      <c r="U376" s="41">
        <f t="shared" si="35"/>
        <v>1526</v>
      </c>
    </row>
    <row r="377" spans="1:21" ht="14.1" customHeight="1">
      <c r="A377" s="54">
        <f t="shared" si="30"/>
        <v>377</v>
      </c>
      <c r="B377" s="72" t="s">
        <v>498</v>
      </c>
      <c r="C377" s="72"/>
      <c r="D377" s="423" t="s">
        <v>499</v>
      </c>
      <c r="E377" s="423" t="s">
        <v>89</v>
      </c>
      <c r="F377" s="73">
        <v>28</v>
      </c>
      <c r="G377" s="40" t="s">
        <v>485</v>
      </c>
      <c r="H377" s="40" t="s">
        <v>259</v>
      </c>
      <c r="I377" s="40" t="s">
        <v>368</v>
      </c>
      <c r="J377" s="74">
        <v>7.63</v>
      </c>
      <c r="K377" s="381">
        <f t="shared" si="31"/>
        <v>200</v>
      </c>
      <c r="L377" s="75">
        <v>200</v>
      </c>
      <c r="M377" s="75"/>
      <c r="N377" s="76" t="e">
        <f t="shared" si="32"/>
        <v>#DIV/0!</v>
      </c>
      <c r="O377" s="76">
        <f t="shared" si="33"/>
        <v>0</v>
      </c>
      <c r="P377" s="77">
        <f>IF(L377="nio",0,IF(L377&gt;0,VLOOKUP(H377,'3-Productie normen'!A:J,VLOOKUP(L377,'3-Productie normen'!$B$33:$C$38,2,FALSE),FALSE)))/VLOOKUP(B377,'2-Kosten per locatie'!$A$12:$C$33,3,FALSE)</f>
        <v>0</v>
      </c>
      <c r="Q377" s="77">
        <f t="shared" si="34"/>
        <v>0</v>
      </c>
      <c r="R377" s="78" t="str">
        <f>VLOOKUP(H377,'3-Productie normen'!A:L,12,FALSE)</f>
        <v>V</v>
      </c>
      <c r="S377" s="78"/>
      <c r="U377" s="41">
        <f t="shared" si="35"/>
        <v>1526</v>
      </c>
    </row>
    <row r="378" spans="1:21" ht="14.1" customHeight="1">
      <c r="A378" s="54">
        <f t="shared" si="30"/>
        <v>378</v>
      </c>
      <c r="B378" s="72" t="s">
        <v>498</v>
      </c>
      <c r="C378" s="72"/>
      <c r="D378" s="423" t="s">
        <v>499</v>
      </c>
      <c r="E378" s="423" t="s">
        <v>89</v>
      </c>
      <c r="F378" s="73">
        <v>29</v>
      </c>
      <c r="G378" s="40" t="s">
        <v>236</v>
      </c>
      <c r="H378" s="40" t="s">
        <v>236</v>
      </c>
      <c r="I378" s="40" t="s">
        <v>368</v>
      </c>
      <c r="J378" s="74">
        <v>21.72</v>
      </c>
      <c r="K378" s="381">
        <f t="shared" si="31"/>
        <v>200</v>
      </c>
      <c r="L378" s="75">
        <v>200</v>
      </c>
      <c r="M378" s="75"/>
      <c r="N378" s="76" t="e">
        <f t="shared" si="32"/>
        <v>#DIV/0!</v>
      </c>
      <c r="O378" s="76">
        <f t="shared" si="33"/>
        <v>0</v>
      </c>
      <c r="P378" s="77">
        <f>IF(L378="nio",0,IF(L378&gt;0,VLOOKUP(H378,'3-Productie normen'!A:J,VLOOKUP(L378,'3-Productie normen'!$B$33:$C$38,2,FALSE),FALSE)))/VLOOKUP(B378,'2-Kosten per locatie'!$A$12:$C$33,3,FALSE)</f>
        <v>0</v>
      </c>
      <c r="Q378" s="77">
        <f t="shared" si="34"/>
        <v>0</v>
      </c>
      <c r="R378" s="78" t="str">
        <f>VLOOKUP(H378,'3-Productie normen'!A:L,12,FALSE)</f>
        <v>V</v>
      </c>
      <c r="S378" s="78"/>
      <c r="U378" s="41">
        <f t="shared" si="35"/>
        <v>4344</v>
      </c>
    </row>
    <row r="379" spans="1:21" ht="14.1" customHeight="1">
      <c r="A379" s="54">
        <f t="shared" si="30"/>
        <v>379</v>
      </c>
      <c r="B379" s="72" t="s">
        <v>498</v>
      </c>
      <c r="C379" s="72"/>
      <c r="D379" s="423" t="s">
        <v>499</v>
      </c>
      <c r="E379" s="423" t="s">
        <v>89</v>
      </c>
      <c r="F379" s="73">
        <v>30</v>
      </c>
      <c r="G379" s="40" t="s">
        <v>236</v>
      </c>
      <c r="H379" s="40" t="s">
        <v>236</v>
      </c>
      <c r="I379" s="40" t="s">
        <v>368</v>
      </c>
      <c r="J379" s="74">
        <v>21.72</v>
      </c>
      <c r="K379" s="381">
        <f t="shared" si="31"/>
        <v>200</v>
      </c>
      <c r="L379" s="75">
        <v>200</v>
      </c>
      <c r="M379" s="75"/>
      <c r="N379" s="76" t="e">
        <f t="shared" si="32"/>
        <v>#DIV/0!</v>
      </c>
      <c r="O379" s="76">
        <f t="shared" si="33"/>
        <v>0</v>
      </c>
      <c r="P379" s="77">
        <f>IF(L379="nio",0,IF(L379&gt;0,VLOOKUP(H379,'3-Productie normen'!A:J,VLOOKUP(L379,'3-Productie normen'!$B$33:$C$38,2,FALSE),FALSE)))/VLOOKUP(B379,'2-Kosten per locatie'!$A$12:$C$33,3,FALSE)</f>
        <v>0</v>
      </c>
      <c r="Q379" s="77">
        <f t="shared" si="34"/>
        <v>0</v>
      </c>
      <c r="R379" s="78" t="str">
        <f>VLOOKUP(H379,'3-Productie normen'!A:L,12,FALSE)</f>
        <v>V</v>
      </c>
      <c r="S379" s="78"/>
      <c r="U379" s="41">
        <f t="shared" si="35"/>
        <v>4344</v>
      </c>
    </row>
    <row r="380" spans="1:21" ht="14.1" customHeight="1">
      <c r="A380" s="54">
        <f t="shared" si="30"/>
        <v>380</v>
      </c>
      <c r="B380" s="72" t="s">
        <v>498</v>
      </c>
      <c r="C380" s="72"/>
      <c r="D380" s="423" t="s">
        <v>499</v>
      </c>
      <c r="E380" s="423" t="s">
        <v>89</v>
      </c>
      <c r="F380" s="73">
        <v>31</v>
      </c>
      <c r="G380" s="40" t="s">
        <v>236</v>
      </c>
      <c r="H380" s="40" t="s">
        <v>236</v>
      </c>
      <c r="I380" s="40" t="s">
        <v>272</v>
      </c>
      <c r="J380" s="74">
        <v>16.2</v>
      </c>
      <c r="K380" s="381">
        <f t="shared" si="31"/>
        <v>200</v>
      </c>
      <c r="L380" s="75">
        <v>200</v>
      </c>
      <c r="M380" s="75"/>
      <c r="N380" s="76" t="e">
        <f t="shared" si="32"/>
        <v>#DIV/0!</v>
      </c>
      <c r="O380" s="76">
        <f t="shared" si="33"/>
        <v>0</v>
      </c>
      <c r="P380" s="77">
        <f>IF(L380="nio",0,IF(L380&gt;0,VLOOKUP(H380,'3-Productie normen'!A:J,VLOOKUP(L380,'3-Productie normen'!$B$33:$C$38,2,FALSE),FALSE)))/VLOOKUP(B380,'2-Kosten per locatie'!$A$12:$C$33,3,FALSE)</f>
        <v>0</v>
      </c>
      <c r="Q380" s="77">
        <f t="shared" si="34"/>
        <v>0</v>
      </c>
      <c r="R380" s="78" t="str">
        <f>VLOOKUP(H380,'3-Productie normen'!A:L,12,FALSE)</f>
        <v>V</v>
      </c>
      <c r="S380" s="78"/>
      <c r="U380" s="41">
        <f t="shared" si="35"/>
        <v>3240</v>
      </c>
    </row>
    <row r="381" spans="1:21" ht="14.1" customHeight="1">
      <c r="A381" s="54">
        <f t="shared" si="30"/>
        <v>381</v>
      </c>
      <c r="B381" s="72" t="s">
        <v>498</v>
      </c>
      <c r="C381" s="72"/>
      <c r="D381" s="423" t="s">
        <v>499</v>
      </c>
      <c r="E381" s="423">
        <v>1</v>
      </c>
      <c r="F381" s="73">
        <v>32</v>
      </c>
      <c r="G381" s="40" t="s">
        <v>485</v>
      </c>
      <c r="H381" s="40" t="s">
        <v>259</v>
      </c>
      <c r="I381" s="40" t="s">
        <v>229</v>
      </c>
      <c r="J381" s="74">
        <v>13.48</v>
      </c>
      <c r="K381" s="381">
        <f t="shared" si="31"/>
        <v>200</v>
      </c>
      <c r="L381" s="75">
        <v>200</v>
      </c>
      <c r="M381" s="75"/>
      <c r="N381" s="76" t="e">
        <f t="shared" si="32"/>
        <v>#DIV/0!</v>
      </c>
      <c r="O381" s="76">
        <f t="shared" si="33"/>
        <v>0</v>
      </c>
      <c r="P381" s="77">
        <f>IF(L381="nio",0,IF(L381&gt;0,VLOOKUP(H381,'3-Productie normen'!A:J,VLOOKUP(L381,'3-Productie normen'!$B$33:$C$38,2,FALSE),FALSE)))/VLOOKUP(B381,'2-Kosten per locatie'!$A$12:$C$33,3,FALSE)</f>
        <v>0</v>
      </c>
      <c r="Q381" s="77">
        <f t="shared" si="34"/>
        <v>0</v>
      </c>
      <c r="R381" s="78" t="str">
        <f>VLOOKUP(H381,'3-Productie normen'!A:L,12,FALSE)</f>
        <v>V</v>
      </c>
      <c r="S381" s="78"/>
      <c r="U381" s="41">
        <f t="shared" si="35"/>
        <v>2696</v>
      </c>
    </row>
    <row r="382" spans="1:21" ht="14.1" customHeight="1">
      <c r="A382" s="54">
        <f t="shared" si="30"/>
        <v>382</v>
      </c>
      <c r="B382" s="72" t="s">
        <v>498</v>
      </c>
      <c r="C382" s="72"/>
      <c r="D382" s="423" t="s">
        <v>499</v>
      </c>
      <c r="E382" s="423">
        <v>2</v>
      </c>
      <c r="F382" s="73">
        <v>33</v>
      </c>
      <c r="G382" s="40" t="s">
        <v>485</v>
      </c>
      <c r="H382" s="40" t="s">
        <v>259</v>
      </c>
      <c r="I382" s="40" t="s">
        <v>229</v>
      </c>
      <c r="J382" s="74">
        <v>9.49</v>
      </c>
      <c r="K382" s="381">
        <f t="shared" si="31"/>
        <v>200</v>
      </c>
      <c r="L382" s="75">
        <v>200</v>
      </c>
      <c r="M382" s="75"/>
      <c r="N382" s="76" t="e">
        <f t="shared" si="32"/>
        <v>#DIV/0!</v>
      </c>
      <c r="O382" s="76">
        <f t="shared" si="33"/>
        <v>0</v>
      </c>
      <c r="P382" s="77">
        <f>IF(L382="nio",0,IF(L382&gt;0,VLOOKUP(H382,'3-Productie normen'!A:J,VLOOKUP(L382,'3-Productie normen'!$B$33:$C$38,2,FALSE),FALSE)))/VLOOKUP(B382,'2-Kosten per locatie'!$A$12:$C$33,3,FALSE)</f>
        <v>0</v>
      </c>
      <c r="Q382" s="77">
        <f t="shared" si="34"/>
        <v>0</v>
      </c>
      <c r="R382" s="78" t="str">
        <f>VLOOKUP(H382,'3-Productie normen'!A:L,12,FALSE)</f>
        <v>V</v>
      </c>
      <c r="S382" s="78"/>
      <c r="U382" s="41">
        <f t="shared" si="35"/>
        <v>1898</v>
      </c>
    </row>
    <row r="383" spans="1:21" ht="14.1" customHeight="1">
      <c r="A383" s="54">
        <f t="shared" si="30"/>
        <v>383</v>
      </c>
      <c r="B383" s="72" t="s">
        <v>498</v>
      </c>
      <c r="C383" s="72"/>
      <c r="D383" s="423" t="s">
        <v>499</v>
      </c>
      <c r="E383" s="423">
        <v>1</v>
      </c>
      <c r="F383" s="73">
        <v>34</v>
      </c>
      <c r="G383" s="40" t="s">
        <v>236</v>
      </c>
      <c r="H383" s="40" t="s">
        <v>236</v>
      </c>
      <c r="I383" s="40" t="s">
        <v>272</v>
      </c>
      <c r="J383" s="74">
        <v>16.2</v>
      </c>
      <c r="K383" s="381">
        <f t="shared" si="31"/>
        <v>200</v>
      </c>
      <c r="L383" s="75">
        <v>200</v>
      </c>
      <c r="M383" s="75"/>
      <c r="N383" s="76" t="e">
        <f t="shared" si="32"/>
        <v>#DIV/0!</v>
      </c>
      <c r="O383" s="76">
        <f t="shared" si="33"/>
        <v>0</v>
      </c>
      <c r="P383" s="77">
        <f>IF(L383="nio",0,IF(L383&gt;0,VLOOKUP(H383,'3-Productie normen'!A:J,VLOOKUP(L383,'3-Productie normen'!$B$33:$C$38,2,FALSE),FALSE)))/VLOOKUP(B383,'2-Kosten per locatie'!$A$12:$C$33,3,FALSE)</f>
        <v>0</v>
      </c>
      <c r="Q383" s="77">
        <f t="shared" si="34"/>
        <v>0</v>
      </c>
      <c r="R383" s="78" t="str">
        <f>VLOOKUP(H383,'3-Productie normen'!A:L,12,FALSE)</f>
        <v>V</v>
      </c>
      <c r="S383" s="78"/>
      <c r="U383" s="41">
        <f t="shared" si="35"/>
        <v>3240</v>
      </c>
    </row>
    <row r="384" spans="1:21" ht="14.1" customHeight="1">
      <c r="A384" s="54">
        <f t="shared" si="30"/>
        <v>384</v>
      </c>
      <c r="B384" s="72" t="s">
        <v>498</v>
      </c>
      <c r="C384" s="72"/>
      <c r="D384" s="423" t="s">
        <v>499</v>
      </c>
      <c r="E384" s="423">
        <v>1</v>
      </c>
      <c r="F384" s="73">
        <v>35</v>
      </c>
      <c r="G384" s="40" t="s">
        <v>17</v>
      </c>
      <c r="H384" s="40" t="s">
        <v>17</v>
      </c>
      <c r="I384" s="40" t="s">
        <v>487</v>
      </c>
      <c r="J384" s="74">
        <v>15.05</v>
      </c>
      <c r="K384" s="381">
        <f t="shared" si="31"/>
        <v>200</v>
      </c>
      <c r="L384" s="75">
        <v>200</v>
      </c>
      <c r="M384" s="75"/>
      <c r="N384" s="76" t="e">
        <f t="shared" si="32"/>
        <v>#DIV/0!</v>
      </c>
      <c r="O384" s="76">
        <f t="shared" si="33"/>
        <v>0</v>
      </c>
      <c r="P384" s="77">
        <f>IF(L384="nio",0,IF(L384&gt;0,VLOOKUP(H384,'3-Productie normen'!A:J,VLOOKUP(L384,'3-Productie normen'!$B$33:$C$38,2,FALSE),FALSE)))/VLOOKUP(B384,'2-Kosten per locatie'!$A$12:$C$33,3,FALSE)</f>
        <v>0</v>
      </c>
      <c r="Q384" s="77">
        <f t="shared" si="34"/>
        <v>0</v>
      </c>
      <c r="R384" s="78" t="str">
        <f>VLOOKUP(H384,'3-Productie normen'!A:L,12,FALSE)</f>
        <v>S</v>
      </c>
      <c r="S384" s="78"/>
      <c r="U384" s="41">
        <f t="shared" si="35"/>
        <v>3010</v>
      </c>
    </row>
    <row r="385" spans="1:21" ht="14.1" customHeight="1">
      <c r="A385" s="54">
        <f t="shared" si="30"/>
        <v>385</v>
      </c>
      <c r="B385" s="72" t="s">
        <v>498</v>
      </c>
      <c r="C385" s="72"/>
      <c r="D385" s="423" t="s">
        <v>499</v>
      </c>
      <c r="E385" s="423"/>
      <c r="F385" s="73">
        <v>36</v>
      </c>
      <c r="G385" s="40" t="s">
        <v>485</v>
      </c>
      <c r="H385" s="40" t="s">
        <v>259</v>
      </c>
      <c r="I385" s="40" t="s">
        <v>229</v>
      </c>
      <c r="J385" s="74">
        <v>141.86000000000001</v>
      </c>
      <c r="K385" s="381">
        <f t="shared" si="31"/>
        <v>200</v>
      </c>
      <c r="L385" s="75">
        <v>200</v>
      </c>
      <c r="M385" s="75"/>
      <c r="N385" s="76" t="e">
        <f t="shared" si="32"/>
        <v>#DIV/0!</v>
      </c>
      <c r="O385" s="76">
        <f t="shared" si="33"/>
        <v>0</v>
      </c>
      <c r="P385" s="77">
        <f>IF(L385="nio",0,IF(L385&gt;0,VLOOKUP(H385,'3-Productie normen'!A:J,VLOOKUP(L385,'3-Productie normen'!$B$33:$C$38,2,FALSE),FALSE)))/VLOOKUP(B385,'2-Kosten per locatie'!$A$12:$C$33,3,FALSE)</f>
        <v>0</v>
      </c>
      <c r="Q385" s="77">
        <f t="shared" si="34"/>
        <v>0</v>
      </c>
      <c r="R385" s="78" t="str">
        <f>VLOOKUP(H385,'3-Productie normen'!A:L,12,FALSE)</f>
        <v>V</v>
      </c>
      <c r="S385" s="78"/>
      <c r="U385" s="41">
        <f t="shared" si="35"/>
        <v>28372.000000000004</v>
      </c>
    </row>
    <row r="386" spans="1:21" ht="14.1" customHeight="1">
      <c r="A386" s="54">
        <f t="shared" si="30"/>
        <v>386</v>
      </c>
      <c r="B386" s="72" t="s">
        <v>498</v>
      </c>
      <c r="C386" s="72"/>
      <c r="D386" s="423" t="s">
        <v>499</v>
      </c>
      <c r="E386" s="423">
        <v>1</v>
      </c>
      <c r="F386" s="73">
        <v>37</v>
      </c>
      <c r="G386" s="40" t="s">
        <v>265</v>
      </c>
      <c r="H386" s="40" t="s">
        <v>265</v>
      </c>
      <c r="I386" s="40" t="s">
        <v>229</v>
      </c>
      <c r="J386" s="74">
        <v>48.83</v>
      </c>
      <c r="K386" s="381">
        <f t="shared" si="31"/>
        <v>200</v>
      </c>
      <c r="L386" s="75">
        <v>200</v>
      </c>
      <c r="M386" s="75"/>
      <c r="N386" s="76" t="e">
        <f t="shared" si="32"/>
        <v>#DIV/0!</v>
      </c>
      <c r="O386" s="76">
        <f t="shared" si="33"/>
        <v>0</v>
      </c>
      <c r="P386" s="77">
        <f>IF(L386="nio",0,IF(L386&gt;0,VLOOKUP(H386,'3-Productie normen'!A:J,VLOOKUP(L386,'3-Productie normen'!$B$33:$C$38,2,FALSE),FALSE)))/VLOOKUP(B386,'2-Kosten per locatie'!$A$12:$C$33,3,FALSE)</f>
        <v>0</v>
      </c>
      <c r="Q386" s="77">
        <f t="shared" si="34"/>
        <v>0</v>
      </c>
      <c r="R386" s="78" t="str">
        <f>VLOOKUP(H386,'3-Productie normen'!A:L,12,FALSE)</f>
        <v>L</v>
      </c>
      <c r="S386" s="78"/>
      <c r="U386" s="41">
        <f t="shared" si="35"/>
        <v>9766</v>
      </c>
    </row>
    <row r="387" spans="1:21" ht="14.1" customHeight="1">
      <c r="A387" s="54">
        <f t="shared" ref="A387:A450" si="36">A386+1</f>
        <v>387</v>
      </c>
      <c r="B387" s="72" t="s">
        <v>498</v>
      </c>
      <c r="C387" s="72"/>
      <c r="D387" s="423" t="s">
        <v>499</v>
      </c>
      <c r="E387" s="423"/>
      <c r="F387" s="73">
        <v>38</v>
      </c>
      <c r="G387" s="40" t="s">
        <v>265</v>
      </c>
      <c r="H387" s="40" t="s">
        <v>265</v>
      </c>
      <c r="I387" s="40" t="s">
        <v>229</v>
      </c>
      <c r="J387" s="74">
        <v>50.29</v>
      </c>
      <c r="K387" s="381">
        <f t="shared" si="31"/>
        <v>200</v>
      </c>
      <c r="L387" s="75">
        <v>200</v>
      </c>
      <c r="M387" s="75"/>
      <c r="N387" s="76" t="e">
        <f t="shared" si="32"/>
        <v>#DIV/0!</v>
      </c>
      <c r="O387" s="76">
        <f t="shared" si="33"/>
        <v>0</v>
      </c>
      <c r="P387" s="77">
        <f>IF(L387="nio",0,IF(L387&gt;0,VLOOKUP(H387,'3-Productie normen'!A:J,VLOOKUP(L387,'3-Productie normen'!$B$33:$C$38,2,FALSE),FALSE)))/VLOOKUP(B387,'2-Kosten per locatie'!$A$12:$C$33,3,FALSE)</f>
        <v>0</v>
      </c>
      <c r="Q387" s="77">
        <f t="shared" si="34"/>
        <v>0</v>
      </c>
      <c r="R387" s="78" t="str">
        <f>VLOOKUP(H387,'3-Productie normen'!A:L,12,FALSE)</f>
        <v>L</v>
      </c>
      <c r="S387" s="78"/>
      <c r="U387" s="41">
        <f t="shared" si="35"/>
        <v>10058</v>
      </c>
    </row>
    <row r="388" spans="1:21" ht="14.1" customHeight="1">
      <c r="A388" s="54">
        <f t="shared" si="36"/>
        <v>388</v>
      </c>
      <c r="B388" s="72" t="s">
        <v>498</v>
      </c>
      <c r="C388" s="72"/>
      <c r="D388" s="423" t="s">
        <v>499</v>
      </c>
      <c r="E388" s="423">
        <v>1</v>
      </c>
      <c r="F388" s="73">
        <v>39</v>
      </c>
      <c r="G388" s="40" t="s">
        <v>486</v>
      </c>
      <c r="H388" s="40" t="s">
        <v>256</v>
      </c>
      <c r="I388" s="40" t="s">
        <v>229</v>
      </c>
      <c r="J388" s="74">
        <v>53.93</v>
      </c>
      <c r="K388" s="381">
        <f t="shared" si="31"/>
        <v>200</v>
      </c>
      <c r="L388" s="75">
        <v>200</v>
      </c>
      <c r="M388" s="75"/>
      <c r="N388" s="76" t="e">
        <f t="shared" si="32"/>
        <v>#DIV/0!</v>
      </c>
      <c r="O388" s="76">
        <f t="shared" si="33"/>
        <v>0</v>
      </c>
      <c r="P388" s="77">
        <f>IF(L388="nio",0,IF(L388&gt;0,VLOOKUP(H388,'3-Productie normen'!A:J,VLOOKUP(L388,'3-Productie normen'!$B$33:$C$38,2,FALSE),FALSE)))/VLOOKUP(B388,'2-Kosten per locatie'!$A$12:$C$33,3,FALSE)</f>
        <v>0</v>
      </c>
      <c r="Q388" s="77">
        <f t="shared" si="34"/>
        <v>0</v>
      </c>
      <c r="R388" s="78" t="str">
        <f>VLOOKUP(H388,'3-Productie normen'!A:L,12,FALSE)</f>
        <v>V</v>
      </c>
      <c r="S388" s="78"/>
      <c r="U388" s="41">
        <f t="shared" si="35"/>
        <v>10786</v>
      </c>
    </row>
    <row r="389" spans="1:21" ht="14.1" customHeight="1">
      <c r="A389" s="54">
        <f t="shared" si="36"/>
        <v>389</v>
      </c>
      <c r="B389" s="72" t="s">
        <v>498</v>
      </c>
      <c r="C389" s="72"/>
      <c r="D389" s="423" t="s">
        <v>499</v>
      </c>
      <c r="E389" s="423">
        <v>1</v>
      </c>
      <c r="F389" s="73">
        <v>40</v>
      </c>
      <c r="G389" s="40" t="s">
        <v>265</v>
      </c>
      <c r="H389" s="40" t="s">
        <v>265</v>
      </c>
      <c r="I389" s="40" t="s">
        <v>229</v>
      </c>
      <c r="J389" s="74">
        <v>50.8</v>
      </c>
      <c r="K389" s="381">
        <f t="shared" si="31"/>
        <v>200</v>
      </c>
      <c r="L389" s="75">
        <v>200</v>
      </c>
      <c r="M389" s="75"/>
      <c r="N389" s="76" t="e">
        <f t="shared" si="32"/>
        <v>#DIV/0!</v>
      </c>
      <c r="O389" s="76">
        <f t="shared" si="33"/>
        <v>0</v>
      </c>
      <c r="P389" s="77">
        <f>IF(L389="nio",0,IF(L389&gt;0,VLOOKUP(H389,'3-Productie normen'!A:J,VLOOKUP(L389,'3-Productie normen'!$B$33:$C$38,2,FALSE),FALSE)))/VLOOKUP(B389,'2-Kosten per locatie'!$A$12:$C$33,3,FALSE)</f>
        <v>0</v>
      </c>
      <c r="Q389" s="77">
        <f t="shared" si="34"/>
        <v>0</v>
      </c>
      <c r="R389" s="78" t="str">
        <f>VLOOKUP(H389,'3-Productie normen'!A:L,12,FALSE)</f>
        <v>L</v>
      </c>
      <c r="S389" s="78"/>
      <c r="U389" s="41">
        <f t="shared" si="35"/>
        <v>10160</v>
      </c>
    </row>
    <row r="390" spans="1:21" ht="14.1" customHeight="1">
      <c r="A390" s="54">
        <f t="shared" si="36"/>
        <v>390</v>
      </c>
      <c r="B390" s="72" t="s">
        <v>498</v>
      </c>
      <c r="C390" s="72"/>
      <c r="D390" s="423" t="s">
        <v>499</v>
      </c>
      <c r="E390" s="423">
        <v>1</v>
      </c>
      <c r="F390" s="73">
        <v>41</v>
      </c>
      <c r="G390" s="40" t="s">
        <v>265</v>
      </c>
      <c r="H390" s="40" t="s">
        <v>265</v>
      </c>
      <c r="I390" s="40" t="s">
        <v>229</v>
      </c>
      <c r="J390" s="74">
        <v>50.8</v>
      </c>
      <c r="K390" s="381">
        <f t="shared" si="31"/>
        <v>200</v>
      </c>
      <c r="L390" s="75">
        <v>200</v>
      </c>
      <c r="M390" s="75"/>
      <c r="N390" s="76" t="e">
        <f t="shared" si="32"/>
        <v>#DIV/0!</v>
      </c>
      <c r="O390" s="76">
        <f t="shared" si="33"/>
        <v>0</v>
      </c>
      <c r="P390" s="77">
        <f>IF(L390="nio",0,IF(L390&gt;0,VLOOKUP(H390,'3-Productie normen'!A:J,VLOOKUP(L390,'3-Productie normen'!$B$33:$C$38,2,FALSE),FALSE)))/VLOOKUP(B390,'2-Kosten per locatie'!$A$12:$C$33,3,FALSE)</f>
        <v>0</v>
      </c>
      <c r="Q390" s="77">
        <f t="shared" si="34"/>
        <v>0</v>
      </c>
      <c r="R390" s="78" t="str">
        <f>VLOOKUP(H390,'3-Productie normen'!A:L,12,FALSE)</f>
        <v>L</v>
      </c>
      <c r="S390" s="78"/>
      <c r="U390" s="41">
        <f t="shared" si="35"/>
        <v>10160</v>
      </c>
    </row>
    <row r="391" spans="1:21" ht="14.1" customHeight="1">
      <c r="A391" s="54">
        <f t="shared" si="36"/>
        <v>391</v>
      </c>
      <c r="B391" s="72" t="s">
        <v>498</v>
      </c>
      <c r="C391" s="72"/>
      <c r="D391" s="423" t="s">
        <v>499</v>
      </c>
      <c r="E391" s="423">
        <v>1</v>
      </c>
      <c r="F391" s="73">
        <v>42</v>
      </c>
      <c r="G391" s="40" t="s">
        <v>176</v>
      </c>
      <c r="H391" s="40" t="s">
        <v>176</v>
      </c>
      <c r="I391" s="40" t="s">
        <v>229</v>
      </c>
      <c r="J391" s="74">
        <v>50.8</v>
      </c>
      <c r="K391" s="381">
        <f t="shared" si="31"/>
        <v>200</v>
      </c>
      <c r="L391" s="75">
        <v>200</v>
      </c>
      <c r="M391" s="75"/>
      <c r="N391" s="76" t="e">
        <f t="shared" si="32"/>
        <v>#DIV/0!</v>
      </c>
      <c r="O391" s="76">
        <f t="shared" si="33"/>
        <v>0</v>
      </c>
      <c r="P391" s="77">
        <f>IF(L391="nio",0,IF(L391&gt;0,VLOOKUP(H391,'3-Productie normen'!A:J,VLOOKUP(L391,'3-Productie normen'!$B$33:$C$38,2,FALSE),FALSE)))/VLOOKUP(B391,'2-Kosten per locatie'!$A$12:$C$33,3,FALSE)</f>
        <v>0</v>
      </c>
      <c r="Q391" s="77">
        <f t="shared" si="34"/>
        <v>0</v>
      </c>
      <c r="R391" s="78" t="str">
        <f>VLOOKUP(H391,'3-Productie normen'!A:L,12,FALSE)</f>
        <v>B</v>
      </c>
      <c r="S391" s="78"/>
      <c r="U391" s="41">
        <f t="shared" si="35"/>
        <v>10160</v>
      </c>
    </row>
    <row r="392" spans="1:21" ht="14.1" customHeight="1">
      <c r="A392" s="54">
        <f t="shared" si="36"/>
        <v>392</v>
      </c>
      <c r="B392" s="72" t="s">
        <v>498</v>
      </c>
      <c r="C392" s="72"/>
      <c r="D392" s="423" t="s">
        <v>499</v>
      </c>
      <c r="E392" s="423"/>
      <c r="F392" s="73">
        <v>43</v>
      </c>
      <c r="G392" s="40" t="s">
        <v>489</v>
      </c>
      <c r="H392" s="40" t="s">
        <v>100</v>
      </c>
      <c r="I392" s="40" t="s">
        <v>229</v>
      </c>
      <c r="J392" s="74">
        <v>2.97</v>
      </c>
      <c r="K392" s="381">
        <f t="shared" si="31"/>
        <v>0</v>
      </c>
      <c r="L392" s="75" t="s">
        <v>100</v>
      </c>
      <c r="M392" s="75"/>
      <c r="N392" s="76">
        <f t="shared" si="32"/>
        <v>0</v>
      </c>
      <c r="O392" s="76">
        <f t="shared" si="33"/>
        <v>0</v>
      </c>
      <c r="P392" s="77">
        <f>IF(L392="nio",0,IF(L392&gt;0,VLOOKUP(H392,'3-Productie normen'!A:J,VLOOKUP(L392,'3-Productie normen'!$B$33:$C$38,2,FALSE),FALSE)))/VLOOKUP(B392,'2-Kosten per locatie'!$A$12:$C$33,3,FALSE)</f>
        <v>0</v>
      </c>
      <c r="Q392" s="77">
        <f t="shared" si="34"/>
        <v>0</v>
      </c>
      <c r="R392" s="78">
        <f>VLOOKUP(H392,'3-Productie normen'!A:L,12,FALSE)</f>
        <v>0</v>
      </c>
      <c r="S392" s="78"/>
      <c r="U392" s="41">
        <f t="shared" si="35"/>
        <v>0</v>
      </c>
    </row>
    <row r="393" spans="1:21" ht="14.1" customHeight="1">
      <c r="A393" s="54">
        <f t="shared" si="36"/>
        <v>393</v>
      </c>
      <c r="B393" s="72" t="s">
        <v>498</v>
      </c>
      <c r="C393" s="72"/>
      <c r="D393" s="423" t="s">
        <v>499</v>
      </c>
      <c r="E393" s="423">
        <v>1</v>
      </c>
      <c r="F393" s="73">
        <v>44</v>
      </c>
      <c r="G393" s="40" t="s">
        <v>265</v>
      </c>
      <c r="H393" s="40" t="s">
        <v>265</v>
      </c>
      <c r="I393" s="40" t="s">
        <v>229</v>
      </c>
      <c r="J393" s="74">
        <v>50.8</v>
      </c>
      <c r="K393" s="381">
        <f t="shared" si="31"/>
        <v>200</v>
      </c>
      <c r="L393" s="75">
        <v>200</v>
      </c>
      <c r="M393" s="75"/>
      <c r="N393" s="76" t="e">
        <f t="shared" si="32"/>
        <v>#DIV/0!</v>
      </c>
      <c r="O393" s="76">
        <f t="shared" si="33"/>
        <v>0</v>
      </c>
      <c r="P393" s="77">
        <f>IF(L393="nio",0,IF(L393&gt;0,VLOOKUP(H393,'3-Productie normen'!A:J,VLOOKUP(L393,'3-Productie normen'!$B$33:$C$38,2,FALSE),FALSE)))/VLOOKUP(B393,'2-Kosten per locatie'!$A$12:$C$33,3,FALSE)</f>
        <v>0</v>
      </c>
      <c r="Q393" s="77">
        <f t="shared" si="34"/>
        <v>0</v>
      </c>
      <c r="R393" s="78" t="str">
        <f>VLOOKUP(H393,'3-Productie normen'!A:L,12,FALSE)</f>
        <v>L</v>
      </c>
      <c r="S393" s="78"/>
      <c r="U393" s="41">
        <f t="shared" si="35"/>
        <v>10160</v>
      </c>
    </row>
    <row r="394" spans="1:21" ht="14.1" customHeight="1">
      <c r="A394" s="54">
        <f t="shared" si="36"/>
        <v>394</v>
      </c>
      <c r="B394" s="72" t="s">
        <v>498</v>
      </c>
      <c r="C394" s="72"/>
      <c r="D394" s="423" t="s">
        <v>499</v>
      </c>
      <c r="E394" s="423">
        <v>1</v>
      </c>
      <c r="F394" s="73">
        <v>45</v>
      </c>
      <c r="G394" s="40" t="s">
        <v>489</v>
      </c>
      <c r="H394" s="40" t="s">
        <v>100</v>
      </c>
      <c r="I394" s="40" t="s">
        <v>229</v>
      </c>
      <c r="J394" s="74">
        <v>6.68</v>
      </c>
      <c r="K394" s="381">
        <f t="shared" ref="K394:K457" si="37">SUM(L394:M394)</f>
        <v>0</v>
      </c>
      <c r="L394" s="75" t="s">
        <v>100</v>
      </c>
      <c r="M394" s="75"/>
      <c r="N394" s="76">
        <f t="shared" ref="N394:N457" si="38">IF(L394="nio",0,IF(L394&gt;0,L394*J394/P394,0))</f>
        <v>0</v>
      </c>
      <c r="O394" s="76">
        <f t="shared" ref="O394:O457" si="39">IF(M394&gt;0,M394*J394/Q394,0)</f>
        <v>0</v>
      </c>
      <c r="P394" s="77">
        <f>IF(L394="nio",0,IF(L394&gt;0,VLOOKUP(H394,'3-Productie normen'!A:J,VLOOKUP(L394,'3-Productie normen'!$B$33:$C$38,2,FALSE),FALSE)))/VLOOKUP(B394,'2-Kosten per locatie'!$A$12:$C$33,3,FALSE)</f>
        <v>0</v>
      </c>
      <c r="Q394" s="77">
        <f t="shared" ref="Q394:Q457" si="40">IF(M394&gt;0,P394*$Q$8,0)</f>
        <v>0</v>
      </c>
      <c r="R394" s="78">
        <f>VLOOKUP(H394,'3-Productie normen'!A:L,12,FALSE)</f>
        <v>0</v>
      </c>
      <c r="S394" s="78"/>
      <c r="U394" s="41">
        <f t="shared" ref="U394:U457" si="41">K394*J394</f>
        <v>0</v>
      </c>
    </row>
    <row r="395" spans="1:21" ht="14.1" customHeight="1">
      <c r="A395" s="54">
        <f t="shared" si="36"/>
        <v>395</v>
      </c>
      <c r="B395" s="72" t="s">
        <v>498</v>
      </c>
      <c r="C395" s="72"/>
      <c r="D395" s="423" t="s">
        <v>499</v>
      </c>
      <c r="E395" s="423">
        <v>1</v>
      </c>
      <c r="F395" s="73">
        <v>46</v>
      </c>
      <c r="G395" s="40" t="s">
        <v>265</v>
      </c>
      <c r="H395" s="40" t="s">
        <v>265</v>
      </c>
      <c r="I395" s="40" t="s">
        <v>229</v>
      </c>
      <c r="J395" s="74">
        <v>50.8</v>
      </c>
      <c r="K395" s="381">
        <f t="shared" si="37"/>
        <v>200</v>
      </c>
      <c r="L395" s="75">
        <v>200</v>
      </c>
      <c r="M395" s="75"/>
      <c r="N395" s="76" t="e">
        <f t="shared" si="38"/>
        <v>#DIV/0!</v>
      </c>
      <c r="O395" s="76">
        <f t="shared" si="39"/>
        <v>0</v>
      </c>
      <c r="P395" s="77">
        <f>IF(L395="nio",0,IF(L395&gt;0,VLOOKUP(H395,'3-Productie normen'!A:J,VLOOKUP(L395,'3-Productie normen'!$B$33:$C$38,2,FALSE),FALSE)))/VLOOKUP(B395,'2-Kosten per locatie'!$A$12:$C$33,3,FALSE)</f>
        <v>0</v>
      </c>
      <c r="Q395" s="77">
        <f t="shared" si="40"/>
        <v>0</v>
      </c>
      <c r="R395" s="78" t="str">
        <f>VLOOKUP(H395,'3-Productie normen'!A:L,12,FALSE)</f>
        <v>L</v>
      </c>
      <c r="S395" s="78"/>
      <c r="U395" s="41">
        <f t="shared" si="41"/>
        <v>10160</v>
      </c>
    </row>
    <row r="396" spans="1:21" ht="14.1" customHeight="1">
      <c r="A396" s="54">
        <f t="shared" si="36"/>
        <v>396</v>
      </c>
      <c r="B396" s="72" t="s">
        <v>498</v>
      </c>
      <c r="C396" s="72"/>
      <c r="D396" s="423" t="s">
        <v>499</v>
      </c>
      <c r="E396" s="423">
        <v>1</v>
      </c>
      <c r="F396" s="73">
        <v>47</v>
      </c>
      <c r="G396" s="40" t="s">
        <v>489</v>
      </c>
      <c r="H396" s="40" t="s">
        <v>100</v>
      </c>
      <c r="I396" s="40" t="s">
        <v>229</v>
      </c>
      <c r="J396" s="74">
        <v>3</v>
      </c>
      <c r="K396" s="381">
        <f t="shared" si="37"/>
        <v>0</v>
      </c>
      <c r="L396" s="75" t="s">
        <v>100</v>
      </c>
      <c r="M396" s="75"/>
      <c r="N396" s="76">
        <f t="shared" si="38"/>
        <v>0</v>
      </c>
      <c r="O396" s="76">
        <f t="shared" si="39"/>
        <v>0</v>
      </c>
      <c r="P396" s="77">
        <f>IF(L396="nio",0,IF(L396&gt;0,VLOOKUP(H396,'3-Productie normen'!A:J,VLOOKUP(L396,'3-Productie normen'!$B$33:$C$38,2,FALSE),FALSE)))/VLOOKUP(B396,'2-Kosten per locatie'!$A$12:$C$33,3,FALSE)</f>
        <v>0</v>
      </c>
      <c r="Q396" s="77">
        <f t="shared" si="40"/>
        <v>0</v>
      </c>
      <c r="R396" s="78">
        <f>VLOOKUP(H396,'3-Productie normen'!A:L,12,FALSE)</f>
        <v>0</v>
      </c>
      <c r="S396" s="78"/>
      <c r="U396" s="41">
        <f t="shared" si="41"/>
        <v>0</v>
      </c>
    </row>
    <row r="397" spans="1:21" ht="14.1" customHeight="1">
      <c r="A397" s="54">
        <f t="shared" si="36"/>
        <v>397</v>
      </c>
      <c r="B397" s="72" t="s">
        <v>498</v>
      </c>
      <c r="C397" s="72"/>
      <c r="D397" s="423" t="s">
        <v>499</v>
      </c>
      <c r="E397" s="423">
        <v>1</v>
      </c>
      <c r="F397" s="73">
        <v>48</v>
      </c>
      <c r="G397" s="40" t="s">
        <v>17</v>
      </c>
      <c r="H397" s="40" t="s">
        <v>17</v>
      </c>
      <c r="I397" s="40" t="s">
        <v>487</v>
      </c>
      <c r="J397" s="74">
        <v>15.38</v>
      </c>
      <c r="K397" s="381">
        <f t="shared" si="37"/>
        <v>200</v>
      </c>
      <c r="L397" s="75">
        <v>200</v>
      </c>
      <c r="M397" s="75"/>
      <c r="N397" s="76" t="e">
        <f t="shared" si="38"/>
        <v>#DIV/0!</v>
      </c>
      <c r="O397" s="76">
        <f t="shared" si="39"/>
        <v>0</v>
      </c>
      <c r="P397" s="77">
        <f>IF(L397="nio",0,IF(L397&gt;0,VLOOKUP(H397,'3-Productie normen'!A:J,VLOOKUP(L397,'3-Productie normen'!$B$33:$C$38,2,FALSE),FALSE)))/VLOOKUP(B397,'2-Kosten per locatie'!$A$12:$C$33,3,FALSE)</f>
        <v>0</v>
      </c>
      <c r="Q397" s="77">
        <f t="shared" si="40"/>
        <v>0</v>
      </c>
      <c r="R397" s="78" t="str">
        <f>VLOOKUP(H397,'3-Productie normen'!A:L,12,FALSE)</f>
        <v>S</v>
      </c>
      <c r="S397" s="78"/>
      <c r="U397" s="41">
        <f t="shared" si="41"/>
        <v>3076</v>
      </c>
    </row>
    <row r="398" spans="1:21" ht="14.1" customHeight="1">
      <c r="A398" s="54">
        <f t="shared" si="36"/>
        <v>398</v>
      </c>
      <c r="B398" s="72" t="s">
        <v>498</v>
      </c>
      <c r="C398" s="72"/>
      <c r="D398" s="423" t="s">
        <v>499</v>
      </c>
      <c r="E398" s="423">
        <v>1</v>
      </c>
      <c r="F398" s="73">
        <v>49</v>
      </c>
      <c r="G398" s="40" t="s">
        <v>489</v>
      </c>
      <c r="H398" s="40" t="s">
        <v>100</v>
      </c>
      <c r="I398" s="40" t="s">
        <v>487</v>
      </c>
      <c r="J398" s="74">
        <v>2.64</v>
      </c>
      <c r="K398" s="381">
        <f t="shared" si="37"/>
        <v>0</v>
      </c>
      <c r="L398" s="75" t="s">
        <v>100</v>
      </c>
      <c r="M398" s="75"/>
      <c r="N398" s="76">
        <f t="shared" si="38"/>
        <v>0</v>
      </c>
      <c r="O398" s="76">
        <f t="shared" si="39"/>
        <v>0</v>
      </c>
      <c r="P398" s="77">
        <f>IF(L398="nio",0,IF(L398&gt;0,VLOOKUP(H398,'3-Productie normen'!A:J,VLOOKUP(L398,'3-Productie normen'!$B$33:$C$38,2,FALSE),FALSE)))/VLOOKUP(B398,'2-Kosten per locatie'!$A$12:$C$33,3,FALSE)</f>
        <v>0</v>
      </c>
      <c r="Q398" s="77">
        <f t="shared" si="40"/>
        <v>0</v>
      </c>
      <c r="R398" s="78">
        <f>VLOOKUP(H398,'3-Productie normen'!A:L,12,FALSE)</f>
        <v>0</v>
      </c>
      <c r="S398" s="78"/>
      <c r="U398" s="41">
        <f t="shared" si="41"/>
        <v>0</v>
      </c>
    </row>
    <row r="399" spans="1:21" ht="14.1" customHeight="1">
      <c r="A399" s="54">
        <f t="shared" si="36"/>
        <v>399</v>
      </c>
      <c r="B399" s="72" t="s">
        <v>498</v>
      </c>
      <c r="C399" s="72"/>
      <c r="D399" s="423" t="s">
        <v>499</v>
      </c>
      <c r="E399" s="423">
        <v>1</v>
      </c>
      <c r="F399" s="73">
        <v>50</v>
      </c>
      <c r="G399" s="40" t="s">
        <v>485</v>
      </c>
      <c r="H399" s="40" t="s">
        <v>259</v>
      </c>
      <c r="I399" s="40" t="s">
        <v>229</v>
      </c>
      <c r="J399" s="74">
        <v>12.11</v>
      </c>
      <c r="K399" s="381">
        <f t="shared" si="37"/>
        <v>200</v>
      </c>
      <c r="L399" s="75">
        <v>200</v>
      </c>
      <c r="M399" s="75"/>
      <c r="N399" s="76" t="e">
        <f t="shared" si="38"/>
        <v>#DIV/0!</v>
      </c>
      <c r="O399" s="76">
        <f t="shared" si="39"/>
        <v>0</v>
      </c>
      <c r="P399" s="77">
        <f>IF(L399="nio",0,IF(L399&gt;0,VLOOKUP(H399,'3-Productie normen'!A:J,VLOOKUP(L399,'3-Productie normen'!$B$33:$C$38,2,FALSE),FALSE)))/VLOOKUP(B399,'2-Kosten per locatie'!$A$12:$C$33,3,FALSE)</f>
        <v>0</v>
      </c>
      <c r="Q399" s="77">
        <f t="shared" si="40"/>
        <v>0</v>
      </c>
      <c r="R399" s="78" t="str">
        <f>VLOOKUP(H399,'3-Productie normen'!A:L,12,FALSE)</f>
        <v>V</v>
      </c>
      <c r="S399" s="78"/>
      <c r="U399" s="41">
        <f t="shared" si="41"/>
        <v>2422</v>
      </c>
    </row>
    <row r="400" spans="1:21" ht="14.1" customHeight="1">
      <c r="A400" s="54">
        <f t="shared" si="36"/>
        <v>400</v>
      </c>
      <c r="B400" s="72" t="s">
        <v>498</v>
      </c>
      <c r="C400" s="72"/>
      <c r="D400" s="423" t="s">
        <v>499</v>
      </c>
      <c r="E400" s="423">
        <v>2</v>
      </c>
      <c r="F400" s="73">
        <v>51</v>
      </c>
      <c r="G400" s="40" t="s">
        <v>236</v>
      </c>
      <c r="H400" s="40" t="s">
        <v>236</v>
      </c>
      <c r="I400" s="40" t="s">
        <v>229</v>
      </c>
      <c r="J400" s="74">
        <v>9.5</v>
      </c>
      <c r="K400" s="381">
        <f t="shared" si="37"/>
        <v>200</v>
      </c>
      <c r="L400" s="75">
        <v>200</v>
      </c>
      <c r="M400" s="75"/>
      <c r="N400" s="76" t="e">
        <f t="shared" si="38"/>
        <v>#DIV/0!</v>
      </c>
      <c r="O400" s="76">
        <f t="shared" si="39"/>
        <v>0</v>
      </c>
      <c r="P400" s="77">
        <f>IF(L400="nio",0,IF(L400&gt;0,VLOOKUP(H400,'3-Productie normen'!A:J,VLOOKUP(L400,'3-Productie normen'!$B$33:$C$38,2,FALSE),FALSE)))/VLOOKUP(B400,'2-Kosten per locatie'!$A$12:$C$33,3,FALSE)</f>
        <v>0</v>
      </c>
      <c r="Q400" s="77">
        <f t="shared" si="40"/>
        <v>0</v>
      </c>
      <c r="R400" s="78" t="str">
        <f>VLOOKUP(H400,'3-Productie normen'!A:L,12,FALSE)</f>
        <v>V</v>
      </c>
      <c r="S400" s="78"/>
      <c r="U400" s="41">
        <f t="shared" si="41"/>
        <v>1900</v>
      </c>
    </row>
    <row r="401" spans="1:21" ht="14.1" customHeight="1">
      <c r="A401" s="54">
        <f t="shared" si="36"/>
        <v>401</v>
      </c>
      <c r="B401" s="72" t="s">
        <v>498</v>
      </c>
      <c r="C401" s="72"/>
      <c r="D401" s="423" t="s">
        <v>499</v>
      </c>
      <c r="E401" s="423">
        <v>2</v>
      </c>
      <c r="F401" s="73">
        <v>52</v>
      </c>
      <c r="G401" s="40" t="s">
        <v>489</v>
      </c>
      <c r="H401" s="40" t="s">
        <v>100</v>
      </c>
      <c r="I401" s="40" t="s">
        <v>229</v>
      </c>
      <c r="J401" s="74">
        <v>5.22</v>
      </c>
      <c r="K401" s="381">
        <f t="shared" si="37"/>
        <v>0</v>
      </c>
      <c r="L401" s="75" t="s">
        <v>100</v>
      </c>
      <c r="M401" s="75"/>
      <c r="N401" s="76">
        <f t="shared" si="38"/>
        <v>0</v>
      </c>
      <c r="O401" s="76">
        <f t="shared" si="39"/>
        <v>0</v>
      </c>
      <c r="P401" s="77">
        <f>IF(L401="nio",0,IF(L401&gt;0,VLOOKUP(H401,'3-Productie normen'!A:J,VLOOKUP(L401,'3-Productie normen'!$B$33:$C$38,2,FALSE),FALSE)))/VLOOKUP(B401,'2-Kosten per locatie'!$A$12:$C$33,3,FALSE)</f>
        <v>0</v>
      </c>
      <c r="Q401" s="77">
        <f t="shared" si="40"/>
        <v>0</v>
      </c>
      <c r="R401" s="78">
        <f>VLOOKUP(H401,'3-Productie normen'!A:L,12,FALSE)</f>
        <v>0</v>
      </c>
      <c r="S401" s="78"/>
      <c r="U401" s="41">
        <f t="shared" si="41"/>
        <v>0</v>
      </c>
    </row>
    <row r="402" spans="1:21" ht="14.1" customHeight="1">
      <c r="A402" s="54">
        <f t="shared" si="36"/>
        <v>402</v>
      </c>
      <c r="B402" s="72" t="s">
        <v>498</v>
      </c>
      <c r="C402" s="72"/>
      <c r="D402" s="423" t="s">
        <v>499</v>
      </c>
      <c r="E402" s="423">
        <v>2</v>
      </c>
      <c r="F402" s="73">
        <v>53</v>
      </c>
      <c r="G402" s="40" t="s">
        <v>309</v>
      </c>
      <c r="H402" s="40" t="s">
        <v>309</v>
      </c>
      <c r="I402" s="40" t="s">
        <v>229</v>
      </c>
      <c r="J402" s="74">
        <v>50.8</v>
      </c>
      <c r="K402" s="381">
        <f t="shared" si="37"/>
        <v>200</v>
      </c>
      <c r="L402" s="75">
        <v>200</v>
      </c>
      <c r="M402" s="75"/>
      <c r="N402" s="76" t="e">
        <f t="shared" si="38"/>
        <v>#DIV/0!</v>
      </c>
      <c r="O402" s="76">
        <f t="shared" si="39"/>
        <v>0</v>
      </c>
      <c r="P402" s="77">
        <f>IF(L402="nio",0,IF(L402&gt;0,VLOOKUP(H402,'3-Productie normen'!A:J,VLOOKUP(L402,'3-Productie normen'!$B$33:$C$38,2,FALSE),FALSE)))/VLOOKUP(B402,'2-Kosten per locatie'!$A$12:$C$33,3,FALSE)</f>
        <v>0</v>
      </c>
      <c r="Q402" s="77">
        <f t="shared" si="40"/>
        <v>0</v>
      </c>
      <c r="R402" s="78" t="str">
        <f>VLOOKUP(H402,'3-Productie normen'!A:L,12,FALSE)</f>
        <v>L</v>
      </c>
      <c r="S402" s="78"/>
      <c r="U402" s="41">
        <f t="shared" si="41"/>
        <v>10160</v>
      </c>
    </row>
    <row r="403" spans="1:21" ht="14.1" customHeight="1">
      <c r="A403" s="54">
        <f t="shared" si="36"/>
        <v>403</v>
      </c>
      <c r="B403" s="72" t="s">
        <v>498</v>
      </c>
      <c r="C403" s="72"/>
      <c r="D403" s="423" t="s">
        <v>499</v>
      </c>
      <c r="E403" s="423">
        <v>2</v>
      </c>
      <c r="F403" s="73">
        <v>54</v>
      </c>
      <c r="G403" s="40" t="s">
        <v>309</v>
      </c>
      <c r="H403" s="40" t="s">
        <v>309</v>
      </c>
      <c r="I403" s="40" t="s">
        <v>229</v>
      </c>
      <c r="J403" s="74">
        <v>50.8</v>
      </c>
      <c r="K403" s="381">
        <f t="shared" si="37"/>
        <v>200</v>
      </c>
      <c r="L403" s="75">
        <v>200</v>
      </c>
      <c r="M403" s="75"/>
      <c r="N403" s="76" t="e">
        <f t="shared" si="38"/>
        <v>#DIV/0!</v>
      </c>
      <c r="O403" s="76">
        <f t="shared" si="39"/>
        <v>0</v>
      </c>
      <c r="P403" s="77">
        <f>IF(L403="nio",0,IF(L403&gt;0,VLOOKUP(H403,'3-Productie normen'!A:J,VLOOKUP(L403,'3-Productie normen'!$B$33:$C$38,2,FALSE),FALSE)))/VLOOKUP(B403,'2-Kosten per locatie'!$A$12:$C$33,3,FALSE)</f>
        <v>0</v>
      </c>
      <c r="Q403" s="77">
        <f t="shared" si="40"/>
        <v>0</v>
      </c>
      <c r="R403" s="78" t="str">
        <f>VLOOKUP(H403,'3-Productie normen'!A:L,12,FALSE)</f>
        <v>L</v>
      </c>
      <c r="S403" s="78"/>
      <c r="U403" s="41">
        <f t="shared" si="41"/>
        <v>10160</v>
      </c>
    </row>
    <row r="404" spans="1:21" ht="14.1" customHeight="1">
      <c r="A404" s="54">
        <f t="shared" si="36"/>
        <v>404</v>
      </c>
      <c r="B404" s="72" t="s">
        <v>498</v>
      </c>
      <c r="C404" s="72"/>
      <c r="D404" s="423" t="s">
        <v>499</v>
      </c>
      <c r="E404" s="423">
        <v>2</v>
      </c>
      <c r="F404" s="73">
        <v>55</v>
      </c>
      <c r="G404" s="40" t="s">
        <v>17</v>
      </c>
      <c r="H404" s="40" t="s">
        <v>17</v>
      </c>
      <c r="I404" s="40" t="s">
        <v>487</v>
      </c>
      <c r="J404" s="74">
        <v>11.61</v>
      </c>
      <c r="K404" s="381">
        <f t="shared" si="37"/>
        <v>200</v>
      </c>
      <c r="L404" s="75">
        <v>200</v>
      </c>
      <c r="M404" s="75"/>
      <c r="N404" s="76" t="e">
        <f t="shared" si="38"/>
        <v>#DIV/0!</v>
      </c>
      <c r="O404" s="76">
        <f t="shared" si="39"/>
        <v>0</v>
      </c>
      <c r="P404" s="77">
        <f>IF(L404="nio",0,IF(L404&gt;0,VLOOKUP(H404,'3-Productie normen'!A:J,VLOOKUP(L404,'3-Productie normen'!$B$33:$C$38,2,FALSE),FALSE)))/VLOOKUP(B404,'2-Kosten per locatie'!$A$12:$C$33,3,FALSE)</f>
        <v>0</v>
      </c>
      <c r="Q404" s="77">
        <f t="shared" si="40"/>
        <v>0</v>
      </c>
      <c r="R404" s="78" t="str">
        <f>VLOOKUP(H404,'3-Productie normen'!A:L,12,FALSE)</f>
        <v>S</v>
      </c>
      <c r="S404" s="78"/>
      <c r="U404" s="41">
        <f t="shared" si="41"/>
        <v>2322</v>
      </c>
    </row>
    <row r="405" spans="1:21" ht="14.1" customHeight="1">
      <c r="A405" s="54">
        <f t="shared" si="36"/>
        <v>405</v>
      </c>
      <c r="B405" s="72" t="s">
        <v>498</v>
      </c>
      <c r="C405" s="72"/>
      <c r="D405" s="423" t="s">
        <v>499</v>
      </c>
      <c r="E405" s="423">
        <v>2</v>
      </c>
      <c r="F405" s="73">
        <v>56</v>
      </c>
      <c r="G405" s="40" t="s">
        <v>485</v>
      </c>
      <c r="H405" s="40" t="s">
        <v>259</v>
      </c>
      <c r="I405" s="40" t="s">
        <v>229</v>
      </c>
      <c r="J405" s="74">
        <v>141.86000000000001</v>
      </c>
      <c r="K405" s="381">
        <f t="shared" si="37"/>
        <v>200</v>
      </c>
      <c r="L405" s="75">
        <v>200</v>
      </c>
      <c r="M405" s="75"/>
      <c r="N405" s="76" t="e">
        <f t="shared" si="38"/>
        <v>#DIV/0!</v>
      </c>
      <c r="O405" s="76">
        <f t="shared" si="39"/>
        <v>0</v>
      </c>
      <c r="P405" s="77">
        <f>IF(L405="nio",0,IF(L405&gt;0,VLOOKUP(H405,'3-Productie normen'!A:J,VLOOKUP(L405,'3-Productie normen'!$B$33:$C$38,2,FALSE),FALSE)))/VLOOKUP(B405,'2-Kosten per locatie'!$A$12:$C$33,3,FALSE)</f>
        <v>0</v>
      </c>
      <c r="Q405" s="77">
        <f t="shared" si="40"/>
        <v>0</v>
      </c>
      <c r="R405" s="78" t="str">
        <f>VLOOKUP(H405,'3-Productie normen'!A:L,12,FALSE)</f>
        <v>V</v>
      </c>
      <c r="S405" s="78"/>
      <c r="U405" s="41">
        <f t="shared" si="41"/>
        <v>28372.000000000004</v>
      </c>
    </row>
    <row r="406" spans="1:21" ht="14.1" customHeight="1">
      <c r="A406" s="54">
        <f t="shared" si="36"/>
        <v>406</v>
      </c>
      <c r="B406" s="72" t="s">
        <v>498</v>
      </c>
      <c r="C406" s="72"/>
      <c r="D406" s="423" t="s">
        <v>499</v>
      </c>
      <c r="E406" s="423">
        <v>2</v>
      </c>
      <c r="F406" s="73">
        <v>57</v>
      </c>
      <c r="G406" s="40" t="s">
        <v>489</v>
      </c>
      <c r="H406" s="40" t="s">
        <v>100</v>
      </c>
      <c r="I406" s="40" t="s">
        <v>229</v>
      </c>
      <c r="J406" s="74">
        <v>6.09</v>
      </c>
      <c r="K406" s="381">
        <f t="shared" si="37"/>
        <v>0</v>
      </c>
      <c r="L406" s="75" t="s">
        <v>100</v>
      </c>
      <c r="M406" s="75"/>
      <c r="N406" s="76">
        <f t="shared" si="38"/>
        <v>0</v>
      </c>
      <c r="O406" s="76">
        <f t="shared" si="39"/>
        <v>0</v>
      </c>
      <c r="P406" s="77">
        <f>IF(L406="nio",0,IF(L406&gt;0,VLOOKUP(H406,'3-Productie normen'!A:J,VLOOKUP(L406,'3-Productie normen'!$B$33:$C$38,2,FALSE),FALSE)))/VLOOKUP(B406,'2-Kosten per locatie'!$A$12:$C$33,3,FALSE)</f>
        <v>0</v>
      </c>
      <c r="Q406" s="77">
        <f t="shared" si="40"/>
        <v>0</v>
      </c>
      <c r="R406" s="78">
        <f>VLOOKUP(H406,'3-Productie normen'!A:L,12,FALSE)</f>
        <v>0</v>
      </c>
      <c r="S406" s="78"/>
      <c r="U406" s="41">
        <f t="shared" si="41"/>
        <v>0</v>
      </c>
    </row>
    <row r="407" spans="1:21" ht="14.1" customHeight="1">
      <c r="A407" s="54">
        <f t="shared" si="36"/>
        <v>407</v>
      </c>
      <c r="B407" s="72" t="s">
        <v>498</v>
      </c>
      <c r="C407" s="72"/>
      <c r="D407" s="423" t="s">
        <v>499</v>
      </c>
      <c r="E407" s="423">
        <v>2</v>
      </c>
      <c r="F407" s="73">
        <v>58</v>
      </c>
      <c r="G407" s="40" t="s">
        <v>309</v>
      </c>
      <c r="H407" s="40" t="s">
        <v>309</v>
      </c>
      <c r="I407" s="40" t="s">
        <v>229</v>
      </c>
      <c r="J407" s="74">
        <v>50.8</v>
      </c>
      <c r="K407" s="381">
        <f t="shared" si="37"/>
        <v>200</v>
      </c>
      <c r="L407" s="75">
        <v>200</v>
      </c>
      <c r="M407" s="75"/>
      <c r="N407" s="76" t="e">
        <f t="shared" si="38"/>
        <v>#DIV/0!</v>
      </c>
      <c r="O407" s="76">
        <f t="shared" si="39"/>
        <v>0</v>
      </c>
      <c r="P407" s="77">
        <f>IF(L407="nio",0,IF(L407&gt;0,VLOOKUP(H407,'3-Productie normen'!A:J,VLOOKUP(L407,'3-Productie normen'!$B$33:$C$38,2,FALSE),FALSE)))/VLOOKUP(B407,'2-Kosten per locatie'!$A$12:$C$33,3,FALSE)</f>
        <v>0</v>
      </c>
      <c r="Q407" s="77">
        <f t="shared" si="40"/>
        <v>0</v>
      </c>
      <c r="R407" s="78" t="str">
        <f>VLOOKUP(H407,'3-Productie normen'!A:L,12,FALSE)</f>
        <v>L</v>
      </c>
      <c r="S407" s="78"/>
      <c r="U407" s="41">
        <f t="shared" si="41"/>
        <v>10160</v>
      </c>
    </row>
    <row r="408" spans="1:21" ht="14.1" customHeight="1">
      <c r="A408" s="54">
        <f t="shared" si="36"/>
        <v>408</v>
      </c>
      <c r="B408" s="72" t="s">
        <v>498</v>
      </c>
      <c r="C408" s="72"/>
      <c r="D408" s="423" t="s">
        <v>499</v>
      </c>
      <c r="E408" s="423">
        <v>2</v>
      </c>
      <c r="F408" s="73">
        <v>59</v>
      </c>
      <c r="G408" s="40" t="s">
        <v>309</v>
      </c>
      <c r="H408" s="40" t="s">
        <v>309</v>
      </c>
      <c r="I408" s="40" t="s">
        <v>229</v>
      </c>
      <c r="J408" s="74">
        <v>43.62</v>
      </c>
      <c r="K408" s="381">
        <f t="shared" si="37"/>
        <v>200</v>
      </c>
      <c r="L408" s="75">
        <v>200</v>
      </c>
      <c r="M408" s="75"/>
      <c r="N408" s="76" t="e">
        <f t="shared" si="38"/>
        <v>#DIV/0!</v>
      </c>
      <c r="O408" s="76">
        <f t="shared" si="39"/>
        <v>0</v>
      </c>
      <c r="P408" s="77">
        <f>IF(L408="nio",0,IF(L408&gt;0,VLOOKUP(H408,'3-Productie normen'!A:J,VLOOKUP(L408,'3-Productie normen'!$B$33:$C$38,2,FALSE),FALSE)))/VLOOKUP(B408,'2-Kosten per locatie'!$A$12:$C$33,3,FALSE)</f>
        <v>0</v>
      </c>
      <c r="Q408" s="77">
        <f t="shared" si="40"/>
        <v>0</v>
      </c>
      <c r="R408" s="78" t="str">
        <f>VLOOKUP(H408,'3-Productie normen'!A:L,12,FALSE)</f>
        <v>L</v>
      </c>
      <c r="S408" s="78"/>
      <c r="U408" s="41">
        <f t="shared" si="41"/>
        <v>8724</v>
      </c>
    </row>
    <row r="409" spans="1:21" ht="14.1" customHeight="1">
      <c r="A409" s="54">
        <f t="shared" si="36"/>
        <v>409</v>
      </c>
      <c r="B409" s="72" t="s">
        <v>498</v>
      </c>
      <c r="C409" s="72"/>
      <c r="D409" s="423" t="s">
        <v>499</v>
      </c>
      <c r="E409" s="423">
        <v>2</v>
      </c>
      <c r="F409" s="73">
        <v>60</v>
      </c>
      <c r="G409" s="40" t="s">
        <v>309</v>
      </c>
      <c r="H409" s="40" t="s">
        <v>309</v>
      </c>
      <c r="I409" s="40" t="s">
        <v>229</v>
      </c>
      <c r="J409" s="74">
        <v>43.43</v>
      </c>
      <c r="K409" s="381">
        <f t="shared" si="37"/>
        <v>200</v>
      </c>
      <c r="L409" s="75">
        <v>200</v>
      </c>
      <c r="M409" s="75"/>
      <c r="N409" s="76" t="e">
        <f t="shared" si="38"/>
        <v>#DIV/0!</v>
      </c>
      <c r="O409" s="76">
        <f t="shared" si="39"/>
        <v>0</v>
      </c>
      <c r="P409" s="77">
        <f>IF(L409="nio",0,IF(L409&gt;0,VLOOKUP(H409,'3-Productie normen'!A:J,VLOOKUP(L409,'3-Productie normen'!$B$33:$C$38,2,FALSE),FALSE)))/VLOOKUP(B409,'2-Kosten per locatie'!$A$12:$C$33,3,FALSE)</f>
        <v>0</v>
      </c>
      <c r="Q409" s="77">
        <f t="shared" si="40"/>
        <v>0</v>
      </c>
      <c r="R409" s="78" t="str">
        <f>VLOOKUP(H409,'3-Productie normen'!A:L,12,FALSE)</f>
        <v>L</v>
      </c>
      <c r="S409" s="78"/>
      <c r="U409" s="41">
        <f t="shared" si="41"/>
        <v>8686</v>
      </c>
    </row>
    <row r="410" spans="1:21" ht="14.1" customHeight="1">
      <c r="A410" s="54">
        <f t="shared" si="36"/>
        <v>410</v>
      </c>
      <c r="B410" s="72" t="s">
        <v>498</v>
      </c>
      <c r="C410" s="72"/>
      <c r="D410" s="423" t="s">
        <v>499</v>
      </c>
      <c r="E410" s="423">
        <v>2</v>
      </c>
      <c r="F410" s="73">
        <v>61</v>
      </c>
      <c r="G410" s="40" t="s">
        <v>489</v>
      </c>
      <c r="H410" s="40" t="s">
        <v>100</v>
      </c>
      <c r="I410" s="40" t="s">
        <v>229</v>
      </c>
      <c r="J410" s="74">
        <v>1.77</v>
      </c>
      <c r="K410" s="381">
        <f t="shared" si="37"/>
        <v>0</v>
      </c>
      <c r="L410" s="75" t="s">
        <v>100</v>
      </c>
      <c r="M410" s="75"/>
      <c r="N410" s="76">
        <f t="shared" si="38"/>
        <v>0</v>
      </c>
      <c r="O410" s="76">
        <f t="shared" si="39"/>
        <v>0</v>
      </c>
      <c r="P410" s="77">
        <f>IF(L410="nio",0,IF(L410&gt;0,VLOOKUP(H410,'3-Productie normen'!A:J,VLOOKUP(L410,'3-Productie normen'!$B$33:$C$38,2,FALSE),FALSE)))/VLOOKUP(B410,'2-Kosten per locatie'!$A$12:$C$33,3,FALSE)</f>
        <v>0</v>
      </c>
      <c r="Q410" s="77">
        <f t="shared" si="40"/>
        <v>0</v>
      </c>
      <c r="R410" s="78">
        <f>VLOOKUP(H410,'3-Productie normen'!A:L,12,FALSE)</f>
        <v>0</v>
      </c>
      <c r="S410" s="78"/>
      <c r="U410" s="41">
        <f t="shared" si="41"/>
        <v>0</v>
      </c>
    </row>
    <row r="411" spans="1:21" ht="14.1" customHeight="1">
      <c r="A411" s="54">
        <f t="shared" si="36"/>
        <v>411</v>
      </c>
      <c r="B411" s="72" t="s">
        <v>498</v>
      </c>
      <c r="C411" s="72"/>
      <c r="D411" s="423" t="s">
        <v>499</v>
      </c>
      <c r="E411" s="423">
        <v>2</v>
      </c>
      <c r="F411" s="73">
        <v>62</v>
      </c>
      <c r="G411" s="40" t="s">
        <v>309</v>
      </c>
      <c r="H411" s="40" t="s">
        <v>309</v>
      </c>
      <c r="I411" s="40" t="s">
        <v>229</v>
      </c>
      <c r="J411" s="74">
        <v>50.8</v>
      </c>
      <c r="K411" s="381">
        <f t="shared" si="37"/>
        <v>200</v>
      </c>
      <c r="L411" s="75">
        <v>200</v>
      </c>
      <c r="M411" s="75"/>
      <c r="N411" s="76" t="e">
        <f t="shared" si="38"/>
        <v>#DIV/0!</v>
      </c>
      <c r="O411" s="76">
        <f t="shared" si="39"/>
        <v>0</v>
      </c>
      <c r="P411" s="77">
        <f>IF(L411="nio",0,IF(L411&gt;0,VLOOKUP(H411,'3-Productie normen'!A:J,VLOOKUP(L411,'3-Productie normen'!$B$33:$C$38,2,FALSE),FALSE)))/VLOOKUP(B411,'2-Kosten per locatie'!$A$12:$C$33,3,FALSE)</f>
        <v>0</v>
      </c>
      <c r="Q411" s="77">
        <f t="shared" si="40"/>
        <v>0</v>
      </c>
      <c r="R411" s="78" t="str">
        <f>VLOOKUP(H411,'3-Productie normen'!A:L,12,FALSE)</f>
        <v>L</v>
      </c>
      <c r="S411" s="78"/>
      <c r="U411" s="41">
        <f t="shared" si="41"/>
        <v>10160</v>
      </c>
    </row>
    <row r="412" spans="1:21" ht="14.1" customHeight="1">
      <c r="A412" s="54">
        <f t="shared" si="36"/>
        <v>412</v>
      </c>
      <c r="B412" s="72" t="s">
        <v>498</v>
      </c>
      <c r="C412" s="72"/>
      <c r="D412" s="423" t="s">
        <v>499</v>
      </c>
      <c r="E412" s="423">
        <v>2</v>
      </c>
      <c r="F412" s="73">
        <v>63</v>
      </c>
      <c r="G412" s="40" t="s">
        <v>309</v>
      </c>
      <c r="H412" s="40" t="s">
        <v>309</v>
      </c>
      <c r="I412" s="40" t="s">
        <v>229</v>
      </c>
      <c r="J412" s="74">
        <v>50.8</v>
      </c>
      <c r="K412" s="381">
        <f t="shared" si="37"/>
        <v>200</v>
      </c>
      <c r="L412" s="75">
        <v>200</v>
      </c>
      <c r="M412" s="75"/>
      <c r="N412" s="76" t="e">
        <f t="shared" si="38"/>
        <v>#DIV/0!</v>
      </c>
      <c r="O412" s="76">
        <f t="shared" si="39"/>
        <v>0</v>
      </c>
      <c r="P412" s="77">
        <f>IF(L412="nio",0,IF(L412&gt;0,VLOOKUP(H412,'3-Productie normen'!A:J,VLOOKUP(L412,'3-Productie normen'!$B$33:$C$38,2,FALSE),FALSE)))/VLOOKUP(B412,'2-Kosten per locatie'!$A$12:$C$33,3,FALSE)</f>
        <v>0</v>
      </c>
      <c r="Q412" s="77">
        <f t="shared" si="40"/>
        <v>0</v>
      </c>
      <c r="R412" s="78" t="str">
        <f>VLOOKUP(H412,'3-Productie normen'!A:L,12,FALSE)</f>
        <v>L</v>
      </c>
      <c r="S412" s="78"/>
      <c r="U412" s="41">
        <f t="shared" si="41"/>
        <v>10160</v>
      </c>
    </row>
    <row r="413" spans="1:21" ht="14.1" customHeight="1">
      <c r="A413" s="54">
        <f t="shared" si="36"/>
        <v>413</v>
      </c>
      <c r="B413" s="72" t="s">
        <v>498</v>
      </c>
      <c r="C413" s="72"/>
      <c r="D413" s="423" t="s">
        <v>499</v>
      </c>
      <c r="E413" s="423">
        <v>2</v>
      </c>
      <c r="F413" s="73">
        <v>64</v>
      </c>
      <c r="G413" s="40" t="s">
        <v>309</v>
      </c>
      <c r="H413" s="40" t="s">
        <v>309</v>
      </c>
      <c r="I413" s="40" t="s">
        <v>229</v>
      </c>
      <c r="J413" s="74">
        <v>50.8</v>
      </c>
      <c r="K413" s="381">
        <f t="shared" si="37"/>
        <v>200</v>
      </c>
      <c r="L413" s="75">
        <v>200</v>
      </c>
      <c r="M413" s="75"/>
      <c r="N413" s="76" t="e">
        <f t="shared" si="38"/>
        <v>#DIV/0!</v>
      </c>
      <c r="O413" s="76">
        <f t="shared" si="39"/>
        <v>0</v>
      </c>
      <c r="P413" s="77">
        <f>IF(L413="nio",0,IF(L413&gt;0,VLOOKUP(H413,'3-Productie normen'!A:J,VLOOKUP(L413,'3-Productie normen'!$B$33:$C$38,2,FALSE),FALSE)))/VLOOKUP(B413,'2-Kosten per locatie'!$A$12:$C$33,3,FALSE)</f>
        <v>0</v>
      </c>
      <c r="Q413" s="77">
        <f t="shared" si="40"/>
        <v>0</v>
      </c>
      <c r="R413" s="78" t="str">
        <f>VLOOKUP(H413,'3-Productie normen'!A:L,12,FALSE)</f>
        <v>L</v>
      </c>
      <c r="S413" s="78"/>
      <c r="U413" s="41">
        <f t="shared" si="41"/>
        <v>10160</v>
      </c>
    </row>
    <row r="414" spans="1:21" ht="14.1" customHeight="1">
      <c r="A414" s="54">
        <f t="shared" si="36"/>
        <v>414</v>
      </c>
      <c r="B414" s="72" t="s">
        <v>498</v>
      </c>
      <c r="C414" s="72"/>
      <c r="D414" s="423" t="s">
        <v>499</v>
      </c>
      <c r="E414" s="423">
        <v>2</v>
      </c>
      <c r="F414" s="73">
        <v>65</v>
      </c>
      <c r="G414" s="40" t="s">
        <v>17</v>
      </c>
      <c r="H414" s="40" t="s">
        <v>17</v>
      </c>
      <c r="I414" s="40" t="s">
        <v>487</v>
      </c>
      <c r="J414" s="74">
        <v>15.26</v>
      </c>
      <c r="K414" s="381">
        <f t="shared" si="37"/>
        <v>200</v>
      </c>
      <c r="L414" s="75">
        <v>200</v>
      </c>
      <c r="M414" s="75"/>
      <c r="N414" s="76" t="e">
        <f t="shared" si="38"/>
        <v>#DIV/0!</v>
      </c>
      <c r="O414" s="76">
        <f t="shared" si="39"/>
        <v>0</v>
      </c>
      <c r="P414" s="77">
        <f>IF(L414="nio",0,IF(L414&gt;0,VLOOKUP(H414,'3-Productie normen'!A:J,VLOOKUP(L414,'3-Productie normen'!$B$33:$C$38,2,FALSE),FALSE)))/VLOOKUP(B414,'2-Kosten per locatie'!$A$12:$C$33,3,FALSE)</f>
        <v>0</v>
      </c>
      <c r="Q414" s="77">
        <f t="shared" si="40"/>
        <v>0</v>
      </c>
      <c r="R414" s="78" t="str">
        <f>VLOOKUP(H414,'3-Productie normen'!A:L,12,FALSE)</f>
        <v>S</v>
      </c>
      <c r="S414" s="78"/>
      <c r="U414" s="41">
        <f t="shared" si="41"/>
        <v>3052</v>
      </c>
    </row>
    <row r="415" spans="1:21" ht="14.1" customHeight="1">
      <c r="A415" s="54">
        <f t="shared" si="36"/>
        <v>415</v>
      </c>
      <c r="B415" s="72" t="s">
        <v>498</v>
      </c>
      <c r="C415" s="72"/>
      <c r="D415" s="423" t="s">
        <v>499</v>
      </c>
      <c r="E415" s="423">
        <v>2</v>
      </c>
      <c r="F415" s="73">
        <v>66</v>
      </c>
      <c r="G415" s="40" t="s">
        <v>485</v>
      </c>
      <c r="H415" s="40" t="s">
        <v>259</v>
      </c>
      <c r="I415" s="40" t="s">
        <v>229</v>
      </c>
      <c r="J415" s="74">
        <v>9.5399999999999991</v>
      </c>
      <c r="K415" s="381">
        <f t="shared" si="37"/>
        <v>200</v>
      </c>
      <c r="L415" s="75">
        <v>200</v>
      </c>
      <c r="M415" s="75"/>
      <c r="N415" s="76" t="e">
        <f t="shared" si="38"/>
        <v>#DIV/0!</v>
      </c>
      <c r="O415" s="76">
        <f t="shared" si="39"/>
        <v>0</v>
      </c>
      <c r="P415" s="77">
        <f>IF(L415="nio",0,IF(L415&gt;0,VLOOKUP(H415,'3-Productie normen'!A:J,VLOOKUP(L415,'3-Productie normen'!$B$33:$C$38,2,FALSE),FALSE)))/VLOOKUP(B415,'2-Kosten per locatie'!$A$12:$C$33,3,FALSE)</f>
        <v>0</v>
      </c>
      <c r="Q415" s="77">
        <f t="shared" si="40"/>
        <v>0</v>
      </c>
      <c r="R415" s="78" t="str">
        <f>VLOOKUP(H415,'3-Productie normen'!A:L,12,FALSE)</f>
        <v>V</v>
      </c>
      <c r="S415" s="78"/>
      <c r="U415" s="41">
        <f t="shared" si="41"/>
        <v>1907.9999999999998</v>
      </c>
    </row>
    <row r="416" spans="1:21" ht="14.1" customHeight="1">
      <c r="A416" s="54">
        <f t="shared" si="36"/>
        <v>416</v>
      </c>
      <c r="B416" s="72" t="s">
        <v>498</v>
      </c>
      <c r="C416" s="72" t="s">
        <v>286</v>
      </c>
      <c r="D416" s="423"/>
      <c r="E416" s="423" t="s">
        <v>502</v>
      </c>
      <c r="F416" s="73">
        <v>1</v>
      </c>
      <c r="G416" s="40" t="s">
        <v>503</v>
      </c>
      <c r="H416" s="40" t="s">
        <v>236</v>
      </c>
      <c r="I416" s="40"/>
      <c r="J416" s="74">
        <v>15</v>
      </c>
      <c r="K416" s="381">
        <f t="shared" si="37"/>
        <v>0</v>
      </c>
      <c r="L416" s="75" t="s">
        <v>840</v>
      </c>
      <c r="M416" s="75"/>
      <c r="N416" s="76">
        <f t="shared" si="38"/>
        <v>0</v>
      </c>
      <c r="O416" s="76">
        <f t="shared" si="39"/>
        <v>0</v>
      </c>
      <c r="P416" s="77">
        <f>IF(L416="nio",0,IF(L416&gt;0,VLOOKUP(H416,'3-Productie normen'!A:J,VLOOKUP(L416,'3-Productie normen'!$B$33:$C$38,2,FALSE),FALSE)))/VLOOKUP(B416,'2-Kosten per locatie'!$A$12:$C$33,3,FALSE)</f>
        <v>0</v>
      </c>
      <c r="Q416" s="77">
        <f t="shared" si="40"/>
        <v>0</v>
      </c>
      <c r="R416" s="78" t="str">
        <f>VLOOKUP(H416,'3-Productie normen'!A:L,12,FALSE)</f>
        <v>V</v>
      </c>
      <c r="S416" s="78"/>
      <c r="U416" s="41">
        <f t="shared" si="41"/>
        <v>0</v>
      </c>
    </row>
    <row r="417" spans="1:21" ht="14.1" customHeight="1">
      <c r="A417" s="54">
        <f t="shared" si="36"/>
        <v>417</v>
      </c>
      <c r="B417" s="72" t="s">
        <v>498</v>
      </c>
      <c r="C417" s="72" t="s">
        <v>286</v>
      </c>
      <c r="D417" s="423"/>
      <c r="E417" s="423" t="s">
        <v>502</v>
      </c>
      <c r="F417" s="73">
        <v>2</v>
      </c>
      <c r="G417" s="40" t="s">
        <v>485</v>
      </c>
      <c r="H417" s="40" t="s">
        <v>259</v>
      </c>
      <c r="I417" s="40"/>
      <c r="J417" s="74">
        <v>35</v>
      </c>
      <c r="K417" s="381">
        <f t="shared" si="37"/>
        <v>0</v>
      </c>
      <c r="L417" s="75" t="s">
        <v>840</v>
      </c>
      <c r="M417" s="75"/>
      <c r="N417" s="76">
        <f t="shared" si="38"/>
        <v>0</v>
      </c>
      <c r="O417" s="76">
        <f t="shared" si="39"/>
        <v>0</v>
      </c>
      <c r="P417" s="77">
        <f>IF(L417="nio",0,IF(L417&gt;0,VLOOKUP(H417,'3-Productie normen'!A:J,VLOOKUP(L417,'3-Productie normen'!$B$33:$C$38,2,FALSE),FALSE)))/VLOOKUP(B417,'2-Kosten per locatie'!$A$12:$C$33,3,FALSE)</f>
        <v>0</v>
      </c>
      <c r="Q417" s="77">
        <f t="shared" si="40"/>
        <v>0</v>
      </c>
      <c r="R417" s="78" t="str">
        <f>VLOOKUP(H417,'3-Productie normen'!A:L,12,FALSE)</f>
        <v>V</v>
      </c>
      <c r="S417" s="78"/>
      <c r="U417" s="41">
        <f t="shared" si="41"/>
        <v>0</v>
      </c>
    </row>
    <row r="418" spans="1:21" ht="14.1" customHeight="1">
      <c r="A418" s="54">
        <f t="shared" si="36"/>
        <v>418</v>
      </c>
      <c r="B418" s="72" t="s">
        <v>498</v>
      </c>
      <c r="C418" s="72" t="s">
        <v>286</v>
      </c>
      <c r="D418" s="423"/>
      <c r="E418" s="423" t="s">
        <v>502</v>
      </c>
      <c r="F418" s="73">
        <v>3</v>
      </c>
      <c r="G418" s="40" t="s">
        <v>504</v>
      </c>
      <c r="H418" s="40" t="s">
        <v>176</v>
      </c>
      <c r="I418" s="40"/>
      <c r="J418" s="74">
        <v>7</v>
      </c>
      <c r="K418" s="381">
        <f t="shared" si="37"/>
        <v>0</v>
      </c>
      <c r="L418" s="75" t="s">
        <v>840</v>
      </c>
      <c r="M418" s="75"/>
      <c r="N418" s="76">
        <f t="shared" si="38"/>
        <v>0</v>
      </c>
      <c r="O418" s="76">
        <f t="shared" si="39"/>
        <v>0</v>
      </c>
      <c r="P418" s="77">
        <f>IF(L418="nio",0,IF(L418&gt;0,VLOOKUP(H418,'3-Productie normen'!A:J,VLOOKUP(L418,'3-Productie normen'!$B$33:$C$38,2,FALSE),FALSE)))/VLOOKUP(B418,'2-Kosten per locatie'!$A$12:$C$33,3,FALSE)</f>
        <v>0</v>
      </c>
      <c r="Q418" s="77">
        <f t="shared" si="40"/>
        <v>0</v>
      </c>
      <c r="R418" s="78" t="str">
        <f>VLOOKUP(H418,'3-Productie normen'!A:L,12,FALSE)</f>
        <v>B</v>
      </c>
      <c r="S418" s="78"/>
      <c r="U418" s="41">
        <f t="shared" si="41"/>
        <v>0</v>
      </c>
    </row>
    <row r="419" spans="1:21" ht="14.1" customHeight="1">
      <c r="A419" s="54">
        <f t="shared" si="36"/>
        <v>419</v>
      </c>
      <c r="B419" s="72" t="s">
        <v>498</v>
      </c>
      <c r="C419" s="72" t="s">
        <v>286</v>
      </c>
      <c r="D419" s="423"/>
      <c r="E419" s="423" t="s">
        <v>502</v>
      </c>
      <c r="F419" s="73">
        <v>4</v>
      </c>
      <c r="G419" s="40" t="s">
        <v>505</v>
      </c>
      <c r="H419" s="40" t="s">
        <v>278</v>
      </c>
      <c r="I419" s="40" t="s">
        <v>272</v>
      </c>
      <c r="J419" s="74">
        <v>33</v>
      </c>
      <c r="K419" s="381">
        <f t="shared" si="37"/>
        <v>0</v>
      </c>
      <c r="L419" s="75" t="s">
        <v>840</v>
      </c>
      <c r="M419" s="75"/>
      <c r="N419" s="76">
        <f t="shared" si="38"/>
        <v>0</v>
      </c>
      <c r="O419" s="76">
        <f t="shared" si="39"/>
        <v>0</v>
      </c>
      <c r="P419" s="77">
        <f>IF(L419="nio",0,IF(L419&gt;0,VLOOKUP(H419,'3-Productie normen'!A:J,VLOOKUP(L419,'3-Productie normen'!$B$33:$C$38,2,FALSE),FALSE)))/VLOOKUP(B419,'2-Kosten per locatie'!$A$12:$C$33,3,FALSE)</f>
        <v>0</v>
      </c>
      <c r="Q419" s="77">
        <f t="shared" si="40"/>
        <v>0</v>
      </c>
      <c r="R419" s="78" t="str">
        <f>VLOOKUP(H419,'3-Productie normen'!A:L,12,FALSE)</f>
        <v>S</v>
      </c>
      <c r="S419" s="78"/>
      <c r="U419" s="41">
        <f t="shared" si="41"/>
        <v>0</v>
      </c>
    </row>
    <row r="420" spans="1:21" ht="14.1" customHeight="1">
      <c r="A420" s="54">
        <f t="shared" si="36"/>
        <v>420</v>
      </c>
      <c r="B420" s="72" t="s">
        <v>498</v>
      </c>
      <c r="C420" s="72" t="s">
        <v>286</v>
      </c>
      <c r="D420" s="423"/>
      <c r="E420" s="423" t="s">
        <v>502</v>
      </c>
      <c r="F420" s="73">
        <v>5</v>
      </c>
      <c r="G420" s="40" t="s">
        <v>506</v>
      </c>
      <c r="H420" s="40" t="s">
        <v>278</v>
      </c>
      <c r="I420" s="40" t="s">
        <v>272</v>
      </c>
      <c r="J420" s="74">
        <v>33</v>
      </c>
      <c r="K420" s="381">
        <f t="shared" si="37"/>
        <v>0</v>
      </c>
      <c r="L420" s="75" t="s">
        <v>840</v>
      </c>
      <c r="M420" s="75"/>
      <c r="N420" s="76">
        <f t="shared" si="38"/>
        <v>0</v>
      </c>
      <c r="O420" s="76">
        <f t="shared" si="39"/>
        <v>0</v>
      </c>
      <c r="P420" s="77">
        <f>IF(L420="nio",0,IF(L420&gt;0,VLOOKUP(H420,'3-Productie normen'!A:J,VLOOKUP(L420,'3-Productie normen'!$B$33:$C$38,2,FALSE),FALSE)))/VLOOKUP(B420,'2-Kosten per locatie'!$A$12:$C$33,3,FALSE)</f>
        <v>0</v>
      </c>
      <c r="Q420" s="77">
        <f t="shared" si="40"/>
        <v>0</v>
      </c>
      <c r="R420" s="78" t="str">
        <f>VLOOKUP(H420,'3-Productie normen'!A:L,12,FALSE)</f>
        <v>S</v>
      </c>
      <c r="S420" s="78"/>
      <c r="U420" s="41">
        <f t="shared" si="41"/>
        <v>0</v>
      </c>
    </row>
    <row r="421" spans="1:21" ht="14.1" customHeight="1">
      <c r="A421" s="54">
        <f t="shared" si="36"/>
        <v>421</v>
      </c>
      <c r="B421" s="72" t="s">
        <v>498</v>
      </c>
      <c r="C421" s="72" t="s">
        <v>286</v>
      </c>
      <c r="D421" s="423"/>
      <c r="E421" s="423" t="s">
        <v>502</v>
      </c>
      <c r="F421" s="73">
        <v>6</v>
      </c>
      <c r="G421" s="40" t="s">
        <v>507</v>
      </c>
      <c r="H421" s="40" t="s">
        <v>17</v>
      </c>
      <c r="I421" s="40" t="s">
        <v>272</v>
      </c>
      <c r="J421" s="74">
        <v>2.8</v>
      </c>
      <c r="K421" s="381">
        <f t="shared" si="37"/>
        <v>0</v>
      </c>
      <c r="L421" s="75" t="s">
        <v>840</v>
      </c>
      <c r="M421" s="75"/>
      <c r="N421" s="76">
        <f t="shared" si="38"/>
        <v>0</v>
      </c>
      <c r="O421" s="76">
        <f t="shared" si="39"/>
        <v>0</v>
      </c>
      <c r="P421" s="77">
        <f>IF(L421="nio",0,IF(L421&gt;0,VLOOKUP(H421,'3-Productie normen'!A:J,VLOOKUP(L421,'3-Productie normen'!$B$33:$C$38,2,FALSE),FALSE)))/VLOOKUP(B421,'2-Kosten per locatie'!$A$12:$C$33,3,FALSE)</f>
        <v>0</v>
      </c>
      <c r="Q421" s="77">
        <f t="shared" si="40"/>
        <v>0</v>
      </c>
      <c r="R421" s="78" t="str">
        <f>VLOOKUP(H421,'3-Productie normen'!A:L,12,FALSE)</f>
        <v>S</v>
      </c>
      <c r="S421" s="78"/>
      <c r="U421" s="41">
        <f t="shared" si="41"/>
        <v>0</v>
      </c>
    </row>
    <row r="422" spans="1:21" ht="14.1" customHeight="1">
      <c r="A422" s="54">
        <f t="shared" si="36"/>
        <v>422</v>
      </c>
      <c r="B422" s="72" t="s">
        <v>498</v>
      </c>
      <c r="C422" s="72" t="s">
        <v>286</v>
      </c>
      <c r="D422" s="423"/>
      <c r="E422" s="423" t="s">
        <v>502</v>
      </c>
      <c r="F422" s="73">
        <v>7</v>
      </c>
      <c r="G422" s="40" t="s">
        <v>286</v>
      </c>
      <c r="H422" s="40" t="s">
        <v>286</v>
      </c>
      <c r="I422" s="40" t="s">
        <v>287</v>
      </c>
      <c r="J422" s="74">
        <v>200</v>
      </c>
      <c r="K422" s="381">
        <f t="shared" si="37"/>
        <v>0</v>
      </c>
      <c r="L422" s="75" t="s">
        <v>840</v>
      </c>
      <c r="M422" s="75"/>
      <c r="N422" s="76">
        <f t="shared" si="38"/>
        <v>0</v>
      </c>
      <c r="O422" s="76">
        <f t="shared" si="39"/>
        <v>0</v>
      </c>
      <c r="P422" s="77">
        <f>IF(L422="nio",0,IF(L422&gt;0,VLOOKUP(H422,'3-Productie normen'!A:J,VLOOKUP(L422,'3-Productie normen'!$B$33:$C$38,2,FALSE),FALSE)))/VLOOKUP(B422,'2-Kosten per locatie'!$A$12:$C$33,3,FALSE)</f>
        <v>0</v>
      </c>
      <c r="Q422" s="77">
        <f t="shared" si="40"/>
        <v>0</v>
      </c>
      <c r="R422" s="78" t="str">
        <f>VLOOKUP(H422,'3-Productie normen'!A:L,12,FALSE)</f>
        <v>V</v>
      </c>
      <c r="S422" s="78"/>
      <c r="U422" s="41">
        <f t="shared" si="41"/>
        <v>0</v>
      </c>
    </row>
    <row r="423" spans="1:21" ht="14.1" customHeight="1">
      <c r="A423" s="54">
        <f t="shared" si="36"/>
        <v>423</v>
      </c>
      <c r="B423" s="72" t="s">
        <v>498</v>
      </c>
      <c r="C423" s="72" t="s">
        <v>286</v>
      </c>
      <c r="D423" s="423"/>
      <c r="E423" s="423" t="s">
        <v>502</v>
      </c>
      <c r="F423" s="73">
        <v>8</v>
      </c>
      <c r="G423" s="40" t="s">
        <v>508</v>
      </c>
      <c r="H423" s="40" t="s">
        <v>286</v>
      </c>
      <c r="I423" s="40" t="s">
        <v>287</v>
      </c>
      <c r="J423" s="74">
        <v>19</v>
      </c>
      <c r="K423" s="381">
        <f t="shared" si="37"/>
        <v>0</v>
      </c>
      <c r="L423" s="75" t="s">
        <v>840</v>
      </c>
      <c r="M423" s="75"/>
      <c r="N423" s="76">
        <f t="shared" si="38"/>
        <v>0</v>
      </c>
      <c r="O423" s="76">
        <f t="shared" si="39"/>
        <v>0</v>
      </c>
      <c r="P423" s="77">
        <f>IF(L423="nio",0,IF(L423&gt;0,VLOOKUP(H423,'3-Productie normen'!A:J,VLOOKUP(L423,'3-Productie normen'!$B$33:$C$38,2,FALSE),FALSE)))/VLOOKUP(B423,'2-Kosten per locatie'!$A$12:$C$33,3,FALSE)</f>
        <v>0</v>
      </c>
      <c r="Q423" s="77">
        <f t="shared" si="40"/>
        <v>0</v>
      </c>
      <c r="R423" s="78" t="str">
        <f>VLOOKUP(H423,'3-Productie normen'!A:L,12,FALSE)</f>
        <v>V</v>
      </c>
      <c r="S423" s="78"/>
      <c r="U423" s="41">
        <f t="shared" si="41"/>
        <v>0</v>
      </c>
    </row>
    <row r="424" spans="1:21" ht="14.1" customHeight="1">
      <c r="A424" s="54">
        <f t="shared" si="36"/>
        <v>424</v>
      </c>
      <c r="B424" s="72" t="s">
        <v>509</v>
      </c>
      <c r="C424" s="72"/>
      <c r="D424" s="423" t="s">
        <v>510</v>
      </c>
      <c r="E424" s="423" t="s">
        <v>511</v>
      </c>
      <c r="F424" s="73">
        <v>1</v>
      </c>
      <c r="G424" s="40" t="s">
        <v>485</v>
      </c>
      <c r="H424" s="40" t="s">
        <v>259</v>
      </c>
      <c r="I424" s="40" t="s">
        <v>229</v>
      </c>
      <c r="J424" s="74">
        <v>84.23</v>
      </c>
      <c r="K424" s="381">
        <f t="shared" si="37"/>
        <v>200</v>
      </c>
      <c r="L424" s="75">
        <v>200</v>
      </c>
      <c r="M424" s="75"/>
      <c r="N424" s="76" t="e">
        <f t="shared" si="38"/>
        <v>#DIV/0!</v>
      </c>
      <c r="O424" s="76">
        <f t="shared" si="39"/>
        <v>0</v>
      </c>
      <c r="P424" s="77">
        <f>IF(L424="nio",0,IF(L424&gt;0,VLOOKUP(H424,'3-Productie normen'!A:J,VLOOKUP(L424,'3-Productie normen'!$B$33:$C$38,2,FALSE),FALSE)))/VLOOKUP(B424,'2-Kosten per locatie'!$A$12:$C$33,3,FALSE)</f>
        <v>0</v>
      </c>
      <c r="Q424" s="77">
        <f t="shared" si="40"/>
        <v>0</v>
      </c>
      <c r="R424" s="78" t="str">
        <f>VLOOKUP(H424,'3-Productie normen'!A:L,12,FALSE)</f>
        <v>V</v>
      </c>
      <c r="S424" s="78"/>
      <c r="U424" s="41">
        <f t="shared" si="41"/>
        <v>16846</v>
      </c>
    </row>
    <row r="425" spans="1:21" ht="14.1" customHeight="1">
      <c r="A425" s="54">
        <f t="shared" si="36"/>
        <v>425</v>
      </c>
      <c r="B425" s="72" t="s">
        <v>509</v>
      </c>
      <c r="C425" s="72"/>
      <c r="D425" s="423" t="s">
        <v>510</v>
      </c>
      <c r="E425" s="423" t="s">
        <v>502</v>
      </c>
      <c r="F425" s="73" t="s">
        <v>512</v>
      </c>
      <c r="G425" s="40" t="s">
        <v>246</v>
      </c>
      <c r="H425" s="40" t="s">
        <v>246</v>
      </c>
      <c r="I425" s="40" t="s">
        <v>229</v>
      </c>
      <c r="J425" s="74">
        <v>67.98</v>
      </c>
      <c r="K425" s="381">
        <f t="shared" si="37"/>
        <v>200</v>
      </c>
      <c r="L425" s="75">
        <v>200</v>
      </c>
      <c r="M425" s="75"/>
      <c r="N425" s="76" t="e">
        <f t="shared" si="38"/>
        <v>#DIV/0!</v>
      </c>
      <c r="O425" s="76">
        <f t="shared" si="39"/>
        <v>0</v>
      </c>
      <c r="P425" s="77">
        <f>IF(L425="nio",0,IF(L425&gt;0,VLOOKUP(H425,'3-Productie normen'!A:J,VLOOKUP(L425,'3-Productie normen'!$B$33:$C$38,2,FALSE),FALSE)))/VLOOKUP(B425,'2-Kosten per locatie'!$A$12:$C$33,3,FALSE)</f>
        <v>0</v>
      </c>
      <c r="Q425" s="77">
        <f t="shared" si="40"/>
        <v>0</v>
      </c>
      <c r="R425" s="78" t="str">
        <f>VLOOKUP(H425,'3-Productie normen'!A:L,12,FALSE)</f>
        <v>V</v>
      </c>
      <c r="S425" s="78"/>
      <c r="U425" s="41">
        <f t="shared" si="41"/>
        <v>13596</v>
      </c>
    </row>
    <row r="426" spans="1:21" ht="14.1" customHeight="1">
      <c r="A426" s="54">
        <f t="shared" si="36"/>
        <v>426</v>
      </c>
      <c r="B426" s="72" t="s">
        <v>509</v>
      </c>
      <c r="C426" s="72"/>
      <c r="D426" s="423" t="s">
        <v>510</v>
      </c>
      <c r="E426" s="423" t="s">
        <v>511</v>
      </c>
      <c r="F426" s="73">
        <v>2</v>
      </c>
      <c r="G426" s="40" t="s">
        <v>265</v>
      </c>
      <c r="H426" s="40" t="s">
        <v>265</v>
      </c>
      <c r="I426" s="40" t="s">
        <v>229</v>
      </c>
      <c r="J426" s="74">
        <v>54.26</v>
      </c>
      <c r="K426" s="381">
        <f t="shared" si="37"/>
        <v>200</v>
      </c>
      <c r="L426" s="75">
        <v>200</v>
      </c>
      <c r="M426" s="75"/>
      <c r="N426" s="76" t="e">
        <f t="shared" si="38"/>
        <v>#DIV/0!</v>
      </c>
      <c r="O426" s="76">
        <f t="shared" si="39"/>
        <v>0</v>
      </c>
      <c r="P426" s="77">
        <f>IF(L426="nio",0,IF(L426&gt;0,VLOOKUP(H426,'3-Productie normen'!A:J,VLOOKUP(L426,'3-Productie normen'!$B$33:$C$38,2,FALSE),FALSE)))/VLOOKUP(B426,'2-Kosten per locatie'!$A$12:$C$33,3,FALSE)</f>
        <v>0</v>
      </c>
      <c r="Q426" s="77">
        <f t="shared" si="40"/>
        <v>0</v>
      </c>
      <c r="R426" s="78" t="str">
        <f>VLOOKUP(H426,'3-Productie normen'!A:L,12,FALSE)</f>
        <v>L</v>
      </c>
      <c r="S426" s="78"/>
      <c r="U426" s="41">
        <f t="shared" si="41"/>
        <v>10852</v>
      </c>
    </row>
    <row r="427" spans="1:21" ht="14.1" customHeight="1">
      <c r="A427" s="54">
        <f t="shared" si="36"/>
        <v>427</v>
      </c>
      <c r="B427" s="72" t="s">
        <v>509</v>
      </c>
      <c r="C427" s="72"/>
      <c r="D427" s="423" t="s">
        <v>510</v>
      </c>
      <c r="E427" s="423" t="s">
        <v>511</v>
      </c>
      <c r="F427" s="73">
        <v>3</v>
      </c>
      <c r="G427" s="40" t="s">
        <v>265</v>
      </c>
      <c r="H427" s="40" t="s">
        <v>265</v>
      </c>
      <c r="I427" s="40" t="s">
        <v>229</v>
      </c>
      <c r="J427" s="74">
        <v>53.36</v>
      </c>
      <c r="K427" s="381">
        <f t="shared" si="37"/>
        <v>200</v>
      </c>
      <c r="L427" s="75">
        <v>200</v>
      </c>
      <c r="M427" s="75"/>
      <c r="N427" s="76" t="e">
        <f t="shared" si="38"/>
        <v>#DIV/0!</v>
      </c>
      <c r="O427" s="76">
        <f t="shared" si="39"/>
        <v>0</v>
      </c>
      <c r="P427" s="77">
        <f>IF(L427="nio",0,IF(L427&gt;0,VLOOKUP(H427,'3-Productie normen'!A:J,VLOOKUP(L427,'3-Productie normen'!$B$33:$C$38,2,FALSE),FALSE)))/VLOOKUP(B427,'2-Kosten per locatie'!$A$12:$C$33,3,FALSE)</f>
        <v>0</v>
      </c>
      <c r="Q427" s="77">
        <f t="shared" si="40"/>
        <v>0</v>
      </c>
      <c r="R427" s="78" t="str">
        <f>VLOOKUP(H427,'3-Productie normen'!A:L,12,FALSE)</f>
        <v>L</v>
      </c>
      <c r="S427" s="78"/>
      <c r="U427" s="41">
        <f t="shared" si="41"/>
        <v>10672</v>
      </c>
    </row>
    <row r="428" spans="1:21" ht="14.1" customHeight="1">
      <c r="A428" s="54">
        <f t="shared" si="36"/>
        <v>428</v>
      </c>
      <c r="B428" s="72" t="s">
        <v>509</v>
      </c>
      <c r="C428" s="72"/>
      <c r="D428" s="423" t="s">
        <v>510</v>
      </c>
      <c r="E428" s="423" t="s">
        <v>502</v>
      </c>
      <c r="F428" s="73" t="s">
        <v>513</v>
      </c>
      <c r="G428" s="40" t="s">
        <v>17</v>
      </c>
      <c r="H428" s="40" t="s">
        <v>17</v>
      </c>
      <c r="I428" s="40" t="s">
        <v>487</v>
      </c>
      <c r="J428" s="74">
        <v>1.1499999999999999</v>
      </c>
      <c r="K428" s="381">
        <f t="shared" si="37"/>
        <v>200</v>
      </c>
      <c r="L428" s="75">
        <v>200</v>
      </c>
      <c r="M428" s="75"/>
      <c r="N428" s="76" t="e">
        <f t="shared" si="38"/>
        <v>#DIV/0!</v>
      </c>
      <c r="O428" s="76">
        <f t="shared" si="39"/>
        <v>0</v>
      </c>
      <c r="P428" s="77">
        <f>IF(L428="nio",0,IF(L428&gt;0,VLOOKUP(H428,'3-Productie normen'!A:J,VLOOKUP(L428,'3-Productie normen'!$B$33:$C$38,2,FALSE),FALSE)))/VLOOKUP(B428,'2-Kosten per locatie'!$A$12:$C$33,3,FALSE)</f>
        <v>0</v>
      </c>
      <c r="Q428" s="77">
        <f t="shared" si="40"/>
        <v>0</v>
      </c>
      <c r="R428" s="78" t="str">
        <f>VLOOKUP(H428,'3-Productie normen'!A:L,12,FALSE)</f>
        <v>S</v>
      </c>
      <c r="S428" s="78"/>
      <c r="U428" s="41">
        <f t="shared" si="41"/>
        <v>229.99999999999997</v>
      </c>
    </row>
    <row r="429" spans="1:21" ht="14.1" customHeight="1">
      <c r="A429" s="54">
        <f t="shared" si="36"/>
        <v>429</v>
      </c>
      <c r="B429" s="72" t="s">
        <v>509</v>
      </c>
      <c r="C429" s="72"/>
      <c r="D429" s="423" t="s">
        <v>510</v>
      </c>
      <c r="E429" s="423" t="s">
        <v>511</v>
      </c>
      <c r="F429" s="73">
        <v>4</v>
      </c>
      <c r="G429" s="40" t="s">
        <v>17</v>
      </c>
      <c r="H429" s="40" t="s">
        <v>17</v>
      </c>
      <c r="I429" s="40" t="s">
        <v>229</v>
      </c>
      <c r="J429" s="74">
        <v>7.02</v>
      </c>
      <c r="K429" s="381">
        <f t="shared" si="37"/>
        <v>200</v>
      </c>
      <c r="L429" s="75">
        <v>200</v>
      </c>
      <c r="M429" s="75"/>
      <c r="N429" s="76" t="e">
        <f t="shared" si="38"/>
        <v>#DIV/0!</v>
      </c>
      <c r="O429" s="76">
        <f t="shared" si="39"/>
        <v>0</v>
      </c>
      <c r="P429" s="77">
        <f>IF(L429="nio",0,IF(L429&gt;0,VLOOKUP(H429,'3-Productie normen'!A:J,VLOOKUP(L429,'3-Productie normen'!$B$33:$C$38,2,FALSE),FALSE)))/VLOOKUP(B429,'2-Kosten per locatie'!$A$12:$C$33,3,FALSE)</f>
        <v>0</v>
      </c>
      <c r="Q429" s="77">
        <f t="shared" si="40"/>
        <v>0</v>
      </c>
      <c r="R429" s="78" t="str">
        <f>VLOOKUP(H429,'3-Productie normen'!A:L,12,FALSE)</f>
        <v>S</v>
      </c>
      <c r="S429" s="78"/>
      <c r="U429" s="41">
        <f t="shared" si="41"/>
        <v>1404</v>
      </c>
    </row>
    <row r="430" spans="1:21" ht="14.1" customHeight="1">
      <c r="A430" s="54">
        <f t="shared" si="36"/>
        <v>430</v>
      </c>
      <c r="B430" s="72" t="s">
        <v>509</v>
      </c>
      <c r="C430" s="72"/>
      <c r="D430" s="423" t="s">
        <v>510</v>
      </c>
      <c r="E430" s="423" t="s">
        <v>502</v>
      </c>
      <c r="F430" s="73" t="s">
        <v>514</v>
      </c>
      <c r="G430" s="40" t="s">
        <v>176</v>
      </c>
      <c r="H430" s="40" t="s">
        <v>176</v>
      </c>
      <c r="I430" s="40" t="s">
        <v>229</v>
      </c>
      <c r="J430" s="74">
        <v>9.6999999999999993</v>
      </c>
      <c r="K430" s="381">
        <f t="shared" si="37"/>
        <v>200</v>
      </c>
      <c r="L430" s="75">
        <v>200</v>
      </c>
      <c r="M430" s="75"/>
      <c r="N430" s="76" t="e">
        <f t="shared" si="38"/>
        <v>#DIV/0!</v>
      </c>
      <c r="O430" s="76">
        <f t="shared" si="39"/>
        <v>0</v>
      </c>
      <c r="P430" s="77">
        <f>IF(L430="nio",0,IF(L430&gt;0,VLOOKUP(H430,'3-Productie normen'!A:J,VLOOKUP(L430,'3-Productie normen'!$B$33:$C$38,2,FALSE),FALSE)))/VLOOKUP(B430,'2-Kosten per locatie'!$A$12:$C$33,3,FALSE)</f>
        <v>0</v>
      </c>
      <c r="Q430" s="77">
        <f t="shared" si="40"/>
        <v>0</v>
      </c>
      <c r="R430" s="78" t="str">
        <f>VLOOKUP(H430,'3-Productie normen'!A:L,12,FALSE)</f>
        <v>B</v>
      </c>
      <c r="S430" s="78"/>
      <c r="U430" s="41">
        <f t="shared" si="41"/>
        <v>1939.9999999999998</v>
      </c>
    </row>
    <row r="431" spans="1:21" ht="14.1" customHeight="1">
      <c r="A431" s="54">
        <f t="shared" si="36"/>
        <v>431</v>
      </c>
      <c r="B431" s="72" t="s">
        <v>509</v>
      </c>
      <c r="C431" s="72"/>
      <c r="D431" s="423" t="s">
        <v>510</v>
      </c>
      <c r="E431" s="423" t="s">
        <v>511</v>
      </c>
      <c r="F431" s="73">
        <v>5</v>
      </c>
      <c r="G431" s="40" t="s">
        <v>17</v>
      </c>
      <c r="H431" s="40" t="s">
        <v>17</v>
      </c>
      <c r="I431" s="40" t="s">
        <v>229</v>
      </c>
      <c r="J431" s="74">
        <v>7.02</v>
      </c>
      <c r="K431" s="381">
        <f t="shared" si="37"/>
        <v>200</v>
      </c>
      <c r="L431" s="75">
        <v>200</v>
      </c>
      <c r="M431" s="75"/>
      <c r="N431" s="76" t="e">
        <f t="shared" si="38"/>
        <v>#DIV/0!</v>
      </c>
      <c r="O431" s="76">
        <f t="shared" si="39"/>
        <v>0</v>
      </c>
      <c r="P431" s="77">
        <f>IF(L431="nio",0,IF(L431&gt;0,VLOOKUP(H431,'3-Productie normen'!A:J,VLOOKUP(L431,'3-Productie normen'!$B$33:$C$38,2,FALSE),FALSE)))/VLOOKUP(B431,'2-Kosten per locatie'!$A$12:$C$33,3,FALSE)</f>
        <v>0</v>
      </c>
      <c r="Q431" s="77">
        <f t="shared" si="40"/>
        <v>0</v>
      </c>
      <c r="R431" s="78" t="str">
        <f>VLOOKUP(H431,'3-Productie normen'!A:L,12,FALSE)</f>
        <v>S</v>
      </c>
      <c r="S431" s="78"/>
      <c r="U431" s="41">
        <f t="shared" si="41"/>
        <v>1404</v>
      </c>
    </row>
    <row r="432" spans="1:21" ht="14.1" customHeight="1">
      <c r="A432" s="54">
        <f t="shared" si="36"/>
        <v>432</v>
      </c>
      <c r="B432" s="72" t="s">
        <v>509</v>
      </c>
      <c r="C432" s="72"/>
      <c r="D432" s="423" t="s">
        <v>510</v>
      </c>
      <c r="E432" s="423" t="s">
        <v>511</v>
      </c>
      <c r="F432" s="73">
        <v>6</v>
      </c>
      <c r="G432" s="40" t="s">
        <v>265</v>
      </c>
      <c r="H432" s="40" t="s">
        <v>265</v>
      </c>
      <c r="I432" s="40" t="s">
        <v>229</v>
      </c>
      <c r="J432" s="74">
        <v>49.19</v>
      </c>
      <c r="K432" s="381">
        <f t="shared" si="37"/>
        <v>200</v>
      </c>
      <c r="L432" s="75">
        <v>200</v>
      </c>
      <c r="M432" s="75"/>
      <c r="N432" s="76" t="e">
        <f t="shared" si="38"/>
        <v>#DIV/0!</v>
      </c>
      <c r="O432" s="76">
        <f t="shared" si="39"/>
        <v>0</v>
      </c>
      <c r="P432" s="77">
        <f>IF(L432="nio",0,IF(L432&gt;0,VLOOKUP(H432,'3-Productie normen'!A:J,VLOOKUP(L432,'3-Productie normen'!$B$33:$C$38,2,FALSE),FALSE)))/VLOOKUP(B432,'2-Kosten per locatie'!$A$12:$C$33,3,FALSE)</f>
        <v>0</v>
      </c>
      <c r="Q432" s="77">
        <f t="shared" si="40"/>
        <v>0</v>
      </c>
      <c r="R432" s="78" t="str">
        <f>VLOOKUP(H432,'3-Productie normen'!A:L,12,FALSE)</f>
        <v>L</v>
      </c>
      <c r="S432" s="78"/>
      <c r="U432" s="41">
        <f t="shared" si="41"/>
        <v>9838</v>
      </c>
    </row>
    <row r="433" spans="1:21" ht="14.1" customHeight="1">
      <c r="A433" s="54">
        <f t="shared" si="36"/>
        <v>433</v>
      </c>
      <c r="B433" s="72" t="s">
        <v>509</v>
      </c>
      <c r="C433" s="72"/>
      <c r="D433" s="423" t="s">
        <v>510</v>
      </c>
      <c r="E433" s="423" t="s">
        <v>511</v>
      </c>
      <c r="F433" s="73">
        <v>7</v>
      </c>
      <c r="G433" s="40" t="s">
        <v>265</v>
      </c>
      <c r="H433" s="40" t="s">
        <v>265</v>
      </c>
      <c r="I433" s="40" t="s">
        <v>229</v>
      </c>
      <c r="J433" s="74">
        <v>54.76</v>
      </c>
      <c r="K433" s="381">
        <f t="shared" si="37"/>
        <v>200</v>
      </c>
      <c r="L433" s="75">
        <v>200</v>
      </c>
      <c r="M433" s="75"/>
      <c r="N433" s="76" t="e">
        <f t="shared" si="38"/>
        <v>#DIV/0!</v>
      </c>
      <c r="O433" s="76">
        <f t="shared" si="39"/>
        <v>0</v>
      </c>
      <c r="P433" s="77">
        <f>IF(L433="nio",0,IF(L433&gt;0,VLOOKUP(H433,'3-Productie normen'!A:J,VLOOKUP(L433,'3-Productie normen'!$B$33:$C$38,2,FALSE),FALSE)))/VLOOKUP(B433,'2-Kosten per locatie'!$A$12:$C$33,3,FALSE)</f>
        <v>0</v>
      </c>
      <c r="Q433" s="77">
        <f t="shared" si="40"/>
        <v>0</v>
      </c>
      <c r="R433" s="78" t="str">
        <f>VLOOKUP(H433,'3-Productie normen'!A:L,12,FALSE)</f>
        <v>L</v>
      </c>
      <c r="S433" s="78"/>
      <c r="U433" s="41">
        <f t="shared" si="41"/>
        <v>10952</v>
      </c>
    </row>
    <row r="434" spans="1:21" ht="14.1" customHeight="1">
      <c r="A434" s="54">
        <f t="shared" si="36"/>
        <v>434</v>
      </c>
      <c r="B434" s="72" t="s">
        <v>509</v>
      </c>
      <c r="C434" s="72"/>
      <c r="D434" s="423" t="s">
        <v>510</v>
      </c>
      <c r="E434" s="423" t="s">
        <v>511</v>
      </c>
      <c r="F434" s="73">
        <v>8</v>
      </c>
      <c r="G434" s="40" t="s">
        <v>515</v>
      </c>
      <c r="H434" s="40" t="s">
        <v>176</v>
      </c>
      <c r="I434" s="40" t="s">
        <v>229</v>
      </c>
      <c r="J434" s="74">
        <v>34.619999999999997</v>
      </c>
      <c r="K434" s="381">
        <f t="shared" si="37"/>
        <v>200</v>
      </c>
      <c r="L434" s="75">
        <v>200</v>
      </c>
      <c r="M434" s="75"/>
      <c r="N434" s="76" t="e">
        <f t="shared" si="38"/>
        <v>#DIV/0!</v>
      </c>
      <c r="O434" s="76">
        <f t="shared" si="39"/>
        <v>0</v>
      </c>
      <c r="P434" s="77">
        <f>IF(L434="nio",0,IF(L434&gt;0,VLOOKUP(H434,'3-Productie normen'!A:J,VLOOKUP(L434,'3-Productie normen'!$B$33:$C$38,2,FALSE),FALSE)))/VLOOKUP(B434,'2-Kosten per locatie'!$A$12:$C$33,3,FALSE)</f>
        <v>0</v>
      </c>
      <c r="Q434" s="77">
        <f t="shared" si="40"/>
        <v>0</v>
      </c>
      <c r="R434" s="78" t="str">
        <f>VLOOKUP(H434,'3-Productie normen'!A:L,12,FALSE)</f>
        <v>B</v>
      </c>
      <c r="S434" s="78"/>
      <c r="U434" s="41">
        <f t="shared" si="41"/>
        <v>6923.9999999999991</v>
      </c>
    </row>
    <row r="435" spans="1:21" ht="14.1" customHeight="1">
      <c r="A435" s="54">
        <f t="shared" si="36"/>
        <v>435</v>
      </c>
      <c r="B435" s="72" t="s">
        <v>509</v>
      </c>
      <c r="C435" s="72"/>
      <c r="D435" s="423" t="s">
        <v>510</v>
      </c>
      <c r="E435" s="423" t="s">
        <v>511</v>
      </c>
      <c r="F435" s="73">
        <v>9</v>
      </c>
      <c r="G435" s="40" t="s">
        <v>516</v>
      </c>
      <c r="H435" s="40" t="s">
        <v>177</v>
      </c>
      <c r="I435" s="40" t="s">
        <v>229</v>
      </c>
      <c r="J435" s="74">
        <v>13.3</v>
      </c>
      <c r="K435" s="381">
        <f t="shared" si="37"/>
        <v>200</v>
      </c>
      <c r="L435" s="75">
        <v>200</v>
      </c>
      <c r="M435" s="75"/>
      <c r="N435" s="76" t="e">
        <f t="shared" si="38"/>
        <v>#DIV/0!</v>
      </c>
      <c r="O435" s="76">
        <f t="shared" si="39"/>
        <v>0</v>
      </c>
      <c r="P435" s="77">
        <f>IF(L435="nio",0,IF(L435&gt;0,VLOOKUP(H435,'3-Productie normen'!A:J,VLOOKUP(L435,'3-Productie normen'!$B$33:$C$38,2,FALSE),FALSE)))/VLOOKUP(B435,'2-Kosten per locatie'!$A$12:$C$33,3,FALSE)</f>
        <v>0</v>
      </c>
      <c r="Q435" s="77">
        <f t="shared" si="40"/>
        <v>0</v>
      </c>
      <c r="R435" s="78" t="str">
        <f>VLOOKUP(H435,'3-Productie normen'!A:L,12,FALSE)</f>
        <v>V</v>
      </c>
      <c r="S435" s="78"/>
      <c r="U435" s="41">
        <f t="shared" si="41"/>
        <v>2660</v>
      </c>
    </row>
    <row r="436" spans="1:21" ht="14.1" customHeight="1">
      <c r="A436" s="54">
        <f t="shared" si="36"/>
        <v>436</v>
      </c>
      <c r="B436" s="72" t="s">
        <v>509</v>
      </c>
      <c r="C436" s="72"/>
      <c r="D436" s="423" t="s">
        <v>510</v>
      </c>
      <c r="E436" s="423" t="s">
        <v>511</v>
      </c>
      <c r="F436" s="73">
        <v>10</v>
      </c>
      <c r="G436" s="40" t="s">
        <v>484</v>
      </c>
      <c r="H436" s="40" t="s">
        <v>90</v>
      </c>
      <c r="I436" s="40" t="s">
        <v>237</v>
      </c>
      <c r="J436" s="74">
        <v>9.4</v>
      </c>
      <c r="K436" s="381">
        <f t="shared" si="37"/>
        <v>200</v>
      </c>
      <c r="L436" s="75">
        <v>200</v>
      </c>
      <c r="M436" s="75"/>
      <c r="N436" s="76" t="e">
        <f t="shared" si="38"/>
        <v>#DIV/0!</v>
      </c>
      <c r="O436" s="76">
        <f t="shared" si="39"/>
        <v>0</v>
      </c>
      <c r="P436" s="77">
        <f>IF(L436="nio",0,IF(L436&gt;0,VLOOKUP(H436,'3-Productie normen'!A:J,VLOOKUP(L436,'3-Productie normen'!$B$33:$C$38,2,FALSE),FALSE)))/VLOOKUP(B436,'2-Kosten per locatie'!$A$12:$C$33,3,FALSE)</f>
        <v>0</v>
      </c>
      <c r="Q436" s="77">
        <f t="shared" si="40"/>
        <v>0</v>
      </c>
      <c r="R436" s="78" t="str">
        <f>VLOOKUP(H436,'3-Productie normen'!A:L,12,FALSE)</f>
        <v>V</v>
      </c>
      <c r="S436" s="78"/>
      <c r="U436" s="41">
        <f t="shared" si="41"/>
        <v>1880</v>
      </c>
    </row>
    <row r="437" spans="1:21" ht="14.1" customHeight="1">
      <c r="A437" s="54">
        <f t="shared" si="36"/>
        <v>437</v>
      </c>
      <c r="B437" s="72" t="s">
        <v>509</v>
      </c>
      <c r="C437" s="72"/>
      <c r="D437" s="423" t="s">
        <v>510</v>
      </c>
      <c r="E437" s="423" t="s">
        <v>511</v>
      </c>
      <c r="F437" s="73">
        <v>11</v>
      </c>
      <c r="G437" s="40" t="s">
        <v>236</v>
      </c>
      <c r="H437" s="40" t="s">
        <v>259</v>
      </c>
      <c r="I437" s="40" t="s">
        <v>239</v>
      </c>
      <c r="J437" s="74">
        <v>4.93</v>
      </c>
      <c r="K437" s="381">
        <f t="shared" si="37"/>
        <v>200</v>
      </c>
      <c r="L437" s="75">
        <v>200</v>
      </c>
      <c r="M437" s="75"/>
      <c r="N437" s="76" t="e">
        <f t="shared" si="38"/>
        <v>#DIV/0!</v>
      </c>
      <c r="O437" s="76">
        <f t="shared" si="39"/>
        <v>0</v>
      </c>
      <c r="P437" s="77">
        <f>IF(L437="nio",0,IF(L437&gt;0,VLOOKUP(H437,'3-Productie normen'!A:J,VLOOKUP(L437,'3-Productie normen'!$B$33:$C$38,2,FALSE),FALSE)))/VLOOKUP(B437,'2-Kosten per locatie'!$A$12:$C$33,3,FALSE)</f>
        <v>0</v>
      </c>
      <c r="Q437" s="77">
        <f t="shared" si="40"/>
        <v>0</v>
      </c>
      <c r="R437" s="78" t="str">
        <f>VLOOKUP(H437,'3-Productie normen'!A:L,12,FALSE)</f>
        <v>V</v>
      </c>
      <c r="S437" s="78"/>
      <c r="U437" s="41">
        <f t="shared" si="41"/>
        <v>986</v>
      </c>
    </row>
    <row r="438" spans="1:21" ht="14.1" customHeight="1">
      <c r="A438" s="54">
        <f t="shared" si="36"/>
        <v>438</v>
      </c>
      <c r="B438" s="72" t="s">
        <v>509</v>
      </c>
      <c r="C438" s="72"/>
      <c r="D438" s="423" t="s">
        <v>510</v>
      </c>
      <c r="E438" s="423" t="s">
        <v>502</v>
      </c>
      <c r="F438" s="73">
        <v>12</v>
      </c>
      <c r="G438" s="40" t="s">
        <v>517</v>
      </c>
      <c r="H438" s="40" t="s">
        <v>259</v>
      </c>
      <c r="I438" s="40" t="s">
        <v>229</v>
      </c>
      <c r="J438" s="74">
        <v>3.6</v>
      </c>
      <c r="K438" s="381">
        <f t="shared" si="37"/>
        <v>0</v>
      </c>
      <c r="L438" s="75">
        <v>0</v>
      </c>
      <c r="M438" s="75"/>
      <c r="N438" s="76">
        <f t="shared" si="38"/>
        <v>0</v>
      </c>
      <c r="O438" s="76">
        <f t="shared" si="39"/>
        <v>0</v>
      </c>
      <c r="P438" s="77">
        <f>IF(L438="nio",0,IF(L438&gt;0,VLOOKUP(H438,'3-Productie normen'!A:J,VLOOKUP(L438,'3-Productie normen'!$B$33:$C$38,2,FALSE),FALSE)))/VLOOKUP(B438,'2-Kosten per locatie'!$A$12:$C$33,3,FALSE)</f>
        <v>0</v>
      </c>
      <c r="Q438" s="77">
        <f t="shared" si="40"/>
        <v>0</v>
      </c>
      <c r="R438" s="78" t="str">
        <f>VLOOKUP(H438,'3-Productie normen'!A:L,12,FALSE)</f>
        <v>V</v>
      </c>
      <c r="S438" s="78"/>
      <c r="U438" s="41">
        <f t="shared" si="41"/>
        <v>0</v>
      </c>
    </row>
    <row r="439" spans="1:21" ht="14.1" customHeight="1">
      <c r="A439" s="54">
        <f t="shared" si="36"/>
        <v>439</v>
      </c>
      <c r="B439" s="72" t="s">
        <v>509</v>
      </c>
      <c r="C439" s="72"/>
      <c r="D439" s="423" t="s">
        <v>510</v>
      </c>
      <c r="E439" s="423" t="s">
        <v>502</v>
      </c>
      <c r="F439" s="73" t="s">
        <v>518</v>
      </c>
      <c r="G439" s="40" t="s">
        <v>353</v>
      </c>
      <c r="H439" s="40" t="s">
        <v>353</v>
      </c>
      <c r="I439" s="40" t="s">
        <v>519</v>
      </c>
      <c r="J439" s="74">
        <v>91.48</v>
      </c>
      <c r="K439" s="381">
        <f t="shared" si="37"/>
        <v>200</v>
      </c>
      <c r="L439" s="75">
        <v>200</v>
      </c>
      <c r="M439" s="75"/>
      <c r="N439" s="76" t="e">
        <f t="shared" si="38"/>
        <v>#DIV/0!</v>
      </c>
      <c r="O439" s="76">
        <f t="shared" si="39"/>
        <v>0</v>
      </c>
      <c r="P439" s="77">
        <f>IF(L439="nio",0,IF(L439&gt;0,VLOOKUP(H439,'3-Productie normen'!A:J,VLOOKUP(L439,'3-Productie normen'!$B$33:$C$38,2,FALSE),FALSE)))/VLOOKUP(B439,'2-Kosten per locatie'!$A$12:$C$33,3,FALSE)</f>
        <v>0</v>
      </c>
      <c r="Q439" s="77">
        <f t="shared" si="40"/>
        <v>0</v>
      </c>
      <c r="R439" s="78" t="str">
        <f>VLOOKUP(H439,'3-Productie normen'!A:L,12,FALSE)</f>
        <v>L</v>
      </c>
      <c r="S439" s="78"/>
      <c r="U439" s="41">
        <f t="shared" si="41"/>
        <v>18296</v>
      </c>
    </row>
    <row r="440" spans="1:21" ht="14.1" customHeight="1">
      <c r="A440" s="54">
        <f t="shared" si="36"/>
        <v>440</v>
      </c>
      <c r="B440" s="72" t="s">
        <v>509</v>
      </c>
      <c r="C440" s="72"/>
      <c r="D440" s="423" t="s">
        <v>510</v>
      </c>
      <c r="E440" s="423" t="s">
        <v>301</v>
      </c>
      <c r="F440" s="73">
        <v>14</v>
      </c>
      <c r="G440" s="40" t="s">
        <v>485</v>
      </c>
      <c r="H440" s="40" t="s">
        <v>259</v>
      </c>
      <c r="I440" s="40" t="s">
        <v>229</v>
      </c>
      <c r="J440" s="85">
        <v>28.1</v>
      </c>
      <c r="K440" s="381">
        <f t="shared" si="37"/>
        <v>200</v>
      </c>
      <c r="L440" s="75">
        <v>200</v>
      </c>
      <c r="M440" s="75"/>
      <c r="N440" s="76" t="e">
        <f t="shared" si="38"/>
        <v>#DIV/0!</v>
      </c>
      <c r="O440" s="76">
        <f t="shared" si="39"/>
        <v>0</v>
      </c>
      <c r="P440" s="77">
        <f>IF(L440="nio",0,IF(L440&gt;0,VLOOKUP(H440,'3-Productie normen'!A:J,VLOOKUP(L440,'3-Productie normen'!$B$33:$C$38,2,FALSE),FALSE)))/VLOOKUP(B440,'2-Kosten per locatie'!$A$12:$C$33,3,FALSE)</f>
        <v>0</v>
      </c>
      <c r="Q440" s="77">
        <f t="shared" si="40"/>
        <v>0</v>
      </c>
      <c r="R440" s="78" t="str">
        <f>VLOOKUP(H440,'3-Productie normen'!A:L,12,FALSE)</f>
        <v>V</v>
      </c>
      <c r="S440" s="78"/>
      <c r="U440" s="41">
        <f t="shared" si="41"/>
        <v>5620</v>
      </c>
    </row>
    <row r="441" spans="1:21" ht="14.1" customHeight="1">
      <c r="A441" s="54">
        <f t="shared" si="36"/>
        <v>441</v>
      </c>
      <c r="B441" s="72" t="s">
        <v>509</v>
      </c>
      <c r="C441" s="72"/>
      <c r="D441" s="424" t="s">
        <v>510</v>
      </c>
      <c r="E441" s="424" t="s">
        <v>301</v>
      </c>
      <c r="F441" s="82" t="s">
        <v>520</v>
      </c>
      <c r="G441" s="83" t="s">
        <v>485</v>
      </c>
      <c r="H441" s="83" t="s">
        <v>259</v>
      </c>
      <c r="I441" s="83" t="s">
        <v>229</v>
      </c>
      <c r="J441" s="74">
        <v>41.26</v>
      </c>
      <c r="K441" s="381">
        <f t="shared" si="37"/>
        <v>200</v>
      </c>
      <c r="L441" s="75">
        <v>200</v>
      </c>
      <c r="M441" s="75"/>
      <c r="N441" s="76" t="e">
        <f t="shared" si="38"/>
        <v>#DIV/0!</v>
      </c>
      <c r="O441" s="76">
        <f t="shared" si="39"/>
        <v>0</v>
      </c>
      <c r="P441" s="77">
        <f>IF(L441="nio",0,IF(L441&gt;0,VLOOKUP(H441,'3-Productie normen'!A:J,VLOOKUP(L441,'3-Productie normen'!$B$33:$C$38,2,FALSE),FALSE)))/VLOOKUP(B441,'2-Kosten per locatie'!$A$12:$C$33,3,FALSE)</f>
        <v>0</v>
      </c>
      <c r="Q441" s="77">
        <f t="shared" si="40"/>
        <v>0</v>
      </c>
      <c r="R441" s="78" t="str">
        <f>VLOOKUP(H441,'3-Productie normen'!A:L,12,FALSE)</f>
        <v>V</v>
      </c>
      <c r="S441" s="78"/>
      <c r="U441" s="41">
        <f t="shared" si="41"/>
        <v>8252</v>
      </c>
    </row>
    <row r="442" spans="1:21" ht="14.1" customHeight="1">
      <c r="A442" s="54">
        <f t="shared" si="36"/>
        <v>442</v>
      </c>
      <c r="B442" s="72" t="s">
        <v>509</v>
      </c>
      <c r="C442" s="72"/>
      <c r="D442" s="423" t="s">
        <v>510</v>
      </c>
      <c r="E442" s="423" t="s">
        <v>301</v>
      </c>
      <c r="F442" s="73">
        <v>15</v>
      </c>
      <c r="G442" s="40" t="s">
        <v>286</v>
      </c>
      <c r="H442" s="40" t="s">
        <v>286</v>
      </c>
      <c r="I442" s="40" t="s">
        <v>519</v>
      </c>
      <c r="J442" s="74">
        <v>376.96</v>
      </c>
      <c r="K442" s="381">
        <f t="shared" si="37"/>
        <v>200</v>
      </c>
      <c r="L442" s="75">
        <v>200</v>
      </c>
      <c r="M442" s="75"/>
      <c r="N442" s="76" t="e">
        <f t="shared" si="38"/>
        <v>#DIV/0!</v>
      </c>
      <c r="O442" s="76">
        <f t="shared" si="39"/>
        <v>0</v>
      </c>
      <c r="P442" s="77">
        <f>IF(L442="nio",0,IF(L442&gt;0,VLOOKUP(H442,'3-Productie normen'!A:J,VLOOKUP(L442,'3-Productie normen'!$B$33:$C$38,2,FALSE),FALSE)))/VLOOKUP(B442,'2-Kosten per locatie'!$A$12:$C$33,3,FALSE)</f>
        <v>0</v>
      </c>
      <c r="Q442" s="77">
        <f t="shared" si="40"/>
        <v>0</v>
      </c>
      <c r="R442" s="78" t="str">
        <f>VLOOKUP(H442,'3-Productie normen'!A:L,12,FALSE)</f>
        <v>V</v>
      </c>
      <c r="S442" s="78"/>
      <c r="U442" s="41">
        <f t="shared" si="41"/>
        <v>75392</v>
      </c>
    </row>
    <row r="443" spans="1:21" ht="14.1" customHeight="1">
      <c r="A443" s="54">
        <f t="shared" si="36"/>
        <v>443</v>
      </c>
      <c r="B443" s="72" t="s">
        <v>509</v>
      </c>
      <c r="C443" s="72"/>
      <c r="D443" s="423" t="s">
        <v>510</v>
      </c>
      <c r="E443" s="423" t="s">
        <v>301</v>
      </c>
      <c r="F443" s="73">
        <v>16</v>
      </c>
      <c r="G443" s="40" t="s">
        <v>1</v>
      </c>
      <c r="H443" s="40" t="s">
        <v>1</v>
      </c>
      <c r="I443" s="40" t="s">
        <v>487</v>
      </c>
      <c r="J443" s="74">
        <v>35.159999999999997</v>
      </c>
      <c r="K443" s="381">
        <f t="shared" si="37"/>
        <v>200</v>
      </c>
      <c r="L443" s="75">
        <v>200</v>
      </c>
      <c r="M443" s="75"/>
      <c r="N443" s="76" t="e">
        <f t="shared" si="38"/>
        <v>#DIV/0!</v>
      </c>
      <c r="O443" s="76">
        <f t="shared" si="39"/>
        <v>0</v>
      </c>
      <c r="P443" s="77">
        <f>IF(L443="nio",0,IF(L443&gt;0,VLOOKUP(H443,'3-Productie normen'!A:J,VLOOKUP(L443,'3-Productie normen'!$B$33:$C$38,2,FALSE),FALSE)))/VLOOKUP(B443,'2-Kosten per locatie'!$A$12:$C$33,3,FALSE)</f>
        <v>0</v>
      </c>
      <c r="Q443" s="77">
        <f t="shared" si="40"/>
        <v>0</v>
      </c>
      <c r="R443" s="78" t="str">
        <f>VLOOKUP(H443,'3-Productie normen'!A:L,12,FALSE)</f>
        <v>S</v>
      </c>
      <c r="S443" s="78"/>
      <c r="U443" s="41">
        <f t="shared" si="41"/>
        <v>7031.9999999999991</v>
      </c>
    </row>
    <row r="444" spans="1:21" ht="14.1" customHeight="1">
      <c r="A444" s="54">
        <f t="shared" si="36"/>
        <v>444</v>
      </c>
      <c r="B444" s="72" t="s">
        <v>509</v>
      </c>
      <c r="C444" s="72"/>
      <c r="D444" s="423" t="s">
        <v>510</v>
      </c>
      <c r="E444" s="423" t="s">
        <v>301</v>
      </c>
      <c r="F444" s="73">
        <v>17</v>
      </c>
      <c r="G444" s="40" t="s">
        <v>1</v>
      </c>
      <c r="H444" s="40" t="s">
        <v>1</v>
      </c>
      <c r="I444" s="40" t="s">
        <v>487</v>
      </c>
      <c r="J444" s="74">
        <v>35.159999999999997</v>
      </c>
      <c r="K444" s="381">
        <f t="shared" si="37"/>
        <v>200</v>
      </c>
      <c r="L444" s="75">
        <v>200</v>
      </c>
      <c r="M444" s="75"/>
      <c r="N444" s="76" t="e">
        <f t="shared" si="38"/>
        <v>#DIV/0!</v>
      </c>
      <c r="O444" s="76">
        <f t="shared" si="39"/>
        <v>0</v>
      </c>
      <c r="P444" s="77">
        <f>IF(L444="nio",0,IF(L444&gt;0,VLOOKUP(H444,'3-Productie normen'!A:J,VLOOKUP(L444,'3-Productie normen'!$B$33:$C$38,2,FALSE),FALSE)))/VLOOKUP(B444,'2-Kosten per locatie'!$A$12:$C$33,3,FALSE)</f>
        <v>0</v>
      </c>
      <c r="Q444" s="77">
        <f t="shared" si="40"/>
        <v>0</v>
      </c>
      <c r="R444" s="78" t="str">
        <f>VLOOKUP(H444,'3-Productie normen'!A:L,12,FALSE)</f>
        <v>S</v>
      </c>
      <c r="S444" s="78"/>
      <c r="U444" s="41">
        <f t="shared" si="41"/>
        <v>7031.9999999999991</v>
      </c>
    </row>
    <row r="445" spans="1:21" ht="14.1" customHeight="1">
      <c r="A445" s="54">
        <f t="shared" si="36"/>
        <v>445</v>
      </c>
      <c r="B445" s="72" t="s">
        <v>509</v>
      </c>
      <c r="C445" s="72"/>
      <c r="D445" s="423" t="s">
        <v>510</v>
      </c>
      <c r="E445" s="423" t="s">
        <v>521</v>
      </c>
      <c r="F445" s="73">
        <v>18</v>
      </c>
      <c r="G445" s="40" t="s">
        <v>485</v>
      </c>
      <c r="H445" s="40" t="s">
        <v>259</v>
      </c>
      <c r="I445" s="40" t="s">
        <v>229</v>
      </c>
      <c r="J445" s="74">
        <v>43.2</v>
      </c>
      <c r="K445" s="381">
        <f t="shared" si="37"/>
        <v>200</v>
      </c>
      <c r="L445" s="75">
        <v>200</v>
      </c>
      <c r="M445" s="75"/>
      <c r="N445" s="76" t="e">
        <f t="shared" si="38"/>
        <v>#DIV/0!</v>
      </c>
      <c r="O445" s="76">
        <f t="shared" si="39"/>
        <v>0</v>
      </c>
      <c r="P445" s="77">
        <f>IF(L445="nio",0,IF(L445&gt;0,VLOOKUP(H445,'3-Productie normen'!A:J,VLOOKUP(L445,'3-Productie normen'!$B$33:$C$38,2,FALSE),FALSE)))/VLOOKUP(B445,'2-Kosten per locatie'!$A$12:$C$33,3,FALSE)</f>
        <v>0</v>
      </c>
      <c r="Q445" s="77">
        <f t="shared" si="40"/>
        <v>0</v>
      </c>
      <c r="R445" s="78" t="str">
        <f>VLOOKUP(H445,'3-Productie normen'!A:L,12,FALSE)</f>
        <v>V</v>
      </c>
      <c r="S445" s="78"/>
      <c r="U445" s="41">
        <f t="shared" si="41"/>
        <v>8640</v>
      </c>
    </row>
    <row r="446" spans="1:21" ht="14.1" customHeight="1">
      <c r="A446" s="54">
        <f t="shared" si="36"/>
        <v>446</v>
      </c>
      <c r="B446" s="72" t="s">
        <v>509</v>
      </c>
      <c r="C446" s="72"/>
      <c r="D446" s="423" t="s">
        <v>510</v>
      </c>
      <c r="E446" s="423" t="s">
        <v>521</v>
      </c>
      <c r="F446" s="73">
        <v>19</v>
      </c>
      <c r="G446" s="40" t="s">
        <v>309</v>
      </c>
      <c r="H446" s="40" t="s">
        <v>309</v>
      </c>
      <c r="I446" s="40" t="s">
        <v>229</v>
      </c>
      <c r="J446" s="74">
        <v>51.08</v>
      </c>
      <c r="K446" s="381">
        <f t="shared" si="37"/>
        <v>200</v>
      </c>
      <c r="L446" s="75">
        <v>200</v>
      </c>
      <c r="M446" s="75"/>
      <c r="N446" s="76" t="e">
        <f t="shared" si="38"/>
        <v>#DIV/0!</v>
      </c>
      <c r="O446" s="76">
        <f t="shared" si="39"/>
        <v>0</v>
      </c>
      <c r="P446" s="77">
        <f>IF(L446="nio",0,IF(L446&gt;0,VLOOKUP(H446,'3-Productie normen'!A:J,VLOOKUP(L446,'3-Productie normen'!$B$33:$C$38,2,FALSE),FALSE)))/VLOOKUP(B446,'2-Kosten per locatie'!$A$12:$C$33,3,FALSE)</f>
        <v>0</v>
      </c>
      <c r="Q446" s="77">
        <f t="shared" si="40"/>
        <v>0</v>
      </c>
      <c r="R446" s="78" t="str">
        <f>VLOOKUP(H446,'3-Productie normen'!A:L,12,FALSE)</f>
        <v>L</v>
      </c>
      <c r="S446" s="78"/>
      <c r="U446" s="41">
        <f t="shared" si="41"/>
        <v>10216</v>
      </c>
    </row>
    <row r="447" spans="1:21" ht="14.1" customHeight="1">
      <c r="A447" s="54">
        <f t="shared" si="36"/>
        <v>447</v>
      </c>
      <c r="B447" s="72" t="s">
        <v>509</v>
      </c>
      <c r="C447" s="72"/>
      <c r="D447" s="423" t="s">
        <v>510</v>
      </c>
      <c r="E447" s="423" t="s">
        <v>521</v>
      </c>
      <c r="F447" s="73">
        <v>20</v>
      </c>
      <c r="G447" s="40" t="s">
        <v>17</v>
      </c>
      <c r="H447" s="40" t="s">
        <v>17</v>
      </c>
      <c r="I447" s="40" t="s">
        <v>487</v>
      </c>
      <c r="J447" s="74">
        <v>5.22</v>
      </c>
      <c r="K447" s="381">
        <f t="shared" si="37"/>
        <v>200</v>
      </c>
      <c r="L447" s="75">
        <v>200</v>
      </c>
      <c r="M447" s="75"/>
      <c r="N447" s="76" t="e">
        <f t="shared" si="38"/>
        <v>#DIV/0!</v>
      </c>
      <c r="O447" s="76">
        <f t="shared" si="39"/>
        <v>0</v>
      </c>
      <c r="P447" s="77">
        <f>IF(L447="nio",0,IF(L447&gt;0,VLOOKUP(H447,'3-Productie normen'!A:J,VLOOKUP(L447,'3-Productie normen'!$B$33:$C$38,2,FALSE),FALSE)))/VLOOKUP(B447,'2-Kosten per locatie'!$A$12:$C$33,3,FALSE)</f>
        <v>0</v>
      </c>
      <c r="Q447" s="77">
        <f t="shared" si="40"/>
        <v>0</v>
      </c>
      <c r="R447" s="78" t="str">
        <f>VLOOKUP(H447,'3-Productie normen'!A:L,12,FALSE)</f>
        <v>S</v>
      </c>
      <c r="S447" s="78"/>
      <c r="U447" s="41">
        <f t="shared" si="41"/>
        <v>1044</v>
      </c>
    </row>
    <row r="448" spans="1:21" ht="14.1" customHeight="1">
      <c r="A448" s="54">
        <f t="shared" si="36"/>
        <v>448</v>
      </c>
      <c r="B448" s="72" t="s">
        <v>509</v>
      </c>
      <c r="C448" s="72"/>
      <c r="D448" s="423" t="s">
        <v>510</v>
      </c>
      <c r="E448" s="423" t="s">
        <v>521</v>
      </c>
      <c r="F448" s="73">
        <v>21</v>
      </c>
      <c r="G448" s="40" t="s">
        <v>522</v>
      </c>
      <c r="H448" s="40" t="s">
        <v>176</v>
      </c>
      <c r="I448" s="40" t="s">
        <v>229</v>
      </c>
      <c r="J448" s="74">
        <v>23.07</v>
      </c>
      <c r="K448" s="381">
        <f t="shared" si="37"/>
        <v>200</v>
      </c>
      <c r="L448" s="75">
        <v>200</v>
      </c>
      <c r="M448" s="75"/>
      <c r="N448" s="76" t="e">
        <f t="shared" si="38"/>
        <v>#DIV/0!</v>
      </c>
      <c r="O448" s="76">
        <f t="shared" si="39"/>
        <v>0</v>
      </c>
      <c r="P448" s="77">
        <f>IF(L448="nio",0,IF(L448&gt;0,VLOOKUP(H448,'3-Productie normen'!A:J,VLOOKUP(L448,'3-Productie normen'!$B$33:$C$38,2,FALSE),FALSE)))/VLOOKUP(B448,'2-Kosten per locatie'!$A$12:$C$33,3,FALSE)</f>
        <v>0</v>
      </c>
      <c r="Q448" s="77">
        <f t="shared" si="40"/>
        <v>0</v>
      </c>
      <c r="R448" s="78" t="str">
        <f>VLOOKUP(H448,'3-Productie normen'!A:L,12,FALSE)</f>
        <v>B</v>
      </c>
      <c r="S448" s="78"/>
      <c r="U448" s="41">
        <f t="shared" si="41"/>
        <v>4614</v>
      </c>
    </row>
    <row r="449" spans="1:21" ht="14.1" customHeight="1">
      <c r="A449" s="54">
        <f t="shared" si="36"/>
        <v>449</v>
      </c>
      <c r="B449" s="72" t="s">
        <v>509</v>
      </c>
      <c r="C449" s="72"/>
      <c r="D449" s="423" t="s">
        <v>510</v>
      </c>
      <c r="E449" s="423" t="s">
        <v>521</v>
      </c>
      <c r="F449" s="73">
        <v>22</v>
      </c>
      <c r="G449" s="40" t="s">
        <v>309</v>
      </c>
      <c r="H449" s="40" t="s">
        <v>309</v>
      </c>
      <c r="I449" s="40" t="s">
        <v>229</v>
      </c>
      <c r="J449" s="74">
        <v>60.48</v>
      </c>
      <c r="K449" s="381">
        <f t="shared" si="37"/>
        <v>200</v>
      </c>
      <c r="L449" s="75">
        <v>200</v>
      </c>
      <c r="M449" s="75"/>
      <c r="N449" s="76" t="e">
        <f t="shared" si="38"/>
        <v>#DIV/0!</v>
      </c>
      <c r="O449" s="76">
        <f t="shared" si="39"/>
        <v>0</v>
      </c>
      <c r="P449" s="77">
        <f>IF(L449="nio",0,IF(L449&gt;0,VLOOKUP(H449,'3-Productie normen'!A:J,VLOOKUP(L449,'3-Productie normen'!$B$33:$C$38,2,FALSE),FALSE)))/VLOOKUP(B449,'2-Kosten per locatie'!$A$12:$C$33,3,FALSE)</f>
        <v>0</v>
      </c>
      <c r="Q449" s="77">
        <f t="shared" si="40"/>
        <v>0</v>
      </c>
      <c r="R449" s="78" t="str">
        <f>VLOOKUP(H449,'3-Productie normen'!A:L,12,FALSE)</f>
        <v>L</v>
      </c>
      <c r="S449" s="78"/>
      <c r="U449" s="41">
        <f t="shared" si="41"/>
        <v>12096</v>
      </c>
    </row>
    <row r="450" spans="1:21" ht="14.1" customHeight="1">
      <c r="A450" s="54">
        <f t="shared" si="36"/>
        <v>450</v>
      </c>
      <c r="B450" s="72" t="s">
        <v>509</v>
      </c>
      <c r="C450" s="72"/>
      <c r="D450" s="423" t="s">
        <v>510</v>
      </c>
      <c r="E450" s="423" t="s">
        <v>521</v>
      </c>
      <c r="F450" s="73">
        <v>23</v>
      </c>
      <c r="G450" s="40" t="s">
        <v>486</v>
      </c>
      <c r="H450" s="40" t="s">
        <v>259</v>
      </c>
      <c r="I450" s="40" t="s">
        <v>229</v>
      </c>
      <c r="J450" s="74">
        <v>39.85</v>
      </c>
      <c r="K450" s="381">
        <f t="shared" si="37"/>
        <v>200</v>
      </c>
      <c r="L450" s="75">
        <v>200</v>
      </c>
      <c r="M450" s="75"/>
      <c r="N450" s="76" t="e">
        <f t="shared" si="38"/>
        <v>#DIV/0!</v>
      </c>
      <c r="O450" s="76">
        <f t="shared" si="39"/>
        <v>0</v>
      </c>
      <c r="P450" s="77">
        <f>IF(L450="nio",0,IF(L450&gt;0,VLOOKUP(H450,'3-Productie normen'!A:J,VLOOKUP(L450,'3-Productie normen'!$B$33:$C$38,2,FALSE),FALSE)))/VLOOKUP(B450,'2-Kosten per locatie'!$A$12:$C$33,3,FALSE)</f>
        <v>0</v>
      </c>
      <c r="Q450" s="77">
        <f t="shared" si="40"/>
        <v>0</v>
      </c>
      <c r="R450" s="78" t="str">
        <f>VLOOKUP(H450,'3-Productie normen'!A:L,12,FALSE)</f>
        <v>V</v>
      </c>
      <c r="S450" s="78"/>
      <c r="U450" s="41">
        <f t="shared" si="41"/>
        <v>7970</v>
      </c>
    </row>
    <row r="451" spans="1:21" ht="14.1" customHeight="1">
      <c r="A451" s="54">
        <f t="shared" ref="A451:A514" si="42">A450+1</f>
        <v>451</v>
      </c>
      <c r="B451" s="72" t="s">
        <v>509</v>
      </c>
      <c r="C451" s="72"/>
      <c r="D451" s="423" t="s">
        <v>510</v>
      </c>
      <c r="E451" s="423" t="s">
        <v>521</v>
      </c>
      <c r="F451" s="73">
        <v>24</v>
      </c>
      <c r="G451" s="40" t="s">
        <v>265</v>
      </c>
      <c r="H451" s="40" t="s">
        <v>265</v>
      </c>
      <c r="I451" s="40" t="s">
        <v>229</v>
      </c>
      <c r="J451" s="74">
        <v>49.26</v>
      </c>
      <c r="K451" s="381">
        <f t="shared" si="37"/>
        <v>200</v>
      </c>
      <c r="L451" s="75">
        <v>200</v>
      </c>
      <c r="M451" s="75"/>
      <c r="N451" s="76" t="e">
        <f t="shared" si="38"/>
        <v>#DIV/0!</v>
      </c>
      <c r="O451" s="76">
        <f t="shared" si="39"/>
        <v>0</v>
      </c>
      <c r="P451" s="77">
        <f>IF(L451="nio",0,IF(L451&gt;0,VLOOKUP(H451,'3-Productie normen'!A:J,VLOOKUP(L451,'3-Productie normen'!$B$33:$C$38,2,FALSE),FALSE)))/VLOOKUP(B451,'2-Kosten per locatie'!$A$12:$C$33,3,FALSE)</f>
        <v>0</v>
      </c>
      <c r="Q451" s="77">
        <f t="shared" si="40"/>
        <v>0</v>
      </c>
      <c r="R451" s="78" t="str">
        <f>VLOOKUP(H451,'3-Productie normen'!A:L,12,FALSE)</f>
        <v>L</v>
      </c>
      <c r="S451" s="78"/>
      <c r="U451" s="41">
        <f t="shared" si="41"/>
        <v>9852</v>
      </c>
    </row>
    <row r="452" spans="1:21" ht="14.1" customHeight="1">
      <c r="A452" s="54">
        <f t="shared" si="42"/>
        <v>452</v>
      </c>
      <c r="B452" s="72" t="s">
        <v>509</v>
      </c>
      <c r="C452" s="72"/>
      <c r="D452" s="423" t="s">
        <v>510</v>
      </c>
      <c r="E452" s="423" t="s">
        <v>521</v>
      </c>
      <c r="F452" s="73">
        <v>25</v>
      </c>
      <c r="G452" s="40" t="s">
        <v>17</v>
      </c>
      <c r="H452" s="40" t="s">
        <v>17</v>
      </c>
      <c r="I452" s="40" t="s">
        <v>487</v>
      </c>
      <c r="J452" s="74">
        <v>7.05</v>
      </c>
      <c r="K452" s="381">
        <f t="shared" si="37"/>
        <v>200</v>
      </c>
      <c r="L452" s="75">
        <v>200</v>
      </c>
      <c r="M452" s="75"/>
      <c r="N452" s="76" t="e">
        <f t="shared" si="38"/>
        <v>#DIV/0!</v>
      </c>
      <c r="O452" s="76">
        <f t="shared" si="39"/>
        <v>0</v>
      </c>
      <c r="P452" s="77">
        <f>IF(L452="nio",0,IF(L452&gt;0,VLOOKUP(H452,'3-Productie normen'!A:J,VLOOKUP(L452,'3-Productie normen'!$B$33:$C$38,2,FALSE),FALSE)))/VLOOKUP(B452,'2-Kosten per locatie'!$A$12:$C$33,3,FALSE)</f>
        <v>0</v>
      </c>
      <c r="Q452" s="77">
        <f t="shared" si="40"/>
        <v>0</v>
      </c>
      <c r="R452" s="78" t="str">
        <f>VLOOKUP(H452,'3-Productie normen'!A:L,12,FALSE)</f>
        <v>S</v>
      </c>
      <c r="S452" s="78"/>
      <c r="U452" s="41">
        <f t="shared" si="41"/>
        <v>1410</v>
      </c>
    </row>
    <row r="453" spans="1:21" ht="14.1" customHeight="1">
      <c r="A453" s="54">
        <f t="shared" si="42"/>
        <v>453</v>
      </c>
      <c r="B453" s="72" t="s">
        <v>509</v>
      </c>
      <c r="C453" s="72"/>
      <c r="D453" s="423" t="s">
        <v>510</v>
      </c>
      <c r="E453" s="423" t="s">
        <v>521</v>
      </c>
      <c r="F453" s="73">
        <v>26</v>
      </c>
      <c r="G453" s="40" t="s">
        <v>309</v>
      </c>
      <c r="H453" s="40" t="s">
        <v>309</v>
      </c>
      <c r="I453" s="40" t="s">
        <v>229</v>
      </c>
      <c r="J453" s="74">
        <v>41.99</v>
      </c>
      <c r="K453" s="381">
        <f t="shared" si="37"/>
        <v>200</v>
      </c>
      <c r="L453" s="75">
        <v>200</v>
      </c>
      <c r="M453" s="75"/>
      <c r="N453" s="76" t="e">
        <f t="shared" si="38"/>
        <v>#DIV/0!</v>
      </c>
      <c r="O453" s="76">
        <f t="shared" si="39"/>
        <v>0</v>
      </c>
      <c r="P453" s="77">
        <f>IF(L453="nio",0,IF(L453&gt;0,VLOOKUP(H453,'3-Productie normen'!A:J,VLOOKUP(L453,'3-Productie normen'!$B$33:$C$38,2,FALSE),FALSE)))/VLOOKUP(B453,'2-Kosten per locatie'!$A$12:$C$33,3,FALSE)</f>
        <v>0</v>
      </c>
      <c r="Q453" s="77">
        <f t="shared" si="40"/>
        <v>0</v>
      </c>
      <c r="R453" s="78" t="str">
        <f>VLOOKUP(H453,'3-Productie normen'!A:L,12,FALSE)</f>
        <v>L</v>
      </c>
      <c r="S453" s="78"/>
      <c r="U453" s="41">
        <f t="shared" si="41"/>
        <v>8398</v>
      </c>
    </row>
    <row r="454" spans="1:21" ht="14.1" customHeight="1">
      <c r="A454" s="54">
        <f t="shared" si="42"/>
        <v>454</v>
      </c>
      <c r="B454" s="72" t="s">
        <v>509</v>
      </c>
      <c r="C454" s="72"/>
      <c r="D454" s="423" t="s">
        <v>510</v>
      </c>
      <c r="E454" s="423" t="s">
        <v>521</v>
      </c>
      <c r="F454" s="73">
        <v>27</v>
      </c>
      <c r="G454" s="40" t="s">
        <v>523</v>
      </c>
      <c r="H454" s="40" t="s">
        <v>100</v>
      </c>
      <c r="I454" s="40" t="s">
        <v>229</v>
      </c>
      <c r="J454" s="74">
        <v>8.86</v>
      </c>
      <c r="K454" s="381">
        <f t="shared" si="37"/>
        <v>0</v>
      </c>
      <c r="L454" s="75">
        <v>0</v>
      </c>
      <c r="M454" s="75"/>
      <c r="N454" s="76">
        <f t="shared" si="38"/>
        <v>0</v>
      </c>
      <c r="O454" s="76">
        <f t="shared" si="39"/>
        <v>0</v>
      </c>
      <c r="P454" s="77">
        <f>IF(L454="nio",0,IF(L454&gt;0,VLOOKUP(H454,'3-Productie normen'!A:J,VLOOKUP(L454,'3-Productie normen'!$B$33:$C$38,2,FALSE),FALSE)))/VLOOKUP(B454,'2-Kosten per locatie'!$A$12:$C$33,3,FALSE)</f>
        <v>0</v>
      </c>
      <c r="Q454" s="77">
        <f t="shared" si="40"/>
        <v>0</v>
      </c>
      <c r="R454" s="78">
        <f>VLOOKUP(H454,'3-Productie normen'!A:L,12,FALSE)</f>
        <v>0</v>
      </c>
      <c r="S454" s="78"/>
      <c r="U454" s="41">
        <f t="shared" si="41"/>
        <v>0</v>
      </c>
    </row>
    <row r="455" spans="1:21" ht="14.1" customHeight="1">
      <c r="A455" s="54">
        <f t="shared" si="42"/>
        <v>455</v>
      </c>
      <c r="B455" s="72" t="s">
        <v>509</v>
      </c>
      <c r="C455" s="72"/>
      <c r="D455" s="423" t="s">
        <v>510</v>
      </c>
      <c r="E455" s="423" t="s">
        <v>524</v>
      </c>
      <c r="F455" s="73">
        <v>28</v>
      </c>
      <c r="G455" s="40" t="s">
        <v>236</v>
      </c>
      <c r="H455" s="40" t="s">
        <v>236</v>
      </c>
      <c r="I455" s="40" t="s">
        <v>239</v>
      </c>
      <c r="J455" s="74">
        <v>4.6500000000000004</v>
      </c>
      <c r="K455" s="381">
        <f t="shared" si="37"/>
        <v>200</v>
      </c>
      <c r="L455" s="75">
        <v>200</v>
      </c>
      <c r="M455" s="75"/>
      <c r="N455" s="76" t="e">
        <f t="shared" si="38"/>
        <v>#DIV/0!</v>
      </c>
      <c r="O455" s="76">
        <f t="shared" si="39"/>
        <v>0</v>
      </c>
      <c r="P455" s="77">
        <f>IF(L455="nio",0,IF(L455&gt;0,VLOOKUP(H455,'3-Productie normen'!A:J,VLOOKUP(L455,'3-Productie normen'!$B$33:$C$38,2,FALSE),FALSE)))/VLOOKUP(B455,'2-Kosten per locatie'!$A$12:$C$33,3,FALSE)</f>
        <v>0</v>
      </c>
      <c r="Q455" s="77">
        <f t="shared" si="40"/>
        <v>0</v>
      </c>
      <c r="R455" s="78" t="str">
        <f>VLOOKUP(H455,'3-Productie normen'!A:L,12,FALSE)</f>
        <v>V</v>
      </c>
      <c r="S455" s="78"/>
      <c r="U455" s="41">
        <f t="shared" si="41"/>
        <v>930.00000000000011</v>
      </c>
    </row>
    <row r="456" spans="1:21" ht="14.1" customHeight="1">
      <c r="A456" s="54">
        <f t="shared" si="42"/>
        <v>456</v>
      </c>
      <c r="B456" s="72" t="s">
        <v>509</v>
      </c>
      <c r="C456" s="72"/>
      <c r="D456" s="423" t="s">
        <v>510</v>
      </c>
      <c r="E456" s="423" t="s">
        <v>524</v>
      </c>
      <c r="F456" s="73" t="s">
        <v>525</v>
      </c>
      <c r="G456" s="40" t="s">
        <v>526</v>
      </c>
      <c r="H456" s="40" t="s">
        <v>259</v>
      </c>
      <c r="I456" s="40" t="s">
        <v>239</v>
      </c>
      <c r="J456" s="74">
        <v>12</v>
      </c>
      <c r="K456" s="381">
        <f t="shared" si="37"/>
        <v>200</v>
      </c>
      <c r="L456" s="75">
        <v>200</v>
      </c>
      <c r="M456" s="75"/>
      <c r="N456" s="76" t="e">
        <f t="shared" si="38"/>
        <v>#DIV/0!</v>
      </c>
      <c r="O456" s="76">
        <f t="shared" si="39"/>
        <v>0</v>
      </c>
      <c r="P456" s="77">
        <f>IF(L456="nio",0,IF(L456&gt;0,VLOOKUP(H456,'3-Productie normen'!A:J,VLOOKUP(L456,'3-Productie normen'!$B$33:$C$38,2,FALSE),FALSE)))/VLOOKUP(B456,'2-Kosten per locatie'!$A$12:$C$33,3,FALSE)</f>
        <v>0</v>
      </c>
      <c r="Q456" s="77">
        <f t="shared" si="40"/>
        <v>0</v>
      </c>
      <c r="R456" s="78" t="str">
        <f>VLOOKUP(H456,'3-Productie normen'!A:L,12,FALSE)</f>
        <v>V</v>
      </c>
      <c r="S456" s="78"/>
      <c r="U456" s="41">
        <f t="shared" si="41"/>
        <v>2400</v>
      </c>
    </row>
    <row r="457" spans="1:21" ht="14.1" customHeight="1">
      <c r="A457" s="54">
        <f t="shared" si="42"/>
        <v>457</v>
      </c>
      <c r="B457" s="72" t="s">
        <v>509</v>
      </c>
      <c r="C457" s="72"/>
      <c r="D457" s="423" t="s">
        <v>510</v>
      </c>
      <c r="E457" s="423" t="s">
        <v>502</v>
      </c>
      <c r="F457" s="73">
        <v>29</v>
      </c>
      <c r="G457" s="40" t="s">
        <v>484</v>
      </c>
      <c r="H457" s="40" t="s">
        <v>90</v>
      </c>
      <c r="I457" s="40" t="s">
        <v>237</v>
      </c>
      <c r="J457" s="74">
        <v>11.86</v>
      </c>
      <c r="K457" s="381">
        <f t="shared" si="37"/>
        <v>200</v>
      </c>
      <c r="L457" s="75">
        <v>200</v>
      </c>
      <c r="M457" s="75"/>
      <c r="N457" s="76" t="e">
        <f t="shared" si="38"/>
        <v>#DIV/0!</v>
      </c>
      <c r="O457" s="76">
        <f t="shared" si="39"/>
        <v>0</v>
      </c>
      <c r="P457" s="77">
        <f>IF(L457="nio",0,IF(L457&gt;0,VLOOKUP(H457,'3-Productie normen'!A:J,VLOOKUP(L457,'3-Productie normen'!$B$33:$C$38,2,FALSE),FALSE)))/VLOOKUP(B457,'2-Kosten per locatie'!$A$12:$C$33,3,FALSE)</f>
        <v>0</v>
      </c>
      <c r="Q457" s="77">
        <f t="shared" si="40"/>
        <v>0</v>
      </c>
      <c r="R457" s="78" t="str">
        <f>VLOOKUP(H457,'3-Productie normen'!A:L,12,FALSE)</f>
        <v>V</v>
      </c>
      <c r="S457" s="78"/>
      <c r="U457" s="41">
        <f t="shared" si="41"/>
        <v>2372</v>
      </c>
    </row>
    <row r="458" spans="1:21" ht="14.1" customHeight="1">
      <c r="A458" s="54">
        <f t="shared" si="42"/>
        <v>458</v>
      </c>
      <c r="B458" s="72" t="s">
        <v>509</v>
      </c>
      <c r="C458" s="72"/>
      <c r="D458" s="423" t="s">
        <v>510</v>
      </c>
      <c r="E458" s="423" t="s">
        <v>502</v>
      </c>
      <c r="F458" s="73">
        <v>30</v>
      </c>
      <c r="G458" s="40" t="s">
        <v>17</v>
      </c>
      <c r="H458" s="40" t="s">
        <v>17</v>
      </c>
      <c r="I458" s="40" t="s">
        <v>487</v>
      </c>
      <c r="J458" s="74">
        <v>1.55</v>
      </c>
      <c r="K458" s="381">
        <f t="shared" ref="K458:K521" si="43">SUM(L458:M458)</f>
        <v>200</v>
      </c>
      <c r="L458" s="75">
        <v>200</v>
      </c>
      <c r="M458" s="75"/>
      <c r="N458" s="76" t="e">
        <f t="shared" ref="N458:N521" si="44">IF(L458="nio",0,IF(L458&gt;0,L458*J458/P458,0))</f>
        <v>#DIV/0!</v>
      </c>
      <c r="O458" s="76">
        <f t="shared" ref="O458:O521" si="45">IF(M458&gt;0,M458*J458/Q458,0)</f>
        <v>0</v>
      </c>
      <c r="P458" s="77">
        <f>IF(L458="nio",0,IF(L458&gt;0,VLOOKUP(H458,'3-Productie normen'!A:J,VLOOKUP(L458,'3-Productie normen'!$B$33:$C$38,2,FALSE),FALSE)))/VLOOKUP(B458,'2-Kosten per locatie'!$A$12:$C$33,3,FALSE)</f>
        <v>0</v>
      </c>
      <c r="Q458" s="77">
        <f t="shared" ref="Q458:Q521" si="46">IF(M458&gt;0,P458*$Q$8,0)</f>
        <v>0</v>
      </c>
      <c r="R458" s="78" t="str">
        <f>VLOOKUP(H458,'3-Productie normen'!A:L,12,FALSE)</f>
        <v>S</v>
      </c>
      <c r="S458" s="78"/>
      <c r="U458" s="41">
        <f t="shared" ref="U458:U521" si="47">K458*J458</f>
        <v>310</v>
      </c>
    </row>
    <row r="459" spans="1:21" ht="14.1" customHeight="1">
      <c r="A459" s="54">
        <f t="shared" si="42"/>
        <v>459</v>
      </c>
      <c r="B459" s="72" t="s">
        <v>509</v>
      </c>
      <c r="C459" s="72"/>
      <c r="D459" s="423" t="s">
        <v>510</v>
      </c>
      <c r="E459" s="423" t="s">
        <v>502</v>
      </c>
      <c r="F459" s="73">
        <v>31</v>
      </c>
      <c r="G459" s="40" t="s">
        <v>527</v>
      </c>
      <c r="H459" s="40" t="s">
        <v>100</v>
      </c>
      <c r="I459" s="40" t="s">
        <v>229</v>
      </c>
      <c r="J459" s="74">
        <v>6.15</v>
      </c>
      <c r="K459" s="381">
        <f t="shared" si="43"/>
        <v>0</v>
      </c>
      <c r="L459" s="75">
        <v>0</v>
      </c>
      <c r="M459" s="75"/>
      <c r="N459" s="76">
        <f t="shared" si="44"/>
        <v>0</v>
      </c>
      <c r="O459" s="76">
        <f t="shared" si="45"/>
        <v>0</v>
      </c>
      <c r="P459" s="77">
        <f>IF(L459="nio",0,IF(L459&gt;0,VLOOKUP(H459,'3-Productie normen'!A:J,VLOOKUP(L459,'3-Productie normen'!$B$33:$C$38,2,FALSE),FALSE)))/VLOOKUP(B459,'2-Kosten per locatie'!$A$12:$C$33,3,FALSE)</f>
        <v>0</v>
      </c>
      <c r="Q459" s="77">
        <f t="shared" si="46"/>
        <v>0</v>
      </c>
      <c r="R459" s="78">
        <f>VLOOKUP(H459,'3-Productie normen'!A:L,12,FALSE)</f>
        <v>0</v>
      </c>
      <c r="S459" s="78"/>
      <c r="U459" s="41">
        <f t="shared" si="47"/>
        <v>0</v>
      </c>
    </row>
    <row r="460" spans="1:21" ht="14.1" customHeight="1">
      <c r="A460" s="54">
        <f t="shared" si="42"/>
        <v>460</v>
      </c>
      <c r="B460" s="72" t="s">
        <v>509</v>
      </c>
      <c r="C460" s="72"/>
      <c r="D460" s="423" t="s">
        <v>510</v>
      </c>
      <c r="E460" s="423" t="s">
        <v>333</v>
      </c>
      <c r="F460" s="73">
        <v>1</v>
      </c>
      <c r="G460" s="40" t="s">
        <v>528</v>
      </c>
      <c r="H460" s="40" t="s">
        <v>256</v>
      </c>
      <c r="I460" s="40" t="s">
        <v>229</v>
      </c>
      <c r="J460" s="74">
        <v>95</v>
      </c>
      <c r="K460" s="381">
        <f t="shared" si="43"/>
        <v>200</v>
      </c>
      <c r="L460" s="75">
        <v>200</v>
      </c>
      <c r="M460" s="75"/>
      <c r="N460" s="76" t="e">
        <f t="shared" si="44"/>
        <v>#DIV/0!</v>
      </c>
      <c r="O460" s="76">
        <f t="shared" si="45"/>
        <v>0</v>
      </c>
      <c r="P460" s="77">
        <f>IF(L460="nio",0,IF(L460&gt;0,VLOOKUP(H460,'3-Productie normen'!A:J,VLOOKUP(L460,'3-Productie normen'!$B$33:$C$38,2,FALSE),FALSE)))/VLOOKUP(B460,'2-Kosten per locatie'!$A$12:$C$33,3,FALSE)</f>
        <v>0</v>
      </c>
      <c r="Q460" s="77">
        <f t="shared" si="46"/>
        <v>0</v>
      </c>
      <c r="R460" s="78" t="str">
        <f>VLOOKUP(H460,'3-Productie normen'!A:L,12,FALSE)</f>
        <v>V</v>
      </c>
      <c r="S460" s="78"/>
      <c r="U460" s="41">
        <f t="shared" si="47"/>
        <v>19000</v>
      </c>
    </row>
    <row r="461" spans="1:21" ht="14.1" customHeight="1">
      <c r="A461" s="54">
        <f t="shared" si="42"/>
        <v>461</v>
      </c>
      <c r="B461" s="72" t="s">
        <v>509</v>
      </c>
      <c r="C461" s="72"/>
      <c r="D461" s="423" t="s">
        <v>510</v>
      </c>
      <c r="E461" s="423" t="s">
        <v>333</v>
      </c>
      <c r="F461" s="73">
        <v>2</v>
      </c>
      <c r="G461" s="40" t="s">
        <v>529</v>
      </c>
      <c r="H461" s="40" t="s">
        <v>177</v>
      </c>
      <c r="I461" s="40" t="s">
        <v>229</v>
      </c>
      <c r="J461" s="74">
        <v>8.68</v>
      </c>
      <c r="K461" s="381">
        <f t="shared" si="43"/>
        <v>200</v>
      </c>
      <c r="L461" s="75">
        <v>200</v>
      </c>
      <c r="M461" s="75"/>
      <c r="N461" s="76" t="e">
        <f t="shared" si="44"/>
        <v>#DIV/0!</v>
      </c>
      <c r="O461" s="76">
        <f t="shared" si="45"/>
        <v>0</v>
      </c>
      <c r="P461" s="77">
        <f>IF(L461="nio",0,IF(L461&gt;0,VLOOKUP(H461,'3-Productie normen'!A:J,VLOOKUP(L461,'3-Productie normen'!$B$33:$C$38,2,FALSE),FALSE)))/VLOOKUP(B461,'2-Kosten per locatie'!$A$12:$C$33,3,FALSE)</f>
        <v>0</v>
      </c>
      <c r="Q461" s="77">
        <f t="shared" si="46"/>
        <v>0</v>
      </c>
      <c r="R461" s="78" t="str">
        <f>VLOOKUP(H461,'3-Productie normen'!A:L,12,FALSE)</f>
        <v>V</v>
      </c>
      <c r="S461" s="78"/>
      <c r="U461" s="41">
        <f t="shared" si="47"/>
        <v>1736</v>
      </c>
    </row>
    <row r="462" spans="1:21" ht="14.1" customHeight="1">
      <c r="A462" s="54">
        <f t="shared" si="42"/>
        <v>462</v>
      </c>
      <c r="B462" s="72" t="s">
        <v>509</v>
      </c>
      <c r="C462" s="72"/>
      <c r="D462" s="423" t="s">
        <v>510</v>
      </c>
      <c r="E462" s="423" t="s">
        <v>333</v>
      </c>
      <c r="F462" s="73">
        <v>3</v>
      </c>
      <c r="G462" s="40" t="s">
        <v>530</v>
      </c>
      <c r="H462" s="40" t="s">
        <v>259</v>
      </c>
      <c r="I462" s="40" t="s">
        <v>229</v>
      </c>
      <c r="J462" s="74">
        <v>12.71</v>
      </c>
      <c r="K462" s="381">
        <f t="shared" si="43"/>
        <v>200</v>
      </c>
      <c r="L462" s="75">
        <v>200</v>
      </c>
      <c r="M462" s="75"/>
      <c r="N462" s="76" t="e">
        <f t="shared" si="44"/>
        <v>#DIV/0!</v>
      </c>
      <c r="O462" s="76">
        <f t="shared" si="45"/>
        <v>0</v>
      </c>
      <c r="P462" s="77">
        <f>IF(L462="nio",0,IF(L462&gt;0,VLOOKUP(H462,'3-Productie normen'!A:J,VLOOKUP(L462,'3-Productie normen'!$B$33:$C$38,2,FALSE),FALSE)))/VLOOKUP(B462,'2-Kosten per locatie'!$A$12:$C$33,3,FALSE)</f>
        <v>0</v>
      </c>
      <c r="Q462" s="77">
        <f t="shared" si="46"/>
        <v>0</v>
      </c>
      <c r="R462" s="78" t="str">
        <f>VLOOKUP(H462,'3-Productie normen'!A:L,12,FALSE)</f>
        <v>V</v>
      </c>
      <c r="S462" s="78"/>
      <c r="U462" s="41">
        <f t="shared" si="47"/>
        <v>2542</v>
      </c>
    </row>
    <row r="463" spans="1:21" ht="14.1" customHeight="1">
      <c r="A463" s="54">
        <f t="shared" si="42"/>
        <v>463</v>
      </c>
      <c r="B463" s="72" t="s">
        <v>509</v>
      </c>
      <c r="C463" s="72"/>
      <c r="D463" s="423" t="s">
        <v>510</v>
      </c>
      <c r="E463" s="423" t="s">
        <v>333</v>
      </c>
      <c r="F463" s="73">
        <v>4</v>
      </c>
      <c r="G463" s="40" t="s">
        <v>531</v>
      </c>
      <c r="H463" s="40" t="s">
        <v>236</v>
      </c>
      <c r="I463" s="40" t="s">
        <v>272</v>
      </c>
      <c r="J463" s="74">
        <v>11.19</v>
      </c>
      <c r="K463" s="381">
        <f t="shared" si="43"/>
        <v>200</v>
      </c>
      <c r="L463" s="75">
        <v>200</v>
      </c>
      <c r="M463" s="75"/>
      <c r="N463" s="76" t="e">
        <f t="shared" si="44"/>
        <v>#DIV/0!</v>
      </c>
      <c r="O463" s="76">
        <f t="shared" si="45"/>
        <v>0</v>
      </c>
      <c r="P463" s="77">
        <f>IF(L463="nio",0,IF(L463&gt;0,VLOOKUP(H463,'3-Productie normen'!A:J,VLOOKUP(L463,'3-Productie normen'!$B$33:$C$38,2,FALSE),FALSE)))/VLOOKUP(B463,'2-Kosten per locatie'!$A$12:$C$33,3,FALSE)</f>
        <v>0</v>
      </c>
      <c r="Q463" s="77">
        <f t="shared" si="46"/>
        <v>0</v>
      </c>
      <c r="R463" s="78" t="str">
        <f>VLOOKUP(H463,'3-Productie normen'!A:L,12,FALSE)</f>
        <v>V</v>
      </c>
      <c r="S463" s="78"/>
      <c r="U463" s="41">
        <f t="shared" si="47"/>
        <v>2238</v>
      </c>
    </row>
    <row r="464" spans="1:21" ht="14.1" customHeight="1">
      <c r="A464" s="54">
        <f t="shared" si="42"/>
        <v>464</v>
      </c>
      <c r="B464" s="72" t="s">
        <v>509</v>
      </c>
      <c r="C464" s="72"/>
      <c r="D464" s="423" t="s">
        <v>532</v>
      </c>
      <c r="E464" s="423" t="s">
        <v>533</v>
      </c>
      <c r="F464" s="73">
        <v>1</v>
      </c>
      <c r="G464" s="40" t="s">
        <v>90</v>
      </c>
      <c r="H464" s="40" t="s">
        <v>228</v>
      </c>
      <c r="I464" s="40" t="s">
        <v>534</v>
      </c>
      <c r="J464" s="74">
        <v>18.5</v>
      </c>
      <c r="K464" s="381">
        <f t="shared" si="43"/>
        <v>200</v>
      </c>
      <c r="L464" s="75">
        <v>200</v>
      </c>
      <c r="M464" s="75"/>
      <c r="N464" s="76" t="e">
        <f t="shared" si="44"/>
        <v>#DIV/0!</v>
      </c>
      <c r="O464" s="76">
        <f t="shared" si="45"/>
        <v>0</v>
      </c>
      <c r="P464" s="77">
        <f>IF(L464="nio",0,IF(L464&gt;0,VLOOKUP(H464,'3-Productie normen'!A:J,VLOOKUP(L464,'3-Productie normen'!$B$33:$C$38,2,FALSE),FALSE)))/VLOOKUP(B464,'2-Kosten per locatie'!$A$12:$C$33,3,FALSE)</f>
        <v>0</v>
      </c>
      <c r="Q464" s="77">
        <f t="shared" si="46"/>
        <v>0</v>
      </c>
      <c r="R464" s="78" t="str">
        <f>VLOOKUP(H464,'3-Productie normen'!A:L,12,FALSE)</f>
        <v>V</v>
      </c>
      <c r="S464" s="78"/>
      <c r="U464" s="41">
        <f t="shared" si="47"/>
        <v>3700</v>
      </c>
    </row>
    <row r="465" spans="1:21" ht="14.1" customHeight="1">
      <c r="A465" s="54">
        <f t="shared" si="42"/>
        <v>465</v>
      </c>
      <c r="B465" s="72" t="s">
        <v>509</v>
      </c>
      <c r="C465" s="72"/>
      <c r="D465" s="423" t="s">
        <v>532</v>
      </c>
      <c r="E465" s="423" t="s">
        <v>533</v>
      </c>
      <c r="F465" s="73">
        <v>2</v>
      </c>
      <c r="G465" s="72" t="s">
        <v>17</v>
      </c>
      <c r="H465" s="72" t="s">
        <v>17</v>
      </c>
      <c r="I465" s="40" t="s">
        <v>233</v>
      </c>
      <c r="J465" s="74">
        <v>6.64</v>
      </c>
      <c r="K465" s="381">
        <f t="shared" si="43"/>
        <v>200</v>
      </c>
      <c r="L465" s="75">
        <v>200</v>
      </c>
      <c r="M465" s="75"/>
      <c r="N465" s="76" t="e">
        <f t="shared" si="44"/>
        <v>#DIV/0!</v>
      </c>
      <c r="O465" s="76">
        <f t="shared" si="45"/>
        <v>0</v>
      </c>
      <c r="P465" s="77">
        <f>IF(L465="nio",0,IF(L465&gt;0,VLOOKUP(H465,'3-Productie normen'!A:J,VLOOKUP(L465,'3-Productie normen'!$B$33:$C$38,2,FALSE),FALSE)))/VLOOKUP(B465,'2-Kosten per locatie'!$A$12:$C$33,3,FALSE)</f>
        <v>0</v>
      </c>
      <c r="Q465" s="77">
        <f t="shared" si="46"/>
        <v>0</v>
      </c>
      <c r="R465" s="78" t="str">
        <f>VLOOKUP(H465,'3-Productie normen'!A:L,12,FALSE)</f>
        <v>S</v>
      </c>
      <c r="S465" s="78"/>
      <c r="U465" s="41">
        <f t="shared" si="47"/>
        <v>1328</v>
      </c>
    </row>
    <row r="466" spans="1:21" ht="14.1" customHeight="1">
      <c r="A466" s="54">
        <f t="shared" si="42"/>
        <v>466</v>
      </c>
      <c r="B466" s="72" t="s">
        <v>509</v>
      </c>
      <c r="C466" s="72"/>
      <c r="D466" s="423" t="s">
        <v>532</v>
      </c>
      <c r="E466" s="423" t="s">
        <v>533</v>
      </c>
      <c r="F466" s="73">
        <v>3</v>
      </c>
      <c r="G466" s="72" t="s">
        <v>451</v>
      </c>
      <c r="H466" s="72" t="s">
        <v>309</v>
      </c>
      <c r="I466" s="40" t="s">
        <v>229</v>
      </c>
      <c r="J466" s="74">
        <v>62</v>
      </c>
      <c r="K466" s="381">
        <f t="shared" si="43"/>
        <v>200</v>
      </c>
      <c r="L466" s="75">
        <v>200</v>
      </c>
      <c r="M466" s="75"/>
      <c r="N466" s="76" t="e">
        <f t="shared" si="44"/>
        <v>#DIV/0!</v>
      </c>
      <c r="O466" s="76">
        <f t="shared" si="45"/>
        <v>0</v>
      </c>
      <c r="P466" s="77">
        <f>IF(L466="nio",0,IF(L466&gt;0,VLOOKUP(H466,'3-Productie normen'!A:J,VLOOKUP(L466,'3-Productie normen'!$B$33:$C$38,2,FALSE),FALSE)))/VLOOKUP(B466,'2-Kosten per locatie'!$A$12:$C$33,3,FALSE)</f>
        <v>0</v>
      </c>
      <c r="Q466" s="77">
        <f t="shared" si="46"/>
        <v>0</v>
      </c>
      <c r="R466" s="78" t="str">
        <f>VLOOKUP(H466,'3-Productie normen'!A:L,12,FALSE)</f>
        <v>L</v>
      </c>
      <c r="S466" s="78"/>
      <c r="U466" s="41">
        <f t="shared" si="47"/>
        <v>12400</v>
      </c>
    </row>
    <row r="467" spans="1:21" ht="14.1" customHeight="1">
      <c r="A467" s="54">
        <f t="shared" si="42"/>
        <v>467</v>
      </c>
      <c r="B467" s="72" t="s">
        <v>509</v>
      </c>
      <c r="C467" s="72"/>
      <c r="D467" s="423" t="s">
        <v>532</v>
      </c>
      <c r="E467" s="423" t="s">
        <v>533</v>
      </c>
      <c r="F467" s="73">
        <v>4</v>
      </c>
      <c r="G467" s="72" t="s">
        <v>535</v>
      </c>
      <c r="H467" s="72" t="s">
        <v>259</v>
      </c>
      <c r="I467" s="40" t="s">
        <v>229</v>
      </c>
      <c r="J467" s="74">
        <v>25.88</v>
      </c>
      <c r="K467" s="381">
        <f t="shared" si="43"/>
        <v>200</v>
      </c>
      <c r="L467" s="75">
        <v>200</v>
      </c>
      <c r="M467" s="75"/>
      <c r="N467" s="76" t="e">
        <f t="shared" si="44"/>
        <v>#DIV/0!</v>
      </c>
      <c r="O467" s="76">
        <f t="shared" si="45"/>
        <v>0</v>
      </c>
      <c r="P467" s="77">
        <f>IF(L467="nio",0,IF(L467&gt;0,VLOOKUP(H467,'3-Productie normen'!A:J,VLOOKUP(L467,'3-Productie normen'!$B$33:$C$38,2,FALSE),FALSE)))/VLOOKUP(B467,'2-Kosten per locatie'!$A$12:$C$33,3,FALSE)</f>
        <v>0</v>
      </c>
      <c r="Q467" s="77">
        <f t="shared" si="46"/>
        <v>0</v>
      </c>
      <c r="R467" s="78" t="str">
        <f>VLOOKUP(H467,'3-Productie normen'!A:L,12,FALSE)</f>
        <v>V</v>
      </c>
      <c r="S467" s="78"/>
      <c r="U467" s="41">
        <f t="shared" si="47"/>
        <v>5176</v>
      </c>
    </row>
    <row r="468" spans="1:21" ht="14.1" customHeight="1">
      <c r="A468" s="54">
        <f t="shared" si="42"/>
        <v>468</v>
      </c>
      <c r="B468" s="72" t="s">
        <v>509</v>
      </c>
      <c r="C468" s="72"/>
      <c r="D468" s="423" t="s">
        <v>532</v>
      </c>
      <c r="E468" s="423" t="s">
        <v>533</v>
      </c>
      <c r="F468" s="73">
        <v>5</v>
      </c>
      <c r="G468" s="40" t="s">
        <v>503</v>
      </c>
      <c r="H468" s="40" t="s">
        <v>236</v>
      </c>
      <c r="I468" s="40" t="s">
        <v>243</v>
      </c>
      <c r="J468" s="74">
        <v>4.16</v>
      </c>
      <c r="K468" s="381">
        <f t="shared" si="43"/>
        <v>200</v>
      </c>
      <c r="L468" s="75">
        <v>200</v>
      </c>
      <c r="M468" s="75"/>
      <c r="N468" s="76" t="e">
        <f t="shared" si="44"/>
        <v>#DIV/0!</v>
      </c>
      <c r="O468" s="76">
        <f t="shared" si="45"/>
        <v>0</v>
      </c>
      <c r="P468" s="77">
        <f>IF(L468="nio",0,IF(L468&gt;0,VLOOKUP(H468,'3-Productie normen'!A:J,VLOOKUP(L468,'3-Productie normen'!$B$33:$C$38,2,FALSE),FALSE)))/VLOOKUP(B468,'2-Kosten per locatie'!$A$12:$C$33,3,FALSE)</f>
        <v>0</v>
      </c>
      <c r="Q468" s="77">
        <f t="shared" si="46"/>
        <v>0</v>
      </c>
      <c r="R468" s="78" t="str">
        <f>VLOOKUP(H468,'3-Productie normen'!A:L,12,FALSE)</f>
        <v>V</v>
      </c>
      <c r="S468" s="78"/>
      <c r="U468" s="41">
        <f t="shared" si="47"/>
        <v>832</v>
      </c>
    </row>
    <row r="469" spans="1:21" ht="14.1" customHeight="1">
      <c r="A469" s="54">
        <f t="shared" si="42"/>
        <v>469</v>
      </c>
      <c r="B469" s="72" t="s">
        <v>509</v>
      </c>
      <c r="C469" s="72"/>
      <c r="D469" s="423" t="s">
        <v>532</v>
      </c>
      <c r="E469" s="423" t="s">
        <v>533</v>
      </c>
      <c r="F469" s="73" t="s">
        <v>536</v>
      </c>
      <c r="G469" s="40" t="s">
        <v>451</v>
      </c>
      <c r="H469" s="40" t="s">
        <v>309</v>
      </c>
      <c r="I469" s="40" t="s">
        <v>229</v>
      </c>
      <c r="J469" s="74">
        <v>62</v>
      </c>
      <c r="K469" s="381">
        <f t="shared" si="43"/>
        <v>200</v>
      </c>
      <c r="L469" s="75">
        <v>200</v>
      </c>
      <c r="M469" s="75"/>
      <c r="N469" s="76" t="e">
        <f t="shared" si="44"/>
        <v>#DIV/0!</v>
      </c>
      <c r="O469" s="76">
        <f t="shared" si="45"/>
        <v>0</v>
      </c>
      <c r="P469" s="77">
        <f>IF(L469="nio",0,IF(L469&gt;0,VLOOKUP(H469,'3-Productie normen'!A:J,VLOOKUP(L469,'3-Productie normen'!$B$33:$C$38,2,FALSE),FALSE)))/VLOOKUP(B469,'2-Kosten per locatie'!$A$12:$C$33,3,FALSE)</f>
        <v>0</v>
      </c>
      <c r="Q469" s="77">
        <f t="shared" si="46"/>
        <v>0</v>
      </c>
      <c r="R469" s="78" t="str">
        <f>VLOOKUP(H469,'3-Productie normen'!A:L,12,FALSE)</f>
        <v>L</v>
      </c>
      <c r="S469" s="78"/>
      <c r="U469" s="41">
        <f t="shared" si="47"/>
        <v>12400</v>
      </c>
    </row>
    <row r="470" spans="1:21" ht="14.1" customHeight="1">
      <c r="A470" s="54">
        <f t="shared" si="42"/>
        <v>470</v>
      </c>
      <c r="B470" s="72" t="s">
        <v>509</v>
      </c>
      <c r="C470" s="72"/>
      <c r="D470" s="423" t="s">
        <v>532</v>
      </c>
      <c r="E470" s="423" t="s">
        <v>533</v>
      </c>
      <c r="F470" s="73" t="s">
        <v>537</v>
      </c>
      <c r="G470" s="40" t="s">
        <v>538</v>
      </c>
      <c r="H470" s="40" t="s">
        <v>309</v>
      </c>
      <c r="I470" s="40" t="s">
        <v>229</v>
      </c>
      <c r="J470" s="74">
        <v>15.58</v>
      </c>
      <c r="K470" s="381">
        <f t="shared" si="43"/>
        <v>200</v>
      </c>
      <c r="L470" s="75">
        <v>200</v>
      </c>
      <c r="M470" s="75"/>
      <c r="N470" s="76" t="e">
        <f t="shared" si="44"/>
        <v>#DIV/0!</v>
      </c>
      <c r="O470" s="76">
        <f t="shared" si="45"/>
        <v>0</v>
      </c>
      <c r="P470" s="77">
        <f>IF(L470="nio",0,IF(L470&gt;0,VLOOKUP(H470,'3-Productie normen'!A:J,VLOOKUP(L470,'3-Productie normen'!$B$33:$C$38,2,FALSE),FALSE)))/VLOOKUP(B470,'2-Kosten per locatie'!$A$12:$C$33,3,FALSE)</f>
        <v>0</v>
      </c>
      <c r="Q470" s="77">
        <f t="shared" si="46"/>
        <v>0</v>
      </c>
      <c r="R470" s="78" t="str">
        <f>VLOOKUP(H470,'3-Productie normen'!A:L,12,FALSE)</f>
        <v>L</v>
      </c>
      <c r="S470" s="78"/>
      <c r="U470" s="41">
        <f t="shared" si="47"/>
        <v>3116</v>
      </c>
    </row>
    <row r="471" spans="1:21" ht="14.1" customHeight="1">
      <c r="A471" s="54">
        <f t="shared" si="42"/>
        <v>471</v>
      </c>
      <c r="B471" s="72" t="s">
        <v>539</v>
      </c>
      <c r="C471" s="72"/>
      <c r="D471" s="423" t="s">
        <v>540</v>
      </c>
      <c r="E471" s="423" t="s">
        <v>89</v>
      </c>
      <c r="F471" s="73">
        <v>1</v>
      </c>
      <c r="G471" s="40" t="s">
        <v>486</v>
      </c>
      <c r="H471" s="40" t="s">
        <v>256</v>
      </c>
      <c r="I471" s="40" t="s">
        <v>229</v>
      </c>
      <c r="J471" s="74">
        <v>118.27</v>
      </c>
      <c r="K471" s="381">
        <f t="shared" si="43"/>
        <v>200</v>
      </c>
      <c r="L471" s="75">
        <v>200</v>
      </c>
      <c r="M471" s="75"/>
      <c r="N471" s="76" t="e">
        <f t="shared" si="44"/>
        <v>#DIV/0!</v>
      </c>
      <c r="O471" s="76">
        <f t="shared" si="45"/>
        <v>0</v>
      </c>
      <c r="P471" s="77">
        <f>IF(L471="nio",0,IF(L471&gt;0,VLOOKUP(H471,'3-Productie normen'!A:J,VLOOKUP(L471,'3-Productie normen'!$B$33:$C$38,2,FALSE),FALSE)))/VLOOKUP(B471,'2-Kosten per locatie'!$A$12:$C$33,3,FALSE)</f>
        <v>0</v>
      </c>
      <c r="Q471" s="77">
        <f t="shared" si="46"/>
        <v>0</v>
      </c>
      <c r="R471" s="78" t="str">
        <f>VLOOKUP(H471,'3-Productie normen'!A:L,12,FALSE)</f>
        <v>V</v>
      </c>
      <c r="S471" s="78"/>
      <c r="U471" s="41">
        <f t="shared" si="47"/>
        <v>23654</v>
      </c>
    </row>
    <row r="472" spans="1:21" ht="14.1" customHeight="1">
      <c r="A472" s="54">
        <f t="shared" si="42"/>
        <v>472</v>
      </c>
      <c r="B472" s="72" t="s">
        <v>539</v>
      </c>
      <c r="C472" s="72"/>
      <c r="D472" s="423" t="s">
        <v>540</v>
      </c>
      <c r="E472" s="423" t="s">
        <v>89</v>
      </c>
      <c r="F472" s="73" t="s">
        <v>512</v>
      </c>
      <c r="G472" s="80" t="s">
        <v>246</v>
      </c>
      <c r="H472" s="80" t="s">
        <v>246</v>
      </c>
      <c r="I472" s="40" t="s">
        <v>229</v>
      </c>
      <c r="J472" s="74">
        <v>78.5</v>
      </c>
      <c r="K472" s="381">
        <f t="shared" si="43"/>
        <v>200</v>
      </c>
      <c r="L472" s="75">
        <v>200</v>
      </c>
      <c r="M472" s="75"/>
      <c r="N472" s="76" t="e">
        <f t="shared" si="44"/>
        <v>#DIV/0!</v>
      </c>
      <c r="O472" s="76">
        <f t="shared" si="45"/>
        <v>0</v>
      </c>
      <c r="P472" s="77">
        <f>IF(L472="nio",0,IF(L472&gt;0,VLOOKUP(H472,'3-Productie normen'!A:J,VLOOKUP(L472,'3-Productie normen'!$B$33:$C$38,2,FALSE),FALSE)))/VLOOKUP(B472,'2-Kosten per locatie'!$A$12:$C$33,3,FALSE)</f>
        <v>0</v>
      </c>
      <c r="Q472" s="77">
        <f t="shared" si="46"/>
        <v>0</v>
      </c>
      <c r="R472" s="78" t="str">
        <f>VLOOKUP(H472,'3-Productie normen'!A:L,12,FALSE)</f>
        <v>V</v>
      </c>
      <c r="S472" s="78"/>
      <c r="U472" s="41">
        <f t="shared" si="47"/>
        <v>15700</v>
      </c>
    </row>
    <row r="473" spans="1:21" ht="14.1" customHeight="1">
      <c r="A473" s="54">
        <f t="shared" si="42"/>
        <v>473</v>
      </c>
      <c r="B473" s="72" t="s">
        <v>539</v>
      </c>
      <c r="C473" s="72"/>
      <c r="D473" s="423" t="s">
        <v>540</v>
      </c>
      <c r="E473" s="423" t="s">
        <v>89</v>
      </c>
      <c r="F473" s="73">
        <v>2</v>
      </c>
      <c r="G473" s="40" t="s">
        <v>486</v>
      </c>
      <c r="H473" s="40" t="s">
        <v>256</v>
      </c>
      <c r="I473" s="81" t="s">
        <v>229</v>
      </c>
      <c r="J473" s="74">
        <v>10.41</v>
      </c>
      <c r="K473" s="381">
        <f t="shared" si="43"/>
        <v>200</v>
      </c>
      <c r="L473" s="75">
        <v>200</v>
      </c>
      <c r="M473" s="75"/>
      <c r="N473" s="76" t="e">
        <f t="shared" si="44"/>
        <v>#DIV/0!</v>
      </c>
      <c r="O473" s="76">
        <f t="shared" si="45"/>
        <v>0</v>
      </c>
      <c r="P473" s="77">
        <f>IF(L473="nio",0,IF(L473&gt;0,VLOOKUP(H473,'3-Productie normen'!A:J,VLOOKUP(L473,'3-Productie normen'!$B$33:$C$38,2,FALSE),FALSE)))/VLOOKUP(B473,'2-Kosten per locatie'!$A$12:$C$33,3,FALSE)</f>
        <v>0</v>
      </c>
      <c r="Q473" s="77">
        <f t="shared" si="46"/>
        <v>0</v>
      </c>
      <c r="R473" s="78" t="str">
        <f>VLOOKUP(H473,'3-Productie normen'!A:L,12,FALSE)</f>
        <v>V</v>
      </c>
      <c r="S473" s="78"/>
      <c r="U473" s="41">
        <f t="shared" si="47"/>
        <v>2082</v>
      </c>
    </row>
    <row r="474" spans="1:21" ht="14.1" customHeight="1">
      <c r="A474" s="54">
        <f t="shared" si="42"/>
        <v>474</v>
      </c>
      <c r="B474" s="72" t="s">
        <v>539</v>
      </c>
      <c r="C474" s="72"/>
      <c r="D474" s="424" t="s">
        <v>540</v>
      </c>
      <c r="E474" s="424" t="s">
        <v>89</v>
      </c>
      <c r="F474" s="82" t="s">
        <v>541</v>
      </c>
      <c r="G474" s="83" t="s">
        <v>17</v>
      </c>
      <c r="H474" s="83" t="s">
        <v>17</v>
      </c>
      <c r="I474" s="40" t="s">
        <v>487</v>
      </c>
      <c r="J474" s="74">
        <v>6.83</v>
      </c>
      <c r="K474" s="381">
        <f t="shared" si="43"/>
        <v>200</v>
      </c>
      <c r="L474" s="75">
        <v>200</v>
      </c>
      <c r="M474" s="75"/>
      <c r="N474" s="76" t="e">
        <f t="shared" si="44"/>
        <v>#DIV/0!</v>
      </c>
      <c r="O474" s="76">
        <f t="shared" si="45"/>
        <v>0</v>
      </c>
      <c r="P474" s="77">
        <f>IF(L474="nio",0,IF(L474&gt;0,VLOOKUP(H474,'3-Productie normen'!A:J,VLOOKUP(L474,'3-Productie normen'!$B$33:$C$38,2,FALSE),FALSE)))/VLOOKUP(B474,'2-Kosten per locatie'!$A$12:$C$33,3,FALSE)</f>
        <v>0</v>
      </c>
      <c r="Q474" s="77">
        <f t="shared" si="46"/>
        <v>0</v>
      </c>
      <c r="R474" s="78" t="str">
        <f>VLOOKUP(H474,'3-Productie normen'!A:L,12,FALSE)</f>
        <v>S</v>
      </c>
      <c r="S474" s="78"/>
      <c r="U474" s="41">
        <f t="shared" si="47"/>
        <v>1366</v>
      </c>
    </row>
    <row r="475" spans="1:21" ht="14.1" customHeight="1">
      <c r="A475" s="54">
        <f t="shared" si="42"/>
        <v>475</v>
      </c>
      <c r="B475" s="72" t="s">
        <v>539</v>
      </c>
      <c r="C475" s="72"/>
      <c r="D475" s="423" t="s">
        <v>540</v>
      </c>
      <c r="E475" s="423" t="s">
        <v>89</v>
      </c>
      <c r="F475" s="73">
        <v>3</v>
      </c>
      <c r="G475" s="40" t="s">
        <v>176</v>
      </c>
      <c r="H475" s="40" t="s">
        <v>176</v>
      </c>
      <c r="I475" s="40" t="s">
        <v>229</v>
      </c>
      <c r="J475" s="74">
        <v>3.86</v>
      </c>
      <c r="K475" s="381">
        <f t="shared" si="43"/>
        <v>200</v>
      </c>
      <c r="L475" s="75">
        <v>200</v>
      </c>
      <c r="M475" s="75"/>
      <c r="N475" s="76" t="e">
        <f t="shared" si="44"/>
        <v>#DIV/0!</v>
      </c>
      <c r="O475" s="76">
        <f t="shared" si="45"/>
        <v>0</v>
      </c>
      <c r="P475" s="77">
        <f>IF(L475="nio",0,IF(L475&gt;0,VLOOKUP(H475,'3-Productie normen'!A:J,VLOOKUP(L475,'3-Productie normen'!$B$33:$C$38,2,FALSE),FALSE)))/VLOOKUP(B475,'2-Kosten per locatie'!$A$12:$C$33,3,FALSE)</f>
        <v>0</v>
      </c>
      <c r="Q475" s="77">
        <f t="shared" si="46"/>
        <v>0</v>
      </c>
      <c r="R475" s="78" t="str">
        <f>VLOOKUP(H475,'3-Productie normen'!A:L,12,FALSE)</f>
        <v>B</v>
      </c>
      <c r="S475" s="78"/>
      <c r="U475" s="41">
        <f t="shared" si="47"/>
        <v>772</v>
      </c>
    </row>
    <row r="476" spans="1:21" ht="14.1" customHeight="1">
      <c r="A476" s="54">
        <f t="shared" si="42"/>
        <v>476</v>
      </c>
      <c r="B476" s="72" t="s">
        <v>539</v>
      </c>
      <c r="C476" s="72"/>
      <c r="D476" s="423" t="s">
        <v>540</v>
      </c>
      <c r="E476" s="423" t="s">
        <v>89</v>
      </c>
      <c r="F476" s="73" t="s">
        <v>542</v>
      </c>
      <c r="G476" s="40" t="s">
        <v>246</v>
      </c>
      <c r="H476" s="40" t="s">
        <v>246</v>
      </c>
      <c r="I476" s="40" t="s">
        <v>229</v>
      </c>
      <c r="J476" s="74">
        <v>80.81</v>
      </c>
      <c r="K476" s="381">
        <f t="shared" si="43"/>
        <v>200</v>
      </c>
      <c r="L476" s="75">
        <v>200</v>
      </c>
      <c r="M476" s="75"/>
      <c r="N476" s="76" t="e">
        <f t="shared" si="44"/>
        <v>#DIV/0!</v>
      </c>
      <c r="O476" s="76">
        <f t="shared" si="45"/>
        <v>0</v>
      </c>
      <c r="P476" s="77">
        <f>IF(L476="nio",0,IF(L476&gt;0,VLOOKUP(H476,'3-Productie normen'!A:J,VLOOKUP(L476,'3-Productie normen'!$B$33:$C$38,2,FALSE),FALSE)))/VLOOKUP(B476,'2-Kosten per locatie'!$A$12:$C$33,3,FALSE)</f>
        <v>0</v>
      </c>
      <c r="Q476" s="77">
        <f t="shared" si="46"/>
        <v>0</v>
      </c>
      <c r="R476" s="78" t="str">
        <f>VLOOKUP(H476,'3-Productie normen'!A:L,12,FALSE)</f>
        <v>V</v>
      </c>
      <c r="S476" s="78"/>
      <c r="U476" s="41">
        <f t="shared" si="47"/>
        <v>16162</v>
      </c>
    </row>
    <row r="477" spans="1:21" ht="14.1" customHeight="1">
      <c r="A477" s="54">
        <f t="shared" si="42"/>
        <v>477</v>
      </c>
      <c r="B477" s="72" t="s">
        <v>539</v>
      </c>
      <c r="C477" s="72"/>
      <c r="D477" s="423" t="s">
        <v>540</v>
      </c>
      <c r="E477" s="423" t="s">
        <v>89</v>
      </c>
      <c r="F477" s="73">
        <v>4</v>
      </c>
      <c r="G477" s="40" t="s">
        <v>176</v>
      </c>
      <c r="H477" s="40" t="s">
        <v>176</v>
      </c>
      <c r="I477" s="40" t="s">
        <v>229</v>
      </c>
      <c r="J477" s="74">
        <v>19.670000000000002</v>
      </c>
      <c r="K477" s="381">
        <f t="shared" si="43"/>
        <v>200</v>
      </c>
      <c r="L477" s="75">
        <v>200</v>
      </c>
      <c r="M477" s="75"/>
      <c r="N477" s="76" t="e">
        <f t="shared" si="44"/>
        <v>#DIV/0!</v>
      </c>
      <c r="O477" s="76">
        <f t="shared" si="45"/>
        <v>0</v>
      </c>
      <c r="P477" s="77">
        <f>IF(L477="nio",0,IF(L477&gt;0,VLOOKUP(H477,'3-Productie normen'!A:J,VLOOKUP(L477,'3-Productie normen'!$B$33:$C$38,2,FALSE),FALSE)))/VLOOKUP(B477,'2-Kosten per locatie'!$A$12:$C$33,3,FALSE)</f>
        <v>0</v>
      </c>
      <c r="Q477" s="77">
        <f t="shared" si="46"/>
        <v>0</v>
      </c>
      <c r="R477" s="78" t="str">
        <f>VLOOKUP(H477,'3-Productie normen'!A:L,12,FALSE)</f>
        <v>B</v>
      </c>
      <c r="S477" s="78"/>
      <c r="U477" s="41">
        <f t="shared" si="47"/>
        <v>3934.0000000000005</v>
      </c>
    </row>
    <row r="478" spans="1:21" ht="14.1" customHeight="1">
      <c r="A478" s="54">
        <f t="shared" si="42"/>
        <v>478</v>
      </c>
      <c r="B478" s="72" t="s">
        <v>539</v>
      </c>
      <c r="C478" s="72"/>
      <c r="D478" s="423" t="s">
        <v>540</v>
      </c>
      <c r="E478" s="423" t="s">
        <v>89</v>
      </c>
      <c r="F478" s="73">
        <v>5</v>
      </c>
      <c r="G478" s="40" t="s">
        <v>246</v>
      </c>
      <c r="H478" s="40" t="s">
        <v>246</v>
      </c>
      <c r="I478" s="40" t="s">
        <v>229</v>
      </c>
      <c r="J478" s="74">
        <v>84.78</v>
      </c>
      <c r="K478" s="381">
        <f t="shared" si="43"/>
        <v>200</v>
      </c>
      <c r="L478" s="75">
        <v>200</v>
      </c>
      <c r="M478" s="75"/>
      <c r="N478" s="76" t="e">
        <f t="shared" si="44"/>
        <v>#DIV/0!</v>
      </c>
      <c r="O478" s="76">
        <f t="shared" si="45"/>
        <v>0</v>
      </c>
      <c r="P478" s="77">
        <f>IF(L478="nio",0,IF(L478&gt;0,VLOOKUP(H478,'3-Productie normen'!A:J,VLOOKUP(L478,'3-Productie normen'!$B$33:$C$38,2,FALSE),FALSE)))/VLOOKUP(B478,'2-Kosten per locatie'!$A$12:$C$33,3,FALSE)</f>
        <v>0</v>
      </c>
      <c r="Q478" s="77">
        <f t="shared" si="46"/>
        <v>0</v>
      </c>
      <c r="R478" s="78" t="str">
        <f>VLOOKUP(H478,'3-Productie normen'!A:L,12,FALSE)</f>
        <v>V</v>
      </c>
      <c r="S478" s="78"/>
      <c r="U478" s="41">
        <f t="shared" si="47"/>
        <v>16956</v>
      </c>
    </row>
    <row r="479" spans="1:21" ht="14.1" customHeight="1">
      <c r="A479" s="54">
        <f t="shared" si="42"/>
        <v>479</v>
      </c>
      <c r="B479" s="72" t="s">
        <v>539</v>
      </c>
      <c r="C479" s="72"/>
      <c r="D479" s="423" t="s">
        <v>540</v>
      </c>
      <c r="E479" s="423" t="s">
        <v>89</v>
      </c>
      <c r="F479" s="73">
        <v>6</v>
      </c>
      <c r="G479" s="40" t="s">
        <v>489</v>
      </c>
      <c r="H479" s="40" t="s">
        <v>100</v>
      </c>
      <c r="I479" s="40" t="s">
        <v>229</v>
      </c>
      <c r="J479" s="74">
        <v>5.82</v>
      </c>
      <c r="K479" s="381">
        <f t="shared" si="43"/>
        <v>0</v>
      </c>
      <c r="L479" s="75" t="s">
        <v>100</v>
      </c>
      <c r="M479" s="75"/>
      <c r="N479" s="76">
        <f t="shared" si="44"/>
        <v>0</v>
      </c>
      <c r="O479" s="76">
        <f t="shared" si="45"/>
        <v>0</v>
      </c>
      <c r="P479" s="77">
        <f>IF(L479="nio",0,IF(L479&gt;0,VLOOKUP(H479,'3-Productie normen'!A:J,VLOOKUP(L479,'3-Productie normen'!$B$33:$C$38,2,FALSE),FALSE)))/VLOOKUP(B479,'2-Kosten per locatie'!$A$12:$C$33,3,FALSE)</f>
        <v>0</v>
      </c>
      <c r="Q479" s="77">
        <f t="shared" si="46"/>
        <v>0</v>
      </c>
      <c r="R479" s="78">
        <f>VLOOKUP(H479,'3-Productie normen'!A:L,12,FALSE)</f>
        <v>0</v>
      </c>
      <c r="S479" s="78"/>
      <c r="U479" s="41">
        <f t="shared" si="47"/>
        <v>0</v>
      </c>
    </row>
    <row r="480" spans="1:21" ht="14.1" customHeight="1">
      <c r="A480" s="54">
        <f t="shared" si="42"/>
        <v>480</v>
      </c>
      <c r="B480" s="72" t="s">
        <v>539</v>
      </c>
      <c r="C480" s="72"/>
      <c r="D480" s="423" t="s">
        <v>540</v>
      </c>
      <c r="E480" s="423" t="s">
        <v>89</v>
      </c>
      <c r="F480" s="73">
        <v>7</v>
      </c>
      <c r="G480" s="72" t="s">
        <v>489</v>
      </c>
      <c r="H480" s="72" t="s">
        <v>100</v>
      </c>
      <c r="I480" s="40" t="s">
        <v>229</v>
      </c>
      <c r="J480" s="74">
        <v>5.42</v>
      </c>
      <c r="K480" s="381">
        <f t="shared" si="43"/>
        <v>0</v>
      </c>
      <c r="L480" s="75" t="s">
        <v>100</v>
      </c>
      <c r="M480" s="75"/>
      <c r="N480" s="76">
        <f t="shared" si="44"/>
        <v>0</v>
      </c>
      <c r="O480" s="76">
        <f t="shared" si="45"/>
        <v>0</v>
      </c>
      <c r="P480" s="77">
        <f>IF(L480="nio",0,IF(L480&gt;0,VLOOKUP(H480,'3-Productie normen'!A:J,VLOOKUP(L480,'3-Productie normen'!$B$33:$C$38,2,FALSE),FALSE)))/VLOOKUP(B480,'2-Kosten per locatie'!$A$12:$C$33,3,FALSE)</f>
        <v>0</v>
      </c>
      <c r="Q480" s="77">
        <f t="shared" si="46"/>
        <v>0</v>
      </c>
      <c r="R480" s="78">
        <f>VLOOKUP(H480,'3-Productie normen'!A:L,12,FALSE)</f>
        <v>0</v>
      </c>
      <c r="S480" s="78"/>
      <c r="U480" s="41">
        <f t="shared" si="47"/>
        <v>0</v>
      </c>
    </row>
    <row r="481" spans="1:21" ht="14.1" customHeight="1">
      <c r="A481" s="54">
        <f t="shared" si="42"/>
        <v>481</v>
      </c>
      <c r="B481" s="72" t="s">
        <v>539</v>
      </c>
      <c r="C481" s="72"/>
      <c r="D481" s="423" t="s">
        <v>540</v>
      </c>
      <c r="E481" s="423" t="s">
        <v>89</v>
      </c>
      <c r="F481" s="73">
        <v>8</v>
      </c>
      <c r="G481" s="72" t="s">
        <v>489</v>
      </c>
      <c r="H481" s="72" t="s">
        <v>100</v>
      </c>
      <c r="I481" s="40" t="s">
        <v>229</v>
      </c>
      <c r="J481" s="74">
        <v>3.35</v>
      </c>
      <c r="K481" s="381">
        <f t="shared" si="43"/>
        <v>0</v>
      </c>
      <c r="L481" s="75" t="s">
        <v>100</v>
      </c>
      <c r="M481" s="75"/>
      <c r="N481" s="76">
        <f t="shared" si="44"/>
        <v>0</v>
      </c>
      <c r="O481" s="76">
        <f t="shared" si="45"/>
        <v>0</v>
      </c>
      <c r="P481" s="77">
        <f>IF(L481="nio",0,IF(L481&gt;0,VLOOKUP(H481,'3-Productie normen'!A:J,VLOOKUP(L481,'3-Productie normen'!$B$33:$C$38,2,FALSE),FALSE)))/VLOOKUP(B481,'2-Kosten per locatie'!$A$12:$C$33,3,FALSE)</f>
        <v>0</v>
      </c>
      <c r="Q481" s="77">
        <f t="shared" si="46"/>
        <v>0</v>
      </c>
      <c r="R481" s="78">
        <f>VLOOKUP(H481,'3-Productie normen'!A:L,12,FALSE)</f>
        <v>0</v>
      </c>
      <c r="S481" s="78"/>
      <c r="U481" s="41">
        <f t="shared" si="47"/>
        <v>0</v>
      </c>
    </row>
    <row r="482" spans="1:21" ht="14.1" customHeight="1">
      <c r="A482" s="54">
        <f t="shared" si="42"/>
        <v>482</v>
      </c>
      <c r="B482" s="72" t="s">
        <v>539</v>
      </c>
      <c r="C482" s="72"/>
      <c r="D482" s="423" t="s">
        <v>540</v>
      </c>
      <c r="E482" s="423" t="s">
        <v>89</v>
      </c>
      <c r="F482" s="73">
        <v>9</v>
      </c>
      <c r="G482" s="72" t="s">
        <v>17</v>
      </c>
      <c r="H482" s="72" t="s">
        <v>17</v>
      </c>
      <c r="I482" s="40" t="s">
        <v>487</v>
      </c>
      <c r="J482" s="74">
        <v>1.23</v>
      </c>
      <c r="K482" s="381">
        <f t="shared" si="43"/>
        <v>200</v>
      </c>
      <c r="L482" s="75">
        <v>200</v>
      </c>
      <c r="M482" s="75"/>
      <c r="N482" s="76" t="e">
        <f t="shared" si="44"/>
        <v>#DIV/0!</v>
      </c>
      <c r="O482" s="76">
        <f t="shared" si="45"/>
        <v>0</v>
      </c>
      <c r="P482" s="77">
        <f>IF(L482="nio",0,IF(L482&gt;0,VLOOKUP(H482,'3-Productie normen'!A:J,VLOOKUP(L482,'3-Productie normen'!$B$33:$C$38,2,FALSE),FALSE)))/VLOOKUP(B482,'2-Kosten per locatie'!$A$12:$C$33,3,FALSE)</f>
        <v>0</v>
      </c>
      <c r="Q482" s="77">
        <f t="shared" si="46"/>
        <v>0</v>
      </c>
      <c r="R482" s="78" t="str">
        <f>VLOOKUP(H482,'3-Productie normen'!A:L,12,FALSE)</f>
        <v>S</v>
      </c>
      <c r="S482" s="78"/>
      <c r="U482" s="41">
        <f t="shared" si="47"/>
        <v>246</v>
      </c>
    </row>
    <row r="483" spans="1:21" ht="14.1" customHeight="1">
      <c r="A483" s="54">
        <f t="shared" si="42"/>
        <v>483</v>
      </c>
      <c r="B483" s="72" t="s">
        <v>539</v>
      </c>
      <c r="C483" s="72"/>
      <c r="D483" s="423" t="s">
        <v>540</v>
      </c>
      <c r="E483" s="423" t="s">
        <v>89</v>
      </c>
      <c r="F483" s="73">
        <v>10</v>
      </c>
      <c r="G483" s="40" t="s">
        <v>17</v>
      </c>
      <c r="H483" s="40" t="s">
        <v>17</v>
      </c>
      <c r="I483" s="40" t="s">
        <v>487</v>
      </c>
      <c r="J483" s="74">
        <v>3.4</v>
      </c>
      <c r="K483" s="381">
        <f t="shared" si="43"/>
        <v>200</v>
      </c>
      <c r="L483" s="75">
        <v>200</v>
      </c>
      <c r="M483" s="75"/>
      <c r="N483" s="76" t="e">
        <f t="shared" si="44"/>
        <v>#DIV/0!</v>
      </c>
      <c r="O483" s="76">
        <f t="shared" si="45"/>
        <v>0</v>
      </c>
      <c r="P483" s="77">
        <f>IF(L483="nio",0,IF(L483&gt;0,VLOOKUP(H483,'3-Productie normen'!A:J,VLOOKUP(L483,'3-Productie normen'!$B$33:$C$38,2,FALSE),FALSE)))/VLOOKUP(B483,'2-Kosten per locatie'!$A$12:$C$33,3,FALSE)</f>
        <v>0</v>
      </c>
      <c r="Q483" s="77">
        <f t="shared" si="46"/>
        <v>0</v>
      </c>
      <c r="R483" s="78" t="str">
        <f>VLOOKUP(H483,'3-Productie normen'!A:L,12,FALSE)</f>
        <v>S</v>
      </c>
      <c r="S483" s="78"/>
      <c r="U483" s="41">
        <f t="shared" si="47"/>
        <v>680</v>
      </c>
    </row>
    <row r="484" spans="1:21" ht="14.1" customHeight="1">
      <c r="A484" s="54">
        <f t="shared" si="42"/>
        <v>484</v>
      </c>
      <c r="B484" s="72" t="s">
        <v>539</v>
      </c>
      <c r="C484" s="72"/>
      <c r="D484" s="423" t="s">
        <v>540</v>
      </c>
      <c r="E484" s="423" t="s">
        <v>89</v>
      </c>
      <c r="F484" s="73">
        <v>11</v>
      </c>
      <c r="G484" s="40" t="s">
        <v>236</v>
      </c>
      <c r="H484" s="40" t="s">
        <v>236</v>
      </c>
      <c r="I484" s="40" t="s">
        <v>519</v>
      </c>
      <c r="J484" s="74">
        <v>12.74</v>
      </c>
      <c r="K484" s="381">
        <f t="shared" si="43"/>
        <v>200</v>
      </c>
      <c r="L484" s="75">
        <v>200</v>
      </c>
      <c r="M484" s="75"/>
      <c r="N484" s="76" t="e">
        <f t="shared" si="44"/>
        <v>#DIV/0!</v>
      </c>
      <c r="O484" s="76">
        <f t="shared" si="45"/>
        <v>0</v>
      </c>
      <c r="P484" s="77">
        <f>IF(L484="nio",0,IF(L484&gt;0,VLOOKUP(H484,'3-Productie normen'!A:J,VLOOKUP(L484,'3-Productie normen'!$B$33:$C$38,2,FALSE),FALSE)))/VLOOKUP(B484,'2-Kosten per locatie'!$A$12:$C$33,3,FALSE)</f>
        <v>0</v>
      </c>
      <c r="Q484" s="77">
        <f t="shared" si="46"/>
        <v>0</v>
      </c>
      <c r="R484" s="78" t="str">
        <f>VLOOKUP(H484,'3-Productie normen'!A:L,12,FALSE)</f>
        <v>V</v>
      </c>
      <c r="S484" s="78"/>
      <c r="U484" s="41">
        <f t="shared" si="47"/>
        <v>2548</v>
      </c>
    </row>
    <row r="485" spans="1:21" ht="14.1" customHeight="1">
      <c r="A485" s="54">
        <f t="shared" si="42"/>
        <v>485</v>
      </c>
      <c r="B485" s="72" t="s">
        <v>539</v>
      </c>
      <c r="C485" s="72"/>
      <c r="D485" s="423" t="s">
        <v>540</v>
      </c>
      <c r="E485" s="423" t="s">
        <v>89</v>
      </c>
      <c r="F485" s="73">
        <v>12</v>
      </c>
      <c r="G485" s="40" t="s">
        <v>484</v>
      </c>
      <c r="H485" s="40" t="s">
        <v>90</v>
      </c>
      <c r="I485" s="40" t="s">
        <v>237</v>
      </c>
      <c r="J485" s="74">
        <v>14.93</v>
      </c>
      <c r="K485" s="381">
        <f t="shared" si="43"/>
        <v>200</v>
      </c>
      <c r="L485" s="75">
        <v>200</v>
      </c>
      <c r="M485" s="75"/>
      <c r="N485" s="76" t="e">
        <f t="shared" si="44"/>
        <v>#DIV/0!</v>
      </c>
      <c r="O485" s="76">
        <f t="shared" si="45"/>
        <v>0</v>
      </c>
      <c r="P485" s="77">
        <f>IF(L485="nio",0,IF(L485&gt;0,VLOOKUP(H485,'3-Productie normen'!A:J,VLOOKUP(L485,'3-Productie normen'!$B$33:$C$38,2,FALSE),FALSE)))/VLOOKUP(B485,'2-Kosten per locatie'!$A$12:$C$33,3,FALSE)</f>
        <v>0</v>
      </c>
      <c r="Q485" s="77">
        <f t="shared" si="46"/>
        <v>0</v>
      </c>
      <c r="R485" s="78" t="str">
        <f>VLOOKUP(H485,'3-Productie normen'!A:L,12,FALSE)</f>
        <v>V</v>
      </c>
      <c r="S485" s="78"/>
      <c r="U485" s="41">
        <f t="shared" si="47"/>
        <v>2986</v>
      </c>
    </row>
    <row r="486" spans="1:21" ht="14.1" customHeight="1">
      <c r="A486" s="54">
        <f t="shared" si="42"/>
        <v>486</v>
      </c>
      <c r="B486" s="72" t="s">
        <v>539</v>
      </c>
      <c r="C486" s="72"/>
      <c r="D486" s="423" t="s">
        <v>540</v>
      </c>
      <c r="E486" s="423" t="s">
        <v>89</v>
      </c>
      <c r="F486" s="73">
        <v>13</v>
      </c>
      <c r="G486" s="40" t="s">
        <v>265</v>
      </c>
      <c r="H486" s="40" t="s">
        <v>265</v>
      </c>
      <c r="I486" s="40" t="s">
        <v>229</v>
      </c>
      <c r="J486" s="74">
        <v>52.49</v>
      </c>
      <c r="K486" s="381">
        <f t="shared" si="43"/>
        <v>200</v>
      </c>
      <c r="L486" s="75">
        <v>200</v>
      </c>
      <c r="M486" s="75"/>
      <c r="N486" s="76" t="e">
        <f t="shared" si="44"/>
        <v>#DIV/0!</v>
      </c>
      <c r="O486" s="76">
        <f t="shared" si="45"/>
        <v>0</v>
      </c>
      <c r="P486" s="77">
        <f>IF(L486="nio",0,IF(L486&gt;0,VLOOKUP(H486,'3-Productie normen'!A:J,VLOOKUP(L486,'3-Productie normen'!$B$33:$C$38,2,FALSE),FALSE)))/VLOOKUP(B486,'2-Kosten per locatie'!$A$12:$C$33,3,FALSE)</f>
        <v>0</v>
      </c>
      <c r="Q486" s="77">
        <f t="shared" si="46"/>
        <v>0</v>
      </c>
      <c r="R486" s="78" t="str">
        <f>VLOOKUP(H486,'3-Productie normen'!A:L,12,FALSE)</f>
        <v>L</v>
      </c>
      <c r="S486" s="78"/>
      <c r="U486" s="41">
        <f t="shared" si="47"/>
        <v>10498</v>
      </c>
    </row>
    <row r="487" spans="1:21" ht="14.1" customHeight="1">
      <c r="A487" s="54">
        <f t="shared" si="42"/>
        <v>487</v>
      </c>
      <c r="B487" s="72" t="s">
        <v>539</v>
      </c>
      <c r="C487" s="72"/>
      <c r="D487" s="423" t="s">
        <v>540</v>
      </c>
      <c r="E487" s="423" t="s">
        <v>89</v>
      </c>
      <c r="F487" s="73">
        <v>14</v>
      </c>
      <c r="G487" s="80" t="s">
        <v>309</v>
      </c>
      <c r="H487" s="80" t="s">
        <v>309</v>
      </c>
      <c r="I487" s="40" t="s">
        <v>229</v>
      </c>
      <c r="J487" s="74">
        <v>52.39</v>
      </c>
      <c r="K487" s="381">
        <f t="shared" si="43"/>
        <v>200</v>
      </c>
      <c r="L487" s="75">
        <v>200</v>
      </c>
      <c r="M487" s="75"/>
      <c r="N487" s="76" t="e">
        <f t="shared" si="44"/>
        <v>#DIV/0!</v>
      </c>
      <c r="O487" s="76">
        <f t="shared" si="45"/>
        <v>0</v>
      </c>
      <c r="P487" s="77">
        <f>IF(L487="nio",0,IF(L487&gt;0,VLOOKUP(H487,'3-Productie normen'!A:J,VLOOKUP(L487,'3-Productie normen'!$B$33:$C$38,2,FALSE),FALSE)))/VLOOKUP(B487,'2-Kosten per locatie'!$A$12:$C$33,3,FALSE)</f>
        <v>0</v>
      </c>
      <c r="Q487" s="77">
        <f t="shared" si="46"/>
        <v>0</v>
      </c>
      <c r="R487" s="78" t="str">
        <f>VLOOKUP(H487,'3-Productie normen'!A:L,12,FALSE)</f>
        <v>L</v>
      </c>
      <c r="S487" s="78"/>
      <c r="U487" s="41">
        <f t="shared" si="47"/>
        <v>10478</v>
      </c>
    </row>
    <row r="488" spans="1:21" ht="14.1" customHeight="1">
      <c r="A488" s="54">
        <f t="shared" si="42"/>
        <v>488</v>
      </c>
      <c r="B488" s="72" t="s">
        <v>539</v>
      </c>
      <c r="C488" s="72"/>
      <c r="D488" s="423" t="s">
        <v>540</v>
      </c>
      <c r="E488" s="423" t="s">
        <v>89</v>
      </c>
      <c r="F488" s="73">
        <v>15</v>
      </c>
      <c r="G488" s="40" t="s">
        <v>265</v>
      </c>
      <c r="H488" s="40" t="s">
        <v>265</v>
      </c>
      <c r="I488" s="81" t="s">
        <v>229</v>
      </c>
      <c r="J488" s="74">
        <v>52.9</v>
      </c>
      <c r="K488" s="381">
        <f t="shared" si="43"/>
        <v>200</v>
      </c>
      <c r="L488" s="75">
        <v>200</v>
      </c>
      <c r="M488" s="75"/>
      <c r="N488" s="76" t="e">
        <f t="shared" si="44"/>
        <v>#DIV/0!</v>
      </c>
      <c r="O488" s="76">
        <f t="shared" si="45"/>
        <v>0</v>
      </c>
      <c r="P488" s="77">
        <f>IF(L488="nio",0,IF(L488&gt;0,VLOOKUP(H488,'3-Productie normen'!A:J,VLOOKUP(L488,'3-Productie normen'!$B$33:$C$38,2,FALSE),FALSE)))/VLOOKUP(B488,'2-Kosten per locatie'!$A$12:$C$33,3,FALSE)</f>
        <v>0</v>
      </c>
      <c r="Q488" s="77">
        <f t="shared" si="46"/>
        <v>0</v>
      </c>
      <c r="R488" s="78" t="str">
        <f>VLOOKUP(H488,'3-Productie normen'!A:L,12,FALSE)</f>
        <v>L</v>
      </c>
      <c r="S488" s="78"/>
      <c r="U488" s="41">
        <f t="shared" si="47"/>
        <v>10580</v>
      </c>
    </row>
    <row r="489" spans="1:21" ht="14.1" customHeight="1">
      <c r="A489" s="54">
        <f t="shared" si="42"/>
        <v>489</v>
      </c>
      <c r="B489" s="72" t="s">
        <v>539</v>
      </c>
      <c r="C489" s="72"/>
      <c r="D489" s="424" t="s">
        <v>540</v>
      </c>
      <c r="E489" s="424" t="s">
        <v>89</v>
      </c>
      <c r="F489" s="82">
        <v>16</v>
      </c>
      <c r="G489" s="83" t="s">
        <v>265</v>
      </c>
      <c r="H489" s="83" t="s">
        <v>265</v>
      </c>
      <c r="I489" s="40" t="s">
        <v>229</v>
      </c>
      <c r="J489" s="74">
        <v>50.4</v>
      </c>
      <c r="K489" s="381">
        <f t="shared" si="43"/>
        <v>200</v>
      </c>
      <c r="L489" s="75">
        <v>200</v>
      </c>
      <c r="M489" s="75"/>
      <c r="N489" s="76" t="e">
        <f t="shared" si="44"/>
        <v>#DIV/0!</v>
      </c>
      <c r="O489" s="76">
        <f t="shared" si="45"/>
        <v>0</v>
      </c>
      <c r="P489" s="77">
        <f>IF(L489="nio",0,IF(L489&gt;0,VLOOKUP(H489,'3-Productie normen'!A:J,VLOOKUP(L489,'3-Productie normen'!$B$33:$C$38,2,FALSE),FALSE)))/VLOOKUP(B489,'2-Kosten per locatie'!$A$12:$C$33,3,FALSE)</f>
        <v>0</v>
      </c>
      <c r="Q489" s="77">
        <f t="shared" si="46"/>
        <v>0</v>
      </c>
      <c r="R489" s="78" t="str">
        <f>VLOOKUP(H489,'3-Productie normen'!A:L,12,FALSE)</f>
        <v>L</v>
      </c>
      <c r="S489" s="78"/>
      <c r="U489" s="41">
        <f t="shared" si="47"/>
        <v>10080</v>
      </c>
    </row>
    <row r="490" spans="1:21" ht="14.1" customHeight="1">
      <c r="A490" s="54">
        <f t="shared" si="42"/>
        <v>490</v>
      </c>
      <c r="B490" s="72" t="s">
        <v>539</v>
      </c>
      <c r="C490" s="72"/>
      <c r="D490" s="423" t="s">
        <v>540</v>
      </c>
      <c r="E490" s="423" t="s">
        <v>89</v>
      </c>
      <c r="F490" s="73">
        <v>17</v>
      </c>
      <c r="G490" s="40" t="s">
        <v>265</v>
      </c>
      <c r="H490" s="40" t="s">
        <v>265</v>
      </c>
      <c r="I490" s="40" t="s">
        <v>229</v>
      </c>
      <c r="J490" s="74">
        <v>50.32</v>
      </c>
      <c r="K490" s="381">
        <f t="shared" si="43"/>
        <v>200</v>
      </c>
      <c r="L490" s="75">
        <v>200</v>
      </c>
      <c r="M490" s="75"/>
      <c r="N490" s="76" t="e">
        <f t="shared" si="44"/>
        <v>#DIV/0!</v>
      </c>
      <c r="O490" s="76">
        <f t="shared" si="45"/>
        <v>0</v>
      </c>
      <c r="P490" s="77">
        <f>IF(L490="nio",0,IF(L490&gt;0,VLOOKUP(H490,'3-Productie normen'!A:J,VLOOKUP(L490,'3-Productie normen'!$B$33:$C$38,2,FALSE),FALSE)))/VLOOKUP(B490,'2-Kosten per locatie'!$A$12:$C$33,3,FALSE)</f>
        <v>0</v>
      </c>
      <c r="Q490" s="77">
        <f t="shared" si="46"/>
        <v>0</v>
      </c>
      <c r="R490" s="78" t="str">
        <f>VLOOKUP(H490,'3-Productie normen'!A:L,12,FALSE)</f>
        <v>L</v>
      </c>
      <c r="S490" s="78"/>
      <c r="U490" s="41">
        <f t="shared" si="47"/>
        <v>10064</v>
      </c>
    </row>
    <row r="491" spans="1:21" ht="14.1" customHeight="1">
      <c r="A491" s="54">
        <f t="shared" si="42"/>
        <v>491</v>
      </c>
      <c r="B491" s="72" t="s">
        <v>539</v>
      </c>
      <c r="C491" s="72"/>
      <c r="D491" s="423" t="s">
        <v>540</v>
      </c>
      <c r="E491" s="423" t="s">
        <v>89</v>
      </c>
      <c r="F491" s="73">
        <v>18</v>
      </c>
      <c r="G491" s="40" t="s">
        <v>265</v>
      </c>
      <c r="H491" s="40" t="s">
        <v>265</v>
      </c>
      <c r="I491" s="40" t="s">
        <v>229</v>
      </c>
      <c r="J491" s="74">
        <v>50.32</v>
      </c>
      <c r="K491" s="381">
        <f t="shared" si="43"/>
        <v>200</v>
      </c>
      <c r="L491" s="75">
        <v>200</v>
      </c>
      <c r="M491" s="75"/>
      <c r="N491" s="76" t="e">
        <f t="shared" si="44"/>
        <v>#DIV/0!</v>
      </c>
      <c r="O491" s="76">
        <f t="shared" si="45"/>
        <v>0</v>
      </c>
      <c r="P491" s="77">
        <f>IF(L491="nio",0,IF(L491&gt;0,VLOOKUP(H491,'3-Productie normen'!A:J,VLOOKUP(L491,'3-Productie normen'!$B$33:$C$38,2,FALSE),FALSE)))/VLOOKUP(B491,'2-Kosten per locatie'!$A$12:$C$33,3,FALSE)</f>
        <v>0</v>
      </c>
      <c r="Q491" s="77">
        <f t="shared" si="46"/>
        <v>0</v>
      </c>
      <c r="R491" s="78" t="str">
        <f>VLOOKUP(H491,'3-Productie normen'!A:L,12,FALSE)</f>
        <v>L</v>
      </c>
      <c r="S491" s="78"/>
      <c r="U491" s="41">
        <f t="shared" si="47"/>
        <v>10064</v>
      </c>
    </row>
    <row r="492" spans="1:21" ht="14.1" customHeight="1">
      <c r="A492" s="54">
        <f t="shared" si="42"/>
        <v>492</v>
      </c>
      <c r="B492" s="72" t="s">
        <v>539</v>
      </c>
      <c r="C492" s="72"/>
      <c r="D492" s="423" t="s">
        <v>540</v>
      </c>
      <c r="E492" s="423" t="s">
        <v>89</v>
      </c>
      <c r="F492" s="73">
        <v>19</v>
      </c>
      <c r="G492" s="40" t="s">
        <v>265</v>
      </c>
      <c r="H492" s="40" t="s">
        <v>265</v>
      </c>
      <c r="I492" s="40" t="s">
        <v>229</v>
      </c>
      <c r="J492" s="74">
        <v>50.32</v>
      </c>
      <c r="K492" s="381">
        <f t="shared" si="43"/>
        <v>200</v>
      </c>
      <c r="L492" s="75">
        <v>200</v>
      </c>
      <c r="M492" s="75"/>
      <c r="N492" s="76" t="e">
        <f t="shared" si="44"/>
        <v>#DIV/0!</v>
      </c>
      <c r="O492" s="76">
        <f t="shared" si="45"/>
        <v>0</v>
      </c>
      <c r="P492" s="77">
        <f>IF(L492="nio",0,IF(L492&gt;0,VLOOKUP(H492,'3-Productie normen'!A:J,VLOOKUP(L492,'3-Productie normen'!$B$33:$C$38,2,FALSE),FALSE)))/VLOOKUP(B492,'2-Kosten per locatie'!$A$12:$C$33,3,FALSE)</f>
        <v>0</v>
      </c>
      <c r="Q492" s="77">
        <f t="shared" si="46"/>
        <v>0</v>
      </c>
      <c r="R492" s="78" t="str">
        <f>VLOOKUP(H492,'3-Productie normen'!A:L,12,FALSE)</f>
        <v>L</v>
      </c>
      <c r="S492" s="78"/>
      <c r="U492" s="41">
        <f t="shared" si="47"/>
        <v>10064</v>
      </c>
    </row>
    <row r="493" spans="1:21" ht="14.1" customHeight="1">
      <c r="A493" s="54">
        <f t="shared" si="42"/>
        <v>493</v>
      </c>
      <c r="B493" s="72" t="s">
        <v>539</v>
      </c>
      <c r="C493" s="72"/>
      <c r="D493" s="423" t="s">
        <v>540</v>
      </c>
      <c r="E493" s="423" t="s">
        <v>89</v>
      </c>
      <c r="F493" s="73">
        <v>20</v>
      </c>
      <c r="G493" s="40" t="s">
        <v>265</v>
      </c>
      <c r="H493" s="40" t="s">
        <v>265</v>
      </c>
      <c r="I493" s="40" t="s">
        <v>229</v>
      </c>
      <c r="J493" s="74">
        <v>50.32</v>
      </c>
      <c r="K493" s="381">
        <f t="shared" si="43"/>
        <v>200</v>
      </c>
      <c r="L493" s="75">
        <v>200</v>
      </c>
      <c r="M493" s="75"/>
      <c r="N493" s="76" t="e">
        <f t="shared" si="44"/>
        <v>#DIV/0!</v>
      </c>
      <c r="O493" s="76">
        <f t="shared" si="45"/>
        <v>0</v>
      </c>
      <c r="P493" s="77">
        <f>IF(L493="nio",0,IF(L493&gt;0,VLOOKUP(H493,'3-Productie normen'!A:J,VLOOKUP(L493,'3-Productie normen'!$B$33:$C$38,2,FALSE),FALSE)))/VLOOKUP(B493,'2-Kosten per locatie'!$A$12:$C$33,3,FALSE)</f>
        <v>0</v>
      </c>
      <c r="Q493" s="77">
        <f t="shared" si="46"/>
        <v>0</v>
      </c>
      <c r="R493" s="78" t="str">
        <f>VLOOKUP(H493,'3-Productie normen'!A:L,12,FALSE)</f>
        <v>L</v>
      </c>
      <c r="S493" s="78"/>
      <c r="U493" s="41">
        <f t="shared" si="47"/>
        <v>10064</v>
      </c>
    </row>
    <row r="494" spans="1:21" ht="14.1" customHeight="1">
      <c r="A494" s="54">
        <f t="shared" si="42"/>
        <v>494</v>
      </c>
      <c r="B494" s="72" t="s">
        <v>539</v>
      </c>
      <c r="C494" s="72"/>
      <c r="D494" s="423" t="s">
        <v>540</v>
      </c>
      <c r="E494" s="423" t="s">
        <v>89</v>
      </c>
      <c r="F494" s="73">
        <v>21</v>
      </c>
      <c r="G494" s="40" t="s">
        <v>485</v>
      </c>
      <c r="H494" s="40" t="s">
        <v>259</v>
      </c>
      <c r="I494" s="40" t="s">
        <v>229</v>
      </c>
      <c r="J494" s="74">
        <v>136.78</v>
      </c>
      <c r="K494" s="381">
        <f t="shared" si="43"/>
        <v>200</v>
      </c>
      <c r="L494" s="75">
        <v>200</v>
      </c>
      <c r="M494" s="75"/>
      <c r="N494" s="76" t="e">
        <f t="shared" si="44"/>
        <v>#DIV/0!</v>
      </c>
      <c r="O494" s="76">
        <f t="shared" si="45"/>
        <v>0</v>
      </c>
      <c r="P494" s="77">
        <f>IF(L494="nio",0,IF(L494&gt;0,VLOOKUP(H494,'3-Productie normen'!A:J,VLOOKUP(L494,'3-Productie normen'!$B$33:$C$38,2,FALSE),FALSE)))/VLOOKUP(B494,'2-Kosten per locatie'!$A$12:$C$33,3,FALSE)</f>
        <v>0</v>
      </c>
      <c r="Q494" s="77">
        <f t="shared" si="46"/>
        <v>0</v>
      </c>
      <c r="R494" s="78" t="str">
        <f>VLOOKUP(H494,'3-Productie normen'!A:L,12,FALSE)</f>
        <v>V</v>
      </c>
      <c r="S494" s="78"/>
      <c r="U494" s="41">
        <f t="shared" si="47"/>
        <v>27356</v>
      </c>
    </row>
    <row r="495" spans="1:21" ht="14.1" customHeight="1">
      <c r="A495" s="54">
        <f t="shared" si="42"/>
        <v>495</v>
      </c>
      <c r="B495" s="72" t="s">
        <v>539</v>
      </c>
      <c r="C495" s="72"/>
      <c r="D495" s="423" t="s">
        <v>540</v>
      </c>
      <c r="E495" s="423" t="s">
        <v>89</v>
      </c>
      <c r="F495" s="73">
        <v>22</v>
      </c>
      <c r="G495" s="72" t="s">
        <v>246</v>
      </c>
      <c r="H495" s="72" t="s">
        <v>246</v>
      </c>
      <c r="I495" s="40" t="s">
        <v>229</v>
      </c>
      <c r="J495" s="74">
        <v>88.59</v>
      </c>
      <c r="K495" s="381">
        <f t="shared" si="43"/>
        <v>200</v>
      </c>
      <c r="L495" s="75">
        <v>200</v>
      </c>
      <c r="M495" s="75"/>
      <c r="N495" s="76" t="e">
        <f t="shared" si="44"/>
        <v>#DIV/0!</v>
      </c>
      <c r="O495" s="76">
        <f t="shared" si="45"/>
        <v>0</v>
      </c>
      <c r="P495" s="77">
        <f>IF(L495="nio",0,IF(L495&gt;0,VLOOKUP(H495,'3-Productie normen'!A:J,VLOOKUP(L495,'3-Productie normen'!$B$33:$C$38,2,FALSE),FALSE)))/VLOOKUP(B495,'2-Kosten per locatie'!$A$12:$C$33,3,FALSE)</f>
        <v>0</v>
      </c>
      <c r="Q495" s="77">
        <f t="shared" si="46"/>
        <v>0</v>
      </c>
      <c r="R495" s="78" t="str">
        <f>VLOOKUP(H495,'3-Productie normen'!A:L,12,FALSE)</f>
        <v>V</v>
      </c>
      <c r="S495" s="78"/>
      <c r="U495" s="41">
        <f t="shared" si="47"/>
        <v>17718</v>
      </c>
    </row>
    <row r="496" spans="1:21" ht="14.1" customHeight="1">
      <c r="A496" s="54">
        <f t="shared" si="42"/>
        <v>496</v>
      </c>
      <c r="B496" s="72" t="s">
        <v>539</v>
      </c>
      <c r="C496" s="72"/>
      <c r="D496" s="423" t="s">
        <v>540</v>
      </c>
      <c r="E496" s="423" t="s">
        <v>89</v>
      </c>
      <c r="F496" s="73">
        <v>23</v>
      </c>
      <c r="G496" s="72" t="s">
        <v>484</v>
      </c>
      <c r="H496" s="72" t="s">
        <v>90</v>
      </c>
      <c r="I496" s="40" t="s">
        <v>237</v>
      </c>
      <c r="J496" s="74">
        <v>7.73</v>
      </c>
      <c r="K496" s="381">
        <f t="shared" si="43"/>
        <v>200</v>
      </c>
      <c r="L496" s="75">
        <v>200</v>
      </c>
      <c r="M496" s="75"/>
      <c r="N496" s="76" t="e">
        <f t="shared" si="44"/>
        <v>#DIV/0!</v>
      </c>
      <c r="O496" s="76">
        <f t="shared" si="45"/>
        <v>0</v>
      </c>
      <c r="P496" s="77">
        <f>IF(L496="nio",0,IF(L496&gt;0,VLOOKUP(H496,'3-Productie normen'!A:J,VLOOKUP(L496,'3-Productie normen'!$B$33:$C$38,2,FALSE),FALSE)))/VLOOKUP(B496,'2-Kosten per locatie'!$A$12:$C$33,3,FALSE)</f>
        <v>0</v>
      </c>
      <c r="Q496" s="77">
        <f t="shared" si="46"/>
        <v>0</v>
      </c>
      <c r="R496" s="78" t="str">
        <f>VLOOKUP(H496,'3-Productie normen'!A:L,12,FALSE)</f>
        <v>V</v>
      </c>
      <c r="S496" s="78"/>
      <c r="U496" s="41">
        <f t="shared" si="47"/>
        <v>1546</v>
      </c>
    </row>
    <row r="497" spans="1:21" ht="14.1" customHeight="1">
      <c r="A497" s="54">
        <f t="shared" si="42"/>
        <v>497</v>
      </c>
      <c r="B497" s="72" t="s">
        <v>539</v>
      </c>
      <c r="C497" s="72"/>
      <c r="D497" s="423" t="s">
        <v>540</v>
      </c>
      <c r="E497" s="423" t="s">
        <v>89</v>
      </c>
      <c r="F497" s="73">
        <v>24</v>
      </c>
      <c r="G497" s="72" t="s">
        <v>489</v>
      </c>
      <c r="H497" s="72" t="s">
        <v>100</v>
      </c>
      <c r="I497" s="40" t="s">
        <v>229</v>
      </c>
      <c r="J497" s="74">
        <v>4.63</v>
      </c>
      <c r="K497" s="381">
        <f t="shared" si="43"/>
        <v>0</v>
      </c>
      <c r="L497" s="75" t="s">
        <v>100</v>
      </c>
      <c r="M497" s="75"/>
      <c r="N497" s="76">
        <f t="shared" si="44"/>
        <v>0</v>
      </c>
      <c r="O497" s="76">
        <f t="shared" si="45"/>
        <v>0</v>
      </c>
      <c r="P497" s="77">
        <f>IF(L497="nio",0,IF(L497&gt;0,VLOOKUP(H497,'3-Productie normen'!A:J,VLOOKUP(L497,'3-Productie normen'!$B$33:$C$38,2,FALSE),FALSE)))/VLOOKUP(B497,'2-Kosten per locatie'!$A$12:$C$33,3,FALSE)</f>
        <v>0</v>
      </c>
      <c r="Q497" s="77">
        <f t="shared" si="46"/>
        <v>0</v>
      </c>
      <c r="R497" s="78">
        <f>VLOOKUP(H497,'3-Productie normen'!A:L,12,FALSE)</f>
        <v>0</v>
      </c>
      <c r="S497" s="78"/>
      <c r="U497" s="41">
        <f t="shared" si="47"/>
        <v>0</v>
      </c>
    </row>
    <row r="498" spans="1:21" ht="14.1" customHeight="1">
      <c r="A498" s="54">
        <f t="shared" si="42"/>
        <v>498</v>
      </c>
      <c r="B498" s="72" t="s">
        <v>539</v>
      </c>
      <c r="C498" s="72"/>
      <c r="D498" s="423" t="s">
        <v>540</v>
      </c>
      <c r="E498" s="423" t="s">
        <v>89</v>
      </c>
      <c r="F498" s="73">
        <v>25</v>
      </c>
      <c r="G498" s="40" t="s">
        <v>489</v>
      </c>
      <c r="H498" s="40" t="s">
        <v>100</v>
      </c>
      <c r="I498" s="40" t="s">
        <v>229</v>
      </c>
      <c r="J498" s="74">
        <v>4.2</v>
      </c>
      <c r="K498" s="381">
        <f t="shared" si="43"/>
        <v>0</v>
      </c>
      <c r="L498" s="75" t="s">
        <v>100</v>
      </c>
      <c r="M498" s="75"/>
      <c r="N498" s="76">
        <f t="shared" si="44"/>
        <v>0</v>
      </c>
      <c r="O498" s="76">
        <f t="shared" si="45"/>
        <v>0</v>
      </c>
      <c r="P498" s="77">
        <f>IF(L498="nio",0,IF(L498&gt;0,VLOOKUP(H498,'3-Productie normen'!A:J,VLOOKUP(L498,'3-Productie normen'!$B$33:$C$38,2,FALSE),FALSE)))/VLOOKUP(B498,'2-Kosten per locatie'!$A$12:$C$33,3,FALSE)</f>
        <v>0</v>
      </c>
      <c r="Q498" s="77">
        <f t="shared" si="46"/>
        <v>0</v>
      </c>
      <c r="R498" s="78">
        <f>VLOOKUP(H498,'3-Productie normen'!A:L,12,FALSE)</f>
        <v>0</v>
      </c>
      <c r="S498" s="78"/>
      <c r="U498" s="41">
        <f t="shared" si="47"/>
        <v>0</v>
      </c>
    </row>
    <row r="499" spans="1:21" ht="14.1" customHeight="1">
      <c r="A499" s="54">
        <f t="shared" si="42"/>
        <v>499</v>
      </c>
      <c r="B499" s="72" t="s">
        <v>539</v>
      </c>
      <c r="C499" s="72"/>
      <c r="D499" s="423" t="s">
        <v>540</v>
      </c>
      <c r="E499" s="423" t="s">
        <v>89</v>
      </c>
      <c r="F499" s="73">
        <v>26</v>
      </c>
      <c r="G499" s="40" t="s">
        <v>489</v>
      </c>
      <c r="H499" s="40" t="s">
        <v>100</v>
      </c>
      <c r="I499" s="40" t="s">
        <v>229</v>
      </c>
      <c r="J499" s="74">
        <v>6.76</v>
      </c>
      <c r="K499" s="381">
        <f t="shared" si="43"/>
        <v>0</v>
      </c>
      <c r="L499" s="75" t="s">
        <v>100</v>
      </c>
      <c r="M499" s="75"/>
      <c r="N499" s="76">
        <f t="shared" si="44"/>
        <v>0</v>
      </c>
      <c r="O499" s="76">
        <f t="shared" si="45"/>
        <v>0</v>
      </c>
      <c r="P499" s="77">
        <f>IF(L499="nio",0,IF(L499&gt;0,VLOOKUP(H499,'3-Productie normen'!A:J,VLOOKUP(L499,'3-Productie normen'!$B$33:$C$38,2,FALSE),FALSE)))/VLOOKUP(B499,'2-Kosten per locatie'!$A$12:$C$33,3,FALSE)</f>
        <v>0</v>
      </c>
      <c r="Q499" s="77">
        <f t="shared" si="46"/>
        <v>0</v>
      </c>
      <c r="R499" s="78">
        <f>VLOOKUP(H499,'3-Productie normen'!A:L,12,FALSE)</f>
        <v>0</v>
      </c>
      <c r="S499" s="78"/>
      <c r="U499" s="41">
        <f t="shared" si="47"/>
        <v>0</v>
      </c>
    </row>
    <row r="500" spans="1:21" ht="14.1" customHeight="1">
      <c r="A500" s="54">
        <f t="shared" si="42"/>
        <v>500</v>
      </c>
      <c r="B500" s="72" t="s">
        <v>539</v>
      </c>
      <c r="C500" s="72"/>
      <c r="D500" s="423" t="s">
        <v>540</v>
      </c>
      <c r="E500" s="423" t="s">
        <v>89</v>
      </c>
      <c r="F500" s="73">
        <v>27</v>
      </c>
      <c r="G500" s="40" t="s">
        <v>176</v>
      </c>
      <c r="H500" s="40" t="s">
        <v>176</v>
      </c>
      <c r="I500" s="40" t="s">
        <v>229</v>
      </c>
      <c r="J500" s="74">
        <v>8.6199999999999992</v>
      </c>
      <c r="K500" s="381">
        <f t="shared" si="43"/>
        <v>200</v>
      </c>
      <c r="L500" s="75">
        <v>200</v>
      </c>
      <c r="M500" s="75"/>
      <c r="N500" s="76" t="e">
        <f t="shared" si="44"/>
        <v>#DIV/0!</v>
      </c>
      <c r="O500" s="76">
        <f t="shared" si="45"/>
        <v>0</v>
      </c>
      <c r="P500" s="77">
        <f>IF(L500="nio",0,IF(L500&gt;0,VLOOKUP(H500,'3-Productie normen'!A:J,VLOOKUP(L500,'3-Productie normen'!$B$33:$C$38,2,FALSE),FALSE)))/VLOOKUP(B500,'2-Kosten per locatie'!$A$12:$C$33,3,FALSE)</f>
        <v>0</v>
      </c>
      <c r="Q500" s="77">
        <f t="shared" si="46"/>
        <v>0</v>
      </c>
      <c r="R500" s="78" t="str">
        <f>VLOOKUP(H500,'3-Productie normen'!A:L,12,FALSE)</f>
        <v>B</v>
      </c>
      <c r="S500" s="78"/>
      <c r="U500" s="41">
        <f t="shared" si="47"/>
        <v>1723.9999999999998</v>
      </c>
    </row>
    <row r="501" spans="1:21" ht="14.1" customHeight="1">
      <c r="A501" s="54">
        <f t="shared" si="42"/>
        <v>501</v>
      </c>
      <c r="B501" s="72" t="s">
        <v>539</v>
      </c>
      <c r="C501" s="72"/>
      <c r="D501" s="423" t="s">
        <v>540</v>
      </c>
      <c r="E501" s="423" t="s">
        <v>89</v>
      </c>
      <c r="F501" s="73">
        <v>28</v>
      </c>
      <c r="G501" s="40" t="s">
        <v>17</v>
      </c>
      <c r="H501" s="40" t="s">
        <v>17</v>
      </c>
      <c r="I501" s="40" t="s">
        <v>487</v>
      </c>
      <c r="J501" s="74">
        <v>4.32</v>
      </c>
      <c r="K501" s="381">
        <f t="shared" si="43"/>
        <v>200</v>
      </c>
      <c r="L501" s="75">
        <v>200</v>
      </c>
      <c r="M501" s="75"/>
      <c r="N501" s="76" t="e">
        <f t="shared" si="44"/>
        <v>#DIV/0!</v>
      </c>
      <c r="O501" s="76">
        <f t="shared" si="45"/>
        <v>0</v>
      </c>
      <c r="P501" s="77">
        <f>IF(L501="nio",0,IF(L501&gt;0,VLOOKUP(H501,'3-Productie normen'!A:J,VLOOKUP(L501,'3-Productie normen'!$B$33:$C$38,2,FALSE),FALSE)))/VLOOKUP(B501,'2-Kosten per locatie'!$A$12:$C$33,3,FALSE)</f>
        <v>0</v>
      </c>
      <c r="Q501" s="77">
        <f t="shared" si="46"/>
        <v>0</v>
      </c>
      <c r="R501" s="78" t="str">
        <f>VLOOKUP(H501,'3-Productie normen'!A:L,12,FALSE)</f>
        <v>S</v>
      </c>
      <c r="S501" s="78"/>
      <c r="U501" s="41">
        <f t="shared" si="47"/>
        <v>864</v>
      </c>
    </row>
    <row r="502" spans="1:21" ht="14.1" customHeight="1">
      <c r="A502" s="54">
        <f t="shared" si="42"/>
        <v>502</v>
      </c>
      <c r="B502" s="72" t="s">
        <v>539</v>
      </c>
      <c r="C502" s="72"/>
      <c r="D502" s="423" t="s">
        <v>540</v>
      </c>
      <c r="E502" s="423" t="s">
        <v>89</v>
      </c>
      <c r="F502" s="73">
        <v>29</v>
      </c>
      <c r="G502" s="80" t="s">
        <v>17</v>
      </c>
      <c r="H502" s="80" t="s">
        <v>17</v>
      </c>
      <c r="I502" s="40" t="s">
        <v>487</v>
      </c>
      <c r="J502" s="74">
        <v>4.32</v>
      </c>
      <c r="K502" s="381">
        <f t="shared" si="43"/>
        <v>200</v>
      </c>
      <c r="L502" s="75">
        <v>200</v>
      </c>
      <c r="M502" s="75"/>
      <c r="N502" s="76" t="e">
        <f t="shared" si="44"/>
        <v>#DIV/0!</v>
      </c>
      <c r="O502" s="76">
        <f t="shared" si="45"/>
        <v>0</v>
      </c>
      <c r="P502" s="77">
        <f>IF(L502="nio",0,IF(L502&gt;0,VLOOKUP(H502,'3-Productie normen'!A:J,VLOOKUP(L502,'3-Productie normen'!$B$33:$C$38,2,FALSE),FALSE)))/VLOOKUP(B502,'2-Kosten per locatie'!$A$12:$C$33,3,FALSE)</f>
        <v>0</v>
      </c>
      <c r="Q502" s="77">
        <f t="shared" si="46"/>
        <v>0</v>
      </c>
      <c r="R502" s="78" t="str">
        <f>VLOOKUP(H502,'3-Productie normen'!A:L,12,FALSE)</f>
        <v>S</v>
      </c>
      <c r="S502" s="78"/>
      <c r="U502" s="41">
        <f t="shared" si="47"/>
        <v>864</v>
      </c>
    </row>
    <row r="503" spans="1:21" ht="14.1" customHeight="1">
      <c r="A503" s="54">
        <f t="shared" si="42"/>
        <v>503</v>
      </c>
      <c r="B503" s="72" t="s">
        <v>539</v>
      </c>
      <c r="C503" s="72"/>
      <c r="D503" s="423" t="s">
        <v>540</v>
      </c>
      <c r="E503" s="423" t="s">
        <v>89</v>
      </c>
      <c r="F503" s="73">
        <v>30</v>
      </c>
      <c r="G503" s="40" t="s">
        <v>17</v>
      </c>
      <c r="H503" s="40" t="s">
        <v>17</v>
      </c>
      <c r="I503" s="81" t="s">
        <v>487</v>
      </c>
      <c r="J503" s="74">
        <v>4.32</v>
      </c>
      <c r="K503" s="381">
        <f t="shared" si="43"/>
        <v>200</v>
      </c>
      <c r="L503" s="75">
        <v>200</v>
      </c>
      <c r="M503" s="75"/>
      <c r="N503" s="76" t="e">
        <f t="shared" si="44"/>
        <v>#DIV/0!</v>
      </c>
      <c r="O503" s="76">
        <f t="shared" si="45"/>
        <v>0</v>
      </c>
      <c r="P503" s="77">
        <f>IF(L503="nio",0,IF(L503&gt;0,VLOOKUP(H503,'3-Productie normen'!A:J,VLOOKUP(L503,'3-Productie normen'!$B$33:$C$38,2,FALSE),FALSE)))/VLOOKUP(B503,'2-Kosten per locatie'!$A$12:$C$33,3,FALSE)</f>
        <v>0</v>
      </c>
      <c r="Q503" s="77">
        <f t="shared" si="46"/>
        <v>0</v>
      </c>
      <c r="R503" s="78" t="str">
        <f>VLOOKUP(H503,'3-Productie normen'!A:L,12,FALSE)</f>
        <v>S</v>
      </c>
      <c r="S503" s="78"/>
      <c r="U503" s="41">
        <f t="shared" si="47"/>
        <v>864</v>
      </c>
    </row>
    <row r="504" spans="1:21" ht="14.1" customHeight="1">
      <c r="A504" s="54">
        <f t="shared" si="42"/>
        <v>504</v>
      </c>
      <c r="B504" s="72" t="s">
        <v>539</v>
      </c>
      <c r="C504" s="72"/>
      <c r="D504" s="423" t="s">
        <v>540</v>
      </c>
      <c r="E504" s="423" t="s">
        <v>89</v>
      </c>
      <c r="F504" s="82">
        <v>31</v>
      </c>
      <c r="G504" s="83" t="s">
        <v>17</v>
      </c>
      <c r="H504" s="83" t="s">
        <v>17</v>
      </c>
      <c r="I504" s="40" t="s">
        <v>487</v>
      </c>
      <c r="J504" s="74">
        <v>4.32</v>
      </c>
      <c r="K504" s="381">
        <f t="shared" si="43"/>
        <v>200</v>
      </c>
      <c r="L504" s="75">
        <v>200</v>
      </c>
      <c r="M504" s="75"/>
      <c r="N504" s="76" t="e">
        <f t="shared" si="44"/>
        <v>#DIV/0!</v>
      </c>
      <c r="O504" s="76">
        <f t="shared" si="45"/>
        <v>0</v>
      </c>
      <c r="P504" s="77">
        <f>IF(L504="nio",0,IF(L504&gt;0,VLOOKUP(H504,'3-Productie normen'!A:J,VLOOKUP(L504,'3-Productie normen'!$B$33:$C$38,2,FALSE),FALSE)))/VLOOKUP(B504,'2-Kosten per locatie'!$A$12:$C$33,3,FALSE)</f>
        <v>0</v>
      </c>
      <c r="Q504" s="77">
        <f t="shared" si="46"/>
        <v>0</v>
      </c>
      <c r="R504" s="78" t="str">
        <f>VLOOKUP(H504,'3-Productie normen'!A:L,12,FALSE)</f>
        <v>S</v>
      </c>
      <c r="S504" s="78"/>
      <c r="U504" s="41">
        <f t="shared" si="47"/>
        <v>864</v>
      </c>
    </row>
    <row r="505" spans="1:21" ht="14.1" customHeight="1">
      <c r="A505" s="54">
        <f t="shared" si="42"/>
        <v>505</v>
      </c>
      <c r="B505" s="72" t="s">
        <v>539</v>
      </c>
      <c r="C505" s="72"/>
      <c r="D505" s="423" t="s">
        <v>540</v>
      </c>
      <c r="E505" s="423" t="s">
        <v>89</v>
      </c>
      <c r="F505" s="73">
        <v>32</v>
      </c>
      <c r="G505" s="40" t="s">
        <v>17</v>
      </c>
      <c r="H505" s="40" t="s">
        <v>17</v>
      </c>
      <c r="I505" s="40" t="s">
        <v>487</v>
      </c>
      <c r="J505" s="74">
        <v>4.32</v>
      </c>
      <c r="K505" s="381">
        <f t="shared" si="43"/>
        <v>200</v>
      </c>
      <c r="L505" s="75">
        <v>200</v>
      </c>
      <c r="M505" s="75"/>
      <c r="N505" s="76" t="e">
        <f t="shared" si="44"/>
        <v>#DIV/0!</v>
      </c>
      <c r="O505" s="76">
        <f t="shared" si="45"/>
        <v>0</v>
      </c>
      <c r="P505" s="77">
        <f>IF(L505="nio",0,IF(L505&gt;0,VLOOKUP(H505,'3-Productie normen'!A:J,VLOOKUP(L505,'3-Productie normen'!$B$33:$C$38,2,FALSE),FALSE)))/VLOOKUP(B505,'2-Kosten per locatie'!$A$12:$C$33,3,FALSE)</f>
        <v>0</v>
      </c>
      <c r="Q505" s="77">
        <f t="shared" si="46"/>
        <v>0</v>
      </c>
      <c r="R505" s="78" t="str">
        <f>VLOOKUP(H505,'3-Productie normen'!A:L,12,FALSE)</f>
        <v>S</v>
      </c>
      <c r="S505" s="78"/>
      <c r="U505" s="41">
        <f t="shared" si="47"/>
        <v>864</v>
      </c>
    </row>
    <row r="506" spans="1:21" ht="14.1" customHeight="1">
      <c r="A506" s="54">
        <f t="shared" si="42"/>
        <v>506</v>
      </c>
      <c r="B506" s="72" t="s">
        <v>539</v>
      </c>
      <c r="C506" s="72"/>
      <c r="D506" s="423" t="s">
        <v>540</v>
      </c>
      <c r="E506" s="423" t="s">
        <v>89</v>
      </c>
      <c r="F506" s="73">
        <v>33</v>
      </c>
      <c r="G506" s="72" t="s">
        <v>17</v>
      </c>
      <c r="H506" s="72" t="s">
        <v>17</v>
      </c>
      <c r="I506" s="40" t="s">
        <v>487</v>
      </c>
      <c r="J506" s="74">
        <v>4.32</v>
      </c>
      <c r="K506" s="381">
        <f t="shared" si="43"/>
        <v>200</v>
      </c>
      <c r="L506" s="75">
        <v>200</v>
      </c>
      <c r="M506" s="75"/>
      <c r="N506" s="76" t="e">
        <f t="shared" si="44"/>
        <v>#DIV/0!</v>
      </c>
      <c r="O506" s="76">
        <f t="shared" si="45"/>
        <v>0</v>
      </c>
      <c r="P506" s="77">
        <f>IF(L506="nio",0,IF(L506&gt;0,VLOOKUP(H506,'3-Productie normen'!A:J,VLOOKUP(L506,'3-Productie normen'!$B$33:$C$38,2,FALSE),FALSE)))/VLOOKUP(B506,'2-Kosten per locatie'!$A$12:$C$33,3,FALSE)</f>
        <v>0</v>
      </c>
      <c r="Q506" s="77">
        <f t="shared" si="46"/>
        <v>0</v>
      </c>
      <c r="R506" s="78" t="str">
        <f>VLOOKUP(H506,'3-Productie normen'!A:L,12,FALSE)</f>
        <v>S</v>
      </c>
      <c r="S506" s="78"/>
      <c r="U506" s="41">
        <f t="shared" si="47"/>
        <v>864</v>
      </c>
    </row>
    <row r="507" spans="1:21" ht="14.1" customHeight="1">
      <c r="A507" s="54">
        <f t="shared" si="42"/>
        <v>507</v>
      </c>
      <c r="B507" s="72" t="s">
        <v>539</v>
      </c>
      <c r="C507" s="72"/>
      <c r="D507" s="423" t="s">
        <v>540</v>
      </c>
      <c r="E507" s="423" t="s">
        <v>89</v>
      </c>
      <c r="F507" s="73">
        <v>34</v>
      </c>
      <c r="G507" s="72" t="s">
        <v>17</v>
      </c>
      <c r="H507" s="72" t="s">
        <v>17</v>
      </c>
      <c r="I507" s="40" t="s">
        <v>487</v>
      </c>
      <c r="J507" s="74">
        <v>1.47</v>
      </c>
      <c r="K507" s="381">
        <f t="shared" si="43"/>
        <v>200</v>
      </c>
      <c r="L507" s="75">
        <v>200</v>
      </c>
      <c r="M507" s="75"/>
      <c r="N507" s="76" t="e">
        <f t="shared" si="44"/>
        <v>#DIV/0!</v>
      </c>
      <c r="O507" s="76">
        <f t="shared" si="45"/>
        <v>0</v>
      </c>
      <c r="P507" s="77">
        <f>IF(L507="nio",0,IF(L507&gt;0,VLOOKUP(H507,'3-Productie normen'!A:J,VLOOKUP(L507,'3-Productie normen'!$B$33:$C$38,2,FALSE),FALSE)))/VLOOKUP(B507,'2-Kosten per locatie'!$A$12:$C$33,3,FALSE)</f>
        <v>0</v>
      </c>
      <c r="Q507" s="77">
        <f t="shared" si="46"/>
        <v>0</v>
      </c>
      <c r="R507" s="78" t="str">
        <f>VLOOKUP(H507,'3-Productie normen'!A:L,12,FALSE)</f>
        <v>S</v>
      </c>
      <c r="S507" s="78"/>
      <c r="U507" s="41">
        <f t="shared" si="47"/>
        <v>294</v>
      </c>
    </row>
    <row r="508" spans="1:21" ht="14.1" customHeight="1">
      <c r="A508" s="54">
        <f t="shared" si="42"/>
        <v>508</v>
      </c>
      <c r="B508" s="72" t="s">
        <v>539</v>
      </c>
      <c r="C508" s="72"/>
      <c r="D508" s="423" t="s">
        <v>540</v>
      </c>
      <c r="E508" s="423" t="s">
        <v>89</v>
      </c>
      <c r="F508" s="73">
        <v>35</v>
      </c>
      <c r="G508" s="72" t="s">
        <v>543</v>
      </c>
      <c r="H508" s="72" t="s">
        <v>100</v>
      </c>
      <c r="I508" s="40" t="s">
        <v>272</v>
      </c>
      <c r="J508" s="74">
        <v>14.45</v>
      </c>
      <c r="K508" s="381">
        <f t="shared" si="43"/>
        <v>0</v>
      </c>
      <c r="L508" s="75" t="s">
        <v>100</v>
      </c>
      <c r="M508" s="75"/>
      <c r="N508" s="76">
        <f t="shared" si="44"/>
        <v>0</v>
      </c>
      <c r="O508" s="76">
        <f t="shared" si="45"/>
        <v>0</v>
      </c>
      <c r="P508" s="77">
        <f>IF(L508="nio",0,IF(L508&gt;0,VLOOKUP(H508,'3-Productie normen'!A:J,VLOOKUP(L508,'3-Productie normen'!$B$33:$C$38,2,FALSE),FALSE)))/VLOOKUP(B508,'2-Kosten per locatie'!$A$12:$C$33,3,FALSE)</f>
        <v>0</v>
      </c>
      <c r="Q508" s="77">
        <f t="shared" si="46"/>
        <v>0</v>
      </c>
      <c r="R508" s="78">
        <f>VLOOKUP(H508,'3-Productie normen'!A:L,12,FALSE)</f>
        <v>0</v>
      </c>
      <c r="S508" s="78"/>
      <c r="U508" s="41">
        <f t="shared" si="47"/>
        <v>0</v>
      </c>
    </row>
    <row r="509" spans="1:21" ht="14.1" customHeight="1">
      <c r="A509" s="54">
        <f t="shared" si="42"/>
        <v>509</v>
      </c>
      <c r="B509" s="72" t="s">
        <v>539</v>
      </c>
      <c r="C509" s="72"/>
      <c r="D509" s="423" t="s">
        <v>540</v>
      </c>
      <c r="E509" s="423" t="s">
        <v>89</v>
      </c>
      <c r="F509" s="73" t="s">
        <v>544</v>
      </c>
      <c r="G509" s="40" t="s">
        <v>246</v>
      </c>
      <c r="H509" s="40" t="s">
        <v>246</v>
      </c>
      <c r="I509" s="40" t="s">
        <v>229</v>
      </c>
      <c r="J509" s="74">
        <v>79.290000000000006</v>
      </c>
      <c r="K509" s="381">
        <f t="shared" si="43"/>
        <v>200</v>
      </c>
      <c r="L509" s="75">
        <v>200</v>
      </c>
      <c r="M509" s="75"/>
      <c r="N509" s="76" t="e">
        <f t="shared" si="44"/>
        <v>#DIV/0!</v>
      </c>
      <c r="O509" s="76">
        <f t="shared" si="45"/>
        <v>0</v>
      </c>
      <c r="P509" s="77">
        <f>IF(L509="nio",0,IF(L509&gt;0,VLOOKUP(H509,'3-Productie normen'!A:J,VLOOKUP(L509,'3-Productie normen'!$B$33:$C$38,2,FALSE),FALSE)))/VLOOKUP(B509,'2-Kosten per locatie'!$A$12:$C$33,3,FALSE)</f>
        <v>0</v>
      </c>
      <c r="Q509" s="77">
        <f t="shared" si="46"/>
        <v>0</v>
      </c>
      <c r="R509" s="78" t="str">
        <f>VLOOKUP(H509,'3-Productie normen'!A:L,12,FALSE)</f>
        <v>V</v>
      </c>
      <c r="S509" s="78"/>
      <c r="U509" s="41">
        <f t="shared" si="47"/>
        <v>15858.000000000002</v>
      </c>
    </row>
    <row r="510" spans="1:21" ht="14.1" customHeight="1">
      <c r="A510" s="54">
        <f t="shared" si="42"/>
        <v>510</v>
      </c>
      <c r="B510" s="72" t="s">
        <v>539</v>
      </c>
      <c r="C510" s="72"/>
      <c r="D510" s="423" t="s">
        <v>540</v>
      </c>
      <c r="E510" s="423" t="s">
        <v>89</v>
      </c>
      <c r="F510" s="73" t="s">
        <v>545</v>
      </c>
      <c r="G510" s="40" t="s">
        <v>246</v>
      </c>
      <c r="H510" s="40" t="s">
        <v>246</v>
      </c>
      <c r="I510" s="40" t="s">
        <v>229</v>
      </c>
      <c r="J510" s="74">
        <v>69.36</v>
      </c>
      <c r="K510" s="381">
        <f t="shared" si="43"/>
        <v>200</v>
      </c>
      <c r="L510" s="75">
        <v>200</v>
      </c>
      <c r="M510" s="75"/>
      <c r="N510" s="76" t="e">
        <f t="shared" si="44"/>
        <v>#DIV/0!</v>
      </c>
      <c r="O510" s="76">
        <f t="shared" si="45"/>
        <v>0</v>
      </c>
      <c r="P510" s="77">
        <f>IF(L510="nio",0,IF(L510&gt;0,VLOOKUP(H510,'3-Productie normen'!A:J,VLOOKUP(L510,'3-Productie normen'!$B$33:$C$38,2,FALSE),FALSE)))/VLOOKUP(B510,'2-Kosten per locatie'!$A$12:$C$33,3,FALSE)</f>
        <v>0</v>
      </c>
      <c r="Q510" s="77">
        <f t="shared" si="46"/>
        <v>0</v>
      </c>
      <c r="R510" s="78" t="str">
        <f>VLOOKUP(H510,'3-Productie normen'!A:L,12,FALSE)</f>
        <v>V</v>
      </c>
      <c r="S510" s="78"/>
      <c r="U510" s="41">
        <f t="shared" si="47"/>
        <v>13872</v>
      </c>
    </row>
    <row r="511" spans="1:21" ht="14.1" customHeight="1">
      <c r="A511" s="54">
        <f t="shared" si="42"/>
        <v>511</v>
      </c>
      <c r="B511" s="72" t="s">
        <v>539</v>
      </c>
      <c r="C511" s="72"/>
      <c r="D511" s="423" t="s">
        <v>540</v>
      </c>
      <c r="E511" s="423" t="s">
        <v>89</v>
      </c>
      <c r="F511" s="73">
        <v>38</v>
      </c>
      <c r="G511" s="40" t="s">
        <v>176</v>
      </c>
      <c r="H511" s="40" t="s">
        <v>176</v>
      </c>
      <c r="I511" s="40" t="s">
        <v>229</v>
      </c>
      <c r="J511" s="74">
        <v>11.32</v>
      </c>
      <c r="K511" s="381">
        <f t="shared" si="43"/>
        <v>200</v>
      </c>
      <c r="L511" s="75">
        <v>200</v>
      </c>
      <c r="M511" s="75"/>
      <c r="N511" s="76" t="e">
        <f t="shared" si="44"/>
        <v>#DIV/0!</v>
      </c>
      <c r="O511" s="76">
        <f t="shared" si="45"/>
        <v>0</v>
      </c>
      <c r="P511" s="77">
        <f>IF(L511="nio",0,IF(L511&gt;0,VLOOKUP(H511,'3-Productie normen'!A:J,VLOOKUP(L511,'3-Productie normen'!$B$33:$C$38,2,FALSE),FALSE)))/VLOOKUP(B511,'2-Kosten per locatie'!$A$12:$C$33,3,FALSE)</f>
        <v>0</v>
      </c>
      <c r="Q511" s="77">
        <f t="shared" si="46"/>
        <v>0</v>
      </c>
      <c r="R511" s="78" t="str">
        <f>VLOOKUP(H511,'3-Productie normen'!A:L,12,FALSE)</f>
        <v>B</v>
      </c>
      <c r="S511" s="78"/>
      <c r="U511" s="41">
        <f t="shared" si="47"/>
        <v>2264</v>
      </c>
    </row>
    <row r="512" spans="1:21" ht="14.1" customHeight="1">
      <c r="A512" s="54">
        <f t="shared" si="42"/>
        <v>512</v>
      </c>
      <c r="B512" s="72" t="s">
        <v>539</v>
      </c>
      <c r="C512" s="72"/>
      <c r="D512" s="423" t="s">
        <v>540</v>
      </c>
      <c r="E512" s="423" t="s">
        <v>89</v>
      </c>
      <c r="F512" s="73">
        <v>39</v>
      </c>
      <c r="G512" s="40" t="s">
        <v>17</v>
      </c>
      <c r="H512" s="40" t="s">
        <v>17</v>
      </c>
      <c r="I512" s="40" t="s">
        <v>487</v>
      </c>
      <c r="J512" s="74">
        <v>6.61</v>
      </c>
      <c r="K512" s="381">
        <f t="shared" si="43"/>
        <v>200</v>
      </c>
      <c r="L512" s="75">
        <v>200</v>
      </c>
      <c r="M512" s="75"/>
      <c r="N512" s="76" t="e">
        <f t="shared" si="44"/>
        <v>#DIV/0!</v>
      </c>
      <c r="O512" s="76">
        <f t="shared" si="45"/>
        <v>0</v>
      </c>
      <c r="P512" s="77">
        <f>IF(L512="nio",0,IF(L512&gt;0,VLOOKUP(H512,'3-Productie normen'!A:J,VLOOKUP(L512,'3-Productie normen'!$B$33:$C$38,2,FALSE),FALSE)))/VLOOKUP(B512,'2-Kosten per locatie'!$A$12:$C$33,3,FALSE)</f>
        <v>0</v>
      </c>
      <c r="Q512" s="77">
        <f t="shared" si="46"/>
        <v>0</v>
      </c>
      <c r="R512" s="78" t="str">
        <f>VLOOKUP(H512,'3-Productie normen'!A:L,12,FALSE)</f>
        <v>S</v>
      </c>
      <c r="S512" s="78"/>
      <c r="U512" s="41">
        <f t="shared" si="47"/>
        <v>1322</v>
      </c>
    </row>
    <row r="513" spans="1:21" ht="14.1" customHeight="1">
      <c r="A513" s="54">
        <f t="shared" si="42"/>
        <v>513</v>
      </c>
      <c r="B513" s="72" t="s">
        <v>539</v>
      </c>
      <c r="C513" s="72"/>
      <c r="D513" s="423" t="s">
        <v>540</v>
      </c>
      <c r="E513" s="423" t="s">
        <v>89</v>
      </c>
      <c r="F513" s="73">
        <v>40</v>
      </c>
      <c r="G513" s="80" t="s">
        <v>17</v>
      </c>
      <c r="H513" s="80" t="s">
        <v>17</v>
      </c>
      <c r="I513" s="40" t="s">
        <v>229</v>
      </c>
      <c r="J513" s="74">
        <v>4.41</v>
      </c>
      <c r="K513" s="381">
        <f t="shared" si="43"/>
        <v>200</v>
      </c>
      <c r="L513" s="75">
        <v>200</v>
      </c>
      <c r="M513" s="75"/>
      <c r="N513" s="76" t="e">
        <f t="shared" si="44"/>
        <v>#DIV/0!</v>
      </c>
      <c r="O513" s="76">
        <f t="shared" si="45"/>
        <v>0</v>
      </c>
      <c r="P513" s="77">
        <f>IF(L513="nio",0,IF(L513&gt;0,VLOOKUP(H513,'3-Productie normen'!A:J,VLOOKUP(L513,'3-Productie normen'!$B$33:$C$38,2,FALSE),FALSE)))/VLOOKUP(B513,'2-Kosten per locatie'!$A$12:$C$33,3,FALSE)</f>
        <v>0</v>
      </c>
      <c r="Q513" s="77">
        <f t="shared" si="46"/>
        <v>0</v>
      </c>
      <c r="R513" s="78" t="str">
        <f>VLOOKUP(H513,'3-Productie normen'!A:L,12,FALSE)</f>
        <v>S</v>
      </c>
      <c r="S513" s="78"/>
      <c r="U513" s="41">
        <f t="shared" si="47"/>
        <v>882</v>
      </c>
    </row>
    <row r="514" spans="1:21" ht="14.1" customHeight="1">
      <c r="A514" s="54">
        <f t="shared" si="42"/>
        <v>514</v>
      </c>
      <c r="B514" s="72" t="s">
        <v>539</v>
      </c>
      <c r="C514" s="72"/>
      <c r="D514" s="423" t="s">
        <v>540</v>
      </c>
      <c r="E514" s="423" t="s">
        <v>89</v>
      </c>
      <c r="F514" s="73">
        <v>41</v>
      </c>
      <c r="G514" s="40" t="s">
        <v>489</v>
      </c>
      <c r="H514" s="40" t="s">
        <v>100</v>
      </c>
      <c r="I514" s="81" t="s">
        <v>229</v>
      </c>
      <c r="J514" s="74">
        <v>6.7</v>
      </c>
      <c r="K514" s="381">
        <f t="shared" si="43"/>
        <v>0</v>
      </c>
      <c r="L514" s="75" t="s">
        <v>100</v>
      </c>
      <c r="M514" s="75"/>
      <c r="N514" s="76">
        <f t="shared" si="44"/>
        <v>0</v>
      </c>
      <c r="O514" s="76">
        <f t="shared" si="45"/>
        <v>0</v>
      </c>
      <c r="P514" s="77">
        <f>IF(L514="nio",0,IF(L514&gt;0,VLOOKUP(H514,'3-Productie normen'!A:J,VLOOKUP(L514,'3-Productie normen'!$B$33:$C$38,2,FALSE),FALSE)))/VLOOKUP(B514,'2-Kosten per locatie'!$A$12:$C$33,3,FALSE)</f>
        <v>0</v>
      </c>
      <c r="Q514" s="77">
        <f t="shared" si="46"/>
        <v>0</v>
      </c>
      <c r="R514" s="78">
        <f>VLOOKUP(H514,'3-Productie normen'!A:L,12,FALSE)</f>
        <v>0</v>
      </c>
      <c r="S514" s="78"/>
      <c r="U514" s="41">
        <f t="shared" si="47"/>
        <v>0</v>
      </c>
    </row>
    <row r="515" spans="1:21" ht="14.1" customHeight="1">
      <c r="A515" s="54">
        <f t="shared" ref="A515:A578" si="48">A514+1</f>
        <v>515</v>
      </c>
      <c r="B515" s="72" t="s">
        <v>539</v>
      </c>
      <c r="C515" s="72"/>
      <c r="D515" s="423" t="s">
        <v>540</v>
      </c>
      <c r="E515" s="423" t="s">
        <v>89</v>
      </c>
      <c r="F515" s="73">
        <v>42</v>
      </c>
      <c r="G515" s="72" t="s">
        <v>484</v>
      </c>
      <c r="H515" s="72" t="s">
        <v>90</v>
      </c>
      <c r="I515" s="40" t="s">
        <v>237</v>
      </c>
      <c r="J515" s="74">
        <v>3.35</v>
      </c>
      <c r="K515" s="381">
        <f t="shared" si="43"/>
        <v>200</v>
      </c>
      <c r="L515" s="75">
        <v>200</v>
      </c>
      <c r="M515" s="75"/>
      <c r="N515" s="76" t="e">
        <f t="shared" si="44"/>
        <v>#DIV/0!</v>
      </c>
      <c r="O515" s="76">
        <f t="shared" si="45"/>
        <v>0</v>
      </c>
      <c r="P515" s="77">
        <f>IF(L515="nio",0,IF(L515&gt;0,VLOOKUP(H515,'3-Productie normen'!A:J,VLOOKUP(L515,'3-Productie normen'!$B$33:$C$38,2,FALSE),FALSE)))/VLOOKUP(B515,'2-Kosten per locatie'!$A$12:$C$33,3,FALSE)</f>
        <v>0</v>
      </c>
      <c r="Q515" s="77">
        <f t="shared" si="46"/>
        <v>0</v>
      </c>
      <c r="R515" s="78" t="str">
        <f>VLOOKUP(H515,'3-Productie normen'!A:L,12,FALSE)</f>
        <v>V</v>
      </c>
      <c r="S515" s="78"/>
      <c r="U515" s="41">
        <f t="shared" si="47"/>
        <v>670</v>
      </c>
    </row>
    <row r="516" spans="1:21" ht="14.1" customHeight="1">
      <c r="A516" s="54">
        <f t="shared" si="48"/>
        <v>516</v>
      </c>
      <c r="B516" s="72" t="s">
        <v>539</v>
      </c>
      <c r="C516" s="72"/>
      <c r="D516" s="423" t="s">
        <v>540</v>
      </c>
      <c r="E516" s="423" t="s">
        <v>89</v>
      </c>
      <c r="F516" s="73">
        <v>43</v>
      </c>
      <c r="G516" s="72" t="s">
        <v>484</v>
      </c>
      <c r="H516" s="72" t="s">
        <v>90</v>
      </c>
      <c r="I516" s="40" t="s">
        <v>237</v>
      </c>
      <c r="J516" s="74">
        <v>8.51</v>
      </c>
      <c r="K516" s="381">
        <f t="shared" si="43"/>
        <v>200</v>
      </c>
      <c r="L516" s="75">
        <v>200</v>
      </c>
      <c r="M516" s="75"/>
      <c r="N516" s="76" t="e">
        <f t="shared" si="44"/>
        <v>#DIV/0!</v>
      </c>
      <c r="O516" s="76">
        <f t="shared" si="45"/>
        <v>0</v>
      </c>
      <c r="P516" s="77">
        <f>IF(L516="nio",0,IF(L516&gt;0,VLOOKUP(H516,'3-Productie normen'!A:J,VLOOKUP(L516,'3-Productie normen'!$B$33:$C$38,2,FALSE),FALSE)))/VLOOKUP(B516,'2-Kosten per locatie'!$A$12:$C$33,3,FALSE)</f>
        <v>0</v>
      </c>
      <c r="Q516" s="77">
        <f t="shared" si="46"/>
        <v>0</v>
      </c>
      <c r="R516" s="78" t="str">
        <f>VLOOKUP(H516,'3-Productie normen'!A:L,12,FALSE)</f>
        <v>V</v>
      </c>
      <c r="S516" s="78"/>
      <c r="U516" s="41">
        <f t="shared" si="47"/>
        <v>1702</v>
      </c>
    </row>
    <row r="517" spans="1:21" ht="14.1" customHeight="1">
      <c r="A517" s="54">
        <f t="shared" si="48"/>
        <v>517</v>
      </c>
      <c r="B517" s="72" t="s">
        <v>539</v>
      </c>
      <c r="C517" s="72"/>
      <c r="D517" s="423" t="s">
        <v>540</v>
      </c>
      <c r="E517" s="423">
        <v>1</v>
      </c>
      <c r="F517" s="73" t="s">
        <v>536</v>
      </c>
      <c r="G517" s="72" t="s">
        <v>485</v>
      </c>
      <c r="H517" s="72" t="s">
        <v>259</v>
      </c>
      <c r="I517" s="40" t="s">
        <v>229</v>
      </c>
      <c r="J517" s="74">
        <v>161.71</v>
      </c>
      <c r="K517" s="381">
        <f t="shared" si="43"/>
        <v>200</v>
      </c>
      <c r="L517" s="75">
        <v>200</v>
      </c>
      <c r="M517" s="75"/>
      <c r="N517" s="76" t="e">
        <f t="shared" si="44"/>
        <v>#DIV/0!</v>
      </c>
      <c r="O517" s="76">
        <f t="shared" si="45"/>
        <v>0</v>
      </c>
      <c r="P517" s="77">
        <f>IF(L517="nio",0,IF(L517&gt;0,VLOOKUP(H517,'3-Productie normen'!A:J,VLOOKUP(L517,'3-Productie normen'!$B$33:$C$38,2,FALSE),FALSE)))/VLOOKUP(B517,'2-Kosten per locatie'!$A$12:$C$33,3,FALSE)</f>
        <v>0</v>
      </c>
      <c r="Q517" s="77">
        <f t="shared" si="46"/>
        <v>0</v>
      </c>
      <c r="R517" s="78" t="str">
        <f>VLOOKUP(H517,'3-Productie normen'!A:L,12,FALSE)</f>
        <v>V</v>
      </c>
      <c r="S517" s="78"/>
      <c r="U517" s="41">
        <f t="shared" si="47"/>
        <v>32342</v>
      </c>
    </row>
    <row r="518" spans="1:21" ht="14.1" customHeight="1">
      <c r="A518" s="54">
        <f t="shared" si="48"/>
        <v>518</v>
      </c>
      <c r="B518" s="72" t="s">
        <v>539</v>
      </c>
      <c r="C518" s="72"/>
      <c r="D518" s="423" t="s">
        <v>540</v>
      </c>
      <c r="E518" s="423">
        <v>1</v>
      </c>
      <c r="F518" s="73" t="s">
        <v>537</v>
      </c>
      <c r="G518" s="40" t="s">
        <v>309</v>
      </c>
      <c r="H518" s="40" t="s">
        <v>309</v>
      </c>
      <c r="I518" s="40" t="s">
        <v>229</v>
      </c>
      <c r="J518" s="74">
        <v>50.4</v>
      </c>
      <c r="K518" s="381">
        <f t="shared" si="43"/>
        <v>200</v>
      </c>
      <c r="L518" s="75">
        <v>200</v>
      </c>
      <c r="M518" s="75"/>
      <c r="N518" s="76" t="e">
        <f t="shared" si="44"/>
        <v>#DIV/0!</v>
      </c>
      <c r="O518" s="76">
        <f t="shared" si="45"/>
        <v>0</v>
      </c>
      <c r="P518" s="77">
        <f>IF(L518="nio",0,IF(L518&gt;0,VLOOKUP(H518,'3-Productie normen'!A:J,VLOOKUP(L518,'3-Productie normen'!$B$33:$C$38,2,FALSE),FALSE)))/VLOOKUP(B518,'2-Kosten per locatie'!$A$12:$C$33,3,FALSE)</f>
        <v>0</v>
      </c>
      <c r="Q518" s="77">
        <f t="shared" si="46"/>
        <v>0</v>
      </c>
      <c r="R518" s="78" t="str">
        <f>VLOOKUP(H518,'3-Productie normen'!A:L,12,FALSE)</f>
        <v>L</v>
      </c>
      <c r="S518" s="78"/>
      <c r="U518" s="41">
        <f t="shared" si="47"/>
        <v>10080</v>
      </c>
    </row>
    <row r="519" spans="1:21" ht="14.1" customHeight="1">
      <c r="A519" s="54">
        <f t="shared" si="48"/>
        <v>519</v>
      </c>
      <c r="B519" s="72" t="s">
        <v>539</v>
      </c>
      <c r="C519" s="72"/>
      <c r="D519" s="423" t="s">
        <v>540</v>
      </c>
      <c r="E519" s="423">
        <v>1</v>
      </c>
      <c r="F519" s="73" t="s">
        <v>546</v>
      </c>
      <c r="G519" s="40" t="s">
        <v>309</v>
      </c>
      <c r="H519" s="40" t="s">
        <v>309</v>
      </c>
      <c r="I519" s="40" t="s">
        <v>229</v>
      </c>
      <c r="J519" s="74">
        <v>50</v>
      </c>
      <c r="K519" s="381">
        <f t="shared" si="43"/>
        <v>200</v>
      </c>
      <c r="L519" s="75">
        <v>200</v>
      </c>
      <c r="M519" s="75"/>
      <c r="N519" s="76" t="e">
        <f t="shared" si="44"/>
        <v>#DIV/0!</v>
      </c>
      <c r="O519" s="76">
        <f t="shared" si="45"/>
        <v>0</v>
      </c>
      <c r="P519" s="77">
        <f>IF(L519="nio",0,IF(L519&gt;0,VLOOKUP(H519,'3-Productie normen'!A:J,VLOOKUP(L519,'3-Productie normen'!$B$33:$C$38,2,FALSE),FALSE)))/VLOOKUP(B519,'2-Kosten per locatie'!$A$12:$C$33,3,FALSE)</f>
        <v>0</v>
      </c>
      <c r="Q519" s="77">
        <f t="shared" si="46"/>
        <v>0</v>
      </c>
      <c r="R519" s="78" t="str">
        <f>VLOOKUP(H519,'3-Productie normen'!A:L,12,FALSE)</f>
        <v>L</v>
      </c>
      <c r="S519" s="78"/>
      <c r="U519" s="41">
        <f t="shared" si="47"/>
        <v>10000</v>
      </c>
    </row>
    <row r="520" spans="1:21" ht="14.1" customHeight="1">
      <c r="A520" s="54">
        <f t="shared" si="48"/>
        <v>520</v>
      </c>
      <c r="B520" s="72" t="s">
        <v>539</v>
      </c>
      <c r="C520" s="72"/>
      <c r="D520" s="423" t="s">
        <v>540</v>
      </c>
      <c r="E520" s="423">
        <v>1</v>
      </c>
      <c r="F520" s="73" t="s">
        <v>547</v>
      </c>
      <c r="G520" s="40" t="s">
        <v>309</v>
      </c>
      <c r="H520" s="40" t="s">
        <v>309</v>
      </c>
      <c r="I520" s="40" t="s">
        <v>229</v>
      </c>
      <c r="J520" s="74">
        <v>50.32</v>
      </c>
      <c r="K520" s="381">
        <f t="shared" si="43"/>
        <v>200</v>
      </c>
      <c r="L520" s="75">
        <v>200</v>
      </c>
      <c r="M520" s="75"/>
      <c r="N520" s="76" t="e">
        <f t="shared" si="44"/>
        <v>#DIV/0!</v>
      </c>
      <c r="O520" s="76">
        <f t="shared" si="45"/>
        <v>0</v>
      </c>
      <c r="P520" s="77">
        <f>IF(L520="nio",0,IF(L520&gt;0,VLOOKUP(H520,'3-Productie normen'!A:J,VLOOKUP(L520,'3-Productie normen'!$B$33:$C$38,2,FALSE),FALSE)))/VLOOKUP(B520,'2-Kosten per locatie'!$A$12:$C$33,3,FALSE)</f>
        <v>0</v>
      </c>
      <c r="Q520" s="77">
        <f t="shared" si="46"/>
        <v>0</v>
      </c>
      <c r="R520" s="78" t="str">
        <f>VLOOKUP(H520,'3-Productie normen'!A:L,12,FALSE)</f>
        <v>L</v>
      </c>
      <c r="S520" s="78"/>
      <c r="U520" s="41">
        <f t="shared" si="47"/>
        <v>10064</v>
      </c>
    </row>
    <row r="521" spans="1:21" ht="14.1" customHeight="1">
      <c r="A521" s="54">
        <f t="shared" si="48"/>
        <v>521</v>
      </c>
      <c r="B521" s="72" t="s">
        <v>539</v>
      </c>
      <c r="C521" s="72"/>
      <c r="D521" s="423" t="s">
        <v>540</v>
      </c>
      <c r="E521" s="423">
        <v>1</v>
      </c>
      <c r="F521" s="73" t="s">
        <v>548</v>
      </c>
      <c r="G521" s="40" t="s">
        <v>309</v>
      </c>
      <c r="H521" s="40" t="s">
        <v>309</v>
      </c>
      <c r="I521" s="40" t="s">
        <v>229</v>
      </c>
      <c r="J521" s="74">
        <v>50.32</v>
      </c>
      <c r="K521" s="381">
        <f t="shared" si="43"/>
        <v>200</v>
      </c>
      <c r="L521" s="75">
        <v>200</v>
      </c>
      <c r="M521" s="75"/>
      <c r="N521" s="76" t="e">
        <f t="shared" si="44"/>
        <v>#DIV/0!</v>
      </c>
      <c r="O521" s="76">
        <f t="shared" si="45"/>
        <v>0</v>
      </c>
      <c r="P521" s="77">
        <f>IF(L521="nio",0,IF(L521&gt;0,VLOOKUP(H521,'3-Productie normen'!A:J,VLOOKUP(L521,'3-Productie normen'!$B$33:$C$38,2,FALSE),FALSE)))/VLOOKUP(B521,'2-Kosten per locatie'!$A$12:$C$33,3,FALSE)</f>
        <v>0</v>
      </c>
      <c r="Q521" s="77">
        <f t="shared" si="46"/>
        <v>0</v>
      </c>
      <c r="R521" s="78" t="str">
        <f>VLOOKUP(H521,'3-Productie normen'!A:L,12,FALSE)</f>
        <v>L</v>
      </c>
      <c r="S521" s="78"/>
      <c r="U521" s="41">
        <f t="shared" si="47"/>
        <v>10064</v>
      </c>
    </row>
    <row r="522" spans="1:21" ht="14.1" customHeight="1">
      <c r="A522" s="54">
        <f t="shared" si="48"/>
        <v>522</v>
      </c>
      <c r="B522" s="72" t="s">
        <v>539</v>
      </c>
      <c r="C522" s="72"/>
      <c r="D522" s="423" t="s">
        <v>540</v>
      </c>
      <c r="E522" s="423">
        <v>1</v>
      </c>
      <c r="F522" s="73" t="s">
        <v>549</v>
      </c>
      <c r="G522" s="80" t="s">
        <v>309</v>
      </c>
      <c r="H522" s="80" t="s">
        <v>309</v>
      </c>
      <c r="I522" s="40" t="s">
        <v>229</v>
      </c>
      <c r="J522" s="74">
        <v>50</v>
      </c>
      <c r="K522" s="381">
        <f t="shared" ref="K522:K585" si="49">SUM(L522:M522)</f>
        <v>200</v>
      </c>
      <c r="L522" s="75">
        <v>200</v>
      </c>
      <c r="M522" s="75"/>
      <c r="N522" s="76" t="e">
        <f t="shared" ref="N522:N585" si="50">IF(L522="nio",0,IF(L522&gt;0,L522*J522/P522,0))</f>
        <v>#DIV/0!</v>
      </c>
      <c r="O522" s="76">
        <f t="shared" ref="O522:O585" si="51">IF(M522&gt;0,M522*J522/Q522,0)</f>
        <v>0</v>
      </c>
      <c r="P522" s="77">
        <f>IF(L522="nio",0,IF(L522&gt;0,VLOOKUP(H522,'3-Productie normen'!A:J,VLOOKUP(L522,'3-Productie normen'!$B$33:$C$38,2,FALSE),FALSE)))/VLOOKUP(B522,'2-Kosten per locatie'!$A$12:$C$33,3,FALSE)</f>
        <v>0</v>
      </c>
      <c r="Q522" s="77">
        <f t="shared" ref="Q522:Q585" si="52">IF(M522&gt;0,P522*$Q$8,0)</f>
        <v>0</v>
      </c>
      <c r="R522" s="78" t="str">
        <f>VLOOKUP(H522,'3-Productie normen'!A:L,12,FALSE)</f>
        <v>L</v>
      </c>
      <c r="S522" s="78"/>
      <c r="U522" s="41">
        <f t="shared" ref="U522:U585" si="53">K522*J522</f>
        <v>10000</v>
      </c>
    </row>
    <row r="523" spans="1:21" ht="14.1" customHeight="1">
      <c r="A523" s="54">
        <f t="shared" si="48"/>
        <v>523</v>
      </c>
      <c r="B523" s="72" t="s">
        <v>539</v>
      </c>
      <c r="C523" s="72"/>
      <c r="D523" s="423" t="s">
        <v>540</v>
      </c>
      <c r="E523" s="423">
        <v>1</v>
      </c>
      <c r="F523" s="73" t="s">
        <v>550</v>
      </c>
      <c r="G523" s="40" t="s">
        <v>176</v>
      </c>
      <c r="H523" s="40" t="s">
        <v>176</v>
      </c>
      <c r="I523" s="81" t="s">
        <v>229</v>
      </c>
      <c r="J523" s="74">
        <v>8.65</v>
      </c>
      <c r="K523" s="381">
        <f t="shared" si="49"/>
        <v>200</v>
      </c>
      <c r="L523" s="75">
        <v>200</v>
      </c>
      <c r="M523" s="75"/>
      <c r="N523" s="76" t="e">
        <f t="shared" si="50"/>
        <v>#DIV/0!</v>
      </c>
      <c r="O523" s="76">
        <f t="shared" si="51"/>
        <v>0</v>
      </c>
      <c r="P523" s="77">
        <f>IF(L523="nio",0,IF(L523&gt;0,VLOOKUP(H523,'3-Productie normen'!A:J,VLOOKUP(L523,'3-Productie normen'!$B$33:$C$38,2,FALSE),FALSE)))/VLOOKUP(B523,'2-Kosten per locatie'!$A$12:$C$33,3,FALSE)</f>
        <v>0</v>
      </c>
      <c r="Q523" s="77">
        <f t="shared" si="52"/>
        <v>0</v>
      </c>
      <c r="R523" s="78" t="str">
        <f>VLOOKUP(H523,'3-Productie normen'!A:L,12,FALSE)</f>
        <v>B</v>
      </c>
      <c r="S523" s="78"/>
      <c r="U523" s="41">
        <f t="shared" si="53"/>
        <v>1730</v>
      </c>
    </row>
    <row r="524" spans="1:21" ht="14.1" customHeight="1">
      <c r="A524" s="54">
        <f t="shared" si="48"/>
        <v>524</v>
      </c>
      <c r="B524" s="72" t="s">
        <v>539</v>
      </c>
      <c r="C524" s="72"/>
      <c r="D524" s="423" t="s">
        <v>540</v>
      </c>
      <c r="E524" s="423">
        <v>1</v>
      </c>
      <c r="F524" s="82" t="s">
        <v>551</v>
      </c>
      <c r="G524" s="83" t="s">
        <v>489</v>
      </c>
      <c r="H524" s="83" t="s">
        <v>100</v>
      </c>
      <c r="I524" s="40" t="s">
        <v>229</v>
      </c>
      <c r="J524" s="74">
        <v>6.23</v>
      </c>
      <c r="K524" s="381">
        <f t="shared" si="49"/>
        <v>0</v>
      </c>
      <c r="L524" s="75" t="s">
        <v>100</v>
      </c>
      <c r="M524" s="75"/>
      <c r="N524" s="76">
        <f t="shared" si="50"/>
        <v>0</v>
      </c>
      <c r="O524" s="76">
        <f t="shared" si="51"/>
        <v>0</v>
      </c>
      <c r="P524" s="77">
        <f>IF(L524="nio",0,IF(L524&gt;0,VLOOKUP(H524,'3-Productie normen'!A:J,VLOOKUP(L524,'3-Productie normen'!$B$33:$C$38,2,FALSE),FALSE)))/VLOOKUP(B524,'2-Kosten per locatie'!$A$12:$C$33,3,FALSE)</f>
        <v>0</v>
      </c>
      <c r="Q524" s="77">
        <f t="shared" si="52"/>
        <v>0</v>
      </c>
      <c r="R524" s="78">
        <f>VLOOKUP(H524,'3-Productie normen'!A:L,12,FALSE)</f>
        <v>0</v>
      </c>
      <c r="S524" s="78"/>
      <c r="U524" s="41">
        <f t="shared" si="53"/>
        <v>0</v>
      </c>
    </row>
    <row r="525" spans="1:21" ht="14.1" customHeight="1">
      <c r="A525" s="54">
        <f t="shared" si="48"/>
        <v>525</v>
      </c>
      <c r="B525" s="72" t="s">
        <v>539</v>
      </c>
      <c r="C525" s="72"/>
      <c r="D525" s="423" t="s">
        <v>540</v>
      </c>
      <c r="E525" s="423">
        <v>1</v>
      </c>
      <c r="F525" s="73" t="s">
        <v>552</v>
      </c>
      <c r="G525" s="40" t="s">
        <v>17</v>
      </c>
      <c r="H525" s="40" t="s">
        <v>17</v>
      </c>
      <c r="I525" s="40" t="s">
        <v>229</v>
      </c>
      <c r="J525" s="74">
        <v>4.3899999999999997</v>
      </c>
      <c r="K525" s="381">
        <f t="shared" si="49"/>
        <v>200</v>
      </c>
      <c r="L525" s="75">
        <v>200</v>
      </c>
      <c r="M525" s="75"/>
      <c r="N525" s="76" t="e">
        <f t="shared" si="50"/>
        <v>#DIV/0!</v>
      </c>
      <c r="O525" s="76">
        <f t="shared" si="51"/>
        <v>0</v>
      </c>
      <c r="P525" s="77">
        <f>IF(L525="nio",0,IF(L525&gt;0,VLOOKUP(H525,'3-Productie normen'!A:J,VLOOKUP(L525,'3-Productie normen'!$B$33:$C$38,2,FALSE),FALSE)))/VLOOKUP(B525,'2-Kosten per locatie'!$A$12:$C$33,3,FALSE)</f>
        <v>0</v>
      </c>
      <c r="Q525" s="77">
        <f t="shared" si="52"/>
        <v>0</v>
      </c>
      <c r="R525" s="78" t="str">
        <f>VLOOKUP(H525,'3-Productie normen'!A:L,12,FALSE)</f>
        <v>S</v>
      </c>
      <c r="S525" s="78"/>
      <c r="U525" s="41">
        <f t="shared" si="53"/>
        <v>877.99999999999989</v>
      </c>
    </row>
    <row r="526" spans="1:21" ht="14.1" customHeight="1">
      <c r="A526" s="54">
        <f t="shared" si="48"/>
        <v>526</v>
      </c>
      <c r="B526" s="72" t="s">
        <v>539</v>
      </c>
      <c r="C526" s="72"/>
      <c r="D526" s="423" t="s">
        <v>540</v>
      </c>
      <c r="E526" s="423">
        <v>1</v>
      </c>
      <c r="F526" s="73" t="s">
        <v>553</v>
      </c>
      <c r="G526" s="72" t="s">
        <v>17</v>
      </c>
      <c r="H526" s="72" t="s">
        <v>17</v>
      </c>
      <c r="I526" s="40" t="s">
        <v>487</v>
      </c>
      <c r="J526" s="84">
        <v>4.3899999999999997</v>
      </c>
      <c r="K526" s="381">
        <f t="shared" si="49"/>
        <v>200</v>
      </c>
      <c r="L526" s="75">
        <v>200</v>
      </c>
      <c r="M526" s="75"/>
      <c r="N526" s="76" t="e">
        <f t="shared" si="50"/>
        <v>#DIV/0!</v>
      </c>
      <c r="O526" s="76">
        <f t="shared" si="51"/>
        <v>0</v>
      </c>
      <c r="P526" s="77">
        <f>IF(L526="nio",0,IF(L526&gt;0,VLOOKUP(H526,'3-Productie normen'!A:J,VLOOKUP(L526,'3-Productie normen'!$B$33:$C$38,2,FALSE),FALSE)))/VLOOKUP(B526,'2-Kosten per locatie'!$A$12:$C$33,3,FALSE)</f>
        <v>0</v>
      </c>
      <c r="Q526" s="77">
        <f t="shared" si="52"/>
        <v>0</v>
      </c>
      <c r="R526" s="78" t="str">
        <f>VLOOKUP(H526,'3-Productie normen'!A:L,12,FALSE)</f>
        <v>S</v>
      </c>
      <c r="S526" s="78"/>
      <c r="U526" s="41">
        <f t="shared" si="53"/>
        <v>877.99999999999989</v>
      </c>
    </row>
    <row r="527" spans="1:21" ht="14.1" customHeight="1">
      <c r="A527" s="54">
        <f t="shared" si="48"/>
        <v>527</v>
      </c>
      <c r="B527" s="72" t="s">
        <v>539</v>
      </c>
      <c r="C527" s="72"/>
      <c r="D527" s="423" t="s">
        <v>540</v>
      </c>
      <c r="E527" s="423">
        <v>1</v>
      </c>
      <c r="F527" s="73" t="s">
        <v>554</v>
      </c>
      <c r="G527" s="72" t="s">
        <v>17</v>
      </c>
      <c r="H527" s="72" t="s">
        <v>17</v>
      </c>
      <c r="I527" s="40" t="s">
        <v>487</v>
      </c>
      <c r="J527" s="84">
        <v>4.3899999999999997</v>
      </c>
      <c r="K527" s="381">
        <f t="shared" si="49"/>
        <v>200</v>
      </c>
      <c r="L527" s="75">
        <v>200</v>
      </c>
      <c r="M527" s="75"/>
      <c r="N527" s="76" t="e">
        <f t="shared" si="50"/>
        <v>#DIV/0!</v>
      </c>
      <c r="O527" s="76">
        <f t="shared" si="51"/>
        <v>0</v>
      </c>
      <c r="P527" s="77">
        <f>IF(L527="nio",0,IF(L527&gt;0,VLOOKUP(H527,'3-Productie normen'!A:J,VLOOKUP(L527,'3-Productie normen'!$B$33:$C$38,2,FALSE),FALSE)))/VLOOKUP(B527,'2-Kosten per locatie'!$A$12:$C$33,3,FALSE)</f>
        <v>0</v>
      </c>
      <c r="Q527" s="77">
        <f t="shared" si="52"/>
        <v>0</v>
      </c>
      <c r="R527" s="78" t="str">
        <f>VLOOKUP(H527,'3-Productie normen'!A:L,12,FALSE)</f>
        <v>S</v>
      </c>
      <c r="S527" s="78"/>
      <c r="U527" s="41">
        <f t="shared" si="53"/>
        <v>877.99999999999989</v>
      </c>
    </row>
    <row r="528" spans="1:21" ht="14.1" customHeight="1">
      <c r="A528" s="54">
        <f t="shared" si="48"/>
        <v>528</v>
      </c>
      <c r="B528" s="72" t="s">
        <v>539</v>
      </c>
      <c r="C528" s="72"/>
      <c r="D528" s="423" t="s">
        <v>540</v>
      </c>
      <c r="E528" s="423">
        <v>1</v>
      </c>
      <c r="F528" s="73" t="s">
        <v>555</v>
      </c>
      <c r="G528" s="72" t="s">
        <v>488</v>
      </c>
      <c r="H528" s="72" t="s">
        <v>259</v>
      </c>
      <c r="I528" s="40" t="s">
        <v>487</v>
      </c>
      <c r="J528" s="84">
        <v>4.3899999999999997</v>
      </c>
      <c r="K528" s="381">
        <f t="shared" si="49"/>
        <v>200</v>
      </c>
      <c r="L528" s="75">
        <v>200</v>
      </c>
      <c r="M528" s="75"/>
      <c r="N528" s="76" t="e">
        <f t="shared" si="50"/>
        <v>#DIV/0!</v>
      </c>
      <c r="O528" s="76">
        <f t="shared" si="51"/>
        <v>0</v>
      </c>
      <c r="P528" s="77">
        <f>IF(L528="nio",0,IF(L528&gt;0,VLOOKUP(H528,'3-Productie normen'!A:J,VLOOKUP(L528,'3-Productie normen'!$B$33:$C$38,2,FALSE),FALSE)))/VLOOKUP(B528,'2-Kosten per locatie'!$A$12:$C$33,3,FALSE)</f>
        <v>0</v>
      </c>
      <c r="Q528" s="77">
        <f t="shared" si="52"/>
        <v>0</v>
      </c>
      <c r="R528" s="78" t="str">
        <f>VLOOKUP(H528,'3-Productie normen'!A:L,12,FALSE)</f>
        <v>V</v>
      </c>
      <c r="S528" s="78"/>
      <c r="U528" s="41">
        <f t="shared" si="53"/>
        <v>877.99999999999989</v>
      </c>
    </row>
    <row r="529" spans="1:21" ht="14.1" customHeight="1">
      <c r="A529" s="54">
        <f t="shared" si="48"/>
        <v>529</v>
      </c>
      <c r="B529" s="72" t="s">
        <v>539</v>
      </c>
      <c r="C529" s="72"/>
      <c r="D529" s="423" t="s">
        <v>540</v>
      </c>
      <c r="E529" s="423">
        <v>1</v>
      </c>
      <c r="F529" s="73" t="s">
        <v>556</v>
      </c>
      <c r="G529" s="40" t="s">
        <v>489</v>
      </c>
      <c r="H529" s="40" t="s">
        <v>100</v>
      </c>
      <c r="I529" s="40" t="s">
        <v>229</v>
      </c>
      <c r="J529" s="84">
        <v>0.86</v>
      </c>
      <c r="K529" s="381">
        <f t="shared" si="49"/>
        <v>0</v>
      </c>
      <c r="L529" s="75" t="s">
        <v>100</v>
      </c>
      <c r="M529" s="75"/>
      <c r="N529" s="76">
        <f t="shared" si="50"/>
        <v>0</v>
      </c>
      <c r="O529" s="76">
        <f t="shared" si="51"/>
        <v>0</v>
      </c>
      <c r="P529" s="77">
        <f>IF(L529="nio",0,IF(L529&gt;0,VLOOKUP(H529,'3-Productie normen'!A:J,VLOOKUP(L529,'3-Productie normen'!$B$33:$C$38,2,FALSE),FALSE)))/VLOOKUP(B529,'2-Kosten per locatie'!$A$12:$C$33,3,FALSE)</f>
        <v>0</v>
      </c>
      <c r="Q529" s="77">
        <f t="shared" si="52"/>
        <v>0</v>
      </c>
      <c r="R529" s="78">
        <f>VLOOKUP(H529,'3-Productie normen'!A:L,12,FALSE)</f>
        <v>0</v>
      </c>
      <c r="S529" s="78"/>
      <c r="U529" s="41">
        <f t="shared" si="53"/>
        <v>0</v>
      </c>
    </row>
    <row r="530" spans="1:21" ht="14.1" customHeight="1">
      <c r="A530" s="54">
        <f t="shared" si="48"/>
        <v>530</v>
      </c>
      <c r="B530" s="72" t="s">
        <v>539</v>
      </c>
      <c r="C530" s="72"/>
      <c r="D530" s="423" t="s">
        <v>540</v>
      </c>
      <c r="E530" s="423">
        <v>1</v>
      </c>
      <c r="F530" s="73" t="s">
        <v>557</v>
      </c>
      <c r="G530" s="40" t="s">
        <v>176</v>
      </c>
      <c r="H530" s="40" t="s">
        <v>176</v>
      </c>
      <c r="I530" s="40" t="s">
        <v>229</v>
      </c>
      <c r="J530" s="84">
        <v>18.12</v>
      </c>
      <c r="K530" s="381">
        <f t="shared" si="49"/>
        <v>200</v>
      </c>
      <c r="L530" s="75">
        <v>200</v>
      </c>
      <c r="M530" s="75"/>
      <c r="N530" s="76" t="e">
        <f t="shared" si="50"/>
        <v>#DIV/0!</v>
      </c>
      <c r="O530" s="76">
        <f t="shared" si="51"/>
        <v>0</v>
      </c>
      <c r="P530" s="77">
        <f>IF(L530="nio",0,IF(L530&gt;0,VLOOKUP(H530,'3-Productie normen'!A:J,VLOOKUP(L530,'3-Productie normen'!$B$33:$C$38,2,FALSE),FALSE)))/VLOOKUP(B530,'2-Kosten per locatie'!$A$12:$C$33,3,FALSE)</f>
        <v>0</v>
      </c>
      <c r="Q530" s="77">
        <f t="shared" si="52"/>
        <v>0</v>
      </c>
      <c r="R530" s="78" t="str">
        <f>VLOOKUP(H530,'3-Productie normen'!A:L,12,FALSE)</f>
        <v>B</v>
      </c>
      <c r="S530" s="78"/>
      <c r="U530" s="41">
        <f t="shared" si="53"/>
        <v>3624</v>
      </c>
    </row>
    <row r="531" spans="1:21" ht="14.1" customHeight="1">
      <c r="A531" s="54">
        <f t="shared" si="48"/>
        <v>531</v>
      </c>
      <c r="B531" s="72" t="s">
        <v>539</v>
      </c>
      <c r="C531" s="72"/>
      <c r="D531" s="423" t="s">
        <v>540</v>
      </c>
      <c r="E531" s="423">
        <v>1</v>
      </c>
      <c r="F531" s="73" t="s">
        <v>558</v>
      </c>
      <c r="G531" s="40" t="s">
        <v>486</v>
      </c>
      <c r="H531" s="40" t="s">
        <v>256</v>
      </c>
      <c r="I531" s="40" t="s">
        <v>229</v>
      </c>
      <c r="J531" s="84">
        <v>48.53</v>
      </c>
      <c r="K531" s="381">
        <f t="shared" si="49"/>
        <v>200</v>
      </c>
      <c r="L531" s="75">
        <v>200</v>
      </c>
      <c r="M531" s="75"/>
      <c r="N531" s="76" t="e">
        <f t="shared" si="50"/>
        <v>#DIV/0!</v>
      </c>
      <c r="O531" s="76">
        <f t="shared" si="51"/>
        <v>0</v>
      </c>
      <c r="P531" s="77">
        <f>IF(L531="nio",0,IF(L531&gt;0,VLOOKUP(H531,'3-Productie normen'!A:J,VLOOKUP(L531,'3-Productie normen'!$B$33:$C$38,2,FALSE),FALSE)))/VLOOKUP(B531,'2-Kosten per locatie'!$A$12:$C$33,3,FALSE)</f>
        <v>0</v>
      </c>
      <c r="Q531" s="77">
        <f t="shared" si="52"/>
        <v>0</v>
      </c>
      <c r="R531" s="78" t="str">
        <f>VLOOKUP(H531,'3-Productie normen'!A:L,12,FALSE)</f>
        <v>V</v>
      </c>
      <c r="S531" s="78"/>
      <c r="U531" s="41">
        <f t="shared" si="53"/>
        <v>9706</v>
      </c>
    </row>
    <row r="532" spans="1:21" ht="14.1" customHeight="1">
      <c r="A532" s="54">
        <f t="shared" si="48"/>
        <v>532</v>
      </c>
      <c r="B532" s="72" t="s">
        <v>539</v>
      </c>
      <c r="C532" s="72"/>
      <c r="D532" s="423" t="s">
        <v>540</v>
      </c>
      <c r="E532" s="423">
        <v>1</v>
      </c>
      <c r="F532" s="73" t="s">
        <v>559</v>
      </c>
      <c r="G532" s="40" t="s">
        <v>176</v>
      </c>
      <c r="H532" s="40" t="s">
        <v>176</v>
      </c>
      <c r="I532" s="40" t="s">
        <v>229</v>
      </c>
      <c r="J532" s="84">
        <v>4.3</v>
      </c>
      <c r="K532" s="381">
        <f t="shared" si="49"/>
        <v>200</v>
      </c>
      <c r="L532" s="75">
        <v>200</v>
      </c>
      <c r="M532" s="75"/>
      <c r="N532" s="76" t="e">
        <f t="shared" si="50"/>
        <v>#DIV/0!</v>
      </c>
      <c r="O532" s="76">
        <f t="shared" si="51"/>
        <v>0</v>
      </c>
      <c r="P532" s="77">
        <f>IF(L532="nio",0,IF(L532&gt;0,VLOOKUP(H532,'3-Productie normen'!A:J,VLOOKUP(L532,'3-Productie normen'!$B$33:$C$38,2,FALSE),FALSE)))/VLOOKUP(B532,'2-Kosten per locatie'!$A$12:$C$33,3,FALSE)</f>
        <v>0</v>
      </c>
      <c r="Q532" s="77">
        <f t="shared" si="52"/>
        <v>0</v>
      </c>
      <c r="R532" s="78" t="str">
        <f>VLOOKUP(H532,'3-Productie normen'!A:L,12,FALSE)</f>
        <v>B</v>
      </c>
      <c r="S532" s="78"/>
      <c r="U532" s="41">
        <f t="shared" si="53"/>
        <v>860</v>
      </c>
    </row>
    <row r="533" spans="1:21" ht="14.1" customHeight="1">
      <c r="A533" s="54">
        <f t="shared" si="48"/>
        <v>533</v>
      </c>
      <c r="B533" s="72" t="s">
        <v>539</v>
      </c>
      <c r="C533" s="72"/>
      <c r="D533" s="423" t="s">
        <v>540</v>
      </c>
      <c r="E533" s="423">
        <v>1</v>
      </c>
      <c r="F533" s="73" t="s">
        <v>560</v>
      </c>
      <c r="G533" s="72" t="s">
        <v>489</v>
      </c>
      <c r="H533" s="72" t="s">
        <v>100</v>
      </c>
      <c r="I533" s="40" t="s">
        <v>229</v>
      </c>
      <c r="J533" s="84">
        <v>2.65</v>
      </c>
      <c r="K533" s="381">
        <f t="shared" si="49"/>
        <v>0</v>
      </c>
      <c r="L533" s="75" t="s">
        <v>100</v>
      </c>
      <c r="M533" s="75"/>
      <c r="N533" s="76">
        <f t="shared" si="50"/>
        <v>0</v>
      </c>
      <c r="O533" s="76">
        <f t="shared" si="51"/>
        <v>0</v>
      </c>
      <c r="P533" s="77">
        <f>IF(L533="nio",0,IF(L533&gt;0,VLOOKUP(H533,'3-Productie normen'!A:J,VLOOKUP(L533,'3-Productie normen'!$B$33:$C$38,2,FALSE),FALSE)))/VLOOKUP(B533,'2-Kosten per locatie'!$A$12:$C$33,3,FALSE)</f>
        <v>0</v>
      </c>
      <c r="Q533" s="77">
        <f t="shared" si="52"/>
        <v>0</v>
      </c>
      <c r="R533" s="78">
        <f>VLOOKUP(H533,'3-Productie normen'!A:L,12,FALSE)</f>
        <v>0</v>
      </c>
      <c r="S533" s="78"/>
      <c r="U533" s="41">
        <f t="shared" si="53"/>
        <v>0</v>
      </c>
    </row>
    <row r="534" spans="1:21" ht="14.1" customHeight="1">
      <c r="A534" s="54">
        <f t="shared" si="48"/>
        <v>534</v>
      </c>
      <c r="B534" s="72" t="s">
        <v>539</v>
      </c>
      <c r="C534" s="72"/>
      <c r="D534" s="423" t="s">
        <v>540</v>
      </c>
      <c r="E534" s="423">
        <v>1</v>
      </c>
      <c r="F534" s="73" t="s">
        <v>561</v>
      </c>
      <c r="G534" s="72" t="s">
        <v>488</v>
      </c>
      <c r="H534" s="72" t="s">
        <v>259</v>
      </c>
      <c r="I534" s="40" t="s">
        <v>487</v>
      </c>
      <c r="J534" s="84">
        <v>1.1299999999999999</v>
      </c>
      <c r="K534" s="381">
        <f t="shared" si="49"/>
        <v>200</v>
      </c>
      <c r="L534" s="75">
        <v>200</v>
      </c>
      <c r="M534" s="75"/>
      <c r="N534" s="76" t="e">
        <f t="shared" si="50"/>
        <v>#DIV/0!</v>
      </c>
      <c r="O534" s="76">
        <f t="shared" si="51"/>
        <v>0</v>
      </c>
      <c r="P534" s="77">
        <f>IF(L534="nio",0,IF(L534&gt;0,VLOOKUP(H534,'3-Productie normen'!A:J,VLOOKUP(L534,'3-Productie normen'!$B$33:$C$38,2,FALSE),FALSE)))/VLOOKUP(B534,'2-Kosten per locatie'!$A$12:$C$33,3,FALSE)</f>
        <v>0</v>
      </c>
      <c r="Q534" s="77">
        <f t="shared" si="52"/>
        <v>0</v>
      </c>
      <c r="R534" s="78" t="str">
        <f>VLOOKUP(H534,'3-Productie normen'!A:L,12,FALSE)</f>
        <v>V</v>
      </c>
      <c r="S534" s="78"/>
      <c r="U534" s="41">
        <f t="shared" si="53"/>
        <v>225.99999999999997</v>
      </c>
    </row>
    <row r="535" spans="1:21" ht="14.1" customHeight="1">
      <c r="A535" s="54">
        <f t="shared" si="48"/>
        <v>535</v>
      </c>
      <c r="B535" s="72" t="s">
        <v>539</v>
      </c>
      <c r="C535" s="72"/>
      <c r="D535" s="423" t="s">
        <v>540</v>
      </c>
      <c r="E535" s="423">
        <v>1</v>
      </c>
      <c r="F535" s="73" t="s">
        <v>562</v>
      </c>
      <c r="G535" s="72" t="s">
        <v>485</v>
      </c>
      <c r="H535" s="72" t="s">
        <v>259</v>
      </c>
      <c r="I535" s="40" t="s">
        <v>229</v>
      </c>
      <c r="J535" s="84">
        <v>33.17</v>
      </c>
      <c r="K535" s="381">
        <f t="shared" si="49"/>
        <v>200</v>
      </c>
      <c r="L535" s="75">
        <v>200</v>
      </c>
      <c r="M535" s="75"/>
      <c r="N535" s="76" t="e">
        <f t="shared" si="50"/>
        <v>#DIV/0!</v>
      </c>
      <c r="O535" s="76">
        <f t="shared" si="51"/>
        <v>0</v>
      </c>
      <c r="P535" s="77">
        <f>IF(L535="nio",0,IF(L535&gt;0,VLOOKUP(H535,'3-Productie normen'!A:J,VLOOKUP(L535,'3-Productie normen'!$B$33:$C$38,2,FALSE),FALSE)))/VLOOKUP(B535,'2-Kosten per locatie'!$A$12:$C$33,3,FALSE)</f>
        <v>0</v>
      </c>
      <c r="Q535" s="77">
        <f t="shared" si="52"/>
        <v>0</v>
      </c>
      <c r="R535" s="78" t="str">
        <f>VLOOKUP(H535,'3-Productie normen'!A:L,12,FALSE)</f>
        <v>V</v>
      </c>
      <c r="S535" s="78"/>
      <c r="U535" s="41">
        <f t="shared" si="53"/>
        <v>6634</v>
      </c>
    </row>
    <row r="536" spans="1:21" ht="14.1" customHeight="1">
      <c r="A536" s="54">
        <f t="shared" si="48"/>
        <v>536</v>
      </c>
      <c r="B536" s="72" t="s">
        <v>539</v>
      </c>
      <c r="C536" s="72"/>
      <c r="D536" s="423" t="s">
        <v>540</v>
      </c>
      <c r="E536" s="423">
        <v>1</v>
      </c>
      <c r="F536" s="73" t="s">
        <v>563</v>
      </c>
      <c r="G536" s="40" t="s">
        <v>489</v>
      </c>
      <c r="H536" s="40" t="s">
        <v>100</v>
      </c>
      <c r="I536" s="40" t="s">
        <v>229</v>
      </c>
      <c r="J536" s="84">
        <v>11.69</v>
      </c>
      <c r="K536" s="381">
        <f t="shared" si="49"/>
        <v>0</v>
      </c>
      <c r="L536" s="75" t="s">
        <v>100</v>
      </c>
      <c r="M536" s="75"/>
      <c r="N536" s="76">
        <f t="shared" si="50"/>
        <v>0</v>
      </c>
      <c r="O536" s="76">
        <f t="shared" si="51"/>
        <v>0</v>
      </c>
      <c r="P536" s="77">
        <f>IF(L536="nio",0,IF(L536&gt;0,VLOOKUP(H536,'3-Productie normen'!A:J,VLOOKUP(L536,'3-Productie normen'!$B$33:$C$38,2,FALSE),FALSE)))/VLOOKUP(B536,'2-Kosten per locatie'!$A$12:$C$33,3,FALSE)</f>
        <v>0</v>
      </c>
      <c r="Q536" s="77">
        <f t="shared" si="52"/>
        <v>0</v>
      </c>
      <c r="R536" s="78">
        <f>VLOOKUP(H536,'3-Productie normen'!A:L,12,FALSE)</f>
        <v>0</v>
      </c>
      <c r="S536" s="78"/>
      <c r="U536" s="41">
        <f t="shared" si="53"/>
        <v>0</v>
      </c>
    </row>
    <row r="537" spans="1:21" ht="14.1" customHeight="1">
      <c r="A537" s="54">
        <f t="shared" si="48"/>
        <v>537</v>
      </c>
      <c r="B537" s="72" t="s">
        <v>539</v>
      </c>
      <c r="C537" s="72"/>
      <c r="D537" s="423" t="s">
        <v>540</v>
      </c>
      <c r="E537" s="423">
        <v>1</v>
      </c>
      <c r="F537" s="73" t="s">
        <v>564</v>
      </c>
      <c r="G537" s="40" t="s">
        <v>17</v>
      </c>
      <c r="H537" s="40" t="s">
        <v>17</v>
      </c>
      <c r="I537" s="40" t="s">
        <v>487</v>
      </c>
      <c r="J537" s="84">
        <v>1.1399999999999999</v>
      </c>
      <c r="K537" s="381">
        <f t="shared" si="49"/>
        <v>200</v>
      </c>
      <c r="L537" s="75">
        <v>200</v>
      </c>
      <c r="M537" s="75"/>
      <c r="N537" s="76" t="e">
        <f t="shared" si="50"/>
        <v>#DIV/0!</v>
      </c>
      <c r="O537" s="76">
        <f t="shared" si="51"/>
        <v>0</v>
      </c>
      <c r="P537" s="77">
        <f>IF(L537="nio",0,IF(L537&gt;0,VLOOKUP(H537,'3-Productie normen'!A:J,VLOOKUP(L537,'3-Productie normen'!$B$33:$C$38,2,FALSE),FALSE)))/VLOOKUP(B537,'2-Kosten per locatie'!$A$12:$C$33,3,FALSE)</f>
        <v>0</v>
      </c>
      <c r="Q537" s="77">
        <f t="shared" si="52"/>
        <v>0</v>
      </c>
      <c r="R537" s="78" t="str">
        <f>VLOOKUP(H537,'3-Productie normen'!A:L,12,FALSE)</f>
        <v>S</v>
      </c>
      <c r="S537" s="78"/>
      <c r="U537" s="41">
        <f t="shared" si="53"/>
        <v>227.99999999999997</v>
      </c>
    </row>
    <row r="538" spans="1:21" ht="14.1" customHeight="1">
      <c r="A538" s="54">
        <f t="shared" si="48"/>
        <v>538</v>
      </c>
      <c r="B538" s="72" t="s">
        <v>539</v>
      </c>
      <c r="C538" s="72"/>
      <c r="D538" s="423" t="s">
        <v>540</v>
      </c>
      <c r="E538" s="423">
        <v>1</v>
      </c>
      <c r="F538" s="73" t="s">
        <v>565</v>
      </c>
      <c r="G538" s="40" t="s">
        <v>17</v>
      </c>
      <c r="H538" s="40" t="s">
        <v>17</v>
      </c>
      <c r="I538" s="40" t="s">
        <v>487</v>
      </c>
      <c r="J538" s="84">
        <v>3.92</v>
      </c>
      <c r="K538" s="381">
        <f t="shared" si="49"/>
        <v>200</v>
      </c>
      <c r="L538" s="75">
        <v>200</v>
      </c>
      <c r="M538" s="75"/>
      <c r="N538" s="76" t="e">
        <f t="shared" si="50"/>
        <v>#DIV/0!</v>
      </c>
      <c r="O538" s="76">
        <f t="shared" si="51"/>
        <v>0</v>
      </c>
      <c r="P538" s="77">
        <f>IF(L538="nio",0,IF(L538&gt;0,VLOOKUP(H538,'3-Productie normen'!A:J,VLOOKUP(L538,'3-Productie normen'!$B$33:$C$38,2,FALSE),FALSE)))/VLOOKUP(B538,'2-Kosten per locatie'!$A$12:$C$33,3,FALSE)</f>
        <v>0</v>
      </c>
      <c r="Q538" s="77">
        <f t="shared" si="52"/>
        <v>0</v>
      </c>
      <c r="R538" s="78" t="str">
        <f>VLOOKUP(H538,'3-Productie normen'!A:L,12,FALSE)</f>
        <v>S</v>
      </c>
      <c r="S538" s="78"/>
      <c r="U538" s="41">
        <f t="shared" si="53"/>
        <v>784</v>
      </c>
    </row>
    <row r="539" spans="1:21" ht="14.1" customHeight="1">
      <c r="A539" s="54">
        <f t="shared" si="48"/>
        <v>539</v>
      </c>
      <c r="B539" s="72" t="s">
        <v>539</v>
      </c>
      <c r="C539" s="72"/>
      <c r="D539" s="423" t="s">
        <v>540</v>
      </c>
      <c r="E539" s="423">
        <v>1</v>
      </c>
      <c r="F539" s="73" t="s">
        <v>566</v>
      </c>
      <c r="G539" s="40" t="s">
        <v>17</v>
      </c>
      <c r="H539" s="40" t="s">
        <v>17</v>
      </c>
      <c r="I539" s="40" t="s">
        <v>487</v>
      </c>
      <c r="J539" s="84">
        <v>1.19</v>
      </c>
      <c r="K539" s="381">
        <f t="shared" si="49"/>
        <v>200</v>
      </c>
      <c r="L539" s="75">
        <v>200</v>
      </c>
      <c r="M539" s="75"/>
      <c r="N539" s="76" t="e">
        <f t="shared" si="50"/>
        <v>#DIV/0!</v>
      </c>
      <c r="O539" s="76">
        <f t="shared" si="51"/>
        <v>0</v>
      </c>
      <c r="P539" s="77">
        <f>IF(L539="nio",0,IF(L539&gt;0,VLOOKUP(H539,'3-Productie normen'!A:J,VLOOKUP(L539,'3-Productie normen'!$B$33:$C$38,2,FALSE),FALSE)))/VLOOKUP(B539,'2-Kosten per locatie'!$A$12:$C$33,3,FALSE)</f>
        <v>0</v>
      </c>
      <c r="Q539" s="77">
        <f t="shared" si="52"/>
        <v>0</v>
      </c>
      <c r="R539" s="78" t="str">
        <f>VLOOKUP(H539,'3-Productie normen'!A:L,12,FALSE)</f>
        <v>S</v>
      </c>
      <c r="S539" s="78"/>
      <c r="U539" s="41">
        <f t="shared" si="53"/>
        <v>238</v>
      </c>
    </row>
    <row r="540" spans="1:21" ht="14.1" customHeight="1">
      <c r="A540" s="54">
        <f t="shared" si="48"/>
        <v>540</v>
      </c>
      <c r="B540" s="72" t="s">
        <v>539</v>
      </c>
      <c r="C540" s="72"/>
      <c r="D540" s="423" t="s">
        <v>540</v>
      </c>
      <c r="E540" s="423">
        <v>1</v>
      </c>
      <c r="F540" s="73" t="s">
        <v>567</v>
      </c>
      <c r="G540" s="80" t="s">
        <v>17</v>
      </c>
      <c r="H540" s="80" t="s">
        <v>17</v>
      </c>
      <c r="I540" s="40" t="s">
        <v>487</v>
      </c>
      <c r="J540" s="84">
        <v>0.99</v>
      </c>
      <c r="K540" s="381">
        <f t="shared" si="49"/>
        <v>200</v>
      </c>
      <c r="L540" s="75">
        <v>200</v>
      </c>
      <c r="M540" s="75"/>
      <c r="N540" s="76" t="e">
        <f t="shared" si="50"/>
        <v>#DIV/0!</v>
      </c>
      <c r="O540" s="76">
        <f t="shared" si="51"/>
        <v>0</v>
      </c>
      <c r="P540" s="77">
        <f>IF(L540="nio",0,IF(L540&gt;0,VLOOKUP(H540,'3-Productie normen'!A:J,VLOOKUP(L540,'3-Productie normen'!$B$33:$C$38,2,FALSE),FALSE)))/VLOOKUP(B540,'2-Kosten per locatie'!$A$12:$C$33,3,FALSE)</f>
        <v>0</v>
      </c>
      <c r="Q540" s="77">
        <f t="shared" si="52"/>
        <v>0</v>
      </c>
      <c r="R540" s="78" t="str">
        <f>VLOOKUP(H540,'3-Productie normen'!A:L,12,FALSE)</f>
        <v>S</v>
      </c>
      <c r="S540" s="78"/>
      <c r="U540" s="41">
        <f t="shared" si="53"/>
        <v>198</v>
      </c>
    </row>
    <row r="541" spans="1:21" ht="14.1" customHeight="1">
      <c r="A541" s="54">
        <f t="shared" si="48"/>
        <v>541</v>
      </c>
      <c r="B541" s="72" t="s">
        <v>539</v>
      </c>
      <c r="C541" s="72"/>
      <c r="D541" s="423" t="s">
        <v>540</v>
      </c>
      <c r="E541" s="423">
        <v>1</v>
      </c>
      <c r="F541" s="73" t="s">
        <v>568</v>
      </c>
      <c r="G541" s="40" t="s">
        <v>1</v>
      </c>
      <c r="H541" s="40" t="s">
        <v>1</v>
      </c>
      <c r="I541" s="81" t="s">
        <v>487</v>
      </c>
      <c r="J541" s="84">
        <v>19.78</v>
      </c>
      <c r="K541" s="381">
        <f t="shared" si="49"/>
        <v>200</v>
      </c>
      <c r="L541" s="75">
        <v>200</v>
      </c>
      <c r="M541" s="75"/>
      <c r="N541" s="76" t="e">
        <f t="shared" si="50"/>
        <v>#DIV/0!</v>
      </c>
      <c r="O541" s="76">
        <f t="shared" si="51"/>
        <v>0</v>
      </c>
      <c r="P541" s="77">
        <f>IF(L541="nio",0,IF(L541&gt;0,VLOOKUP(H541,'3-Productie normen'!A:J,VLOOKUP(L541,'3-Productie normen'!$B$33:$C$38,2,FALSE),FALSE)))/VLOOKUP(B541,'2-Kosten per locatie'!$A$12:$C$33,3,FALSE)</f>
        <v>0</v>
      </c>
      <c r="Q541" s="77">
        <f t="shared" si="52"/>
        <v>0</v>
      </c>
      <c r="R541" s="78" t="str">
        <f>VLOOKUP(H541,'3-Productie normen'!A:L,12,FALSE)</f>
        <v>S</v>
      </c>
      <c r="S541" s="78"/>
      <c r="U541" s="41">
        <f t="shared" si="53"/>
        <v>3956</v>
      </c>
    </row>
    <row r="542" spans="1:21" ht="14.1" customHeight="1">
      <c r="A542" s="54">
        <f t="shared" si="48"/>
        <v>542</v>
      </c>
      <c r="B542" s="72" t="s">
        <v>539</v>
      </c>
      <c r="C542" s="72"/>
      <c r="D542" s="424" t="s">
        <v>540</v>
      </c>
      <c r="E542" s="424">
        <v>1</v>
      </c>
      <c r="F542" s="82" t="s">
        <v>569</v>
      </c>
      <c r="G542" s="83" t="s">
        <v>278</v>
      </c>
      <c r="H542" s="83" t="s">
        <v>278</v>
      </c>
      <c r="I542" s="40" t="s">
        <v>487</v>
      </c>
      <c r="J542" s="84">
        <v>14.92</v>
      </c>
      <c r="K542" s="381">
        <f t="shared" si="49"/>
        <v>200</v>
      </c>
      <c r="L542" s="75">
        <v>200</v>
      </c>
      <c r="M542" s="75"/>
      <c r="N542" s="76" t="e">
        <f t="shared" si="50"/>
        <v>#DIV/0!</v>
      </c>
      <c r="O542" s="76">
        <f t="shared" si="51"/>
        <v>0</v>
      </c>
      <c r="P542" s="77">
        <f>IF(L542="nio",0,IF(L542&gt;0,VLOOKUP(H542,'3-Productie normen'!A:J,VLOOKUP(L542,'3-Productie normen'!$B$33:$C$38,2,FALSE),FALSE)))/VLOOKUP(B542,'2-Kosten per locatie'!$A$12:$C$33,3,FALSE)</f>
        <v>0</v>
      </c>
      <c r="Q542" s="77">
        <f t="shared" si="52"/>
        <v>0</v>
      </c>
      <c r="R542" s="78" t="str">
        <f>VLOOKUP(H542,'3-Productie normen'!A:L,12,FALSE)</f>
        <v>S</v>
      </c>
      <c r="S542" s="78"/>
      <c r="U542" s="41">
        <f t="shared" si="53"/>
        <v>2984</v>
      </c>
    </row>
    <row r="543" spans="1:21" ht="14.1" customHeight="1">
      <c r="A543" s="54">
        <f t="shared" si="48"/>
        <v>543</v>
      </c>
      <c r="B543" s="72" t="s">
        <v>539</v>
      </c>
      <c r="C543" s="72"/>
      <c r="D543" s="423" t="s">
        <v>540</v>
      </c>
      <c r="E543" s="423">
        <v>1</v>
      </c>
      <c r="F543" s="73" t="s">
        <v>570</v>
      </c>
      <c r="G543" s="40" t="s">
        <v>278</v>
      </c>
      <c r="H543" s="40" t="s">
        <v>278</v>
      </c>
      <c r="I543" s="40" t="s">
        <v>487</v>
      </c>
      <c r="J543" s="84">
        <v>14.92</v>
      </c>
      <c r="K543" s="381">
        <f t="shared" si="49"/>
        <v>200</v>
      </c>
      <c r="L543" s="75">
        <v>200</v>
      </c>
      <c r="M543" s="75"/>
      <c r="N543" s="76" t="e">
        <f t="shared" si="50"/>
        <v>#DIV/0!</v>
      </c>
      <c r="O543" s="76">
        <f t="shared" si="51"/>
        <v>0</v>
      </c>
      <c r="P543" s="77">
        <f>IF(L543="nio",0,IF(L543&gt;0,VLOOKUP(H543,'3-Productie normen'!A:J,VLOOKUP(L543,'3-Productie normen'!$B$33:$C$38,2,FALSE),FALSE)))/VLOOKUP(B543,'2-Kosten per locatie'!$A$12:$C$33,3,FALSE)</f>
        <v>0</v>
      </c>
      <c r="Q543" s="77">
        <f t="shared" si="52"/>
        <v>0</v>
      </c>
      <c r="R543" s="78" t="str">
        <f>VLOOKUP(H543,'3-Productie normen'!A:L,12,FALSE)</f>
        <v>S</v>
      </c>
      <c r="S543" s="78"/>
      <c r="U543" s="41">
        <f t="shared" si="53"/>
        <v>2984</v>
      </c>
    </row>
    <row r="544" spans="1:21" ht="14.1" customHeight="1">
      <c r="A544" s="54">
        <f t="shared" si="48"/>
        <v>544</v>
      </c>
      <c r="B544" s="72" t="s">
        <v>539</v>
      </c>
      <c r="C544" s="72"/>
      <c r="D544" s="423" t="s">
        <v>540</v>
      </c>
      <c r="E544" s="423">
        <v>1</v>
      </c>
      <c r="F544" s="73" t="s">
        <v>571</v>
      </c>
      <c r="G544" s="40" t="s">
        <v>286</v>
      </c>
      <c r="H544" s="40" t="s">
        <v>286</v>
      </c>
      <c r="I544" s="40" t="s">
        <v>487</v>
      </c>
      <c r="J544" s="84">
        <v>252.21</v>
      </c>
      <c r="K544" s="381">
        <f t="shared" si="49"/>
        <v>200</v>
      </c>
      <c r="L544" s="75">
        <v>200</v>
      </c>
      <c r="M544" s="75"/>
      <c r="N544" s="76" t="e">
        <f t="shared" si="50"/>
        <v>#DIV/0!</v>
      </c>
      <c r="O544" s="76">
        <f t="shared" si="51"/>
        <v>0</v>
      </c>
      <c r="P544" s="77">
        <f>IF(L544="nio",0,IF(L544&gt;0,VLOOKUP(H544,'3-Productie normen'!A:J,VLOOKUP(L544,'3-Productie normen'!$B$33:$C$38,2,FALSE),FALSE)))/VLOOKUP(B544,'2-Kosten per locatie'!$A$12:$C$33,3,FALSE)</f>
        <v>0</v>
      </c>
      <c r="Q544" s="77">
        <f t="shared" si="52"/>
        <v>0</v>
      </c>
      <c r="R544" s="78" t="str">
        <f>VLOOKUP(H544,'3-Productie normen'!A:L,12,FALSE)</f>
        <v>V</v>
      </c>
      <c r="S544" s="78"/>
      <c r="U544" s="41">
        <f t="shared" si="53"/>
        <v>50442</v>
      </c>
    </row>
    <row r="545" spans="1:21" ht="14.1" customHeight="1">
      <c r="A545" s="54">
        <f t="shared" si="48"/>
        <v>545</v>
      </c>
      <c r="B545" s="72" t="s">
        <v>539</v>
      </c>
      <c r="C545" s="72"/>
      <c r="D545" s="423" t="s">
        <v>540</v>
      </c>
      <c r="E545" s="423">
        <v>1</v>
      </c>
      <c r="F545" s="73" t="s">
        <v>572</v>
      </c>
      <c r="G545" s="40" t="s">
        <v>489</v>
      </c>
      <c r="H545" s="40" t="s">
        <v>100</v>
      </c>
      <c r="I545" s="40" t="s">
        <v>487</v>
      </c>
      <c r="J545" s="84">
        <v>27.33</v>
      </c>
      <c r="K545" s="381">
        <f t="shared" si="49"/>
        <v>0</v>
      </c>
      <c r="L545" s="75" t="s">
        <v>100</v>
      </c>
      <c r="M545" s="75"/>
      <c r="N545" s="76">
        <f t="shared" si="50"/>
        <v>0</v>
      </c>
      <c r="O545" s="76">
        <f t="shared" si="51"/>
        <v>0</v>
      </c>
      <c r="P545" s="77">
        <f>IF(L545="nio",0,IF(L545&gt;0,VLOOKUP(H545,'3-Productie normen'!A:J,VLOOKUP(L545,'3-Productie normen'!$B$33:$C$38,2,FALSE),FALSE)))/VLOOKUP(B545,'2-Kosten per locatie'!$A$12:$C$33,3,FALSE)</f>
        <v>0</v>
      </c>
      <c r="Q545" s="77">
        <f t="shared" si="52"/>
        <v>0</v>
      </c>
      <c r="R545" s="78">
        <f>VLOOKUP(H545,'3-Productie normen'!A:L,12,FALSE)</f>
        <v>0</v>
      </c>
      <c r="S545" s="78"/>
      <c r="U545" s="41">
        <f t="shared" si="53"/>
        <v>0</v>
      </c>
    </row>
    <row r="546" spans="1:21" ht="14.1" customHeight="1">
      <c r="A546" s="54">
        <f t="shared" si="48"/>
        <v>546</v>
      </c>
      <c r="B546" s="72" t="s">
        <v>539</v>
      </c>
      <c r="C546" s="72"/>
      <c r="D546" s="423" t="s">
        <v>540</v>
      </c>
      <c r="E546" s="423">
        <v>1</v>
      </c>
      <c r="F546" s="73" t="s">
        <v>573</v>
      </c>
      <c r="G546" s="40" t="s">
        <v>485</v>
      </c>
      <c r="H546" s="40" t="s">
        <v>259</v>
      </c>
      <c r="I546" s="40" t="s">
        <v>229</v>
      </c>
      <c r="J546" s="84">
        <v>3.48</v>
      </c>
      <c r="K546" s="381">
        <f t="shared" si="49"/>
        <v>200</v>
      </c>
      <c r="L546" s="75">
        <v>200</v>
      </c>
      <c r="M546" s="75"/>
      <c r="N546" s="76" t="e">
        <f t="shared" si="50"/>
        <v>#DIV/0!</v>
      </c>
      <c r="O546" s="76">
        <f t="shared" si="51"/>
        <v>0</v>
      </c>
      <c r="P546" s="77">
        <f>IF(L546="nio",0,IF(L546&gt;0,VLOOKUP(H546,'3-Productie normen'!A:J,VLOOKUP(L546,'3-Productie normen'!$B$33:$C$38,2,FALSE),FALSE)))/VLOOKUP(B546,'2-Kosten per locatie'!$A$12:$C$33,3,FALSE)</f>
        <v>0</v>
      </c>
      <c r="Q546" s="77">
        <f t="shared" si="52"/>
        <v>0</v>
      </c>
      <c r="R546" s="78" t="str">
        <f>VLOOKUP(H546,'3-Productie normen'!A:L,12,FALSE)</f>
        <v>V</v>
      </c>
      <c r="S546" s="78"/>
      <c r="U546" s="41">
        <f t="shared" si="53"/>
        <v>696</v>
      </c>
    </row>
    <row r="547" spans="1:21" ht="14.1" customHeight="1">
      <c r="A547" s="54">
        <f t="shared" si="48"/>
        <v>547</v>
      </c>
      <c r="B547" s="72" t="s">
        <v>539</v>
      </c>
      <c r="C547" s="72"/>
      <c r="D547" s="423" t="s">
        <v>540</v>
      </c>
      <c r="E547" s="423">
        <v>1</v>
      </c>
      <c r="F547" s="73" t="s">
        <v>574</v>
      </c>
      <c r="G547" s="40" t="s">
        <v>484</v>
      </c>
      <c r="H547" s="40" t="s">
        <v>90</v>
      </c>
      <c r="I547" s="40" t="s">
        <v>237</v>
      </c>
      <c r="J547" s="84">
        <v>5.63</v>
      </c>
      <c r="K547" s="381">
        <f t="shared" si="49"/>
        <v>200</v>
      </c>
      <c r="L547" s="75">
        <v>200</v>
      </c>
      <c r="M547" s="75"/>
      <c r="N547" s="76" t="e">
        <f t="shared" si="50"/>
        <v>#DIV/0!</v>
      </c>
      <c r="O547" s="76">
        <f t="shared" si="51"/>
        <v>0</v>
      </c>
      <c r="P547" s="77">
        <f>IF(L547="nio",0,IF(L547&gt;0,VLOOKUP(H547,'3-Productie normen'!A:J,VLOOKUP(L547,'3-Productie normen'!$B$33:$C$38,2,FALSE),FALSE)))/VLOOKUP(B547,'2-Kosten per locatie'!$A$12:$C$33,3,FALSE)</f>
        <v>0</v>
      </c>
      <c r="Q547" s="77">
        <f t="shared" si="52"/>
        <v>0</v>
      </c>
      <c r="R547" s="78" t="str">
        <f>VLOOKUP(H547,'3-Productie normen'!A:L,12,FALSE)</f>
        <v>V</v>
      </c>
      <c r="S547" s="78"/>
      <c r="U547" s="41">
        <f t="shared" si="53"/>
        <v>1126</v>
      </c>
    </row>
    <row r="548" spans="1:21" ht="14.1" customHeight="1">
      <c r="A548" s="54">
        <f t="shared" si="48"/>
        <v>548</v>
      </c>
      <c r="B548" s="72" t="s">
        <v>539</v>
      </c>
      <c r="C548" s="72"/>
      <c r="D548" s="423" t="s">
        <v>540</v>
      </c>
      <c r="E548" s="423">
        <v>1</v>
      </c>
      <c r="F548" s="73" t="s">
        <v>575</v>
      </c>
      <c r="G548" s="40" t="s">
        <v>489</v>
      </c>
      <c r="H548" s="40" t="s">
        <v>100</v>
      </c>
      <c r="I548" s="40" t="s">
        <v>229</v>
      </c>
      <c r="J548" s="84">
        <v>9.18</v>
      </c>
      <c r="K548" s="381">
        <f t="shared" si="49"/>
        <v>0</v>
      </c>
      <c r="L548" s="75" t="s">
        <v>100</v>
      </c>
      <c r="M548" s="75"/>
      <c r="N548" s="76">
        <f t="shared" si="50"/>
        <v>0</v>
      </c>
      <c r="O548" s="76">
        <f t="shared" si="51"/>
        <v>0</v>
      </c>
      <c r="P548" s="77">
        <f>IF(L548="nio",0,IF(L548&gt;0,VLOOKUP(H548,'3-Productie normen'!A:J,VLOOKUP(L548,'3-Productie normen'!$B$33:$C$38,2,FALSE),FALSE)))/VLOOKUP(B548,'2-Kosten per locatie'!$A$12:$C$33,3,FALSE)</f>
        <v>0</v>
      </c>
      <c r="Q548" s="77">
        <f t="shared" si="52"/>
        <v>0</v>
      </c>
      <c r="R548" s="78">
        <f>VLOOKUP(H548,'3-Productie normen'!A:L,12,FALSE)</f>
        <v>0</v>
      </c>
      <c r="S548" s="78"/>
      <c r="U548" s="41">
        <f t="shared" si="53"/>
        <v>0</v>
      </c>
    </row>
    <row r="549" spans="1:21" ht="14.1" customHeight="1">
      <c r="A549" s="54">
        <f t="shared" si="48"/>
        <v>549</v>
      </c>
      <c r="B549" s="72" t="s">
        <v>576</v>
      </c>
      <c r="C549" s="72" t="s">
        <v>577</v>
      </c>
      <c r="D549" s="423" t="s">
        <v>578</v>
      </c>
      <c r="E549" s="423" t="s">
        <v>89</v>
      </c>
      <c r="F549" s="73">
        <v>1</v>
      </c>
      <c r="G549" s="40" t="s">
        <v>484</v>
      </c>
      <c r="H549" s="40" t="s">
        <v>90</v>
      </c>
      <c r="I549" s="40" t="s">
        <v>237</v>
      </c>
      <c r="J549" s="84">
        <v>2.63</v>
      </c>
      <c r="K549" s="381">
        <f t="shared" si="49"/>
        <v>200</v>
      </c>
      <c r="L549" s="75">
        <v>200</v>
      </c>
      <c r="M549" s="75"/>
      <c r="N549" s="76" t="e">
        <f t="shared" si="50"/>
        <v>#DIV/0!</v>
      </c>
      <c r="O549" s="76">
        <f t="shared" si="51"/>
        <v>0</v>
      </c>
      <c r="P549" s="77">
        <f>IF(L549="nio",0,IF(L549&gt;0,VLOOKUP(H549,'3-Productie normen'!A:J,VLOOKUP(L549,'3-Productie normen'!$B$33:$C$38,2,FALSE),FALSE)))/VLOOKUP(B549,'2-Kosten per locatie'!$A$12:$C$33,3,FALSE)</f>
        <v>0</v>
      </c>
      <c r="Q549" s="77">
        <f t="shared" si="52"/>
        <v>0</v>
      </c>
      <c r="R549" s="78" t="str">
        <f>VLOOKUP(H549,'3-Productie normen'!A:L,12,FALSE)</f>
        <v>V</v>
      </c>
      <c r="S549" s="78"/>
      <c r="U549" s="41">
        <f t="shared" si="53"/>
        <v>526</v>
      </c>
    </row>
    <row r="550" spans="1:21" ht="14.1" customHeight="1">
      <c r="A550" s="54">
        <f t="shared" si="48"/>
        <v>550</v>
      </c>
      <c r="B550" s="72" t="s">
        <v>576</v>
      </c>
      <c r="C550" s="72" t="s">
        <v>577</v>
      </c>
      <c r="D550" s="423" t="s">
        <v>578</v>
      </c>
      <c r="E550" s="423" t="s">
        <v>89</v>
      </c>
      <c r="F550" s="73">
        <v>2</v>
      </c>
      <c r="G550" s="40" t="s">
        <v>485</v>
      </c>
      <c r="H550" s="40" t="s">
        <v>259</v>
      </c>
      <c r="I550" s="40" t="s">
        <v>229</v>
      </c>
      <c r="J550" s="84">
        <v>10.63</v>
      </c>
      <c r="K550" s="381">
        <f t="shared" si="49"/>
        <v>200</v>
      </c>
      <c r="L550" s="75">
        <v>200</v>
      </c>
      <c r="M550" s="75"/>
      <c r="N550" s="76" t="e">
        <f t="shared" si="50"/>
        <v>#DIV/0!</v>
      </c>
      <c r="O550" s="76">
        <f t="shared" si="51"/>
        <v>0</v>
      </c>
      <c r="P550" s="77">
        <f>IF(L550="nio",0,IF(L550&gt;0,VLOOKUP(H550,'3-Productie normen'!A:J,VLOOKUP(L550,'3-Productie normen'!$B$33:$C$38,2,FALSE),FALSE)))/VLOOKUP(B550,'2-Kosten per locatie'!$A$12:$C$33,3,FALSE)</f>
        <v>0</v>
      </c>
      <c r="Q550" s="77">
        <f t="shared" si="52"/>
        <v>0</v>
      </c>
      <c r="R550" s="78" t="str">
        <f>VLOOKUP(H550,'3-Productie normen'!A:L,12,FALSE)</f>
        <v>V</v>
      </c>
      <c r="S550" s="78"/>
      <c r="U550" s="41">
        <f t="shared" si="53"/>
        <v>2126</v>
      </c>
    </row>
    <row r="551" spans="1:21" ht="14.1" customHeight="1">
      <c r="A551" s="54">
        <f t="shared" si="48"/>
        <v>551</v>
      </c>
      <c r="B551" s="72" t="s">
        <v>576</v>
      </c>
      <c r="C551" s="72" t="s">
        <v>577</v>
      </c>
      <c r="D551" s="423" t="s">
        <v>578</v>
      </c>
      <c r="E551" s="423" t="s">
        <v>89</v>
      </c>
      <c r="F551" s="73">
        <v>3</v>
      </c>
      <c r="G551" s="40" t="s">
        <v>246</v>
      </c>
      <c r="H551" s="40" t="s">
        <v>246</v>
      </c>
      <c r="I551" s="40" t="s">
        <v>229</v>
      </c>
      <c r="J551" s="84">
        <v>104.99</v>
      </c>
      <c r="K551" s="381">
        <f t="shared" si="49"/>
        <v>200</v>
      </c>
      <c r="L551" s="75">
        <v>200</v>
      </c>
      <c r="M551" s="75"/>
      <c r="N551" s="76" t="e">
        <f t="shared" si="50"/>
        <v>#DIV/0!</v>
      </c>
      <c r="O551" s="76">
        <f t="shared" si="51"/>
        <v>0</v>
      </c>
      <c r="P551" s="77">
        <f>IF(L551="nio",0,IF(L551&gt;0,VLOOKUP(H551,'3-Productie normen'!A:J,VLOOKUP(L551,'3-Productie normen'!$B$33:$C$38,2,FALSE),FALSE)))/VLOOKUP(B551,'2-Kosten per locatie'!$A$12:$C$33,3,FALSE)</f>
        <v>0</v>
      </c>
      <c r="Q551" s="77">
        <f t="shared" si="52"/>
        <v>0</v>
      </c>
      <c r="R551" s="78" t="str">
        <f>VLOOKUP(H551,'3-Productie normen'!A:L,12,FALSE)</f>
        <v>V</v>
      </c>
      <c r="S551" s="78"/>
      <c r="U551" s="41">
        <f t="shared" si="53"/>
        <v>20998</v>
      </c>
    </row>
    <row r="552" spans="1:21" ht="14.1" customHeight="1">
      <c r="A552" s="54">
        <f t="shared" si="48"/>
        <v>552</v>
      </c>
      <c r="B552" s="72" t="s">
        <v>576</v>
      </c>
      <c r="C552" s="72" t="s">
        <v>577</v>
      </c>
      <c r="D552" s="423" t="s">
        <v>578</v>
      </c>
      <c r="E552" s="423" t="s">
        <v>89</v>
      </c>
      <c r="F552" s="73">
        <v>4</v>
      </c>
      <c r="G552" s="40" t="s">
        <v>17</v>
      </c>
      <c r="H552" s="40" t="s">
        <v>17</v>
      </c>
      <c r="I552" s="40" t="s">
        <v>368</v>
      </c>
      <c r="J552" s="84">
        <v>2</v>
      </c>
      <c r="K552" s="381">
        <f t="shared" si="49"/>
        <v>200</v>
      </c>
      <c r="L552" s="75">
        <v>200</v>
      </c>
      <c r="M552" s="75"/>
      <c r="N552" s="76" t="e">
        <f t="shared" si="50"/>
        <v>#DIV/0!</v>
      </c>
      <c r="O552" s="76">
        <f t="shared" si="51"/>
        <v>0</v>
      </c>
      <c r="P552" s="77">
        <f>IF(L552="nio",0,IF(L552&gt;0,VLOOKUP(H552,'3-Productie normen'!A:J,VLOOKUP(L552,'3-Productie normen'!$B$33:$C$38,2,FALSE),FALSE)))/VLOOKUP(B552,'2-Kosten per locatie'!$A$12:$C$33,3,FALSE)</f>
        <v>0</v>
      </c>
      <c r="Q552" s="77">
        <f t="shared" si="52"/>
        <v>0</v>
      </c>
      <c r="R552" s="78" t="str">
        <f>VLOOKUP(H552,'3-Productie normen'!A:L,12,FALSE)</f>
        <v>S</v>
      </c>
      <c r="S552" s="78"/>
      <c r="U552" s="41">
        <f t="shared" si="53"/>
        <v>400</v>
      </c>
    </row>
    <row r="553" spans="1:21" ht="14.1" customHeight="1">
      <c r="A553" s="54">
        <f t="shared" si="48"/>
        <v>553</v>
      </c>
      <c r="B553" s="72" t="s">
        <v>576</v>
      </c>
      <c r="C553" s="72" t="s">
        <v>577</v>
      </c>
      <c r="D553" s="423" t="s">
        <v>578</v>
      </c>
      <c r="E553" s="423" t="s">
        <v>89</v>
      </c>
      <c r="F553" s="73">
        <v>5</v>
      </c>
      <c r="G553" s="40" t="s">
        <v>17</v>
      </c>
      <c r="H553" s="40" t="s">
        <v>17</v>
      </c>
      <c r="I553" s="40" t="s">
        <v>368</v>
      </c>
      <c r="J553" s="84">
        <v>1</v>
      </c>
      <c r="K553" s="381">
        <f t="shared" si="49"/>
        <v>200</v>
      </c>
      <c r="L553" s="75">
        <v>200</v>
      </c>
      <c r="M553" s="75"/>
      <c r="N553" s="76" t="e">
        <f t="shared" si="50"/>
        <v>#DIV/0!</v>
      </c>
      <c r="O553" s="76">
        <f t="shared" si="51"/>
        <v>0</v>
      </c>
      <c r="P553" s="77">
        <f>IF(L553="nio",0,IF(L553&gt;0,VLOOKUP(H553,'3-Productie normen'!A:J,VLOOKUP(L553,'3-Productie normen'!$B$33:$C$38,2,FALSE),FALSE)))/VLOOKUP(B553,'2-Kosten per locatie'!$A$12:$C$33,3,FALSE)</f>
        <v>0</v>
      </c>
      <c r="Q553" s="77">
        <f t="shared" si="52"/>
        <v>0</v>
      </c>
      <c r="R553" s="78" t="str">
        <f>VLOOKUP(H553,'3-Productie normen'!A:L,12,FALSE)</f>
        <v>S</v>
      </c>
      <c r="S553" s="78"/>
      <c r="U553" s="41">
        <f t="shared" si="53"/>
        <v>200</v>
      </c>
    </row>
    <row r="554" spans="1:21" ht="14.1" customHeight="1">
      <c r="A554" s="54">
        <f t="shared" si="48"/>
        <v>554</v>
      </c>
      <c r="B554" s="72" t="s">
        <v>576</v>
      </c>
      <c r="C554" s="72" t="s">
        <v>577</v>
      </c>
      <c r="D554" s="423" t="s">
        <v>578</v>
      </c>
      <c r="E554" s="423" t="s">
        <v>89</v>
      </c>
      <c r="F554" s="73">
        <v>6</v>
      </c>
      <c r="G554" s="72" t="s">
        <v>17</v>
      </c>
      <c r="H554" s="72" t="s">
        <v>17</v>
      </c>
      <c r="I554" s="40" t="s">
        <v>368</v>
      </c>
      <c r="J554" s="84">
        <v>1</v>
      </c>
      <c r="K554" s="381">
        <f t="shared" si="49"/>
        <v>200</v>
      </c>
      <c r="L554" s="75">
        <v>200</v>
      </c>
      <c r="M554" s="75"/>
      <c r="N554" s="76" t="e">
        <f t="shared" si="50"/>
        <v>#DIV/0!</v>
      </c>
      <c r="O554" s="76">
        <f t="shared" si="51"/>
        <v>0</v>
      </c>
      <c r="P554" s="77">
        <f>IF(L554="nio",0,IF(L554&gt;0,VLOOKUP(H554,'3-Productie normen'!A:J,VLOOKUP(L554,'3-Productie normen'!$B$33:$C$38,2,FALSE),FALSE)))/VLOOKUP(B554,'2-Kosten per locatie'!$A$12:$C$33,3,FALSE)</f>
        <v>0</v>
      </c>
      <c r="Q554" s="77">
        <f t="shared" si="52"/>
        <v>0</v>
      </c>
      <c r="R554" s="78" t="str">
        <f>VLOOKUP(H554,'3-Productie normen'!A:L,12,FALSE)</f>
        <v>S</v>
      </c>
      <c r="S554" s="78"/>
      <c r="U554" s="41">
        <f t="shared" si="53"/>
        <v>200</v>
      </c>
    </row>
    <row r="555" spans="1:21" ht="14.1" customHeight="1">
      <c r="A555" s="54">
        <f t="shared" si="48"/>
        <v>555</v>
      </c>
      <c r="B555" s="72" t="s">
        <v>576</v>
      </c>
      <c r="C555" s="72" t="s">
        <v>577</v>
      </c>
      <c r="D555" s="423" t="s">
        <v>578</v>
      </c>
      <c r="E555" s="423" t="s">
        <v>89</v>
      </c>
      <c r="F555" s="73">
        <v>7</v>
      </c>
      <c r="G555" s="72" t="s">
        <v>480</v>
      </c>
      <c r="H555" s="72" t="s">
        <v>353</v>
      </c>
      <c r="I555" s="40" t="s">
        <v>229</v>
      </c>
      <c r="J555" s="84">
        <v>60</v>
      </c>
      <c r="K555" s="381">
        <f t="shared" si="49"/>
        <v>200</v>
      </c>
      <c r="L555" s="75">
        <v>200</v>
      </c>
      <c r="M555" s="75"/>
      <c r="N555" s="76" t="e">
        <f t="shared" si="50"/>
        <v>#DIV/0!</v>
      </c>
      <c r="O555" s="76">
        <f t="shared" si="51"/>
        <v>0</v>
      </c>
      <c r="P555" s="77">
        <f>IF(L555="nio",0,IF(L555&gt;0,VLOOKUP(H555,'3-Productie normen'!A:J,VLOOKUP(L555,'3-Productie normen'!$B$33:$C$38,2,FALSE),FALSE)))/VLOOKUP(B555,'2-Kosten per locatie'!$A$12:$C$33,3,FALSE)</f>
        <v>0</v>
      </c>
      <c r="Q555" s="77">
        <f t="shared" si="52"/>
        <v>0</v>
      </c>
      <c r="R555" s="78" t="str">
        <f>VLOOKUP(H555,'3-Productie normen'!A:L,12,FALSE)</f>
        <v>L</v>
      </c>
      <c r="S555" s="78"/>
      <c r="U555" s="41">
        <f t="shared" si="53"/>
        <v>12000</v>
      </c>
    </row>
    <row r="556" spans="1:21" ht="14.1" customHeight="1">
      <c r="A556" s="54">
        <f t="shared" si="48"/>
        <v>556</v>
      </c>
      <c r="B556" s="72" t="s">
        <v>576</v>
      </c>
      <c r="C556" s="72" t="s">
        <v>577</v>
      </c>
      <c r="D556" s="423" t="s">
        <v>578</v>
      </c>
      <c r="E556" s="423" t="s">
        <v>89</v>
      </c>
      <c r="F556" s="73">
        <v>8</v>
      </c>
      <c r="G556" s="72" t="s">
        <v>516</v>
      </c>
      <c r="H556" s="72" t="s">
        <v>177</v>
      </c>
      <c r="I556" s="40" t="s">
        <v>229</v>
      </c>
      <c r="J556" s="84">
        <v>11</v>
      </c>
      <c r="K556" s="381">
        <f t="shared" si="49"/>
        <v>200</v>
      </c>
      <c r="L556" s="75">
        <v>200</v>
      </c>
      <c r="M556" s="75"/>
      <c r="N556" s="76" t="e">
        <f t="shared" si="50"/>
        <v>#DIV/0!</v>
      </c>
      <c r="O556" s="76">
        <f t="shared" si="51"/>
        <v>0</v>
      </c>
      <c r="P556" s="77">
        <f>IF(L556="nio",0,IF(L556&gt;0,VLOOKUP(H556,'3-Productie normen'!A:J,VLOOKUP(L556,'3-Productie normen'!$B$33:$C$38,2,FALSE),FALSE)))/VLOOKUP(B556,'2-Kosten per locatie'!$A$12:$C$33,3,FALSE)</f>
        <v>0</v>
      </c>
      <c r="Q556" s="77">
        <f t="shared" si="52"/>
        <v>0</v>
      </c>
      <c r="R556" s="78" t="str">
        <f>VLOOKUP(H556,'3-Productie normen'!A:L,12,FALSE)</f>
        <v>V</v>
      </c>
      <c r="S556" s="78"/>
      <c r="U556" s="41">
        <f t="shared" si="53"/>
        <v>2200</v>
      </c>
    </row>
    <row r="557" spans="1:21" ht="14.1" customHeight="1">
      <c r="A557" s="54">
        <f t="shared" si="48"/>
        <v>557</v>
      </c>
      <c r="B557" s="72" t="s">
        <v>576</v>
      </c>
      <c r="C557" s="72" t="s">
        <v>577</v>
      </c>
      <c r="D557" s="423" t="s">
        <v>578</v>
      </c>
      <c r="E557" s="423" t="s">
        <v>89</v>
      </c>
      <c r="F557" s="73">
        <v>9</v>
      </c>
      <c r="G557" s="40" t="s">
        <v>504</v>
      </c>
      <c r="H557" s="40" t="s">
        <v>176</v>
      </c>
      <c r="I557" s="40" t="s">
        <v>229</v>
      </c>
      <c r="J557" s="84">
        <v>16</v>
      </c>
      <c r="K557" s="381">
        <f t="shared" si="49"/>
        <v>200</v>
      </c>
      <c r="L557" s="75">
        <v>200</v>
      </c>
      <c r="M557" s="75"/>
      <c r="N557" s="76" t="e">
        <f t="shared" si="50"/>
        <v>#DIV/0!</v>
      </c>
      <c r="O557" s="76">
        <f t="shared" si="51"/>
        <v>0</v>
      </c>
      <c r="P557" s="77">
        <f>IF(L557="nio",0,IF(L557&gt;0,VLOOKUP(H557,'3-Productie normen'!A:J,VLOOKUP(L557,'3-Productie normen'!$B$33:$C$38,2,FALSE),FALSE)))/VLOOKUP(B557,'2-Kosten per locatie'!$A$12:$C$33,3,FALSE)</f>
        <v>0</v>
      </c>
      <c r="Q557" s="77">
        <f t="shared" si="52"/>
        <v>0</v>
      </c>
      <c r="R557" s="78" t="str">
        <f>VLOOKUP(H557,'3-Productie normen'!A:L,12,FALSE)</f>
        <v>B</v>
      </c>
      <c r="S557" s="78"/>
      <c r="U557" s="41">
        <f t="shared" si="53"/>
        <v>3200</v>
      </c>
    </row>
    <row r="558" spans="1:21" ht="14.1" customHeight="1">
      <c r="A558" s="54">
        <f t="shared" si="48"/>
        <v>558</v>
      </c>
      <c r="B558" s="72" t="s">
        <v>576</v>
      </c>
      <c r="C558" s="72"/>
      <c r="D558" s="423" t="s">
        <v>579</v>
      </c>
      <c r="E558" s="423" t="s">
        <v>226</v>
      </c>
      <c r="F558" s="73" t="s">
        <v>227</v>
      </c>
      <c r="G558" s="40" t="s">
        <v>308</v>
      </c>
      <c r="H558" s="40" t="s">
        <v>309</v>
      </c>
      <c r="I558" s="40" t="s">
        <v>229</v>
      </c>
      <c r="J558" s="84">
        <v>57.57</v>
      </c>
      <c r="K558" s="381">
        <f t="shared" si="49"/>
        <v>200</v>
      </c>
      <c r="L558" s="75">
        <v>200</v>
      </c>
      <c r="M558" s="75"/>
      <c r="N558" s="76" t="e">
        <f t="shared" si="50"/>
        <v>#DIV/0!</v>
      </c>
      <c r="O558" s="76">
        <f t="shared" si="51"/>
        <v>0</v>
      </c>
      <c r="P558" s="77">
        <f>IF(L558="nio",0,IF(L558&gt;0,VLOOKUP(H558,'3-Productie normen'!A:J,VLOOKUP(L558,'3-Productie normen'!$B$33:$C$38,2,FALSE),FALSE)))/VLOOKUP(B558,'2-Kosten per locatie'!$A$12:$C$33,3,FALSE)</f>
        <v>0</v>
      </c>
      <c r="Q558" s="77">
        <f t="shared" si="52"/>
        <v>0</v>
      </c>
      <c r="R558" s="78" t="str">
        <f>VLOOKUP(H558,'3-Productie normen'!A:L,12,FALSE)</f>
        <v>L</v>
      </c>
      <c r="S558" s="78"/>
      <c r="U558" s="41">
        <f t="shared" si="53"/>
        <v>11514</v>
      </c>
    </row>
    <row r="559" spans="1:21" ht="14.1" customHeight="1">
      <c r="A559" s="54">
        <f t="shared" si="48"/>
        <v>559</v>
      </c>
      <c r="B559" s="72" t="s">
        <v>576</v>
      </c>
      <c r="C559" s="72"/>
      <c r="D559" s="423" t="s">
        <v>579</v>
      </c>
      <c r="E559" s="423" t="s">
        <v>226</v>
      </c>
      <c r="F559" s="73" t="s">
        <v>231</v>
      </c>
      <c r="G559" s="40" t="s">
        <v>372</v>
      </c>
      <c r="H559" s="40" t="s">
        <v>17</v>
      </c>
      <c r="I559" s="40" t="s">
        <v>233</v>
      </c>
      <c r="J559" s="84">
        <v>4.8</v>
      </c>
      <c r="K559" s="381">
        <f t="shared" si="49"/>
        <v>200</v>
      </c>
      <c r="L559" s="75">
        <v>200</v>
      </c>
      <c r="M559" s="75"/>
      <c r="N559" s="76" t="e">
        <f t="shared" si="50"/>
        <v>#DIV/0!</v>
      </c>
      <c r="O559" s="76">
        <f t="shared" si="51"/>
        <v>0</v>
      </c>
      <c r="P559" s="77">
        <f>IF(L559="nio",0,IF(L559&gt;0,VLOOKUP(H559,'3-Productie normen'!A:J,VLOOKUP(L559,'3-Productie normen'!$B$33:$C$38,2,FALSE),FALSE)))/VLOOKUP(B559,'2-Kosten per locatie'!$A$12:$C$33,3,FALSE)</f>
        <v>0</v>
      </c>
      <c r="Q559" s="77">
        <f t="shared" si="52"/>
        <v>0</v>
      </c>
      <c r="R559" s="78" t="str">
        <f>VLOOKUP(H559,'3-Productie normen'!A:L,12,FALSE)</f>
        <v>S</v>
      </c>
      <c r="S559" s="78"/>
      <c r="U559" s="41">
        <f t="shared" si="53"/>
        <v>960</v>
      </c>
    </row>
    <row r="560" spans="1:21" ht="14.1" customHeight="1">
      <c r="A560" s="54">
        <f t="shared" si="48"/>
        <v>560</v>
      </c>
      <c r="B560" s="72" t="s">
        <v>576</v>
      </c>
      <c r="C560" s="72"/>
      <c r="D560" s="423" t="s">
        <v>579</v>
      </c>
      <c r="E560" s="423" t="s">
        <v>226</v>
      </c>
      <c r="F560" s="73" t="s">
        <v>234</v>
      </c>
      <c r="G560" s="40" t="s">
        <v>370</v>
      </c>
      <c r="H560" s="40" t="s">
        <v>17</v>
      </c>
      <c r="I560" s="40" t="s">
        <v>233</v>
      </c>
      <c r="J560" s="84">
        <v>2.25</v>
      </c>
      <c r="K560" s="381">
        <f t="shared" si="49"/>
        <v>200</v>
      </c>
      <c r="L560" s="75">
        <v>200</v>
      </c>
      <c r="M560" s="75"/>
      <c r="N560" s="76" t="e">
        <f t="shared" si="50"/>
        <v>#DIV/0!</v>
      </c>
      <c r="O560" s="76">
        <f t="shared" si="51"/>
        <v>0</v>
      </c>
      <c r="P560" s="77">
        <f>IF(L560="nio",0,IF(L560&gt;0,VLOOKUP(H560,'3-Productie normen'!A:J,VLOOKUP(L560,'3-Productie normen'!$B$33:$C$38,2,FALSE),FALSE)))/VLOOKUP(B560,'2-Kosten per locatie'!$A$12:$C$33,3,FALSE)</f>
        <v>0</v>
      </c>
      <c r="Q560" s="77">
        <f t="shared" si="52"/>
        <v>0</v>
      </c>
      <c r="R560" s="78" t="str">
        <f>VLOOKUP(H560,'3-Productie normen'!A:L,12,FALSE)</f>
        <v>S</v>
      </c>
      <c r="S560" s="78"/>
      <c r="U560" s="41">
        <f t="shared" si="53"/>
        <v>450</v>
      </c>
    </row>
    <row r="561" spans="1:21" ht="14.1" customHeight="1">
      <c r="A561" s="54">
        <f t="shared" si="48"/>
        <v>561</v>
      </c>
      <c r="B561" s="72" t="s">
        <v>576</v>
      </c>
      <c r="C561" s="72"/>
      <c r="D561" s="425" t="s">
        <v>579</v>
      </c>
      <c r="E561" s="425" t="s">
        <v>226</v>
      </c>
      <c r="F561" s="86" t="s">
        <v>240</v>
      </c>
      <c r="G561" s="86" t="s">
        <v>372</v>
      </c>
      <c r="H561" s="86" t="s">
        <v>17</v>
      </c>
      <c r="I561" s="87" t="s">
        <v>233</v>
      </c>
      <c r="J561" s="86">
        <v>4.8</v>
      </c>
      <c r="K561" s="381">
        <f t="shared" si="49"/>
        <v>200</v>
      </c>
      <c r="L561" s="75">
        <v>200</v>
      </c>
      <c r="M561" s="75"/>
      <c r="N561" s="76" t="e">
        <f t="shared" si="50"/>
        <v>#DIV/0!</v>
      </c>
      <c r="O561" s="76">
        <f t="shared" si="51"/>
        <v>0</v>
      </c>
      <c r="P561" s="77">
        <f>IF(L561="nio",0,IF(L561&gt;0,VLOOKUP(H561,'3-Productie normen'!A:J,VLOOKUP(L561,'3-Productie normen'!$B$33:$C$38,2,FALSE),FALSE)))/VLOOKUP(B561,'2-Kosten per locatie'!$A$12:$C$33,3,FALSE)</f>
        <v>0</v>
      </c>
      <c r="Q561" s="77">
        <f t="shared" si="52"/>
        <v>0</v>
      </c>
      <c r="R561" s="78" t="str">
        <f>VLOOKUP(H561,'3-Productie normen'!A:L,12,FALSE)</f>
        <v>S</v>
      </c>
      <c r="S561" s="78"/>
      <c r="U561" s="41">
        <f t="shared" si="53"/>
        <v>960</v>
      </c>
    </row>
    <row r="562" spans="1:21" ht="14.1" customHeight="1">
      <c r="A562" s="54">
        <f t="shared" si="48"/>
        <v>562</v>
      </c>
      <c r="B562" s="72" t="s">
        <v>576</v>
      </c>
      <c r="C562" s="72"/>
      <c r="D562" s="425" t="s">
        <v>579</v>
      </c>
      <c r="E562" s="425" t="s">
        <v>238</v>
      </c>
      <c r="F562" s="86" t="s">
        <v>244</v>
      </c>
      <c r="G562" s="86" t="s">
        <v>228</v>
      </c>
      <c r="H562" s="86" t="s">
        <v>90</v>
      </c>
      <c r="I562" s="87" t="s">
        <v>230</v>
      </c>
      <c r="J562" s="86">
        <v>7.5</v>
      </c>
      <c r="K562" s="381">
        <f t="shared" si="49"/>
        <v>200</v>
      </c>
      <c r="L562" s="75">
        <v>200</v>
      </c>
      <c r="M562" s="75"/>
      <c r="N562" s="76" t="e">
        <f t="shared" si="50"/>
        <v>#DIV/0!</v>
      </c>
      <c r="O562" s="76">
        <f t="shared" si="51"/>
        <v>0</v>
      </c>
      <c r="P562" s="77">
        <f>IF(L562="nio",0,IF(L562&gt;0,VLOOKUP(H562,'3-Productie normen'!A:J,VLOOKUP(L562,'3-Productie normen'!$B$33:$C$38,2,FALSE),FALSE)))/VLOOKUP(B562,'2-Kosten per locatie'!$A$12:$C$33,3,FALSE)</f>
        <v>0</v>
      </c>
      <c r="Q562" s="77">
        <f t="shared" si="52"/>
        <v>0</v>
      </c>
      <c r="R562" s="78" t="str">
        <f>VLOOKUP(H562,'3-Productie normen'!A:L,12,FALSE)</f>
        <v>V</v>
      </c>
      <c r="S562" s="78"/>
      <c r="U562" s="41">
        <f t="shared" si="53"/>
        <v>1500</v>
      </c>
    </row>
    <row r="563" spans="1:21" ht="14.1" customHeight="1">
      <c r="A563" s="54">
        <f t="shared" si="48"/>
        <v>563</v>
      </c>
      <c r="B563" s="72" t="s">
        <v>576</v>
      </c>
      <c r="C563" s="72"/>
      <c r="D563" s="425" t="s">
        <v>579</v>
      </c>
      <c r="E563" s="425" t="s">
        <v>226</v>
      </c>
      <c r="F563" s="86" t="s">
        <v>247</v>
      </c>
      <c r="G563" s="86" t="s">
        <v>366</v>
      </c>
      <c r="H563" s="86" t="s">
        <v>259</v>
      </c>
      <c r="I563" s="87" t="s">
        <v>229</v>
      </c>
      <c r="J563" s="86">
        <v>40</v>
      </c>
      <c r="K563" s="381">
        <f t="shared" si="49"/>
        <v>200</v>
      </c>
      <c r="L563" s="75">
        <v>200</v>
      </c>
      <c r="M563" s="75"/>
      <c r="N563" s="76" t="e">
        <f t="shared" si="50"/>
        <v>#DIV/0!</v>
      </c>
      <c r="O563" s="76">
        <f t="shared" si="51"/>
        <v>0</v>
      </c>
      <c r="P563" s="77">
        <f>IF(L563="nio",0,IF(L563&gt;0,VLOOKUP(H563,'3-Productie normen'!A:J,VLOOKUP(L563,'3-Productie normen'!$B$33:$C$38,2,FALSE),FALSE)))/VLOOKUP(B563,'2-Kosten per locatie'!$A$12:$C$33,3,FALSE)</f>
        <v>0</v>
      </c>
      <c r="Q563" s="77">
        <f t="shared" si="52"/>
        <v>0</v>
      </c>
      <c r="R563" s="78" t="str">
        <f>VLOOKUP(H563,'3-Productie normen'!A:L,12,FALSE)</f>
        <v>V</v>
      </c>
      <c r="S563" s="78"/>
      <c r="U563" s="41">
        <f t="shared" si="53"/>
        <v>8000</v>
      </c>
    </row>
    <row r="564" spans="1:21" ht="14.1" customHeight="1">
      <c r="A564" s="54">
        <f t="shared" si="48"/>
        <v>564</v>
      </c>
      <c r="B564" s="72" t="s">
        <v>576</v>
      </c>
      <c r="C564" s="72"/>
      <c r="D564" s="425" t="s">
        <v>579</v>
      </c>
      <c r="E564" s="425" t="s">
        <v>238</v>
      </c>
      <c r="F564" s="86" t="s">
        <v>248</v>
      </c>
      <c r="G564" s="86" t="s">
        <v>351</v>
      </c>
      <c r="H564" s="86" t="s">
        <v>236</v>
      </c>
      <c r="I564" s="87" t="s">
        <v>239</v>
      </c>
      <c r="J564" s="86">
        <v>10.8</v>
      </c>
      <c r="K564" s="381">
        <f t="shared" si="49"/>
        <v>200</v>
      </c>
      <c r="L564" s="75">
        <v>200</v>
      </c>
      <c r="M564" s="75"/>
      <c r="N564" s="76" t="e">
        <f t="shared" si="50"/>
        <v>#DIV/0!</v>
      </c>
      <c r="O564" s="76">
        <f t="shared" si="51"/>
        <v>0</v>
      </c>
      <c r="P564" s="77">
        <f>IF(L564="nio",0,IF(L564&gt;0,VLOOKUP(H564,'3-Productie normen'!A:J,VLOOKUP(L564,'3-Productie normen'!$B$33:$C$38,2,FALSE),FALSE)))/VLOOKUP(B564,'2-Kosten per locatie'!$A$12:$C$33,3,FALSE)</f>
        <v>0</v>
      </c>
      <c r="Q564" s="77">
        <f t="shared" si="52"/>
        <v>0</v>
      </c>
      <c r="R564" s="78" t="str">
        <f>VLOOKUP(H564,'3-Productie normen'!A:L,12,FALSE)</f>
        <v>V</v>
      </c>
      <c r="S564" s="78"/>
      <c r="U564" s="41">
        <f t="shared" si="53"/>
        <v>2160</v>
      </c>
    </row>
    <row r="565" spans="1:21" ht="14.1" customHeight="1">
      <c r="A565" s="54">
        <f t="shared" si="48"/>
        <v>565</v>
      </c>
      <c r="B565" s="72" t="s">
        <v>576</v>
      </c>
      <c r="C565" s="72"/>
      <c r="D565" s="425" t="s">
        <v>579</v>
      </c>
      <c r="E565" s="425" t="s">
        <v>226</v>
      </c>
      <c r="F565" s="86" t="s">
        <v>250</v>
      </c>
      <c r="G565" s="86" t="s">
        <v>258</v>
      </c>
      <c r="H565" s="86" t="s">
        <v>259</v>
      </c>
      <c r="I565" s="87" t="s">
        <v>229</v>
      </c>
      <c r="J565" s="86">
        <v>15.7</v>
      </c>
      <c r="K565" s="381">
        <f t="shared" si="49"/>
        <v>200</v>
      </c>
      <c r="L565" s="75">
        <v>200</v>
      </c>
      <c r="M565" s="75"/>
      <c r="N565" s="76" t="e">
        <f t="shared" si="50"/>
        <v>#DIV/0!</v>
      </c>
      <c r="O565" s="76">
        <f t="shared" si="51"/>
        <v>0</v>
      </c>
      <c r="P565" s="77">
        <f>IF(L565="nio",0,IF(L565&gt;0,VLOOKUP(H565,'3-Productie normen'!A:J,VLOOKUP(L565,'3-Productie normen'!$B$33:$C$38,2,FALSE),FALSE)))/VLOOKUP(B565,'2-Kosten per locatie'!$A$12:$C$33,3,FALSE)</f>
        <v>0</v>
      </c>
      <c r="Q565" s="77">
        <f t="shared" si="52"/>
        <v>0</v>
      </c>
      <c r="R565" s="78" t="str">
        <f>VLOOKUP(H565,'3-Productie normen'!A:L,12,FALSE)</f>
        <v>V</v>
      </c>
      <c r="S565" s="78"/>
      <c r="U565" s="41">
        <f t="shared" si="53"/>
        <v>3140</v>
      </c>
    </row>
    <row r="566" spans="1:21" ht="14.1" customHeight="1">
      <c r="A566" s="54">
        <f t="shared" si="48"/>
        <v>566</v>
      </c>
      <c r="B566" s="72" t="s">
        <v>576</v>
      </c>
      <c r="C566" s="72"/>
      <c r="D566" s="425" t="s">
        <v>579</v>
      </c>
      <c r="E566" s="425" t="s">
        <v>226</v>
      </c>
      <c r="F566" s="86" t="s">
        <v>252</v>
      </c>
      <c r="G566" s="86" t="s">
        <v>308</v>
      </c>
      <c r="H566" s="86" t="s">
        <v>309</v>
      </c>
      <c r="I566" s="86" t="s">
        <v>229</v>
      </c>
      <c r="J566" s="86">
        <v>55.8</v>
      </c>
      <c r="K566" s="381">
        <f t="shared" si="49"/>
        <v>200</v>
      </c>
      <c r="L566" s="75">
        <v>200</v>
      </c>
      <c r="M566" s="75"/>
      <c r="N566" s="76" t="e">
        <f t="shared" si="50"/>
        <v>#DIV/0!</v>
      </c>
      <c r="O566" s="76">
        <f t="shared" si="51"/>
        <v>0</v>
      </c>
      <c r="P566" s="77">
        <f>IF(L566="nio",0,IF(L566&gt;0,VLOOKUP(H566,'3-Productie normen'!A:J,VLOOKUP(L566,'3-Productie normen'!$B$33:$C$38,2,FALSE),FALSE)))/VLOOKUP(B566,'2-Kosten per locatie'!$A$12:$C$33,3,FALSE)</f>
        <v>0</v>
      </c>
      <c r="Q566" s="77">
        <f t="shared" si="52"/>
        <v>0</v>
      </c>
      <c r="R566" s="78" t="str">
        <f>VLOOKUP(H566,'3-Productie normen'!A:L,12,FALSE)</f>
        <v>L</v>
      </c>
      <c r="S566" s="78"/>
      <c r="U566" s="41">
        <f t="shared" si="53"/>
        <v>11160</v>
      </c>
    </row>
    <row r="567" spans="1:21" ht="14.1" customHeight="1">
      <c r="A567" s="54">
        <f t="shared" si="48"/>
        <v>567</v>
      </c>
      <c r="B567" s="72" t="s">
        <v>576</v>
      </c>
      <c r="C567" s="72"/>
      <c r="D567" s="425" t="s">
        <v>579</v>
      </c>
      <c r="E567" s="425" t="s">
        <v>226</v>
      </c>
      <c r="F567" s="86" t="s">
        <v>253</v>
      </c>
      <c r="G567" s="86" t="s">
        <v>480</v>
      </c>
      <c r="H567" s="86" t="s">
        <v>100</v>
      </c>
      <c r="I567" s="86" t="s">
        <v>229</v>
      </c>
      <c r="J567" s="86">
        <v>75.25</v>
      </c>
      <c r="K567" s="381">
        <f t="shared" si="49"/>
        <v>0</v>
      </c>
      <c r="L567" s="75" t="s">
        <v>100</v>
      </c>
      <c r="M567" s="75"/>
      <c r="N567" s="76">
        <f t="shared" si="50"/>
        <v>0</v>
      </c>
      <c r="O567" s="76">
        <f t="shared" si="51"/>
        <v>0</v>
      </c>
      <c r="P567" s="77">
        <f>IF(L567="nio",0,IF(L567&gt;0,VLOOKUP(H567,'3-Productie normen'!A:J,VLOOKUP(L567,'3-Productie normen'!$B$33:$C$38,2,FALSE),FALSE)))/VLOOKUP(B567,'2-Kosten per locatie'!$A$12:$C$33,3,FALSE)</f>
        <v>0</v>
      </c>
      <c r="Q567" s="77">
        <f t="shared" si="52"/>
        <v>0</v>
      </c>
      <c r="R567" s="78">
        <f>VLOOKUP(H567,'3-Productie normen'!A:L,12,FALSE)</f>
        <v>0</v>
      </c>
      <c r="S567" s="78"/>
      <c r="U567" s="41">
        <f t="shared" si="53"/>
        <v>0</v>
      </c>
    </row>
    <row r="568" spans="1:21" ht="14.1" customHeight="1">
      <c r="A568" s="54">
        <f t="shared" si="48"/>
        <v>568</v>
      </c>
      <c r="B568" s="72" t="s">
        <v>576</v>
      </c>
      <c r="C568" s="72"/>
      <c r="D568" s="425" t="s">
        <v>579</v>
      </c>
      <c r="E568" s="425" t="s">
        <v>226</v>
      </c>
      <c r="F568" s="86" t="s">
        <v>254</v>
      </c>
      <c r="G568" s="86" t="s">
        <v>580</v>
      </c>
      <c r="H568" s="86" t="s">
        <v>100</v>
      </c>
      <c r="I568" s="86" t="s">
        <v>229</v>
      </c>
      <c r="J568" s="86">
        <v>20.8</v>
      </c>
      <c r="K568" s="381">
        <f t="shared" si="49"/>
        <v>0</v>
      </c>
      <c r="L568" s="75" t="s">
        <v>100</v>
      </c>
      <c r="M568" s="75"/>
      <c r="N568" s="76">
        <f t="shared" si="50"/>
        <v>0</v>
      </c>
      <c r="O568" s="76">
        <f t="shared" si="51"/>
        <v>0</v>
      </c>
      <c r="P568" s="77">
        <f>IF(L568="nio",0,IF(L568&gt;0,VLOOKUP(H568,'3-Productie normen'!A:J,VLOOKUP(L568,'3-Productie normen'!$B$33:$C$38,2,FALSE),FALSE)))/VLOOKUP(B568,'2-Kosten per locatie'!$A$12:$C$33,3,FALSE)</f>
        <v>0</v>
      </c>
      <c r="Q568" s="77">
        <f t="shared" si="52"/>
        <v>0</v>
      </c>
      <c r="R568" s="78">
        <f>VLOOKUP(H568,'3-Productie normen'!A:L,12,FALSE)</f>
        <v>0</v>
      </c>
      <c r="S568" s="78"/>
      <c r="U568" s="41">
        <f t="shared" si="53"/>
        <v>0</v>
      </c>
    </row>
    <row r="569" spans="1:21" ht="14.1" customHeight="1">
      <c r="A569" s="54">
        <f t="shared" si="48"/>
        <v>569</v>
      </c>
      <c r="B569" s="72" t="s">
        <v>576</v>
      </c>
      <c r="C569" s="72"/>
      <c r="D569" s="425" t="s">
        <v>579</v>
      </c>
      <c r="E569" s="425" t="s">
        <v>226</v>
      </c>
      <c r="F569" s="86" t="s">
        <v>257</v>
      </c>
      <c r="G569" s="86" t="s">
        <v>308</v>
      </c>
      <c r="H569" s="86" t="s">
        <v>309</v>
      </c>
      <c r="I569" s="86" t="s">
        <v>229</v>
      </c>
      <c r="J569" s="86">
        <v>51.13</v>
      </c>
      <c r="K569" s="381">
        <f t="shared" si="49"/>
        <v>120</v>
      </c>
      <c r="L569" s="75">
        <v>120</v>
      </c>
      <c r="M569" s="75"/>
      <c r="N569" s="76" t="e">
        <f t="shared" si="50"/>
        <v>#DIV/0!</v>
      </c>
      <c r="O569" s="76">
        <f t="shared" si="51"/>
        <v>0</v>
      </c>
      <c r="P569" s="77">
        <f>IF(L569="nio",0,IF(L569&gt;0,VLOOKUP(H569,'3-Productie normen'!A:J,VLOOKUP(L569,'3-Productie normen'!$B$33:$C$38,2,FALSE),FALSE)))/VLOOKUP(B569,'2-Kosten per locatie'!$A$12:$C$33,3,FALSE)</f>
        <v>0</v>
      </c>
      <c r="Q569" s="77">
        <f t="shared" si="52"/>
        <v>0</v>
      </c>
      <c r="R569" s="78" t="str">
        <f>VLOOKUP(H569,'3-Productie normen'!A:L,12,FALSE)</f>
        <v>L</v>
      </c>
      <c r="S569" s="78"/>
      <c r="U569" s="41">
        <f t="shared" si="53"/>
        <v>6135.6</v>
      </c>
    </row>
    <row r="570" spans="1:21" ht="14.1" customHeight="1">
      <c r="A570" s="54">
        <f t="shared" si="48"/>
        <v>570</v>
      </c>
      <c r="B570" s="72" t="s">
        <v>576</v>
      </c>
      <c r="C570" s="72"/>
      <c r="D570" s="425" t="s">
        <v>579</v>
      </c>
      <c r="E570" s="425" t="s">
        <v>226</v>
      </c>
      <c r="F570" s="86" t="s">
        <v>260</v>
      </c>
      <c r="G570" s="86" t="s">
        <v>261</v>
      </c>
      <c r="H570" s="86" t="s">
        <v>100</v>
      </c>
      <c r="I570" s="86" t="s">
        <v>229</v>
      </c>
      <c r="J570" s="86">
        <v>3.15</v>
      </c>
      <c r="K570" s="381">
        <f t="shared" si="49"/>
        <v>0</v>
      </c>
      <c r="L570" s="75" t="s">
        <v>100</v>
      </c>
      <c r="M570" s="75"/>
      <c r="N570" s="76">
        <f t="shared" si="50"/>
        <v>0</v>
      </c>
      <c r="O570" s="76">
        <f t="shared" si="51"/>
        <v>0</v>
      </c>
      <c r="P570" s="77">
        <f>IF(L570="nio",0,IF(L570&gt;0,VLOOKUP(H570,'3-Productie normen'!A:J,VLOOKUP(L570,'3-Productie normen'!$B$33:$C$38,2,FALSE),FALSE)))/VLOOKUP(B570,'2-Kosten per locatie'!$A$12:$C$33,3,FALSE)</f>
        <v>0</v>
      </c>
      <c r="Q570" s="77">
        <f t="shared" si="52"/>
        <v>0</v>
      </c>
      <c r="R570" s="78">
        <f>VLOOKUP(H570,'3-Productie normen'!A:L,12,FALSE)</f>
        <v>0</v>
      </c>
      <c r="S570" s="78"/>
      <c r="U570" s="41">
        <f t="shared" si="53"/>
        <v>0</v>
      </c>
    </row>
    <row r="571" spans="1:21" ht="14.1" customHeight="1">
      <c r="A571" s="54">
        <f t="shared" si="48"/>
        <v>571</v>
      </c>
      <c r="B571" s="72" t="s">
        <v>576</v>
      </c>
      <c r="C571" s="72"/>
      <c r="D571" s="425" t="s">
        <v>579</v>
      </c>
      <c r="E571" s="425" t="s">
        <v>226</v>
      </c>
      <c r="F571" s="86" t="s">
        <v>262</v>
      </c>
      <c r="G571" s="86" t="s">
        <v>258</v>
      </c>
      <c r="H571" s="86" t="s">
        <v>259</v>
      </c>
      <c r="I571" s="86" t="s">
        <v>229</v>
      </c>
      <c r="J571" s="86">
        <v>74.599999999999994</v>
      </c>
      <c r="K571" s="381">
        <f t="shared" si="49"/>
        <v>200</v>
      </c>
      <c r="L571" s="75">
        <v>200</v>
      </c>
      <c r="M571" s="75"/>
      <c r="N571" s="76" t="e">
        <f t="shared" si="50"/>
        <v>#DIV/0!</v>
      </c>
      <c r="O571" s="76">
        <f t="shared" si="51"/>
        <v>0</v>
      </c>
      <c r="P571" s="77">
        <f>IF(L571="nio",0,IF(L571&gt;0,VLOOKUP(H571,'3-Productie normen'!A:J,VLOOKUP(L571,'3-Productie normen'!$B$33:$C$38,2,FALSE),FALSE)))/VLOOKUP(B571,'2-Kosten per locatie'!$A$12:$C$33,3,FALSE)</f>
        <v>0</v>
      </c>
      <c r="Q571" s="77">
        <f t="shared" si="52"/>
        <v>0</v>
      </c>
      <c r="R571" s="78" t="str">
        <f>VLOOKUP(H571,'3-Productie normen'!A:L,12,FALSE)</f>
        <v>V</v>
      </c>
      <c r="S571" s="78"/>
      <c r="U571" s="41">
        <f t="shared" si="53"/>
        <v>14919.999999999998</v>
      </c>
    </row>
    <row r="572" spans="1:21" ht="14.1" customHeight="1">
      <c r="A572" s="54">
        <f t="shared" si="48"/>
        <v>572</v>
      </c>
      <c r="B572" s="72" t="s">
        <v>576</v>
      </c>
      <c r="C572" s="72"/>
      <c r="D572" s="425" t="s">
        <v>579</v>
      </c>
      <c r="E572" s="425" t="s">
        <v>226</v>
      </c>
      <c r="F572" s="86" t="s">
        <v>263</v>
      </c>
      <c r="G572" s="86" t="s">
        <v>251</v>
      </c>
      <c r="H572" s="86" t="s">
        <v>176</v>
      </c>
      <c r="I572" s="86" t="s">
        <v>229</v>
      </c>
      <c r="J572" s="86">
        <v>13.2</v>
      </c>
      <c r="K572" s="381">
        <f t="shared" si="49"/>
        <v>80</v>
      </c>
      <c r="L572" s="75">
        <v>80</v>
      </c>
      <c r="M572" s="75"/>
      <c r="N572" s="76" t="e">
        <f t="shared" si="50"/>
        <v>#DIV/0!</v>
      </c>
      <c r="O572" s="76">
        <f t="shared" si="51"/>
        <v>0</v>
      </c>
      <c r="P572" s="77">
        <f>IF(L572="nio",0,IF(L572&gt;0,VLOOKUP(H572,'3-Productie normen'!A:J,VLOOKUP(L572,'3-Productie normen'!$B$33:$C$38,2,FALSE),FALSE)))/VLOOKUP(B572,'2-Kosten per locatie'!$A$12:$C$33,3,FALSE)</f>
        <v>0</v>
      </c>
      <c r="Q572" s="77">
        <f t="shared" si="52"/>
        <v>0</v>
      </c>
      <c r="R572" s="78" t="str">
        <f>VLOOKUP(H572,'3-Productie normen'!A:L,12,FALSE)</f>
        <v>B</v>
      </c>
      <c r="S572" s="78"/>
      <c r="U572" s="41">
        <f t="shared" si="53"/>
        <v>1056</v>
      </c>
    </row>
    <row r="573" spans="1:21" ht="14.1" customHeight="1">
      <c r="A573" s="54">
        <f t="shared" si="48"/>
        <v>573</v>
      </c>
      <c r="B573" s="72" t="s">
        <v>576</v>
      </c>
      <c r="C573" s="72"/>
      <c r="D573" s="425" t="s">
        <v>579</v>
      </c>
      <c r="E573" s="425" t="s">
        <v>226</v>
      </c>
      <c r="F573" s="86" t="s">
        <v>266</v>
      </c>
      <c r="G573" s="86" t="s">
        <v>251</v>
      </c>
      <c r="H573" s="86" t="s">
        <v>176</v>
      </c>
      <c r="I573" s="86" t="s">
        <v>229</v>
      </c>
      <c r="J573" s="86">
        <v>27.1</v>
      </c>
      <c r="K573" s="381">
        <f t="shared" si="49"/>
        <v>80</v>
      </c>
      <c r="L573" s="75">
        <v>80</v>
      </c>
      <c r="M573" s="75"/>
      <c r="N573" s="76" t="e">
        <f t="shared" si="50"/>
        <v>#DIV/0!</v>
      </c>
      <c r="O573" s="76">
        <f t="shared" si="51"/>
        <v>0</v>
      </c>
      <c r="P573" s="77">
        <f>IF(L573="nio",0,IF(L573&gt;0,VLOOKUP(H573,'3-Productie normen'!A:J,VLOOKUP(L573,'3-Productie normen'!$B$33:$C$38,2,FALSE),FALSE)))/VLOOKUP(B573,'2-Kosten per locatie'!$A$12:$C$33,3,FALSE)</f>
        <v>0</v>
      </c>
      <c r="Q573" s="77">
        <f t="shared" si="52"/>
        <v>0</v>
      </c>
      <c r="R573" s="78" t="str">
        <f>VLOOKUP(H573,'3-Productie normen'!A:L,12,FALSE)</f>
        <v>B</v>
      </c>
      <c r="S573" s="78"/>
      <c r="U573" s="41">
        <f t="shared" si="53"/>
        <v>2168</v>
      </c>
    </row>
    <row r="574" spans="1:21" ht="14.1" customHeight="1">
      <c r="A574" s="54">
        <f t="shared" si="48"/>
        <v>574</v>
      </c>
      <c r="B574" s="72" t="s">
        <v>576</v>
      </c>
      <c r="C574" s="72"/>
      <c r="D574" s="425" t="s">
        <v>579</v>
      </c>
      <c r="E574" s="425" t="s">
        <v>226</v>
      </c>
      <c r="F574" s="86" t="s">
        <v>267</v>
      </c>
      <c r="G574" s="86" t="s">
        <v>366</v>
      </c>
      <c r="H574" s="86" t="s">
        <v>259</v>
      </c>
      <c r="I574" s="86" t="s">
        <v>229</v>
      </c>
      <c r="J574" s="86">
        <v>30</v>
      </c>
      <c r="K574" s="381">
        <f t="shared" si="49"/>
        <v>200</v>
      </c>
      <c r="L574" s="75">
        <v>200</v>
      </c>
      <c r="M574" s="75"/>
      <c r="N574" s="76" t="e">
        <f t="shared" si="50"/>
        <v>#DIV/0!</v>
      </c>
      <c r="O574" s="76">
        <f t="shared" si="51"/>
        <v>0</v>
      </c>
      <c r="P574" s="77">
        <f>IF(L574="nio",0,IF(L574&gt;0,VLOOKUP(H574,'3-Productie normen'!A:J,VLOOKUP(L574,'3-Productie normen'!$B$33:$C$38,2,FALSE),FALSE)))/VLOOKUP(B574,'2-Kosten per locatie'!$A$12:$C$33,3,FALSE)</f>
        <v>0</v>
      </c>
      <c r="Q574" s="77">
        <f t="shared" si="52"/>
        <v>0</v>
      </c>
      <c r="R574" s="78" t="str">
        <f>VLOOKUP(H574,'3-Productie normen'!A:L,12,FALSE)</f>
        <v>V</v>
      </c>
      <c r="S574" s="78"/>
      <c r="U574" s="41">
        <f t="shared" si="53"/>
        <v>6000</v>
      </c>
    </row>
    <row r="575" spans="1:21" ht="14.1" customHeight="1">
      <c r="A575" s="54">
        <f t="shared" si="48"/>
        <v>575</v>
      </c>
      <c r="B575" s="72" t="s">
        <v>576</v>
      </c>
      <c r="C575" s="72"/>
      <c r="D575" s="425" t="s">
        <v>579</v>
      </c>
      <c r="E575" s="425" t="s">
        <v>226</v>
      </c>
      <c r="F575" s="86" t="s">
        <v>268</v>
      </c>
      <c r="G575" s="86" t="s">
        <v>308</v>
      </c>
      <c r="H575" s="86" t="s">
        <v>309</v>
      </c>
      <c r="I575" s="86" t="s">
        <v>229</v>
      </c>
      <c r="J575" s="86">
        <v>55.8</v>
      </c>
      <c r="K575" s="381">
        <f t="shared" si="49"/>
        <v>200</v>
      </c>
      <c r="L575" s="75">
        <v>200</v>
      </c>
      <c r="M575" s="75"/>
      <c r="N575" s="76" t="e">
        <f t="shared" si="50"/>
        <v>#DIV/0!</v>
      </c>
      <c r="O575" s="76">
        <f t="shared" si="51"/>
        <v>0</v>
      </c>
      <c r="P575" s="77">
        <f>IF(L575="nio",0,IF(L575&gt;0,VLOOKUP(H575,'3-Productie normen'!A:J,VLOOKUP(L575,'3-Productie normen'!$B$33:$C$38,2,FALSE),FALSE)))/VLOOKUP(B575,'2-Kosten per locatie'!$A$12:$C$33,3,FALSE)</f>
        <v>0</v>
      </c>
      <c r="Q575" s="77">
        <f t="shared" si="52"/>
        <v>0</v>
      </c>
      <c r="R575" s="78" t="str">
        <f>VLOOKUP(H575,'3-Productie normen'!A:L,12,FALSE)</f>
        <v>L</v>
      </c>
      <c r="S575" s="78"/>
      <c r="U575" s="41">
        <f t="shared" si="53"/>
        <v>11160</v>
      </c>
    </row>
    <row r="576" spans="1:21" ht="14.1" customHeight="1">
      <c r="A576" s="54">
        <f t="shared" si="48"/>
        <v>576</v>
      </c>
      <c r="B576" s="72" t="s">
        <v>576</v>
      </c>
      <c r="C576" s="72"/>
      <c r="D576" s="425" t="s">
        <v>579</v>
      </c>
      <c r="E576" s="425" t="s">
        <v>226</v>
      </c>
      <c r="F576" s="86" t="s">
        <v>269</v>
      </c>
      <c r="G576" s="86" t="s">
        <v>308</v>
      </c>
      <c r="H576" s="86" t="s">
        <v>309</v>
      </c>
      <c r="I576" s="86" t="s">
        <v>229</v>
      </c>
      <c r="J576" s="86">
        <v>55.8</v>
      </c>
      <c r="K576" s="381">
        <f t="shared" si="49"/>
        <v>200</v>
      </c>
      <c r="L576" s="75">
        <v>200</v>
      </c>
      <c r="M576" s="75"/>
      <c r="N576" s="76" t="e">
        <f t="shared" si="50"/>
        <v>#DIV/0!</v>
      </c>
      <c r="O576" s="76">
        <f t="shared" si="51"/>
        <v>0</v>
      </c>
      <c r="P576" s="77">
        <f>IF(L576="nio",0,IF(L576&gt;0,VLOOKUP(H576,'3-Productie normen'!A:J,VLOOKUP(L576,'3-Productie normen'!$B$33:$C$38,2,FALSE),FALSE)))/VLOOKUP(B576,'2-Kosten per locatie'!$A$12:$C$33,3,FALSE)</f>
        <v>0</v>
      </c>
      <c r="Q576" s="77">
        <f t="shared" si="52"/>
        <v>0</v>
      </c>
      <c r="R576" s="78" t="str">
        <f>VLOOKUP(H576,'3-Productie normen'!A:L,12,FALSE)</f>
        <v>L</v>
      </c>
      <c r="S576" s="78"/>
      <c r="U576" s="41">
        <f t="shared" si="53"/>
        <v>11160</v>
      </c>
    </row>
    <row r="577" spans="1:21" ht="14.1" customHeight="1">
      <c r="A577" s="54">
        <f t="shared" si="48"/>
        <v>577</v>
      </c>
      <c r="B577" s="72" t="s">
        <v>576</v>
      </c>
      <c r="C577" s="72"/>
      <c r="D577" s="425" t="s">
        <v>579</v>
      </c>
      <c r="E577" s="425" t="s">
        <v>581</v>
      </c>
      <c r="F577" s="86" t="s">
        <v>271</v>
      </c>
      <c r="G577" s="86" t="s">
        <v>351</v>
      </c>
      <c r="H577" s="86" t="s">
        <v>236</v>
      </c>
      <c r="I577" s="86" t="s">
        <v>239</v>
      </c>
      <c r="J577" s="86">
        <v>19</v>
      </c>
      <c r="K577" s="381">
        <f t="shared" si="49"/>
        <v>200</v>
      </c>
      <c r="L577" s="75">
        <v>200</v>
      </c>
      <c r="M577" s="75"/>
      <c r="N577" s="76" t="e">
        <f t="shared" si="50"/>
        <v>#DIV/0!</v>
      </c>
      <c r="O577" s="76">
        <f t="shared" si="51"/>
        <v>0</v>
      </c>
      <c r="P577" s="77">
        <f>IF(L577="nio",0,IF(L577&gt;0,VLOOKUP(H577,'3-Productie normen'!A:J,VLOOKUP(L577,'3-Productie normen'!$B$33:$C$38,2,FALSE),FALSE)))/VLOOKUP(B577,'2-Kosten per locatie'!$A$12:$C$33,3,FALSE)</f>
        <v>0</v>
      </c>
      <c r="Q577" s="77">
        <f t="shared" si="52"/>
        <v>0</v>
      </c>
      <c r="R577" s="78" t="str">
        <f>VLOOKUP(H577,'3-Productie normen'!A:L,12,FALSE)</f>
        <v>V</v>
      </c>
      <c r="S577" s="78"/>
      <c r="U577" s="41">
        <f t="shared" si="53"/>
        <v>3800</v>
      </c>
    </row>
    <row r="578" spans="1:21" ht="14.1" customHeight="1">
      <c r="A578" s="54">
        <f t="shared" si="48"/>
        <v>578</v>
      </c>
      <c r="B578" s="72" t="s">
        <v>576</v>
      </c>
      <c r="C578" s="72"/>
      <c r="D578" s="425" t="s">
        <v>579</v>
      </c>
      <c r="E578" s="425" t="s">
        <v>226</v>
      </c>
      <c r="F578" s="86" t="s">
        <v>273</v>
      </c>
      <c r="G578" s="86" t="s">
        <v>372</v>
      </c>
      <c r="H578" s="86" t="s">
        <v>17</v>
      </c>
      <c r="I578" s="86" t="s">
        <v>233</v>
      </c>
      <c r="J578" s="86">
        <v>4.8</v>
      </c>
      <c r="K578" s="381">
        <f t="shared" si="49"/>
        <v>200</v>
      </c>
      <c r="L578" s="75">
        <v>200</v>
      </c>
      <c r="M578" s="75"/>
      <c r="N578" s="76" t="e">
        <f t="shared" si="50"/>
        <v>#DIV/0!</v>
      </c>
      <c r="O578" s="76">
        <f t="shared" si="51"/>
        <v>0</v>
      </c>
      <c r="P578" s="77">
        <f>IF(L578="nio",0,IF(L578&gt;0,VLOOKUP(H578,'3-Productie normen'!A:J,VLOOKUP(L578,'3-Productie normen'!$B$33:$C$38,2,FALSE),FALSE)))/VLOOKUP(B578,'2-Kosten per locatie'!$A$12:$C$33,3,FALSE)</f>
        <v>0</v>
      </c>
      <c r="Q578" s="77">
        <f t="shared" si="52"/>
        <v>0</v>
      </c>
      <c r="R578" s="78" t="str">
        <f>VLOOKUP(H578,'3-Productie normen'!A:L,12,FALSE)</f>
        <v>S</v>
      </c>
      <c r="S578" s="78"/>
      <c r="U578" s="41">
        <f t="shared" si="53"/>
        <v>960</v>
      </c>
    </row>
    <row r="579" spans="1:21" ht="14.1" customHeight="1">
      <c r="A579" s="54">
        <f t="shared" ref="A579:A642" si="54">A578+1</f>
        <v>579</v>
      </c>
      <c r="B579" s="72" t="s">
        <v>576</v>
      </c>
      <c r="C579" s="72"/>
      <c r="D579" s="425" t="s">
        <v>579</v>
      </c>
      <c r="E579" s="425" t="s">
        <v>226</v>
      </c>
      <c r="F579" s="86" t="s">
        <v>275</v>
      </c>
      <c r="G579" s="86" t="s">
        <v>370</v>
      </c>
      <c r="H579" s="86" t="s">
        <v>17</v>
      </c>
      <c r="I579" s="86" t="s">
        <v>233</v>
      </c>
      <c r="J579" s="86">
        <v>2.15</v>
      </c>
      <c r="K579" s="381">
        <f t="shared" si="49"/>
        <v>200</v>
      </c>
      <c r="L579" s="75">
        <v>200</v>
      </c>
      <c r="M579" s="75"/>
      <c r="N579" s="76" t="e">
        <f t="shared" si="50"/>
        <v>#DIV/0!</v>
      </c>
      <c r="O579" s="76">
        <f t="shared" si="51"/>
        <v>0</v>
      </c>
      <c r="P579" s="77">
        <f>IF(L579="nio",0,IF(L579&gt;0,VLOOKUP(H579,'3-Productie normen'!A:J,VLOOKUP(L579,'3-Productie normen'!$B$33:$C$38,2,FALSE),FALSE)))/VLOOKUP(B579,'2-Kosten per locatie'!$A$12:$C$33,3,FALSE)</f>
        <v>0</v>
      </c>
      <c r="Q579" s="77">
        <f t="shared" si="52"/>
        <v>0</v>
      </c>
      <c r="R579" s="78" t="str">
        <f>VLOOKUP(H579,'3-Productie normen'!A:L,12,FALSE)</f>
        <v>S</v>
      </c>
      <c r="S579" s="78"/>
      <c r="U579" s="41">
        <f t="shared" si="53"/>
        <v>430</v>
      </c>
    </row>
    <row r="580" spans="1:21" ht="14.1" customHeight="1">
      <c r="A580" s="54">
        <f t="shared" si="54"/>
        <v>580</v>
      </c>
      <c r="B580" s="72" t="s">
        <v>576</v>
      </c>
      <c r="C580" s="72"/>
      <c r="D580" s="425" t="s">
        <v>579</v>
      </c>
      <c r="E580" s="425" t="s">
        <v>226</v>
      </c>
      <c r="F580" s="86" t="s">
        <v>276</v>
      </c>
      <c r="G580" s="86" t="s">
        <v>372</v>
      </c>
      <c r="H580" s="86" t="s">
        <v>17</v>
      </c>
      <c r="I580" s="86" t="s">
        <v>233</v>
      </c>
      <c r="J580" s="86">
        <v>4.8</v>
      </c>
      <c r="K580" s="381">
        <f t="shared" si="49"/>
        <v>200</v>
      </c>
      <c r="L580" s="75">
        <v>200</v>
      </c>
      <c r="M580" s="75"/>
      <c r="N580" s="76" t="e">
        <f t="shared" si="50"/>
        <v>#DIV/0!</v>
      </c>
      <c r="O580" s="76">
        <f t="shared" si="51"/>
        <v>0</v>
      </c>
      <c r="P580" s="77">
        <f>IF(L580="nio",0,IF(L580&gt;0,VLOOKUP(H580,'3-Productie normen'!A:J,VLOOKUP(L580,'3-Productie normen'!$B$33:$C$38,2,FALSE),FALSE)))/VLOOKUP(B580,'2-Kosten per locatie'!$A$12:$C$33,3,FALSE)</f>
        <v>0</v>
      </c>
      <c r="Q580" s="77">
        <f t="shared" si="52"/>
        <v>0</v>
      </c>
      <c r="R580" s="78" t="str">
        <f>VLOOKUP(H580,'3-Productie normen'!A:L,12,FALSE)</f>
        <v>S</v>
      </c>
      <c r="S580" s="78"/>
      <c r="U580" s="41">
        <f t="shared" si="53"/>
        <v>960</v>
      </c>
    </row>
    <row r="581" spans="1:21" ht="14.1" customHeight="1">
      <c r="A581" s="54">
        <f t="shared" si="54"/>
        <v>581</v>
      </c>
      <c r="B581" s="72" t="s">
        <v>576</v>
      </c>
      <c r="C581" s="72"/>
      <c r="D581" s="425" t="s">
        <v>579</v>
      </c>
      <c r="E581" s="425" t="s">
        <v>226</v>
      </c>
      <c r="F581" s="88" t="s">
        <v>279</v>
      </c>
      <c r="G581" s="88" t="s">
        <v>264</v>
      </c>
      <c r="H581" s="88" t="s">
        <v>265</v>
      </c>
      <c r="I581" s="86" t="s">
        <v>229</v>
      </c>
      <c r="J581" s="86">
        <v>73.849999999999994</v>
      </c>
      <c r="K581" s="381">
        <f t="shared" si="49"/>
        <v>200</v>
      </c>
      <c r="L581" s="75">
        <v>200</v>
      </c>
      <c r="M581" s="75"/>
      <c r="N581" s="76" t="e">
        <f t="shared" si="50"/>
        <v>#DIV/0!</v>
      </c>
      <c r="O581" s="76">
        <f t="shared" si="51"/>
        <v>0</v>
      </c>
      <c r="P581" s="77">
        <f>IF(L581="nio",0,IF(L581&gt;0,VLOOKUP(H581,'3-Productie normen'!A:J,VLOOKUP(L581,'3-Productie normen'!$B$33:$C$38,2,FALSE),FALSE)))/VLOOKUP(B581,'2-Kosten per locatie'!$A$12:$C$33,3,FALSE)</f>
        <v>0</v>
      </c>
      <c r="Q581" s="77">
        <f t="shared" si="52"/>
        <v>0</v>
      </c>
      <c r="R581" s="78" t="str">
        <f>VLOOKUP(H581,'3-Productie normen'!A:L,12,FALSE)</f>
        <v>L</v>
      </c>
      <c r="S581" s="78"/>
      <c r="U581" s="41">
        <f t="shared" si="53"/>
        <v>14769.999999999998</v>
      </c>
    </row>
    <row r="582" spans="1:21" ht="14.1" customHeight="1">
      <c r="A582" s="54">
        <f t="shared" si="54"/>
        <v>582</v>
      </c>
      <c r="B582" s="72" t="s">
        <v>576</v>
      </c>
      <c r="C582" s="72"/>
      <c r="D582" s="425" t="s">
        <v>579</v>
      </c>
      <c r="E582" s="425" t="s">
        <v>226</v>
      </c>
      <c r="F582" s="86" t="s">
        <v>280</v>
      </c>
      <c r="G582" s="86" t="s">
        <v>366</v>
      </c>
      <c r="H582" s="86" t="s">
        <v>259</v>
      </c>
      <c r="I582" s="86" t="s">
        <v>229</v>
      </c>
      <c r="J582" s="86">
        <v>47</v>
      </c>
      <c r="K582" s="381">
        <f t="shared" si="49"/>
        <v>200</v>
      </c>
      <c r="L582" s="75">
        <v>200</v>
      </c>
      <c r="M582" s="75"/>
      <c r="N582" s="76" t="e">
        <f t="shared" si="50"/>
        <v>#DIV/0!</v>
      </c>
      <c r="O582" s="76">
        <f t="shared" si="51"/>
        <v>0</v>
      </c>
      <c r="P582" s="77">
        <f>IF(L582="nio",0,IF(L582&gt;0,VLOOKUP(H582,'3-Productie normen'!A:J,VLOOKUP(L582,'3-Productie normen'!$B$33:$C$38,2,FALSE),FALSE)))/VLOOKUP(B582,'2-Kosten per locatie'!$A$12:$C$33,3,FALSE)</f>
        <v>0</v>
      </c>
      <c r="Q582" s="77">
        <f t="shared" si="52"/>
        <v>0</v>
      </c>
      <c r="R582" s="78" t="str">
        <f>VLOOKUP(H582,'3-Productie normen'!A:L,12,FALSE)</f>
        <v>V</v>
      </c>
      <c r="S582" s="78"/>
      <c r="U582" s="41">
        <f t="shared" si="53"/>
        <v>9400</v>
      </c>
    </row>
    <row r="583" spans="1:21" ht="14.1" customHeight="1">
      <c r="A583" s="54">
        <f t="shared" si="54"/>
        <v>583</v>
      </c>
      <c r="B583" s="72" t="s">
        <v>576</v>
      </c>
      <c r="C583" s="72"/>
      <c r="D583" s="425" t="s">
        <v>579</v>
      </c>
      <c r="E583" s="425" t="s">
        <v>226</v>
      </c>
      <c r="F583" s="86" t="s">
        <v>281</v>
      </c>
      <c r="G583" s="86" t="s">
        <v>372</v>
      </c>
      <c r="H583" s="86" t="s">
        <v>17</v>
      </c>
      <c r="I583" s="86" t="s">
        <v>233</v>
      </c>
      <c r="J583" s="86">
        <v>8.1</v>
      </c>
      <c r="K583" s="381">
        <f t="shared" si="49"/>
        <v>200</v>
      </c>
      <c r="L583" s="75">
        <v>200</v>
      </c>
      <c r="M583" s="75"/>
      <c r="N583" s="76" t="e">
        <f t="shared" si="50"/>
        <v>#DIV/0!</v>
      </c>
      <c r="O583" s="76">
        <f t="shared" si="51"/>
        <v>0</v>
      </c>
      <c r="P583" s="77">
        <f>IF(L583="nio",0,IF(L583&gt;0,VLOOKUP(H583,'3-Productie normen'!A:J,VLOOKUP(L583,'3-Productie normen'!$B$33:$C$38,2,FALSE),FALSE)))/VLOOKUP(B583,'2-Kosten per locatie'!$A$12:$C$33,3,FALSE)</f>
        <v>0</v>
      </c>
      <c r="Q583" s="77">
        <f t="shared" si="52"/>
        <v>0</v>
      </c>
      <c r="R583" s="78" t="str">
        <f>VLOOKUP(H583,'3-Productie normen'!A:L,12,FALSE)</f>
        <v>S</v>
      </c>
      <c r="S583" s="78"/>
      <c r="U583" s="41">
        <f t="shared" si="53"/>
        <v>1620</v>
      </c>
    </row>
    <row r="584" spans="1:21" ht="14.1" customHeight="1">
      <c r="A584" s="54">
        <f t="shared" si="54"/>
        <v>584</v>
      </c>
      <c r="B584" s="72" t="s">
        <v>576</v>
      </c>
      <c r="C584" s="72"/>
      <c r="D584" s="425" t="s">
        <v>579</v>
      </c>
      <c r="E584" s="425" t="s">
        <v>226</v>
      </c>
      <c r="F584" s="86" t="s">
        <v>282</v>
      </c>
      <c r="G584" s="86" t="s">
        <v>264</v>
      </c>
      <c r="H584" s="86" t="s">
        <v>265</v>
      </c>
      <c r="I584" s="86" t="s">
        <v>229</v>
      </c>
      <c r="J584" s="86">
        <v>55.8</v>
      </c>
      <c r="K584" s="381">
        <f t="shared" si="49"/>
        <v>200</v>
      </c>
      <c r="L584" s="75">
        <v>200</v>
      </c>
      <c r="M584" s="75"/>
      <c r="N584" s="76" t="e">
        <f t="shared" si="50"/>
        <v>#DIV/0!</v>
      </c>
      <c r="O584" s="76">
        <f t="shared" si="51"/>
        <v>0</v>
      </c>
      <c r="P584" s="77">
        <f>IF(L584="nio",0,IF(L584&gt;0,VLOOKUP(H584,'3-Productie normen'!A:J,VLOOKUP(L584,'3-Productie normen'!$B$33:$C$38,2,FALSE),FALSE)))/VLOOKUP(B584,'2-Kosten per locatie'!$A$12:$C$33,3,FALSE)</f>
        <v>0</v>
      </c>
      <c r="Q584" s="77">
        <f t="shared" si="52"/>
        <v>0</v>
      </c>
      <c r="R584" s="78" t="str">
        <f>VLOOKUP(H584,'3-Productie normen'!A:L,12,FALSE)</f>
        <v>L</v>
      </c>
      <c r="S584" s="78"/>
      <c r="U584" s="41">
        <f t="shared" si="53"/>
        <v>11160</v>
      </c>
    </row>
    <row r="585" spans="1:21" ht="14.1" customHeight="1">
      <c r="A585" s="54">
        <f t="shared" si="54"/>
        <v>585</v>
      </c>
      <c r="B585" s="72" t="s">
        <v>576</v>
      </c>
      <c r="C585" s="72"/>
      <c r="D585" s="425" t="s">
        <v>579</v>
      </c>
      <c r="E585" s="425" t="s">
        <v>226</v>
      </c>
      <c r="F585" s="86" t="s">
        <v>284</v>
      </c>
      <c r="G585" s="86" t="s">
        <v>264</v>
      </c>
      <c r="H585" s="86" t="s">
        <v>265</v>
      </c>
      <c r="I585" s="86" t="s">
        <v>229</v>
      </c>
      <c r="J585" s="86">
        <v>55.8</v>
      </c>
      <c r="K585" s="381">
        <f t="shared" si="49"/>
        <v>200</v>
      </c>
      <c r="L585" s="75">
        <v>200</v>
      </c>
      <c r="M585" s="75"/>
      <c r="N585" s="76" t="e">
        <f t="shared" si="50"/>
        <v>#DIV/0!</v>
      </c>
      <c r="O585" s="76">
        <f t="shared" si="51"/>
        <v>0</v>
      </c>
      <c r="P585" s="77">
        <f>IF(L585="nio",0,IF(L585&gt;0,VLOOKUP(H585,'3-Productie normen'!A:J,VLOOKUP(L585,'3-Productie normen'!$B$33:$C$38,2,FALSE),FALSE)))/VLOOKUP(B585,'2-Kosten per locatie'!$A$12:$C$33,3,FALSE)</f>
        <v>0</v>
      </c>
      <c r="Q585" s="77">
        <f t="shared" si="52"/>
        <v>0</v>
      </c>
      <c r="R585" s="78" t="str">
        <f>VLOOKUP(H585,'3-Productie normen'!A:L,12,FALSE)</f>
        <v>L</v>
      </c>
      <c r="S585" s="78"/>
      <c r="U585" s="41">
        <f t="shared" si="53"/>
        <v>11160</v>
      </c>
    </row>
    <row r="586" spans="1:21" ht="14.1" customHeight="1">
      <c r="A586" s="54">
        <f t="shared" si="54"/>
        <v>586</v>
      </c>
      <c r="B586" s="72" t="s">
        <v>576</v>
      </c>
      <c r="C586" s="72"/>
      <c r="D586" s="425" t="s">
        <v>579</v>
      </c>
      <c r="E586" s="425" t="s">
        <v>226</v>
      </c>
      <c r="F586" s="86" t="s">
        <v>288</v>
      </c>
      <c r="G586" s="86" t="s">
        <v>258</v>
      </c>
      <c r="H586" s="86" t="s">
        <v>259</v>
      </c>
      <c r="I586" s="86" t="s">
        <v>229</v>
      </c>
      <c r="J586" s="86">
        <v>40.5</v>
      </c>
      <c r="K586" s="381">
        <f t="shared" ref="K586:K649" si="55">SUM(L586:M586)</f>
        <v>200</v>
      </c>
      <c r="L586" s="75">
        <v>200</v>
      </c>
      <c r="M586" s="75"/>
      <c r="N586" s="76" t="e">
        <f t="shared" ref="N586:N649" si="56">IF(L586="nio",0,IF(L586&gt;0,L586*J586/P586,0))</f>
        <v>#DIV/0!</v>
      </c>
      <c r="O586" s="76">
        <f t="shared" ref="O586:O649" si="57">IF(M586&gt;0,M586*J586/Q586,0)</f>
        <v>0</v>
      </c>
      <c r="P586" s="77">
        <f>IF(L586="nio",0,IF(L586&gt;0,VLOOKUP(H586,'3-Productie normen'!A:J,VLOOKUP(L586,'3-Productie normen'!$B$33:$C$38,2,FALSE),FALSE)))/VLOOKUP(B586,'2-Kosten per locatie'!$A$12:$C$33,3,FALSE)</f>
        <v>0</v>
      </c>
      <c r="Q586" s="77">
        <f t="shared" ref="Q586:Q649" si="58">IF(M586&gt;0,P586*$Q$8,0)</f>
        <v>0</v>
      </c>
      <c r="R586" s="78" t="str">
        <f>VLOOKUP(H586,'3-Productie normen'!A:L,12,FALSE)</f>
        <v>V</v>
      </c>
      <c r="S586" s="78"/>
      <c r="U586" s="41">
        <f t="shared" ref="U586:U649" si="59">K586*J586</f>
        <v>8100</v>
      </c>
    </row>
    <row r="587" spans="1:21" ht="14.1" customHeight="1">
      <c r="A587" s="54">
        <f t="shared" si="54"/>
        <v>587</v>
      </c>
      <c r="B587" s="72" t="s">
        <v>576</v>
      </c>
      <c r="C587" s="72"/>
      <c r="D587" s="425" t="s">
        <v>579</v>
      </c>
      <c r="E587" s="425" t="s">
        <v>226</v>
      </c>
      <c r="F587" s="86" t="s">
        <v>290</v>
      </c>
      <c r="G587" s="86" t="s">
        <v>258</v>
      </c>
      <c r="H587" s="86" t="s">
        <v>259</v>
      </c>
      <c r="I587" s="86" t="s">
        <v>229</v>
      </c>
      <c r="J587" s="86">
        <v>9.6</v>
      </c>
      <c r="K587" s="381">
        <f t="shared" si="55"/>
        <v>200</v>
      </c>
      <c r="L587" s="75">
        <v>200</v>
      </c>
      <c r="M587" s="75"/>
      <c r="N587" s="76" t="e">
        <f t="shared" si="56"/>
        <v>#DIV/0!</v>
      </c>
      <c r="O587" s="76">
        <f t="shared" si="57"/>
        <v>0</v>
      </c>
      <c r="P587" s="77">
        <f>IF(L587="nio",0,IF(L587&gt;0,VLOOKUP(H587,'3-Productie normen'!A:J,VLOOKUP(L587,'3-Productie normen'!$B$33:$C$38,2,FALSE),FALSE)))/VLOOKUP(B587,'2-Kosten per locatie'!$A$12:$C$33,3,FALSE)</f>
        <v>0</v>
      </c>
      <c r="Q587" s="77">
        <f t="shared" si="58"/>
        <v>0</v>
      </c>
      <c r="R587" s="78" t="str">
        <f>VLOOKUP(H587,'3-Productie normen'!A:L,12,FALSE)</f>
        <v>V</v>
      </c>
      <c r="S587" s="78"/>
      <c r="U587" s="41">
        <f t="shared" si="59"/>
        <v>1920</v>
      </c>
    </row>
    <row r="588" spans="1:21" ht="14.1" customHeight="1">
      <c r="A588" s="54">
        <f t="shared" si="54"/>
        <v>588</v>
      </c>
      <c r="B588" s="72" t="s">
        <v>576</v>
      </c>
      <c r="C588" s="72"/>
      <c r="D588" s="425" t="s">
        <v>579</v>
      </c>
      <c r="E588" s="425" t="s">
        <v>226</v>
      </c>
      <c r="F588" s="86" t="s">
        <v>291</v>
      </c>
      <c r="G588" s="86" t="s">
        <v>332</v>
      </c>
      <c r="H588" s="86" t="s">
        <v>177</v>
      </c>
      <c r="I588" s="86" t="s">
        <v>229</v>
      </c>
      <c r="J588" s="86">
        <v>19</v>
      </c>
      <c r="K588" s="381">
        <f t="shared" si="55"/>
        <v>200</v>
      </c>
      <c r="L588" s="75">
        <v>200</v>
      </c>
      <c r="M588" s="75"/>
      <c r="N588" s="76" t="e">
        <f t="shared" si="56"/>
        <v>#DIV/0!</v>
      </c>
      <c r="O588" s="76">
        <f t="shared" si="57"/>
        <v>0</v>
      </c>
      <c r="P588" s="77">
        <f>IF(L588="nio",0,IF(L588&gt;0,VLOOKUP(H588,'3-Productie normen'!A:J,VLOOKUP(L588,'3-Productie normen'!$B$33:$C$38,2,FALSE),FALSE)))/VLOOKUP(B588,'2-Kosten per locatie'!$A$12:$C$33,3,FALSE)</f>
        <v>0</v>
      </c>
      <c r="Q588" s="77">
        <f t="shared" si="58"/>
        <v>0</v>
      </c>
      <c r="R588" s="78" t="str">
        <f>VLOOKUP(H588,'3-Productie normen'!A:L,12,FALSE)</f>
        <v>V</v>
      </c>
      <c r="S588" s="78"/>
      <c r="U588" s="41">
        <f t="shared" si="59"/>
        <v>3800</v>
      </c>
    </row>
    <row r="589" spans="1:21" ht="14.1" customHeight="1">
      <c r="A589" s="54">
        <f t="shared" si="54"/>
        <v>589</v>
      </c>
      <c r="B589" s="72" t="s">
        <v>576</v>
      </c>
      <c r="C589" s="72"/>
      <c r="D589" s="425" t="s">
        <v>579</v>
      </c>
      <c r="E589" s="425" t="s">
        <v>226</v>
      </c>
      <c r="F589" s="86" t="s">
        <v>292</v>
      </c>
      <c r="G589" s="86" t="s">
        <v>251</v>
      </c>
      <c r="H589" s="86" t="s">
        <v>176</v>
      </c>
      <c r="I589" s="86" t="s">
        <v>229</v>
      </c>
      <c r="J589" s="86">
        <v>51</v>
      </c>
      <c r="K589" s="381">
        <f t="shared" si="55"/>
        <v>80</v>
      </c>
      <c r="L589" s="75">
        <v>80</v>
      </c>
      <c r="M589" s="75"/>
      <c r="N589" s="76" t="e">
        <f t="shared" si="56"/>
        <v>#DIV/0!</v>
      </c>
      <c r="O589" s="76">
        <f t="shared" si="57"/>
        <v>0</v>
      </c>
      <c r="P589" s="77">
        <f>IF(L589="nio",0,IF(L589&gt;0,VLOOKUP(H589,'3-Productie normen'!A:J,VLOOKUP(L589,'3-Productie normen'!$B$33:$C$38,2,FALSE),FALSE)))/VLOOKUP(B589,'2-Kosten per locatie'!$A$12:$C$33,3,FALSE)</f>
        <v>0</v>
      </c>
      <c r="Q589" s="77">
        <f t="shared" si="58"/>
        <v>0</v>
      </c>
      <c r="R589" s="78" t="str">
        <f>VLOOKUP(H589,'3-Productie normen'!A:L,12,FALSE)</f>
        <v>B</v>
      </c>
      <c r="S589" s="78"/>
      <c r="U589" s="41">
        <f t="shared" si="59"/>
        <v>4080</v>
      </c>
    </row>
    <row r="590" spans="1:21" ht="14.1" customHeight="1">
      <c r="A590" s="54">
        <f t="shared" si="54"/>
        <v>590</v>
      </c>
      <c r="B590" s="72" t="s">
        <v>576</v>
      </c>
      <c r="C590" s="72"/>
      <c r="D590" s="425" t="s">
        <v>579</v>
      </c>
      <c r="E590" s="425" t="s">
        <v>226</v>
      </c>
      <c r="F590" s="86" t="s">
        <v>293</v>
      </c>
      <c r="G590" s="86" t="s">
        <v>251</v>
      </c>
      <c r="H590" s="86" t="s">
        <v>176</v>
      </c>
      <c r="I590" s="86" t="s">
        <v>229</v>
      </c>
      <c r="J590" s="86">
        <v>10</v>
      </c>
      <c r="K590" s="381">
        <f t="shared" si="55"/>
        <v>80</v>
      </c>
      <c r="L590" s="75">
        <v>80</v>
      </c>
      <c r="M590" s="75"/>
      <c r="N590" s="76" t="e">
        <f t="shared" si="56"/>
        <v>#DIV/0!</v>
      </c>
      <c r="O590" s="76">
        <f t="shared" si="57"/>
        <v>0</v>
      </c>
      <c r="P590" s="77">
        <f>IF(L590="nio",0,IF(L590&gt;0,VLOOKUP(H590,'3-Productie normen'!A:J,VLOOKUP(L590,'3-Productie normen'!$B$33:$C$38,2,FALSE),FALSE)))/VLOOKUP(B590,'2-Kosten per locatie'!$A$12:$C$33,3,FALSE)</f>
        <v>0</v>
      </c>
      <c r="Q590" s="77">
        <f t="shared" si="58"/>
        <v>0</v>
      </c>
      <c r="R590" s="78" t="str">
        <f>VLOOKUP(H590,'3-Productie normen'!A:L,12,FALSE)</f>
        <v>B</v>
      </c>
      <c r="S590" s="78"/>
      <c r="U590" s="41">
        <f t="shared" si="59"/>
        <v>800</v>
      </c>
    </row>
    <row r="591" spans="1:21" ht="14.1" customHeight="1">
      <c r="A591" s="54">
        <f t="shared" si="54"/>
        <v>591</v>
      </c>
      <c r="B591" s="72" t="s">
        <v>576</v>
      </c>
      <c r="C591" s="72"/>
      <c r="D591" s="425" t="s">
        <v>579</v>
      </c>
      <c r="E591" s="425" t="s">
        <v>226</v>
      </c>
      <c r="F591" s="86" t="s">
        <v>294</v>
      </c>
      <c r="G591" s="86" t="s">
        <v>251</v>
      </c>
      <c r="H591" s="86" t="s">
        <v>176</v>
      </c>
      <c r="I591" s="86" t="s">
        <v>229</v>
      </c>
      <c r="J591" s="86">
        <v>9.8000000000000007</v>
      </c>
      <c r="K591" s="381">
        <f t="shared" si="55"/>
        <v>80</v>
      </c>
      <c r="L591" s="75">
        <v>80</v>
      </c>
      <c r="M591" s="75"/>
      <c r="N591" s="76" t="e">
        <f t="shared" si="56"/>
        <v>#DIV/0!</v>
      </c>
      <c r="O591" s="76">
        <f t="shared" si="57"/>
        <v>0</v>
      </c>
      <c r="P591" s="77">
        <f>IF(L591="nio",0,IF(L591&gt;0,VLOOKUP(H591,'3-Productie normen'!A:J,VLOOKUP(L591,'3-Productie normen'!$B$33:$C$38,2,FALSE),FALSE)))/VLOOKUP(B591,'2-Kosten per locatie'!$A$12:$C$33,3,FALSE)</f>
        <v>0</v>
      </c>
      <c r="Q591" s="77">
        <f t="shared" si="58"/>
        <v>0</v>
      </c>
      <c r="R591" s="78" t="str">
        <f>VLOOKUP(H591,'3-Productie normen'!A:L,12,FALSE)</f>
        <v>B</v>
      </c>
      <c r="S591" s="78"/>
      <c r="U591" s="41">
        <f t="shared" si="59"/>
        <v>784</v>
      </c>
    </row>
    <row r="592" spans="1:21" ht="14.1" customHeight="1">
      <c r="A592" s="54">
        <f t="shared" si="54"/>
        <v>592</v>
      </c>
      <c r="B592" s="72" t="s">
        <v>576</v>
      </c>
      <c r="C592" s="72"/>
      <c r="D592" s="425" t="s">
        <v>579</v>
      </c>
      <c r="E592" s="425" t="s">
        <v>226</v>
      </c>
      <c r="F592" s="86" t="s">
        <v>295</v>
      </c>
      <c r="G592" s="86" t="s">
        <v>251</v>
      </c>
      <c r="H592" s="86" t="s">
        <v>176</v>
      </c>
      <c r="I592" s="86" t="s">
        <v>229</v>
      </c>
      <c r="J592" s="86">
        <v>25.9</v>
      </c>
      <c r="K592" s="381">
        <f t="shared" si="55"/>
        <v>80</v>
      </c>
      <c r="L592" s="75">
        <v>80</v>
      </c>
      <c r="M592" s="75"/>
      <c r="N592" s="76" t="e">
        <f t="shared" si="56"/>
        <v>#DIV/0!</v>
      </c>
      <c r="O592" s="76">
        <f t="shared" si="57"/>
        <v>0</v>
      </c>
      <c r="P592" s="77">
        <f>IF(L592="nio",0,IF(L592&gt;0,VLOOKUP(H592,'3-Productie normen'!A:J,VLOOKUP(L592,'3-Productie normen'!$B$33:$C$38,2,FALSE),FALSE)))/VLOOKUP(B592,'2-Kosten per locatie'!$A$12:$C$33,3,FALSE)</f>
        <v>0</v>
      </c>
      <c r="Q592" s="77">
        <f t="shared" si="58"/>
        <v>0</v>
      </c>
      <c r="R592" s="78" t="str">
        <f>VLOOKUP(H592,'3-Productie normen'!A:L,12,FALSE)</f>
        <v>B</v>
      </c>
      <c r="S592" s="78"/>
      <c r="U592" s="41">
        <f t="shared" si="59"/>
        <v>2072</v>
      </c>
    </row>
    <row r="593" spans="1:21" ht="14.1" customHeight="1">
      <c r="A593" s="54">
        <f t="shared" si="54"/>
        <v>593</v>
      </c>
      <c r="B593" s="72" t="s">
        <v>576</v>
      </c>
      <c r="C593" s="72"/>
      <c r="D593" s="425" t="s">
        <v>579</v>
      </c>
      <c r="E593" s="425" t="s">
        <v>226</v>
      </c>
      <c r="F593" s="86" t="s">
        <v>296</v>
      </c>
      <c r="G593" s="86" t="s">
        <v>251</v>
      </c>
      <c r="H593" s="86" t="s">
        <v>176</v>
      </c>
      <c r="I593" s="86" t="s">
        <v>229</v>
      </c>
      <c r="J593" s="86">
        <v>12.4</v>
      </c>
      <c r="K593" s="381">
        <f t="shared" si="55"/>
        <v>80</v>
      </c>
      <c r="L593" s="75">
        <v>80</v>
      </c>
      <c r="M593" s="75"/>
      <c r="N593" s="76" t="e">
        <f t="shared" si="56"/>
        <v>#DIV/0!</v>
      </c>
      <c r="O593" s="76">
        <f t="shared" si="57"/>
        <v>0</v>
      </c>
      <c r="P593" s="77">
        <f>IF(L593="nio",0,IF(L593&gt;0,VLOOKUP(H593,'3-Productie normen'!A:J,VLOOKUP(L593,'3-Productie normen'!$B$33:$C$38,2,FALSE),FALSE)))/VLOOKUP(B593,'2-Kosten per locatie'!$A$12:$C$33,3,FALSE)</f>
        <v>0</v>
      </c>
      <c r="Q593" s="77">
        <f t="shared" si="58"/>
        <v>0</v>
      </c>
      <c r="R593" s="78" t="str">
        <f>VLOOKUP(H593,'3-Productie normen'!A:L,12,FALSE)</f>
        <v>B</v>
      </c>
      <c r="S593" s="78"/>
      <c r="U593" s="41">
        <f t="shared" si="59"/>
        <v>992</v>
      </c>
    </row>
    <row r="594" spans="1:21" ht="14.1" customHeight="1">
      <c r="A594" s="54">
        <f t="shared" si="54"/>
        <v>594</v>
      </c>
      <c r="B594" s="72" t="s">
        <v>576</v>
      </c>
      <c r="C594" s="72"/>
      <c r="D594" s="425" t="s">
        <v>579</v>
      </c>
      <c r="E594" s="425" t="s">
        <v>226</v>
      </c>
      <c r="F594" s="86" t="s">
        <v>297</v>
      </c>
      <c r="G594" s="86" t="s">
        <v>582</v>
      </c>
      <c r="H594" s="86" t="s">
        <v>259</v>
      </c>
      <c r="I594" s="86" t="s">
        <v>229</v>
      </c>
      <c r="J594" s="86">
        <v>5.8</v>
      </c>
      <c r="K594" s="381">
        <f t="shared" si="55"/>
        <v>200</v>
      </c>
      <c r="L594" s="75">
        <v>200</v>
      </c>
      <c r="M594" s="75"/>
      <c r="N594" s="76" t="e">
        <f t="shared" si="56"/>
        <v>#DIV/0!</v>
      </c>
      <c r="O594" s="76">
        <f t="shared" si="57"/>
        <v>0</v>
      </c>
      <c r="P594" s="77">
        <f>IF(L594="nio",0,IF(L594&gt;0,VLOOKUP(H594,'3-Productie normen'!A:J,VLOOKUP(L594,'3-Productie normen'!$B$33:$C$38,2,FALSE),FALSE)))/VLOOKUP(B594,'2-Kosten per locatie'!$A$12:$C$33,3,FALSE)</f>
        <v>0</v>
      </c>
      <c r="Q594" s="77">
        <f t="shared" si="58"/>
        <v>0</v>
      </c>
      <c r="R594" s="78" t="str">
        <f>VLOOKUP(H594,'3-Productie normen'!A:L,12,FALSE)</f>
        <v>V</v>
      </c>
      <c r="S594" s="78"/>
      <c r="U594" s="41">
        <f t="shared" si="59"/>
        <v>1160</v>
      </c>
    </row>
    <row r="595" spans="1:21" ht="14.1" customHeight="1">
      <c r="A595" s="54">
        <f t="shared" si="54"/>
        <v>595</v>
      </c>
      <c r="B595" s="72" t="s">
        <v>576</v>
      </c>
      <c r="C595" s="72"/>
      <c r="D595" s="425" t="s">
        <v>579</v>
      </c>
      <c r="E595" s="425" t="s">
        <v>238</v>
      </c>
      <c r="F595" s="86" t="s">
        <v>583</v>
      </c>
      <c r="G595" s="86" t="s">
        <v>351</v>
      </c>
      <c r="H595" s="86" t="s">
        <v>236</v>
      </c>
      <c r="I595" s="86" t="s">
        <v>239</v>
      </c>
      <c r="J595" s="86">
        <v>10.8</v>
      </c>
      <c r="K595" s="381">
        <f t="shared" si="55"/>
        <v>200</v>
      </c>
      <c r="L595" s="75">
        <v>200</v>
      </c>
      <c r="M595" s="75"/>
      <c r="N595" s="76" t="e">
        <f t="shared" si="56"/>
        <v>#DIV/0!</v>
      </c>
      <c r="O595" s="76">
        <f t="shared" si="57"/>
        <v>0</v>
      </c>
      <c r="P595" s="77">
        <f>IF(L595="nio",0,IF(L595&gt;0,VLOOKUP(H595,'3-Productie normen'!A:J,VLOOKUP(L595,'3-Productie normen'!$B$33:$C$38,2,FALSE),FALSE)))/VLOOKUP(B595,'2-Kosten per locatie'!$A$12:$C$33,3,FALSE)</f>
        <v>0</v>
      </c>
      <c r="Q595" s="77">
        <f t="shared" si="58"/>
        <v>0</v>
      </c>
      <c r="R595" s="78" t="str">
        <f>VLOOKUP(H595,'3-Productie normen'!A:L,12,FALSE)</f>
        <v>V</v>
      </c>
      <c r="S595" s="78"/>
      <c r="U595" s="41">
        <f t="shared" si="59"/>
        <v>2160</v>
      </c>
    </row>
    <row r="596" spans="1:21" ht="14.1" customHeight="1">
      <c r="A596" s="54">
        <f t="shared" si="54"/>
        <v>596</v>
      </c>
      <c r="B596" s="72" t="s">
        <v>576</v>
      </c>
      <c r="C596" s="72"/>
      <c r="D596" s="425" t="s">
        <v>579</v>
      </c>
      <c r="E596" s="425" t="s">
        <v>226</v>
      </c>
      <c r="F596" s="86" t="s">
        <v>584</v>
      </c>
      <c r="G596" s="86" t="s">
        <v>372</v>
      </c>
      <c r="H596" s="86" t="s">
        <v>17</v>
      </c>
      <c r="I596" s="86" t="s">
        <v>233</v>
      </c>
      <c r="J596" s="86">
        <v>5.7</v>
      </c>
      <c r="K596" s="381">
        <f t="shared" si="55"/>
        <v>200</v>
      </c>
      <c r="L596" s="75">
        <v>200</v>
      </c>
      <c r="M596" s="75"/>
      <c r="N596" s="76" t="e">
        <f t="shared" si="56"/>
        <v>#DIV/0!</v>
      </c>
      <c r="O596" s="76">
        <f t="shared" si="57"/>
        <v>0</v>
      </c>
      <c r="P596" s="77">
        <f>IF(L596="nio",0,IF(L596&gt;0,VLOOKUP(H596,'3-Productie normen'!A:J,VLOOKUP(L596,'3-Productie normen'!$B$33:$C$38,2,FALSE),FALSE)))/VLOOKUP(B596,'2-Kosten per locatie'!$A$12:$C$33,3,FALSE)</f>
        <v>0</v>
      </c>
      <c r="Q596" s="77">
        <f t="shared" si="58"/>
        <v>0</v>
      </c>
      <c r="R596" s="78" t="str">
        <f>VLOOKUP(H596,'3-Productie normen'!A:L,12,FALSE)</f>
        <v>S</v>
      </c>
      <c r="S596" s="78"/>
      <c r="U596" s="41">
        <f t="shared" si="59"/>
        <v>1140</v>
      </c>
    </row>
    <row r="597" spans="1:21" ht="14.1" customHeight="1">
      <c r="A597" s="54">
        <f t="shared" si="54"/>
        <v>597</v>
      </c>
      <c r="B597" s="72" t="s">
        <v>576</v>
      </c>
      <c r="C597" s="72"/>
      <c r="D597" s="425" t="s">
        <v>579</v>
      </c>
      <c r="E597" s="425" t="s">
        <v>226</v>
      </c>
      <c r="F597" s="86" t="s">
        <v>585</v>
      </c>
      <c r="G597" s="86" t="s">
        <v>586</v>
      </c>
      <c r="H597" s="86" t="s">
        <v>100</v>
      </c>
      <c r="I597" s="86" t="s">
        <v>233</v>
      </c>
      <c r="J597" s="86">
        <v>1.8</v>
      </c>
      <c r="K597" s="381">
        <f t="shared" si="55"/>
        <v>0</v>
      </c>
      <c r="L597" s="75" t="s">
        <v>100</v>
      </c>
      <c r="M597" s="75"/>
      <c r="N597" s="76">
        <f t="shared" si="56"/>
        <v>0</v>
      </c>
      <c r="O597" s="76">
        <f t="shared" si="57"/>
        <v>0</v>
      </c>
      <c r="P597" s="77">
        <f>IF(L597="nio",0,IF(L597&gt;0,VLOOKUP(H597,'3-Productie normen'!A:J,VLOOKUP(L597,'3-Productie normen'!$B$33:$C$38,2,FALSE),FALSE)))/VLOOKUP(B597,'2-Kosten per locatie'!$A$12:$C$33,3,FALSE)</f>
        <v>0</v>
      </c>
      <c r="Q597" s="77">
        <f t="shared" si="58"/>
        <v>0</v>
      </c>
      <c r="R597" s="78">
        <f>VLOOKUP(H597,'3-Productie normen'!A:L,12,FALSE)</f>
        <v>0</v>
      </c>
      <c r="S597" s="78"/>
      <c r="U597" s="41">
        <f t="shared" si="59"/>
        <v>0</v>
      </c>
    </row>
    <row r="598" spans="1:21" ht="14.1" customHeight="1">
      <c r="A598" s="54">
        <f t="shared" si="54"/>
        <v>598</v>
      </c>
      <c r="B598" s="72" t="s">
        <v>576</v>
      </c>
      <c r="C598" s="72"/>
      <c r="D598" s="425" t="s">
        <v>579</v>
      </c>
      <c r="E598" s="425" t="s">
        <v>226</v>
      </c>
      <c r="F598" s="86" t="s">
        <v>587</v>
      </c>
      <c r="G598" s="86" t="s">
        <v>264</v>
      </c>
      <c r="H598" s="86" t="s">
        <v>265</v>
      </c>
      <c r="I598" s="86" t="s">
        <v>229</v>
      </c>
      <c r="J598" s="86">
        <v>50.8</v>
      </c>
      <c r="K598" s="381">
        <f t="shared" si="55"/>
        <v>200</v>
      </c>
      <c r="L598" s="75">
        <v>200</v>
      </c>
      <c r="M598" s="75"/>
      <c r="N598" s="76" t="e">
        <f t="shared" si="56"/>
        <v>#DIV/0!</v>
      </c>
      <c r="O598" s="76">
        <f t="shared" si="57"/>
        <v>0</v>
      </c>
      <c r="P598" s="77">
        <f>IF(L598="nio",0,IF(L598&gt;0,VLOOKUP(H598,'3-Productie normen'!A:J,VLOOKUP(L598,'3-Productie normen'!$B$33:$C$38,2,FALSE),FALSE)))/VLOOKUP(B598,'2-Kosten per locatie'!$A$12:$C$33,3,FALSE)</f>
        <v>0</v>
      </c>
      <c r="Q598" s="77">
        <f t="shared" si="58"/>
        <v>0</v>
      </c>
      <c r="R598" s="78" t="str">
        <f>VLOOKUP(H598,'3-Productie normen'!A:L,12,FALSE)</f>
        <v>L</v>
      </c>
      <c r="S598" s="78"/>
      <c r="U598" s="41">
        <f t="shared" si="59"/>
        <v>10160</v>
      </c>
    </row>
    <row r="599" spans="1:21" ht="14.1" customHeight="1">
      <c r="A599" s="54">
        <f t="shared" si="54"/>
        <v>599</v>
      </c>
      <c r="B599" s="72" t="s">
        <v>576</v>
      </c>
      <c r="C599" s="72"/>
      <c r="D599" s="425" t="s">
        <v>579</v>
      </c>
      <c r="E599" s="425" t="s">
        <v>226</v>
      </c>
      <c r="F599" s="86" t="s">
        <v>588</v>
      </c>
      <c r="G599" s="86" t="s">
        <v>264</v>
      </c>
      <c r="H599" s="86" t="s">
        <v>265</v>
      </c>
      <c r="I599" s="86" t="s">
        <v>229</v>
      </c>
      <c r="J599" s="86">
        <v>55.8</v>
      </c>
      <c r="K599" s="381">
        <f t="shared" si="55"/>
        <v>200</v>
      </c>
      <c r="L599" s="75">
        <v>200</v>
      </c>
      <c r="M599" s="75"/>
      <c r="N599" s="76" t="e">
        <f t="shared" si="56"/>
        <v>#DIV/0!</v>
      </c>
      <c r="O599" s="76">
        <f t="shared" si="57"/>
        <v>0</v>
      </c>
      <c r="P599" s="77">
        <f>IF(L599="nio",0,IF(L599&gt;0,VLOOKUP(H599,'3-Productie normen'!A:J,VLOOKUP(L599,'3-Productie normen'!$B$33:$C$38,2,FALSE),FALSE)))/VLOOKUP(B599,'2-Kosten per locatie'!$A$12:$C$33,3,FALSE)</f>
        <v>0</v>
      </c>
      <c r="Q599" s="77">
        <f t="shared" si="58"/>
        <v>0</v>
      </c>
      <c r="R599" s="78" t="str">
        <f>VLOOKUP(H599,'3-Productie normen'!A:L,12,FALSE)</f>
        <v>L</v>
      </c>
      <c r="S599" s="78"/>
      <c r="U599" s="41">
        <f t="shared" si="59"/>
        <v>11160</v>
      </c>
    </row>
    <row r="600" spans="1:21" ht="14.1" customHeight="1">
      <c r="A600" s="54">
        <f t="shared" si="54"/>
        <v>600</v>
      </c>
      <c r="B600" s="72" t="s">
        <v>576</v>
      </c>
      <c r="C600" s="72"/>
      <c r="D600" s="425" t="s">
        <v>579</v>
      </c>
      <c r="E600" s="425" t="s">
        <v>226</v>
      </c>
      <c r="F600" s="86" t="s">
        <v>589</v>
      </c>
      <c r="G600" s="86" t="s">
        <v>366</v>
      </c>
      <c r="H600" s="86" t="s">
        <v>259</v>
      </c>
      <c r="I600" s="86" t="s">
        <v>229</v>
      </c>
      <c r="J600" s="86">
        <v>40.5</v>
      </c>
      <c r="K600" s="381">
        <f t="shared" si="55"/>
        <v>200</v>
      </c>
      <c r="L600" s="75">
        <v>200</v>
      </c>
      <c r="M600" s="75"/>
      <c r="N600" s="76" t="e">
        <f t="shared" si="56"/>
        <v>#DIV/0!</v>
      </c>
      <c r="O600" s="76">
        <f t="shared" si="57"/>
        <v>0</v>
      </c>
      <c r="P600" s="77">
        <f>IF(L600="nio",0,IF(L600&gt;0,VLOOKUP(H600,'3-Productie normen'!A:J,VLOOKUP(L600,'3-Productie normen'!$B$33:$C$38,2,FALSE),FALSE)))/VLOOKUP(B600,'2-Kosten per locatie'!$A$12:$C$33,3,FALSE)</f>
        <v>0</v>
      </c>
      <c r="Q600" s="77">
        <f t="shared" si="58"/>
        <v>0</v>
      </c>
      <c r="R600" s="78" t="str">
        <f>VLOOKUP(H600,'3-Productie normen'!A:L,12,FALSE)</f>
        <v>V</v>
      </c>
      <c r="S600" s="78"/>
      <c r="U600" s="41">
        <f t="shared" si="59"/>
        <v>8100</v>
      </c>
    </row>
    <row r="601" spans="1:21" ht="14.1" customHeight="1">
      <c r="A601" s="54">
        <f t="shared" si="54"/>
        <v>601</v>
      </c>
      <c r="B601" s="72" t="s">
        <v>576</v>
      </c>
      <c r="C601" s="72"/>
      <c r="D601" s="425" t="s">
        <v>579</v>
      </c>
      <c r="E601" s="425" t="s">
        <v>226</v>
      </c>
      <c r="F601" s="86" t="s">
        <v>590</v>
      </c>
      <c r="G601" s="86" t="s">
        <v>264</v>
      </c>
      <c r="H601" s="86" t="s">
        <v>265</v>
      </c>
      <c r="I601" s="86" t="s">
        <v>229</v>
      </c>
      <c r="J601" s="86">
        <v>55.8</v>
      </c>
      <c r="K601" s="381">
        <f t="shared" si="55"/>
        <v>200</v>
      </c>
      <c r="L601" s="75">
        <v>200</v>
      </c>
      <c r="M601" s="75"/>
      <c r="N601" s="76" t="e">
        <f t="shared" si="56"/>
        <v>#DIV/0!</v>
      </c>
      <c r="O601" s="76">
        <f t="shared" si="57"/>
        <v>0</v>
      </c>
      <c r="P601" s="77">
        <f>IF(L601="nio",0,IF(L601&gt;0,VLOOKUP(H601,'3-Productie normen'!A:J,VLOOKUP(L601,'3-Productie normen'!$B$33:$C$38,2,FALSE),FALSE)))/VLOOKUP(B601,'2-Kosten per locatie'!$A$12:$C$33,3,FALSE)</f>
        <v>0</v>
      </c>
      <c r="Q601" s="77">
        <f t="shared" si="58"/>
        <v>0</v>
      </c>
      <c r="R601" s="78" t="str">
        <f>VLOOKUP(H601,'3-Productie normen'!A:L,12,FALSE)</f>
        <v>L</v>
      </c>
      <c r="S601" s="78"/>
      <c r="U601" s="41">
        <f t="shared" si="59"/>
        <v>11160</v>
      </c>
    </row>
    <row r="602" spans="1:21" ht="14.1" customHeight="1">
      <c r="A602" s="54">
        <f t="shared" si="54"/>
        <v>602</v>
      </c>
      <c r="B602" s="72" t="s">
        <v>576</v>
      </c>
      <c r="C602" s="72"/>
      <c r="D602" s="425" t="s">
        <v>579</v>
      </c>
      <c r="E602" s="425" t="s">
        <v>238</v>
      </c>
      <c r="F602" s="86" t="s">
        <v>591</v>
      </c>
      <c r="G602" s="86" t="s">
        <v>351</v>
      </c>
      <c r="H602" s="86" t="s">
        <v>236</v>
      </c>
      <c r="I602" s="86" t="s">
        <v>239</v>
      </c>
      <c r="J602" s="86">
        <v>10.8</v>
      </c>
      <c r="K602" s="381">
        <f t="shared" si="55"/>
        <v>200</v>
      </c>
      <c r="L602" s="75">
        <v>200</v>
      </c>
      <c r="M602" s="75"/>
      <c r="N602" s="76" t="e">
        <f t="shared" si="56"/>
        <v>#DIV/0!</v>
      </c>
      <c r="O602" s="76">
        <f t="shared" si="57"/>
        <v>0</v>
      </c>
      <c r="P602" s="77">
        <f>IF(L602="nio",0,IF(L602&gt;0,VLOOKUP(H602,'3-Productie normen'!A:J,VLOOKUP(L602,'3-Productie normen'!$B$33:$C$38,2,FALSE),FALSE)))/VLOOKUP(B602,'2-Kosten per locatie'!$A$12:$C$33,3,FALSE)</f>
        <v>0</v>
      </c>
      <c r="Q602" s="77">
        <f t="shared" si="58"/>
        <v>0</v>
      </c>
      <c r="R602" s="78" t="str">
        <f>VLOOKUP(H602,'3-Productie normen'!A:L,12,FALSE)</f>
        <v>V</v>
      </c>
      <c r="S602" s="78"/>
      <c r="U602" s="41">
        <f t="shared" si="59"/>
        <v>2160</v>
      </c>
    </row>
    <row r="603" spans="1:21" ht="14.1" customHeight="1">
      <c r="A603" s="54">
        <f t="shared" si="54"/>
        <v>603</v>
      </c>
      <c r="B603" s="72" t="s">
        <v>576</v>
      </c>
      <c r="C603" s="72"/>
      <c r="D603" s="425" t="s">
        <v>579</v>
      </c>
      <c r="E603" s="425" t="s">
        <v>226</v>
      </c>
      <c r="F603" s="86" t="s">
        <v>592</v>
      </c>
      <c r="G603" s="86" t="s">
        <v>228</v>
      </c>
      <c r="H603" s="86" t="s">
        <v>90</v>
      </c>
      <c r="I603" s="86" t="s">
        <v>230</v>
      </c>
      <c r="J603" s="86">
        <v>5.5</v>
      </c>
      <c r="K603" s="381">
        <f t="shared" si="55"/>
        <v>200</v>
      </c>
      <c r="L603" s="75">
        <v>200</v>
      </c>
      <c r="M603" s="75"/>
      <c r="N603" s="76" t="e">
        <f t="shared" si="56"/>
        <v>#DIV/0!</v>
      </c>
      <c r="O603" s="76">
        <f t="shared" si="57"/>
        <v>0</v>
      </c>
      <c r="P603" s="77">
        <f>IF(L603="nio",0,IF(L603&gt;0,VLOOKUP(H603,'3-Productie normen'!A:J,VLOOKUP(L603,'3-Productie normen'!$B$33:$C$38,2,FALSE),FALSE)))/VLOOKUP(B603,'2-Kosten per locatie'!$A$12:$C$33,3,FALSE)</f>
        <v>0</v>
      </c>
      <c r="Q603" s="77">
        <f t="shared" si="58"/>
        <v>0</v>
      </c>
      <c r="R603" s="78" t="str">
        <f>VLOOKUP(H603,'3-Productie normen'!A:L,12,FALSE)</f>
        <v>V</v>
      </c>
      <c r="S603" s="78"/>
      <c r="U603" s="41">
        <f t="shared" si="59"/>
        <v>1100</v>
      </c>
    </row>
    <row r="604" spans="1:21" ht="14.1" customHeight="1">
      <c r="A604" s="54">
        <f t="shared" si="54"/>
        <v>604</v>
      </c>
      <c r="B604" s="72" t="s">
        <v>576</v>
      </c>
      <c r="C604" s="72"/>
      <c r="D604" s="425" t="s">
        <v>579</v>
      </c>
      <c r="E604" s="425" t="s">
        <v>226</v>
      </c>
      <c r="F604" s="86" t="s">
        <v>593</v>
      </c>
      <c r="G604" s="86" t="s">
        <v>372</v>
      </c>
      <c r="H604" s="86" t="s">
        <v>17</v>
      </c>
      <c r="I604" s="86" t="s">
        <v>233</v>
      </c>
      <c r="J604" s="86">
        <v>4.0999999999999996</v>
      </c>
      <c r="K604" s="381">
        <f t="shared" si="55"/>
        <v>200</v>
      </c>
      <c r="L604" s="75">
        <v>200</v>
      </c>
      <c r="M604" s="75"/>
      <c r="N604" s="76" t="e">
        <f t="shared" si="56"/>
        <v>#DIV/0!</v>
      </c>
      <c r="O604" s="76">
        <f t="shared" si="57"/>
        <v>0</v>
      </c>
      <c r="P604" s="77">
        <f>IF(L604="nio",0,IF(L604&gt;0,VLOOKUP(H604,'3-Productie normen'!A:J,VLOOKUP(L604,'3-Productie normen'!$B$33:$C$38,2,FALSE),FALSE)))/VLOOKUP(B604,'2-Kosten per locatie'!$A$12:$C$33,3,FALSE)</f>
        <v>0</v>
      </c>
      <c r="Q604" s="77">
        <f t="shared" si="58"/>
        <v>0</v>
      </c>
      <c r="R604" s="78" t="str">
        <f>VLOOKUP(H604,'3-Productie normen'!A:L,12,FALSE)</f>
        <v>S</v>
      </c>
      <c r="S604" s="78"/>
      <c r="U604" s="41">
        <f t="shared" si="59"/>
        <v>819.99999999999989</v>
      </c>
    </row>
    <row r="605" spans="1:21" ht="14.1" customHeight="1">
      <c r="A605" s="54">
        <f t="shared" si="54"/>
        <v>605</v>
      </c>
      <c r="B605" s="72" t="s">
        <v>576</v>
      </c>
      <c r="C605" s="72"/>
      <c r="D605" s="425" t="s">
        <v>579</v>
      </c>
      <c r="E605" s="425" t="s">
        <v>226</v>
      </c>
      <c r="F605" s="86" t="s">
        <v>594</v>
      </c>
      <c r="G605" s="86" t="s">
        <v>251</v>
      </c>
      <c r="H605" s="86" t="s">
        <v>176</v>
      </c>
      <c r="I605" s="86" t="s">
        <v>229</v>
      </c>
      <c r="J605" s="86">
        <v>12.7</v>
      </c>
      <c r="K605" s="381">
        <f t="shared" si="55"/>
        <v>80</v>
      </c>
      <c r="L605" s="75">
        <v>80</v>
      </c>
      <c r="M605" s="75"/>
      <c r="N605" s="76" t="e">
        <f t="shared" si="56"/>
        <v>#DIV/0!</v>
      </c>
      <c r="O605" s="76">
        <f t="shared" si="57"/>
        <v>0</v>
      </c>
      <c r="P605" s="77">
        <f>IF(L605="nio",0,IF(L605&gt;0,VLOOKUP(H605,'3-Productie normen'!A:J,VLOOKUP(L605,'3-Productie normen'!$B$33:$C$38,2,FALSE),FALSE)))/VLOOKUP(B605,'2-Kosten per locatie'!$A$12:$C$33,3,FALSE)</f>
        <v>0</v>
      </c>
      <c r="Q605" s="77">
        <f t="shared" si="58"/>
        <v>0</v>
      </c>
      <c r="R605" s="78" t="str">
        <f>VLOOKUP(H605,'3-Productie normen'!A:L,12,FALSE)</f>
        <v>B</v>
      </c>
      <c r="S605" s="78"/>
      <c r="U605" s="41">
        <f t="shared" si="59"/>
        <v>1016</v>
      </c>
    </row>
    <row r="606" spans="1:21" ht="14.1" customHeight="1">
      <c r="A606" s="54">
        <f t="shared" si="54"/>
        <v>606</v>
      </c>
      <c r="B606" s="72" t="s">
        <v>576</v>
      </c>
      <c r="C606" s="72"/>
      <c r="D606" s="425" t="s">
        <v>579</v>
      </c>
      <c r="E606" s="425" t="s">
        <v>226</v>
      </c>
      <c r="F606" s="86" t="s">
        <v>595</v>
      </c>
      <c r="G606" s="86" t="s">
        <v>372</v>
      </c>
      <c r="H606" s="86" t="s">
        <v>17</v>
      </c>
      <c r="I606" s="86" t="s">
        <v>233</v>
      </c>
      <c r="J606" s="86">
        <v>5.85</v>
      </c>
      <c r="K606" s="381">
        <f t="shared" si="55"/>
        <v>200</v>
      </c>
      <c r="L606" s="75">
        <v>200</v>
      </c>
      <c r="M606" s="75"/>
      <c r="N606" s="76" t="e">
        <f t="shared" si="56"/>
        <v>#DIV/0!</v>
      </c>
      <c r="O606" s="76">
        <f t="shared" si="57"/>
        <v>0</v>
      </c>
      <c r="P606" s="77">
        <f>IF(L606="nio",0,IF(L606&gt;0,VLOOKUP(H606,'3-Productie normen'!A:J,VLOOKUP(L606,'3-Productie normen'!$B$33:$C$38,2,FALSE),FALSE)))/VLOOKUP(B606,'2-Kosten per locatie'!$A$12:$C$33,3,FALSE)</f>
        <v>0</v>
      </c>
      <c r="Q606" s="77">
        <f t="shared" si="58"/>
        <v>0</v>
      </c>
      <c r="R606" s="78" t="str">
        <f>VLOOKUP(H606,'3-Productie normen'!A:L,12,FALSE)</f>
        <v>S</v>
      </c>
      <c r="S606" s="78"/>
      <c r="U606" s="41">
        <f t="shared" si="59"/>
        <v>1170</v>
      </c>
    </row>
    <row r="607" spans="1:21" ht="14.1" customHeight="1">
      <c r="A607" s="54">
        <f t="shared" si="54"/>
        <v>607</v>
      </c>
      <c r="B607" s="72" t="s">
        <v>576</v>
      </c>
      <c r="C607" s="72"/>
      <c r="D607" s="425" t="s">
        <v>579</v>
      </c>
      <c r="E607" s="425" t="s">
        <v>226</v>
      </c>
      <c r="F607" s="86" t="s">
        <v>596</v>
      </c>
      <c r="G607" s="86" t="s">
        <v>264</v>
      </c>
      <c r="H607" s="86" t="s">
        <v>265</v>
      </c>
      <c r="I607" s="86" t="s">
        <v>229</v>
      </c>
      <c r="J607" s="86">
        <v>60</v>
      </c>
      <c r="K607" s="381">
        <f t="shared" si="55"/>
        <v>200</v>
      </c>
      <c r="L607" s="75">
        <v>200</v>
      </c>
      <c r="M607" s="75"/>
      <c r="N607" s="76" t="e">
        <f t="shared" si="56"/>
        <v>#DIV/0!</v>
      </c>
      <c r="O607" s="76">
        <f t="shared" si="57"/>
        <v>0</v>
      </c>
      <c r="P607" s="77">
        <f>IF(L607="nio",0,IF(L607&gt;0,VLOOKUP(H607,'3-Productie normen'!A:J,VLOOKUP(L607,'3-Productie normen'!$B$33:$C$38,2,FALSE),FALSE)))/VLOOKUP(B607,'2-Kosten per locatie'!$A$12:$C$33,3,FALSE)</f>
        <v>0</v>
      </c>
      <c r="Q607" s="77">
        <f t="shared" si="58"/>
        <v>0</v>
      </c>
      <c r="R607" s="78" t="str">
        <f>VLOOKUP(H607,'3-Productie normen'!A:L,12,FALSE)</f>
        <v>L</v>
      </c>
      <c r="S607" s="78"/>
      <c r="U607" s="41">
        <f t="shared" si="59"/>
        <v>12000</v>
      </c>
    </row>
    <row r="608" spans="1:21" ht="14.1" customHeight="1">
      <c r="A608" s="54">
        <f t="shared" si="54"/>
        <v>608</v>
      </c>
      <c r="B608" s="72" t="s">
        <v>576</v>
      </c>
      <c r="C608" s="72"/>
      <c r="D608" s="425" t="s">
        <v>579</v>
      </c>
      <c r="E608" s="425" t="s">
        <v>301</v>
      </c>
      <c r="F608" s="86" t="s">
        <v>302</v>
      </c>
      <c r="G608" s="86" t="s">
        <v>308</v>
      </c>
      <c r="H608" s="86" t="s">
        <v>309</v>
      </c>
      <c r="I608" s="86" t="s">
        <v>229</v>
      </c>
      <c r="J608" s="86">
        <v>57.57</v>
      </c>
      <c r="K608" s="381">
        <f t="shared" si="55"/>
        <v>200</v>
      </c>
      <c r="L608" s="75">
        <v>200</v>
      </c>
      <c r="M608" s="75"/>
      <c r="N608" s="76" t="e">
        <f t="shared" si="56"/>
        <v>#DIV/0!</v>
      </c>
      <c r="O608" s="76">
        <f t="shared" si="57"/>
        <v>0</v>
      </c>
      <c r="P608" s="77">
        <f>IF(L608="nio",0,IF(L608&gt;0,VLOOKUP(H608,'3-Productie normen'!A:J,VLOOKUP(L608,'3-Productie normen'!$B$33:$C$38,2,FALSE),FALSE)))/VLOOKUP(B608,'2-Kosten per locatie'!$A$12:$C$33,3,FALSE)</f>
        <v>0</v>
      </c>
      <c r="Q608" s="77">
        <f t="shared" si="58"/>
        <v>0</v>
      </c>
      <c r="R608" s="78" t="str">
        <f>VLOOKUP(H608,'3-Productie normen'!A:L,12,FALSE)</f>
        <v>L</v>
      </c>
      <c r="S608" s="78"/>
      <c r="U608" s="41">
        <f t="shared" si="59"/>
        <v>11514</v>
      </c>
    </row>
    <row r="609" spans="1:21" ht="14.1" customHeight="1">
      <c r="A609" s="54">
        <f t="shared" si="54"/>
        <v>609</v>
      </c>
      <c r="B609" s="72" t="s">
        <v>576</v>
      </c>
      <c r="C609" s="72"/>
      <c r="D609" s="425" t="s">
        <v>579</v>
      </c>
      <c r="E609" s="425" t="s">
        <v>301</v>
      </c>
      <c r="F609" s="86" t="s">
        <v>305</v>
      </c>
      <c r="G609" s="86" t="s">
        <v>372</v>
      </c>
      <c r="H609" s="86" t="s">
        <v>17</v>
      </c>
      <c r="I609" s="86" t="s">
        <v>233</v>
      </c>
      <c r="J609" s="86">
        <v>4.8</v>
      </c>
      <c r="K609" s="381">
        <f t="shared" si="55"/>
        <v>200</v>
      </c>
      <c r="L609" s="75">
        <v>200</v>
      </c>
      <c r="M609" s="75"/>
      <c r="N609" s="76" t="e">
        <f t="shared" si="56"/>
        <v>#DIV/0!</v>
      </c>
      <c r="O609" s="76">
        <f t="shared" si="57"/>
        <v>0</v>
      </c>
      <c r="P609" s="77">
        <f>IF(L609="nio",0,IF(L609&gt;0,VLOOKUP(H609,'3-Productie normen'!A:J,VLOOKUP(L609,'3-Productie normen'!$B$33:$C$38,2,FALSE),FALSE)))/VLOOKUP(B609,'2-Kosten per locatie'!$A$12:$C$33,3,FALSE)</f>
        <v>0</v>
      </c>
      <c r="Q609" s="77">
        <f t="shared" si="58"/>
        <v>0</v>
      </c>
      <c r="R609" s="78" t="str">
        <f>VLOOKUP(H609,'3-Productie normen'!A:L,12,FALSE)</f>
        <v>S</v>
      </c>
      <c r="S609" s="78"/>
      <c r="U609" s="41">
        <f t="shared" si="59"/>
        <v>960</v>
      </c>
    </row>
    <row r="610" spans="1:21" ht="14.1" customHeight="1">
      <c r="A610" s="54">
        <f t="shared" si="54"/>
        <v>610</v>
      </c>
      <c r="B610" s="72" t="s">
        <v>576</v>
      </c>
      <c r="C610" s="72"/>
      <c r="D610" s="425" t="s">
        <v>579</v>
      </c>
      <c r="E610" s="425" t="s">
        <v>301</v>
      </c>
      <c r="F610" s="86" t="s">
        <v>306</v>
      </c>
      <c r="G610" s="86" t="s">
        <v>376</v>
      </c>
      <c r="H610" s="86" t="s">
        <v>100</v>
      </c>
      <c r="I610" s="86" t="s">
        <v>233</v>
      </c>
      <c r="J610" s="86">
        <v>2</v>
      </c>
      <c r="K610" s="381">
        <f t="shared" si="55"/>
        <v>0</v>
      </c>
      <c r="L610" s="75" t="s">
        <v>100</v>
      </c>
      <c r="M610" s="75"/>
      <c r="N610" s="76">
        <f t="shared" si="56"/>
        <v>0</v>
      </c>
      <c r="O610" s="76">
        <f t="shared" si="57"/>
        <v>0</v>
      </c>
      <c r="P610" s="77">
        <f>IF(L610="nio",0,IF(L610&gt;0,VLOOKUP(H610,'3-Productie normen'!A:J,VLOOKUP(L610,'3-Productie normen'!$B$33:$C$38,2,FALSE),FALSE)))/VLOOKUP(B610,'2-Kosten per locatie'!$A$12:$C$33,3,FALSE)</f>
        <v>0</v>
      </c>
      <c r="Q610" s="77">
        <f t="shared" si="58"/>
        <v>0</v>
      </c>
      <c r="R610" s="78">
        <f>VLOOKUP(H610,'3-Productie normen'!A:L,12,FALSE)</f>
        <v>0</v>
      </c>
      <c r="S610" s="78"/>
      <c r="U610" s="41">
        <f t="shared" si="59"/>
        <v>0</v>
      </c>
    </row>
    <row r="611" spans="1:21" ht="14.1" customHeight="1">
      <c r="A611" s="54">
        <f t="shared" si="54"/>
        <v>611</v>
      </c>
      <c r="B611" s="72" t="s">
        <v>576</v>
      </c>
      <c r="C611" s="72"/>
      <c r="D611" s="425" t="s">
        <v>579</v>
      </c>
      <c r="E611" s="425" t="s">
        <v>301</v>
      </c>
      <c r="F611" s="86" t="s">
        <v>379</v>
      </c>
      <c r="G611" s="86" t="s">
        <v>372</v>
      </c>
      <c r="H611" s="86" t="s">
        <v>17</v>
      </c>
      <c r="I611" s="86" t="s">
        <v>233</v>
      </c>
      <c r="J611" s="86">
        <v>4.8</v>
      </c>
      <c r="K611" s="381">
        <f t="shared" si="55"/>
        <v>200</v>
      </c>
      <c r="L611" s="75">
        <v>200</v>
      </c>
      <c r="M611" s="75"/>
      <c r="N611" s="76" t="e">
        <f t="shared" si="56"/>
        <v>#DIV/0!</v>
      </c>
      <c r="O611" s="76">
        <f t="shared" si="57"/>
        <v>0</v>
      </c>
      <c r="P611" s="77">
        <f>IF(L611="nio",0,IF(L611&gt;0,VLOOKUP(H611,'3-Productie normen'!A:J,VLOOKUP(L611,'3-Productie normen'!$B$33:$C$38,2,FALSE),FALSE)))/VLOOKUP(B611,'2-Kosten per locatie'!$A$12:$C$33,3,FALSE)</f>
        <v>0</v>
      </c>
      <c r="Q611" s="77">
        <f t="shared" si="58"/>
        <v>0</v>
      </c>
      <c r="R611" s="78" t="str">
        <f>VLOOKUP(H611,'3-Productie normen'!A:L,12,FALSE)</f>
        <v>S</v>
      </c>
      <c r="S611" s="78"/>
      <c r="U611" s="41">
        <f t="shared" si="59"/>
        <v>960</v>
      </c>
    </row>
    <row r="612" spans="1:21" ht="14.1" customHeight="1">
      <c r="A612" s="54">
        <f t="shared" si="54"/>
        <v>612</v>
      </c>
      <c r="B612" s="72" t="s">
        <v>576</v>
      </c>
      <c r="C612" s="72"/>
      <c r="D612" s="425" t="s">
        <v>579</v>
      </c>
      <c r="E612" s="425" t="s">
        <v>301</v>
      </c>
      <c r="F612" s="86" t="s">
        <v>307</v>
      </c>
      <c r="G612" s="86" t="s">
        <v>366</v>
      </c>
      <c r="H612" s="86" t="s">
        <v>259</v>
      </c>
      <c r="I612" s="86" t="s">
        <v>229</v>
      </c>
      <c r="J612" s="86">
        <v>27.7</v>
      </c>
      <c r="K612" s="381">
        <f t="shared" si="55"/>
        <v>200</v>
      </c>
      <c r="L612" s="75">
        <v>200</v>
      </c>
      <c r="M612" s="75"/>
      <c r="N612" s="76" t="e">
        <f t="shared" si="56"/>
        <v>#DIV/0!</v>
      </c>
      <c r="O612" s="76">
        <f t="shared" si="57"/>
        <v>0</v>
      </c>
      <c r="P612" s="77">
        <f>IF(L612="nio",0,IF(L612&gt;0,VLOOKUP(H612,'3-Productie normen'!A:J,VLOOKUP(L612,'3-Productie normen'!$B$33:$C$38,2,FALSE),FALSE)))/VLOOKUP(B612,'2-Kosten per locatie'!$A$12:$C$33,3,FALSE)</f>
        <v>0</v>
      </c>
      <c r="Q612" s="77">
        <f t="shared" si="58"/>
        <v>0</v>
      </c>
      <c r="R612" s="78" t="str">
        <f>VLOOKUP(H612,'3-Productie normen'!A:L,12,FALSE)</f>
        <v>V</v>
      </c>
      <c r="S612" s="78"/>
      <c r="U612" s="41">
        <f t="shared" si="59"/>
        <v>5540</v>
      </c>
    </row>
    <row r="613" spans="1:21" ht="14.1" customHeight="1">
      <c r="A613" s="54">
        <f t="shared" si="54"/>
        <v>613</v>
      </c>
      <c r="B613" s="72" t="s">
        <v>576</v>
      </c>
      <c r="C613" s="72"/>
      <c r="D613" s="425" t="s">
        <v>579</v>
      </c>
      <c r="E613" s="425" t="s">
        <v>301</v>
      </c>
      <c r="F613" s="86" t="s">
        <v>310</v>
      </c>
      <c r="G613" s="86" t="s">
        <v>308</v>
      </c>
      <c r="H613" s="86" t="s">
        <v>309</v>
      </c>
      <c r="I613" s="86" t="s">
        <v>229</v>
      </c>
      <c r="J613" s="86">
        <v>55.8</v>
      </c>
      <c r="K613" s="381">
        <f t="shared" si="55"/>
        <v>200</v>
      </c>
      <c r="L613" s="75">
        <v>200</v>
      </c>
      <c r="M613" s="75"/>
      <c r="N613" s="76" t="e">
        <f t="shared" si="56"/>
        <v>#DIV/0!</v>
      </c>
      <c r="O613" s="76">
        <f t="shared" si="57"/>
        <v>0</v>
      </c>
      <c r="P613" s="77">
        <f>IF(L613="nio",0,IF(L613&gt;0,VLOOKUP(H613,'3-Productie normen'!A:J,VLOOKUP(L613,'3-Productie normen'!$B$33:$C$38,2,FALSE),FALSE)))/VLOOKUP(B613,'2-Kosten per locatie'!$A$12:$C$33,3,FALSE)</f>
        <v>0</v>
      </c>
      <c r="Q613" s="77">
        <f t="shared" si="58"/>
        <v>0</v>
      </c>
      <c r="R613" s="78" t="str">
        <f>VLOOKUP(H613,'3-Productie normen'!A:L,12,FALSE)</f>
        <v>L</v>
      </c>
      <c r="S613" s="78"/>
      <c r="U613" s="41">
        <f t="shared" si="59"/>
        <v>11160</v>
      </c>
    </row>
    <row r="614" spans="1:21" ht="14.1" customHeight="1">
      <c r="A614" s="54">
        <f t="shared" si="54"/>
        <v>614</v>
      </c>
      <c r="B614" s="72" t="s">
        <v>576</v>
      </c>
      <c r="C614" s="72"/>
      <c r="D614" s="425" t="s">
        <v>579</v>
      </c>
      <c r="E614" s="425" t="s">
        <v>301</v>
      </c>
      <c r="F614" s="86" t="s">
        <v>312</v>
      </c>
      <c r="G614" s="86" t="s">
        <v>258</v>
      </c>
      <c r="H614" s="86" t="s">
        <v>259</v>
      </c>
      <c r="I614" s="86" t="s">
        <v>229</v>
      </c>
      <c r="J614" s="86">
        <v>27.26</v>
      </c>
      <c r="K614" s="381">
        <f t="shared" si="55"/>
        <v>200</v>
      </c>
      <c r="L614" s="75">
        <v>200</v>
      </c>
      <c r="M614" s="75"/>
      <c r="N614" s="76" t="e">
        <f t="shared" si="56"/>
        <v>#DIV/0!</v>
      </c>
      <c r="O614" s="76">
        <f t="shared" si="57"/>
        <v>0</v>
      </c>
      <c r="P614" s="77">
        <f>IF(L614="nio",0,IF(L614&gt;0,VLOOKUP(H614,'3-Productie normen'!A:J,VLOOKUP(L614,'3-Productie normen'!$B$33:$C$38,2,FALSE),FALSE)))/VLOOKUP(B614,'2-Kosten per locatie'!$A$12:$C$33,3,FALSE)</f>
        <v>0</v>
      </c>
      <c r="Q614" s="77">
        <f t="shared" si="58"/>
        <v>0</v>
      </c>
      <c r="R614" s="78" t="str">
        <f>VLOOKUP(H614,'3-Productie normen'!A:L,12,FALSE)</f>
        <v>V</v>
      </c>
      <c r="S614" s="78"/>
      <c r="U614" s="41">
        <f t="shared" si="59"/>
        <v>5452</v>
      </c>
    </row>
    <row r="615" spans="1:21" ht="14.1" customHeight="1">
      <c r="A615" s="54">
        <f t="shared" si="54"/>
        <v>615</v>
      </c>
      <c r="B615" s="72" t="s">
        <v>576</v>
      </c>
      <c r="C615" s="72"/>
      <c r="D615" s="425" t="s">
        <v>579</v>
      </c>
      <c r="E615" s="425" t="s">
        <v>301</v>
      </c>
      <c r="F615" s="86" t="s">
        <v>313</v>
      </c>
      <c r="G615" s="86" t="s">
        <v>258</v>
      </c>
      <c r="H615" s="86" t="s">
        <v>259</v>
      </c>
      <c r="I615" s="86" t="s">
        <v>229</v>
      </c>
      <c r="J615" s="86">
        <v>27</v>
      </c>
      <c r="K615" s="381">
        <f t="shared" si="55"/>
        <v>200</v>
      </c>
      <c r="L615" s="75">
        <v>200</v>
      </c>
      <c r="M615" s="75"/>
      <c r="N615" s="76" t="e">
        <f t="shared" si="56"/>
        <v>#DIV/0!</v>
      </c>
      <c r="O615" s="76">
        <f t="shared" si="57"/>
        <v>0</v>
      </c>
      <c r="P615" s="77">
        <f>IF(L615="nio",0,IF(L615&gt;0,VLOOKUP(H615,'3-Productie normen'!A:J,VLOOKUP(L615,'3-Productie normen'!$B$33:$C$38,2,FALSE),FALSE)))/VLOOKUP(B615,'2-Kosten per locatie'!$A$12:$C$33,3,FALSE)</f>
        <v>0</v>
      </c>
      <c r="Q615" s="77">
        <f t="shared" si="58"/>
        <v>0</v>
      </c>
      <c r="R615" s="78" t="str">
        <f>VLOOKUP(H615,'3-Productie normen'!A:L,12,FALSE)</f>
        <v>V</v>
      </c>
      <c r="S615" s="78"/>
      <c r="U615" s="41">
        <f t="shared" si="59"/>
        <v>5400</v>
      </c>
    </row>
    <row r="616" spans="1:21" ht="14.1" customHeight="1">
      <c r="A616" s="54">
        <f t="shared" si="54"/>
        <v>616</v>
      </c>
      <c r="B616" s="72" t="s">
        <v>576</v>
      </c>
      <c r="C616" s="72"/>
      <c r="D616" s="425" t="s">
        <v>579</v>
      </c>
      <c r="E616" s="425" t="s">
        <v>301</v>
      </c>
      <c r="F616" s="86" t="s">
        <v>315</v>
      </c>
      <c r="G616" s="86" t="s">
        <v>366</v>
      </c>
      <c r="H616" s="86" t="s">
        <v>259</v>
      </c>
      <c r="I616" s="86" t="s">
        <v>229</v>
      </c>
      <c r="J616" s="86">
        <v>26.6</v>
      </c>
      <c r="K616" s="381">
        <f t="shared" si="55"/>
        <v>200</v>
      </c>
      <c r="L616" s="75">
        <v>200</v>
      </c>
      <c r="M616" s="75"/>
      <c r="N616" s="76" t="e">
        <f t="shared" si="56"/>
        <v>#DIV/0!</v>
      </c>
      <c r="O616" s="76">
        <f t="shared" si="57"/>
        <v>0</v>
      </c>
      <c r="P616" s="77">
        <f>IF(L616="nio",0,IF(L616&gt;0,VLOOKUP(H616,'3-Productie normen'!A:J,VLOOKUP(L616,'3-Productie normen'!$B$33:$C$38,2,FALSE),FALSE)))/VLOOKUP(B616,'2-Kosten per locatie'!$A$12:$C$33,3,FALSE)</f>
        <v>0</v>
      </c>
      <c r="Q616" s="77">
        <f t="shared" si="58"/>
        <v>0</v>
      </c>
      <c r="R616" s="78" t="str">
        <f>VLOOKUP(H616,'3-Productie normen'!A:L,12,FALSE)</f>
        <v>V</v>
      </c>
      <c r="S616" s="78"/>
      <c r="U616" s="41">
        <f t="shared" si="59"/>
        <v>5320</v>
      </c>
    </row>
    <row r="617" spans="1:21" ht="14.1" customHeight="1">
      <c r="A617" s="54">
        <f t="shared" si="54"/>
        <v>617</v>
      </c>
      <c r="B617" s="72" t="s">
        <v>576</v>
      </c>
      <c r="C617" s="72"/>
      <c r="D617" s="425" t="s">
        <v>579</v>
      </c>
      <c r="E617" s="425" t="s">
        <v>301</v>
      </c>
      <c r="F617" s="86" t="s">
        <v>316</v>
      </c>
      <c r="G617" s="86" t="s">
        <v>308</v>
      </c>
      <c r="H617" s="86" t="s">
        <v>309</v>
      </c>
      <c r="I617" s="86" t="s">
        <v>229</v>
      </c>
      <c r="J617" s="86">
        <v>55.8</v>
      </c>
      <c r="K617" s="381">
        <f t="shared" si="55"/>
        <v>200</v>
      </c>
      <c r="L617" s="75">
        <v>200</v>
      </c>
      <c r="M617" s="75"/>
      <c r="N617" s="76" t="e">
        <f t="shared" si="56"/>
        <v>#DIV/0!</v>
      </c>
      <c r="O617" s="76">
        <f t="shared" si="57"/>
        <v>0</v>
      </c>
      <c r="P617" s="77">
        <f>IF(L617="nio",0,IF(L617&gt;0,VLOOKUP(H617,'3-Productie normen'!A:J,VLOOKUP(L617,'3-Productie normen'!$B$33:$C$38,2,FALSE),FALSE)))/VLOOKUP(B617,'2-Kosten per locatie'!$A$12:$C$33,3,FALSE)</f>
        <v>0</v>
      </c>
      <c r="Q617" s="77">
        <f t="shared" si="58"/>
        <v>0</v>
      </c>
      <c r="R617" s="78" t="str">
        <f>VLOOKUP(H617,'3-Productie normen'!A:L,12,FALSE)</f>
        <v>L</v>
      </c>
      <c r="S617" s="78"/>
      <c r="U617" s="41">
        <f t="shared" si="59"/>
        <v>11160</v>
      </c>
    </row>
    <row r="618" spans="1:21" ht="14.1" customHeight="1">
      <c r="A618" s="54">
        <f t="shared" si="54"/>
        <v>618</v>
      </c>
      <c r="B618" s="72" t="s">
        <v>576</v>
      </c>
      <c r="C618" s="72"/>
      <c r="D618" s="425" t="s">
        <v>579</v>
      </c>
      <c r="E618" s="425" t="s">
        <v>301</v>
      </c>
      <c r="F618" s="86" t="s">
        <v>317</v>
      </c>
      <c r="G618" s="86" t="s">
        <v>308</v>
      </c>
      <c r="H618" s="86" t="s">
        <v>309</v>
      </c>
      <c r="I618" s="86" t="s">
        <v>229</v>
      </c>
      <c r="J618" s="86">
        <v>55.8</v>
      </c>
      <c r="K618" s="381">
        <f t="shared" si="55"/>
        <v>200</v>
      </c>
      <c r="L618" s="75">
        <v>200</v>
      </c>
      <c r="M618" s="75"/>
      <c r="N618" s="76" t="e">
        <f t="shared" si="56"/>
        <v>#DIV/0!</v>
      </c>
      <c r="O618" s="76">
        <f t="shared" si="57"/>
        <v>0</v>
      </c>
      <c r="P618" s="77">
        <f>IF(L618="nio",0,IF(L618&gt;0,VLOOKUP(H618,'3-Productie normen'!A:J,VLOOKUP(L618,'3-Productie normen'!$B$33:$C$38,2,FALSE),FALSE)))/VLOOKUP(B618,'2-Kosten per locatie'!$A$12:$C$33,3,FALSE)</f>
        <v>0</v>
      </c>
      <c r="Q618" s="77">
        <f t="shared" si="58"/>
        <v>0</v>
      </c>
      <c r="R618" s="78" t="str">
        <f>VLOOKUP(H618,'3-Productie normen'!A:L,12,FALSE)</f>
        <v>L</v>
      </c>
      <c r="S618" s="78"/>
      <c r="U618" s="41">
        <f t="shared" si="59"/>
        <v>11160</v>
      </c>
    </row>
    <row r="619" spans="1:21" ht="14.1" customHeight="1">
      <c r="A619" s="54">
        <f t="shared" si="54"/>
        <v>619</v>
      </c>
      <c r="B619" s="72" t="s">
        <v>576</v>
      </c>
      <c r="C619" s="72"/>
      <c r="D619" s="425" t="s">
        <v>579</v>
      </c>
      <c r="E619" s="425" t="s">
        <v>301</v>
      </c>
      <c r="F619" s="86" t="s">
        <v>318</v>
      </c>
      <c r="G619" s="86" t="s">
        <v>372</v>
      </c>
      <c r="H619" s="86" t="s">
        <v>17</v>
      </c>
      <c r="I619" s="86" t="s">
        <v>233</v>
      </c>
      <c r="J619" s="86">
        <v>4.8</v>
      </c>
      <c r="K619" s="381">
        <f t="shared" si="55"/>
        <v>200</v>
      </c>
      <c r="L619" s="75">
        <v>200</v>
      </c>
      <c r="M619" s="75"/>
      <c r="N619" s="76" t="e">
        <f t="shared" si="56"/>
        <v>#DIV/0!</v>
      </c>
      <c r="O619" s="76">
        <f t="shared" si="57"/>
        <v>0</v>
      </c>
      <c r="P619" s="77">
        <f>IF(L619="nio",0,IF(L619&gt;0,VLOOKUP(H619,'3-Productie normen'!A:J,VLOOKUP(L619,'3-Productie normen'!$B$33:$C$38,2,FALSE),FALSE)))/VLOOKUP(B619,'2-Kosten per locatie'!$A$12:$C$33,3,FALSE)</f>
        <v>0</v>
      </c>
      <c r="Q619" s="77">
        <f t="shared" si="58"/>
        <v>0</v>
      </c>
      <c r="R619" s="78" t="str">
        <f>VLOOKUP(H619,'3-Productie normen'!A:L,12,FALSE)</f>
        <v>S</v>
      </c>
      <c r="S619" s="78"/>
      <c r="U619" s="41">
        <f t="shared" si="59"/>
        <v>960</v>
      </c>
    </row>
    <row r="620" spans="1:21" ht="14.1" customHeight="1">
      <c r="A620" s="54">
        <f t="shared" si="54"/>
        <v>620</v>
      </c>
      <c r="B620" s="72" t="s">
        <v>576</v>
      </c>
      <c r="C620" s="72"/>
      <c r="D620" s="425" t="s">
        <v>579</v>
      </c>
      <c r="E620" s="425" t="s">
        <v>301</v>
      </c>
      <c r="F620" s="86" t="s">
        <v>319</v>
      </c>
      <c r="G620" s="86" t="s">
        <v>370</v>
      </c>
      <c r="H620" s="86" t="s">
        <v>17</v>
      </c>
      <c r="I620" s="86" t="s">
        <v>233</v>
      </c>
      <c r="J620" s="86">
        <v>2.25</v>
      </c>
      <c r="K620" s="381">
        <f t="shared" si="55"/>
        <v>200</v>
      </c>
      <c r="L620" s="75">
        <v>200</v>
      </c>
      <c r="M620" s="75"/>
      <c r="N620" s="76" t="e">
        <f t="shared" si="56"/>
        <v>#DIV/0!</v>
      </c>
      <c r="O620" s="76">
        <f t="shared" si="57"/>
        <v>0</v>
      </c>
      <c r="P620" s="77">
        <f>IF(L620="nio",0,IF(L620&gt;0,VLOOKUP(H620,'3-Productie normen'!A:J,VLOOKUP(L620,'3-Productie normen'!$B$33:$C$38,2,FALSE),FALSE)))/VLOOKUP(B620,'2-Kosten per locatie'!$A$12:$C$33,3,FALSE)</f>
        <v>0</v>
      </c>
      <c r="Q620" s="77">
        <f t="shared" si="58"/>
        <v>0</v>
      </c>
      <c r="R620" s="78" t="str">
        <f>VLOOKUP(H620,'3-Productie normen'!A:L,12,FALSE)</f>
        <v>S</v>
      </c>
      <c r="S620" s="78"/>
      <c r="U620" s="41">
        <f t="shared" si="59"/>
        <v>450</v>
      </c>
    </row>
    <row r="621" spans="1:21" ht="14.1" customHeight="1">
      <c r="A621" s="54">
        <f t="shared" si="54"/>
        <v>621</v>
      </c>
      <c r="B621" s="72" t="s">
        <v>576</v>
      </c>
      <c r="C621" s="72"/>
      <c r="D621" s="425" t="s">
        <v>579</v>
      </c>
      <c r="E621" s="425" t="s">
        <v>301</v>
      </c>
      <c r="F621" s="86" t="s">
        <v>320</v>
      </c>
      <c r="G621" s="86" t="s">
        <v>372</v>
      </c>
      <c r="H621" s="86" t="s">
        <v>17</v>
      </c>
      <c r="I621" s="86" t="s">
        <v>233</v>
      </c>
      <c r="J621" s="86">
        <v>6.3</v>
      </c>
      <c r="K621" s="381">
        <f t="shared" si="55"/>
        <v>200</v>
      </c>
      <c r="L621" s="75">
        <v>200</v>
      </c>
      <c r="M621" s="75"/>
      <c r="N621" s="76" t="e">
        <f t="shared" si="56"/>
        <v>#DIV/0!</v>
      </c>
      <c r="O621" s="76">
        <f t="shared" si="57"/>
        <v>0</v>
      </c>
      <c r="P621" s="77">
        <f>IF(L621="nio",0,IF(L621&gt;0,VLOOKUP(H621,'3-Productie normen'!A:J,VLOOKUP(L621,'3-Productie normen'!$B$33:$C$38,2,FALSE),FALSE)))/VLOOKUP(B621,'2-Kosten per locatie'!$A$12:$C$33,3,FALSE)</f>
        <v>0</v>
      </c>
      <c r="Q621" s="77">
        <f t="shared" si="58"/>
        <v>0</v>
      </c>
      <c r="R621" s="78" t="str">
        <f>VLOOKUP(H621,'3-Productie normen'!A:L,12,FALSE)</f>
        <v>S</v>
      </c>
      <c r="S621" s="78"/>
      <c r="U621" s="41">
        <f t="shared" si="59"/>
        <v>1260</v>
      </c>
    </row>
    <row r="622" spans="1:21" ht="14.1" customHeight="1">
      <c r="A622" s="54">
        <f t="shared" si="54"/>
        <v>622</v>
      </c>
      <c r="B622" s="72" t="s">
        <v>576</v>
      </c>
      <c r="C622" s="72"/>
      <c r="D622" s="425" t="s">
        <v>579</v>
      </c>
      <c r="E622" s="425" t="s">
        <v>301</v>
      </c>
      <c r="F622" s="86" t="s">
        <v>321</v>
      </c>
      <c r="G622" s="86" t="s">
        <v>308</v>
      </c>
      <c r="H622" s="86" t="s">
        <v>309</v>
      </c>
      <c r="I622" s="86" t="s">
        <v>229</v>
      </c>
      <c r="J622" s="86">
        <v>57.2</v>
      </c>
      <c r="K622" s="381">
        <f t="shared" si="55"/>
        <v>200</v>
      </c>
      <c r="L622" s="75">
        <v>200</v>
      </c>
      <c r="M622" s="75"/>
      <c r="N622" s="76" t="e">
        <f t="shared" si="56"/>
        <v>#DIV/0!</v>
      </c>
      <c r="O622" s="76">
        <f t="shared" si="57"/>
        <v>0</v>
      </c>
      <c r="P622" s="77">
        <f>IF(L622="nio",0,IF(L622&gt;0,VLOOKUP(H622,'3-Productie normen'!A:J,VLOOKUP(L622,'3-Productie normen'!$B$33:$C$38,2,FALSE),FALSE)))/VLOOKUP(B622,'2-Kosten per locatie'!$A$12:$C$33,3,FALSE)</f>
        <v>0</v>
      </c>
      <c r="Q622" s="77">
        <f t="shared" si="58"/>
        <v>0</v>
      </c>
      <c r="R622" s="78" t="str">
        <f>VLOOKUP(H622,'3-Productie normen'!A:L,12,FALSE)</f>
        <v>L</v>
      </c>
      <c r="S622" s="78"/>
      <c r="U622" s="41">
        <f t="shared" si="59"/>
        <v>11440</v>
      </c>
    </row>
    <row r="623" spans="1:21" ht="14.1" customHeight="1">
      <c r="A623" s="54">
        <f t="shared" si="54"/>
        <v>623</v>
      </c>
      <c r="B623" s="72" t="s">
        <v>576</v>
      </c>
      <c r="C623" s="72"/>
      <c r="D623" s="425" t="s">
        <v>579</v>
      </c>
      <c r="E623" s="425" t="s">
        <v>301</v>
      </c>
      <c r="F623" s="86" t="s">
        <v>323</v>
      </c>
      <c r="G623" s="86" t="s">
        <v>366</v>
      </c>
      <c r="H623" s="86" t="s">
        <v>259</v>
      </c>
      <c r="I623" s="86" t="s">
        <v>229</v>
      </c>
      <c r="J623" s="86">
        <v>31.95</v>
      </c>
      <c r="K623" s="381">
        <f t="shared" si="55"/>
        <v>200</v>
      </c>
      <c r="L623" s="75">
        <v>200</v>
      </c>
      <c r="M623" s="75"/>
      <c r="N623" s="76" t="e">
        <f t="shared" si="56"/>
        <v>#DIV/0!</v>
      </c>
      <c r="O623" s="76">
        <f t="shared" si="57"/>
        <v>0</v>
      </c>
      <c r="P623" s="77">
        <f>IF(L623="nio",0,IF(L623&gt;0,VLOOKUP(H623,'3-Productie normen'!A:J,VLOOKUP(L623,'3-Productie normen'!$B$33:$C$38,2,FALSE),FALSE)))/VLOOKUP(B623,'2-Kosten per locatie'!$A$12:$C$33,3,FALSE)</f>
        <v>0</v>
      </c>
      <c r="Q623" s="77">
        <f t="shared" si="58"/>
        <v>0</v>
      </c>
      <c r="R623" s="78" t="str">
        <f>VLOOKUP(H623,'3-Productie normen'!A:L,12,FALSE)</f>
        <v>V</v>
      </c>
      <c r="S623" s="78"/>
      <c r="U623" s="41">
        <f t="shared" si="59"/>
        <v>6390</v>
      </c>
    </row>
    <row r="624" spans="1:21" ht="14.1" customHeight="1">
      <c r="A624" s="54">
        <f t="shared" si="54"/>
        <v>624</v>
      </c>
      <c r="B624" s="72" t="s">
        <v>576</v>
      </c>
      <c r="C624" s="72"/>
      <c r="D624" s="425" t="s">
        <v>579</v>
      </c>
      <c r="E624" s="425" t="s">
        <v>301</v>
      </c>
      <c r="F624" s="86" t="s">
        <v>324</v>
      </c>
      <c r="G624" s="86" t="s">
        <v>372</v>
      </c>
      <c r="H624" s="86" t="s">
        <v>17</v>
      </c>
      <c r="I624" s="86" t="s">
        <v>233</v>
      </c>
      <c r="J624" s="86">
        <v>7.35</v>
      </c>
      <c r="K624" s="381">
        <f t="shared" si="55"/>
        <v>200</v>
      </c>
      <c r="L624" s="75">
        <v>200</v>
      </c>
      <c r="M624" s="75"/>
      <c r="N624" s="76" t="e">
        <f t="shared" si="56"/>
        <v>#DIV/0!</v>
      </c>
      <c r="O624" s="76">
        <f t="shared" si="57"/>
        <v>0</v>
      </c>
      <c r="P624" s="77">
        <f>IF(L624="nio",0,IF(L624&gt;0,VLOOKUP(H624,'3-Productie normen'!A:J,VLOOKUP(L624,'3-Productie normen'!$B$33:$C$38,2,FALSE),FALSE)))/VLOOKUP(B624,'2-Kosten per locatie'!$A$12:$C$33,3,FALSE)</f>
        <v>0</v>
      </c>
      <c r="Q624" s="77">
        <f t="shared" si="58"/>
        <v>0</v>
      </c>
      <c r="R624" s="78" t="str">
        <f>VLOOKUP(H624,'3-Productie normen'!A:L,12,FALSE)</f>
        <v>S</v>
      </c>
      <c r="S624" s="78"/>
      <c r="U624" s="41">
        <f t="shared" si="59"/>
        <v>1470</v>
      </c>
    </row>
    <row r="625" spans="1:21" ht="14.1" customHeight="1">
      <c r="A625" s="54">
        <f t="shared" si="54"/>
        <v>625</v>
      </c>
      <c r="B625" s="72" t="s">
        <v>576</v>
      </c>
      <c r="C625" s="72"/>
      <c r="D625" s="425" t="s">
        <v>579</v>
      </c>
      <c r="E625" s="425" t="s">
        <v>301</v>
      </c>
      <c r="F625" s="86" t="s">
        <v>325</v>
      </c>
      <c r="G625" s="86" t="s">
        <v>370</v>
      </c>
      <c r="H625" s="86" t="s">
        <v>17</v>
      </c>
      <c r="I625" s="86" t="s">
        <v>233</v>
      </c>
      <c r="J625" s="86">
        <v>2.1</v>
      </c>
      <c r="K625" s="381">
        <f t="shared" si="55"/>
        <v>200</v>
      </c>
      <c r="L625" s="75">
        <v>200</v>
      </c>
      <c r="M625" s="75"/>
      <c r="N625" s="76" t="e">
        <f t="shared" si="56"/>
        <v>#DIV/0!</v>
      </c>
      <c r="O625" s="76">
        <f t="shared" si="57"/>
        <v>0</v>
      </c>
      <c r="P625" s="77">
        <f>IF(L625="nio",0,IF(L625&gt;0,VLOOKUP(H625,'3-Productie normen'!A:J,VLOOKUP(L625,'3-Productie normen'!$B$33:$C$38,2,FALSE),FALSE)))/VLOOKUP(B625,'2-Kosten per locatie'!$A$12:$C$33,3,FALSE)</f>
        <v>0</v>
      </c>
      <c r="Q625" s="77">
        <f t="shared" si="58"/>
        <v>0</v>
      </c>
      <c r="R625" s="78" t="str">
        <f>VLOOKUP(H625,'3-Productie normen'!A:L,12,FALSE)</f>
        <v>S</v>
      </c>
      <c r="S625" s="78"/>
      <c r="U625" s="41">
        <f t="shared" si="59"/>
        <v>420</v>
      </c>
    </row>
    <row r="626" spans="1:21" ht="14.1" customHeight="1">
      <c r="A626" s="54">
        <f t="shared" si="54"/>
        <v>626</v>
      </c>
      <c r="B626" s="72" t="s">
        <v>576</v>
      </c>
      <c r="C626" s="72"/>
      <c r="D626" s="425" t="s">
        <v>579</v>
      </c>
      <c r="E626" s="425" t="s">
        <v>301</v>
      </c>
      <c r="F626" s="86" t="s">
        <v>326</v>
      </c>
      <c r="G626" s="86" t="s">
        <v>308</v>
      </c>
      <c r="H626" s="86" t="s">
        <v>309</v>
      </c>
      <c r="I626" s="86" t="s">
        <v>229</v>
      </c>
      <c r="J626" s="86">
        <v>55.8</v>
      </c>
      <c r="K626" s="381">
        <f t="shared" si="55"/>
        <v>200</v>
      </c>
      <c r="L626" s="75">
        <v>200</v>
      </c>
      <c r="M626" s="75"/>
      <c r="N626" s="76" t="e">
        <f t="shared" si="56"/>
        <v>#DIV/0!</v>
      </c>
      <c r="O626" s="76">
        <f t="shared" si="57"/>
        <v>0</v>
      </c>
      <c r="P626" s="77">
        <f>IF(L626="nio",0,IF(L626&gt;0,VLOOKUP(H626,'3-Productie normen'!A:J,VLOOKUP(L626,'3-Productie normen'!$B$33:$C$38,2,FALSE),FALSE)))/VLOOKUP(B626,'2-Kosten per locatie'!$A$12:$C$33,3,FALSE)</f>
        <v>0</v>
      </c>
      <c r="Q626" s="77">
        <f t="shared" si="58"/>
        <v>0</v>
      </c>
      <c r="R626" s="78" t="str">
        <f>VLOOKUP(H626,'3-Productie normen'!A:L,12,FALSE)</f>
        <v>L</v>
      </c>
      <c r="S626" s="78"/>
      <c r="U626" s="41">
        <f t="shared" si="59"/>
        <v>11160</v>
      </c>
    </row>
    <row r="627" spans="1:21" ht="14.1" customHeight="1">
      <c r="A627" s="54">
        <f t="shared" si="54"/>
        <v>627</v>
      </c>
      <c r="B627" s="72" t="s">
        <v>576</v>
      </c>
      <c r="C627" s="72"/>
      <c r="D627" s="425" t="s">
        <v>579</v>
      </c>
      <c r="E627" s="425" t="s">
        <v>301</v>
      </c>
      <c r="F627" s="86" t="s">
        <v>327</v>
      </c>
      <c r="G627" s="86" t="s">
        <v>308</v>
      </c>
      <c r="H627" s="86" t="s">
        <v>309</v>
      </c>
      <c r="I627" s="86" t="s">
        <v>229</v>
      </c>
      <c r="J627" s="86">
        <v>55.8</v>
      </c>
      <c r="K627" s="381">
        <f t="shared" si="55"/>
        <v>200</v>
      </c>
      <c r="L627" s="75">
        <v>200</v>
      </c>
      <c r="M627" s="75"/>
      <c r="N627" s="76" t="e">
        <f t="shared" si="56"/>
        <v>#DIV/0!</v>
      </c>
      <c r="O627" s="76">
        <f t="shared" si="57"/>
        <v>0</v>
      </c>
      <c r="P627" s="77">
        <f>IF(L627="nio",0,IF(L627&gt;0,VLOOKUP(H627,'3-Productie normen'!A:J,VLOOKUP(L627,'3-Productie normen'!$B$33:$C$38,2,FALSE),FALSE)))/VLOOKUP(B627,'2-Kosten per locatie'!$A$12:$C$33,3,FALSE)</f>
        <v>0</v>
      </c>
      <c r="Q627" s="77">
        <f t="shared" si="58"/>
        <v>0</v>
      </c>
      <c r="R627" s="78" t="str">
        <f>VLOOKUP(H627,'3-Productie normen'!A:L,12,FALSE)</f>
        <v>L</v>
      </c>
      <c r="S627" s="78"/>
      <c r="U627" s="41">
        <f t="shared" si="59"/>
        <v>11160</v>
      </c>
    </row>
    <row r="628" spans="1:21" ht="14.1" customHeight="1">
      <c r="A628" s="54">
        <f t="shared" si="54"/>
        <v>628</v>
      </c>
      <c r="B628" s="72" t="s">
        <v>576</v>
      </c>
      <c r="C628" s="72"/>
      <c r="D628" s="425" t="s">
        <v>579</v>
      </c>
      <c r="E628" s="425" t="s">
        <v>301</v>
      </c>
      <c r="F628" s="86" t="s">
        <v>328</v>
      </c>
      <c r="G628" s="86" t="s">
        <v>258</v>
      </c>
      <c r="H628" s="86" t="s">
        <v>259</v>
      </c>
      <c r="I628" s="86" t="s">
        <v>229</v>
      </c>
      <c r="J628" s="86">
        <v>30.85</v>
      </c>
      <c r="K628" s="381">
        <f t="shared" si="55"/>
        <v>200</v>
      </c>
      <c r="L628" s="75">
        <v>200</v>
      </c>
      <c r="M628" s="75"/>
      <c r="N628" s="76" t="e">
        <f t="shared" si="56"/>
        <v>#DIV/0!</v>
      </c>
      <c r="O628" s="76">
        <f t="shared" si="57"/>
        <v>0</v>
      </c>
      <c r="P628" s="77">
        <f>IF(L628="nio",0,IF(L628&gt;0,VLOOKUP(H628,'3-Productie normen'!A:J,VLOOKUP(L628,'3-Productie normen'!$B$33:$C$38,2,FALSE),FALSE)))/VLOOKUP(B628,'2-Kosten per locatie'!$A$12:$C$33,3,FALSE)</f>
        <v>0</v>
      </c>
      <c r="Q628" s="77">
        <f t="shared" si="58"/>
        <v>0</v>
      </c>
      <c r="R628" s="78" t="str">
        <f>VLOOKUP(H628,'3-Productie normen'!A:L,12,FALSE)</f>
        <v>V</v>
      </c>
      <c r="S628" s="78"/>
      <c r="U628" s="41">
        <f t="shared" si="59"/>
        <v>6170</v>
      </c>
    </row>
    <row r="629" spans="1:21" ht="14.1" customHeight="1">
      <c r="A629" s="54">
        <f t="shared" si="54"/>
        <v>629</v>
      </c>
      <c r="B629" s="72" t="s">
        <v>576</v>
      </c>
      <c r="C629" s="72"/>
      <c r="D629" s="425" t="s">
        <v>579</v>
      </c>
      <c r="E629" s="425" t="s">
        <v>301</v>
      </c>
      <c r="F629" s="86" t="s">
        <v>329</v>
      </c>
      <c r="G629" s="86" t="s">
        <v>308</v>
      </c>
      <c r="H629" s="86" t="s">
        <v>309</v>
      </c>
      <c r="I629" s="86" t="s">
        <v>229</v>
      </c>
      <c r="J629" s="86">
        <v>53.5</v>
      </c>
      <c r="K629" s="381">
        <f t="shared" si="55"/>
        <v>200</v>
      </c>
      <c r="L629" s="75">
        <v>200</v>
      </c>
      <c r="M629" s="75"/>
      <c r="N629" s="76" t="e">
        <f t="shared" si="56"/>
        <v>#DIV/0!</v>
      </c>
      <c r="O629" s="76">
        <f t="shared" si="57"/>
        <v>0</v>
      </c>
      <c r="P629" s="77">
        <f>IF(L629="nio",0,IF(L629&gt;0,VLOOKUP(H629,'3-Productie normen'!A:J,VLOOKUP(L629,'3-Productie normen'!$B$33:$C$38,2,FALSE),FALSE)))/VLOOKUP(B629,'2-Kosten per locatie'!$A$12:$C$33,3,FALSE)</f>
        <v>0</v>
      </c>
      <c r="Q629" s="77">
        <f t="shared" si="58"/>
        <v>0</v>
      </c>
      <c r="R629" s="78" t="str">
        <f>VLOOKUP(H629,'3-Productie normen'!A:L,12,FALSE)</f>
        <v>L</v>
      </c>
      <c r="S629" s="78"/>
      <c r="U629" s="41">
        <f t="shared" si="59"/>
        <v>10700</v>
      </c>
    </row>
    <row r="630" spans="1:21" ht="14.1" customHeight="1">
      <c r="A630" s="54">
        <f t="shared" si="54"/>
        <v>630</v>
      </c>
      <c r="B630" s="72" t="s">
        <v>576</v>
      </c>
      <c r="C630" s="72"/>
      <c r="D630" s="425" t="s">
        <v>579</v>
      </c>
      <c r="E630" s="425" t="s">
        <v>301</v>
      </c>
      <c r="F630" s="86" t="s">
        <v>330</v>
      </c>
      <c r="G630" s="86" t="s">
        <v>308</v>
      </c>
      <c r="H630" s="86" t="s">
        <v>309</v>
      </c>
      <c r="I630" s="86" t="s">
        <v>229</v>
      </c>
      <c r="J630" s="86">
        <v>55.8</v>
      </c>
      <c r="K630" s="381">
        <f t="shared" si="55"/>
        <v>200</v>
      </c>
      <c r="L630" s="75">
        <v>200</v>
      </c>
      <c r="M630" s="75"/>
      <c r="N630" s="76" t="e">
        <f t="shared" si="56"/>
        <v>#DIV/0!</v>
      </c>
      <c r="O630" s="76">
        <f t="shared" si="57"/>
        <v>0</v>
      </c>
      <c r="P630" s="77">
        <f>IF(L630="nio",0,IF(L630&gt;0,VLOOKUP(H630,'3-Productie normen'!A:J,VLOOKUP(L630,'3-Productie normen'!$B$33:$C$38,2,FALSE),FALSE)))/VLOOKUP(B630,'2-Kosten per locatie'!$A$12:$C$33,3,FALSE)</f>
        <v>0</v>
      </c>
      <c r="Q630" s="77">
        <f t="shared" si="58"/>
        <v>0</v>
      </c>
      <c r="R630" s="78" t="str">
        <f>VLOOKUP(H630,'3-Productie normen'!A:L,12,FALSE)</f>
        <v>L</v>
      </c>
      <c r="S630" s="78"/>
      <c r="U630" s="41">
        <f t="shared" si="59"/>
        <v>11160</v>
      </c>
    </row>
    <row r="631" spans="1:21" ht="14.1" customHeight="1">
      <c r="A631" s="54">
        <f t="shared" si="54"/>
        <v>631</v>
      </c>
      <c r="B631" s="72" t="s">
        <v>576</v>
      </c>
      <c r="C631" s="72"/>
      <c r="D631" s="425" t="s">
        <v>579</v>
      </c>
      <c r="E631" s="425" t="s">
        <v>301</v>
      </c>
      <c r="F631" s="86" t="s">
        <v>331</v>
      </c>
      <c r="G631" s="86" t="s">
        <v>366</v>
      </c>
      <c r="H631" s="86" t="s">
        <v>259</v>
      </c>
      <c r="I631" s="86" t="s">
        <v>229</v>
      </c>
      <c r="J631" s="86">
        <v>36.75</v>
      </c>
      <c r="K631" s="381">
        <f t="shared" si="55"/>
        <v>200</v>
      </c>
      <c r="L631" s="75">
        <v>200</v>
      </c>
      <c r="M631" s="75"/>
      <c r="N631" s="76" t="e">
        <f t="shared" si="56"/>
        <v>#DIV/0!</v>
      </c>
      <c r="O631" s="76">
        <f t="shared" si="57"/>
        <v>0</v>
      </c>
      <c r="P631" s="77">
        <f>IF(L631="nio",0,IF(L631&gt;0,VLOOKUP(H631,'3-Productie normen'!A:J,VLOOKUP(L631,'3-Productie normen'!$B$33:$C$38,2,FALSE),FALSE)))/VLOOKUP(B631,'2-Kosten per locatie'!$A$12:$C$33,3,FALSE)</f>
        <v>0</v>
      </c>
      <c r="Q631" s="77">
        <f t="shared" si="58"/>
        <v>0</v>
      </c>
      <c r="R631" s="78" t="str">
        <f>VLOOKUP(H631,'3-Productie normen'!A:L,12,FALSE)</f>
        <v>V</v>
      </c>
      <c r="S631" s="78"/>
      <c r="U631" s="41">
        <f t="shared" si="59"/>
        <v>7350</v>
      </c>
    </row>
    <row r="632" spans="1:21" ht="14.1" customHeight="1">
      <c r="A632" s="54">
        <f t="shared" si="54"/>
        <v>632</v>
      </c>
      <c r="B632" s="72" t="s">
        <v>576</v>
      </c>
      <c r="C632" s="72"/>
      <c r="D632" s="425" t="s">
        <v>579</v>
      </c>
      <c r="E632" s="425" t="s">
        <v>301</v>
      </c>
      <c r="F632" s="86" t="s">
        <v>597</v>
      </c>
      <c r="G632" s="86" t="s">
        <v>598</v>
      </c>
      <c r="H632" s="86" t="s">
        <v>100</v>
      </c>
      <c r="I632" s="86" t="s">
        <v>239</v>
      </c>
      <c r="J632" s="86">
        <v>4.6500000000000004</v>
      </c>
      <c r="K632" s="381">
        <f t="shared" si="55"/>
        <v>0</v>
      </c>
      <c r="L632" s="75" t="s">
        <v>100</v>
      </c>
      <c r="M632" s="75"/>
      <c r="N632" s="76">
        <f t="shared" si="56"/>
        <v>0</v>
      </c>
      <c r="O632" s="76">
        <f t="shared" si="57"/>
        <v>0</v>
      </c>
      <c r="P632" s="77">
        <f>IF(L632="nio",0,IF(L632&gt;0,VLOOKUP(H632,'3-Productie normen'!A:J,VLOOKUP(L632,'3-Productie normen'!$B$33:$C$38,2,FALSE),FALSE)))/VLOOKUP(B632,'2-Kosten per locatie'!$A$12:$C$33,3,FALSE)</f>
        <v>0</v>
      </c>
      <c r="Q632" s="77">
        <f t="shared" si="58"/>
        <v>0</v>
      </c>
      <c r="R632" s="78">
        <f>VLOOKUP(H632,'3-Productie normen'!A:L,12,FALSE)</f>
        <v>0</v>
      </c>
      <c r="S632" s="78"/>
      <c r="U632" s="41">
        <f t="shared" si="59"/>
        <v>0</v>
      </c>
    </row>
    <row r="633" spans="1:21" ht="14.1" customHeight="1">
      <c r="A633" s="54">
        <f t="shared" si="54"/>
        <v>633</v>
      </c>
      <c r="B633" s="72" t="s">
        <v>576</v>
      </c>
      <c r="C633" s="72"/>
      <c r="D633" s="425" t="s">
        <v>579</v>
      </c>
      <c r="E633" s="425" t="s">
        <v>301</v>
      </c>
      <c r="F633" s="86" t="s">
        <v>599</v>
      </c>
      <c r="G633" s="86" t="s">
        <v>372</v>
      </c>
      <c r="H633" s="86" t="s">
        <v>17</v>
      </c>
      <c r="I633" s="86" t="s">
        <v>233</v>
      </c>
      <c r="J633" s="86">
        <v>4</v>
      </c>
      <c r="K633" s="381">
        <f t="shared" si="55"/>
        <v>200</v>
      </c>
      <c r="L633" s="75">
        <v>200</v>
      </c>
      <c r="M633" s="75"/>
      <c r="N633" s="76" t="e">
        <f t="shared" si="56"/>
        <v>#DIV/0!</v>
      </c>
      <c r="O633" s="76">
        <f t="shared" si="57"/>
        <v>0</v>
      </c>
      <c r="P633" s="77">
        <f>IF(L633="nio",0,IF(L633&gt;0,VLOOKUP(H633,'3-Productie normen'!A:J,VLOOKUP(L633,'3-Productie normen'!$B$33:$C$38,2,FALSE),FALSE)))/VLOOKUP(B633,'2-Kosten per locatie'!$A$12:$C$33,3,FALSE)</f>
        <v>0</v>
      </c>
      <c r="Q633" s="77">
        <f t="shared" si="58"/>
        <v>0</v>
      </c>
      <c r="R633" s="78" t="str">
        <f>VLOOKUP(H633,'3-Productie normen'!A:L,12,FALSE)</f>
        <v>S</v>
      </c>
      <c r="S633" s="78"/>
      <c r="U633" s="41">
        <f t="shared" si="59"/>
        <v>800</v>
      </c>
    </row>
    <row r="634" spans="1:21" ht="14.1" customHeight="1">
      <c r="A634" s="54">
        <f t="shared" si="54"/>
        <v>634</v>
      </c>
      <c r="B634" s="72" t="s">
        <v>576</v>
      </c>
      <c r="C634" s="72"/>
      <c r="D634" s="425" t="s">
        <v>579</v>
      </c>
      <c r="E634" s="425" t="s">
        <v>301</v>
      </c>
      <c r="F634" s="86" t="s">
        <v>600</v>
      </c>
      <c r="G634" s="86" t="s">
        <v>372</v>
      </c>
      <c r="H634" s="86" t="s">
        <v>17</v>
      </c>
      <c r="I634" s="86" t="s">
        <v>233</v>
      </c>
      <c r="J634" s="86">
        <v>5.75</v>
      </c>
      <c r="K634" s="381">
        <f t="shared" si="55"/>
        <v>200</v>
      </c>
      <c r="L634" s="75">
        <v>200</v>
      </c>
      <c r="M634" s="75"/>
      <c r="N634" s="76" t="e">
        <f t="shared" si="56"/>
        <v>#DIV/0!</v>
      </c>
      <c r="O634" s="76">
        <f t="shared" si="57"/>
        <v>0</v>
      </c>
      <c r="P634" s="77">
        <f>IF(L634="nio",0,IF(L634&gt;0,VLOOKUP(H634,'3-Productie normen'!A:J,VLOOKUP(L634,'3-Productie normen'!$B$33:$C$38,2,FALSE),FALSE)))/VLOOKUP(B634,'2-Kosten per locatie'!$A$12:$C$33,3,FALSE)</f>
        <v>0</v>
      </c>
      <c r="Q634" s="77">
        <f t="shared" si="58"/>
        <v>0</v>
      </c>
      <c r="R634" s="78" t="str">
        <f>VLOOKUP(H634,'3-Productie normen'!A:L,12,FALSE)</f>
        <v>S</v>
      </c>
      <c r="S634" s="78"/>
      <c r="U634" s="41">
        <f t="shared" si="59"/>
        <v>1150</v>
      </c>
    </row>
    <row r="635" spans="1:21" ht="14.1" customHeight="1">
      <c r="A635" s="54">
        <f t="shared" si="54"/>
        <v>635</v>
      </c>
      <c r="B635" s="72" t="s">
        <v>576</v>
      </c>
      <c r="C635" s="72"/>
      <c r="D635" s="425" t="s">
        <v>579</v>
      </c>
      <c r="E635" s="425" t="s">
        <v>301</v>
      </c>
      <c r="F635" s="86" t="s">
        <v>601</v>
      </c>
      <c r="G635" s="86" t="s">
        <v>308</v>
      </c>
      <c r="H635" s="86" t="s">
        <v>309</v>
      </c>
      <c r="I635" s="86" t="s">
        <v>229</v>
      </c>
      <c r="J635" s="86">
        <v>55.8</v>
      </c>
      <c r="K635" s="381">
        <f t="shared" si="55"/>
        <v>200</v>
      </c>
      <c r="L635" s="75">
        <v>200</v>
      </c>
      <c r="M635" s="75"/>
      <c r="N635" s="76" t="e">
        <f t="shared" si="56"/>
        <v>#DIV/0!</v>
      </c>
      <c r="O635" s="76">
        <f t="shared" si="57"/>
        <v>0</v>
      </c>
      <c r="P635" s="77">
        <f>IF(L635="nio",0,IF(L635&gt;0,VLOOKUP(H635,'3-Productie normen'!A:J,VLOOKUP(L635,'3-Productie normen'!$B$33:$C$38,2,FALSE),FALSE)))/VLOOKUP(B635,'2-Kosten per locatie'!$A$12:$C$33,3,FALSE)</f>
        <v>0</v>
      </c>
      <c r="Q635" s="77">
        <f t="shared" si="58"/>
        <v>0</v>
      </c>
      <c r="R635" s="78" t="str">
        <f>VLOOKUP(H635,'3-Productie normen'!A:L,12,FALSE)</f>
        <v>L</v>
      </c>
      <c r="S635" s="78"/>
      <c r="U635" s="41">
        <f t="shared" si="59"/>
        <v>11160</v>
      </c>
    </row>
    <row r="636" spans="1:21" ht="14.1" customHeight="1">
      <c r="A636" s="54">
        <f t="shared" si="54"/>
        <v>636</v>
      </c>
      <c r="B636" s="72" t="s">
        <v>576</v>
      </c>
      <c r="C636" s="72"/>
      <c r="D636" s="425" t="s">
        <v>579</v>
      </c>
      <c r="E636" s="425" t="s">
        <v>301</v>
      </c>
      <c r="F636" s="86" t="s">
        <v>602</v>
      </c>
      <c r="G636" s="86" t="s">
        <v>308</v>
      </c>
      <c r="H636" s="86" t="s">
        <v>309</v>
      </c>
      <c r="I636" s="86" t="s">
        <v>229</v>
      </c>
      <c r="J636" s="86">
        <v>60</v>
      </c>
      <c r="K636" s="381">
        <f t="shared" si="55"/>
        <v>200</v>
      </c>
      <c r="L636" s="75">
        <v>200</v>
      </c>
      <c r="M636" s="75"/>
      <c r="N636" s="76" t="e">
        <f t="shared" si="56"/>
        <v>#DIV/0!</v>
      </c>
      <c r="O636" s="76">
        <f t="shared" si="57"/>
        <v>0</v>
      </c>
      <c r="P636" s="77">
        <f>IF(L636="nio",0,IF(L636&gt;0,VLOOKUP(H636,'3-Productie normen'!A:J,VLOOKUP(L636,'3-Productie normen'!$B$33:$C$38,2,FALSE),FALSE)))/VLOOKUP(B636,'2-Kosten per locatie'!$A$12:$C$33,3,FALSE)</f>
        <v>0</v>
      </c>
      <c r="Q636" s="77">
        <f t="shared" si="58"/>
        <v>0</v>
      </c>
      <c r="R636" s="78" t="str">
        <f>VLOOKUP(H636,'3-Productie normen'!A:L,12,FALSE)</f>
        <v>L</v>
      </c>
      <c r="S636" s="78"/>
      <c r="U636" s="41">
        <f t="shared" si="59"/>
        <v>12000</v>
      </c>
    </row>
    <row r="637" spans="1:21" ht="14.1" customHeight="1">
      <c r="A637" s="54">
        <f t="shared" si="54"/>
        <v>637</v>
      </c>
      <c r="B637" s="72" t="s">
        <v>576</v>
      </c>
      <c r="C637" s="72"/>
      <c r="D637" s="425" t="s">
        <v>579</v>
      </c>
      <c r="E637" s="425" t="s">
        <v>226</v>
      </c>
      <c r="F637" s="86">
        <v>1</v>
      </c>
      <c r="G637" s="86" t="s">
        <v>228</v>
      </c>
      <c r="H637" s="86" t="s">
        <v>90</v>
      </c>
      <c r="I637" s="86" t="s">
        <v>230</v>
      </c>
      <c r="J637" s="86">
        <v>3</v>
      </c>
      <c r="K637" s="381">
        <f t="shared" si="55"/>
        <v>200</v>
      </c>
      <c r="L637" s="75">
        <v>200</v>
      </c>
      <c r="M637" s="75"/>
      <c r="N637" s="76" t="e">
        <f t="shared" si="56"/>
        <v>#DIV/0!</v>
      </c>
      <c r="O637" s="76">
        <f t="shared" si="57"/>
        <v>0</v>
      </c>
      <c r="P637" s="77">
        <f>IF(L637="nio",0,IF(L637&gt;0,VLOOKUP(H637,'3-Productie normen'!A:J,VLOOKUP(L637,'3-Productie normen'!$B$33:$C$38,2,FALSE),FALSE)))/VLOOKUP(B637,'2-Kosten per locatie'!$A$12:$C$33,3,FALSE)</f>
        <v>0</v>
      </c>
      <c r="Q637" s="77">
        <f t="shared" si="58"/>
        <v>0</v>
      </c>
      <c r="R637" s="78" t="str">
        <f>VLOOKUP(H637,'3-Productie normen'!A:L,12,FALSE)</f>
        <v>V</v>
      </c>
      <c r="S637" s="78"/>
      <c r="U637" s="41">
        <f t="shared" si="59"/>
        <v>600</v>
      </c>
    </row>
    <row r="638" spans="1:21" ht="14.1" customHeight="1">
      <c r="A638" s="54">
        <f t="shared" si="54"/>
        <v>638</v>
      </c>
      <c r="B638" s="72" t="s">
        <v>576</v>
      </c>
      <c r="C638" s="72"/>
      <c r="D638" s="425" t="s">
        <v>579</v>
      </c>
      <c r="E638" s="425" t="s">
        <v>226</v>
      </c>
      <c r="F638" s="86">
        <v>2</v>
      </c>
      <c r="G638" s="86" t="s">
        <v>366</v>
      </c>
      <c r="H638" s="86" t="s">
        <v>259</v>
      </c>
      <c r="I638" s="86" t="s">
        <v>233</v>
      </c>
      <c r="J638" s="86">
        <v>9.6</v>
      </c>
      <c r="K638" s="381">
        <f t="shared" si="55"/>
        <v>200</v>
      </c>
      <c r="L638" s="75">
        <v>200</v>
      </c>
      <c r="M638" s="75"/>
      <c r="N638" s="76" t="e">
        <f t="shared" si="56"/>
        <v>#DIV/0!</v>
      </c>
      <c r="O638" s="76">
        <f t="shared" si="57"/>
        <v>0</v>
      </c>
      <c r="P638" s="77">
        <f>IF(L638="nio",0,IF(L638&gt;0,VLOOKUP(H638,'3-Productie normen'!A:J,VLOOKUP(L638,'3-Productie normen'!$B$33:$C$38,2,FALSE),FALSE)))/VLOOKUP(B638,'2-Kosten per locatie'!$A$12:$C$33,3,FALSE)</f>
        <v>0</v>
      </c>
      <c r="Q638" s="77">
        <f t="shared" si="58"/>
        <v>0</v>
      </c>
      <c r="R638" s="78" t="str">
        <f>VLOOKUP(H638,'3-Productie normen'!A:L,12,FALSE)</f>
        <v>V</v>
      </c>
      <c r="S638" s="78"/>
      <c r="U638" s="41">
        <f t="shared" si="59"/>
        <v>1920</v>
      </c>
    </row>
    <row r="639" spans="1:21" ht="14.1" customHeight="1">
      <c r="A639" s="54">
        <f t="shared" si="54"/>
        <v>639</v>
      </c>
      <c r="B639" s="72" t="s">
        <v>576</v>
      </c>
      <c r="C639" s="72"/>
      <c r="D639" s="425" t="s">
        <v>579</v>
      </c>
      <c r="E639" s="425" t="s">
        <v>226</v>
      </c>
      <c r="F639" s="86">
        <v>3</v>
      </c>
      <c r="G639" s="86" t="s">
        <v>372</v>
      </c>
      <c r="H639" s="86" t="s">
        <v>17</v>
      </c>
      <c r="I639" s="86" t="s">
        <v>233</v>
      </c>
      <c r="J639" s="86">
        <v>1.6</v>
      </c>
      <c r="K639" s="381">
        <f t="shared" si="55"/>
        <v>200</v>
      </c>
      <c r="L639" s="75">
        <v>200</v>
      </c>
      <c r="M639" s="75"/>
      <c r="N639" s="76" t="e">
        <f t="shared" si="56"/>
        <v>#DIV/0!</v>
      </c>
      <c r="O639" s="76">
        <f t="shared" si="57"/>
        <v>0</v>
      </c>
      <c r="P639" s="77">
        <f>IF(L639="nio",0,IF(L639&gt;0,VLOOKUP(H639,'3-Productie normen'!A:J,VLOOKUP(L639,'3-Productie normen'!$B$33:$C$38,2,FALSE),FALSE)))/VLOOKUP(B639,'2-Kosten per locatie'!$A$12:$C$33,3,FALSE)</f>
        <v>0</v>
      </c>
      <c r="Q639" s="77">
        <f t="shared" si="58"/>
        <v>0</v>
      </c>
      <c r="R639" s="78" t="str">
        <f>VLOOKUP(H639,'3-Productie normen'!A:L,12,FALSE)</f>
        <v>S</v>
      </c>
      <c r="S639" s="78"/>
      <c r="U639" s="41">
        <f t="shared" si="59"/>
        <v>320</v>
      </c>
    </row>
    <row r="640" spans="1:21" ht="14.1" customHeight="1">
      <c r="A640" s="54">
        <f t="shared" si="54"/>
        <v>640</v>
      </c>
      <c r="B640" s="72" t="s">
        <v>576</v>
      </c>
      <c r="C640" s="72"/>
      <c r="D640" s="425" t="s">
        <v>579</v>
      </c>
      <c r="E640" s="425" t="s">
        <v>226</v>
      </c>
      <c r="F640" s="86">
        <v>4</v>
      </c>
      <c r="G640" s="86" t="s">
        <v>274</v>
      </c>
      <c r="H640" s="86" t="s">
        <v>1</v>
      </c>
      <c r="I640" s="86" t="s">
        <v>233</v>
      </c>
      <c r="J640" s="86">
        <v>28.3</v>
      </c>
      <c r="K640" s="381">
        <f t="shared" si="55"/>
        <v>200</v>
      </c>
      <c r="L640" s="75">
        <v>200</v>
      </c>
      <c r="M640" s="75"/>
      <c r="N640" s="76" t="e">
        <f t="shared" si="56"/>
        <v>#DIV/0!</v>
      </c>
      <c r="O640" s="76">
        <f t="shared" si="57"/>
        <v>0</v>
      </c>
      <c r="P640" s="77">
        <f>IF(L640="nio",0,IF(L640&gt;0,VLOOKUP(H640,'3-Productie normen'!A:J,VLOOKUP(L640,'3-Productie normen'!$B$33:$C$38,2,FALSE),FALSE)))/VLOOKUP(B640,'2-Kosten per locatie'!$A$12:$C$33,3,FALSE)</f>
        <v>0</v>
      </c>
      <c r="Q640" s="77">
        <f t="shared" si="58"/>
        <v>0</v>
      </c>
      <c r="R640" s="78" t="str">
        <f>VLOOKUP(H640,'3-Productie normen'!A:L,12,FALSE)</f>
        <v>S</v>
      </c>
      <c r="S640" s="78"/>
      <c r="U640" s="41">
        <f t="shared" si="59"/>
        <v>5660</v>
      </c>
    </row>
    <row r="641" spans="1:21" ht="14.1" customHeight="1">
      <c r="A641" s="54">
        <f t="shared" si="54"/>
        <v>641</v>
      </c>
      <c r="B641" s="72" t="s">
        <v>576</v>
      </c>
      <c r="C641" s="72"/>
      <c r="D641" s="425" t="s">
        <v>579</v>
      </c>
      <c r="E641" s="425" t="s">
        <v>226</v>
      </c>
      <c r="F641" s="86">
        <v>5</v>
      </c>
      <c r="G641" s="86" t="s">
        <v>603</v>
      </c>
      <c r="H641" s="86" t="s">
        <v>278</v>
      </c>
      <c r="I641" s="86" t="s">
        <v>604</v>
      </c>
      <c r="J641" s="86">
        <v>1.6</v>
      </c>
      <c r="K641" s="381">
        <f t="shared" si="55"/>
        <v>200</v>
      </c>
      <c r="L641" s="75">
        <v>200</v>
      </c>
      <c r="M641" s="75"/>
      <c r="N641" s="76" t="e">
        <f t="shared" si="56"/>
        <v>#DIV/0!</v>
      </c>
      <c r="O641" s="76">
        <f t="shared" si="57"/>
        <v>0</v>
      </c>
      <c r="P641" s="77">
        <f>IF(L641="nio",0,IF(L641&gt;0,VLOOKUP(H641,'3-Productie normen'!A:J,VLOOKUP(L641,'3-Productie normen'!$B$33:$C$38,2,FALSE),FALSE)))/VLOOKUP(B641,'2-Kosten per locatie'!$A$12:$C$33,3,FALSE)</f>
        <v>0</v>
      </c>
      <c r="Q641" s="77">
        <f t="shared" si="58"/>
        <v>0</v>
      </c>
      <c r="R641" s="78" t="str">
        <f>VLOOKUP(H641,'3-Productie normen'!A:L,12,FALSE)</f>
        <v>S</v>
      </c>
      <c r="S641" s="78"/>
      <c r="U641" s="41">
        <f t="shared" si="59"/>
        <v>320</v>
      </c>
    </row>
    <row r="642" spans="1:21" ht="14.1" customHeight="1">
      <c r="A642" s="54">
        <f t="shared" si="54"/>
        <v>642</v>
      </c>
      <c r="B642" s="72" t="s">
        <v>576</v>
      </c>
      <c r="C642" s="72"/>
      <c r="D642" s="425" t="s">
        <v>579</v>
      </c>
      <c r="E642" s="425" t="s">
        <v>226</v>
      </c>
      <c r="F642" s="86">
        <v>6</v>
      </c>
      <c r="G642" s="86" t="s">
        <v>277</v>
      </c>
      <c r="H642" s="86" t="s">
        <v>278</v>
      </c>
      <c r="I642" s="86" t="s">
        <v>604</v>
      </c>
      <c r="J642" s="86">
        <v>28.6</v>
      </c>
      <c r="K642" s="381">
        <f t="shared" si="55"/>
        <v>200</v>
      </c>
      <c r="L642" s="75">
        <v>200</v>
      </c>
      <c r="M642" s="75"/>
      <c r="N642" s="76" t="e">
        <f t="shared" si="56"/>
        <v>#DIV/0!</v>
      </c>
      <c r="O642" s="76">
        <f t="shared" si="57"/>
        <v>0</v>
      </c>
      <c r="P642" s="77">
        <f>IF(L642="nio",0,IF(L642&gt;0,VLOOKUP(H642,'3-Productie normen'!A:J,VLOOKUP(L642,'3-Productie normen'!$B$33:$C$38,2,FALSE),FALSE)))/VLOOKUP(B642,'2-Kosten per locatie'!$A$12:$C$33,3,FALSE)</f>
        <v>0</v>
      </c>
      <c r="Q642" s="77">
        <f t="shared" si="58"/>
        <v>0</v>
      </c>
      <c r="R642" s="78" t="str">
        <f>VLOOKUP(H642,'3-Productie normen'!A:L,12,FALSE)</f>
        <v>S</v>
      </c>
      <c r="S642" s="78"/>
      <c r="U642" s="41">
        <f t="shared" si="59"/>
        <v>5720</v>
      </c>
    </row>
    <row r="643" spans="1:21" ht="14.1" customHeight="1">
      <c r="A643" s="54">
        <f t="shared" ref="A643:A706" si="60">A642+1</f>
        <v>643</v>
      </c>
      <c r="B643" s="72" t="s">
        <v>576</v>
      </c>
      <c r="C643" s="72"/>
      <c r="D643" s="425" t="s">
        <v>579</v>
      </c>
      <c r="E643" s="425" t="s">
        <v>226</v>
      </c>
      <c r="F643" s="86">
        <v>7</v>
      </c>
      <c r="G643" s="86" t="s">
        <v>603</v>
      </c>
      <c r="H643" s="86" t="s">
        <v>278</v>
      </c>
      <c r="I643" s="86" t="s">
        <v>604</v>
      </c>
      <c r="J643" s="86">
        <v>1.6</v>
      </c>
      <c r="K643" s="381">
        <f t="shared" si="55"/>
        <v>200</v>
      </c>
      <c r="L643" s="75">
        <v>200</v>
      </c>
      <c r="M643" s="75"/>
      <c r="N643" s="76" t="e">
        <f t="shared" si="56"/>
        <v>#DIV/0!</v>
      </c>
      <c r="O643" s="76">
        <f t="shared" si="57"/>
        <v>0</v>
      </c>
      <c r="P643" s="77">
        <f>IF(L643="nio",0,IF(L643&gt;0,VLOOKUP(H643,'3-Productie normen'!A:J,VLOOKUP(L643,'3-Productie normen'!$B$33:$C$38,2,FALSE),FALSE)))/VLOOKUP(B643,'2-Kosten per locatie'!$A$12:$C$33,3,FALSE)</f>
        <v>0</v>
      </c>
      <c r="Q643" s="77">
        <f t="shared" si="58"/>
        <v>0</v>
      </c>
      <c r="R643" s="78" t="str">
        <f>VLOOKUP(H643,'3-Productie normen'!A:L,12,FALSE)</f>
        <v>S</v>
      </c>
      <c r="S643" s="78"/>
      <c r="U643" s="41">
        <f t="shared" si="59"/>
        <v>320</v>
      </c>
    </row>
    <row r="644" spans="1:21" ht="14.1" customHeight="1">
      <c r="A644" s="54">
        <f t="shared" si="60"/>
        <v>644</v>
      </c>
      <c r="B644" s="72" t="s">
        <v>576</v>
      </c>
      <c r="C644" s="72"/>
      <c r="D644" s="425" t="s">
        <v>579</v>
      </c>
      <c r="E644" s="425" t="s">
        <v>226</v>
      </c>
      <c r="F644" s="86">
        <v>8</v>
      </c>
      <c r="G644" s="86" t="s">
        <v>274</v>
      </c>
      <c r="H644" s="86" t="s">
        <v>1</v>
      </c>
      <c r="I644" s="86" t="s">
        <v>233</v>
      </c>
      <c r="J644" s="86">
        <v>28.3</v>
      </c>
      <c r="K644" s="381">
        <f t="shared" si="55"/>
        <v>200</v>
      </c>
      <c r="L644" s="75">
        <v>200</v>
      </c>
      <c r="M644" s="75"/>
      <c r="N644" s="76" t="e">
        <f t="shared" si="56"/>
        <v>#DIV/0!</v>
      </c>
      <c r="O644" s="76">
        <f t="shared" si="57"/>
        <v>0</v>
      </c>
      <c r="P644" s="77">
        <f>IF(L644="nio",0,IF(L644&gt;0,VLOOKUP(H644,'3-Productie normen'!A:J,VLOOKUP(L644,'3-Productie normen'!$B$33:$C$38,2,FALSE),FALSE)))/VLOOKUP(B644,'2-Kosten per locatie'!$A$12:$C$33,3,FALSE)</f>
        <v>0</v>
      </c>
      <c r="Q644" s="77">
        <f t="shared" si="58"/>
        <v>0</v>
      </c>
      <c r="R644" s="78" t="str">
        <f>VLOOKUP(H644,'3-Productie normen'!A:L,12,FALSE)</f>
        <v>S</v>
      </c>
      <c r="S644" s="78"/>
      <c r="U644" s="41">
        <f t="shared" si="59"/>
        <v>5660</v>
      </c>
    </row>
    <row r="645" spans="1:21" ht="14.1" customHeight="1">
      <c r="A645" s="54">
        <f t="shared" si="60"/>
        <v>645</v>
      </c>
      <c r="B645" s="72" t="s">
        <v>576</v>
      </c>
      <c r="C645" s="72"/>
      <c r="D645" s="425" t="s">
        <v>579</v>
      </c>
      <c r="E645" s="425" t="s">
        <v>226</v>
      </c>
      <c r="F645" s="86">
        <v>9</v>
      </c>
      <c r="G645" s="86" t="s">
        <v>372</v>
      </c>
      <c r="H645" s="86" t="s">
        <v>17</v>
      </c>
      <c r="I645" s="86" t="s">
        <v>233</v>
      </c>
      <c r="J645" s="86">
        <v>1.6</v>
      </c>
      <c r="K645" s="381">
        <f t="shared" si="55"/>
        <v>200</v>
      </c>
      <c r="L645" s="75">
        <v>200</v>
      </c>
      <c r="M645" s="75"/>
      <c r="N645" s="76" t="e">
        <f t="shared" si="56"/>
        <v>#DIV/0!</v>
      </c>
      <c r="O645" s="76">
        <f t="shared" si="57"/>
        <v>0</v>
      </c>
      <c r="P645" s="77">
        <f>IF(L645="nio",0,IF(L645&gt;0,VLOOKUP(H645,'3-Productie normen'!A:J,VLOOKUP(L645,'3-Productie normen'!$B$33:$C$38,2,FALSE),FALSE)))/VLOOKUP(B645,'2-Kosten per locatie'!$A$12:$C$33,3,FALSE)</f>
        <v>0</v>
      </c>
      <c r="Q645" s="77">
        <f t="shared" si="58"/>
        <v>0</v>
      </c>
      <c r="R645" s="78" t="str">
        <f>VLOOKUP(H645,'3-Productie normen'!A:L,12,FALSE)</f>
        <v>S</v>
      </c>
      <c r="S645" s="78"/>
      <c r="U645" s="41">
        <f t="shared" si="59"/>
        <v>320</v>
      </c>
    </row>
    <row r="646" spans="1:21" ht="14.1" customHeight="1">
      <c r="A646" s="54">
        <f t="shared" si="60"/>
        <v>646</v>
      </c>
      <c r="B646" s="72" t="s">
        <v>576</v>
      </c>
      <c r="C646" s="72"/>
      <c r="D646" s="425" t="s">
        <v>579</v>
      </c>
      <c r="E646" s="425" t="s">
        <v>226</v>
      </c>
      <c r="F646" s="86">
        <v>10</v>
      </c>
      <c r="G646" s="86" t="s">
        <v>392</v>
      </c>
      <c r="H646" s="86" t="s">
        <v>286</v>
      </c>
      <c r="I646" s="86" t="s">
        <v>287</v>
      </c>
      <c r="J646" s="86">
        <v>252.7</v>
      </c>
      <c r="K646" s="381">
        <f t="shared" si="55"/>
        <v>200</v>
      </c>
      <c r="L646" s="75">
        <v>200</v>
      </c>
      <c r="M646" s="75"/>
      <c r="N646" s="76" t="e">
        <f t="shared" si="56"/>
        <v>#DIV/0!</v>
      </c>
      <c r="O646" s="76">
        <f t="shared" si="57"/>
        <v>0</v>
      </c>
      <c r="P646" s="77">
        <f>IF(L646="nio",0,IF(L646&gt;0,VLOOKUP(H646,'3-Productie normen'!A:J,VLOOKUP(L646,'3-Productie normen'!$B$33:$C$38,2,FALSE),FALSE)))/VLOOKUP(B646,'2-Kosten per locatie'!$A$12:$C$33,3,FALSE)</f>
        <v>0</v>
      </c>
      <c r="Q646" s="77">
        <f t="shared" si="58"/>
        <v>0</v>
      </c>
      <c r="R646" s="78" t="str">
        <f>VLOOKUP(H646,'3-Productie normen'!A:L,12,FALSE)</f>
        <v>V</v>
      </c>
      <c r="S646" s="78"/>
      <c r="U646" s="41">
        <f t="shared" si="59"/>
        <v>50540</v>
      </c>
    </row>
    <row r="647" spans="1:21" ht="14.1" customHeight="1">
      <c r="A647" s="54">
        <f t="shared" si="60"/>
        <v>647</v>
      </c>
      <c r="B647" s="72" t="s">
        <v>576</v>
      </c>
      <c r="C647" s="72"/>
      <c r="D647" s="426" t="s">
        <v>579</v>
      </c>
      <c r="E647" s="426" t="s">
        <v>226</v>
      </c>
      <c r="F647" s="89">
        <v>11</v>
      </c>
      <c r="G647" s="89" t="s">
        <v>605</v>
      </c>
      <c r="H647" s="89" t="s">
        <v>100</v>
      </c>
      <c r="I647" s="89" t="s">
        <v>287</v>
      </c>
      <c r="J647" s="89">
        <v>35</v>
      </c>
      <c r="K647" s="381">
        <f t="shared" si="55"/>
        <v>0</v>
      </c>
      <c r="L647" s="75" t="s">
        <v>100</v>
      </c>
      <c r="M647" s="75"/>
      <c r="N647" s="76">
        <f t="shared" si="56"/>
        <v>0</v>
      </c>
      <c r="O647" s="76">
        <f t="shared" si="57"/>
        <v>0</v>
      </c>
      <c r="P647" s="77">
        <f>IF(L647="nio",0,IF(L647&gt;0,VLOOKUP(H647,'3-Productie normen'!A:J,VLOOKUP(L647,'3-Productie normen'!$B$33:$C$38,2,FALSE),FALSE)))/VLOOKUP(B647,'2-Kosten per locatie'!$A$12:$C$33,3,FALSE)</f>
        <v>0</v>
      </c>
      <c r="Q647" s="77">
        <f t="shared" si="58"/>
        <v>0</v>
      </c>
      <c r="R647" s="78">
        <f>VLOOKUP(H647,'3-Productie normen'!A:L,12,FALSE)</f>
        <v>0</v>
      </c>
      <c r="S647" s="78"/>
      <c r="U647" s="41">
        <f t="shared" si="59"/>
        <v>0</v>
      </c>
    </row>
    <row r="648" spans="1:21" ht="14.1" customHeight="1">
      <c r="A648" s="54">
        <f t="shared" si="60"/>
        <v>648</v>
      </c>
      <c r="B648" s="72" t="s">
        <v>606</v>
      </c>
      <c r="C648" s="72"/>
      <c r="D648" s="426" t="s">
        <v>607</v>
      </c>
      <c r="E648" s="426" t="s">
        <v>89</v>
      </c>
      <c r="F648" s="89">
        <v>1</v>
      </c>
      <c r="G648" s="89" t="s">
        <v>484</v>
      </c>
      <c r="H648" s="89" t="s">
        <v>90</v>
      </c>
      <c r="I648" s="89" t="s">
        <v>237</v>
      </c>
      <c r="J648" s="89">
        <v>13.56</v>
      </c>
      <c r="K648" s="381">
        <f t="shared" si="55"/>
        <v>200</v>
      </c>
      <c r="L648" s="75">
        <v>200</v>
      </c>
      <c r="M648" s="75"/>
      <c r="N648" s="76" t="e">
        <f t="shared" si="56"/>
        <v>#DIV/0!</v>
      </c>
      <c r="O648" s="76">
        <f t="shared" si="57"/>
        <v>0</v>
      </c>
      <c r="P648" s="77">
        <f>IF(L648="nio",0,IF(L648&gt;0,VLOOKUP(H648,'3-Productie normen'!A:J,VLOOKUP(L648,'3-Productie normen'!$B$33:$C$38,2,FALSE),FALSE)))/VLOOKUP(B648,'2-Kosten per locatie'!$A$12:$C$33,3,FALSE)</f>
        <v>0</v>
      </c>
      <c r="Q648" s="77">
        <f t="shared" si="58"/>
        <v>0</v>
      </c>
      <c r="R648" s="78" t="str">
        <f>VLOOKUP(H648,'3-Productie normen'!A:L,12,FALSE)</f>
        <v>V</v>
      </c>
      <c r="S648" s="78"/>
      <c r="U648" s="41">
        <f t="shared" si="59"/>
        <v>2712</v>
      </c>
    </row>
    <row r="649" spans="1:21" ht="14.1" customHeight="1">
      <c r="A649" s="54">
        <f t="shared" si="60"/>
        <v>649</v>
      </c>
      <c r="B649" s="72" t="s">
        <v>606</v>
      </c>
      <c r="C649" s="72"/>
      <c r="D649" s="426" t="s">
        <v>607</v>
      </c>
      <c r="E649" s="426" t="s">
        <v>89</v>
      </c>
      <c r="F649" s="89">
        <v>2</v>
      </c>
      <c r="G649" s="89" t="s">
        <v>485</v>
      </c>
      <c r="H649" s="89" t="s">
        <v>259</v>
      </c>
      <c r="I649" s="89" t="s">
        <v>229</v>
      </c>
      <c r="J649" s="89">
        <v>32.5</v>
      </c>
      <c r="K649" s="381">
        <f t="shared" si="55"/>
        <v>200</v>
      </c>
      <c r="L649" s="75">
        <v>200</v>
      </c>
      <c r="M649" s="75"/>
      <c r="N649" s="76" t="e">
        <f t="shared" si="56"/>
        <v>#DIV/0!</v>
      </c>
      <c r="O649" s="76">
        <f t="shared" si="57"/>
        <v>0</v>
      </c>
      <c r="P649" s="77">
        <f>IF(L649="nio",0,IF(L649&gt;0,VLOOKUP(H649,'3-Productie normen'!A:J,VLOOKUP(L649,'3-Productie normen'!$B$33:$C$38,2,FALSE),FALSE)))/VLOOKUP(B649,'2-Kosten per locatie'!$A$12:$C$33,3,FALSE)</f>
        <v>0</v>
      </c>
      <c r="Q649" s="77">
        <f t="shared" si="58"/>
        <v>0</v>
      </c>
      <c r="R649" s="78" t="str">
        <f>VLOOKUP(H649,'3-Productie normen'!A:L,12,FALSE)</f>
        <v>V</v>
      </c>
      <c r="S649" s="78"/>
      <c r="U649" s="41">
        <f t="shared" si="59"/>
        <v>6500</v>
      </c>
    </row>
    <row r="650" spans="1:21" ht="14.1" customHeight="1">
      <c r="A650" s="54">
        <f t="shared" si="60"/>
        <v>650</v>
      </c>
      <c r="B650" s="72" t="s">
        <v>606</v>
      </c>
      <c r="C650" s="72"/>
      <c r="D650" s="426" t="s">
        <v>607</v>
      </c>
      <c r="E650" s="426" t="s">
        <v>89</v>
      </c>
      <c r="F650" s="89">
        <v>3</v>
      </c>
      <c r="G650" s="89" t="s">
        <v>484</v>
      </c>
      <c r="H650" s="89" t="s">
        <v>90</v>
      </c>
      <c r="I650" s="89" t="s">
        <v>237</v>
      </c>
      <c r="J650" s="89">
        <v>9</v>
      </c>
      <c r="K650" s="381">
        <f t="shared" ref="K650:K713" si="61">SUM(L650:M650)</f>
        <v>200</v>
      </c>
      <c r="L650" s="75">
        <v>200</v>
      </c>
      <c r="M650" s="75"/>
      <c r="N650" s="76" t="e">
        <f t="shared" ref="N650:N713" si="62">IF(L650="nio",0,IF(L650&gt;0,L650*J650/P650,0))</f>
        <v>#DIV/0!</v>
      </c>
      <c r="O650" s="76">
        <f t="shared" ref="O650:O713" si="63">IF(M650&gt;0,M650*J650/Q650,0)</f>
        <v>0</v>
      </c>
      <c r="P650" s="77">
        <f>IF(L650="nio",0,IF(L650&gt;0,VLOOKUP(H650,'3-Productie normen'!A:J,VLOOKUP(L650,'3-Productie normen'!$B$33:$C$38,2,FALSE),FALSE)))/VLOOKUP(B650,'2-Kosten per locatie'!$A$12:$C$33,3,FALSE)</f>
        <v>0</v>
      </c>
      <c r="Q650" s="77">
        <f t="shared" ref="Q650:Q713" si="64">IF(M650&gt;0,P650*$Q$8,0)</f>
        <v>0</v>
      </c>
      <c r="R650" s="78" t="str">
        <f>VLOOKUP(H650,'3-Productie normen'!A:L,12,FALSE)</f>
        <v>V</v>
      </c>
      <c r="S650" s="78"/>
      <c r="U650" s="41">
        <f t="shared" ref="U650:U713" si="65">K650*J650</f>
        <v>1800</v>
      </c>
    </row>
    <row r="651" spans="1:21" ht="14.1" customHeight="1">
      <c r="A651" s="54">
        <f t="shared" si="60"/>
        <v>651</v>
      </c>
      <c r="B651" s="72" t="s">
        <v>606</v>
      </c>
      <c r="C651" s="72"/>
      <c r="D651" s="426" t="s">
        <v>607</v>
      </c>
      <c r="E651" s="426" t="s">
        <v>89</v>
      </c>
      <c r="F651" s="89">
        <v>4</v>
      </c>
      <c r="G651" s="89" t="s">
        <v>236</v>
      </c>
      <c r="H651" s="89" t="s">
        <v>236</v>
      </c>
      <c r="I651" s="89" t="s">
        <v>243</v>
      </c>
      <c r="J651" s="89">
        <v>3.2</v>
      </c>
      <c r="K651" s="381">
        <f t="shared" si="61"/>
        <v>200</v>
      </c>
      <c r="L651" s="75">
        <v>200</v>
      </c>
      <c r="M651" s="75"/>
      <c r="N651" s="76" t="e">
        <f t="shared" si="62"/>
        <v>#DIV/0!</v>
      </c>
      <c r="O651" s="76">
        <f t="shared" si="63"/>
        <v>0</v>
      </c>
      <c r="P651" s="77">
        <f>IF(L651="nio",0,IF(L651&gt;0,VLOOKUP(H651,'3-Productie normen'!A:J,VLOOKUP(L651,'3-Productie normen'!$B$33:$C$38,2,FALSE),FALSE)))/VLOOKUP(B651,'2-Kosten per locatie'!$A$12:$C$33,3,FALSE)</f>
        <v>0</v>
      </c>
      <c r="Q651" s="77">
        <f t="shared" si="64"/>
        <v>0</v>
      </c>
      <c r="R651" s="78" t="str">
        <f>VLOOKUP(H651,'3-Productie normen'!A:L,12,FALSE)</f>
        <v>V</v>
      </c>
      <c r="S651" s="78"/>
      <c r="U651" s="41">
        <f t="shared" si="65"/>
        <v>640</v>
      </c>
    </row>
    <row r="652" spans="1:21" ht="14.1" customHeight="1">
      <c r="A652" s="54">
        <f t="shared" si="60"/>
        <v>652</v>
      </c>
      <c r="B652" s="72" t="s">
        <v>606</v>
      </c>
      <c r="C652" s="72"/>
      <c r="D652" s="426" t="s">
        <v>607</v>
      </c>
      <c r="E652" s="426" t="s">
        <v>89</v>
      </c>
      <c r="F652" s="89">
        <v>5</v>
      </c>
      <c r="G652" s="89" t="s">
        <v>485</v>
      </c>
      <c r="H652" s="89" t="s">
        <v>259</v>
      </c>
      <c r="I652" s="89" t="s">
        <v>229</v>
      </c>
      <c r="J652" s="89">
        <v>15</v>
      </c>
      <c r="K652" s="381">
        <f t="shared" si="61"/>
        <v>200</v>
      </c>
      <c r="L652" s="75">
        <v>200</v>
      </c>
      <c r="M652" s="75"/>
      <c r="N652" s="76" t="e">
        <f t="shared" si="62"/>
        <v>#DIV/0!</v>
      </c>
      <c r="O652" s="76">
        <f t="shared" si="63"/>
        <v>0</v>
      </c>
      <c r="P652" s="77">
        <f>IF(L652="nio",0,IF(L652&gt;0,VLOOKUP(H652,'3-Productie normen'!A:J,VLOOKUP(L652,'3-Productie normen'!$B$33:$C$38,2,FALSE),FALSE)))/VLOOKUP(B652,'2-Kosten per locatie'!$A$12:$C$33,3,FALSE)</f>
        <v>0</v>
      </c>
      <c r="Q652" s="77">
        <f t="shared" si="64"/>
        <v>0</v>
      </c>
      <c r="R652" s="78" t="str">
        <f>VLOOKUP(H652,'3-Productie normen'!A:L,12,FALSE)</f>
        <v>V</v>
      </c>
      <c r="S652" s="78"/>
      <c r="U652" s="41">
        <f t="shared" si="65"/>
        <v>3000</v>
      </c>
    </row>
    <row r="653" spans="1:21" ht="14.1" customHeight="1">
      <c r="A653" s="54">
        <f t="shared" si="60"/>
        <v>653</v>
      </c>
      <c r="B653" s="72" t="s">
        <v>606</v>
      </c>
      <c r="C653" s="72"/>
      <c r="D653" s="426" t="s">
        <v>607</v>
      </c>
      <c r="E653" s="426" t="s">
        <v>89</v>
      </c>
      <c r="F653" s="89">
        <v>6</v>
      </c>
      <c r="G653" s="89" t="s">
        <v>17</v>
      </c>
      <c r="H653" s="89" t="s">
        <v>17</v>
      </c>
      <c r="I653" s="89" t="s">
        <v>487</v>
      </c>
      <c r="J653" s="89">
        <v>2.67</v>
      </c>
      <c r="K653" s="381">
        <f t="shared" si="61"/>
        <v>200</v>
      </c>
      <c r="L653" s="75">
        <v>200</v>
      </c>
      <c r="M653" s="75"/>
      <c r="N653" s="76" t="e">
        <f t="shared" si="62"/>
        <v>#DIV/0!</v>
      </c>
      <c r="O653" s="76">
        <f t="shared" si="63"/>
        <v>0</v>
      </c>
      <c r="P653" s="77">
        <f>IF(L653="nio",0,IF(L653&gt;0,VLOOKUP(H653,'3-Productie normen'!A:J,VLOOKUP(L653,'3-Productie normen'!$B$33:$C$38,2,FALSE),FALSE)))/VLOOKUP(B653,'2-Kosten per locatie'!$A$12:$C$33,3,FALSE)</f>
        <v>0</v>
      </c>
      <c r="Q653" s="77">
        <f t="shared" si="64"/>
        <v>0</v>
      </c>
      <c r="R653" s="78" t="str">
        <f>VLOOKUP(H653,'3-Productie normen'!A:L,12,FALSE)</f>
        <v>S</v>
      </c>
      <c r="S653" s="78"/>
      <c r="U653" s="41">
        <f t="shared" si="65"/>
        <v>534</v>
      </c>
    </row>
    <row r="654" spans="1:21" ht="14.1" customHeight="1">
      <c r="A654" s="54">
        <f t="shared" si="60"/>
        <v>654</v>
      </c>
      <c r="B654" s="72" t="s">
        <v>606</v>
      </c>
      <c r="C654" s="72"/>
      <c r="D654" s="426" t="s">
        <v>607</v>
      </c>
      <c r="E654" s="426" t="s">
        <v>89</v>
      </c>
      <c r="F654" s="89" t="s">
        <v>608</v>
      </c>
      <c r="G654" s="89" t="s">
        <v>246</v>
      </c>
      <c r="H654" s="89" t="s">
        <v>246</v>
      </c>
      <c r="I654" s="89" t="s">
        <v>229</v>
      </c>
      <c r="J654" s="89">
        <v>47.5</v>
      </c>
      <c r="K654" s="381">
        <f t="shared" si="61"/>
        <v>200</v>
      </c>
      <c r="L654" s="75">
        <v>200</v>
      </c>
      <c r="M654" s="75"/>
      <c r="N654" s="76" t="e">
        <f t="shared" si="62"/>
        <v>#DIV/0!</v>
      </c>
      <c r="O654" s="76">
        <f t="shared" si="63"/>
        <v>0</v>
      </c>
      <c r="P654" s="77">
        <f>IF(L654="nio",0,IF(L654&gt;0,VLOOKUP(H654,'3-Productie normen'!A:J,VLOOKUP(L654,'3-Productie normen'!$B$33:$C$38,2,FALSE),FALSE)))/VLOOKUP(B654,'2-Kosten per locatie'!$A$12:$C$33,3,FALSE)</f>
        <v>0</v>
      </c>
      <c r="Q654" s="77">
        <f t="shared" si="64"/>
        <v>0</v>
      </c>
      <c r="R654" s="78" t="str">
        <f>VLOOKUP(H654,'3-Productie normen'!A:L,12,FALSE)</f>
        <v>V</v>
      </c>
      <c r="S654" s="78"/>
      <c r="U654" s="41">
        <f t="shared" si="65"/>
        <v>9500</v>
      </c>
    </row>
    <row r="655" spans="1:21" ht="14.1" customHeight="1">
      <c r="A655" s="54">
        <f t="shared" si="60"/>
        <v>655</v>
      </c>
      <c r="B655" s="72" t="s">
        <v>606</v>
      </c>
      <c r="C655" s="72"/>
      <c r="D655" s="426" t="s">
        <v>607</v>
      </c>
      <c r="E655" s="426" t="s">
        <v>89</v>
      </c>
      <c r="F655" s="89" t="s">
        <v>609</v>
      </c>
      <c r="G655" s="89" t="s">
        <v>246</v>
      </c>
      <c r="H655" s="89" t="s">
        <v>246</v>
      </c>
      <c r="I655" s="89" t="s">
        <v>229</v>
      </c>
      <c r="J655" s="89">
        <v>48</v>
      </c>
      <c r="K655" s="381">
        <f t="shared" si="61"/>
        <v>200</v>
      </c>
      <c r="L655" s="75">
        <v>200</v>
      </c>
      <c r="M655" s="75"/>
      <c r="N655" s="76" t="e">
        <f t="shared" si="62"/>
        <v>#DIV/0!</v>
      </c>
      <c r="O655" s="76">
        <f t="shared" si="63"/>
        <v>0</v>
      </c>
      <c r="P655" s="77">
        <f>IF(L655="nio",0,IF(L655&gt;0,VLOOKUP(H655,'3-Productie normen'!A:J,VLOOKUP(L655,'3-Productie normen'!$B$33:$C$38,2,FALSE),FALSE)))/VLOOKUP(B655,'2-Kosten per locatie'!$A$12:$C$33,3,FALSE)</f>
        <v>0</v>
      </c>
      <c r="Q655" s="77">
        <f t="shared" si="64"/>
        <v>0</v>
      </c>
      <c r="R655" s="78" t="str">
        <f>VLOOKUP(H655,'3-Productie normen'!A:L,12,FALSE)</f>
        <v>V</v>
      </c>
      <c r="S655" s="78"/>
      <c r="U655" s="41">
        <f t="shared" si="65"/>
        <v>9600</v>
      </c>
    </row>
    <row r="656" spans="1:21" ht="14.1" customHeight="1">
      <c r="A656" s="54">
        <f t="shared" si="60"/>
        <v>656</v>
      </c>
      <c r="B656" s="72" t="s">
        <v>606</v>
      </c>
      <c r="C656" s="72"/>
      <c r="D656" s="426" t="s">
        <v>607</v>
      </c>
      <c r="E656" s="426" t="s">
        <v>89</v>
      </c>
      <c r="F656" s="89">
        <v>9</v>
      </c>
      <c r="G656" s="89" t="s">
        <v>486</v>
      </c>
      <c r="H656" s="89" t="s">
        <v>256</v>
      </c>
      <c r="I656" s="89" t="s">
        <v>229</v>
      </c>
      <c r="J656" s="89">
        <v>53</v>
      </c>
      <c r="K656" s="381">
        <f t="shared" si="61"/>
        <v>200</v>
      </c>
      <c r="L656" s="75">
        <v>200</v>
      </c>
      <c r="M656" s="75"/>
      <c r="N656" s="76" t="e">
        <f t="shared" si="62"/>
        <v>#DIV/0!</v>
      </c>
      <c r="O656" s="76">
        <f t="shared" si="63"/>
        <v>0</v>
      </c>
      <c r="P656" s="77">
        <f>IF(L656="nio",0,IF(L656&gt;0,VLOOKUP(H656,'3-Productie normen'!A:J,VLOOKUP(L656,'3-Productie normen'!$B$33:$C$38,2,FALSE),FALSE)))/VLOOKUP(B656,'2-Kosten per locatie'!$A$12:$C$33,3,FALSE)</f>
        <v>0</v>
      </c>
      <c r="Q656" s="77">
        <f t="shared" si="64"/>
        <v>0</v>
      </c>
      <c r="R656" s="78" t="str">
        <f>VLOOKUP(H656,'3-Productie normen'!A:L,12,FALSE)</f>
        <v>V</v>
      </c>
      <c r="S656" s="78"/>
      <c r="U656" s="41">
        <f t="shared" si="65"/>
        <v>10600</v>
      </c>
    </row>
    <row r="657" spans="1:21" ht="14.1" customHeight="1">
      <c r="A657" s="54">
        <f t="shared" si="60"/>
        <v>657</v>
      </c>
      <c r="B657" s="72" t="s">
        <v>606</v>
      </c>
      <c r="C657" s="72"/>
      <c r="D657" s="426" t="s">
        <v>607</v>
      </c>
      <c r="E657" s="426" t="s">
        <v>89</v>
      </c>
      <c r="F657" s="89">
        <v>10</v>
      </c>
      <c r="G657" s="89" t="s">
        <v>176</v>
      </c>
      <c r="H657" s="89" t="s">
        <v>176</v>
      </c>
      <c r="I657" s="89" t="s">
        <v>229</v>
      </c>
      <c r="J657" s="89">
        <v>18</v>
      </c>
      <c r="K657" s="381">
        <f t="shared" si="61"/>
        <v>200</v>
      </c>
      <c r="L657" s="75">
        <v>200</v>
      </c>
      <c r="M657" s="75"/>
      <c r="N657" s="76" t="e">
        <f t="shared" si="62"/>
        <v>#DIV/0!</v>
      </c>
      <c r="O657" s="76">
        <f t="shared" si="63"/>
        <v>0</v>
      </c>
      <c r="P657" s="77">
        <f>IF(L657="nio",0,IF(L657&gt;0,VLOOKUP(H657,'3-Productie normen'!A:J,VLOOKUP(L657,'3-Productie normen'!$B$33:$C$38,2,FALSE),FALSE)))/VLOOKUP(B657,'2-Kosten per locatie'!$A$12:$C$33,3,FALSE)</f>
        <v>0</v>
      </c>
      <c r="Q657" s="77">
        <f t="shared" si="64"/>
        <v>0</v>
      </c>
      <c r="R657" s="78" t="str">
        <f>VLOOKUP(H657,'3-Productie normen'!A:L,12,FALSE)</f>
        <v>B</v>
      </c>
      <c r="S657" s="78"/>
      <c r="U657" s="41">
        <f t="shared" si="65"/>
        <v>3600</v>
      </c>
    </row>
    <row r="658" spans="1:21" ht="14.1" customHeight="1">
      <c r="A658" s="54">
        <f t="shared" si="60"/>
        <v>658</v>
      </c>
      <c r="B658" s="72" t="s">
        <v>606</v>
      </c>
      <c r="C658" s="72"/>
      <c r="D658" s="426" t="s">
        <v>607</v>
      </c>
      <c r="E658" s="426" t="s">
        <v>89</v>
      </c>
      <c r="F658" s="89">
        <v>11</v>
      </c>
      <c r="G658" s="89" t="s">
        <v>176</v>
      </c>
      <c r="H658" s="89" t="s">
        <v>176</v>
      </c>
      <c r="I658" s="89" t="s">
        <v>229</v>
      </c>
      <c r="J658" s="89">
        <v>17.28</v>
      </c>
      <c r="K658" s="381">
        <f t="shared" si="61"/>
        <v>200</v>
      </c>
      <c r="L658" s="75">
        <v>200</v>
      </c>
      <c r="M658" s="75"/>
      <c r="N658" s="76" t="e">
        <f t="shared" si="62"/>
        <v>#DIV/0!</v>
      </c>
      <c r="O658" s="76">
        <f t="shared" si="63"/>
        <v>0</v>
      </c>
      <c r="P658" s="77">
        <f>IF(L658="nio",0,IF(L658&gt;0,VLOOKUP(H658,'3-Productie normen'!A:J,VLOOKUP(L658,'3-Productie normen'!$B$33:$C$38,2,FALSE),FALSE)))/VLOOKUP(B658,'2-Kosten per locatie'!$A$12:$C$33,3,FALSE)</f>
        <v>0</v>
      </c>
      <c r="Q658" s="77">
        <f t="shared" si="64"/>
        <v>0</v>
      </c>
      <c r="R658" s="78" t="str">
        <f>VLOOKUP(H658,'3-Productie normen'!A:L,12,FALSE)</f>
        <v>B</v>
      </c>
      <c r="S658" s="78"/>
      <c r="U658" s="41">
        <f t="shared" si="65"/>
        <v>3456</v>
      </c>
    </row>
    <row r="659" spans="1:21" ht="14.1" customHeight="1">
      <c r="A659" s="54">
        <f t="shared" si="60"/>
        <v>659</v>
      </c>
      <c r="B659" s="72" t="s">
        <v>606</v>
      </c>
      <c r="C659" s="72"/>
      <c r="D659" s="426" t="s">
        <v>607</v>
      </c>
      <c r="E659" s="426" t="s">
        <v>89</v>
      </c>
      <c r="F659" s="89">
        <v>12</v>
      </c>
      <c r="G659" s="89" t="s">
        <v>485</v>
      </c>
      <c r="H659" s="89" t="s">
        <v>259</v>
      </c>
      <c r="I659" s="89" t="s">
        <v>229</v>
      </c>
      <c r="J659" s="89">
        <v>15.14</v>
      </c>
      <c r="K659" s="381">
        <f t="shared" si="61"/>
        <v>200</v>
      </c>
      <c r="L659" s="75">
        <v>200</v>
      </c>
      <c r="M659" s="75"/>
      <c r="N659" s="76" t="e">
        <f t="shared" si="62"/>
        <v>#DIV/0!</v>
      </c>
      <c r="O659" s="76">
        <f t="shared" si="63"/>
        <v>0</v>
      </c>
      <c r="P659" s="77">
        <f>IF(L659="nio",0,IF(L659&gt;0,VLOOKUP(H659,'3-Productie normen'!A:J,VLOOKUP(L659,'3-Productie normen'!$B$33:$C$38,2,FALSE),FALSE)))/VLOOKUP(B659,'2-Kosten per locatie'!$A$12:$C$33,3,FALSE)</f>
        <v>0</v>
      </c>
      <c r="Q659" s="77">
        <f t="shared" si="64"/>
        <v>0</v>
      </c>
      <c r="R659" s="78" t="str">
        <f>VLOOKUP(H659,'3-Productie normen'!A:L,12,FALSE)</f>
        <v>V</v>
      </c>
      <c r="S659" s="78"/>
      <c r="U659" s="41">
        <f t="shared" si="65"/>
        <v>3028</v>
      </c>
    </row>
    <row r="660" spans="1:21" ht="14.1" customHeight="1">
      <c r="A660" s="54">
        <f t="shared" si="60"/>
        <v>660</v>
      </c>
      <c r="B660" s="72" t="s">
        <v>606</v>
      </c>
      <c r="C660" s="72"/>
      <c r="D660" s="426" t="s">
        <v>607</v>
      </c>
      <c r="E660" s="426" t="s">
        <v>89</v>
      </c>
      <c r="F660" s="89">
        <v>13</v>
      </c>
      <c r="G660" s="89" t="s">
        <v>236</v>
      </c>
      <c r="H660" s="89" t="s">
        <v>236</v>
      </c>
      <c r="I660" s="89" t="s">
        <v>239</v>
      </c>
      <c r="J660" s="89">
        <v>7.6</v>
      </c>
      <c r="K660" s="381">
        <f t="shared" si="61"/>
        <v>200</v>
      </c>
      <c r="L660" s="75">
        <v>200</v>
      </c>
      <c r="M660" s="75"/>
      <c r="N660" s="76" t="e">
        <f t="shared" si="62"/>
        <v>#DIV/0!</v>
      </c>
      <c r="O660" s="76">
        <f t="shared" si="63"/>
        <v>0</v>
      </c>
      <c r="P660" s="77">
        <f>IF(L660="nio",0,IF(L660&gt;0,VLOOKUP(H660,'3-Productie normen'!A:J,VLOOKUP(L660,'3-Productie normen'!$B$33:$C$38,2,FALSE),FALSE)))/VLOOKUP(B660,'2-Kosten per locatie'!$A$12:$C$33,3,FALSE)</f>
        <v>0</v>
      </c>
      <c r="Q660" s="77">
        <f t="shared" si="64"/>
        <v>0</v>
      </c>
      <c r="R660" s="78" t="str">
        <f>VLOOKUP(H660,'3-Productie normen'!A:L,12,FALSE)</f>
        <v>V</v>
      </c>
      <c r="S660" s="78"/>
      <c r="U660" s="41">
        <f t="shared" si="65"/>
        <v>1520</v>
      </c>
    </row>
    <row r="661" spans="1:21" ht="14.1" customHeight="1">
      <c r="A661" s="54">
        <f t="shared" si="60"/>
        <v>661</v>
      </c>
      <c r="B661" s="72" t="s">
        <v>606</v>
      </c>
      <c r="C661" s="72"/>
      <c r="D661" s="426" t="s">
        <v>607</v>
      </c>
      <c r="E661" s="426" t="s">
        <v>89</v>
      </c>
      <c r="F661" s="89">
        <v>14</v>
      </c>
      <c r="G661" s="89" t="s">
        <v>489</v>
      </c>
      <c r="H661" s="89" t="s">
        <v>100</v>
      </c>
      <c r="I661" s="89" t="s">
        <v>368</v>
      </c>
      <c r="J661" s="89">
        <v>2.0499999999999998</v>
      </c>
      <c r="K661" s="381">
        <f t="shared" si="61"/>
        <v>0</v>
      </c>
      <c r="L661" s="75" t="s">
        <v>100</v>
      </c>
      <c r="M661" s="75"/>
      <c r="N661" s="76">
        <f t="shared" si="62"/>
        <v>0</v>
      </c>
      <c r="O661" s="76">
        <f t="shared" si="63"/>
        <v>0</v>
      </c>
      <c r="P661" s="77">
        <f>IF(L661="nio",0,IF(L661&gt;0,VLOOKUP(H661,'3-Productie normen'!A:J,VLOOKUP(L661,'3-Productie normen'!$B$33:$C$38,2,FALSE),FALSE)))/VLOOKUP(B661,'2-Kosten per locatie'!$A$12:$C$33,3,FALSE)</f>
        <v>0</v>
      </c>
      <c r="Q661" s="77">
        <f t="shared" si="64"/>
        <v>0</v>
      </c>
      <c r="R661" s="78">
        <f>VLOOKUP(H661,'3-Productie normen'!A:L,12,FALSE)</f>
        <v>0</v>
      </c>
      <c r="S661" s="78"/>
      <c r="U661" s="41">
        <f t="shared" si="65"/>
        <v>0</v>
      </c>
    </row>
    <row r="662" spans="1:21" ht="14.1" customHeight="1">
      <c r="A662" s="54">
        <f t="shared" si="60"/>
        <v>662</v>
      </c>
      <c r="B662" s="72" t="s">
        <v>606</v>
      </c>
      <c r="C662" s="72"/>
      <c r="D662" s="426" t="s">
        <v>607</v>
      </c>
      <c r="E662" s="426" t="s">
        <v>89</v>
      </c>
      <c r="F662" s="89">
        <v>15</v>
      </c>
      <c r="G662" s="89" t="s">
        <v>493</v>
      </c>
      <c r="H662" s="89" t="s">
        <v>177</v>
      </c>
      <c r="I662" s="89" t="s">
        <v>229</v>
      </c>
      <c r="J662" s="89">
        <v>9.5299999999999994</v>
      </c>
      <c r="K662" s="381">
        <f t="shared" si="61"/>
        <v>200</v>
      </c>
      <c r="L662" s="75">
        <v>200</v>
      </c>
      <c r="M662" s="75"/>
      <c r="N662" s="76" t="e">
        <f t="shared" si="62"/>
        <v>#DIV/0!</v>
      </c>
      <c r="O662" s="76">
        <f t="shared" si="63"/>
        <v>0</v>
      </c>
      <c r="P662" s="77">
        <f>IF(L662="nio",0,IF(L662&gt;0,VLOOKUP(H662,'3-Productie normen'!A:J,VLOOKUP(L662,'3-Productie normen'!$B$33:$C$38,2,FALSE),FALSE)))/VLOOKUP(B662,'2-Kosten per locatie'!$A$12:$C$33,3,FALSE)</f>
        <v>0</v>
      </c>
      <c r="Q662" s="77">
        <f t="shared" si="64"/>
        <v>0</v>
      </c>
      <c r="R662" s="78" t="str">
        <f>VLOOKUP(H662,'3-Productie normen'!A:L,12,FALSE)</f>
        <v>V</v>
      </c>
      <c r="S662" s="78"/>
      <c r="U662" s="41">
        <f t="shared" si="65"/>
        <v>1905.9999999999998</v>
      </c>
    </row>
    <row r="663" spans="1:21" ht="14.1" customHeight="1">
      <c r="A663" s="54">
        <f t="shared" si="60"/>
        <v>663</v>
      </c>
      <c r="B663" s="72" t="s">
        <v>606</v>
      </c>
      <c r="C663" s="72"/>
      <c r="D663" s="426" t="s">
        <v>607</v>
      </c>
      <c r="E663" s="426" t="s">
        <v>89</v>
      </c>
      <c r="F663" s="89">
        <v>16</v>
      </c>
      <c r="G663" s="89" t="s">
        <v>486</v>
      </c>
      <c r="H663" s="89" t="s">
        <v>256</v>
      </c>
      <c r="I663" s="89" t="s">
        <v>229</v>
      </c>
      <c r="J663" s="89">
        <v>129.44</v>
      </c>
      <c r="K663" s="381">
        <f t="shared" si="61"/>
        <v>200</v>
      </c>
      <c r="L663" s="75">
        <v>200</v>
      </c>
      <c r="M663" s="75"/>
      <c r="N663" s="76" t="e">
        <f t="shared" si="62"/>
        <v>#DIV/0!</v>
      </c>
      <c r="O663" s="76">
        <f t="shared" si="63"/>
        <v>0</v>
      </c>
      <c r="P663" s="77">
        <f>IF(L663="nio",0,IF(L663&gt;0,VLOOKUP(H663,'3-Productie normen'!A:J,VLOOKUP(L663,'3-Productie normen'!$B$33:$C$38,2,FALSE),FALSE)))/VLOOKUP(B663,'2-Kosten per locatie'!$A$12:$C$33,3,FALSE)</f>
        <v>0</v>
      </c>
      <c r="Q663" s="77">
        <f t="shared" si="64"/>
        <v>0</v>
      </c>
      <c r="R663" s="78" t="str">
        <f>VLOOKUP(H663,'3-Productie normen'!A:L,12,FALSE)</f>
        <v>V</v>
      </c>
      <c r="S663" s="78"/>
      <c r="U663" s="41">
        <f t="shared" si="65"/>
        <v>25888</v>
      </c>
    </row>
    <row r="664" spans="1:21" ht="14.1" customHeight="1">
      <c r="A664" s="54">
        <f t="shared" si="60"/>
        <v>664</v>
      </c>
      <c r="B664" s="72" t="s">
        <v>606</v>
      </c>
      <c r="C664" s="72"/>
      <c r="D664" s="426" t="s">
        <v>607</v>
      </c>
      <c r="E664" s="426" t="s">
        <v>89</v>
      </c>
      <c r="F664" s="89">
        <v>17</v>
      </c>
      <c r="G664" s="89" t="s">
        <v>489</v>
      </c>
      <c r="H664" s="89" t="s">
        <v>100</v>
      </c>
      <c r="I664" s="89" t="s">
        <v>229</v>
      </c>
      <c r="J664" s="89">
        <v>8.5</v>
      </c>
      <c r="K664" s="381">
        <f t="shared" si="61"/>
        <v>0</v>
      </c>
      <c r="L664" s="75" t="s">
        <v>100</v>
      </c>
      <c r="M664" s="75"/>
      <c r="N664" s="76">
        <f t="shared" si="62"/>
        <v>0</v>
      </c>
      <c r="O664" s="76">
        <f t="shared" si="63"/>
        <v>0</v>
      </c>
      <c r="P664" s="77">
        <f>IF(L664="nio",0,IF(L664&gt;0,VLOOKUP(H664,'3-Productie normen'!A:J,VLOOKUP(L664,'3-Productie normen'!$B$33:$C$38,2,FALSE),FALSE)))/VLOOKUP(B664,'2-Kosten per locatie'!$A$12:$C$33,3,FALSE)</f>
        <v>0</v>
      </c>
      <c r="Q664" s="77">
        <f t="shared" si="64"/>
        <v>0</v>
      </c>
      <c r="R664" s="78">
        <f>VLOOKUP(H664,'3-Productie normen'!A:L,12,FALSE)</f>
        <v>0</v>
      </c>
      <c r="S664" s="78"/>
      <c r="U664" s="41">
        <f t="shared" si="65"/>
        <v>0</v>
      </c>
    </row>
    <row r="665" spans="1:21" ht="14.1" customHeight="1">
      <c r="A665" s="54">
        <f t="shared" si="60"/>
        <v>665</v>
      </c>
      <c r="B665" s="72" t="s">
        <v>606</v>
      </c>
      <c r="C665" s="72"/>
      <c r="D665" s="426" t="s">
        <v>607</v>
      </c>
      <c r="E665" s="426" t="s">
        <v>89</v>
      </c>
      <c r="F665" s="89">
        <v>18</v>
      </c>
      <c r="G665" s="89" t="s">
        <v>176</v>
      </c>
      <c r="H665" s="89" t="s">
        <v>176</v>
      </c>
      <c r="I665" s="89" t="s">
        <v>229</v>
      </c>
      <c r="J665" s="89">
        <v>32.04</v>
      </c>
      <c r="K665" s="381">
        <f t="shared" si="61"/>
        <v>200</v>
      </c>
      <c r="L665" s="75">
        <v>200</v>
      </c>
      <c r="M665" s="75"/>
      <c r="N665" s="76" t="e">
        <f t="shared" si="62"/>
        <v>#DIV/0!</v>
      </c>
      <c r="O665" s="76">
        <f t="shared" si="63"/>
        <v>0</v>
      </c>
      <c r="P665" s="77">
        <f>IF(L665="nio",0,IF(L665&gt;0,VLOOKUP(H665,'3-Productie normen'!A:J,VLOOKUP(L665,'3-Productie normen'!$B$33:$C$38,2,FALSE),FALSE)))/VLOOKUP(B665,'2-Kosten per locatie'!$A$12:$C$33,3,FALSE)</f>
        <v>0</v>
      </c>
      <c r="Q665" s="77">
        <f t="shared" si="64"/>
        <v>0</v>
      </c>
      <c r="R665" s="78" t="str">
        <f>VLOOKUP(H665,'3-Productie normen'!A:L,12,FALSE)</f>
        <v>B</v>
      </c>
      <c r="S665" s="78"/>
      <c r="U665" s="41">
        <f t="shared" si="65"/>
        <v>6408</v>
      </c>
    </row>
    <row r="666" spans="1:21" ht="14.1" customHeight="1">
      <c r="A666" s="54">
        <f t="shared" si="60"/>
        <v>666</v>
      </c>
      <c r="B666" s="72" t="s">
        <v>606</v>
      </c>
      <c r="C666" s="72"/>
      <c r="D666" s="426" t="s">
        <v>607</v>
      </c>
      <c r="E666" s="426" t="s">
        <v>89</v>
      </c>
      <c r="F666" s="89">
        <v>19</v>
      </c>
      <c r="G666" s="89" t="s">
        <v>17</v>
      </c>
      <c r="H666" s="89" t="s">
        <v>17</v>
      </c>
      <c r="I666" s="89" t="s">
        <v>487</v>
      </c>
      <c r="J666" s="89">
        <v>1.22</v>
      </c>
      <c r="K666" s="381">
        <f t="shared" si="61"/>
        <v>200</v>
      </c>
      <c r="L666" s="75">
        <v>200</v>
      </c>
      <c r="M666" s="75"/>
      <c r="N666" s="76" t="e">
        <f t="shared" si="62"/>
        <v>#DIV/0!</v>
      </c>
      <c r="O666" s="76">
        <f t="shared" si="63"/>
        <v>0</v>
      </c>
      <c r="P666" s="77">
        <f>IF(L666="nio",0,IF(L666&gt;0,VLOOKUP(H666,'3-Productie normen'!A:J,VLOOKUP(L666,'3-Productie normen'!$B$33:$C$38,2,FALSE),FALSE)))/VLOOKUP(B666,'2-Kosten per locatie'!$A$12:$C$33,3,FALSE)</f>
        <v>0</v>
      </c>
      <c r="Q666" s="77">
        <f t="shared" si="64"/>
        <v>0</v>
      </c>
      <c r="R666" s="78" t="str">
        <f>VLOOKUP(H666,'3-Productie normen'!A:L,12,FALSE)</f>
        <v>S</v>
      </c>
      <c r="S666" s="78"/>
      <c r="U666" s="41">
        <f t="shared" si="65"/>
        <v>244</v>
      </c>
    </row>
    <row r="667" spans="1:21" ht="14.1" customHeight="1">
      <c r="A667" s="54">
        <f t="shared" si="60"/>
        <v>667</v>
      </c>
      <c r="B667" s="72" t="s">
        <v>606</v>
      </c>
      <c r="C667" s="72"/>
      <c r="D667" s="426" t="s">
        <v>607</v>
      </c>
      <c r="E667" s="426" t="s">
        <v>89</v>
      </c>
      <c r="F667" s="89">
        <v>20</v>
      </c>
      <c r="G667" s="89" t="s">
        <v>17</v>
      </c>
      <c r="H667" s="89" t="s">
        <v>17</v>
      </c>
      <c r="I667" s="89" t="s">
        <v>487</v>
      </c>
      <c r="J667" s="89">
        <v>2.31</v>
      </c>
      <c r="K667" s="381">
        <f t="shared" si="61"/>
        <v>200</v>
      </c>
      <c r="L667" s="75">
        <v>200</v>
      </c>
      <c r="M667" s="75"/>
      <c r="N667" s="76" t="e">
        <f t="shared" si="62"/>
        <v>#DIV/0!</v>
      </c>
      <c r="O667" s="76">
        <f t="shared" si="63"/>
        <v>0</v>
      </c>
      <c r="P667" s="77">
        <f>IF(L667="nio",0,IF(L667&gt;0,VLOOKUP(H667,'3-Productie normen'!A:J,VLOOKUP(L667,'3-Productie normen'!$B$33:$C$38,2,FALSE),FALSE)))/VLOOKUP(B667,'2-Kosten per locatie'!$A$12:$C$33,3,FALSE)</f>
        <v>0</v>
      </c>
      <c r="Q667" s="77">
        <f t="shared" si="64"/>
        <v>0</v>
      </c>
      <c r="R667" s="78" t="str">
        <f>VLOOKUP(H667,'3-Productie normen'!A:L,12,FALSE)</f>
        <v>S</v>
      </c>
      <c r="S667" s="78"/>
      <c r="U667" s="41">
        <f t="shared" si="65"/>
        <v>462</v>
      </c>
    </row>
    <row r="668" spans="1:21" ht="14.1" customHeight="1">
      <c r="A668" s="54">
        <f t="shared" si="60"/>
        <v>668</v>
      </c>
      <c r="B668" s="72" t="s">
        <v>606</v>
      </c>
      <c r="C668" s="72"/>
      <c r="D668" s="426" t="s">
        <v>607</v>
      </c>
      <c r="E668" s="426" t="s">
        <v>89</v>
      </c>
      <c r="F668" s="89">
        <v>21</v>
      </c>
      <c r="G668" s="89" t="s">
        <v>17</v>
      </c>
      <c r="H668" s="89" t="s">
        <v>17</v>
      </c>
      <c r="I668" s="89" t="s">
        <v>487</v>
      </c>
      <c r="J668" s="89">
        <v>2.31</v>
      </c>
      <c r="K668" s="381">
        <f t="shared" si="61"/>
        <v>200</v>
      </c>
      <c r="L668" s="75">
        <v>200</v>
      </c>
      <c r="M668" s="75"/>
      <c r="N668" s="76" t="e">
        <f t="shared" si="62"/>
        <v>#DIV/0!</v>
      </c>
      <c r="O668" s="76">
        <f t="shared" si="63"/>
        <v>0</v>
      </c>
      <c r="P668" s="77">
        <f>IF(L668="nio",0,IF(L668&gt;0,VLOOKUP(H668,'3-Productie normen'!A:J,VLOOKUP(L668,'3-Productie normen'!$B$33:$C$38,2,FALSE),FALSE)))/VLOOKUP(B668,'2-Kosten per locatie'!$A$12:$C$33,3,FALSE)</f>
        <v>0</v>
      </c>
      <c r="Q668" s="77">
        <f t="shared" si="64"/>
        <v>0</v>
      </c>
      <c r="R668" s="78" t="str">
        <f>VLOOKUP(H668,'3-Productie normen'!A:L,12,FALSE)</f>
        <v>S</v>
      </c>
      <c r="S668" s="78"/>
      <c r="U668" s="41">
        <f t="shared" si="65"/>
        <v>462</v>
      </c>
    </row>
    <row r="669" spans="1:21" ht="14.1" customHeight="1">
      <c r="A669" s="54">
        <f t="shared" si="60"/>
        <v>669</v>
      </c>
      <c r="B669" s="72" t="s">
        <v>606</v>
      </c>
      <c r="C669" s="72"/>
      <c r="D669" s="425" t="s">
        <v>607</v>
      </c>
      <c r="E669" s="425" t="s">
        <v>89</v>
      </c>
      <c r="F669" s="86">
        <v>22</v>
      </c>
      <c r="G669" s="86" t="s">
        <v>489</v>
      </c>
      <c r="H669" s="86" t="s">
        <v>100</v>
      </c>
      <c r="I669" s="86" t="s">
        <v>229</v>
      </c>
      <c r="J669" s="86">
        <v>25.12</v>
      </c>
      <c r="K669" s="381">
        <f t="shared" si="61"/>
        <v>0</v>
      </c>
      <c r="L669" s="75" t="s">
        <v>100</v>
      </c>
      <c r="M669" s="75"/>
      <c r="N669" s="76">
        <f t="shared" si="62"/>
        <v>0</v>
      </c>
      <c r="O669" s="76">
        <f t="shared" si="63"/>
        <v>0</v>
      </c>
      <c r="P669" s="77">
        <f>IF(L669="nio",0,IF(L669&gt;0,VLOOKUP(H669,'3-Productie normen'!A:J,VLOOKUP(L669,'3-Productie normen'!$B$33:$C$38,2,FALSE),FALSE)))/VLOOKUP(B669,'2-Kosten per locatie'!$A$12:$C$33,3,FALSE)</f>
        <v>0</v>
      </c>
      <c r="Q669" s="77">
        <f t="shared" si="64"/>
        <v>0</v>
      </c>
      <c r="R669" s="78">
        <f>VLOOKUP(H669,'3-Productie normen'!A:L,12,FALSE)</f>
        <v>0</v>
      </c>
      <c r="S669" s="78"/>
      <c r="U669" s="41">
        <f t="shared" si="65"/>
        <v>0</v>
      </c>
    </row>
    <row r="670" spans="1:21" ht="14.1" customHeight="1">
      <c r="A670" s="54">
        <f t="shared" si="60"/>
        <v>670</v>
      </c>
      <c r="B670" s="72" t="s">
        <v>606</v>
      </c>
      <c r="C670" s="72"/>
      <c r="D670" s="425" t="s">
        <v>607</v>
      </c>
      <c r="E670" s="425" t="s">
        <v>89</v>
      </c>
      <c r="F670" s="86">
        <v>23</v>
      </c>
      <c r="G670" s="86" t="s">
        <v>236</v>
      </c>
      <c r="H670" s="86" t="s">
        <v>236</v>
      </c>
      <c r="I670" s="86" t="s">
        <v>243</v>
      </c>
      <c r="J670" s="86">
        <v>1.9</v>
      </c>
      <c r="K670" s="381">
        <f t="shared" si="61"/>
        <v>200</v>
      </c>
      <c r="L670" s="75">
        <v>200</v>
      </c>
      <c r="M670" s="75"/>
      <c r="N670" s="76" t="e">
        <f t="shared" si="62"/>
        <v>#DIV/0!</v>
      </c>
      <c r="O670" s="76">
        <f t="shared" si="63"/>
        <v>0</v>
      </c>
      <c r="P670" s="77">
        <f>IF(L670="nio",0,IF(L670&gt;0,VLOOKUP(H670,'3-Productie normen'!A:J,VLOOKUP(L670,'3-Productie normen'!$B$33:$C$38,2,FALSE),FALSE)))/VLOOKUP(B670,'2-Kosten per locatie'!$A$12:$C$33,3,FALSE)</f>
        <v>0</v>
      </c>
      <c r="Q670" s="77">
        <f t="shared" si="64"/>
        <v>0</v>
      </c>
      <c r="R670" s="78" t="str">
        <f>VLOOKUP(H670,'3-Productie normen'!A:L,12,FALSE)</f>
        <v>V</v>
      </c>
      <c r="S670" s="78"/>
      <c r="U670" s="41">
        <f t="shared" si="65"/>
        <v>380</v>
      </c>
    </row>
    <row r="671" spans="1:21" ht="14.1" customHeight="1">
      <c r="A671" s="54">
        <f t="shared" si="60"/>
        <v>671</v>
      </c>
      <c r="B671" s="72" t="s">
        <v>606</v>
      </c>
      <c r="C671" s="72"/>
      <c r="D671" s="425" t="s">
        <v>607</v>
      </c>
      <c r="E671" s="425" t="s">
        <v>89</v>
      </c>
      <c r="F671" s="86">
        <v>24</v>
      </c>
      <c r="G671" s="86" t="s">
        <v>485</v>
      </c>
      <c r="H671" s="86" t="s">
        <v>259</v>
      </c>
      <c r="I671" s="86" t="s">
        <v>229</v>
      </c>
      <c r="J671" s="86">
        <v>59.46</v>
      </c>
      <c r="K671" s="381">
        <f t="shared" si="61"/>
        <v>200</v>
      </c>
      <c r="L671" s="75">
        <v>200</v>
      </c>
      <c r="M671" s="75"/>
      <c r="N671" s="76" t="e">
        <f t="shared" si="62"/>
        <v>#DIV/0!</v>
      </c>
      <c r="O671" s="76">
        <f t="shared" si="63"/>
        <v>0</v>
      </c>
      <c r="P671" s="77">
        <f>IF(L671="nio",0,IF(L671&gt;0,VLOOKUP(H671,'3-Productie normen'!A:J,VLOOKUP(L671,'3-Productie normen'!$B$33:$C$38,2,FALSE),FALSE)))/VLOOKUP(B671,'2-Kosten per locatie'!$A$12:$C$33,3,FALSE)</f>
        <v>0</v>
      </c>
      <c r="Q671" s="77">
        <f t="shared" si="64"/>
        <v>0</v>
      </c>
      <c r="R671" s="78" t="str">
        <f>VLOOKUP(H671,'3-Productie normen'!A:L,12,FALSE)</f>
        <v>V</v>
      </c>
      <c r="S671" s="78"/>
      <c r="U671" s="41">
        <f t="shared" si="65"/>
        <v>11892</v>
      </c>
    </row>
    <row r="672" spans="1:21" ht="14.1" customHeight="1">
      <c r="A672" s="54">
        <f t="shared" si="60"/>
        <v>672</v>
      </c>
      <c r="B672" s="72" t="s">
        <v>606</v>
      </c>
      <c r="C672" s="72"/>
      <c r="D672" s="425" t="s">
        <v>607</v>
      </c>
      <c r="E672" s="425" t="s">
        <v>89</v>
      </c>
      <c r="F672" s="86">
        <v>25</v>
      </c>
      <c r="G672" s="86" t="s">
        <v>265</v>
      </c>
      <c r="H672" s="86" t="s">
        <v>265</v>
      </c>
      <c r="I672" s="86" t="s">
        <v>229</v>
      </c>
      <c r="J672" s="86">
        <v>51.08</v>
      </c>
      <c r="K672" s="381">
        <f t="shared" si="61"/>
        <v>200</v>
      </c>
      <c r="L672" s="75">
        <v>200</v>
      </c>
      <c r="M672" s="75"/>
      <c r="N672" s="76" t="e">
        <f t="shared" si="62"/>
        <v>#DIV/0!</v>
      </c>
      <c r="O672" s="76">
        <f t="shared" si="63"/>
        <v>0</v>
      </c>
      <c r="P672" s="77">
        <f>IF(L672="nio",0,IF(L672&gt;0,VLOOKUP(H672,'3-Productie normen'!A:J,VLOOKUP(L672,'3-Productie normen'!$B$33:$C$38,2,FALSE),FALSE)))/VLOOKUP(B672,'2-Kosten per locatie'!$A$12:$C$33,3,FALSE)</f>
        <v>0</v>
      </c>
      <c r="Q672" s="77">
        <f t="shared" si="64"/>
        <v>0</v>
      </c>
      <c r="R672" s="78" t="str">
        <f>VLOOKUP(H672,'3-Productie normen'!A:L,12,FALSE)</f>
        <v>L</v>
      </c>
      <c r="S672" s="78"/>
      <c r="U672" s="41">
        <f t="shared" si="65"/>
        <v>10216</v>
      </c>
    </row>
    <row r="673" spans="1:21" ht="14.1" customHeight="1">
      <c r="A673" s="54">
        <f t="shared" si="60"/>
        <v>673</v>
      </c>
      <c r="B673" s="72" t="s">
        <v>606</v>
      </c>
      <c r="C673" s="72"/>
      <c r="D673" s="425" t="s">
        <v>607</v>
      </c>
      <c r="E673" s="425" t="s">
        <v>89</v>
      </c>
      <c r="F673" s="86">
        <v>26</v>
      </c>
      <c r="G673" s="86" t="s">
        <v>489</v>
      </c>
      <c r="H673" s="86" t="s">
        <v>100</v>
      </c>
      <c r="I673" s="86" t="s">
        <v>229</v>
      </c>
      <c r="J673" s="86">
        <v>6</v>
      </c>
      <c r="K673" s="381">
        <f t="shared" si="61"/>
        <v>0</v>
      </c>
      <c r="L673" s="75" t="s">
        <v>100</v>
      </c>
      <c r="M673" s="75"/>
      <c r="N673" s="76">
        <f t="shared" si="62"/>
        <v>0</v>
      </c>
      <c r="O673" s="76">
        <f t="shared" si="63"/>
        <v>0</v>
      </c>
      <c r="P673" s="77">
        <f>IF(L673="nio",0,IF(L673&gt;0,VLOOKUP(H673,'3-Productie normen'!A:J,VLOOKUP(L673,'3-Productie normen'!$B$33:$C$38,2,FALSE),FALSE)))/VLOOKUP(B673,'2-Kosten per locatie'!$A$12:$C$33,3,FALSE)</f>
        <v>0</v>
      </c>
      <c r="Q673" s="77">
        <f t="shared" si="64"/>
        <v>0</v>
      </c>
      <c r="R673" s="78">
        <f>VLOOKUP(H673,'3-Productie normen'!A:L,12,FALSE)</f>
        <v>0</v>
      </c>
      <c r="S673" s="78"/>
      <c r="U673" s="41">
        <f t="shared" si="65"/>
        <v>0</v>
      </c>
    </row>
    <row r="674" spans="1:21" ht="14.1" customHeight="1">
      <c r="A674" s="54">
        <f t="shared" si="60"/>
        <v>674</v>
      </c>
      <c r="B674" s="72" t="s">
        <v>606</v>
      </c>
      <c r="C674" s="72"/>
      <c r="D674" s="425" t="s">
        <v>607</v>
      </c>
      <c r="E674" s="425" t="s">
        <v>89</v>
      </c>
      <c r="F674" s="86">
        <v>27</v>
      </c>
      <c r="G674" s="86" t="s">
        <v>265</v>
      </c>
      <c r="H674" s="86" t="s">
        <v>265</v>
      </c>
      <c r="I674" s="86" t="s">
        <v>229</v>
      </c>
      <c r="J674" s="86">
        <v>57.86</v>
      </c>
      <c r="K674" s="381">
        <f t="shared" si="61"/>
        <v>200</v>
      </c>
      <c r="L674" s="75">
        <v>200</v>
      </c>
      <c r="M674" s="75"/>
      <c r="N674" s="76" t="e">
        <f t="shared" si="62"/>
        <v>#DIV/0!</v>
      </c>
      <c r="O674" s="76">
        <f t="shared" si="63"/>
        <v>0</v>
      </c>
      <c r="P674" s="77">
        <f>IF(L674="nio",0,IF(L674&gt;0,VLOOKUP(H674,'3-Productie normen'!A:J,VLOOKUP(L674,'3-Productie normen'!$B$33:$C$38,2,FALSE),FALSE)))/VLOOKUP(B674,'2-Kosten per locatie'!$A$12:$C$33,3,FALSE)</f>
        <v>0</v>
      </c>
      <c r="Q674" s="77">
        <f t="shared" si="64"/>
        <v>0</v>
      </c>
      <c r="R674" s="78" t="str">
        <f>VLOOKUP(H674,'3-Productie normen'!A:L,12,FALSE)</f>
        <v>L</v>
      </c>
      <c r="S674" s="78"/>
      <c r="U674" s="41">
        <f t="shared" si="65"/>
        <v>11572</v>
      </c>
    </row>
    <row r="675" spans="1:21" ht="14.1" customHeight="1">
      <c r="A675" s="54">
        <f t="shared" si="60"/>
        <v>675</v>
      </c>
      <c r="B675" s="72" t="s">
        <v>606</v>
      </c>
      <c r="C675" s="72"/>
      <c r="D675" s="425" t="s">
        <v>607</v>
      </c>
      <c r="E675" s="425" t="s">
        <v>89</v>
      </c>
      <c r="F675" s="86">
        <v>28</v>
      </c>
      <c r="G675" s="86" t="s">
        <v>265</v>
      </c>
      <c r="H675" s="86" t="s">
        <v>265</v>
      </c>
      <c r="I675" s="86" t="s">
        <v>229</v>
      </c>
      <c r="J675" s="86">
        <v>58.38</v>
      </c>
      <c r="K675" s="381">
        <f t="shared" si="61"/>
        <v>200</v>
      </c>
      <c r="L675" s="75">
        <v>200</v>
      </c>
      <c r="M675" s="75"/>
      <c r="N675" s="76" t="e">
        <f t="shared" si="62"/>
        <v>#DIV/0!</v>
      </c>
      <c r="O675" s="76">
        <f t="shared" si="63"/>
        <v>0</v>
      </c>
      <c r="P675" s="77">
        <f>IF(L675="nio",0,IF(L675&gt;0,VLOOKUP(H675,'3-Productie normen'!A:J,VLOOKUP(L675,'3-Productie normen'!$B$33:$C$38,2,FALSE),FALSE)))/VLOOKUP(B675,'2-Kosten per locatie'!$A$12:$C$33,3,FALSE)</f>
        <v>0</v>
      </c>
      <c r="Q675" s="77">
        <f t="shared" si="64"/>
        <v>0</v>
      </c>
      <c r="R675" s="78" t="str">
        <f>VLOOKUP(H675,'3-Productie normen'!A:L,12,FALSE)</f>
        <v>L</v>
      </c>
      <c r="S675" s="78"/>
      <c r="U675" s="41">
        <f t="shared" si="65"/>
        <v>11676</v>
      </c>
    </row>
    <row r="676" spans="1:21" ht="14.1" customHeight="1">
      <c r="A676" s="54">
        <f t="shared" si="60"/>
        <v>676</v>
      </c>
      <c r="B676" s="72" t="s">
        <v>606</v>
      </c>
      <c r="C676" s="72"/>
      <c r="D676" s="425" t="s">
        <v>607</v>
      </c>
      <c r="E676" s="425" t="s">
        <v>89</v>
      </c>
      <c r="F676" s="86">
        <v>29</v>
      </c>
      <c r="G676" s="86" t="s">
        <v>265</v>
      </c>
      <c r="H676" s="86" t="s">
        <v>265</v>
      </c>
      <c r="I676" s="86" t="s">
        <v>229</v>
      </c>
      <c r="J676" s="86">
        <v>57.35</v>
      </c>
      <c r="K676" s="381">
        <f t="shared" si="61"/>
        <v>200</v>
      </c>
      <c r="L676" s="75">
        <v>200</v>
      </c>
      <c r="M676" s="75"/>
      <c r="N676" s="76" t="e">
        <f t="shared" si="62"/>
        <v>#DIV/0!</v>
      </c>
      <c r="O676" s="76">
        <f t="shared" si="63"/>
        <v>0</v>
      </c>
      <c r="P676" s="77">
        <f>IF(L676="nio",0,IF(L676&gt;0,VLOOKUP(H676,'3-Productie normen'!A:J,VLOOKUP(L676,'3-Productie normen'!$B$33:$C$38,2,FALSE),FALSE)))/VLOOKUP(B676,'2-Kosten per locatie'!$A$12:$C$33,3,FALSE)</f>
        <v>0</v>
      </c>
      <c r="Q676" s="77">
        <f t="shared" si="64"/>
        <v>0</v>
      </c>
      <c r="R676" s="78" t="str">
        <f>VLOOKUP(H676,'3-Productie normen'!A:L,12,FALSE)</f>
        <v>L</v>
      </c>
      <c r="S676" s="78"/>
      <c r="U676" s="41">
        <f t="shared" si="65"/>
        <v>11470</v>
      </c>
    </row>
    <row r="677" spans="1:21" ht="14.1" customHeight="1">
      <c r="A677" s="54">
        <f t="shared" si="60"/>
        <v>677</v>
      </c>
      <c r="B677" s="72" t="s">
        <v>606</v>
      </c>
      <c r="C677" s="72"/>
      <c r="D677" s="425" t="s">
        <v>607</v>
      </c>
      <c r="E677" s="425" t="s">
        <v>89</v>
      </c>
      <c r="F677" s="86">
        <v>30</v>
      </c>
      <c r="G677" s="86" t="s">
        <v>353</v>
      </c>
      <c r="H677" s="86" t="s">
        <v>353</v>
      </c>
      <c r="I677" s="86" t="s">
        <v>229</v>
      </c>
      <c r="J677" s="86">
        <v>84.47</v>
      </c>
      <c r="K677" s="381">
        <f t="shared" si="61"/>
        <v>200</v>
      </c>
      <c r="L677" s="75">
        <v>200</v>
      </c>
      <c r="M677" s="75"/>
      <c r="N677" s="76" t="e">
        <f t="shared" si="62"/>
        <v>#DIV/0!</v>
      </c>
      <c r="O677" s="76">
        <f t="shared" si="63"/>
        <v>0</v>
      </c>
      <c r="P677" s="77">
        <f>IF(L677="nio",0,IF(L677&gt;0,VLOOKUP(H677,'3-Productie normen'!A:J,VLOOKUP(L677,'3-Productie normen'!$B$33:$C$38,2,FALSE),FALSE)))/VLOOKUP(B677,'2-Kosten per locatie'!$A$12:$C$33,3,FALSE)</f>
        <v>0</v>
      </c>
      <c r="Q677" s="77">
        <f t="shared" si="64"/>
        <v>0</v>
      </c>
      <c r="R677" s="78" t="str">
        <f>VLOOKUP(H677,'3-Productie normen'!A:L,12,FALSE)</f>
        <v>L</v>
      </c>
      <c r="S677" s="78"/>
      <c r="U677" s="41">
        <f t="shared" si="65"/>
        <v>16894</v>
      </c>
    </row>
    <row r="678" spans="1:21" ht="14.1" customHeight="1">
      <c r="A678" s="54">
        <f t="shared" si="60"/>
        <v>678</v>
      </c>
      <c r="B678" s="72" t="s">
        <v>606</v>
      </c>
      <c r="C678" s="72"/>
      <c r="D678" s="425" t="s">
        <v>607</v>
      </c>
      <c r="E678" s="425" t="s">
        <v>89</v>
      </c>
      <c r="F678" s="86">
        <v>31</v>
      </c>
      <c r="G678" s="86" t="s">
        <v>489</v>
      </c>
      <c r="H678" s="86" t="s">
        <v>100</v>
      </c>
      <c r="I678" s="86" t="s">
        <v>229</v>
      </c>
      <c r="J678" s="86">
        <v>4.9400000000000004</v>
      </c>
      <c r="K678" s="381">
        <f t="shared" si="61"/>
        <v>0</v>
      </c>
      <c r="L678" s="75" t="s">
        <v>100</v>
      </c>
      <c r="M678" s="75"/>
      <c r="N678" s="76">
        <f t="shared" si="62"/>
        <v>0</v>
      </c>
      <c r="O678" s="76">
        <f t="shared" si="63"/>
        <v>0</v>
      </c>
      <c r="P678" s="77">
        <f>IF(L678="nio",0,IF(L678&gt;0,VLOOKUP(H678,'3-Productie normen'!A:J,VLOOKUP(L678,'3-Productie normen'!$B$33:$C$38,2,FALSE),FALSE)))/VLOOKUP(B678,'2-Kosten per locatie'!$A$12:$C$33,3,FALSE)</f>
        <v>0</v>
      </c>
      <c r="Q678" s="77">
        <f t="shared" si="64"/>
        <v>0</v>
      </c>
      <c r="R678" s="78">
        <f>VLOOKUP(H678,'3-Productie normen'!A:L,12,FALSE)</f>
        <v>0</v>
      </c>
      <c r="S678" s="78"/>
      <c r="U678" s="41">
        <f t="shared" si="65"/>
        <v>0</v>
      </c>
    </row>
    <row r="679" spans="1:21" ht="14.1" customHeight="1">
      <c r="A679" s="54">
        <f t="shared" si="60"/>
        <v>679</v>
      </c>
      <c r="B679" s="72" t="s">
        <v>606</v>
      </c>
      <c r="C679" s="72"/>
      <c r="D679" s="425" t="s">
        <v>607</v>
      </c>
      <c r="E679" s="425" t="s">
        <v>89</v>
      </c>
      <c r="F679" s="86">
        <v>32</v>
      </c>
      <c r="G679" s="86" t="s">
        <v>485</v>
      </c>
      <c r="H679" s="86" t="s">
        <v>259</v>
      </c>
      <c r="I679" s="86" t="s">
        <v>368</v>
      </c>
      <c r="J679" s="86">
        <v>16</v>
      </c>
      <c r="K679" s="381">
        <f t="shared" si="61"/>
        <v>200</v>
      </c>
      <c r="L679" s="75">
        <v>200</v>
      </c>
      <c r="M679" s="75"/>
      <c r="N679" s="76" t="e">
        <f t="shared" si="62"/>
        <v>#DIV/0!</v>
      </c>
      <c r="O679" s="76">
        <f t="shared" si="63"/>
        <v>0</v>
      </c>
      <c r="P679" s="77">
        <f>IF(L679="nio",0,IF(L679&gt;0,VLOOKUP(H679,'3-Productie normen'!A:J,VLOOKUP(L679,'3-Productie normen'!$B$33:$C$38,2,FALSE),FALSE)))/VLOOKUP(B679,'2-Kosten per locatie'!$A$12:$C$33,3,FALSE)</f>
        <v>0</v>
      </c>
      <c r="Q679" s="77">
        <f t="shared" si="64"/>
        <v>0</v>
      </c>
      <c r="R679" s="78" t="str">
        <f>VLOOKUP(H679,'3-Productie normen'!A:L,12,FALSE)</f>
        <v>V</v>
      </c>
      <c r="S679" s="78"/>
      <c r="U679" s="41">
        <f t="shared" si="65"/>
        <v>3200</v>
      </c>
    </row>
    <row r="680" spans="1:21" ht="14.1" customHeight="1">
      <c r="A680" s="54">
        <f t="shared" si="60"/>
        <v>680</v>
      </c>
      <c r="B680" s="72" t="s">
        <v>606</v>
      </c>
      <c r="C680" s="72"/>
      <c r="D680" s="425" t="s">
        <v>607</v>
      </c>
      <c r="E680" s="425" t="s">
        <v>89</v>
      </c>
      <c r="F680" s="86">
        <v>33</v>
      </c>
      <c r="G680" s="86" t="s">
        <v>236</v>
      </c>
      <c r="H680" s="86" t="s">
        <v>236</v>
      </c>
      <c r="I680" s="86" t="s">
        <v>272</v>
      </c>
      <c r="J680" s="86">
        <v>7.2</v>
      </c>
      <c r="K680" s="381">
        <f t="shared" si="61"/>
        <v>200</v>
      </c>
      <c r="L680" s="75">
        <v>200</v>
      </c>
      <c r="M680" s="75"/>
      <c r="N680" s="76" t="e">
        <f t="shared" si="62"/>
        <v>#DIV/0!</v>
      </c>
      <c r="O680" s="76">
        <f t="shared" si="63"/>
        <v>0</v>
      </c>
      <c r="P680" s="77">
        <f>IF(L680="nio",0,IF(L680&gt;0,VLOOKUP(H680,'3-Productie normen'!A:J,VLOOKUP(L680,'3-Productie normen'!$B$33:$C$38,2,FALSE),FALSE)))/VLOOKUP(B680,'2-Kosten per locatie'!$A$12:$C$33,3,FALSE)</f>
        <v>0</v>
      </c>
      <c r="Q680" s="77">
        <f t="shared" si="64"/>
        <v>0</v>
      </c>
      <c r="R680" s="78" t="str">
        <f>VLOOKUP(H680,'3-Productie normen'!A:L,12,FALSE)</f>
        <v>V</v>
      </c>
      <c r="S680" s="78"/>
      <c r="U680" s="41">
        <f t="shared" si="65"/>
        <v>1440</v>
      </c>
    </row>
    <row r="681" spans="1:21" ht="14.1" customHeight="1">
      <c r="A681" s="54">
        <f t="shared" si="60"/>
        <v>681</v>
      </c>
      <c r="B681" s="72" t="s">
        <v>606</v>
      </c>
      <c r="C681" s="72"/>
      <c r="D681" s="425" t="s">
        <v>607</v>
      </c>
      <c r="E681" s="425" t="s">
        <v>89</v>
      </c>
      <c r="F681" s="86">
        <v>34</v>
      </c>
      <c r="G681" s="86" t="s">
        <v>17</v>
      </c>
      <c r="H681" s="86" t="s">
        <v>17</v>
      </c>
      <c r="I681" s="86" t="s">
        <v>487</v>
      </c>
      <c r="J681" s="86">
        <v>11.5</v>
      </c>
      <c r="K681" s="381">
        <f t="shared" si="61"/>
        <v>200</v>
      </c>
      <c r="L681" s="75">
        <v>200</v>
      </c>
      <c r="M681" s="75"/>
      <c r="N681" s="76" t="e">
        <f t="shared" si="62"/>
        <v>#DIV/0!</v>
      </c>
      <c r="O681" s="76">
        <f t="shared" si="63"/>
        <v>0</v>
      </c>
      <c r="P681" s="77">
        <f>IF(L681="nio",0,IF(L681&gt;0,VLOOKUP(H681,'3-Productie normen'!A:J,VLOOKUP(L681,'3-Productie normen'!$B$33:$C$38,2,FALSE),FALSE)))/VLOOKUP(B681,'2-Kosten per locatie'!$A$12:$C$33,3,FALSE)</f>
        <v>0</v>
      </c>
      <c r="Q681" s="77">
        <f t="shared" si="64"/>
        <v>0</v>
      </c>
      <c r="R681" s="78" t="str">
        <f>VLOOKUP(H681,'3-Productie normen'!A:L,12,FALSE)</f>
        <v>S</v>
      </c>
      <c r="S681" s="78"/>
      <c r="U681" s="41">
        <f t="shared" si="65"/>
        <v>2300</v>
      </c>
    </row>
    <row r="682" spans="1:21" ht="14.1" customHeight="1">
      <c r="A682" s="54">
        <f t="shared" si="60"/>
        <v>682</v>
      </c>
      <c r="B682" s="72" t="s">
        <v>606</v>
      </c>
      <c r="C682" s="72"/>
      <c r="D682" s="425" t="s">
        <v>607</v>
      </c>
      <c r="E682" s="425" t="s">
        <v>89</v>
      </c>
      <c r="F682" s="86">
        <v>35</v>
      </c>
      <c r="G682" s="86" t="s">
        <v>17</v>
      </c>
      <c r="H682" s="86" t="s">
        <v>17</v>
      </c>
      <c r="I682" s="86" t="s">
        <v>487</v>
      </c>
      <c r="J682" s="86">
        <v>5</v>
      </c>
      <c r="K682" s="381">
        <f t="shared" si="61"/>
        <v>200</v>
      </c>
      <c r="L682" s="75">
        <v>200</v>
      </c>
      <c r="M682" s="75"/>
      <c r="N682" s="76" t="e">
        <f t="shared" si="62"/>
        <v>#DIV/0!</v>
      </c>
      <c r="O682" s="76">
        <f t="shared" si="63"/>
        <v>0</v>
      </c>
      <c r="P682" s="77">
        <f>IF(L682="nio",0,IF(L682&gt;0,VLOOKUP(H682,'3-Productie normen'!A:J,VLOOKUP(L682,'3-Productie normen'!$B$33:$C$38,2,FALSE),FALSE)))/VLOOKUP(B682,'2-Kosten per locatie'!$A$12:$C$33,3,FALSE)</f>
        <v>0</v>
      </c>
      <c r="Q682" s="77">
        <f t="shared" si="64"/>
        <v>0</v>
      </c>
      <c r="R682" s="78" t="str">
        <f>VLOOKUP(H682,'3-Productie normen'!A:L,12,FALSE)</f>
        <v>S</v>
      </c>
      <c r="S682" s="78"/>
      <c r="U682" s="41">
        <f t="shared" si="65"/>
        <v>1000</v>
      </c>
    </row>
    <row r="683" spans="1:21" ht="14.1" customHeight="1">
      <c r="A683" s="54">
        <f t="shared" si="60"/>
        <v>683</v>
      </c>
      <c r="B683" s="72" t="s">
        <v>606</v>
      </c>
      <c r="C683" s="72"/>
      <c r="D683" s="425" t="s">
        <v>607</v>
      </c>
      <c r="E683" s="425" t="s">
        <v>89</v>
      </c>
      <c r="F683" s="86">
        <v>36</v>
      </c>
      <c r="G683" s="86" t="s">
        <v>489</v>
      </c>
      <c r="H683" s="86" t="s">
        <v>100</v>
      </c>
      <c r="I683" s="86" t="s">
        <v>229</v>
      </c>
      <c r="J683" s="86">
        <v>4.34</v>
      </c>
      <c r="K683" s="381">
        <f t="shared" si="61"/>
        <v>0</v>
      </c>
      <c r="L683" s="75" t="s">
        <v>100</v>
      </c>
      <c r="M683" s="75"/>
      <c r="N683" s="76">
        <f t="shared" si="62"/>
        <v>0</v>
      </c>
      <c r="O683" s="76">
        <f t="shared" si="63"/>
        <v>0</v>
      </c>
      <c r="P683" s="77">
        <f>IF(L683="nio",0,IF(L683&gt;0,VLOOKUP(H683,'3-Productie normen'!A:J,VLOOKUP(L683,'3-Productie normen'!$B$33:$C$38,2,FALSE),FALSE)))/VLOOKUP(B683,'2-Kosten per locatie'!$A$12:$C$33,3,FALSE)</f>
        <v>0</v>
      </c>
      <c r="Q683" s="77">
        <f t="shared" si="64"/>
        <v>0</v>
      </c>
      <c r="R683" s="78">
        <f>VLOOKUP(H683,'3-Productie normen'!A:L,12,FALSE)</f>
        <v>0</v>
      </c>
      <c r="S683" s="78"/>
      <c r="U683" s="41">
        <f t="shared" si="65"/>
        <v>0</v>
      </c>
    </row>
    <row r="684" spans="1:21" ht="14.1" customHeight="1">
      <c r="A684" s="54">
        <f t="shared" si="60"/>
        <v>684</v>
      </c>
      <c r="B684" s="72" t="s">
        <v>606</v>
      </c>
      <c r="C684" s="72"/>
      <c r="D684" s="425" t="s">
        <v>607</v>
      </c>
      <c r="E684" s="425" t="s">
        <v>89</v>
      </c>
      <c r="F684" s="86">
        <v>37</v>
      </c>
      <c r="G684" s="86" t="s">
        <v>489</v>
      </c>
      <c r="H684" s="86" t="s">
        <v>100</v>
      </c>
      <c r="I684" s="86" t="s">
        <v>487</v>
      </c>
      <c r="J684" s="86">
        <v>5</v>
      </c>
      <c r="K684" s="381">
        <f t="shared" si="61"/>
        <v>0</v>
      </c>
      <c r="L684" s="75" t="s">
        <v>100</v>
      </c>
      <c r="M684" s="75"/>
      <c r="N684" s="76">
        <f t="shared" si="62"/>
        <v>0</v>
      </c>
      <c r="O684" s="76">
        <f t="shared" si="63"/>
        <v>0</v>
      </c>
      <c r="P684" s="77">
        <f>IF(L684="nio",0,IF(L684&gt;0,VLOOKUP(H684,'3-Productie normen'!A:J,VLOOKUP(L684,'3-Productie normen'!$B$33:$C$38,2,FALSE),FALSE)))/VLOOKUP(B684,'2-Kosten per locatie'!$A$12:$C$33,3,FALSE)</f>
        <v>0</v>
      </c>
      <c r="Q684" s="77">
        <f t="shared" si="64"/>
        <v>0</v>
      </c>
      <c r="R684" s="78">
        <f>VLOOKUP(H684,'3-Productie normen'!A:L,12,FALSE)</f>
        <v>0</v>
      </c>
      <c r="S684" s="78"/>
      <c r="U684" s="41">
        <f t="shared" si="65"/>
        <v>0</v>
      </c>
    </row>
    <row r="685" spans="1:21" ht="14.1" customHeight="1">
      <c r="A685" s="54">
        <f t="shared" si="60"/>
        <v>685</v>
      </c>
      <c r="B685" s="72" t="s">
        <v>606</v>
      </c>
      <c r="C685" s="72"/>
      <c r="D685" s="425" t="s">
        <v>607</v>
      </c>
      <c r="E685" s="425" t="s">
        <v>89</v>
      </c>
      <c r="F685" s="86">
        <v>38</v>
      </c>
      <c r="G685" s="86" t="s">
        <v>17</v>
      </c>
      <c r="H685" s="86" t="s">
        <v>17</v>
      </c>
      <c r="I685" s="86" t="s">
        <v>487</v>
      </c>
      <c r="J685" s="86">
        <v>1.28</v>
      </c>
      <c r="K685" s="381">
        <f t="shared" si="61"/>
        <v>200</v>
      </c>
      <c r="L685" s="75">
        <v>200</v>
      </c>
      <c r="M685" s="75"/>
      <c r="N685" s="76" t="e">
        <f t="shared" si="62"/>
        <v>#DIV/0!</v>
      </c>
      <c r="O685" s="76">
        <f t="shared" si="63"/>
        <v>0</v>
      </c>
      <c r="P685" s="77">
        <f>IF(L685="nio",0,IF(L685&gt;0,VLOOKUP(H685,'3-Productie normen'!A:J,VLOOKUP(L685,'3-Productie normen'!$B$33:$C$38,2,FALSE),FALSE)))/VLOOKUP(B685,'2-Kosten per locatie'!$A$12:$C$33,3,FALSE)</f>
        <v>0</v>
      </c>
      <c r="Q685" s="77">
        <f t="shared" si="64"/>
        <v>0</v>
      </c>
      <c r="R685" s="78" t="str">
        <f>VLOOKUP(H685,'3-Productie normen'!A:L,12,FALSE)</f>
        <v>S</v>
      </c>
      <c r="S685" s="78"/>
      <c r="U685" s="41">
        <f t="shared" si="65"/>
        <v>256</v>
      </c>
    </row>
    <row r="686" spans="1:21" ht="14.1" customHeight="1">
      <c r="A686" s="54">
        <f t="shared" si="60"/>
        <v>686</v>
      </c>
      <c r="B686" s="72" t="s">
        <v>606</v>
      </c>
      <c r="C686" s="72"/>
      <c r="D686" s="425" t="s">
        <v>607</v>
      </c>
      <c r="E686" s="425">
        <v>1</v>
      </c>
      <c r="F686" s="86">
        <v>39</v>
      </c>
      <c r="G686" s="86" t="s">
        <v>485</v>
      </c>
      <c r="H686" s="86" t="s">
        <v>259</v>
      </c>
      <c r="I686" s="86" t="s">
        <v>229</v>
      </c>
      <c r="J686" s="86">
        <v>7.66</v>
      </c>
      <c r="K686" s="381">
        <f t="shared" si="61"/>
        <v>200</v>
      </c>
      <c r="L686" s="75">
        <v>200</v>
      </c>
      <c r="M686" s="75"/>
      <c r="N686" s="76" t="e">
        <f t="shared" si="62"/>
        <v>#DIV/0!</v>
      </c>
      <c r="O686" s="76">
        <f t="shared" si="63"/>
        <v>0</v>
      </c>
      <c r="P686" s="77">
        <f>IF(L686="nio",0,IF(L686&gt;0,VLOOKUP(H686,'3-Productie normen'!A:J,VLOOKUP(L686,'3-Productie normen'!$B$33:$C$38,2,FALSE),FALSE)))/VLOOKUP(B686,'2-Kosten per locatie'!$A$12:$C$33,3,FALSE)</f>
        <v>0</v>
      </c>
      <c r="Q686" s="77">
        <f t="shared" si="64"/>
        <v>0</v>
      </c>
      <c r="R686" s="78" t="str">
        <f>VLOOKUP(H686,'3-Productie normen'!A:L,12,FALSE)</f>
        <v>V</v>
      </c>
      <c r="S686" s="78"/>
      <c r="U686" s="41">
        <f t="shared" si="65"/>
        <v>1532</v>
      </c>
    </row>
    <row r="687" spans="1:21" ht="14.1" customHeight="1">
      <c r="A687" s="54">
        <f t="shared" si="60"/>
        <v>687</v>
      </c>
      <c r="B687" s="72" t="s">
        <v>606</v>
      </c>
      <c r="C687" s="72"/>
      <c r="D687" s="425" t="s">
        <v>607</v>
      </c>
      <c r="E687" s="425">
        <v>1</v>
      </c>
      <c r="F687" s="86">
        <v>40</v>
      </c>
      <c r="G687" s="86" t="s">
        <v>236</v>
      </c>
      <c r="H687" s="86" t="s">
        <v>236</v>
      </c>
      <c r="I687" s="86" t="s">
        <v>243</v>
      </c>
      <c r="J687" s="86">
        <v>5.46</v>
      </c>
      <c r="K687" s="381">
        <f t="shared" si="61"/>
        <v>200</v>
      </c>
      <c r="L687" s="75">
        <v>200</v>
      </c>
      <c r="M687" s="75"/>
      <c r="N687" s="76" t="e">
        <f t="shared" si="62"/>
        <v>#DIV/0!</v>
      </c>
      <c r="O687" s="76">
        <f t="shared" si="63"/>
        <v>0</v>
      </c>
      <c r="P687" s="77">
        <f>IF(L687="nio",0,IF(L687&gt;0,VLOOKUP(H687,'3-Productie normen'!A:J,VLOOKUP(L687,'3-Productie normen'!$B$33:$C$38,2,FALSE),FALSE)))/VLOOKUP(B687,'2-Kosten per locatie'!$A$12:$C$33,3,FALSE)</f>
        <v>0</v>
      </c>
      <c r="Q687" s="77">
        <f t="shared" si="64"/>
        <v>0</v>
      </c>
      <c r="R687" s="78" t="str">
        <f>VLOOKUP(H687,'3-Productie normen'!A:L,12,FALSE)</f>
        <v>V</v>
      </c>
      <c r="S687" s="78"/>
      <c r="U687" s="41">
        <f t="shared" si="65"/>
        <v>1092</v>
      </c>
    </row>
    <row r="688" spans="1:21" ht="14.1" customHeight="1">
      <c r="A688" s="54">
        <f t="shared" si="60"/>
        <v>688</v>
      </c>
      <c r="B688" s="72" t="s">
        <v>606</v>
      </c>
      <c r="C688" s="72"/>
      <c r="D688" s="425" t="s">
        <v>607</v>
      </c>
      <c r="E688" s="425">
        <v>1</v>
      </c>
      <c r="F688" s="86">
        <v>41</v>
      </c>
      <c r="G688" s="86" t="s">
        <v>489</v>
      </c>
      <c r="H688" s="86" t="s">
        <v>100</v>
      </c>
      <c r="I688" s="86" t="s">
        <v>239</v>
      </c>
      <c r="J688" s="86">
        <v>19.32</v>
      </c>
      <c r="K688" s="381">
        <f t="shared" si="61"/>
        <v>0</v>
      </c>
      <c r="L688" s="75" t="s">
        <v>100</v>
      </c>
      <c r="M688" s="75"/>
      <c r="N688" s="76">
        <f t="shared" si="62"/>
        <v>0</v>
      </c>
      <c r="O688" s="76">
        <f t="shared" si="63"/>
        <v>0</v>
      </c>
      <c r="P688" s="77">
        <f>IF(L688="nio",0,IF(L688&gt;0,VLOOKUP(H688,'3-Productie normen'!A:J,VLOOKUP(L688,'3-Productie normen'!$B$33:$C$38,2,FALSE),FALSE)))/VLOOKUP(B688,'2-Kosten per locatie'!$A$12:$C$33,3,FALSE)</f>
        <v>0</v>
      </c>
      <c r="Q688" s="77">
        <f t="shared" si="64"/>
        <v>0</v>
      </c>
      <c r="R688" s="78">
        <f>VLOOKUP(H688,'3-Productie normen'!A:L,12,FALSE)</f>
        <v>0</v>
      </c>
      <c r="S688" s="78"/>
      <c r="U688" s="41">
        <f t="shared" si="65"/>
        <v>0</v>
      </c>
    </row>
    <row r="689" spans="1:21" ht="14.1" customHeight="1">
      <c r="A689" s="54">
        <f t="shared" si="60"/>
        <v>689</v>
      </c>
      <c r="B689" s="72" t="s">
        <v>606</v>
      </c>
      <c r="C689" s="72"/>
      <c r="D689" s="425" t="s">
        <v>607</v>
      </c>
      <c r="E689" s="425">
        <v>1</v>
      </c>
      <c r="F689" s="86">
        <v>42</v>
      </c>
      <c r="G689" s="86" t="s">
        <v>485</v>
      </c>
      <c r="H689" s="86" t="s">
        <v>259</v>
      </c>
      <c r="I689" s="86" t="s">
        <v>229</v>
      </c>
      <c r="J689" s="86">
        <v>70.27</v>
      </c>
      <c r="K689" s="381">
        <f t="shared" si="61"/>
        <v>200</v>
      </c>
      <c r="L689" s="75">
        <v>200</v>
      </c>
      <c r="M689" s="75"/>
      <c r="N689" s="76" t="e">
        <f t="shared" si="62"/>
        <v>#DIV/0!</v>
      </c>
      <c r="O689" s="76">
        <f t="shared" si="63"/>
        <v>0</v>
      </c>
      <c r="P689" s="77">
        <f>IF(L689="nio",0,IF(L689&gt;0,VLOOKUP(H689,'3-Productie normen'!A:J,VLOOKUP(L689,'3-Productie normen'!$B$33:$C$38,2,FALSE),FALSE)))/VLOOKUP(B689,'2-Kosten per locatie'!$A$12:$C$33,3,FALSE)</f>
        <v>0</v>
      </c>
      <c r="Q689" s="77">
        <f t="shared" si="64"/>
        <v>0</v>
      </c>
      <c r="R689" s="78" t="str">
        <f>VLOOKUP(H689,'3-Productie normen'!A:L,12,FALSE)</f>
        <v>V</v>
      </c>
      <c r="S689" s="78"/>
      <c r="U689" s="41">
        <f t="shared" si="65"/>
        <v>14054</v>
      </c>
    </row>
    <row r="690" spans="1:21" ht="14.1" customHeight="1">
      <c r="A690" s="54">
        <f t="shared" si="60"/>
        <v>690</v>
      </c>
      <c r="B690" s="72" t="s">
        <v>606</v>
      </c>
      <c r="C690" s="72"/>
      <c r="D690" s="425" t="s">
        <v>607</v>
      </c>
      <c r="E690" s="425">
        <v>1</v>
      </c>
      <c r="F690" s="86">
        <v>43</v>
      </c>
      <c r="G690" s="86" t="s">
        <v>265</v>
      </c>
      <c r="H690" s="86" t="s">
        <v>265</v>
      </c>
      <c r="I690" s="86" t="s">
        <v>229</v>
      </c>
      <c r="J690" s="86">
        <v>57.26</v>
      </c>
      <c r="K690" s="381">
        <f t="shared" si="61"/>
        <v>200</v>
      </c>
      <c r="L690" s="75">
        <v>200</v>
      </c>
      <c r="M690" s="75"/>
      <c r="N690" s="76" t="e">
        <f t="shared" si="62"/>
        <v>#DIV/0!</v>
      </c>
      <c r="O690" s="76">
        <f t="shared" si="63"/>
        <v>0</v>
      </c>
      <c r="P690" s="77">
        <f>IF(L690="nio",0,IF(L690&gt;0,VLOOKUP(H690,'3-Productie normen'!A:J,VLOOKUP(L690,'3-Productie normen'!$B$33:$C$38,2,FALSE),FALSE)))/VLOOKUP(B690,'2-Kosten per locatie'!$A$12:$C$33,3,FALSE)</f>
        <v>0</v>
      </c>
      <c r="Q690" s="77">
        <f t="shared" si="64"/>
        <v>0</v>
      </c>
      <c r="R690" s="78" t="str">
        <f>VLOOKUP(H690,'3-Productie normen'!A:L,12,FALSE)</f>
        <v>L</v>
      </c>
      <c r="S690" s="78"/>
      <c r="U690" s="41">
        <f t="shared" si="65"/>
        <v>11452</v>
      </c>
    </row>
    <row r="691" spans="1:21" ht="14.1" customHeight="1">
      <c r="A691" s="54">
        <f t="shared" si="60"/>
        <v>691</v>
      </c>
      <c r="B691" s="72" t="s">
        <v>606</v>
      </c>
      <c r="C691" s="72"/>
      <c r="D691" s="425" t="s">
        <v>607</v>
      </c>
      <c r="E691" s="425">
        <v>1</v>
      </c>
      <c r="F691" s="86">
        <v>44</v>
      </c>
      <c r="G691" s="86" t="s">
        <v>488</v>
      </c>
      <c r="H691" s="86" t="s">
        <v>259</v>
      </c>
      <c r="I691" s="86" t="s">
        <v>229</v>
      </c>
      <c r="J691" s="86">
        <v>59</v>
      </c>
      <c r="K691" s="381">
        <f t="shared" si="61"/>
        <v>200</v>
      </c>
      <c r="L691" s="75">
        <v>200</v>
      </c>
      <c r="M691" s="75"/>
      <c r="N691" s="76" t="e">
        <f t="shared" si="62"/>
        <v>#DIV/0!</v>
      </c>
      <c r="O691" s="76">
        <f t="shared" si="63"/>
        <v>0</v>
      </c>
      <c r="P691" s="77">
        <f>IF(L691="nio",0,IF(L691&gt;0,VLOOKUP(H691,'3-Productie normen'!A:J,VLOOKUP(L691,'3-Productie normen'!$B$33:$C$38,2,FALSE),FALSE)))/VLOOKUP(B691,'2-Kosten per locatie'!$A$12:$C$33,3,FALSE)</f>
        <v>0</v>
      </c>
      <c r="Q691" s="77">
        <f t="shared" si="64"/>
        <v>0</v>
      </c>
      <c r="R691" s="78" t="str">
        <f>VLOOKUP(H691,'3-Productie normen'!A:L,12,FALSE)</f>
        <v>V</v>
      </c>
      <c r="S691" s="78"/>
      <c r="U691" s="41">
        <f t="shared" si="65"/>
        <v>11800</v>
      </c>
    </row>
    <row r="692" spans="1:21" ht="14.1" customHeight="1">
      <c r="A692" s="54">
        <f t="shared" si="60"/>
        <v>692</v>
      </c>
      <c r="B692" s="72" t="s">
        <v>606</v>
      </c>
      <c r="C692" s="72"/>
      <c r="D692" s="425" t="s">
        <v>607</v>
      </c>
      <c r="E692" s="425">
        <v>1</v>
      </c>
      <c r="F692" s="86">
        <v>45</v>
      </c>
      <c r="G692" s="86" t="s">
        <v>265</v>
      </c>
      <c r="H692" s="86" t="s">
        <v>265</v>
      </c>
      <c r="I692" s="86" t="s">
        <v>229</v>
      </c>
      <c r="J692" s="86">
        <v>58.32</v>
      </c>
      <c r="K692" s="381">
        <f t="shared" si="61"/>
        <v>200</v>
      </c>
      <c r="L692" s="75">
        <v>200</v>
      </c>
      <c r="M692" s="75"/>
      <c r="N692" s="76" t="e">
        <f t="shared" si="62"/>
        <v>#DIV/0!</v>
      </c>
      <c r="O692" s="76">
        <f t="shared" si="63"/>
        <v>0</v>
      </c>
      <c r="P692" s="77">
        <f>IF(L692="nio",0,IF(L692&gt;0,VLOOKUP(H692,'3-Productie normen'!A:J,VLOOKUP(L692,'3-Productie normen'!$B$33:$C$38,2,FALSE),FALSE)))/VLOOKUP(B692,'2-Kosten per locatie'!$A$12:$C$33,3,FALSE)</f>
        <v>0</v>
      </c>
      <c r="Q692" s="77">
        <f t="shared" si="64"/>
        <v>0</v>
      </c>
      <c r="R692" s="78" t="str">
        <f>VLOOKUP(H692,'3-Productie normen'!A:L,12,FALSE)</f>
        <v>L</v>
      </c>
      <c r="S692" s="78"/>
      <c r="U692" s="41">
        <f t="shared" si="65"/>
        <v>11664</v>
      </c>
    </row>
    <row r="693" spans="1:21" ht="14.1" customHeight="1">
      <c r="A693" s="54">
        <f t="shared" si="60"/>
        <v>693</v>
      </c>
      <c r="B693" s="72" t="s">
        <v>606</v>
      </c>
      <c r="C693" s="72"/>
      <c r="D693" s="425" t="s">
        <v>607</v>
      </c>
      <c r="E693" s="425">
        <v>1</v>
      </c>
      <c r="F693" s="86">
        <v>46</v>
      </c>
      <c r="G693" s="86" t="s">
        <v>265</v>
      </c>
      <c r="H693" s="86" t="s">
        <v>265</v>
      </c>
      <c r="I693" s="86" t="s">
        <v>229</v>
      </c>
      <c r="J693" s="86">
        <v>57.69</v>
      </c>
      <c r="K693" s="381">
        <f t="shared" si="61"/>
        <v>200</v>
      </c>
      <c r="L693" s="75">
        <v>200</v>
      </c>
      <c r="M693" s="75"/>
      <c r="N693" s="76" t="e">
        <f t="shared" si="62"/>
        <v>#DIV/0!</v>
      </c>
      <c r="O693" s="76">
        <f t="shared" si="63"/>
        <v>0</v>
      </c>
      <c r="P693" s="77">
        <f>IF(L693="nio",0,IF(L693&gt;0,VLOOKUP(H693,'3-Productie normen'!A:J,VLOOKUP(L693,'3-Productie normen'!$B$33:$C$38,2,FALSE),FALSE)))/VLOOKUP(B693,'2-Kosten per locatie'!$A$12:$C$33,3,FALSE)</f>
        <v>0</v>
      </c>
      <c r="Q693" s="77">
        <f t="shared" si="64"/>
        <v>0</v>
      </c>
      <c r="R693" s="78" t="str">
        <f>VLOOKUP(H693,'3-Productie normen'!A:L,12,FALSE)</f>
        <v>L</v>
      </c>
      <c r="S693" s="78"/>
      <c r="U693" s="41">
        <f t="shared" si="65"/>
        <v>11538</v>
      </c>
    </row>
    <row r="694" spans="1:21" ht="14.1" customHeight="1">
      <c r="A694" s="54">
        <f t="shared" si="60"/>
        <v>694</v>
      </c>
      <c r="B694" s="72" t="s">
        <v>606</v>
      </c>
      <c r="C694" s="72"/>
      <c r="D694" s="425" t="s">
        <v>607</v>
      </c>
      <c r="E694" s="425">
        <v>1</v>
      </c>
      <c r="F694" s="86">
        <v>47</v>
      </c>
      <c r="G694" s="86" t="s">
        <v>488</v>
      </c>
      <c r="H694" s="86" t="s">
        <v>259</v>
      </c>
      <c r="I694" s="86" t="s">
        <v>229</v>
      </c>
      <c r="J694" s="86">
        <v>7.3</v>
      </c>
      <c r="K694" s="381">
        <f t="shared" si="61"/>
        <v>200</v>
      </c>
      <c r="L694" s="75">
        <v>200</v>
      </c>
      <c r="M694" s="75"/>
      <c r="N694" s="76" t="e">
        <f t="shared" si="62"/>
        <v>#DIV/0!</v>
      </c>
      <c r="O694" s="76">
        <f t="shared" si="63"/>
        <v>0</v>
      </c>
      <c r="P694" s="77">
        <f>IF(L694="nio",0,IF(L694&gt;0,VLOOKUP(H694,'3-Productie normen'!A:J,VLOOKUP(L694,'3-Productie normen'!$B$33:$C$38,2,FALSE),FALSE)))/VLOOKUP(B694,'2-Kosten per locatie'!$A$12:$C$33,3,FALSE)</f>
        <v>0</v>
      </c>
      <c r="Q694" s="77">
        <f t="shared" si="64"/>
        <v>0</v>
      </c>
      <c r="R694" s="78" t="str">
        <f>VLOOKUP(H694,'3-Productie normen'!A:L,12,FALSE)</f>
        <v>V</v>
      </c>
      <c r="S694" s="78"/>
      <c r="U694" s="41">
        <f t="shared" si="65"/>
        <v>1460</v>
      </c>
    </row>
    <row r="695" spans="1:21" ht="14.1" customHeight="1">
      <c r="A695" s="54">
        <f t="shared" si="60"/>
        <v>695</v>
      </c>
      <c r="B695" s="72" t="s">
        <v>606</v>
      </c>
      <c r="C695" s="72"/>
      <c r="D695" s="425" t="s">
        <v>607</v>
      </c>
      <c r="E695" s="425">
        <v>1</v>
      </c>
      <c r="F695" s="86">
        <v>48</v>
      </c>
      <c r="G695" s="86" t="s">
        <v>265</v>
      </c>
      <c r="H695" s="86" t="s">
        <v>265</v>
      </c>
      <c r="I695" s="86" t="s">
        <v>229</v>
      </c>
      <c r="J695" s="86">
        <v>46.71</v>
      </c>
      <c r="K695" s="381">
        <f t="shared" si="61"/>
        <v>200</v>
      </c>
      <c r="L695" s="75">
        <v>200</v>
      </c>
      <c r="M695" s="75"/>
      <c r="N695" s="76" t="e">
        <f t="shared" si="62"/>
        <v>#DIV/0!</v>
      </c>
      <c r="O695" s="76">
        <f t="shared" si="63"/>
        <v>0</v>
      </c>
      <c r="P695" s="77">
        <f>IF(L695="nio",0,IF(L695&gt;0,VLOOKUP(H695,'3-Productie normen'!A:J,VLOOKUP(L695,'3-Productie normen'!$B$33:$C$38,2,FALSE),FALSE)))/VLOOKUP(B695,'2-Kosten per locatie'!$A$12:$C$33,3,FALSE)</f>
        <v>0</v>
      </c>
      <c r="Q695" s="77">
        <f t="shared" si="64"/>
        <v>0</v>
      </c>
      <c r="R695" s="78" t="str">
        <f>VLOOKUP(H695,'3-Productie normen'!A:L,12,FALSE)</f>
        <v>L</v>
      </c>
      <c r="S695" s="78"/>
      <c r="U695" s="41">
        <f t="shared" si="65"/>
        <v>9342</v>
      </c>
    </row>
    <row r="696" spans="1:21" ht="14.1" customHeight="1">
      <c r="A696" s="54">
        <f t="shared" si="60"/>
        <v>696</v>
      </c>
      <c r="B696" s="72" t="s">
        <v>606</v>
      </c>
      <c r="C696" s="72"/>
      <c r="D696" s="425" t="s">
        <v>607</v>
      </c>
      <c r="E696" s="425">
        <v>1</v>
      </c>
      <c r="F696" s="86">
        <v>49</v>
      </c>
      <c r="G696" s="86" t="s">
        <v>17</v>
      </c>
      <c r="H696" s="86" t="s">
        <v>17</v>
      </c>
      <c r="I696" s="86" t="s">
        <v>487</v>
      </c>
      <c r="J696" s="86">
        <v>7.94</v>
      </c>
      <c r="K696" s="381">
        <f t="shared" si="61"/>
        <v>200</v>
      </c>
      <c r="L696" s="75">
        <v>200</v>
      </c>
      <c r="M696" s="75"/>
      <c r="N696" s="76" t="e">
        <f t="shared" si="62"/>
        <v>#DIV/0!</v>
      </c>
      <c r="O696" s="76">
        <f t="shared" si="63"/>
        <v>0</v>
      </c>
      <c r="P696" s="77">
        <f>IF(L696="nio",0,IF(L696&gt;0,VLOOKUP(H696,'3-Productie normen'!A:J,VLOOKUP(L696,'3-Productie normen'!$B$33:$C$38,2,FALSE),FALSE)))/VLOOKUP(B696,'2-Kosten per locatie'!$A$12:$C$33,3,FALSE)</f>
        <v>0</v>
      </c>
      <c r="Q696" s="77">
        <f t="shared" si="64"/>
        <v>0</v>
      </c>
      <c r="R696" s="78" t="str">
        <f>VLOOKUP(H696,'3-Productie normen'!A:L,12,FALSE)</f>
        <v>S</v>
      </c>
      <c r="S696" s="78"/>
      <c r="U696" s="41">
        <f t="shared" si="65"/>
        <v>1588</v>
      </c>
    </row>
    <row r="697" spans="1:21" ht="14.1" customHeight="1">
      <c r="A697" s="54">
        <f t="shared" si="60"/>
        <v>697</v>
      </c>
      <c r="B697" s="72" t="s">
        <v>606</v>
      </c>
      <c r="C697" s="72"/>
      <c r="D697" s="425" t="s">
        <v>607</v>
      </c>
      <c r="E697" s="425">
        <v>1</v>
      </c>
      <c r="F697" s="86">
        <v>50</v>
      </c>
      <c r="G697" s="86" t="s">
        <v>17</v>
      </c>
      <c r="H697" s="86" t="s">
        <v>17</v>
      </c>
      <c r="I697" s="86" t="s">
        <v>487</v>
      </c>
      <c r="J697" s="86">
        <v>1.1299999999999999</v>
      </c>
      <c r="K697" s="381">
        <f t="shared" si="61"/>
        <v>200</v>
      </c>
      <c r="L697" s="75">
        <v>200</v>
      </c>
      <c r="M697" s="75"/>
      <c r="N697" s="76" t="e">
        <f t="shared" si="62"/>
        <v>#DIV/0!</v>
      </c>
      <c r="O697" s="76">
        <f t="shared" si="63"/>
        <v>0</v>
      </c>
      <c r="P697" s="77">
        <f>IF(L697="nio",0,IF(L697&gt;0,VLOOKUP(H697,'3-Productie normen'!A:J,VLOOKUP(L697,'3-Productie normen'!$B$33:$C$38,2,FALSE),FALSE)))/VLOOKUP(B697,'2-Kosten per locatie'!$A$12:$C$33,3,FALSE)</f>
        <v>0</v>
      </c>
      <c r="Q697" s="77">
        <f t="shared" si="64"/>
        <v>0</v>
      </c>
      <c r="R697" s="78" t="str">
        <f>VLOOKUP(H697,'3-Productie normen'!A:L,12,FALSE)</f>
        <v>S</v>
      </c>
      <c r="S697" s="78"/>
      <c r="U697" s="41">
        <f t="shared" si="65"/>
        <v>225.99999999999997</v>
      </c>
    </row>
    <row r="698" spans="1:21" ht="14.1" customHeight="1">
      <c r="A698" s="54">
        <f t="shared" si="60"/>
        <v>698</v>
      </c>
      <c r="B698" s="72" t="s">
        <v>606</v>
      </c>
      <c r="C698" s="72"/>
      <c r="D698" s="425" t="s">
        <v>607</v>
      </c>
      <c r="E698" s="425">
        <v>1</v>
      </c>
      <c r="F698" s="86">
        <v>51</v>
      </c>
      <c r="G698" s="86" t="s">
        <v>17</v>
      </c>
      <c r="H698" s="86" t="s">
        <v>17</v>
      </c>
      <c r="I698" s="86" t="s">
        <v>487</v>
      </c>
      <c r="J698" s="86">
        <v>7.99</v>
      </c>
      <c r="K698" s="381">
        <f t="shared" si="61"/>
        <v>200</v>
      </c>
      <c r="L698" s="75">
        <v>200</v>
      </c>
      <c r="M698" s="75"/>
      <c r="N698" s="76" t="e">
        <f t="shared" si="62"/>
        <v>#DIV/0!</v>
      </c>
      <c r="O698" s="76">
        <f t="shared" si="63"/>
        <v>0</v>
      </c>
      <c r="P698" s="77">
        <f>IF(L698="nio",0,IF(L698&gt;0,VLOOKUP(H698,'3-Productie normen'!A:J,VLOOKUP(L698,'3-Productie normen'!$B$33:$C$38,2,FALSE),FALSE)))/VLOOKUP(B698,'2-Kosten per locatie'!$A$12:$C$33,3,FALSE)</f>
        <v>0</v>
      </c>
      <c r="Q698" s="77">
        <f t="shared" si="64"/>
        <v>0</v>
      </c>
      <c r="R698" s="78" t="str">
        <f>VLOOKUP(H698,'3-Productie normen'!A:L,12,FALSE)</f>
        <v>S</v>
      </c>
      <c r="S698" s="78"/>
      <c r="U698" s="41">
        <f t="shared" si="65"/>
        <v>1598</v>
      </c>
    </row>
    <row r="699" spans="1:21" ht="14.1" customHeight="1">
      <c r="A699" s="54">
        <f t="shared" si="60"/>
        <v>699</v>
      </c>
      <c r="B699" s="72" t="s">
        <v>606</v>
      </c>
      <c r="C699" s="72"/>
      <c r="D699" s="425" t="s">
        <v>607</v>
      </c>
      <c r="E699" s="425">
        <v>1</v>
      </c>
      <c r="F699" s="86">
        <v>52</v>
      </c>
      <c r="G699" s="86" t="s">
        <v>489</v>
      </c>
      <c r="H699" s="86" t="s">
        <v>100</v>
      </c>
      <c r="I699" s="86" t="s">
        <v>229</v>
      </c>
      <c r="J699" s="86">
        <v>11.79</v>
      </c>
      <c r="K699" s="381">
        <f t="shared" si="61"/>
        <v>0</v>
      </c>
      <c r="L699" s="75" t="s">
        <v>100</v>
      </c>
      <c r="M699" s="75"/>
      <c r="N699" s="76">
        <f t="shared" si="62"/>
        <v>0</v>
      </c>
      <c r="O699" s="76">
        <f t="shared" si="63"/>
        <v>0</v>
      </c>
      <c r="P699" s="77">
        <f>IF(L699="nio",0,IF(L699&gt;0,VLOOKUP(H699,'3-Productie normen'!A:J,VLOOKUP(L699,'3-Productie normen'!$B$33:$C$38,2,FALSE),FALSE)))/VLOOKUP(B699,'2-Kosten per locatie'!$A$12:$C$33,3,FALSE)</f>
        <v>0</v>
      </c>
      <c r="Q699" s="77">
        <f t="shared" si="64"/>
        <v>0</v>
      </c>
      <c r="R699" s="78">
        <f>VLOOKUP(H699,'3-Productie normen'!A:L,12,FALSE)</f>
        <v>0</v>
      </c>
      <c r="S699" s="78"/>
      <c r="U699" s="41">
        <f t="shared" si="65"/>
        <v>0</v>
      </c>
    </row>
    <row r="700" spans="1:21" ht="14.1" customHeight="1">
      <c r="A700" s="54">
        <f t="shared" si="60"/>
        <v>700</v>
      </c>
      <c r="B700" s="72" t="s">
        <v>606</v>
      </c>
      <c r="C700" s="72"/>
      <c r="D700" s="425" t="s">
        <v>607</v>
      </c>
      <c r="E700" s="425">
        <v>1</v>
      </c>
      <c r="F700" s="86">
        <v>53</v>
      </c>
      <c r="G700" s="86" t="s">
        <v>485</v>
      </c>
      <c r="H700" s="86" t="s">
        <v>259</v>
      </c>
      <c r="I700" s="86" t="s">
        <v>229</v>
      </c>
      <c r="J700" s="86">
        <v>8.11</v>
      </c>
      <c r="K700" s="381">
        <f t="shared" si="61"/>
        <v>200</v>
      </c>
      <c r="L700" s="75">
        <v>200</v>
      </c>
      <c r="M700" s="75"/>
      <c r="N700" s="76" t="e">
        <f t="shared" si="62"/>
        <v>#DIV/0!</v>
      </c>
      <c r="O700" s="76">
        <f t="shared" si="63"/>
        <v>0</v>
      </c>
      <c r="P700" s="77">
        <f>IF(L700="nio",0,IF(L700&gt;0,VLOOKUP(H700,'3-Productie normen'!A:J,VLOOKUP(L700,'3-Productie normen'!$B$33:$C$38,2,FALSE),FALSE)))/VLOOKUP(B700,'2-Kosten per locatie'!$A$12:$C$33,3,FALSE)</f>
        <v>0</v>
      </c>
      <c r="Q700" s="77">
        <f t="shared" si="64"/>
        <v>0</v>
      </c>
      <c r="R700" s="78" t="str">
        <f>VLOOKUP(H700,'3-Productie normen'!A:L,12,FALSE)</f>
        <v>V</v>
      </c>
      <c r="S700" s="78"/>
      <c r="U700" s="41">
        <f t="shared" si="65"/>
        <v>1622</v>
      </c>
    </row>
    <row r="701" spans="1:21" ht="14.1" customHeight="1">
      <c r="A701" s="54">
        <f t="shared" si="60"/>
        <v>701</v>
      </c>
      <c r="B701" s="72" t="s">
        <v>606</v>
      </c>
      <c r="C701" s="72"/>
      <c r="D701" s="425" t="s">
        <v>607</v>
      </c>
      <c r="E701" s="425">
        <v>1</v>
      </c>
      <c r="F701" s="86">
        <v>54</v>
      </c>
      <c r="G701" s="86" t="s">
        <v>485</v>
      </c>
      <c r="H701" s="86" t="s">
        <v>259</v>
      </c>
      <c r="I701" s="86" t="s">
        <v>229</v>
      </c>
      <c r="J701" s="86">
        <v>59.46</v>
      </c>
      <c r="K701" s="381">
        <f t="shared" si="61"/>
        <v>200</v>
      </c>
      <c r="L701" s="75">
        <v>200</v>
      </c>
      <c r="M701" s="75"/>
      <c r="N701" s="76" t="e">
        <f t="shared" si="62"/>
        <v>#DIV/0!</v>
      </c>
      <c r="O701" s="76">
        <f t="shared" si="63"/>
        <v>0</v>
      </c>
      <c r="P701" s="77">
        <f>IF(L701="nio",0,IF(L701&gt;0,VLOOKUP(H701,'3-Productie normen'!A:J,VLOOKUP(L701,'3-Productie normen'!$B$33:$C$38,2,FALSE),FALSE)))/VLOOKUP(B701,'2-Kosten per locatie'!$A$12:$C$33,3,FALSE)</f>
        <v>0</v>
      </c>
      <c r="Q701" s="77">
        <f t="shared" si="64"/>
        <v>0</v>
      </c>
      <c r="R701" s="78" t="str">
        <f>VLOOKUP(H701,'3-Productie normen'!A:L,12,FALSE)</f>
        <v>V</v>
      </c>
      <c r="S701" s="78"/>
      <c r="U701" s="41">
        <f t="shared" si="65"/>
        <v>11892</v>
      </c>
    </row>
    <row r="702" spans="1:21" ht="14.1" customHeight="1">
      <c r="A702" s="54">
        <f t="shared" si="60"/>
        <v>702</v>
      </c>
      <c r="B702" s="72" t="s">
        <v>606</v>
      </c>
      <c r="C702" s="72"/>
      <c r="D702" s="425" t="s">
        <v>607</v>
      </c>
      <c r="E702" s="425">
        <v>1</v>
      </c>
      <c r="F702" s="86">
        <v>55</v>
      </c>
      <c r="G702" s="86" t="s">
        <v>485</v>
      </c>
      <c r="H702" s="86" t="s">
        <v>259</v>
      </c>
      <c r="I702" s="86" t="s">
        <v>229</v>
      </c>
      <c r="J702" s="86">
        <v>50.73</v>
      </c>
      <c r="K702" s="381">
        <f t="shared" si="61"/>
        <v>200</v>
      </c>
      <c r="L702" s="75">
        <v>200</v>
      </c>
      <c r="M702" s="75"/>
      <c r="N702" s="76" t="e">
        <f t="shared" si="62"/>
        <v>#DIV/0!</v>
      </c>
      <c r="O702" s="76">
        <f t="shared" si="63"/>
        <v>0</v>
      </c>
      <c r="P702" s="77">
        <f>IF(L702="nio",0,IF(L702&gt;0,VLOOKUP(H702,'3-Productie normen'!A:J,VLOOKUP(L702,'3-Productie normen'!$B$33:$C$38,2,FALSE),FALSE)))/VLOOKUP(B702,'2-Kosten per locatie'!$A$12:$C$33,3,FALSE)</f>
        <v>0</v>
      </c>
      <c r="Q702" s="77">
        <f t="shared" si="64"/>
        <v>0</v>
      </c>
      <c r="R702" s="78" t="str">
        <f>VLOOKUP(H702,'3-Productie normen'!A:L,12,FALSE)</f>
        <v>V</v>
      </c>
      <c r="S702" s="78"/>
      <c r="U702" s="41">
        <f t="shared" si="65"/>
        <v>10146</v>
      </c>
    </row>
    <row r="703" spans="1:21" ht="14.1" customHeight="1">
      <c r="A703" s="54">
        <f t="shared" si="60"/>
        <v>703</v>
      </c>
      <c r="B703" s="72" t="s">
        <v>606</v>
      </c>
      <c r="C703" s="72"/>
      <c r="D703" s="425" t="s">
        <v>607</v>
      </c>
      <c r="E703" s="425">
        <v>1</v>
      </c>
      <c r="F703" s="86">
        <v>56</v>
      </c>
      <c r="G703" s="86" t="s">
        <v>489</v>
      </c>
      <c r="H703" s="86" t="s">
        <v>100</v>
      </c>
      <c r="I703" s="86" t="s">
        <v>239</v>
      </c>
      <c r="J703" s="86">
        <v>1.1100000000000001</v>
      </c>
      <c r="K703" s="381">
        <f t="shared" si="61"/>
        <v>0</v>
      </c>
      <c r="L703" s="75" t="s">
        <v>100</v>
      </c>
      <c r="M703" s="75"/>
      <c r="N703" s="76">
        <f t="shared" si="62"/>
        <v>0</v>
      </c>
      <c r="O703" s="76">
        <f t="shared" si="63"/>
        <v>0</v>
      </c>
      <c r="P703" s="77">
        <f>IF(L703="nio",0,IF(L703&gt;0,VLOOKUP(H703,'3-Productie normen'!A:J,VLOOKUP(L703,'3-Productie normen'!$B$33:$C$38,2,FALSE),FALSE)))/VLOOKUP(B703,'2-Kosten per locatie'!$A$12:$C$33,3,FALSE)</f>
        <v>0</v>
      </c>
      <c r="Q703" s="77">
        <f t="shared" si="64"/>
        <v>0</v>
      </c>
      <c r="R703" s="78">
        <f>VLOOKUP(H703,'3-Productie normen'!A:L,12,FALSE)</f>
        <v>0</v>
      </c>
      <c r="S703" s="78"/>
      <c r="U703" s="41">
        <f t="shared" si="65"/>
        <v>0</v>
      </c>
    </row>
    <row r="704" spans="1:21" ht="14.1" customHeight="1">
      <c r="A704" s="54">
        <f t="shared" si="60"/>
        <v>704</v>
      </c>
      <c r="B704" s="72" t="s">
        <v>606</v>
      </c>
      <c r="C704" s="72"/>
      <c r="D704" s="425" t="s">
        <v>607</v>
      </c>
      <c r="E704" s="425">
        <v>1</v>
      </c>
      <c r="F704" s="86">
        <v>57</v>
      </c>
      <c r="G704" s="86" t="s">
        <v>17</v>
      </c>
      <c r="H704" s="86" t="s">
        <v>17</v>
      </c>
      <c r="I704" s="86" t="s">
        <v>487</v>
      </c>
      <c r="J704" s="86">
        <v>14.37</v>
      </c>
      <c r="K704" s="381">
        <f t="shared" si="61"/>
        <v>200</v>
      </c>
      <c r="L704" s="75">
        <v>200</v>
      </c>
      <c r="M704" s="75"/>
      <c r="N704" s="76" t="e">
        <f t="shared" si="62"/>
        <v>#DIV/0!</v>
      </c>
      <c r="O704" s="76">
        <f t="shared" si="63"/>
        <v>0</v>
      </c>
      <c r="P704" s="77">
        <f>IF(L704="nio",0,IF(L704&gt;0,VLOOKUP(H704,'3-Productie normen'!A:J,VLOOKUP(L704,'3-Productie normen'!$B$33:$C$38,2,FALSE),FALSE)))/VLOOKUP(B704,'2-Kosten per locatie'!$A$12:$C$33,3,FALSE)</f>
        <v>0</v>
      </c>
      <c r="Q704" s="77">
        <f t="shared" si="64"/>
        <v>0</v>
      </c>
      <c r="R704" s="78" t="str">
        <f>VLOOKUP(H704,'3-Productie normen'!A:L,12,FALSE)</f>
        <v>S</v>
      </c>
      <c r="S704" s="78"/>
      <c r="U704" s="41">
        <f t="shared" si="65"/>
        <v>2874</v>
      </c>
    </row>
    <row r="705" spans="1:21" ht="14.1" customHeight="1">
      <c r="A705" s="54">
        <f t="shared" si="60"/>
        <v>705</v>
      </c>
      <c r="B705" s="72" t="s">
        <v>606</v>
      </c>
      <c r="C705" s="72"/>
      <c r="D705" s="425" t="s">
        <v>607</v>
      </c>
      <c r="E705" s="425">
        <v>1</v>
      </c>
      <c r="F705" s="86">
        <v>58</v>
      </c>
      <c r="G705" s="86" t="s">
        <v>17</v>
      </c>
      <c r="H705" s="86" t="s">
        <v>17</v>
      </c>
      <c r="I705" s="86" t="s">
        <v>487</v>
      </c>
      <c r="J705" s="86">
        <v>12.83</v>
      </c>
      <c r="K705" s="381">
        <f t="shared" si="61"/>
        <v>200</v>
      </c>
      <c r="L705" s="75">
        <v>200</v>
      </c>
      <c r="M705" s="75"/>
      <c r="N705" s="76" t="e">
        <f t="shared" si="62"/>
        <v>#DIV/0!</v>
      </c>
      <c r="O705" s="76">
        <f t="shared" si="63"/>
        <v>0</v>
      </c>
      <c r="P705" s="77">
        <f>IF(L705="nio",0,IF(L705&gt;0,VLOOKUP(H705,'3-Productie normen'!A:J,VLOOKUP(L705,'3-Productie normen'!$B$33:$C$38,2,FALSE),FALSE)))/VLOOKUP(B705,'2-Kosten per locatie'!$A$12:$C$33,3,FALSE)</f>
        <v>0</v>
      </c>
      <c r="Q705" s="77">
        <f t="shared" si="64"/>
        <v>0</v>
      </c>
      <c r="R705" s="78" t="str">
        <f>VLOOKUP(H705,'3-Productie normen'!A:L,12,FALSE)</f>
        <v>S</v>
      </c>
      <c r="S705" s="78"/>
      <c r="U705" s="41">
        <f t="shared" si="65"/>
        <v>2566</v>
      </c>
    </row>
    <row r="706" spans="1:21" ht="14.1" customHeight="1">
      <c r="A706" s="54">
        <f t="shared" si="60"/>
        <v>706</v>
      </c>
      <c r="B706" s="72" t="s">
        <v>606</v>
      </c>
      <c r="C706" s="72"/>
      <c r="D706" s="425" t="s">
        <v>607</v>
      </c>
      <c r="E706" s="425">
        <v>1</v>
      </c>
      <c r="F706" s="86">
        <v>59</v>
      </c>
      <c r="G706" s="86" t="s">
        <v>309</v>
      </c>
      <c r="H706" s="86" t="s">
        <v>309</v>
      </c>
      <c r="I706" s="86" t="s">
        <v>229</v>
      </c>
      <c r="J706" s="86">
        <v>53.02</v>
      </c>
      <c r="K706" s="381">
        <f t="shared" si="61"/>
        <v>200</v>
      </c>
      <c r="L706" s="75">
        <v>200</v>
      </c>
      <c r="M706" s="75"/>
      <c r="N706" s="76" t="e">
        <f t="shared" si="62"/>
        <v>#DIV/0!</v>
      </c>
      <c r="O706" s="76">
        <f t="shared" si="63"/>
        <v>0</v>
      </c>
      <c r="P706" s="77">
        <f>IF(L706="nio",0,IF(L706&gt;0,VLOOKUP(H706,'3-Productie normen'!A:J,VLOOKUP(L706,'3-Productie normen'!$B$33:$C$38,2,FALSE),FALSE)))/VLOOKUP(B706,'2-Kosten per locatie'!$A$12:$C$33,3,FALSE)</f>
        <v>0</v>
      </c>
      <c r="Q706" s="77">
        <f t="shared" si="64"/>
        <v>0</v>
      </c>
      <c r="R706" s="78" t="str">
        <f>VLOOKUP(H706,'3-Productie normen'!A:L,12,FALSE)</f>
        <v>L</v>
      </c>
      <c r="S706" s="78"/>
      <c r="U706" s="41">
        <f t="shared" si="65"/>
        <v>10604</v>
      </c>
    </row>
    <row r="707" spans="1:21" ht="14.1" customHeight="1">
      <c r="A707" s="54">
        <f t="shared" ref="A707:A770" si="66">A706+1</f>
        <v>707</v>
      </c>
      <c r="B707" s="72" t="s">
        <v>606</v>
      </c>
      <c r="C707" s="72"/>
      <c r="D707" s="425" t="s">
        <v>607</v>
      </c>
      <c r="E707" s="425" t="s">
        <v>89</v>
      </c>
      <c r="F707" s="86">
        <v>60</v>
      </c>
      <c r="G707" s="86" t="s">
        <v>265</v>
      </c>
      <c r="H707" s="86" t="s">
        <v>265</v>
      </c>
      <c r="I707" s="86" t="s">
        <v>229</v>
      </c>
      <c r="J707" s="86">
        <v>50</v>
      </c>
      <c r="K707" s="381">
        <f t="shared" si="61"/>
        <v>200</v>
      </c>
      <c r="L707" s="75">
        <v>200</v>
      </c>
      <c r="M707" s="75"/>
      <c r="N707" s="76" t="e">
        <f t="shared" si="62"/>
        <v>#DIV/0!</v>
      </c>
      <c r="O707" s="76">
        <f t="shared" si="63"/>
        <v>0</v>
      </c>
      <c r="P707" s="77">
        <f>IF(L707="nio",0,IF(L707&gt;0,VLOOKUP(H707,'3-Productie normen'!A:J,VLOOKUP(L707,'3-Productie normen'!$B$33:$C$38,2,FALSE),FALSE)))/VLOOKUP(B707,'2-Kosten per locatie'!$A$12:$C$33,3,FALSE)</f>
        <v>0</v>
      </c>
      <c r="Q707" s="77">
        <f t="shared" si="64"/>
        <v>0</v>
      </c>
      <c r="R707" s="78" t="str">
        <f>VLOOKUP(H707,'3-Productie normen'!A:L,12,FALSE)</f>
        <v>L</v>
      </c>
      <c r="S707" s="78"/>
      <c r="U707" s="41">
        <f t="shared" si="65"/>
        <v>10000</v>
      </c>
    </row>
    <row r="708" spans="1:21" ht="14.1" customHeight="1">
      <c r="A708" s="54">
        <f t="shared" si="66"/>
        <v>708</v>
      </c>
      <c r="B708" s="72" t="s">
        <v>606</v>
      </c>
      <c r="C708" s="72"/>
      <c r="D708" s="425" t="s">
        <v>607</v>
      </c>
      <c r="E708" s="425">
        <v>1</v>
      </c>
      <c r="F708" s="86">
        <v>61</v>
      </c>
      <c r="G708" s="86" t="s">
        <v>176</v>
      </c>
      <c r="H708" s="86" t="s">
        <v>176</v>
      </c>
      <c r="I708" s="86" t="s">
        <v>229</v>
      </c>
      <c r="J708" s="86">
        <v>15.93</v>
      </c>
      <c r="K708" s="381">
        <f t="shared" si="61"/>
        <v>200</v>
      </c>
      <c r="L708" s="75">
        <v>200</v>
      </c>
      <c r="M708" s="75"/>
      <c r="N708" s="76" t="e">
        <f t="shared" si="62"/>
        <v>#DIV/0!</v>
      </c>
      <c r="O708" s="76">
        <f t="shared" si="63"/>
        <v>0</v>
      </c>
      <c r="P708" s="77">
        <f>IF(L708="nio",0,IF(L708&gt;0,VLOOKUP(H708,'3-Productie normen'!A:J,VLOOKUP(L708,'3-Productie normen'!$B$33:$C$38,2,FALSE),FALSE)))/VLOOKUP(B708,'2-Kosten per locatie'!$A$12:$C$33,3,FALSE)</f>
        <v>0</v>
      </c>
      <c r="Q708" s="77">
        <f t="shared" si="64"/>
        <v>0</v>
      </c>
      <c r="R708" s="78" t="str">
        <f>VLOOKUP(H708,'3-Productie normen'!A:L,12,FALSE)</f>
        <v>B</v>
      </c>
      <c r="S708" s="78"/>
      <c r="U708" s="41">
        <f t="shared" si="65"/>
        <v>3186</v>
      </c>
    </row>
    <row r="709" spans="1:21" ht="14.1" customHeight="1">
      <c r="A709" s="54">
        <f t="shared" si="66"/>
        <v>709</v>
      </c>
      <c r="B709" s="72" t="s">
        <v>606</v>
      </c>
      <c r="C709" s="72"/>
      <c r="D709" s="425" t="s">
        <v>607</v>
      </c>
      <c r="E709" s="425">
        <v>1</v>
      </c>
      <c r="F709" s="86">
        <v>62</v>
      </c>
      <c r="G709" s="86" t="s">
        <v>176</v>
      </c>
      <c r="H709" s="86" t="s">
        <v>176</v>
      </c>
      <c r="I709" s="86" t="s">
        <v>229</v>
      </c>
      <c r="J709" s="86">
        <v>16.440000000000001</v>
      </c>
      <c r="K709" s="381">
        <f t="shared" si="61"/>
        <v>200</v>
      </c>
      <c r="L709" s="75">
        <v>200</v>
      </c>
      <c r="M709" s="75"/>
      <c r="N709" s="76" t="e">
        <f t="shared" si="62"/>
        <v>#DIV/0!</v>
      </c>
      <c r="O709" s="76">
        <f t="shared" si="63"/>
        <v>0</v>
      </c>
      <c r="P709" s="77">
        <f>IF(L709="nio",0,IF(L709&gt;0,VLOOKUP(H709,'3-Productie normen'!A:J,VLOOKUP(L709,'3-Productie normen'!$B$33:$C$38,2,FALSE),FALSE)))/VLOOKUP(B709,'2-Kosten per locatie'!$A$12:$C$33,3,FALSE)</f>
        <v>0</v>
      </c>
      <c r="Q709" s="77">
        <f t="shared" si="64"/>
        <v>0</v>
      </c>
      <c r="R709" s="78" t="str">
        <f>VLOOKUP(H709,'3-Productie normen'!A:L,12,FALSE)</f>
        <v>B</v>
      </c>
      <c r="S709" s="78"/>
      <c r="U709" s="41">
        <f t="shared" si="65"/>
        <v>3288.0000000000005</v>
      </c>
    </row>
    <row r="710" spans="1:21" ht="14.1" customHeight="1">
      <c r="A710" s="54">
        <f t="shared" si="66"/>
        <v>710</v>
      </c>
      <c r="B710" s="72" t="s">
        <v>606</v>
      </c>
      <c r="C710" s="72"/>
      <c r="D710" s="425" t="s">
        <v>607</v>
      </c>
      <c r="E710" s="425">
        <v>1</v>
      </c>
      <c r="F710" s="86">
        <v>63</v>
      </c>
      <c r="G710" s="86" t="s">
        <v>309</v>
      </c>
      <c r="H710" s="86" t="s">
        <v>309</v>
      </c>
      <c r="I710" s="86" t="s">
        <v>229</v>
      </c>
      <c r="J710" s="86">
        <v>49.36</v>
      </c>
      <c r="K710" s="381">
        <f t="shared" si="61"/>
        <v>200</v>
      </c>
      <c r="L710" s="75">
        <v>200</v>
      </c>
      <c r="M710" s="75"/>
      <c r="N710" s="76" t="e">
        <f t="shared" si="62"/>
        <v>#DIV/0!</v>
      </c>
      <c r="O710" s="76">
        <f t="shared" si="63"/>
        <v>0</v>
      </c>
      <c r="P710" s="77">
        <f>IF(L710="nio",0,IF(L710&gt;0,VLOOKUP(H710,'3-Productie normen'!A:J,VLOOKUP(L710,'3-Productie normen'!$B$33:$C$38,2,FALSE),FALSE)))/VLOOKUP(B710,'2-Kosten per locatie'!$A$12:$C$33,3,FALSE)</f>
        <v>0</v>
      </c>
      <c r="Q710" s="77">
        <f t="shared" si="64"/>
        <v>0</v>
      </c>
      <c r="R710" s="78" t="str">
        <f>VLOOKUP(H710,'3-Productie normen'!A:L,12,FALSE)</f>
        <v>L</v>
      </c>
      <c r="S710" s="78"/>
      <c r="U710" s="41">
        <f t="shared" si="65"/>
        <v>9872</v>
      </c>
    </row>
    <row r="711" spans="1:21" ht="14.1" customHeight="1">
      <c r="A711" s="54">
        <f t="shared" si="66"/>
        <v>711</v>
      </c>
      <c r="B711" s="72" t="s">
        <v>606</v>
      </c>
      <c r="C711" s="72"/>
      <c r="D711" s="425" t="s">
        <v>607</v>
      </c>
      <c r="E711" s="425"/>
      <c r="F711" s="86">
        <v>64</v>
      </c>
      <c r="G711" s="86" t="s">
        <v>309</v>
      </c>
      <c r="H711" s="86" t="s">
        <v>309</v>
      </c>
      <c r="I711" s="86" t="s">
        <v>229</v>
      </c>
      <c r="J711" s="86">
        <v>51.36</v>
      </c>
      <c r="K711" s="381">
        <f t="shared" si="61"/>
        <v>200</v>
      </c>
      <c r="L711" s="75">
        <v>200</v>
      </c>
      <c r="M711" s="75"/>
      <c r="N711" s="76" t="e">
        <f t="shared" si="62"/>
        <v>#DIV/0!</v>
      </c>
      <c r="O711" s="76">
        <f t="shared" si="63"/>
        <v>0</v>
      </c>
      <c r="P711" s="77">
        <f>IF(L711="nio",0,IF(L711&gt;0,VLOOKUP(H711,'3-Productie normen'!A:J,VLOOKUP(L711,'3-Productie normen'!$B$33:$C$38,2,FALSE),FALSE)))/VLOOKUP(B711,'2-Kosten per locatie'!$A$12:$C$33,3,FALSE)</f>
        <v>0</v>
      </c>
      <c r="Q711" s="77">
        <f t="shared" si="64"/>
        <v>0</v>
      </c>
      <c r="R711" s="78" t="str">
        <f>VLOOKUP(H711,'3-Productie normen'!A:L,12,FALSE)</f>
        <v>L</v>
      </c>
      <c r="S711" s="78"/>
      <c r="U711" s="41">
        <f t="shared" si="65"/>
        <v>10272</v>
      </c>
    </row>
    <row r="712" spans="1:21" ht="14.1" customHeight="1">
      <c r="A712" s="54">
        <f t="shared" si="66"/>
        <v>712</v>
      </c>
      <c r="B712" s="72" t="s">
        <v>606</v>
      </c>
      <c r="C712" s="72"/>
      <c r="D712" s="425" t="s">
        <v>607</v>
      </c>
      <c r="E712" s="425">
        <v>1</v>
      </c>
      <c r="F712" s="86">
        <v>65</v>
      </c>
      <c r="G712" s="86" t="s">
        <v>489</v>
      </c>
      <c r="H712" s="86" t="s">
        <v>100</v>
      </c>
      <c r="I712" s="86" t="s">
        <v>229</v>
      </c>
      <c r="J712" s="86">
        <v>14.53</v>
      </c>
      <c r="K712" s="381">
        <f t="shared" si="61"/>
        <v>0</v>
      </c>
      <c r="L712" s="75" t="s">
        <v>100</v>
      </c>
      <c r="M712" s="75"/>
      <c r="N712" s="76">
        <f t="shared" si="62"/>
        <v>0</v>
      </c>
      <c r="O712" s="76">
        <f t="shared" si="63"/>
        <v>0</v>
      </c>
      <c r="P712" s="77">
        <f>IF(L712="nio",0,IF(L712&gt;0,VLOOKUP(H712,'3-Productie normen'!A:J,VLOOKUP(L712,'3-Productie normen'!$B$33:$C$38,2,FALSE),FALSE)))/VLOOKUP(B712,'2-Kosten per locatie'!$A$12:$C$33,3,FALSE)</f>
        <v>0</v>
      </c>
      <c r="Q712" s="77">
        <f t="shared" si="64"/>
        <v>0</v>
      </c>
      <c r="R712" s="78">
        <f>VLOOKUP(H712,'3-Productie normen'!A:L,12,FALSE)</f>
        <v>0</v>
      </c>
      <c r="S712" s="78"/>
      <c r="U712" s="41">
        <f t="shared" si="65"/>
        <v>0</v>
      </c>
    </row>
    <row r="713" spans="1:21" ht="14.1" customHeight="1">
      <c r="A713" s="54">
        <f t="shared" si="66"/>
        <v>713</v>
      </c>
      <c r="B713" s="72" t="s">
        <v>606</v>
      </c>
      <c r="C713" s="72"/>
      <c r="D713" s="425" t="s">
        <v>607</v>
      </c>
      <c r="E713" s="425">
        <v>1</v>
      </c>
      <c r="F713" s="86">
        <v>66</v>
      </c>
      <c r="G713" s="86" t="s">
        <v>485</v>
      </c>
      <c r="H713" s="86" t="s">
        <v>259</v>
      </c>
      <c r="I713" s="86" t="s">
        <v>229</v>
      </c>
      <c r="J713" s="86">
        <v>1.44</v>
      </c>
      <c r="K713" s="381">
        <f t="shared" si="61"/>
        <v>200</v>
      </c>
      <c r="L713" s="75">
        <v>200</v>
      </c>
      <c r="M713" s="75"/>
      <c r="N713" s="76" t="e">
        <f t="shared" si="62"/>
        <v>#DIV/0!</v>
      </c>
      <c r="O713" s="76">
        <f t="shared" si="63"/>
        <v>0</v>
      </c>
      <c r="P713" s="77">
        <f>IF(L713="nio",0,IF(L713&gt;0,VLOOKUP(H713,'3-Productie normen'!A:J,VLOOKUP(L713,'3-Productie normen'!$B$33:$C$38,2,FALSE),FALSE)))/VLOOKUP(B713,'2-Kosten per locatie'!$A$12:$C$33,3,FALSE)</f>
        <v>0</v>
      </c>
      <c r="Q713" s="77">
        <f t="shared" si="64"/>
        <v>0</v>
      </c>
      <c r="R713" s="78" t="str">
        <f>VLOOKUP(H713,'3-Productie normen'!A:L,12,FALSE)</f>
        <v>V</v>
      </c>
      <c r="S713" s="78"/>
      <c r="U713" s="41">
        <f t="shared" si="65"/>
        <v>288</v>
      </c>
    </row>
    <row r="714" spans="1:21" ht="14.1" customHeight="1">
      <c r="A714" s="54">
        <f t="shared" si="66"/>
        <v>714</v>
      </c>
      <c r="B714" s="72" t="s">
        <v>606</v>
      </c>
      <c r="C714" s="72"/>
      <c r="D714" s="425" t="s">
        <v>607</v>
      </c>
      <c r="E714" s="425">
        <v>1</v>
      </c>
      <c r="F714" s="86">
        <v>67</v>
      </c>
      <c r="G714" s="86" t="s">
        <v>236</v>
      </c>
      <c r="H714" s="86" t="s">
        <v>236</v>
      </c>
      <c r="I714" s="86" t="s">
        <v>243</v>
      </c>
      <c r="J714" s="86">
        <v>2.93</v>
      </c>
      <c r="K714" s="381">
        <f t="shared" ref="K714:K777" si="67">SUM(L714:M714)</f>
        <v>200</v>
      </c>
      <c r="L714" s="75">
        <v>200</v>
      </c>
      <c r="M714" s="75"/>
      <c r="N714" s="76" t="e">
        <f t="shared" ref="N714:N777" si="68">IF(L714="nio",0,IF(L714&gt;0,L714*J714/P714,0))</f>
        <v>#DIV/0!</v>
      </c>
      <c r="O714" s="76">
        <f t="shared" ref="O714:O777" si="69">IF(M714&gt;0,M714*J714/Q714,0)</f>
        <v>0</v>
      </c>
      <c r="P714" s="77">
        <f>IF(L714="nio",0,IF(L714&gt;0,VLOOKUP(H714,'3-Productie normen'!A:J,VLOOKUP(L714,'3-Productie normen'!$B$33:$C$38,2,FALSE),FALSE)))/VLOOKUP(B714,'2-Kosten per locatie'!$A$12:$C$33,3,FALSE)</f>
        <v>0</v>
      </c>
      <c r="Q714" s="77">
        <f t="shared" ref="Q714:Q777" si="70">IF(M714&gt;0,P714*$Q$8,0)</f>
        <v>0</v>
      </c>
      <c r="R714" s="78" t="str">
        <f>VLOOKUP(H714,'3-Productie normen'!A:L,12,FALSE)</f>
        <v>V</v>
      </c>
      <c r="S714" s="78"/>
      <c r="U714" s="41">
        <f t="shared" ref="U714:U777" si="71">K714*J714</f>
        <v>586</v>
      </c>
    </row>
    <row r="715" spans="1:21" ht="14.1" customHeight="1">
      <c r="A715" s="54">
        <f t="shared" si="66"/>
        <v>715</v>
      </c>
      <c r="B715" s="72" t="s">
        <v>606</v>
      </c>
      <c r="C715" s="72"/>
      <c r="D715" s="425" t="s">
        <v>607</v>
      </c>
      <c r="E715" s="425">
        <v>2</v>
      </c>
      <c r="F715" s="86">
        <v>68</v>
      </c>
      <c r="G715" s="86" t="s">
        <v>309</v>
      </c>
      <c r="H715" s="86" t="s">
        <v>309</v>
      </c>
      <c r="I715" s="86" t="s">
        <v>229</v>
      </c>
      <c r="J715" s="86">
        <v>55.73</v>
      </c>
      <c r="K715" s="381">
        <f t="shared" si="67"/>
        <v>200</v>
      </c>
      <c r="L715" s="75">
        <v>200</v>
      </c>
      <c r="M715" s="75"/>
      <c r="N715" s="76" t="e">
        <f t="shared" si="68"/>
        <v>#DIV/0!</v>
      </c>
      <c r="O715" s="76">
        <f t="shared" si="69"/>
        <v>0</v>
      </c>
      <c r="P715" s="77">
        <f>IF(L715="nio",0,IF(L715&gt;0,VLOOKUP(H715,'3-Productie normen'!A:J,VLOOKUP(L715,'3-Productie normen'!$B$33:$C$38,2,FALSE),FALSE)))/VLOOKUP(B715,'2-Kosten per locatie'!$A$12:$C$33,3,FALSE)</f>
        <v>0</v>
      </c>
      <c r="Q715" s="77">
        <f t="shared" si="70"/>
        <v>0</v>
      </c>
      <c r="R715" s="78" t="str">
        <f>VLOOKUP(H715,'3-Productie normen'!A:L,12,FALSE)</f>
        <v>L</v>
      </c>
      <c r="S715" s="78"/>
      <c r="U715" s="41">
        <f t="shared" si="71"/>
        <v>11146</v>
      </c>
    </row>
    <row r="716" spans="1:21" ht="14.1" customHeight="1">
      <c r="A716" s="54">
        <f t="shared" si="66"/>
        <v>716</v>
      </c>
      <c r="B716" s="72" t="s">
        <v>606</v>
      </c>
      <c r="C716" s="72"/>
      <c r="D716" s="425" t="s">
        <v>607</v>
      </c>
      <c r="E716" s="425">
        <v>2</v>
      </c>
      <c r="F716" s="86">
        <v>69</v>
      </c>
      <c r="G716" s="86" t="s">
        <v>309</v>
      </c>
      <c r="H716" s="86" t="s">
        <v>309</v>
      </c>
      <c r="I716" s="86" t="s">
        <v>229</v>
      </c>
      <c r="J716" s="86">
        <v>51.97</v>
      </c>
      <c r="K716" s="381">
        <f t="shared" si="67"/>
        <v>200</v>
      </c>
      <c r="L716" s="75">
        <v>200</v>
      </c>
      <c r="M716" s="75"/>
      <c r="N716" s="76" t="e">
        <f t="shared" si="68"/>
        <v>#DIV/0!</v>
      </c>
      <c r="O716" s="76">
        <f t="shared" si="69"/>
        <v>0</v>
      </c>
      <c r="P716" s="77">
        <f>IF(L716="nio",0,IF(L716&gt;0,VLOOKUP(H716,'3-Productie normen'!A:J,VLOOKUP(L716,'3-Productie normen'!$B$33:$C$38,2,FALSE),FALSE)))/VLOOKUP(B716,'2-Kosten per locatie'!$A$12:$C$33,3,FALSE)</f>
        <v>0</v>
      </c>
      <c r="Q716" s="77">
        <f t="shared" si="70"/>
        <v>0</v>
      </c>
      <c r="R716" s="78" t="str">
        <f>VLOOKUP(H716,'3-Productie normen'!A:L,12,FALSE)</f>
        <v>L</v>
      </c>
      <c r="S716" s="78"/>
      <c r="U716" s="41">
        <f t="shared" si="71"/>
        <v>10394</v>
      </c>
    </row>
    <row r="717" spans="1:21" ht="14.1" customHeight="1">
      <c r="A717" s="54">
        <f t="shared" si="66"/>
        <v>717</v>
      </c>
      <c r="B717" s="72" t="s">
        <v>606</v>
      </c>
      <c r="C717" s="72"/>
      <c r="D717" s="425" t="s">
        <v>607</v>
      </c>
      <c r="E717" s="425"/>
      <c r="F717" s="86">
        <v>70</v>
      </c>
      <c r="G717" s="86" t="s">
        <v>236</v>
      </c>
      <c r="H717" s="86" t="s">
        <v>236</v>
      </c>
      <c r="I717" s="86" t="s">
        <v>243</v>
      </c>
      <c r="J717" s="86">
        <v>2.93</v>
      </c>
      <c r="K717" s="381">
        <f t="shared" si="67"/>
        <v>200</v>
      </c>
      <c r="L717" s="75">
        <v>200</v>
      </c>
      <c r="M717" s="75"/>
      <c r="N717" s="76" t="e">
        <f t="shared" si="68"/>
        <v>#DIV/0!</v>
      </c>
      <c r="O717" s="76">
        <f t="shared" si="69"/>
        <v>0</v>
      </c>
      <c r="P717" s="77">
        <f>IF(L717="nio",0,IF(L717&gt;0,VLOOKUP(H717,'3-Productie normen'!A:J,VLOOKUP(L717,'3-Productie normen'!$B$33:$C$38,2,FALSE),FALSE)))/VLOOKUP(B717,'2-Kosten per locatie'!$A$12:$C$33,3,FALSE)</f>
        <v>0</v>
      </c>
      <c r="Q717" s="77">
        <f t="shared" si="70"/>
        <v>0</v>
      </c>
      <c r="R717" s="78" t="str">
        <f>VLOOKUP(H717,'3-Productie normen'!A:L,12,FALSE)</f>
        <v>V</v>
      </c>
      <c r="S717" s="78"/>
      <c r="U717" s="41">
        <f t="shared" si="71"/>
        <v>586</v>
      </c>
    </row>
    <row r="718" spans="1:21" ht="14.1" customHeight="1">
      <c r="A718" s="54">
        <f t="shared" si="66"/>
        <v>718</v>
      </c>
      <c r="B718" s="72" t="s">
        <v>606</v>
      </c>
      <c r="C718" s="72"/>
      <c r="D718" s="425" t="s">
        <v>607</v>
      </c>
      <c r="E718" s="425">
        <v>1</v>
      </c>
      <c r="F718" s="86">
        <v>71</v>
      </c>
      <c r="G718" s="86" t="s">
        <v>485</v>
      </c>
      <c r="H718" s="86" t="s">
        <v>259</v>
      </c>
      <c r="I718" s="86" t="s">
        <v>229</v>
      </c>
      <c r="J718" s="86">
        <v>1.4</v>
      </c>
      <c r="K718" s="381">
        <f t="shared" si="67"/>
        <v>200</v>
      </c>
      <c r="L718" s="75">
        <v>200</v>
      </c>
      <c r="M718" s="75"/>
      <c r="N718" s="76" t="e">
        <f t="shared" si="68"/>
        <v>#DIV/0!</v>
      </c>
      <c r="O718" s="76">
        <f t="shared" si="69"/>
        <v>0</v>
      </c>
      <c r="P718" s="77">
        <f>IF(L718="nio",0,IF(L718&gt;0,VLOOKUP(H718,'3-Productie normen'!A:J,VLOOKUP(L718,'3-Productie normen'!$B$33:$C$38,2,FALSE),FALSE)))/VLOOKUP(B718,'2-Kosten per locatie'!$A$12:$C$33,3,FALSE)</f>
        <v>0</v>
      </c>
      <c r="Q718" s="77">
        <f t="shared" si="70"/>
        <v>0</v>
      </c>
      <c r="R718" s="78" t="str">
        <f>VLOOKUP(H718,'3-Productie normen'!A:L,12,FALSE)</f>
        <v>V</v>
      </c>
      <c r="S718" s="78"/>
      <c r="U718" s="41">
        <f t="shared" si="71"/>
        <v>280</v>
      </c>
    </row>
    <row r="719" spans="1:21" ht="14.1" customHeight="1">
      <c r="A719" s="54">
        <f t="shared" si="66"/>
        <v>719</v>
      </c>
      <c r="B719" s="72" t="s">
        <v>610</v>
      </c>
      <c r="C719" s="72"/>
      <c r="D719" s="425" t="s">
        <v>611</v>
      </c>
      <c r="E719" s="425" t="s">
        <v>89</v>
      </c>
      <c r="F719" s="86">
        <v>1</v>
      </c>
      <c r="G719" s="86" t="s">
        <v>612</v>
      </c>
      <c r="H719" s="86" t="s">
        <v>265</v>
      </c>
      <c r="I719" s="86" t="s">
        <v>229</v>
      </c>
      <c r="J719" s="86">
        <v>59.9</v>
      </c>
      <c r="K719" s="381">
        <f t="shared" si="67"/>
        <v>200</v>
      </c>
      <c r="L719" s="75">
        <v>200</v>
      </c>
      <c r="M719" s="75"/>
      <c r="N719" s="76" t="e">
        <f t="shared" si="68"/>
        <v>#DIV/0!</v>
      </c>
      <c r="O719" s="76">
        <f t="shared" si="69"/>
        <v>0</v>
      </c>
      <c r="P719" s="77">
        <f>IF(L719="nio",0,IF(L719&gt;0,VLOOKUP(H719,'3-Productie normen'!A:J,VLOOKUP(L719,'3-Productie normen'!$B$33:$C$38,2,FALSE),FALSE)))/VLOOKUP(B719,'2-Kosten per locatie'!$A$12:$C$33,3,FALSE)</f>
        <v>0</v>
      </c>
      <c r="Q719" s="77">
        <f t="shared" si="70"/>
        <v>0</v>
      </c>
      <c r="R719" s="78" t="str">
        <f>VLOOKUP(H719,'3-Productie normen'!A:L,12,FALSE)</f>
        <v>L</v>
      </c>
      <c r="S719" s="78"/>
      <c r="U719" s="41">
        <f t="shared" si="71"/>
        <v>11980</v>
      </c>
    </row>
    <row r="720" spans="1:21" ht="14.1" customHeight="1">
      <c r="A720" s="54">
        <f t="shared" si="66"/>
        <v>720</v>
      </c>
      <c r="B720" s="72" t="s">
        <v>610</v>
      </c>
      <c r="C720" s="72"/>
      <c r="D720" s="425" t="s">
        <v>611</v>
      </c>
      <c r="E720" s="425" t="s">
        <v>89</v>
      </c>
      <c r="F720" s="86">
        <v>2</v>
      </c>
      <c r="G720" s="86" t="s">
        <v>485</v>
      </c>
      <c r="H720" s="86" t="s">
        <v>259</v>
      </c>
      <c r="I720" s="86" t="s">
        <v>229</v>
      </c>
      <c r="J720" s="86">
        <v>36.549999999999997</v>
      </c>
      <c r="K720" s="381">
        <f t="shared" si="67"/>
        <v>200</v>
      </c>
      <c r="L720" s="75">
        <v>200</v>
      </c>
      <c r="M720" s="75"/>
      <c r="N720" s="76" t="e">
        <f t="shared" si="68"/>
        <v>#DIV/0!</v>
      </c>
      <c r="O720" s="76">
        <f t="shared" si="69"/>
        <v>0</v>
      </c>
      <c r="P720" s="77">
        <f>IF(L720="nio",0,IF(L720&gt;0,VLOOKUP(H720,'3-Productie normen'!A:J,VLOOKUP(L720,'3-Productie normen'!$B$33:$C$38,2,FALSE),FALSE)))/VLOOKUP(B720,'2-Kosten per locatie'!$A$12:$C$33,3,FALSE)</f>
        <v>0</v>
      </c>
      <c r="Q720" s="77">
        <f t="shared" si="70"/>
        <v>0</v>
      </c>
      <c r="R720" s="78" t="str">
        <f>VLOOKUP(H720,'3-Productie normen'!A:L,12,FALSE)</f>
        <v>V</v>
      </c>
      <c r="S720" s="78"/>
      <c r="U720" s="41">
        <f t="shared" si="71"/>
        <v>7309.9999999999991</v>
      </c>
    </row>
    <row r="721" spans="1:21" ht="14.1" customHeight="1">
      <c r="A721" s="54">
        <f t="shared" si="66"/>
        <v>721</v>
      </c>
      <c r="B721" s="72" t="s">
        <v>613</v>
      </c>
      <c r="C721" s="72"/>
      <c r="D721" s="425" t="s">
        <v>611</v>
      </c>
      <c r="E721" s="425" t="s">
        <v>89</v>
      </c>
      <c r="F721" s="86">
        <v>2</v>
      </c>
      <c r="G721" s="86" t="s">
        <v>485</v>
      </c>
      <c r="H721" s="86" t="s">
        <v>259</v>
      </c>
      <c r="I721" s="86" t="s">
        <v>229</v>
      </c>
      <c r="J721" s="86">
        <v>36.549999999999997</v>
      </c>
      <c r="K721" s="381">
        <f t="shared" si="67"/>
        <v>200</v>
      </c>
      <c r="L721" s="75">
        <v>200</v>
      </c>
      <c r="M721" s="75"/>
      <c r="N721" s="76" t="e">
        <f t="shared" si="68"/>
        <v>#DIV/0!</v>
      </c>
      <c r="O721" s="76">
        <f t="shared" si="69"/>
        <v>0</v>
      </c>
      <c r="P721" s="77">
        <f>IF(L721="nio",0,IF(L721&gt;0,VLOOKUP(H721,'3-Productie normen'!A:J,VLOOKUP(L721,'3-Productie normen'!$B$33:$C$38,2,FALSE),FALSE)))/VLOOKUP(B721,'2-Kosten per locatie'!$A$12:$C$33,3,FALSE)</f>
        <v>0</v>
      </c>
      <c r="Q721" s="77">
        <f t="shared" si="70"/>
        <v>0</v>
      </c>
      <c r="R721" s="78" t="str">
        <f>VLOOKUP(H721,'3-Productie normen'!A:L,12,FALSE)</f>
        <v>V</v>
      </c>
      <c r="S721" s="78"/>
      <c r="U721" s="41">
        <f t="shared" si="71"/>
        <v>7309.9999999999991</v>
      </c>
    </row>
    <row r="722" spans="1:21" ht="14.1" customHeight="1">
      <c r="A722" s="54">
        <f t="shared" si="66"/>
        <v>722</v>
      </c>
      <c r="B722" s="72" t="s">
        <v>610</v>
      </c>
      <c r="C722" s="72"/>
      <c r="D722" s="425" t="s">
        <v>611</v>
      </c>
      <c r="E722" s="425" t="s">
        <v>89</v>
      </c>
      <c r="F722" s="86">
        <v>3</v>
      </c>
      <c r="G722" s="86" t="s">
        <v>485</v>
      </c>
      <c r="H722" s="86" t="s">
        <v>259</v>
      </c>
      <c r="I722" s="86" t="s">
        <v>237</v>
      </c>
      <c r="J722" s="86">
        <v>22.6</v>
      </c>
      <c r="K722" s="381">
        <f t="shared" si="67"/>
        <v>255</v>
      </c>
      <c r="L722" s="75">
        <v>255</v>
      </c>
      <c r="M722" s="75"/>
      <c r="N722" s="76" t="e">
        <f t="shared" si="68"/>
        <v>#DIV/0!</v>
      </c>
      <c r="O722" s="76">
        <f t="shared" si="69"/>
        <v>0</v>
      </c>
      <c r="P722" s="77">
        <f>IF(L722="nio",0,IF(L722&gt;0,VLOOKUP(H722,'3-Productie normen'!A:J,VLOOKUP(L722,'3-Productie normen'!$B$33:$C$38,2,FALSE),FALSE)))/VLOOKUP(B722,'2-Kosten per locatie'!$A$12:$C$33,3,FALSE)</f>
        <v>0</v>
      </c>
      <c r="Q722" s="77">
        <f t="shared" si="70"/>
        <v>0</v>
      </c>
      <c r="R722" s="78" t="str">
        <f>VLOOKUP(H722,'3-Productie normen'!A:L,12,FALSE)</f>
        <v>V</v>
      </c>
      <c r="S722" s="78"/>
      <c r="U722" s="41">
        <f t="shared" si="71"/>
        <v>5763</v>
      </c>
    </row>
    <row r="723" spans="1:21" ht="14.1" customHeight="1">
      <c r="A723" s="54">
        <f t="shared" si="66"/>
        <v>723</v>
      </c>
      <c r="B723" s="72" t="s">
        <v>610</v>
      </c>
      <c r="C723" s="72"/>
      <c r="D723" s="425" t="s">
        <v>611</v>
      </c>
      <c r="E723" s="425" t="s">
        <v>89</v>
      </c>
      <c r="F723" s="86">
        <v>4</v>
      </c>
      <c r="G723" s="86" t="s">
        <v>176</v>
      </c>
      <c r="H723" s="86" t="s">
        <v>176</v>
      </c>
      <c r="I723" s="86" t="s">
        <v>229</v>
      </c>
      <c r="J723" s="86">
        <v>8.1999999999999993</v>
      </c>
      <c r="K723" s="381">
        <f t="shared" si="67"/>
        <v>200</v>
      </c>
      <c r="L723" s="75">
        <v>200</v>
      </c>
      <c r="M723" s="75"/>
      <c r="N723" s="76" t="e">
        <f t="shared" si="68"/>
        <v>#DIV/0!</v>
      </c>
      <c r="O723" s="76">
        <f t="shared" si="69"/>
        <v>0</v>
      </c>
      <c r="P723" s="77">
        <f>IF(L723="nio",0,IF(L723&gt;0,VLOOKUP(H723,'3-Productie normen'!A:J,VLOOKUP(L723,'3-Productie normen'!$B$33:$C$38,2,FALSE),FALSE)))/VLOOKUP(B723,'2-Kosten per locatie'!$A$12:$C$33,3,FALSE)</f>
        <v>0</v>
      </c>
      <c r="Q723" s="77">
        <f t="shared" si="70"/>
        <v>0</v>
      </c>
      <c r="R723" s="78" t="str">
        <f>VLOOKUP(H723,'3-Productie normen'!A:L,12,FALSE)</f>
        <v>B</v>
      </c>
      <c r="S723" s="78"/>
      <c r="U723" s="41">
        <f t="shared" si="71"/>
        <v>1639.9999999999998</v>
      </c>
    </row>
    <row r="724" spans="1:21" ht="14.1" customHeight="1">
      <c r="A724" s="54">
        <f t="shared" si="66"/>
        <v>724</v>
      </c>
      <c r="B724" s="72" t="s">
        <v>610</v>
      </c>
      <c r="C724" s="72"/>
      <c r="D724" s="425" t="s">
        <v>611</v>
      </c>
      <c r="E724" s="425" t="s">
        <v>89</v>
      </c>
      <c r="F724" s="86">
        <v>5</v>
      </c>
      <c r="G724" s="86" t="s">
        <v>489</v>
      </c>
      <c r="H724" s="86" t="s">
        <v>100</v>
      </c>
      <c r="I724" s="86" t="s">
        <v>229</v>
      </c>
      <c r="J724" s="86">
        <v>10.4</v>
      </c>
      <c r="K724" s="381">
        <f t="shared" si="67"/>
        <v>0</v>
      </c>
      <c r="L724" s="75" t="s">
        <v>100</v>
      </c>
      <c r="M724" s="75"/>
      <c r="N724" s="76">
        <f t="shared" si="68"/>
        <v>0</v>
      </c>
      <c r="O724" s="76">
        <f t="shared" si="69"/>
        <v>0</v>
      </c>
      <c r="P724" s="77">
        <f>IF(L724="nio",0,IF(L724&gt;0,VLOOKUP(H724,'3-Productie normen'!A:J,VLOOKUP(L724,'3-Productie normen'!$B$33:$C$38,2,FALSE),FALSE)))/VLOOKUP(B724,'2-Kosten per locatie'!$A$12:$C$33,3,FALSE)</f>
        <v>0</v>
      </c>
      <c r="Q724" s="77">
        <f t="shared" si="70"/>
        <v>0</v>
      </c>
      <c r="R724" s="78">
        <f>VLOOKUP(H724,'3-Productie normen'!A:L,12,FALSE)</f>
        <v>0</v>
      </c>
      <c r="S724" s="78"/>
      <c r="U724" s="41">
        <f t="shared" si="71"/>
        <v>0</v>
      </c>
    </row>
    <row r="725" spans="1:21" ht="14.1" customHeight="1">
      <c r="A725" s="54">
        <f t="shared" si="66"/>
        <v>725</v>
      </c>
      <c r="B725" s="72" t="s">
        <v>610</v>
      </c>
      <c r="C725" s="72"/>
      <c r="D725" s="425" t="s">
        <v>611</v>
      </c>
      <c r="E725" s="425" t="s">
        <v>89</v>
      </c>
      <c r="F725" s="86">
        <v>6</v>
      </c>
      <c r="G725" s="86" t="s">
        <v>17</v>
      </c>
      <c r="H725" s="86" t="s">
        <v>17</v>
      </c>
      <c r="I725" s="86" t="s">
        <v>487</v>
      </c>
      <c r="J725" s="86">
        <v>8.8000000000000007</v>
      </c>
      <c r="K725" s="381">
        <f t="shared" si="67"/>
        <v>400</v>
      </c>
      <c r="L725" s="75">
        <v>200</v>
      </c>
      <c r="M725" s="75">
        <v>200</v>
      </c>
      <c r="N725" s="76" t="e">
        <f t="shared" si="68"/>
        <v>#DIV/0!</v>
      </c>
      <c r="O725" s="76" t="e">
        <f t="shared" si="69"/>
        <v>#DIV/0!</v>
      </c>
      <c r="P725" s="77">
        <f>IF(L725="nio",0,IF(L725&gt;0,VLOOKUP(H725,'3-Productie normen'!A:J,VLOOKUP(L725,'3-Productie normen'!$B$33:$C$38,2,FALSE),FALSE)))/VLOOKUP(B725,'2-Kosten per locatie'!$A$12:$C$33,3,FALSE)</f>
        <v>0</v>
      </c>
      <c r="Q725" s="77">
        <f t="shared" si="70"/>
        <v>0</v>
      </c>
      <c r="R725" s="78" t="str">
        <f>VLOOKUP(H725,'3-Productie normen'!A:L,12,FALSE)</f>
        <v>S</v>
      </c>
      <c r="S725" s="78"/>
      <c r="U725" s="41">
        <f t="shared" si="71"/>
        <v>3520.0000000000005</v>
      </c>
    </row>
    <row r="726" spans="1:21" ht="14.1" customHeight="1">
      <c r="A726" s="54">
        <f t="shared" si="66"/>
        <v>726</v>
      </c>
      <c r="B726" s="72" t="s">
        <v>613</v>
      </c>
      <c r="C726" s="72"/>
      <c r="D726" s="425" t="s">
        <v>611</v>
      </c>
      <c r="E726" s="425" t="s">
        <v>89</v>
      </c>
      <c r="F726" s="86">
        <v>6</v>
      </c>
      <c r="G726" s="86" t="s">
        <v>17</v>
      </c>
      <c r="H726" s="86" t="s">
        <v>17</v>
      </c>
      <c r="I726" s="86" t="s">
        <v>487</v>
      </c>
      <c r="J726" s="86">
        <v>8.8000000000000007</v>
      </c>
      <c r="K726" s="381">
        <f t="shared" si="67"/>
        <v>400</v>
      </c>
      <c r="L726" s="75">
        <v>200</v>
      </c>
      <c r="M726" s="75">
        <v>200</v>
      </c>
      <c r="N726" s="76" t="e">
        <f t="shared" si="68"/>
        <v>#DIV/0!</v>
      </c>
      <c r="O726" s="76" t="e">
        <f t="shared" si="69"/>
        <v>#DIV/0!</v>
      </c>
      <c r="P726" s="77">
        <f>IF(L726="nio",0,IF(L726&gt;0,VLOOKUP(H726,'3-Productie normen'!A:J,VLOOKUP(L726,'3-Productie normen'!$B$33:$C$38,2,FALSE),FALSE)))/VLOOKUP(B726,'2-Kosten per locatie'!$A$12:$C$33,3,FALSE)</f>
        <v>0</v>
      </c>
      <c r="Q726" s="77">
        <f t="shared" si="70"/>
        <v>0</v>
      </c>
      <c r="R726" s="78" t="str">
        <f>VLOOKUP(H726,'3-Productie normen'!A:L,12,FALSE)</f>
        <v>S</v>
      </c>
      <c r="S726" s="78"/>
      <c r="U726" s="41">
        <f t="shared" si="71"/>
        <v>3520.0000000000005</v>
      </c>
    </row>
    <row r="727" spans="1:21" ht="14.1" customHeight="1">
      <c r="A727" s="54">
        <f t="shared" si="66"/>
        <v>727</v>
      </c>
      <c r="B727" s="72" t="s">
        <v>610</v>
      </c>
      <c r="C727" s="72"/>
      <c r="D727" s="425" t="s">
        <v>611</v>
      </c>
      <c r="E727" s="425" t="s">
        <v>89</v>
      </c>
      <c r="F727" s="86">
        <v>7</v>
      </c>
      <c r="G727" s="86" t="s">
        <v>614</v>
      </c>
      <c r="H727" s="86" t="s">
        <v>265</v>
      </c>
      <c r="I727" s="86" t="s">
        <v>229</v>
      </c>
      <c r="J727" s="86">
        <v>58.3</v>
      </c>
      <c r="K727" s="381">
        <f t="shared" si="67"/>
        <v>200</v>
      </c>
      <c r="L727" s="75">
        <v>200</v>
      </c>
      <c r="M727" s="75"/>
      <c r="N727" s="76" t="e">
        <f t="shared" si="68"/>
        <v>#DIV/0!</v>
      </c>
      <c r="O727" s="76">
        <f t="shared" si="69"/>
        <v>0</v>
      </c>
      <c r="P727" s="77">
        <f>IF(L727="nio",0,IF(L727&gt;0,VLOOKUP(H727,'3-Productie normen'!A:J,VLOOKUP(L727,'3-Productie normen'!$B$33:$C$38,2,FALSE),FALSE)))/VLOOKUP(B727,'2-Kosten per locatie'!$A$12:$C$33,3,FALSE)</f>
        <v>0</v>
      </c>
      <c r="Q727" s="77">
        <f t="shared" si="70"/>
        <v>0</v>
      </c>
      <c r="R727" s="78" t="str">
        <f>VLOOKUP(H727,'3-Productie normen'!A:L,12,FALSE)</f>
        <v>L</v>
      </c>
      <c r="S727" s="78"/>
      <c r="U727" s="41">
        <f t="shared" si="71"/>
        <v>11660</v>
      </c>
    </row>
    <row r="728" spans="1:21" ht="14.1" customHeight="1">
      <c r="A728" s="54">
        <f t="shared" si="66"/>
        <v>728</v>
      </c>
      <c r="B728" s="72" t="s">
        <v>610</v>
      </c>
      <c r="C728" s="72"/>
      <c r="D728" s="425" t="s">
        <v>611</v>
      </c>
      <c r="E728" s="425" t="s">
        <v>89</v>
      </c>
      <c r="F728" s="86">
        <v>8</v>
      </c>
      <c r="G728" s="86" t="s">
        <v>615</v>
      </c>
      <c r="H728" s="86" t="s">
        <v>265</v>
      </c>
      <c r="I728" s="86" t="s">
        <v>229</v>
      </c>
      <c r="J728" s="86">
        <v>59.8</v>
      </c>
      <c r="K728" s="381">
        <f t="shared" si="67"/>
        <v>200</v>
      </c>
      <c r="L728" s="75">
        <v>200</v>
      </c>
      <c r="M728" s="75"/>
      <c r="N728" s="76" t="e">
        <f t="shared" si="68"/>
        <v>#DIV/0!</v>
      </c>
      <c r="O728" s="76">
        <f t="shared" si="69"/>
        <v>0</v>
      </c>
      <c r="P728" s="77">
        <f>IF(L728="nio",0,IF(L728&gt;0,VLOOKUP(H728,'3-Productie normen'!A:J,VLOOKUP(L728,'3-Productie normen'!$B$33:$C$38,2,FALSE),FALSE)))/VLOOKUP(B728,'2-Kosten per locatie'!$A$12:$C$33,3,FALSE)</f>
        <v>0</v>
      </c>
      <c r="Q728" s="77">
        <f t="shared" si="70"/>
        <v>0</v>
      </c>
      <c r="R728" s="78" t="str">
        <f>VLOOKUP(H728,'3-Productie normen'!A:L,12,FALSE)</f>
        <v>L</v>
      </c>
      <c r="S728" s="78"/>
      <c r="U728" s="41">
        <f t="shared" si="71"/>
        <v>11960</v>
      </c>
    </row>
    <row r="729" spans="1:21" ht="14.1" customHeight="1">
      <c r="A729" s="54">
        <f t="shared" si="66"/>
        <v>729</v>
      </c>
      <c r="B729" s="72" t="s">
        <v>610</v>
      </c>
      <c r="C729" s="72"/>
      <c r="D729" s="425" t="s">
        <v>611</v>
      </c>
      <c r="E729" s="425" t="s">
        <v>89</v>
      </c>
      <c r="F729" s="86">
        <v>9</v>
      </c>
      <c r="G729" s="86" t="s">
        <v>616</v>
      </c>
      <c r="H729" s="86" t="s">
        <v>265</v>
      </c>
      <c r="I729" s="86" t="s">
        <v>229</v>
      </c>
      <c r="J729" s="86">
        <v>59.8</v>
      </c>
      <c r="K729" s="381">
        <f t="shared" si="67"/>
        <v>200</v>
      </c>
      <c r="L729" s="75">
        <v>200</v>
      </c>
      <c r="M729" s="75"/>
      <c r="N729" s="76" t="e">
        <f t="shared" si="68"/>
        <v>#DIV/0!</v>
      </c>
      <c r="O729" s="76">
        <f t="shared" si="69"/>
        <v>0</v>
      </c>
      <c r="P729" s="77">
        <f>IF(L729="nio",0,IF(L729&gt;0,VLOOKUP(H729,'3-Productie normen'!A:J,VLOOKUP(L729,'3-Productie normen'!$B$33:$C$38,2,FALSE),FALSE)))/VLOOKUP(B729,'2-Kosten per locatie'!$A$12:$C$33,3,FALSE)</f>
        <v>0</v>
      </c>
      <c r="Q729" s="77">
        <f t="shared" si="70"/>
        <v>0</v>
      </c>
      <c r="R729" s="78" t="str">
        <f>VLOOKUP(H729,'3-Productie normen'!A:L,12,FALSE)</f>
        <v>L</v>
      </c>
      <c r="S729" s="78"/>
      <c r="U729" s="41">
        <f t="shared" si="71"/>
        <v>11960</v>
      </c>
    </row>
    <row r="730" spans="1:21" ht="14.1" customHeight="1">
      <c r="A730" s="54">
        <f t="shared" si="66"/>
        <v>730</v>
      </c>
      <c r="B730" s="72" t="s">
        <v>610</v>
      </c>
      <c r="C730" s="72"/>
      <c r="D730" s="425" t="s">
        <v>611</v>
      </c>
      <c r="E730" s="425" t="s">
        <v>89</v>
      </c>
      <c r="F730" s="86">
        <v>10</v>
      </c>
      <c r="G730" s="86" t="s">
        <v>617</v>
      </c>
      <c r="H730" s="86" t="s">
        <v>265</v>
      </c>
      <c r="I730" s="86" t="s">
        <v>229</v>
      </c>
      <c r="J730" s="86">
        <v>27.2</v>
      </c>
      <c r="K730" s="381">
        <f t="shared" si="67"/>
        <v>200</v>
      </c>
      <c r="L730" s="75">
        <v>200</v>
      </c>
      <c r="M730" s="75"/>
      <c r="N730" s="76" t="e">
        <f t="shared" si="68"/>
        <v>#DIV/0!</v>
      </c>
      <c r="O730" s="76">
        <f t="shared" si="69"/>
        <v>0</v>
      </c>
      <c r="P730" s="77">
        <f>IF(L730="nio",0,IF(L730&gt;0,VLOOKUP(H730,'3-Productie normen'!A:J,VLOOKUP(L730,'3-Productie normen'!$B$33:$C$38,2,FALSE),FALSE)))/VLOOKUP(B730,'2-Kosten per locatie'!$A$12:$C$33,3,FALSE)</f>
        <v>0</v>
      </c>
      <c r="Q730" s="77">
        <f t="shared" si="70"/>
        <v>0</v>
      </c>
      <c r="R730" s="78" t="str">
        <f>VLOOKUP(H730,'3-Productie normen'!A:L,12,FALSE)</f>
        <v>L</v>
      </c>
      <c r="S730" s="78"/>
      <c r="U730" s="41">
        <f t="shared" si="71"/>
        <v>5440</v>
      </c>
    </row>
    <row r="731" spans="1:21" ht="14.1" customHeight="1">
      <c r="A731" s="54">
        <f t="shared" si="66"/>
        <v>731</v>
      </c>
      <c r="B731" s="72" t="s">
        <v>613</v>
      </c>
      <c r="C731" s="72"/>
      <c r="D731" s="425" t="s">
        <v>611</v>
      </c>
      <c r="E731" s="425" t="s">
        <v>89</v>
      </c>
      <c r="F731" s="86">
        <v>10</v>
      </c>
      <c r="G731" s="86" t="s">
        <v>617</v>
      </c>
      <c r="H731" s="86" t="s">
        <v>265</v>
      </c>
      <c r="I731" s="86" t="s">
        <v>229</v>
      </c>
      <c r="J731" s="86">
        <v>27.2</v>
      </c>
      <c r="K731" s="381">
        <f t="shared" si="67"/>
        <v>200</v>
      </c>
      <c r="L731" s="75">
        <v>200</v>
      </c>
      <c r="M731" s="75"/>
      <c r="N731" s="76" t="e">
        <f t="shared" si="68"/>
        <v>#DIV/0!</v>
      </c>
      <c r="O731" s="76">
        <f t="shared" si="69"/>
        <v>0</v>
      </c>
      <c r="P731" s="77">
        <f>IF(L731="nio",0,IF(L731&gt;0,VLOOKUP(H731,'3-Productie normen'!A:J,VLOOKUP(L731,'3-Productie normen'!$B$33:$C$38,2,FALSE),FALSE)))/VLOOKUP(B731,'2-Kosten per locatie'!$A$12:$C$33,3,FALSE)</f>
        <v>0</v>
      </c>
      <c r="Q731" s="77">
        <f t="shared" si="70"/>
        <v>0</v>
      </c>
      <c r="R731" s="78" t="str">
        <f>VLOOKUP(H731,'3-Productie normen'!A:L,12,FALSE)</f>
        <v>L</v>
      </c>
      <c r="S731" s="78"/>
      <c r="U731" s="41">
        <f t="shared" si="71"/>
        <v>5440</v>
      </c>
    </row>
    <row r="732" spans="1:21" ht="14.1" customHeight="1">
      <c r="A732" s="54">
        <f t="shared" si="66"/>
        <v>732</v>
      </c>
      <c r="B732" s="72" t="s">
        <v>610</v>
      </c>
      <c r="C732" s="72"/>
      <c r="D732" s="425" t="s">
        <v>611</v>
      </c>
      <c r="E732" s="425" t="s">
        <v>89</v>
      </c>
      <c r="F732" s="86" t="s">
        <v>500</v>
      </c>
      <c r="G732" s="86" t="s">
        <v>246</v>
      </c>
      <c r="H732" s="86" t="s">
        <v>246</v>
      </c>
      <c r="I732" s="86" t="s">
        <v>229</v>
      </c>
      <c r="J732" s="86">
        <v>36.25</v>
      </c>
      <c r="K732" s="381">
        <f t="shared" si="67"/>
        <v>200</v>
      </c>
      <c r="L732" s="75">
        <v>200</v>
      </c>
      <c r="M732" s="75"/>
      <c r="N732" s="76" t="e">
        <f t="shared" si="68"/>
        <v>#DIV/0!</v>
      </c>
      <c r="O732" s="76">
        <f t="shared" si="69"/>
        <v>0</v>
      </c>
      <c r="P732" s="77">
        <f>IF(L732="nio",0,IF(L732&gt;0,VLOOKUP(H732,'3-Productie normen'!A:J,VLOOKUP(L732,'3-Productie normen'!$B$33:$C$38,2,FALSE),FALSE)))/VLOOKUP(B732,'2-Kosten per locatie'!$A$12:$C$33,3,FALSE)</f>
        <v>0</v>
      </c>
      <c r="Q732" s="77">
        <f t="shared" si="70"/>
        <v>0</v>
      </c>
      <c r="R732" s="78" t="str">
        <f>VLOOKUP(H732,'3-Productie normen'!A:L,12,FALSE)</f>
        <v>V</v>
      </c>
      <c r="S732" s="78"/>
      <c r="U732" s="41">
        <f t="shared" si="71"/>
        <v>7250</v>
      </c>
    </row>
    <row r="733" spans="1:21" ht="14.1" customHeight="1">
      <c r="A733" s="54">
        <f t="shared" si="66"/>
        <v>733</v>
      </c>
      <c r="B733" s="72" t="s">
        <v>613</v>
      </c>
      <c r="C733" s="72"/>
      <c r="D733" s="425" t="s">
        <v>611</v>
      </c>
      <c r="E733" s="425" t="s">
        <v>89</v>
      </c>
      <c r="F733" s="86" t="s">
        <v>500</v>
      </c>
      <c r="G733" s="86" t="s">
        <v>246</v>
      </c>
      <c r="H733" s="86" t="s">
        <v>246</v>
      </c>
      <c r="I733" s="86" t="s">
        <v>229</v>
      </c>
      <c r="J733" s="86">
        <v>36.25</v>
      </c>
      <c r="K733" s="381">
        <f t="shared" si="67"/>
        <v>200</v>
      </c>
      <c r="L733" s="75">
        <v>200</v>
      </c>
      <c r="M733" s="75"/>
      <c r="N733" s="76" t="e">
        <f t="shared" si="68"/>
        <v>#DIV/0!</v>
      </c>
      <c r="O733" s="76">
        <f t="shared" si="69"/>
        <v>0</v>
      </c>
      <c r="P733" s="77">
        <f>IF(L733="nio",0,IF(L733&gt;0,VLOOKUP(H733,'3-Productie normen'!A:J,VLOOKUP(L733,'3-Productie normen'!$B$33:$C$38,2,FALSE),FALSE)))/VLOOKUP(B733,'2-Kosten per locatie'!$A$12:$C$33,3,FALSE)</f>
        <v>0</v>
      </c>
      <c r="Q733" s="77">
        <f t="shared" si="70"/>
        <v>0</v>
      </c>
      <c r="R733" s="78" t="str">
        <f>VLOOKUP(H733,'3-Productie normen'!A:L,12,FALSE)</f>
        <v>V</v>
      </c>
      <c r="S733" s="78"/>
      <c r="U733" s="41">
        <f t="shared" si="71"/>
        <v>7250</v>
      </c>
    </row>
    <row r="734" spans="1:21" ht="14.1" customHeight="1">
      <c r="A734" s="54">
        <f t="shared" si="66"/>
        <v>734</v>
      </c>
      <c r="B734" s="72" t="s">
        <v>610</v>
      </c>
      <c r="C734" s="72"/>
      <c r="D734" s="425" t="s">
        <v>611</v>
      </c>
      <c r="E734" s="425" t="s">
        <v>89</v>
      </c>
      <c r="F734" s="86">
        <v>12</v>
      </c>
      <c r="G734" s="86" t="s">
        <v>236</v>
      </c>
      <c r="H734" s="86" t="s">
        <v>236</v>
      </c>
      <c r="I734" s="86" t="s">
        <v>239</v>
      </c>
      <c r="J734" s="86">
        <v>22.77</v>
      </c>
      <c r="K734" s="381">
        <f t="shared" si="67"/>
        <v>200</v>
      </c>
      <c r="L734" s="75">
        <v>200</v>
      </c>
      <c r="M734" s="75"/>
      <c r="N734" s="76" t="e">
        <f t="shared" si="68"/>
        <v>#DIV/0!</v>
      </c>
      <c r="O734" s="76">
        <f t="shared" si="69"/>
        <v>0</v>
      </c>
      <c r="P734" s="77">
        <f>IF(L734="nio",0,IF(L734&gt;0,VLOOKUP(H734,'3-Productie normen'!A:J,VLOOKUP(L734,'3-Productie normen'!$B$33:$C$38,2,FALSE),FALSE)))/VLOOKUP(B734,'2-Kosten per locatie'!$A$12:$C$33,3,FALSE)</f>
        <v>0</v>
      </c>
      <c r="Q734" s="77">
        <f t="shared" si="70"/>
        <v>0</v>
      </c>
      <c r="R734" s="78" t="str">
        <f>VLOOKUP(H734,'3-Productie normen'!A:L,12,FALSE)</f>
        <v>V</v>
      </c>
      <c r="S734" s="78"/>
      <c r="U734" s="41">
        <f t="shared" si="71"/>
        <v>4554</v>
      </c>
    </row>
    <row r="735" spans="1:21" ht="14.1" customHeight="1">
      <c r="A735" s="54">
        <f t="shared" si="66"/>
        <v>735</v>
      </c>
      <c r="B735" s="72" t="s">
        <v>613</v>
      </c>
      <c r="C735" s="72"/>
      <c r="D735" s="425" t="s">
        <v>611</v>
      </c>
      <c r="E735" s="425" t="s">
        <v>89</v>
      </c>
      <c r="F735" s="86" t="s">
        <v>618</v>
      </c>
      <c r="G735" s="86" t="s">
        <v>619</v>
      </c>
      <c r="H735" s="86" t="s">
        <v>236</v>
      </c>
      <c r="I735" s="86" t="s">
        <v>239</v>
      </c>
      <c r="J735" s="86">
        <v>10.81</v>
      </c>
      <c r="K735" s="381">
        <f t="shared" si="67"/>
        <v>200</v>
      </c>
      <c r="L735" s="75">
        <v>200</v>
      </c>
      <c r="M735" s="75"/>
      <c r="N735" s="76" t="e">
        <f t="shared" si="68"/>
        <v>#DIV/0!</v>
      </c>
      <c r="O735" s="76">
        <f t="shared" si="69"/>
        <v>0</v>
      </c>
      <c r="P735" s="77">
        <f>IF(L735="nio",0,IF(L735&gt;0,VLOOKUP(H735,'3-Productie normen'!A:J,VLOOKUP(L735,'3-Productie normen'!$B$33:$C$38,2,FALSE),FALSE)))/VLOOKUP(B735,'2-Kosten per locatie'!$A$12:$C$33,3,FALSE)</f>
        <v>0</v>
      </c>
      <c r="Q735" s="77">
        <f t="shared" si="70"/>
        <v>0</v>
      </c>
      <c r="R735" s="78" t="str">
        <f>VLOOKUP(H735,'3-Productie normen'!A:L,12,FALSE)</f>
        <v>V</v>
      </c>
      <c r="S735" s="78"/>
      <c r="U735" s="41">
        <f t="shared" si="71"/>
        <v>2162</v>
      </c>
    </row>
    <row r="736" spans="1:21" ht="14.1" customHeight="1">
      <c r="A736" s="54">
        <f t="shared" si="66"/>
        <v>736</v>
      </c>
      <c r="B736" s="72" t="s">
        <v>610</v>
      </c>
      <c r="C736" s="72"/>
      <c r="D736" s="425" t="s">
        <v>611</v>
      </c>
      <c r="E736" s="425" t="s">
        <v>89</v>
      </c>
      <c r="F736" s="86">
        <v>14</v>
      </c>
      <c r="G736" s="86" t="s">
        <v>17</v>
      </c>
      <c r="H736" s="86" t="s">
        <v>17</v>
      </c>
      <c r="I736" s="86" t="s">
        <v>487</v>
      </c>
      <c r="J736" s="86">
        <v>2.4500000000000002</v>
      </c>
      <c r="K736" s="381">
        <f t="shared" si="67"/>
        <v>455</v>
      </c>
      <c r="L736" s="75">
        <v>255</v>
      </c>
      <c r="M736" s="75">
        <v>200</v>
      </c>
      <c r="N736" s="76" t="e">
        <f t="shared" si="68"/>
        <v>#DIV/0!</v>
      </c>
      <c r="O736" s="76" t="e">
        <f t="shared" si="69"/>
        <v>#DIV/0!</v>
      </c>
      <c r="P736" s="77">
        <f>IF(L736="nio",0,IF(L736&gt;0,VLOOKUP(H736,'3-Productie normen'!A:J,VLOOKUP(L736,'3-Productie normen'!$B$33:$C$38,2,FALSE),FALSE)))/VLOOKUP(B736,'2-Kosten per locatie'!$A$12:$C$33,3,FALSE)</f>
        <v>0</v>
      </c>
      <c r="Q736" s="77">
        <f t="shared" si="70"/>
        <v>0</v>
      </c>
      <c r="R736" s="78" t="str">
        <f>VLOOKUP(H736,'3-Productie normen'!A:L,12,FALSE)</f>
        <v>S</v>
      </c>
      <c r="S736" s="78"/>
      <c r="U736" s="41">
        <f t="shared" si="71"/>
        <v>1114.75</v>
      </c>
    </row>
    <row r="737" spans="1:21" ht="14.1" customHeight="1">
      <c r="A737" s="54">
        <f t="shared" si="66"/>
        <v>737</v>
      </c>
      <c r="B737" s="72" t="s">
        <v>610</v>
      </c>
      <c r="C737" s="72"/>
      <c r="D737" s="425" t="s">
        <v>611</v>
      </c>
      <c r="E737" s="425" t="s">
        <v>89</v>
      </c>
      <c r="F737" s="86">
        <v>14</v>
      </c>
      <c r="G737" s="86" t="s">
        <v>17</v>
      </c>
      <c r="H737" s="86" t="s">
        <v>17</v>
      </c>
      <c r="I737" s="86" t="s">
        <v>487</v>
      </c>
      <c r="J737" s="86">
        <v>2.4500000000000002</v>
      </c>
      <c r="K737" s="381">
        <f t="shared" si="67"/>
        <v>455</v>
      </c>
      <c r="L737" s="75">
        <v>255</v>
      </c>
      <c r="M737" s="75">
        <v>200</v>
      </c>
      <c r="N737" s="76" t="e">
        <f t="shared" si="68"/>
        <v>#DIV/0!</v>
      </c>
      <c r="O737" s="76" t="e">
        <f t="shared" si="69"/>
        <v>#DIV/0!</v>
      </c>
      <c r="P737" s="77">
        <f>IF(L737="nio",0,IF(L737&gt;0,VLOOKUP(H737,'3-Productie normen'!A:J,VLOOKUP(L737,'3-Productie normen'!$B$33:$C$38,2,FALSE),FALSE)))/VLOOKUP(B737,'2-Kosten per locatie'!$A$12:$C$33,3,FALSE)</f>
        <v>0</v>
      </c>
      <c r="Q737" s="77">
        <f t="shared" si="70"/>
        <v>0</v>
      </c>
      <c r="R737" s="78" t="str">
        <f>VLOOKUP(H737,'3-Productie normen'!A:L,12,FALSE)</f>
        <v>S</v>
      </c>
      <c r="S737" s="78"/>
      <c r="U737" s="41">
        <f t="shared" si="71"/>
        <v>1114.75</v>
      </c>
    </row>
    <row r="738" spans="1:21" ht="14.1" customHeight="1">
      <c r="A738" s="54">
        <f t="shared" si="66"/>
        <v>738</v>
      </c>
      <c r="B738" s="72" t="s">
        <v>610</v>
      </c>
      <c r="C738" s="72"/>
      <c r="D738" s="425" t="s">
        <v>611</v>
      </c>
      <c r="E738" s="425" t="s">
        <v>89</v>
      </c>
      <c r="F738" s="86">
        <v>15</v>
      </c>
      <c r="G738" s="86" t="s">
        <v>489</v>
      </c>
      <c r="H738" s="86" t="s">
        <v>100</v>
      </c>
      <c r="I738" s="86" t="s">
        <v>229</v>
      </c>
      <c r="J738" s="86">
        <v>5.29</v>
      </c>
      <c r="K738" s="381">
        <f t="shared" si="67"/>
        <v>0</v>
      </c>
      <c r="L738" s="75" t="s">
        <v>100</v>
      </c>
      <c r="M738" s="75"/>
      <c r="N738" s="76">
        <f t="shared" si="68"/>
        <v>0</v>
      </c>
      <c r="O738" s="76">
        <f t="shared" si="69"/>
        <v>0</v>
      </c>
      <c r="P738" s="77">
        <f>IF(L738="nio",0,IF(L738&gt;0,VLOOKUP(H738,'3-Productie normen'!A:J,VLOOKUP(L738,'3-Productie normen'!$B$33:$C$38,2,FALSE),FALSE)))/VLOOKUP(B738,'2-Kosten per locatie'!$A$12:$C$33,3,FALSE)</f>
        <v>0</v>
      </c>
      <c r="Q738" s="77">
        <f t="shared" si="70"/>
        <v>0</v>
      </c>
      <c r="R738" s="78">
        <f>VLOOKUP(H738,'3-Productie normen'!A:L,12,FALSE)</f>
        <v>0</v>
      </c>
      <c r="S738" s="78"/>
      <c r="U738" s="41">
        <f t="shared" si="71"/>
        <v>0</v>
      </c>
    </row>
    <row r="739" spans="1:21" ht="14.1" customHeight="1">
      <c r="A739" s="54">
        <f t="shared" si="66"/>
        <v>739</v>
      </c>
      <c r="B739" s="72" t="s">
        <v>620</v>
      </c>
      <c r="C739" s="72"/>
      <c r="D739" s="425" t="s">
        <v>611</v>
      </c>
      <c r="E739" s="425" t="s">
        <v>89</v>
      </c>
      <c r="F739" s="86">
        <v>16</v>
      </c>
      <c r="G739" s="86" t="s">
        <v>17</v>
      </c>
      <c r="H739" s="86" t="s">
        <v>17</v>
      </c>
      <c r="I739" s="86" t="s">
        <v>487</v>
      </c>
      <c r="J739" s="86">
        <v>28.6</v>
      </c>
      <c r="K739" s="381">
        <f t="shared" si="67"/>
        <v>455</v>
      </c>
      <c r="L739" s="75">
        <v>255</v>
      </c>
      <c r="M739" s="75">
        <v>200</v>
      </c>
      <c r="N739" s="76" t="e">
        <f t="shared" si="68"/>
        <v>#DIV/0!</v>
      </c>
      <c r="O739" s="76" t="e">
        <f t="shared" si="69"/>
        <v>#DIV/0!</v>
      </c>
      <c r="P739" s="77">
        <f>IF(L739="nio",0,IF(L739&gt;0,VLOOKUP(H739,'3-Productie normen'!A:J,VLOOKUP(L739,'3-Productie normen'!$B$33:$C$38,2,FALSE),FALSE)))/VLOOKUP(B739,'2-Kosten per locatie'!$A$12:$C$33,3,FALSE)</f>
        <v>0</v>
      </c>
      <c r="Q739" s="77">
        <f t="shared" si="70"/>
        <v>0</v>
      </c>
      <c r="R739" s="78" t="str">
        <f>VLOOKUP(H739,'3-Productie normen'!A:L,12,FALSE)</f>
        <v>S</v>
      </c>
      <c r="S739" s="78"/>
      <c r="U739" s="41">
        <f t="shared" si="71"/>
        <v>13013</v>
      </c>
    </row>
    <row r="740" spans="1:21" ht="14.1" customHeight="1">
      <c r="A740" s="54">
        <f t="shared" si="66"/>
        <v>740</v>
      </c>
      <c r="B740" s="72" t="s">
        <v>610</v>
      </c>
      <c r="C740" s="72"/>
      <c r="D740" s="425" t="s">
        <v>611</v>
      </c>
      <c r="E740" s="425" t="s">
        <v>89</v>
      </c>
      <c r="F740" s="86">
        <v>17</v>
      </c>
      <c r="G740" s="86" t="s">
        <v>489</v>
      </c>
      <c r="H740" s="86" t="s">
        <v>100</v>
      </c>
      <c r="I740" s="86" t="s">
        <v>229</v>
      </c>
      <c r="J740" s="86">
        <v>4.9000000000000004</v>
      </c>
      <c r="K740" s="381">
        <f t="shared" si="67"/>
        <v>0</v>
      </c>
      <c r="L740" s="75" t="s">
        <v>100</v>
      </c>
      <c r="M740" s="75"/>
      <c r="N740" s="76">
        <f t="shared" si="68"/>
        <v>0</v>
      </c>
      <c r="O740" s="76">
        <f t="shared" si="69"/>
        <v>0</v>
      </c>
      <c r="P740" s="77">
        <f>IF(L740="nio",0,IF(L740&gt;0,VLOOKUP(H740,'3-Productie normen'!A:J,VLOOKUP(L740,'3-Productie normen'!$B$33:$C$38,2,FALSE),FALSE)))/VLOOKUP(B740,'2-Kosten per locatie'!$A$12:$C$33,3,FALSE)</f>
        <v>0</v>
      </c>
      <c r="Q740" s="77">
        <f t="shared" si="70"/>
        <v>0</v>
      </c>
      <c r="R740" s="78">
        <f>VLOOKUP(H740,'3-Productie normen'!A:L,12,FALSE)</f>
        <v>0</v>
      </c>
      <c r="S740" s="78"/>
      <c r="U740" s="41">
        <f t="shared" si="71"/>
        <v>0</v>
      </c>
    </row>
    <row r="741" spans="1:21" ht="14.1" customHeight="1">
      <c r="A741" s="54">
        <f t="shared" si="66"/>
        <v>741</v>
      </c>
      <c r="B741" s="72" t="s">
        <v>610</v>
      </c>
      <c r="C741" s="72"/>
      <c r="D741" s="425" t="s">
        <v>611</v>
      </c>
      <c r="E741" s="425" t="s">
        <v>89</v>
      </c>
      <c r="F741" s="86">
        <v>18</v>
      </c>
      <c r="G741" s="86" t="s">
        <v>489</v>
      </c>
      <c r="H741" s="86" t="s">
        <v>100</v>
      </c>
      <c r="I741" s="86" t="s">
        <v>487</v>
      </c>
      <c r="J741" s="86">
        <v>10.4</v>
      </c>
      <c r="K741" s="381">
        <f t="shared" si="67"/>
        <v>0</v>
      </c>
      <c r="L741" s="75" t="s">
        <v>100</v>
      </c>
      <c r="M741" s="75"/>
      <c r="N741" s="76">
        <f t="shared" si="68"/>
        <v>0</v>
      </c>
      <c r="O741" s="76">
        <f t="shared" si="69"/>
        <v>0</v>
      </c>
      <c r="P741" s="77">
        <f>IF(L741="nio",0,IF(L741&gt;0,VLOOKUP(H741,'3-Productie normen'!A:J,VLOOKUP(L741,'3-Productie normen'!$B$33:$C$38,2,FALSE),FALSE)))/VLOOKUP(B741,'2-Kosten per locatie'!$A$12:$C$33,3,FALSE)</f>
        <v>0</v>
      </c>
      <c r="Q741" s="77">
        <f t="shared" si="70"/>
        <v>0</v>
      </c>
      <c r="R741" s="78">
        <f>VLOOKUP(H741,'3-Productie normen'!A:L,12,FALSE)</f>
        <v>0</v>
      </c>
      <c r="S741" s="78"/>
      <c r="U741" s="41">
        <f t="shared" si="71"/>
        <v>0</v>
      </c>
    </row>
    <row r="742" spans="1:21" ht="14.1" customHeight="1">
      <c r="A742" s="54">
        <f t="shared" si="66"/>
        <v>742</v>
      </c>
      <c r="B742" s="72" t="s">
        <v>620</v>
      </c>
      <c r="C742" s="72"/>
      <c r="D742" s="425" t="s">
        <v>611</v>
      </c>
      <c r="E742" s="425" t="s">
        <v>89</v>
      </c>
      <c r="F742" s="86" t="s">
        <v>621</v>
      </c>
      <c r="G742" s="86" t="s">
        <v>493</v>
      </c>
      <c r="H742" s="86" t="s">
        <v>177</v>
      </c>
      <c r="I742" s="86" t="s">
        <v>368</v>
      </c>
      <c r="J742" s="86">
        <v>49.5</v>
      </c>
      <c r="K742" s="381">
        <f t="shared" si="67"/>
        <v>255</v>
      </c>
      <c r="L742" s="75">
        <v>255</v>
      </c>
      <c r="M742" s="75"/>
      <c r="N742" s="76" t="e">
        <f t="shared" si="68"/>
        <v>#DIV/0!</v>
      </c>
      <c r="O742" s="76">
        <f t="shared" si="69"/>
        <v>0</v>
      </c>
      <c r="P742" s="77">
        <f>IF(L742="nio",0,IF(L742&gt;0,VLOOKUP(H742,'3-Productie normen'!A:J,VLOOKUP(L742,'3-Productie normen'!$B$33:$C$38,2,FALSE),FALSE)))/VLOOKUP(B742,'2-Kosten per locatie'!$A$12:$C$33,3,FALSE)</f>
        <v>0</v>
      </c>
      <c r="Q742" s="77">
        <f t="shared" si="70"/>
        <v>0</v>
      </c>
      <c r="R742" s="78" t="str">
        <f>VLOOKUP(H742,'3-Productie normen'!A:L,12,FALSE)</f>
        <v>V</v>
      </c>
      <c r="S742" s="78"/>
      <c r="U742" s="41">
        <f t="shared" si="71"/>
        <v>12622.5</v>
      </c>
    </row>
    <row r="743" spans="1:21" ht="14.1" customHeight="1">
      <c r="A743" s="54">
        <f t="shared" si="66"/>
        <v>743</v>
      </c>
      <c r="B743" s="72" t="s">
        <v>620</v>
      </c>
      <c r="C743" s="72"/>
      <c r="D743" s="425" t="s">
        <v>611</v>
      </c>
      <c r="E743" s="425" t="s">
        <v>89</v>
      </c>
      <c r="F743" s="86" t="s">
        <v>622</v>
      </c>
      <c r="G743" s="86" t="s">
        <v>489</v>
      </c>
      <c r="H743" s="86" t="s">
        <v>100</v>
      </c>
      <c r="I743" s="86" t="s">
        <v>229</v>
      </c>
      <c r="J743" s="86">
        <v>4.8</v>
      </c>
      <c r="K743" s="381">
        <f t="shared" si="67"/>
        <v>0</v>
      </c>
      <c r="L743" s="75" t="s">
        <v>100</v>
      </c>
      <c r="M743" s="75"/>
      <c r="N743" s="76">
        <f t="shared" si="68"/>
        <v>0</v>
      </c>
      <c r="O743" s="76">
        <f t="shared" si="69"/>
        <v>0</v>
      </c>
      <c r="P743" s="77">
        <f>IF(L743="nio",0,IF(L743&gt;0,VLOOKUP(H743,'3-Productie normen'!A:J,VLOOKUP(L743,'3-Productie normen'!$B$33:$C$38,2,FALSE),FALSE)))/VLOOKUP(B743,'2-Kosten per locatie'!$A$12:$C$33,3,FALSE)</f>
        <v>0</v>
      </c>
      <c r="Q743" s="77">
        <f t="shared" si="70"/>
        <v>0</v>
      </c>
      <c r="R743" s="78">
        <f>VLOOKUP(H743,'3-Productie normen'!A:L,12,FALSE)</f>
        <v>0</v>
      </c>
      <c r="S743" s="78"/>
      <c r="U743" s="41">
        <f t="shared" si="71"/>
        <v>0</v>
      </c>
    </row>
    <row r="744" spans="1:21" ht="14.1" customHeight="1">
      <c r="A744" s="54">
        <f t="shared" si="66"/>
        <v>744</v>
      </c>
      <c r="B744" s="72" t="s">
        <v>620</v>
      </c>
      <c r="C744" s="72"/>
      <c r="D744" s="425" t="s">
        <v>611</v>
      </c>
      <c r="E744" s="425" t="s">
        <v>89</v>
      </c>
      <c r="F744" s="86" t="s">
        <v>623</v>
      </c>
      <c r="G744" s="86" t="s">
        <v>17</v>
      </c>
      <c r="H744" s="86" t="s">
        <v>17</v>
      </c>
      <c r="I744" s="86" t="s">
        <v>487</v>
      </c>
      <c r="J744" s="86">
        <v>3.6</v>
      </c>
      <c r="K744" s="381">
        <f t="shared" si="67"/>
        <v>455</v>
      </c>
      <c r="L744" s="75">
        <v>255</v>
      </c>
      <c r="M744" s="75">
        <v>200</v>
      </c>
      <c r="N744" s="76" t="e">
        <f t="shared" si="68"/>
        <v>#DIV/0!</v>
      </c>
      <c r="O744" s="76" t="e">
        <f t="shared" si="69"/>
        <v>#DIV/0!</v>
      </c>
      <c r="P744" s="77">
        <f>IF(L744="nio",0,IF(L744&gt;0,VLOOKUP(H744,'3-Productie normen'!A:J,VLOOKUP(L744,'3-Productie normen'!$B$33:$C$38,2,FALSE),FALSE)))/VLOOKUP(B744,'2-Kosten per locatie'!$A$12:$C$33,3,FALSE)</f>
        <v>0</v>
      </c>
      <c r="Q744" s="77">
        <f t="shared" si="70"/>
        <v>0</v>
      </c>
      <c r="R744" s="78" t="str">
        <f>VLOOKUP(H744,'3-Productie normen'!A:L,12,FALSE)</f>
        <v>S</v>
      </c>
      <c r="S744" s="78"/>
      <c r="U744" s="41">
        <f t="shared" si="71"/>
        <v>1638</v>
      </c>
    </row>
    <row r="745" spans="1:21" ht="14.1" customHeight="1">
      <c r="A745" s="54">
        <f t="shared" si="66"/>
        <v>745</v>
      </c>
      <c r="B745" s="72" t="s">
        <v>620</v>
      </c>
      <c r="C745" s="72"/>
      <c r="D745" s="425" t="s">
        <v>611</v>
      </c>
      <c r="E745" s="425" t="s">
        <v>89</v>
      </c>
      <c r="F745" s="86" t="s">
        <v>624</v>
      </c>
      <c r="G745" s="86" t="s">
        <v>625</v>
      </c>
      <c r="H745" s="86" t="s">
        <v>176</v>
      </c>
      <c r="I745" s="86" t="s">
        <v>229</v>
      </c>
      <c r="J745" s="86">
        <v>14.9</v>
      </c>
      <c r="K745" s="381">
        <f t="shared" si="67"/>
        <v>255</v>
      </c>
      <c r="L745" s="75">
        <v>255</v>
      </c>
      <c r="M745" s="75"/>
      <c r="N745" s="76" t="e">
        <f t="shared" si="68"/>
        <v>#DIV/0!</v>
      </c>
      <c r="O745" s="76">
        <f t="shared" si="69"/>
        <v>0</v>
      </c>
      <c r="P745" s="77">
        <f>IF(L745="nio",0,IF(L745&gt;0,VLOOKUP(H745,'3-Productie normen'!A:J,VLOOKUP(L745,'3-Productie normen'!$B$33:$C$38,2,FALSE),FALSE)))/VLOOKUP(B745,'2-Kosten per locatie'!$A$12:$C$33,3,FALSE)</f>
        <v>0</v>
      </c>
      <c r="Q745" s="77">
        <f t="shared" si="70"/>
        <v>0</v>
      </c>
      <c r="R745" s="78" t="str">
        <f>VLOOKUP(H745,'3-Productie normen'!A:L,12,FALSE)</f>
        <v>B</v>
      </c>
      <c r="S745" s="78"/>
      <c r="U745" s="41">
        <f t="shared" si="71"/>
        <v>3799.5</v>
      </c>
    </row>
    <row r="746" spans="1:21" ht="14.1" customHeight="1">
      <c r="A746" s="54">
        <f t="shared" si="66"/>
        <v>746</v>
      </c>
      <c r="B746" s="72" t="s">
        <v>610</v>
      </c>
      <c r="C746" s="72"/>
      <c r="D746" s="425" t="s">
        <v>611</v>
      </c>
      <c r="E746" s="425" t="s">
        <v>89</v>
      </c>
      <c r="F746" s="86" t="s">
        <v>626</v>
      </c>
      <c r="G746" s="86" t="s">
        <v>489</v>
      </c>
      <c r="H746" s="86" t="s">
        <v>100</v>
      </c>
      <c r="I746" s="86" t="s">
        <v>229</v>
      </c>
      <c r="J746" s="86">
        <v>5.0999999999999996</v>
      </c>
      <c r="K746" s="381">
        <f t="shared" si="67"/>
        <v>0</v>
      </c>
      <c r="L746" s="75" t="s">
        <v>100</v>
      </c>
      <c r="M746" s="75"/>
      <c r="N746" s="76">
        <f t="shared" si="68"/>
        <v>0</v>
      </c>
      <c r="O746" s="76">
        <f t="shared" si="69"/>
        <v>0</v>
      </c>
      <c r="P746" s="77">
        <f>IF(L746="nio",0,IF(L746&gt;0,VLOOKUP(H746,'3-Productie normen'!A:J,VLOOKUP(L746,'3-Productie normen'!$B$33:$C$38,2,FALSE),FALSE)))/VLOOKUP(B746,'2-Kosten per locatie'!$A$12:$C$33,3,FALSE)</f>
        <v>0</v>
      </c>
      <c r="Q746" s="77">
        <f t="shared" si="70"/>
        <v>0</v>
      </c>
      <c r="R746" s="78">
        <f>VLOOKUP(H746,'3-Productie normen'!A:L,12,FALSE)</f>
        <v>0</v>
      </c>
      <c r="S746" s="78"/>
      <c r="U746" s="41">
        <f t="shared" si="71"/>
        <v>0</v>
      </c>
    </row>
    <row r="747" spans="1:21" ht="14.1" customHeight="1">
      <c r="A747" s="54">
        <f t="shared" si="66"/>
        <v>747</v>
      </c>
      <c r="B747" s="72" t="s">
        <v>620</v>
      </c>
      <c r="C747" s="72"/>
      <c r="D747" s="425" t="s">
        <v>611</v>
      </c>
      <c r="E747" s="425" t="s">
        <v>89</v>
      </c>
      <c r="F747" s="86" t="s">
        <v>627</v>
      </c>
      <c r="G747" s="86" t="s">
        <v>486</v>
      </c>
      <c r="H747" s="86" t="s">
        <v>256</v>
      </c>
      <c r="I747" s="86" t="s">
        <v>229</v>
      </c>
      <c r="J747" s="86">
        <v>18</v>
      </c>
      <c r="K747" s="381">
        <f t="shared" si="67"/>
        <v>255</v>
      </c>
      <c r="L747" s="75">
        <v>255</v>
      </c>
      <c r="M747" s="75"/>
      <c r="N747" s="76" t="e">
        <f t="shared" si="68"/>
        <v>#DIV/0!</v>
      </c>
      <c r="O747" s="76">
        <f t="shared" si="69"/>
        <v>0</v>
      </c>
      <c r="P747" s="77">
        <f>IF(L747="nio",0,IF(L747&gt;0,VLOOKUP(H747,'3-Productie normen'!A:J,VLOOKUP(L747,'3-Productie normen'!$B$33:$C$38,2,FALSE),FALSE)))/VLOOKUP(B747,'2-Kosten per locatie'!$A$12:$C$33,3,FALSE)</f>
        <v>0</v>
      </c>
      <c r="Q747" s="77">
        <f t="shared" si="70"/>
        <v>0</v>
      </c>
      <c r="R747" s="78" t="str">
        <f>VLOOKUP(H747,'3-Productie normen'!A:L,12,FALSE)</f>
        <v>V</v>
      </c>
      <c r="S747" s="78"/>
      <c r="U747" s="41">
        <f t="shared" si="71"/>
        <v>4590</v>
      </c>
    </row>
    <row r="748" spans="1:21" ht="14.1" customHeight="1">
      <c r="A748" s="54">
        <f t="shared" si="66"/>
        <v>748</v>
      </c>
      <c r="B748" s="72" t="s">
        <v>610</v>
      </c>
      <c r="C748" s="72"/>
      <c r="D748" s="425" t="s">
        <v>611</v>
      </c>
      <c r="E748" s="425" t="s">
        <v>89</v>
      </c>
      <c r="F748" s="86">
        <v>25</v>
      </c>
      <c r="G748" s="86" t="s">
        <v>485</v>
      </c>
      <c r="H748" s="86" t="s">
        <v>259</v>
      </c>
      <c r="I748" s="86" t="s">
        <v>519</v>
      </c>
      <c r="J748" s="86">
        <v>25.3</v>
      </c>
      <c r="K748" s="381">
        <f t="shared" si="67"/>
        <v>200</v>
      </c>
      <c r="L748" s="75">
        <v>200</v>
      </c>
      <c r="M748" s="75"/>
      <c r="N748" s="76" t="e">
        <f t="shared" si="68"/>
        <v>#DIV/0!</v>
      </c>
      <c r="O748" s="76">
        <f t="shared" si="69"/>
        <v>0</v>
      </c>
      <c r="P748" s="77">
        <f>IF(L748="nio",0,IF(L748&gt;0,VLOOKUP(H748,'3-Productie normen'!A:J,VLOOKUP(L748,'3-Productie normen'!$B$33:$C$38,2,FALSE),FALSE)))/VLOOKUP(B748,'2-Kosten per locatie'!$A$12:$C$33,3,FALSE)</f>
        <v>0</v>
      </c>
      <c r="Q748" s="77">
        <f t="shared" si="70"/>
        <v>0</v>
      </c>
      <c r="R748" s="78" t="str">
        <f>VLOOKUP(H748,'3-Productie normen'!A:L,12,FALSE)</f>
        <v>V</v>
      </c>
      <c r="S748" s="78"/>
      <c r="U748" s="41">
        <f t="shared" si="71"/>
        <v>5060</v>
      </c>
    </row>
    <row r="749" spans="1:21" ht="14.1" customHeight="1">
      <c r="A749" s="54">
        <f t="shared" si="66"/>
        <v>749</v>
      </c>
      <c r="B749" s="72" t="s">
        <v>610</v>
      </c>
      <c r="C749" s="72"/>
      <c r="D749" s="425" t="s">
        <v>611</v>
      </c>
      <c r="E749" s="425" t="s">
        <v>89</v>
      </c>
      <c r="F749" s="86">
        <v>25</v>
      </c>
      <c r="G749" s="86" t="s">
        <v>485</v>
      </c>
      <c r="H749" s="86" t="s">
        <v>259</v>
      </c>
      <c r="I749" s="86" t="s">
        <v>519</v>
      </c>
      <c r="J749" s="86">
        <v>25.3</v>
      </c>
      <c r="K749" s="381">
        <f t="shared" si="67"/>
        <v>200</v>
      </c>
      <c r="L749" s="75">
        <v>200</v>
      </c>
      <c r="M749" s="75"/>
      <c r="N749" s="76" t="e">
        <f t="shared" si="68"/>
        <v>#DIV/0!</v>
      </c>
      <c r="O749" s="76">
        <f t="shared" si="69"/>
        <v>0</v>
      </c>
      <c r="P749" s="77">
        <f>IF(L749="nio",0,IF(L749&gt;0,VLOOKUP(H749,'3-Productie normen'!A:J,VLOOKUP(L749,'3-Productie normen'!$B$33:$C$38,2,FALSE),FALSE)))/VLOOKUP(B749,'2-Kosten per locatie'!$A$12:$C$33,3,FALSE)</f>
        <v>0</v>
      </c>
      <c r="Q749" s="77">
        <f t="shared" si="70"/>
        <v>0</v>
      </c>
      <c r="R749" s="78" t="str">
        <f>VLOOKUP(H749,'3-Productie normen'!A:L,12,FALSE)</f>
        <v>V</v>
      </c>
      <c r="S749" s="78"/>
      <c r="U749" s="41">
        <f t="shared" si="71"/>
        <v>5060</v>
      </c>
    </row>
    <row r="750" spans="1:21" ht="14.1" customHeight="1">
      <c r="A750" s="54">
        <f t="shared" si="66"/>
        <v>750</v>
      </c>
      <c r="B750" s="72" t="s">
        <v>620</v>
      </c>
      <c r="C750" s="72"/>
      <c r="D750" s="425" t="s">
        <v>611</v>
      </c>
      <c r="E750" s="425" t="s">
        <v>89</v>
      </c>
      <c r="F750" s="86" t="s">
        <v>628</v>
      </c>
      <c r="G750" s="86" t="s">
        <v>485</v>
      </c>
      <c r="H750" s="86" t="s">
        <v>259</v>
      </c>
      <c r="I750" s="86" t="s">
        <v>519</v>
      </c>
      <c r="J750" s="86">
        <v>127.8</v>
      </c>
      <c r="K750" s="381">
        <f t="shared" si="67"/>
        <v>255</v>
      </c>
      <c r="L750" s="75">
        <v>255</v>
      </c>
      <c r="M750" s="75"/>
      <c r="N750" s="76" t="e">
        <f t="shared" si="68"/>
        <v>#DIV/0!</v>
      </c>
      <c r="O750" s="76">
        <f t="shared" si="69"/>
        <v>0</v>
      </c>
      <c r="P750" s="77">
        <f>IF(L750="nio",0,IF(L750&gt;0,VLOOKUP(H750,'3-Productie normen'!A:J,VLOOKUP(L750,'3-Productie normen'!$B$33:$C$38,2,FALSE),FALSE)))/VLOOKUP(B750,'2-Kosten per locatie'!$A$12:$C$33,3,FALSE)</f>
        <v>0</v>
      </c>
      <c r="Q750" s="77">
        <f t="shared" si="70"/>
        <v>0</v>
      </c>
      <c r="R750" s="78" t="str">
        <f>VLOOKUP(H750,'3-Productie normen'!A:L,12,FALSE)</f>
        <v>V</v>
      </c>
      <c r="S750" s="78"/>
      <c r="U750" s="41">
        <f t="shared" si="71"/>
        <v>32589</v>
      </c>
    </row>
    <row r="751" spans="1:21" ht="14.1" customHeight="1">
      <c r="A751" s="54">
        <f t="shared" si="66"/>
        <v>751</v>
      </c>
      <c r="B751" s="72" t="s">
        <v>610</v>
      </c>
      <c r="C751" s="72"/>
      <c r="D751" s="425" t="s">
        <v>611</v>
      </c>
      <c r="E751" s="425" t="s">
        <v>89</v>
      </c>
      <c r="F751" s="86">
        <v>27</v>
      </c>
      <c r="G751" s="86" t="s">
        <v>353</v>
      </c>
      <c r="H751" s="86" t="s">
        <v>353</v>
      </c>
      <c r="I751" s="86" t="s">
        <v>519</v>
      </c>
      <c r="J751" s="86">
        <v>50.75</v>
      </c>
      <c r="K751" s="381">
        <f t="shared" si="67"/>
        <v>200</v>
      </c>
      <c r="L751" s="75">
        <v>200</v>
      </c>
      <c r="M751" s="75"/>
      <c r="N751" s="76" t="e">
        <f t="shared" si="68"/>
        <v>#DIV/0!</v>
      </c>
      <c r="O751" s="76">
        <f t="shared" si="69"/>
        <v>0</v>
      </c>
      <c r="P751" s="77">
        <f>IF(L751="nio",0,IF(L751&gt;0,VLOOKUP(H751,'3-Productie normen'!A:J,VLOOKUP(L751,'3-Productie normen'!$B$33:$C$38,2,FALSE),FALSE)))/VLOOKUP(B751,'2-Kosten per locatie'!$A$12:$C$33,3,FALSE)</f>
        <v>0</v>
      </c>
      <c r="Q751" s="77">
        <f t="shared" si="70"/>
        <v>0</v>
      </c>
      <c r="R751" s="78" t="str">
        <f>VLOOKUP(H751,'3-Productie normen'!A:L,12,FALSE)</f>
        <v>L</v>
      </c>
      <c r="S751" s="78"/>
      <c r="U751" s="41">
        <f t="shared" si="71"/>
        <v>10150</v>
      </c>
    </row>
    <row r="752" spans="1:21" ht="14.1" customHeight="1">
      <c r="A752" s="54">
        <f t="shared" si="66"/>
        <v>752</v>
      </c>
      <c r="B752" s="72" t="s">
        <v>620</v>
      </c>
      <c r="C752" s="72"/>
      <c r="D752" s="425" t="s">
        <v>611</v>
      </c>
      <c r="E752" s="425" t="s">
        <v>89</v>
      </c>
      <c r="F752" s="86">
        <v>27</v>
      </c>
      <c r="G752" s="86" t="s">
        <v>353</v>
      </c>
      <c r="H752" s="86" t="s">
        <v>353</v>
      </c>
      <c r="I752" s="86" t="s">
        <v>519</v>
      </c>
      <c r="J752" s="86">
        <v>50.75</v>
      </c>
      <c r="K752" s="381">
        <f t="shared" si="67"/>
        <v>200</v>
      </c>
      <c r="L752" s="75">
        <v>200</v>
      </c>
      <c r="M752" s="75"/>
      <c r="N752" s="76" t="e">
        <f t="shared" si="68"/>
        <v>#DIV/0!</v>
      </c>
      <c r="O752" s="76">
        <f t="shared" si="69"/>
        <v>0</v>
      </c>
      <c r="P752" s="77">
        <f>IF(L752="nio",0,IF(L752&gt;0,VLOOKUP(H752,'3-Productie normen'!A:J,VLOOKUP(L752,'3-Productie normen'!$B$33:$C$38,2,FALSE),FALSE)))/VLOOKUP(B752,'2-Kosten per locatie'!$A$12:$C$33,3,FALSE)</f>
        <v>0</v>
      </c>
      <c r="Q752" s="77">
        <f t="shared" si="70"/>
        <v>0</v>
      </c>
      <c r="R752" s="78" t="str">
        <f>VLOOKUP(H752,'3-Productie normen'!A:L,12,FALSE)</f>
        <v>L</v>
      </c>
      <c r="S752" s="78"/>
      <c r="U752" s="41">
        <f t="shared" si="71"/>
        <v>10150</v>
      </c>
    </row>
    <row r="753" spans="1:21" ht="14.1" customHeight="1">
      <c r="A753" s="54">
        <f t="shared" si="66"/>
        <v>753</v>
      </c>
      <c r="B753" s="72" t="s">
        <v>620</v>
      </c>
      <c r="C753" s="72"/>
      <c r="D753" s="425" t="s">
        <v>611</v>
      </c>
      <c r="E753" s="425" t="s">
        <v>89</v>
      </c>
      <c r="F753" s="86" t="s">
        <v>629</v>
      </c>
      <c r="G753" s="86" t="s">
        <v>493</v>
      </c>
      <c r="H753" s="86" t="s">
        <v>177</v>
      </c>
      <c r="I753" s="86" t="s">
        <v>229</v>
      </c>
      <c r="J753" s="86">
        <v>174.5</v>
      </c>
      <c r="K753" s="381">
        <f t="shared" si="67"/>
        <v>200</v>
      </c>
      <c r="L753" s="75">
        <v>200</v>
      </c>
      <c r="M753" s="75"/>
      <c r="N753" s="76" t="e">
        <f t="shared" si="68"/>
        <v>#DIV/0!</v>
      </c>
      <c r="O753" s="76">
        <f t="shared" si="69"/>
        <v>0</v>
      </c>
      <c r="P753" s="77">
        <f>IF(L753="nio",0,IF(L753&gt;0,VLOOKUP(H753,'3-Productie normen'!A:J,VLOOKUP(L753,'3-Productie normen'!$B$33:$C$38,2,FALSE),FALSE)))/VLOOKUP(B753,'2-Kosten per locatie'!$A$12:$C$33,3,FALSE)</f>
        <v>0</v>
      </c>
      <c r="Q753" s="77">
        <f t="shared" si="70"/>
        <v>0</v>
      </c>
      <c r="R753" s="78" t="str">
        <f>VLOOKUP(H753,'3-Productie normen'!A:L,12,FALSE)</f>
        <v>V</v>
      </c>
      <c r="S753" s="78"/>
      <c r="U753" s="41">
        <f t="shared" si="71"/>
        <v>34900</v>
      </c>
    </row>
    <row r="754" spans="1:21" ht="14.1" customHeight="1">
      <c r="A754" s="54">
        <f t="shared" si="66"/>
        <v>754</v>
      </c>
      <c r="B754" s="72" t="s">
        <v>620</v>
      </c>
      <c r="C754" s="72"/>
      <c r="D754" s="425" t="s">
        <v>611</v>
      </c>
      <c r="E754" s="425" t="s">
        <v>89</v>
      </c>
      <c r="F754" s="86" t="s">
        <v>630</v>
      </c>
      <c r="G754" s="86" t="s">
        <v>489</v>
      </c>
      <c r="H754" s="86" t="s">
        <v>100</v>
      </c>
      <c r="I754" s="86" t="s">
        <v>229</v>
      </c>
      <c r="J754" s="86">
        <v>21.1</v>
      </c>
      <c r="K754" s="381">
        <f t="shared" si="67"/>
        <v>0</v>
      </c>
      <c r="L754" s="75" t="s">
        <v>100</v>
      </c>
      <c r="M754" s="75"/>
      <c r="N754" s="76">
        <f t="shared" si="68"/>
        <v>0</v>
      </c>
      <c r="O754" s="76">
        <f t="shared" si="69"/>
        <v>0</v>
      </c>
      <c r="P754" s="77">
        <f>IF(L754="nio",0,IF(L754&gt;0,VLOOKUP(H754,'3-Productie normen'!A:J,VLOOKUP(L754,'3-Productie normen'!$B$33:$C$38,2,FALSE),FALSE)))/VLOOKUP(B754,'2-Kosten per locatie'!$A$12:$C$33,3,FALSE)</f>
        <v>0</v>
      </c>
      <c r="Q754" s="77">
        <f t="shared" si="70"/>
        <v>0</v>
      </c>
      <c r="R754" s="78">
        <f>VLOOKUP(H754,'3-Productie normen'!A:L,12,FALSE)</f>
        <v>0</v>
      </c>
      <c r="S754" s="78"/>
      <c r="U754" s="41">
        <f t="shared" si="71"/>
        <v>0</v>
      </c>
    </row>
    <row r="755" spans="1:21" ht="14.1" customHeight="1">
      <c r="A755" s="54">
        <f t="shared" si="66"/>
        <v>755</v>
      </c>
      <c r="B755" s="72" t="s">
        <v>620</v>
      </c>
      <c r="C755" s="72"/>
      <c r="D755" s="425" t="s">
        <v>611</v>
      </c>
      <c r="E755" s="425" t="s">
        <v>89</v>
      </c>
      <c r="F755" s="86" t="s">
        <v>631</v>
      </c>
      <c r="G755" s="86" t="s">
        <v>489</v>
      </c>
      <c r="H755" s="86" t="s">
        <v>100</v>
      </c>
      <c r="I755" s="86" t="s">
        <v>229</v>
      </c>
      <c r="J755" s="86">
        <v>6.2</v>
      </c>
      <c r="K755" s="381">
        <f t="shared" si="67"/>
        <v>0</v>
      </c>
      <c r="L755" s="75" t="s">
        <v>100</v>
      </c>
      <c r="M755" s="75"/>
      <c r="N755" s="76">
        <f t="shared" si="68"/>
        <v>0</v>
      </c>
      <c r="O755" s="76">
        <f t="shared" si="69"/>
        <v>0</v>
      </c>
      <c r="P755" s="77">
        <f>IF(L755="nio",0,IF(L755&gt;0,VLOOKUP(H755,'3-Productie normen'!A:J,VLOOKUP(L755,'3-Productie normen'!$B$33:$C$38,2,FALSE),FALSE)))/VLOOKUP(B755,'2-Kosten per locatie'!$A$12:$C$33,3,FALSE)</f>
        <v>0</v>
      </c>
      <c r="Q755" s="77">
        <f t="shared" si="70"/>
        <v>0</v>
      </c>
      <c r="R755" s="78">
        <f>VLOOKUP(H755,'3-Productie normen'!A:L,12,FALSE)</f>
        <v>0</v>
      </c>
      <c r="S755" s="78"/>
      <c r="U755" s="41">
        <f t="shared" si="71"/>
        <v>0</v>
      </c>
    </row>
    <row r="756" spans="1:21" ht="14.1" customHeight="1">
      <c r="A756" s="54">
        <f t="shared" si="66"/>
        <v>756</v>
      </c>
      <c r="B756" s="72" t="s">
        <v>610</v>
      </c>
      <c r="C756" s="72"/>
      <c r="D756" s="425" t="s">
        <v>611</v>
      </c>
      <c r="E756" s="425" t="s">
        <v>89</v>
      </c>
      <c r="F756" s="86">
        <v>31</v>
      </c>
      <c r="G756" s="86" t="s">
        <v>632</v>
      </c>
      <c r="H756" s="86" t="s">
        <v>17</v>
      </c>
      <c r="I756" s="86" t="s">
        <v>487</v>
      </c>
      <c r="J756" s="86">
        <v>3.6</v>
      </c>
      <c r="K756" s="381">
        <f t="shared" si="67"/>
        <v>455</v>
      </c>
      <c r="L756" s="75">
        <v>255</v>
      </c>
      <c r="M756" s="75">
        <v>200</v>
      </c>
      <c r="N756" s="76" t="e">
        <f t="shared" si="68"/>
        <v>#DIV/0!</v>
      </c>
      <c r="O756" s="76" t="e">
        <f t="shared" si="69"/>
        <v>#DIV/0!</v>
      </c>
      <c r="P756" s="77">
        <f>IF(L756="nio",0,IF(L756&gt;0,VLOOKUP(H756,'3-Productie normen'!A:J,VLOOKUP(L756,'3-Productie normen'!$B$33:$C$38,2,FALSE),FALSE)))/VLOOKUP(B756,'2-Kosten per locatie'!$A$12:$C$33,3,FALSE)</f>
        <v>0</v>
      </c>
      <c r="Q756" s="77">
        <f t="shared" si="70"/>
        <v>0</v>
      </c>
      <c r="R756" s="78" t="str">
        <f>VLOOKUP(H756,'3-Productie normen'!A:L,12,FALSE)</f>
        <v>S</v>
      </c>
      <c r="S756" s="78"/>
      <c r="U756" s="41">
        <f t="shared" si="71"/>
        <v>1638</v>
      </c>
    </row>
    <row r="757" spans="1:21" ht="14.1" customHeight="1">
      <c r="A757" s="54">
        <f t="shared" si="66"/>
        <v>757</v>
      </c>
      <c r="B757" s="72" t="s">
        <v>620</v>
      </c>
      <c r="C757" s="72"/>
      <c r="D757" s="425" t="s">
        <v>611</v>
      </c>
      <c r="E757" s="425" t="s">
        <v>89</v>
      </c>
      <c r="F757" s="86" t="s">
        <v>633</v>
      </c>
      <c r="G757" s="86" t="s">
        <v>489</v>
      </c>
      <c r="H757" s="86" t="s">
        <v>100</v>
      </c>
      <c r="I757" s="86" t="s">
        <v>229</v>
      </c>
      <c r="J757" s="86">
        <v>24.1</v>
      </c>
      <c r="K757" s="381">
        <f t="shared" si="67"/>
        <v>0</v>
      </c>
      <c r="L757" s="75" t="s">
        <v>100</v>
      </c>
      <c r="M757" s="75"/>
      <c r="N757" s="76">
        <f t="shared" si="68"/>
        <v>0</v>
      </c>
      <c r="O757" s="76">
        <f t="shared" si="69"/>
        <v>0</v>
      </c>
      <c r="P757" s="77">
        <f>IF(L757="nio",0,IF(L757&gt;0,VLOOKUP(H757,'3-Productie normen'!A:J,VLOOKUP(L757,'3-Productie normen'!$B$33:$C$38,2,FALSE),FALSE)))/VLOOKUP(B757,'2-Kosten per locatie'!$A$12:$C$33,3,FALSE)</f>
        <v>0</v>
      </c>
      <c r="Q757" s="77">
        <f t="shared" si="70"/>
        <v>0</v>
      </c>
      <c r="R757" s="78">
        <f>VLOOKUP(H757,'3-Productie normen'!A:L,12,FALSE)</f>
        <v>0</v>
      </c>
      <c r="S757" s="78"/>
      <c r="U757" s="41">
        <f t="shared" si="71"/>
        <v>0</v>
      </c>
    </row>
    <row r="758" spans="1:21" ht="14.1" customHeight="1">
      <c r="A758" s="54">
        <f t="shared" si="66"/>
        <v>758</v>
      </c>
      <c r="B758" s="72" t="s">
        <v>610</v>
      </c>
      <c r="C758" s="72"/>
      <c r="D758" s="425" t="s">
        <v>611</v>
      </c>
      <c r="E758" s="425" t="s">
        <v>89</v>
      </c>
      <c r="F758" s="86" t="s">
        <v>634</v>
      </c>
      <c r="G758" s="86" t="s">
        <v>489</v>
      </c>
      <c r="H758" s="86" t="s">
        <v>100</v>
      </c>
      <c r="I758" s="86" t="s">
        <v>229</v>
      </c>
      <c r="J758" s="86">
        <v>4.8</v>
      </c>
      <c r="K758" s="381">
        <f t="shared" si="67"/>
        <v>0</v>
      </c>
      <c r="L758" s="75" t="s">
        <v>100</v>
      </c>
      <c r="M758" s="75"/>
      <c r="N758" s="76">
        <f t="shared" si="68"/>
        <v>0</v>
      </c>
      <c r="O758" s="76">
        <f t="shared" si="69"/>
        <v>0</v>
      </c>
      <c r="P758" s="77">
        <f>IF(L758="nio",0,IF(L758&gt;0,VLOOKUP(H758,'3-Productie normen'!A:J,VLOOKUP(L758,'3-Productie normen'!$B$33:$C$38,2,FALSE),FALSE)))/VLOOKUP(B758,'2-Kosten per locatie'!$A$12:$C$33,3,FALSE)</f>
        <v>0</v>
      </c>
      <c r="Q758" s="77">
        <f t="shared" si="70"/>
        <v>0</v>
      </c>
      <c r="R758" s="78">
        <f>VLOOKUP(H758,'3-Productie normen'!A:L,12,FALSE)</f>
        <v>0</v>
      </c>
      <c r="S758" s="78"/>
      <c r="U758" s="41">
        <f t="shared" si="71"/>
        <v>0</v>
      </c>
    </row>
    <row r="759" spans="1:21" ht="14.1" customHeight="1">
      <c r="A759" s="54">
        <f t="shared" si="66"/>
        <v>759</v>
      </c>
      <c r="B759" s="72" t="s">
        <v>610</v>
      </c>
      <c r="C759" s="72"/>
      <c r="D759" s="425" t="s">
        <v>611</v>
      </c>
      <c r="E759" s="425" t="s">
        <v>89</v>
      </c>
      <c r="F759" s="86">
        <v>34</v>
      </c>
      <c r="G759" s="86" t="s">
        <v>635</v>
      </c>
      <c r="H759" s="86" t="s">
        <v>236</v>
      </c>
      <c r="I759" s="86" t="s">
        <v>239</v>
      </c>
      <c r="J759" s="86">
        <v>7.04</v>
      </c>
      <c r="K759" s="381">
        <f t="shared" si="67"/>
        <v>200</v>
      </c>
      <c r="L759" s="75">
        <v>200</v>
      </c>
      <c r="M759" s="75"/>
      <c r="N759" s="76" t="e">
        <f t="shared" si="68"/>
        <v>#DIV/0!</v>
      </c>
      <c r="O759" s="76">
        <f t="shared" si="69"/>
        <v>0</v>
      </c>
      <c r="P759" s="77">
        <f>IF(L759="nio",0,IF(L759&gt;0,VLOOKUP(H759,'3-Productie normen'!A:J,VLOOKUP(L759,'3-Productie normen'!$B$33:$C$38,2,FALSE),FALSE)))/VLOOKUP(B759,'2-Kosten per locatie'!$A$12:$C$33,3,FALSE)</f>
        <v>0</v>
      </c>
      <c r="Q759" s="77">
        <f t="shared" si="70"/>
        <v>0</v>
      </c>
      <c r="R759" s="78" t="str">
        <f>VLOOKUP(H759,'3-Productie normen'!A:L,12,FALSE)</f>
        <v>V</v>
      </c>
      <c r="S759" s="78"/>
      <c r="U759" s="41">
        <f t="shared" si="71"/>
        <v>1408</v>
      </c>
    </row>
    <row r="760" spans="1:21" ht="14.1" customHeight="1">
      <c r="A760" s="54">
        <f t="shared" si="66"/>
        <v>760</v>
      </c>
      <c r="B760" s="72" t="s">
        <v>610</v>
      </c>
      <c r="C760" s="72"/>
      <c r="D760" s="425" t="s">
        <v>611</v>
      </c>
      <c r="E760" s="425" t="s">
        <v>89</v>
      </c>
      <c r="F760" s="86">
        <v>35</v>
      </c>
      <c r="G760" s="86" t="s">
        <v>636</v>
      </c>
      <c r="H760" s="86" t="s">
        <v>259</v>
      </c>
      <c r="I760" s="86" t="s">
        <v>237</v>
      </c>
      <c r="J760" s="86">
        <v>1.98</v>
      </c>
      <c r="K760" s="381">
        <f t="shared" si="67"/>
        <v>200</v>
      </c>
      <c r="L760" s="75">
        <v>200</v>
      </c>
      <c r="M760" s="75"/>
      <c r="N760" s="76" t="e">
        <f t="shared" si="68"/>
        <v>#DIV/0!</v>
      </c>
      <c r="O760" s="76">
        <f t="shared" si="69"/>
        <v>0</v>
      </c>
      <c r="P760" s="77">
        <f>IF(L760="nio",0,IF(L760&gt;0,VLOOKUP(H760,'3-Productie normen'!A:J,VLOOKUP(L760,'3-Productie normen'!$B$33:$C$38,2,FALSE),FALSE)))/VLOOKUP(B760,'2-Kosten per locatie'!$A$12:$C$33,3,FALSE)</f>
        <v>0</v>
      </c>
      <c r="Q760" s="77">
        <f t="shared" si="70"/>
        <v>0</v>
      </c>
      <c r="R760" s="78" t="str">
        <f>VLOOKUP(H760,'3-Productie normen'!A:L,12,FALSE)</f>
        <v>V</v>
      </c>
      <c r="S760" s="78"/>
      <c r="U760" s="41">
        <f t="shared" si="71"/>
        <v>396</v>
      </c>
    </row>
    <row r="761" spans="1:21" ht="14.1" customHeight="1">
      <c r="A761" s="54">
        <f t="shared" si="66"/>
        <v>761</v>
      </c>
      <c r="B761" s="72" t="s">
        <v>610</v>
      </c>
      <c r="C761" s="72"/>
      <c r="D761" s="425" t="s">
        <v>611</v>
      </c>
      <c r="E761" s="425" t="s">
        <v>89</v>
      </c>
      <c r="F761" s="86">
        <v>36</v>
      </c>
      <c r="G761" s="86" t="s">
        <v>489</v>
      </c>
      <c r="H761" s="86" t="s">
        <v>100</v>
      </c>
      <c r="I761" s="86" t="s">
        <v>272</v>
      </c>
      <c r="J761" s="86">
        <v>15.2</v>
      </c>
      <c r="K761" s="381">
        <f t="shared" si="67"/>
        <v>0</v>
      </c>
      <c r="L761" s="75" t="s">
        <v>100</v>
      </c>
      <c r="M761" s="75"/>
      <c r="N761" s="76">
        <f t="shared" si="68"/>
        <v>0</v>
      </c>
      <c r="O761" s="76">
        <f t="shared" si="69"/>
        <v>0</v>
      </c>
      <c r="P761" s="77">
        <f>IF(L761="nio",0,IF(L761&gt;0,VLOOKUP(H761,'3-Productie normen'!A:J,VLOOKUP(L761,'3-Productie normen'!$B$33:$C$38,2,FALSE),FALSE)))/VLOOKUP(B761,'2-Kosten per locatie'!$A$12:$C$33,3,FALSE)</f>
        <v>0</v>
      </c>
      <c r="Q761" s="77">
        <f t="shared" si="70"/>
        <v>0</v>
      </c>
      <c r="R761" s="78">
        <f>VLOOKUP(H761,'3-Productie normen'!A:L,12,FALSE)</f>
        <v>0</v>
      </c>
      <c r="S761" s="78"/>
      <c r="U761" s="41">
        <f t="shared" si="71"/>
        <v>0</v>
      </c>
    </row>
    <row r="762" spans="1:21" ht="14.1" customHeight="1">
      <c r="A762" s="54">
        <f t="shared" si="66"/>
        <v>762</v>
      </c>
      <c r="B762" s="72" t="s">
        <v>610</v>
      </c>
      <c r="C762" s="72"/>
      <c r="D762" s="425" t="s">
        <v>611</v>
      </c>
      <c r="E762" s="425" t="s">
        <v>89</v>
      </c>
      <c r="F762" s="86">
        <v>37</v>
      </c>
      <c r="G762" s="86" t="s">
        <v>489</v>
      </c>
      <c r="H762" s="86" t="s">
        <v>100</v>
      </c>
      <c r="I762" s="86" t="s">
        <v>239</v>
      </c>
      <c r="J762" s="86">
        <v>19.8</v>
      </c>
      <c r="K762" s="381">
        <f t="shared" si="67"/>
        <v>0</v>
      </c>
      <c r="L762" s="75" t="s">
        <v>100</v>
      </c>
      <c r="M762" s="75"/>
      <c r="N762" s="76">
        <f t="shared" si="68"/>
        <v>0</v>
      </c>
      <c r="O762" s="76">
        <f t="shared" si="69"/>
        <v>0</v>
      </c>
      <c r="P762" s="77">
        <f>IF(L762="nio",0,IF(L762&gt;0,VLOOKUP(H762,'3-Productie normen'!A:J,VLOOKUP(L762,'3-Productie normen'!$B$33:$C$38,2,FALSE),FALSE)))/VLOOKUP(B762,'2-Kosten per locatie'!$A$12:$C$33,3,FALSE)</f>
        <v>0</v>
      </c>
      <c r="Q762" s="77">
        <f t="shared" si="70"/>
        <v>0</v>
      </c>
      <c r="R762" s="78">
        <f>VLOOKUP(H762,'3-Productie normen'!A:L,12,FALSE)</f>
        <v>0</v>
      </c>
      <c r="S762" s="78"/>
      <c r="U762" s="41">
        <f t="shared" si="71"/>
        <v>0</v>
      </c>
    </row>
    <row r="763" spans="1:21" ht="14.1" customHeight="1">
      <c r="A763" s="54">
        <f t="shared" si="66"/>
        <v>763</v>
      </c>
      <c r="B763" s="72" t="s">
        <v>610</v>
      </c>
      <c r="C763" s="72"/>
      <c r="D763" s="425" t="s">
        <v>611</v>
      </c>
      <c r="E763" s="425">
        <v>1</v>
      </c>
      <c r="F763" s="86">
        <v>38</v>
      </c>
      <c r="G763" s="86" t="s">
        <v>265</v>
      </c>
      <c r="H763" s="86" t="s">
        <v>265</v>
      </c>
      <c r="I763" s="86" t="s">
        <v>229</v>
      </c>
      <c r="J763" s="86">
        <v>54</v>
      </c>
      <c r="K763" s="381">
        <f t="shared" si="67"/>
        <v>200</v>
      </c>
      <c r="L763" s="75">
        <v>200</v>
      </c>
      <c r="M763" s="75"/>
      <c r="N763" s="76" t="e">
        <f t="shared" si="68"/>
        <v>#DIV/0!</v>
      </c>
      <c r="O763" s="76">
        <f t="shared" si="69"/>
        <v>0</v>
      </c>
      <c r="P763" s="77">
        <f>IF(L763="nio",0,IF(L763&gt;0,VLOOKUP(H763,'3-Productie normen'!A:J,VLOOKUP(L763,'3-Productie normen'!$B$33:$C$38,2,FALSE),FALSE)))/VLOOKUP(B763,'2-Kosten per locatie'!$A$12:$C$33,3,FALSE)</f>
        <v>0</v>
      </c>
      <c r="Q763" s="77">
        <f t="shared" si="70"/>
        <v>0</v>
      </c>
      <c r="R763" s="78" t="str">
        <f>VLOOKUP(H763,'3-Productie normen'!A:L,12,FALSE)</f>
        <v>L</v>
      </c>
      <c r="S763" s="78"/>
      <c r="U763" s="41">
        <f t="shared" si="71"/>
        <v>10800</v>
      </c>
    </row>
    <row r="764" spans="1:21" ht="14.1" customHeight="1">
      <c r="A764" s="54">
        <f t="shared" si="66"/>
        <v>764</v>
      </c>
      <c r="B764" s="72" t="s">
        <v>610</v>
      </c>
      <c r="C764" s="72"/>
      <c r="D764" s="425" t="s">
        <v>611</v>
      </c>
      <c r="E764" s="425">
        <v>1</v>
      </c>
      <c r="F764" s="86">
        <v>39</v>
      </c>
      <c r="G764" s="86" t="s">
        <v>489</v>
      </c>
      <c r="H764" s="86" t="s">
        <v>100</v>
      </c>
      <c r="I764" s="86" t="s">
        <v>229</v>
      </c>
      <c r="J764" s="86">
        <v>10</v>
      </c>
      <c r="K764" s="381">
        <f t="shared" si="67"/>
        <v>0</v>
      </c>
      <c r="L764" s="75" t="s">
        <v>100</v>
      </c>
      <c r="M764" s="75"/>
      <c r="N764" s="76">
        <f t="shared" si="68"/>
        <v>0</v>
      </c>
      <c r="O764" s="76">
        <f t="shared" si="69"/>
        <v>0</v>
      </c>
      <c r="P764" s="77">
        <f>IF(L764="nio",0,IF(L764&gt;0,VLOOKUP(H764,'3-Productie normen'!A:J,VLOOKUP(L764,'3-Productie normen'!$B$33:$C$38,2,FALSE),FALSE)))/VLOOKUP(B764,'2-Kosten per locatie'!$A$12:$C$33,3,FALSE)</f>
        <v>0</v>
      </c>
      <c r="Q764" s="77">
        <f t="shared" si="70"/>
        <v>0</v>
      </c>
      <c r="R764" s="78">
        <f>VLOOKUP(H764,'3-Productie normen'!A:L,12,FALSE)</f>
        <v>0</v>
      </c>
      <c r="S764" s="78"/>
      <c r="U764" s="41">
        <f t="shared" si="71"/>
        <v>0</v>
      </c>
    </row>
    <row r="765" spans="1:21" ht="14.1" customHeight="1">
      <c r="A765" s="54">
        <f t="shared" si="66"/>
        <v>765</v>
      </c>
      <c r="B765" s="72" t="s">
        <v>610</v>
      </c>
      <c r="C765" s="72"/>
      <c r="D765" s="425" t="s">
        <v>611</v>
      </c>
      <c r="E765" s="425">
        <v>1</v>
      </c>
      <c r="F765" s="86">
        <v>40</v>
      </c>
      <c r="G765" s="86" t="s">
        <v>265</v>
      </c>
      <c r="H765" s="86" t="s">
        <v>265</v>
      </c>
      <c r="I765" s="86" t="s">
        <v>229</v>
      </c>
      <c r="J765" s="86">
        <v>52.5</v>
      </c>
      <c r="K765" s="381">
        <f t="shared" si="67"/>
        <v>200</v>
      </c>
      <c r="L765" s="75">
        <v>200</v>
      </c>
      <c r="M765" s="75"/>
      <c r="N765" s="76" t="e">
        <f t="shared" si="68"/>
        <v>#DIV/0!</v>
      </c>
      <c r="O765" s="76">
        <f t="shared" si="69"/>
        <v>0</v>
      </c>
      <c r="P765" s="77">
        <f>IF(L765="nio",0,IF(L765&gt;0,VLOOKUP(H765,'3-Productie normen'!A:J,VLOOKUP(L765,'3-Productie normen'!$B$33:$C$38,2,FALSE),FALSE)))/VLOOKUP(B765,'2-Kosten per locatie'!$A$12:$C$33,3,FALSE)</f>
        <v>0</v>
      </c>
      <c r="Q765" s="77">
        <f t="shared" si="70"/>
        <v>0</v>
      </c>
      <c r="R765" s="78" t="str">
        <f>VLOOKUP(H765,'3-Productie normen'!A:L,12,FALSE)</f>
        <v>L</v>
      </c>
      <c r="S765" s="78"/>
      <c r="U765" s="41">
        <f t="shared" si="71"/>
        <v>10500</v>
      </c>
    </row>
    <row r="766" spans="1:21" ht="14.1" customHeight="1">
      <c r="A766" s="54">
        <f t="shared" si="66"/>
        <v>766</v>
      </c>
      <c r="B766" s="72" t="s">
        <v>610</v>
      </c>
      <c r="C766" s="72"/>
      <c r="D766" s="425" t="s">
        <v>611</v>
      </c>
      <c r="E766" s="425">
        <v>1</v>
      </c>
      <c r="F766" s="86">
        <v>41</v>
      </c>
      <c r="G766" s="86" t="s">
        <v>17</v>
      </c>
      <c r="H766" s="86" t="s">
        <v>17</v>
      </c>
      <c r="I766" s="86" t="s">
        <v>487</v>
      </c>
      <c r="J766" s="86">
        <v>17.2</v>
      </c>
      <c r="K766" s="381">
        <f t="shared" si="67"/>
        <v>400</v>
      </c>
      <c r="L766" s="75">
        <v>200</v>
      </c>
      <c r="M766" s="75">
        <v>200</v>
      </c>
      <c r="N766" s="76" t="e">
        <f t="shared" si="68"/>
        <v>#DIV/0!</v>
      </c>
      <c r="O766" s="76" t="e">
        <f t="shared" si="69"/>
        <v>#DIV/0!</v>
      </c>
      <c r="P766" s="77">
        <f>IF(L766="nio",0,IF(L766&gt;0,VLOOKUP(H766,'3-Productie normen'!A:J,VLOOKUP(L766,'3-Productie normen'!$B$33:$C$38,2,FALSE),FALSE)))/VLOOKUP(B766,'2-Kosten per locatie'!$A$12:$C$33,3,FALSE)</f>
        <v>0</v>
      </c>
      <c r="Q766" s="77">
        <f t="shared" si="70"/>
        <v>0</v>
      </c>
      <c r="R766" s="78" t="str">
        <f>VLOOKUP(H766,'3-Productie normen'!A:L,12,FALSE)</f>
        <v>S</v>
      </c>
      <c r="S766" s="78"/>
      <c r="U766" s="41">
        <f t="shared" si="71"/>
        <v>6880</v>
      </c>
    </row>
    <row r="767" spans="1:21" ht="14.1" customHeight="1">
      <c r="A767" s="54">
        <f t="shared" si="66"/>
        <v>767</v>
      </c>
      <c r="B767" s="72" t="s">
        <v>610</v>
      </c>
      <c r="C767" s="72"/>
      <c r="D767" s="425" t="s">
        <v>611</v>
      </c>
      <c r="E767" s="425">
        <v>1</v>
      </c>
      <c r="F767" s="86">
        <v>42</v>
      </c>
      <c r="G767" s="86" t="s">
        <v>485</v>
      </c>
      <c r="H767" s="86" t="s">
        <v>259</v>
      </c>
      <c r="I767" s="86" t="s">
        <v>229</v>
      </c>
      <c r="J767" s="86">
        <v>39.155000000000001</v>
      </c>
      <c r="K767" s="381">
        <f t="shared" si="67"/>
        <v>200</v>
      </c>
      <c r="L767" s="75">
        <v>200</v>
      </c>
      <c r="M767" s="75"/>
      <c r="N767" s="76" t="e">
        <f t="shared" si="68"/>
        <v>#DIV/0!</v>
      </c>
      <c r="O767" s="76">
        <f t="shared" si="69"/>
        <v>0</v>
      </c>
      <c r="P767" s="77">
        <f>IF(L767="nio",0,IF(L767&gt;0,VLOOKUP(H767,'3-Productie normen'!A:J,VLOOKUP(L767,'3-Productie normen'!$B$33:$C$38,2,FALSE),FALSE)))/VLOOKUP(B767,'2-Kosten per locatie'!$A$12:$C$33,3,FALSE)</f>
        <v>0</v>
      </c>
      <c r="Q767" s="77">
        <f t="shared" si="70"/>
        <v>0</v>
      </c>
      <c r="R767" s="78" t="str">
        <f>VLOOKUP(H767,'3-Productie normen'!A:L,12,FALSE)</f>
        <v>V</v>
      </c>
      <c r="S767" s="78"/>
      <c r="U767" s="41">
        <f t="shared" si="71"/>
        <v>7831</v>
      </c>
    </row>
    <row r="768" spans="1:21" ht="14.1" customHeight="1">
      <c r="A768" s="54">
        <f t="shared" si="66"/>
        <v>768</v>
      </c>
      <c r="B768" s="72" t="s">
        <v>620</v>
      </c>
      <c r="C768" s="72"/>
      <c r="D768" s="425" t="s">
        <v>611</v>
      </c>
      <c r="E768" s="425">
        <v>1</v>
      </c>
      <c r="F768" s="86">
        <v>42</v>
      </c>
      <c r="G768" s="86" t="s">
        <v>485</v>
      </c>
      <c r="H768" s="86" t="s">
        <v>259</v>
      </c>
      <c r="I768" s="86" t="s">
        <v>229</v>
      </c>
      <c r="J768" s="86">
        <v>39.155000000000001</v>
      </c>
      <c r="K768" s="381">
        <f t="shared" si="67"/>
        <v>200</v>
      </c>
      <c r="L768" s="75">
        <v>200</v>
      </c>
      <c r="M768" s="75"/>
      <c r="N768" s="76" t="e">
        <f t="shared" si="68"/>
        <v>#DIV/0!</v>
      </c>
      <c r="O768" s="76">
        <f t="shared" si="69"/>
        <v>0</v>
      </c>
      <c r="P768" s="77">
        <f>IF(L768="nio",0,IF(L768&gt;0,VLOOKUP(H768,'3-Productie normen'!A:J,VLOOKUP(L768,'3-Productie normen'!$B$33:$C$38,2,FALSE),FALSE)))/VLOOKUP(B768,'2-Kosten per locatie'!$A$12:$C$33,3,FALSE)</f>
        <v>0</v>
      </c>
      <c r="Q768" s="77">
        <f t="shared" si="70"/>
        <v>0</v>
      </c>
      <c r="R768" s="78" t="str">
        <f>VLOOKUP(H768,'3-Productie normen'!A:L,12,FALSE)</f>
        <v>V</v>
      </c>
      <c r="S768" s="78"/>
      <c r="U768" s="41">
        <f t="shared" si="71"/>
        <v>7831</v>
      </c>
    </row>
    <row r="769" spans="1:21" ht="14.1" customHeight="1">
      <c r="A769" s="54">
        <f t="shared" si="66"/>
        <v>769</v>
      </c>
      <c r="B769" s="72" t="s">
        <v>610</v>
      </c>
      <c r="C769" s="72"/>
      <c r="D769" s="425" t="s">
        <v>611</v>
      </c>
      <c r="E769" s="425">
        <v>1</v>
      </c>
      <c r="F769" s="86">
        <v>43</v>
      </c>
      <c r="G769" s="86" t="s">
        <v>625</v>
      </c>
      <c r="H769" s="86" t="s">
        <v>176</v>
      </c>
      <c r="I769" s="86" t="s">
        <v>229</v>
      </c>
      <c r="J769" s="86">
        <v>8.1</v>
      </c>
      <c r="K769" s="381">
        <f t="shared" si="67"/>
        <v>200</v>
      </c>
      <c r="L769" s="75">
        <v>200</v>
      </c>
      <c r="M769" s="75"/>
      <c r="N769" s="76" t="e">
        <f t="shared" si="68"/>
        <v>#DIV/0!</v>
      </c>
      <c r="O769" s="76">
        <f t="shared" si="69"/>
        <v>0</v>
      </c>
      <c r="P769" s="77">
        <f>IF(L769="nio",0,IF(L769&gt;0,VLOOKUP(H769,'3-Productie normen'!A:J,VLOOKUP(L769,'3-Productie normen'!$B$33:$C$38,2,FALSE),FALSE)))/VLOOKUP(B769,'2-Kosten per locatie'!$A$12:$C$33,3,FALSE)</f>
        <v>0</v>
      </c>
      <c r="Q769" s="77">
        <f t="shared" si="70"/>
        <v>0</v>
      </c>
      <c r="R769" s="78" t="str">
        <f>VLOOKUP(H769,'3-Productie normen'!A:L,12,FALSE)</f>
        <v>B</v>
      </c>
      <c r="S769" s="78"/>
      <c r="U769" s="41">
        <f t="shared" si="71"/>
        <v>1620</v>
      </c>
    </row>
    <row r="770" spans="1:21" ht="14.1" customHeight="1">
      <c r="A770" s="54">
        <f t="shared" si="66"/>
        <v>770</v>
      </c>
      <c r="B770" s="72" t="s">
        <v>610</v>
      </c>
      <c r="C770" s="72"/>
      <c r="D770" s="425" t="s">
        <v>611</v>
      </c>
      <c r="E770" s="425">
        <v>1</v>
      </c>
      <c r="F770" s="86">
        <v>44</v>
      </c>
      <c r="G770" s="86" t="s">
        <v>309</v>
      </c>
      <c r="H770" s="86" t="s">
        <v>309</v>
      </c>
      <c r="I770" s="86" t="s">
        <v>229</v>
      </c>
      <c r="J770" s="86">
        <v>54.7</v>
      </c>
      <c r="K770" s="381">
        <f t="shared" si="67"/>
        <v>200</v>
      </c>
      <c r="L770" s="75">
        <v>200</v>
      </c>
      <c r="M770" s="75"/>
      <c r="N770" s="76" t="e">
        <f t="shared" si="68"/>
        <v>#DIV/0!</v>
      </c>
      <c r="O770" s="76">
        <f t="shared" si="69"/>
        <v>0</v>
      </c>
      <c r="P770" s="77">
        <f>IF(L770="nio",0,IF(L770&gt;0,VLOOKUP(H770,'3-Productie normen'!A:J,VLOOKUP(L770,'3-Productie normen'!$B$33:$C$38,2,FALSE),FALSE)))/VLOOKUP(B770,'2-Kosten per locatie'!$A$12:$C$33,3,FALSE)</f>
        <v>0</v>
      </c>
      <c r="Q770" s="77">
        <f t="shared" si="70"/>
        <v>0</v>
      </c>
      <c r="R770" s="78" t="str">
        <f>VLOOKUP(H770,'3-Productie normen'!A:L,12,FALSE)</f>
        <v>L</v>
      </c>
      <c r="S770" s="78"/>
      <c r="U770" s="41">
        <f t="shared" si="71"/>
        <v>10940</v>
      </c>
    </row>
    <row r="771" spans="1:21" ht="14.1" customHeight="1">
      <c r="A771" s="54">
        <f t="shared" ref="A771:A834" si="72">A770+1</f>
        <v>771</v>
      </c>
      <c r="B771" s="72" t="s">
        <v>610</v>
      </c>
      <c r="C771" s="72"/>
      <c r="D771" s="425" t="s">
        <v>611</v>
      </c>
      <c r="E771" s="425">
        <v>1</v>
      </c>
      <c r="F771" s="86">
        <v>45</v>
      </c>
      <c r="G771" s="86" t="s">
        <v>265</v>
      </c>
      <c r="H771" s="86" t="s">
        <v>265</v>
      </c>
      <c r="I771" s="86" t="s">
        <v>229</v>
      </c>
      <c r="J771" s="86">
        <v>54.7</v>
      </c>
      <c r="K771" s="381">
        <f t="shared" si="67"/>
        <v>200</v>
      </c>
      <c r="L771" s="75">
        <v>200</v>
      </c>
      <c r="M771" s="75"/>
      <c r="N771" s="76" t="e">
        <f t="shared" si="68"/>
        <v>#DIV/0!</v>
      </c>
      <c r="O771" s="76">
        <f t="shared" si="69"/>
        <v>0</v>
      </c>
      <c r="P771" s="77">
        <f>IF(L771="nio",0,IF(L771&gt;0,VLOOKUP(H771,'3-Productie normen'!A:J,VLOOKUP(L771,'3-Productie normen'!$B$33:$C$38,2,FALSE),FALSE)))/VLOOKUP(B771,'2-Kosten per locatie'!$A$12:$C$33,3,FALSE)</f>
        <v>0</v>
      </c>
      <c r="Q771" s="77">
        <f t="shared" si="70"/>
        <v>0</v>
      </c>
      <c r="R771" s="78" t="str">
        <f>VLOOKUP(H771,'3-Productie normen'!A:L,12,FALSE)</f>
        <v>L</v>
      </c>
      <c r="S771" s="78"/>
      <c r="U771" s="41">
        <f t="shared" si="71"/>
        <v>10940</v>
      </c>
    </row>
    <row r="772" spans="1:21" ht="14.1" customHeight="1">
      <c r="A772" s="54">
        <f t="shared" si="72"/>
        <v>772</v>
      </c>
      <c r="B772" s="72" t="s">
        <v>610</v>
      </c>
      <c r="C772" s="72"/>
      <c r="D772" s="425" t="s">
        <v>611</v>
      </c>
      <c r="E772" s="425">
        <v>1</v>
      </c>
      <c r="F772" s="86">
        <v>46</v>
      </c>
      <c r="G772" s="86" t="s">
        <v>265</v>
      </c>
      <c r="H772" s="86" t="s">
        <v>265</v>
      </c>
      <c r="I772" s="86" t="s">
        <v>229</v>
      </c>
      <c r="J772" s="86">
        <v>54.7</v>
      </c>
      <c r="K772" s="381">
        <f t="shared" si="67"/>
        <v>255</v>
      </c>
      <c r="L772" s="75">
        <v>255</v>
      </c>
      <c r="M772" s="75"/>
      <c r="N772" s="76" t="e">
        <f t="shared" si="68"/>
        <v>#DIV/0!</v>
      </c>
      <c r="O772" s="76">
        <f t="shared" si="69"/>
        <v>0</v>
      </c>
      <c r="P772" s="77">
        <f>IF(L772="nio",0,IF(L772&gt;0,VLOOKUP(H772,'3-Productie normen'!A:J,VLOOKUP(L772,'3-Productie normen'!$B$33:$C$38,2,FALSE),FALSE)))/VLOOKUP(B772,'2-Kosten per locatie'!$A$12:$C$33,3,FALSE)</f>
        <v>0</v>
      </c>
      <c r="Q772" s="77">
        <f t="shared" si="70"/>
        <v>0</v>
      </c>
      <c r="R772" s="78" t="str">
        <f>VLOOKUP(H772,'3-Productie normen'!A:L,12,FALSE)</f>
        <v>L</v>
      </c>
      <c r="S772" s="78"/>
      <c r="U772" s="41">
        <f t="shared" si="71"/>
        <v>13948.5</v>
      </c>
    </row>
    <row r="773" spans="1:21" ht="14.1" customHeight="1">
      <c r="A773" s="54">
        <f t="shared" si="72"/>
        <v>773</v>
      </c>
      <c r="B773" s="72" t="s">
        <v>613</v>
      </c>
      <c r="C773" s="72"/>
      <c r="D773" s="425" t="s">
        <v>611</v>
      </c>
      <c r="E773" s="425">
        <v>1</v>
      </c>
      <c r="F773" s="86" t="s">
        <v>637</v>
      </c>
      <c r="G773" s="86" t="s">
        <v>265</v>
      </c>
      <c r="H773" s="86" t="s">
        <v>265</v>
      </c>
      <c r="I773" s="86" t="s">
        <v>229</v>
      </c>
      <c r="J773" s="86">
        <v>74.5</v>
      </c>
      <c r="K773" s="381">
        <f t="shared" si="67"/>
        <v>255</v>
      </c>
      <c r="L773" s="75">
        <v>255</v>
      </c>
      <c r="M773" s="75"/>
      <c r="N773" s="76" t="e">
        <f t="shared" si="68"/>
        <v>#DIV/0!</v>
      </c>
      <c r="O773" s="76">
        <f t="shared" si="69"/>
        <v>0</v>
      </c>
      <c r="P773" s="77">
        <f>IF(L773="nio",0,IF(L773&gt;0,VLOOKUP(H773,'3-Productie normen'!A:J,VLOOKUP(L773,'3-Productie normen'!$B$33:$C$38,2,FALSE),FALSE)))/VLOOKUP(B773,'2-Kosten per locatie'!$A$12:$C$33,3,FALSE)</f>
        <v>0</v>
      </c>
      <c r="Q773" s="77">
        <f t="shared" si="70"/>
        <v>0</v>
      </c>
      <c r="R773" s="78" t="str">
        <f>VLOOKUP(H773,'3-Productie normen'!A:L,12,FALSE)</f>
        <v>L</v>
      </c>
      <c r="S773" s="78"/>
      <c r="U773" s="41">
        <f t="shared" si="71"/>
        <v>18997.5</v>
      </c>
    </row>
    <row r="774" spans="1:21" ht="14.1" customHeight="1">
      <c r="A774" s="54">
        <f t="shared" si="72"/>
        <v>774</v>
      </c>
      <c r="B774" s="72" t="s">
        <v>610</v>
      </c>
      <c r="C774" s="72"/>
      <c r="D774" s="425" t="s">
        <v>611</v>
      </c>
      <c r="E774" s="425">
        <v>1</v>
      </c>
      <c r="F774" s="86">
        <v>48</v>
      </c>
      <c r="G774" s="86" t="s">
        <v>638</v>
      </c>
      <c r="H774" s="86" t="s">
        <v>176</v>
      </c>
      <c r="I774" s="86" t="s">
        <v>229</v>
      </c>
      <c r="J774" s="86">
        <v>24.4</v>
      </c>
      <c r="K774" s="381">
        <f t="shared" si="67"/>
        <v>255</v>
      </c>
      <c r="L774" s="75">
        <v>255</v>
      </c>
      <c r="M774" s="75"/>
      <c r="N774" s="76" t="e">
        <f t="shared" si="68"/>
        <v>#DIV/0!</v>
      </c>
      <c r="O774" s="76">
        <f t="shared" si="69"/>
        <v>0</v>
      </c>
      <c r="P774" s="77">
        <f>IF(L774="nio",0,IF(L774&gt;0,VLOOKUP(H774,'3-Productie normen'!A:J,VLOOKUP(L774,'3-Productie normen'!$B$33:$C$38,2,FALSE),FALSE)))/VLOOKUP(B774,'2-Kosten per locatie'!$A$12:$C$33,3,FALSE)</f>
        <v>0</v>
      </c>
      <c r="Q774" s="77">
        <f t="shared" si="70"/>
        <v>0</v>
      </c>
      <c r="R774" s="78" t="str">
        <f>VLOOKUP(H774,'3-Productie normen'!A:L,12,FALSE)</f>
        <v>B</v>
      </c>
      <c r="S774" s="78"/>
      <c r="U774" s="41">
        <f t="shared" si="71"/>
        <v>6222</v>
      </c>
    </row>
    <row r="775" spans="1:21" ht="14.1" customHeight="1">
      <c r="A775" s="54">
        <f t="shared" si="72"/>
        <v>775</v>
      </c>
      <c r="B775" s="72" t="s">
        <v>610</v>
      </c>
      <c r="C775" s="72"/>
      <c r="D775" s="425" t="s">
        <v>611</v>
      </c>
      <c r="E775" s="425">
        <v>1</v>
      </c>
      <c r="F775" s="86">
        <v>49</v>
      </c>
      <c r="G775" s="86" t="s">
        <v>489</v>
      </c>
      <c r="H775" s="86" t="s">
        <v>100</v>
      </c>
      <c r="I775" s="86" t="s">
        <v>229</v>
      </c>
      <c r="J775" s="86">
        <v>5.3</v>
      </c>
      <c r="K775" s="381">
        <f t="shared" si="67"/>
        <v>0</v>
      </c>
      <c r="L775" s="75" t="s">
        <v>100</v>
      </c>
      <c r="M775" s="75"/>
      <c r="N775" s="76">
        <f t="shared" si="68"/>
        <v>0</v>
      </c>
      <c r="O775" s="76">
        <f t="shared" si="69"/>
        <v>0</v>
      </c>
      <c r="P775" s="77">
        <f>IF(L775="nio",0,IF(L775&gt;0,VLOOKUP(H775,'3-Productie normen'!A:J,VLOOKUP(L775,'3-Productie normen'!$B$33:$C$38,2,FALSE),FALSE)))/VLOOKUP(B775,'2-Kosten per locatie'!$A$12:$C$33,3,FALSE)</f>
        <v>0</v>
      </c>
      <c r="Q775" s="77">
        <f t="shared" si="70"/>
        <v>0</v>
      </c>
      <c r="R775" s="78">
        <f>VLOOKUP(H775,'3-Productie normen'!A:L,12,FALSE)</f>
        <v>0</v>
      </c>
      <c r="S775" s="78"/>
      <c r="U775" s="41">
        <f t="shared" si="71"/>
        <v>0</v>
      </c>
    </row>
    <row r="776" spans="1:21" ht="14.1" customHeight="1">
      <c r="A776" s="54">
        <f t="shared" si="72"/>
        <v>776</v>
      </c>
      <c r="B776" s="72" t="s">
        <v>610</v>
      </c>
      <c r="C776" s="72"/>
      <c r="D776" s="425" t="s">
        <v>611</v>
      </c>
      <c r="E776" s="425">
        <v>1</v>
      </c>
      <c r="F776" s="86">
        <v>50</v>
      </c>
      <c r="G776" s="86" t="s">
        <v>1</v>
      </c>
      <c r="H776" s="86" t="s">
        <v>1</v>
      </c>
      <c r="I776" s="86" t="s">
        <v>368</v>
      </c>
      <c r="J776" s="86">
        <v>36.4</v>
      </c>
      <c r="K776" s="381">
        <f t="shared" si="67"/>
        <v>200</v>
      </c>
      <c r="L776" s="75">
        <v>200</v>
      </c>
      <c r="M776" s="75"/>
      <c r="N776" s="76" t="e">
        <f t="shared" si="68"/>
        <v>#DIV/0!</v>
      </c>
      <c r="O776" s="76">
        <f t="shared" si="69"/>
        <v>0</v>
      </c>
      <c r="P776" s="77">
        <f>IF(L776="nio",0,IF(L776&gt;0,VLOOKUP(H776,'3-Productie normen'!A:J,VLOOKUP(L776,'3-Productie normen'!$B$33:$C$38,2,FALSE),FALSE)))/VLOOKUP(B776,'2-Kosten per locatie'!$A$12:$C$33,3,FALSE)</f>
        <v>0</v>
      </c>
      <c r="Q776" s="77">
        <f t="shared" si="70"/>
        <v>0</v>
      </c>
      <c r="R776" s="78" t="str">
        <f>VLOOKUP(H776,'3-Productie normen'!A:L,12,FALSE)</f>
        <v>S</v>
      </c>
      <c r="S776" s="78"/>
      <c r="U776" s="41">
        <f t="shared" si="71"/>
        <v>7280</v>
      </c>
    </row>
    <row r="777" spans="1:21" ht="14.1" customHeight="1">
      <c r="A777" s="54">
        <f t="shared" si="72"/>
        <v>777</v>
      </c>
      <c r="B777" s="72" t="s">
        <v>620</v>
      </c>
      <c r="C777" s="72"/>
      <c r="D777" s="425" t="s">
        <v>611</v>
      </c>
      <c r="E777" s="425">
        <v>1</v>
      </c>
      <c r="F777" s="86" t="s">
        <v>639</v>
      </c>
      <c r="G777" s="86" t="s">
        <v>1</v>
      </c>
      <c r="H777" s="86" t="s">
        <v>1</v>
      </c>
      <c r="I777" s="86" t="s">
        <v>368</v>
      </c>
      <c r="J777" s="86">
        <v>36.6</v>
      </c>
      <c r="K777" s="381">
        <f t="shared" si="67"/>
        <v>255</v>
      </c>
      <c r="L777" s="75">
        <v>255</v>
      </c>
      <c r="M777" s="75"/>
      <c r="N777" s="76" t="e">
        <f t="shared" si="68"/>
        <v>#DIV/0!</v>
      </c>
      <c r="O777" s="76">
        <f t="shared" si="69"/>
        <v>0</v>
      </c>
      <c r="P777" s="77">
        <f>IF(L777="nio",0,IF(L777&gt;0,VLOOKUP(H777,'3-Productie normen'!A:J,VLOOKUP(L777,'3-Productie normen'!$B$33:$C$38,2,FALSE),FALSE)))/VLOOKUP(B777,'2-Kosten per locatie'!$A$12:$C$33,3,FALSE)</f>
        <v>0</v>
      </c>
      <c r="Q777" s="77">
        <f t="shared" si="70"/>
        <v>0</v>
      </c>
      <c r="R777" s="78" t="str">
        <f>VLOOKUP(H777,'3-Productie normen'!A:L,12,FALSE)</f>
        <v>S</v>
      </c>
      <c r="S777" s="78"/>
      <c r="U777" s="41">
        <f t="shared" si="71"/>
        <v>9333</v>
      </c>
    </row>
    <row r="778" spans="1:21" ht="14.1" customHeight="1">
      <c r="A778" s="54">
        <f t="shared" si="72"/>
        <v>778</v>
      </c>
      <c r="B778" s="72" t="s">
        <v>610</v>
      </c>
      <c r="C778" s="72"/>
      <c r="D778" s="425" t="s">
        <v>611</v>
      </c>
      <c r="E778" s="425">
        <v>1</v>
      </c>
      <c r="F778" s="86">
        <v>52</v>
      </c>
      <c r="G778" s="86" t="s">
        <v>17</v>
      </c>
      <c r="H778" s="86" t="s">
        <v>17</v>
      </c>
      <c r="I778" s="86" t="s">
        <v>368</v>
      </c>
      <c r="J778" s="86">
        <v>1.29</v>
      </c>
      <c r="K778" s="381">
        <f t="shared" ref="K778:K841" si="73">SUM(L778:M778)</f>
        <v>455</v>
      </c>
      <c r="L778" s="75">
        <v>255</v>
      </c>
      <c r="M778" s="75">
        <v>200</v>
      </c>
      <c r="N778" s="76" t="e">
        <f t="shared" ref="N778:N841" si="74">IF(L778="nio",0,IF(L778&gt;0,L778*J778/P778,0))</f>
        <v>#DIV/0!</v>
      </c>
      <c r="O778" s="76" t="e">
        <f t="shared" ref="O778:O841" si="75">IF(M778&gt;0,M778*J778/Q778,0)</f>
        <v>#DIV/0!</v>
      </c>
      <c r="P778" s="77">
        <f>IF(L778="nio",0,IF(L778&gt;0,VLOOKUP(H778,'3-Productie normen'!A:J,VLOOKUP(L778,'3-Productie normen'!$B$33:$C$38,2,FALSE),FALSE)))/VLOOKUP(B778,'2-Kosten per locatie'!$A$12:$C$33,3,FALSE)</f>
        <v>0</v>
      </c>
      <c r="Q778" s="77">
        <f t="shared" ref="Q778:Q841" si="76">IF(M778&gt;0,P778*$Q$8,0)</f>
        <v>0</v>
      </c>
      <c r="R778" s="78" t="str">
        <f>VLOOKUP(H778,'3-Productie normen'!A:L,12,FALSE)</f>
        <v>S</v>
      </c>
      <c r="S778" s="78"/>
      <c r="U778" s="41">
        <f t="shared" ref="U778:U841" si="77">K778*J778</f>
        <v>586.95000000000005</v>
      </c>
    </row>
    <row r="779" spans="1:21" ht="14.1" customHeight="1">
      <c r="A779" s="54">
        <f t="shared" si="72"/>
        <v>779</v>
      </c>
      <c r="B779" s="72" t="s">
        <v>620</v>
      </c>
      <c r="C779" s="72"/>
      <c r="D779" s="425" t="s">
        <v>611</v>
      </c>
      <c r="E779" s="425">
        <v>1</v>
      </c>
      <c r="F779" s="86">
        <v>53</v>
      </c>
      <c r="G779" s="86" t="s">
        <v>17</v>
      </c>
      <c r="H779" s="86" t="s">
        <v>17</v>
      </c>
      <c r="I779" s="86" t="s">
        <v>368</v>
      </c>
      <c r="J779" s="86">
        <v>1.48</v>
      </c>
      <c r="K779" s="381">
        <f t="shared" si="73"/>
        <v>455</v>
      </c>
      <c r="L779" s="75">
        <v>255</v>
      </c>
      <c r="M779" s="75">
        <v>200</v>
      </c>
      <c r="N779" s="76" t="e">
        <f t="shared" si="74"/>
        <v>#DIV/0!</v>
      </c>
      <c r="O779" s="76" t="e">
        <f t="shared" si="75"/>
        <v>#DIV/0!</v>
      </c>
      <c r="P779" s="77">
        <f>IF(L779="nio",0,IF(L779&gt;0,VLOOKUP(H779,'3-Productie normen'!A:J,VLOOKUP(L779,'3-Productie normen'!$B$33:$C$38,2,FALSE),FALSE)))/VLOOKUP(B779,'2-Kosten per locatie'!$A$12:$C$33,3,FALSE)</f>
        <v>0</v>
      </c>
      <c r="Q779" s="77">
        <f t="shared" si="76"/>
        <v>0</v>
      </c>
      <c r="R779" s="78" t="str">
        <f>VLOOKUP(H779,'3-Productie normen'!A:L,12,FALSE)</f>
        <v>S</v>
      </c>
      <c r="S779" s="78"/>
      <c r="U779" s="41">
        <f t="shared" si="77"/>
        <v>673.4</v>
      </c>
    </row>
    <row r="780" spans="1:21" ht="14.1" customHeight="1">
      <c r="A780" s="54">
        <f t="shared" si="72"/>
        <v>780</v>
      </c>
      <c r="B780" s="72" t="s">
        <v>610</v>
      </c>
      <c r="C780" s="72"/>
      <c r="D780" s="425" t="s">
        <v>611</v>
      </c>
      <c r="E780" s="425">
        <v>1</v>
      </c>
      <c r="F780" s="86">
        <v>54</v>
      </c>
      <c r="G780" s="86" t="s">
        <v>489</v>
      </c>
      <c r="H780" s="86" t="s">
        <v>100</v>
      </c>
      <c r="I780" s="86" t="s">
        <v>487</v>
      </c>
      <c r="J780" s="86">
        <v>4.0999999999999996</v>
      </c>
      <c r="K780" s="381">
        <f t="shared" si="73"/>
        <v>0</v>
      </c>
      <c r="L780" s="75" t="s">
        <v>100</v>
      </c>
      <c r="M780" s="75"/>
      <c r="N780" s="76">
        <f t="shared" si="74"/>
        <v>0</v>
      </c>
      <c r="O780" s="76">
        <f t="shared" si="75"/>
        <v>0</v>
      </c>
      <c r="P780" s="77">
        <f>IF(L780="nio",0,IF(L780&gt;0,VLOOKUP(H780,'3-Productie normen'!A:J,VLOOKUP(L780,'3-Productie normen'!$B$33:$C$38,2,FALSE),FALSE)))/VLOOKUP(B780,'2-Kosten per locatie'!$A$12:$C$33,3,FALSE)</f>
        <v>0</v>
      </c>
      <c r="Q780" s="77">
        <f t="shared" si="76"/>
        <v>0</v>
      </c>
      <c r="R780" s="78">
        <f>VLOOKUP(H780,'3-Productie normen'!A:L,12,FALSE)</f>
        <v>0</v>
      </c>
      <c r="S780" s="78"/>
      <c r="U780" s="41">
        <f t="shared" si="77"/>
        <v>0</v>
      </c>
    </row>
    <row r="781" spans="1:21" ht="14.1" customHeight="1">
      <c r="A781" s="54">
        <f t="shared" si="72"/>
        <v>781</v>
      </c>
      <c r="B781" s="72" t="s">
        <v>613</v>
      </c>
      <c r="C781" s="72"/>
      <c r="D781" s="425" t="s">
        <v>611</v>
      </c>
      <c r="E781" s="425">
        <v>1</v>
      </c>
      <c r="F781" s="86">
        <v>55</v>
      </c>
      <c r="G781" s="86" t="s">
        <v>17</v>
      </c>
      <c r="H781" s="86" t="s">
        <v>17</v>
      </c>
      <c r="I781" s="86" t="s">
        <v>487</v>
      </c>
      <c r="J781" s="86">
        <v>5</v>
      </c>
      <c r="K781" s="381">
        <f t="shared" si="73"/>
        <v>455</v>
      </c>
      <c r="L781" s="75">
        <v>255</v>
      </c>
      <c r="M781" s="75">
        <v>200</v>
      </c>
      <c r="N781" s="76" t="e">
        <f t="shared" si="74"/>
        <v>#DIV/0!</v>
      </c>
      <c r="O781" s="76" t="e">
        <f t="shared" si="75"/>
        <v>#DIV/0!</v>
      </c>
      <c r="P781" s="77">
        <f>IF(L781="nio",0,IF(L781&gt;0,VLOOKUP(H781,'3-Productie normen'!A:J,VLOOKUP(L781,'3-Productie normen'!$B$33:$C$38,2,FALSE),FALSE)))/VLOOKUP(B781,'2-Kosten per locatie'!$A$12:$C$33,3,FALSE)</f>
        <v>0</v>
      </c>
      <c r="Q781" s="77">
        <f t="shared" si="76"/>
        <v>0</v>
      </c>
      <c r="R781" s="78" t="str">
        <f>VLOOKUP(H781,'3-Productie normen'!A:L,12,FALSE)</f>
        <v>S</v>
      </c>
      <c r="S781" s="78"/>
      <c r="U781" s="41">
        <f t="shared" si="77"/>
        <v>2275</v>
      </c>
    </row>
    <row r="782" spans="1:21" ht="14.1" customHeight="1">
      <c r="A782" s="54">
        <f t="shared" si="72"/>
        <v>782</v>
      </c>
      <c r="B782" s="72" t="s">
        <v>610</v>
      </c>
      <c r="C782" s="72"/>
      <c r="D782" s="425" t="s">
        <v>611</v>
      </c>
      <c r="E782" s="425">
        <v>1</v>
      </c>
      <c r="F782" s="86" t="s">
        <v>640</v>
      </c>
      <c r="G782" s="86" t="s">
        <v>489</v>
      </c>
      <c r="H782" s="86" t="s">
        <v>100</v>
      </c>
      <c r="I782" s="86" t="s">
        <v>229</v>
      </c>
      <c r="J782" s="86">
        <v>44</v>
      </c>
      <c r="K782" s="381">
        <f t="shared" si="73"/>
        <v>0</v>
      </c>
      <c r="L782" s="75" t="s">
        <v>100</v>
      </c>
      <c r="M782" s="75"/>
      <c r="N782" s="76">
        <f t="shared" si="74"/>
        <v>0</v>
      </c>
      <c r="O782" s="76">
        <f t="shared" si="75"/>
        <v>0</v>
      </c>
      <c r="P782" s="77">
        <f>IF(L782="nio",0,IF(L782&gt;0,VLOOKUP(H782,'3-Productie normen'!A:J,VLOOKUP(L782,'3-Productie normen'!$B$33:$C$38,2,FALSE),FALSE)))/VLOOKUP(B782,'2-Kosten per locatie'!$A$12:$C$33,3,FALSE)</f>
        <v>0</v>
      </c>
      <c r="Q782" s="77">
        <f t="shared" si="76"/>
        <v>0</v>
      </c>
      <c r="R782" s="78">
        <f>VLOOKUP(H782,'3-Productie normen'!A:L,12,FALSE)</f>
        <v>0</v>
      </c>
      <c r="S782" s="78"/>
      <c r="U782" s="41">
        <f t="shared" si="77"/>
        <v>0</v>
      </c>
    </row>
    <row r="783" spans="1:21" ht="14.1" customHeight="1">
      <c r="A783" s="54">
        <f t="shared" si="72"/>
        <v>783</v>
      </c>
      <c r="B783" s="72" t="s">
        <v>610</v>
      </c>
      <c r="C783" s="72"/>
      <c r="D783" s="425" t="s">
        <v>611</v>
      </c>
      <c r="E783" s="425">
        <v>1</v>
      </c>
      <c r="F783" s="86">
        <v>57</v>
      </c>
      <c r="G783" s="86" t="s">
        <v>236</v>
      </c>
      <c r="H783" s="86" t="s">
        <v>236</v>
      </c>
      <c r="I783" s="86" t="s">
        <v>239</v>
      </c>
      <c r="J783" s="86">
        <v>0.99</v>
      </c>
      <c r="K783" s="381">
        <f t="shared" si="73"/>
        <v>255</v>
      </c>
      <c r="L783" s="75">
        <v>255</v>
      </c>
      <c r="M783" s="75"/>
      <c r="N783" s="76" t="e">
        <f t="shared" si="74"/>
        <v>#DIV/0!</v>
      </c>
      <c r="O783" s="76">
        <f t="shared" si="75"/>
        <v>0</v>
      </c>
      <c r="P783" s="77">
        <f>IF(L783="nio",0,IF(L783&gt;0,VLOOKUP(H783,'3-Productie normen'!A:J,VLOOKUP(L783,'3-Productie normen'!$B$33:$C$38,2,FALSE),FALSE)))/VLOOKUP(B783,'2-Kosten per locatie'!$A$12:$C$33,3,FALSE)</f>
        <v>0</v>
      </c>
      <c r="Q783" s="77">
        <f t="shared" si="76"/>
        <v>0</v>
      </c>
      <c r="R783" s="78" t="str">
        <f>VLOOKUP(H783,'3-Productie normen'!A:L,12,FALSE)</f>
        <v>V</v>
      </c>
      <c r="S783" s="78"/>
      <c r="U783" s="41">
        <f t="shared" si="77"/>
        <v>252.45</v>
      </c>
    </row>
    <row r="784" spans="1:21" ht="14.1" customHeight="1">
      <c r="A784" s="54">
        <f t="shared" si="72"/>
        <v>784</v>
      </c>
      <c r="B784" s="72" t="s">
        <v>610</v>
      </c>
      <c r="C784" s="72"/>
      <c r="D784" s="425" t="s">
        <v>611</v>
      </c>
      <c r="E784" s="425">
        <v>1</v>
      </c>
      <c r="F784" s="86">
        <v>58</v>
      </c>
      <c r="G784" s="86" t="s">
        <v>641</v>
      </c>
      <c r="H784" s="86" t="s">
        <v>259</v>
      </c>
      <c r="I784" s="86" t="s">
        <v>229</v>
      </c>
      <c r="J784" s="86">
        <v>19.105</v>
      </c>
      <c r="K784" s="381">
        <f t="shared" si="73"/>
        <v>200</v>
      </c>
      <c r="L784" s="75">
        <v>200</v>
      </c>
      <c r="M784" s="75"/>
      <c r="N784" s="76" t="e">
        <f t="shared" si="74"/>
        <v>#DIV/0!</v>
      </c>
      <c r="O784" s="76">
        <f t="shared" si="75"/>
        <v>0</v>
      </c>
      <c r="P784" s="77">
        <f>IF(L784="nio",0,IF(L784&gt;0,VLOOKUP(H784,'3-Productie normen'!A:J,VLOOKUP(L784,'3-Productie normen'!$B$33:$C$38,2,FALSE),FALSE)))/VLOOKUP(B784,'2-Kosten per locatie'!$A$12:$C$33,3,FALSE)</f>
        <v>0</v>
      </c>
      <c r="Q784" s="77">
        <f t="shared" si="76"/>
        <v>0</v>
      </c>
      <c r="R784" s="78" t="str">
        <f>VLOOKUP(H784,'3-Productie normen'!A:L,12,FALSE)</f>
        <v>V</v>
      </c>
      <c r="S784" s="78"/>
      <c r="U784" s="41">
        <f t="shared" si="77"/>
        <v>3821</v>
      </c>
    </row>
    <row r="785" spans="1:21" ht="14.1" customHeight="1">
      <c r="A785" s="54">
        <f t="shared" si="72"/>
        <v>785</v>
      </c>
      <c r="B785" s="72" t="s">
        <v>620</v>
      </c>
      <c r="C785" s="72"/>
      <c r="D785" s="425" t="s">
        <v>611</v>
      </c>
      <c r="E785" s="425">
        <v>1</v>
      </c>
      <c r="F785" s="86">
        <v>58</v>
      </c>
      <c r="G785" s="86" t="s">
        <v>641</v>
      </c>
      <c r="H785" s="86" t="s">
        <v>259</v>
      </c>
      <c r="I785" s="86" t="s">
        <v>229</v>
      </c>
      <c r="J785" s="86">
        <v>19.105</v>
      </c>
      <c r="K785" s="381">
        <f t="shared" si="73"/>
        <v>200</v>
      </c>
      <c r="L785" s="75">
        <v>200</v>
      </c>
      <c r="M785" s="75"/>
      <c r="N785" s="76" t="e">
        <f t="shared" si="74"/>
        <v>#DIV/0!</v>
      </c>
      <c r="O785" s="76">
        <f t="shared" si="75"/>
        <v>0</v>
      </c>
      <c r="P785" s="77">
        <f>IF(L785="nio",0,IF(L785&gt;0,VLOOKUP(H785,'3-Productie normen'!A:J,VLOOKUP(L785,'3-Productie normen'!$B$33:$C$38,2,FALSE),FALSE)))/VLOOKUP(B785,'2-Kosten per locatie'!$A$12:$C$33,3,FALSE)</f>
        <v>0</v>
      </c>
      <c r="Q785" s="77">
        <f t="shared" si="76"/>
        <v>0</v>
      </c>
      <c r="R785" s="78" t="str">
        <f>VLOOKUP(H785,'3-Productie normen'!A:L,12,FALSE)</f>
        <v>V</v>
      </c>
      <c r="S785" s="78"/>
      <c r="U785" s="41">
        <f t="shared" si="77"/>
        <v>3821</v>
      </c>
    </row>
    <row r="786" spans="1:21" ht="14.1" customHeight="1">
      <c r="A786" s="54">
        <f t="shared" si="72"/>
        <v>786</v>
      </c>
      <c r="B786" s="72" t="s">
        <v>610</v>
      </c>
      <c r="C786" s="72"/>
      <c r="D786" s="425" t="s">
        <v>611</v>
      </c>
      <c r="E786" s="425">
        <v>1</v>
      </c>
      <c r="F786" s="86">
        <v>59</v>
      </c>
      <c r="G786" s="86" t="s">
        <v>642</v>
      </c>
      <c r="H786" s="86" t="s">
        <v>259</v>
      </c>
      <c r="I786" s="86" t="s">
        <v>519</v>
      </c>
      <c r="J786" s="86">
        <v>11.255000000000001</v>
      </c>
      <c r="K786" s="381">
        <f t="shared" si="73"/>
        <v>200</v>
      </c>
      <c r="L786" s="75">
        <v>200</v>
      </c>
      <c r="M786" s="75"/>
      <c r="N786" s="76" t="e">
        <f t="shared" si="74"/>
        <v>#DIV/0!</v>
      </c>
      <c r="O786" s="76">
        <f t="shared" si="75"/>
        <v>0</v>
      </c>
      <c r="P786" s="77">
        <f>IF(L786="nio",0,IF(L786&gt;0,VLOOKUP(H786,'3-Productie normen'!A:J,VLOOKUP(L786,'3-Productie normen'!$B$33:$C$38,2,FALSE),FALSE)))/VLOOKUP(B786,'2-Kosten per locatie'!$A$12:$C$33,3,FALSE)</f>
        <v>0</v>
      </c>
      <c r="Q786" s="77">
        <f t="shared" si="76"/>
        <v>0</v>
      </c>
      <c r="R786" s="78" t="str">
        <f>VLOOKUP(H786,'3-Productie normen'!A:L,12,FALSE)</f>
        <v>V</v>
      </c>
      <c r="S786" s="78"/>
      <c r="U786" s="41">
        <f t="shared" si="77"/>
        <v>2251</v>
      </c>
    </row>
    <row r="787" spans="1:21" ht="14.1" customHeight="1">
      <c r="A787" s="54">
        <f t="shared" si="72"/>
        <v>787</v>
      </c>
      <c r="B787" s="72" t="s">
        <v>620</v>
      </c>
      <c r="C787" s="72"/>
      <c r="D787" s="425" t="s">
        <v>611</v>
      </c>
      <c r="E787" s="425">
        <v>1</v>
      </c>
      <c r="F787" s="86">
        <v>59</v>
      </c>
      <c r="G787" s="86" t="s">
        <v>642</v>
      </c>
      <c r="H787" s="86" t="s">
        <v>259</v>
      </c>
      <c r="I787" s="86" t="s">
        <v>519</v>
      </c>
      <c r="J787" s="86">
        <v>11.255000000000001</v>
      </c>
      <c r="K787" s="381">
        <f t="shared" si="73"/>
        <v>200</v>
      </c>
      <c r="L787" s="75">
        <v>200</v>
      </c>
      <c r="M787" s="75"/>
      <c r="N787" s="76" t="e">
        <f t="shared" si="74"/>
        <v>#DIV/0!</v>
      </c>
      <c r="O787" s="76">
        <f t="shared" si="75"/>
        <v>0</v>
      </c>
      <c r="P787" s="77">
        <f>IF(L787="nio",0,IF(L787&gt;0,VLOOKUP(H787,'3-Productie normen'!A:J,VLOOKUP(L787,'3-Productie normen'!$B$33:$C$38,2,FALSE),FALSE)))/VLOOKUP(B787,'2-Kosten per locatie'!$A$12:$C$33,3,FALSE)</f>
        <v>0</v>
      </c>
      <c r="Q787" s="77">
        <f t="shared" si="76"/>
        <v>0</v>
      </c>
      <c r="R787" s="78" t="str">
        <f>VLOOKUP(H787,'3-Productie normen'!A:L,12,FALSE)</f>
        <v>V</v>
      </c>
      <c r="S787" s="78"/>
      <c r="U787" s="41">
        <f t="shared" si="77"/>
        <v>2251</v>
      </c>
    </row>
    <row r="788" spans="1:21" ht="14.1" customHeight="1">
      <c r="A788" s="54">
        <f t="shared" si="72"/>
        <v>788</v>
      </c>
      <c r="B788" s="72" t="s">
        <v>610</v>
      </c>
      <c r="C788" s="72"/>
      <c r="D788" s="425" t="s">
        <v>611</v>
      </c>
      <c r="E788" s="425">
        <v>1</v>
      </c>
      <c r="F788" s="86">
        <v>60</v>
      </c>
      <c r="G788" s="86" t="s">
        <v>236</v>
      </c>
      <c r="H788" s="86" t="s">
        <v>236</v>
      </c>
      <c r="I788" s="86" t="s">
        <v>519</v>
      </c>
      <c r="J788" s="86">
        <v>45</v>
      </c>
      <c r="K788" s="381">
        <f t="shared" si="73"/>
        <v>255</v>
      </c>
      <c r="L788" s="75">
        <v>255</v>
      </c>
      <c r="M788" s="75"/>
      <c r="N788" s="76" t="e">
        <f t="shared" si="74"/>
        <v>#DIV/0!</v>
      </c>
      <c r="O788" s="76">
        <f t="shared" si="75"/>
        <v>0</v>
      </c>
      <c r="P788" s="77">
        <f>IF(L788="nio",0,IF(L788&gt;0,VLOOKUP(H788,'3-Productie normen'!A:J,VLOOKUP(L788,'3-Productie normen'!$B$33:$C$38,2,FALSE),FALSE)))/VLOOKUP(B788,'2-Kosten per locatie'!$A$12:$C$33,3,FALSE)</f>
        <v>0</v>
      </c>
      <c r="Q788" s="77">
        <f t="shared" si="76"/>
        <v>0</v>
      </c>
      <c r="R788" s="78" t="str">
        <f>VLOOKUP(H788,'3-Productie normen'!A:L,12,FALSE)</f>
        <v>V</v>
      </c>
      <c r="S788" s="78"/>
      <c r="U788" s="41">
        <f t="shared" si="77"/>
        <v>11475</v>
      </c>
    </row>
    <row r="789" spans="1:21" ht="14.1" customHeight="1">
      <c r="A789" s="54">
        <f t="shared" si="72"/>
        <v>789</v>
      </c>
      <c r="B789" s="72" t="s">
        <v>610</v>
      </c>
      <c r="C789" s="72"/>
      <c r="D789" s="425" t="s">
        <v>611</v>
      </c>
      <c r="E789" s="425">
        <v>1</v>
      </c>
      <c r="F789" s="86">
        <v>61</v>
      </c>
      <c r="G789" s="86" t="s">
        <v>236</v>
      </c>
      <c r="H789" s="86" t="s">
        <v>236</v>
      </c>
      <c r="I789" s="86" t="s">
        <v>239</v>
      </c>
      <c r="J789" s="86">
        <v>4.62</v>
      </c>
      <c r="K789" s="381">
        <f t="shared" si="73"/>
        <v>200</v>
      </c>
      <c r="L789" s="75">
        <v>200</v>
      </c>
      <c r="M789" s="75"/>
      <c r="N789" s="76" t="e">
        <f t="shared" si="74"/>
        <v>#DIV/0!</v>
      </c>
      <c r="O789" s="76">
        <f t="shared" si="75"/>
        <v>0</v>
      </c>
      <c r="P789" s="77">
        <f>IF(L789="nio",0,IF(L789&gt;0,VLOOKUP(H789,'3-Productie normen'!A:J,VLOOKUP(L789,'3-Productie normen'!$B$33:$C$38,2,FALSE),FALSE)))/VLOOKUP(B789,'2-Kosten per locatie'!$A$12:$C$33,3,FALSE)</f>
        <v>0</v>
      </c>
      <c r="Q789" s="77">
        <f t="shared" si="76"/>
        <v>0</v>
      </c>
      <c r="R789" s="78" t="str">
        <f>VLOOKUP(H789,'3-Productie normen'!A:L,12,FALSE)</f>
        <v>V</v>
      </c>
      <c r="S789" s="78"/>
      <c r="U789" s="41">
        <f t="shared" si="77"/>
        <v>924</v>
      </c>
    </row>
    <row r="790" spans="1:21" ht="14.1" customHeight="1">
      <c r="A790" s="54">
        <f t="shared" si="72"/>
        <v>790</v>
      </c>
      <c r="B790" s="72" t="s">
        <v>613</v>
      </c>
      <c r="C790" s="72"/>
      <c r="D790" s="425" t="s">
        <v>611</v>
      </c>
      <c r="E790" s="425">
        <v>1</v>
      </c>
      <c r="F790" s="86">
        <v>61</v>
      </c>
      <c r="G790" s="86" t="s">
        <v>236</v>
      </c>
      <c r="H790" s="86" t="s">
        <v>236</v>
      </c>
      <c r="I790" s="86" t="s">
        <v>239</v>
      </c>
      <c r="J790" s="86">
        <v>4.62</v>
      </c>
      <c r="K790" s="381">
        <f t="shared" si="73"/>
        <v>200</v>
      </c>
      <c r="L790" s="75">
        <v>200</v>
      </c>
      <c r="M790" s="75"/>
      <c r="N790" s="76" t="e">
        <f t="shared" si="74"/>
        <v>#DIV/0!</v>
      </c>
      <c r="O790" s="76">
        <f t="shared" si="75"/>
        <v>0</v>
      </c>
      <c r="P790" s="77">
        <f>IF(L790="nio",0,IF(L790&gt;0,VLOOKUP(H790,'3-Productie normen'!A:J,VLOOKUP(L790,'3-Productie normen'!$B$33:$C$38,2,FALSE),FALSE)))/VLOOKUP(B790,'2-Kosten per locatie'!$A$12:$C$33,3,FALSE)</f>
        <v>0</v>
      </c>
      <c r="Q790" s="77">
        <f t="shared" si="76"/>
        <v>0</v>
      </c>
      <c r="R790" s="78" t="str">
        <f>VLOOKUP(H790,'3-Productie normen'!A:L,12,FALSE)</f>
        <v>V</v>
      </c>
      <c r="S790" s="78"/>
      <c r="U790" s="41">
        <f t="shared" si="77"/>
        <v>924</v>
      </c>
    </row>
    <row r="791" spans="1:21" ht="14.1" customHeight="1">
      <c r="A791" s="54">
        <f t="shared" si="72"/>
        <v>791</v>
      </c>
      <c r="B791" s="72" t="s">
        <v>620</v>
      </c>
      <c r="C791" s="72"/>
      <c r="D791" s="425" t="s">
        <v>611</v>
      </c>
      <c r="E791" s="425">
        <v>1</v>
      </c>
      <c r="F791" s="86">
        <v>61</v>
      </c>
      <c r="G791" s="86" t="s">
        <v>236</v>
      </c>
      <c r="H791" s="86" t="s">
        <v>236</v>
      </c>
      <c r="I791" s="86" t="s">
        <v>239</v>
      </c>
      <c r="J791" s="86">
        <v>4.62</v>
      </c>
      <c r="K791" s="381">
        <f t="shared" si="73"/>
        <v>200</v>
      </c>
      <c r="L791" s="75">
        <v>200</v>
      </c>
      <c r="M791" s="75"/>
      <c r="N791" s="76" t="e">
        <f t="shared" si="74"/>
        <v>#DIV/0!</v>
      </c>
      <c r="O791" s="76">
        <f t="shared" si="75"/>
        <v>0</v>
      </c>
      <c r="P791" s="77">
        <f>IF(L791="nio",0,IF(L791&gt;0,VLOOKUP(H791,'3-Productie normen'!A:J,VLOOKUP(L791,'3-Productie normen'!$B$33:$C$38,2,FALSE),FALSE)))/VLOOKUP(B791,'2-Kosten per locatie'!$A$12:$C$33,3,FALSE)</f>
        <v>0</v>
      </c>
      <c r="Q791" s="77">
        <f t="shared" si="76"/>
        <v>0</v>
      </c>
      <c r="R791" s="78" t="str">
        <f>VLOOKUP(H791,'3-Productie normen'!A:L,12,FALSE)</f>
        <v>V</v>
      </c>
      <c r="S791" s="78"/>
      <c r="U791" s="41">
        <f t="shared" si="77"/>
        <v>924</v>
      </c>
    </row>
    <row r="792" spans="1:21" ht="14.1" customHeight="1">
      <c r="A792" s="54">
        <f t="shared" si="72"/>
        <v>792</v>
      </c>
      <c r="B792" s="72" t="s">
        <v>610</v>
      </c>
      <c r="C792" s="72"/>
      <c r="D792" s="425" t="s">
        <v>611</v>
      </c>
      <c r="E792" s="425" t="s">
        <v>89</v>
      </c>
      <c r="F792" s="86">
        <v>62</v>
      </c>
      <c r="G792" s="86" t="s">
        <v>485</v>
      </c>
      <c r="H792" s="86" t="s">
        <v>259</v>
      </c>
      <c r="I792" s="86" t="s">
        <v>237</v>
      </c>
      <c r="J792" s="86">
        <v>5.7</v>
      </c>
      <c r="K792" s="381">
        <f t="shared" si="73"/>
        <v>200</v>
      </c>
      <c r="L792" s="75">
        <v>200</v>
      </c>
      <c r="M792" s="75"/>
      <c r="N792" s="76" t="e">
        <f t="shared" si="74"/>
        <v>#DIV/0!</v>
      </c>
      <c r="O792" s="76">
        <f t="shared" si="75"/>
        <v>0</v>
      </c>
      <c r="P792" s="77">
        <f>IF(L792="nio",0,IF(L792&gt;0,VLOOKUP(H792,'3-Productie normen'!A:J,VLOOKUP(L792,'3-Productie normen'!$B$33:$C$38,2,FALSE),FALSE)))/VLOOKUP(B792,'2-Kosten per locatie'!$A$12:$C$33,3,FALSE)</f>
        <v>0</v>
      </c>
      <c r="Q792" s="77">
        <f t="shared" si="76"/>
        <v>0</v>
      </c>
      <c r="R792" s="78" t="str">
        <f>VLOOKUP(H792,'3-Productie normen'!A:L,12,FALSE)</f>
        <v>V</v>
      </c>
      <c r="S792" s="78"/>
      <c r="U792" s="41">
        <f t="shared" si="77"/>
        <v>1140</v>
      </c>
    </row>
    <row r="793" spans="1:21" ht="14.1" customHeight="1">
      <c r="A793" s="54">
        <f t="shared" si="72"/>
        <v>793</v>
      </c>
      <c r="B793" s="72" t="s">
        <v>610</v>
      </c>
      <c r="C793" s="72"/>
      <c r="D793" s="425" t="s">
        <v>611</v>
      </c>
      <c r="E793" s="425">
        <v>1</v>
      </c>
      <c r="F793" s="86">
        <v>63</v>
      </c>
      <c r="G793" s="86" t="s">
        <v>643</v>
      </c>
      <c r="H793" s="86" t="s">
        <v>286</v>
      </c>
      <c r="I793" s="86" t="s">
        <v>229</v>
      </c>
      <c r="J793" s="86">
        <v>251</v>
      </c>
      <c r="K793" s="381">
        <f t="shared" si="73"/>
        <v>200</v>
      </c>
      <c r="L793" s="75">
        <v>200</v>
      </c>
      <c r="M793" s="75"/>
      <c r="N793" s="76" t="e">
        <f t="shared" si="74"/>
        <v>#DIV/0!</v>
      </c>
      <c r="O793" s="76">
        <f t="shared" si="75"/>
        <v>0</v>
      </c>
      <c r="P793" s="77">
        <f>IF(L793="nio",0,IF(L793&gt;0,VLOOKUP(H793,'3-Productie normen'!A:J,VLOOKUP(L793,'3-Productie normen'!$B$33:$C$38,2,FALSE),FALSE)))/VLOOKUP(B793,'2-Kosten per locatie'!$A$12:$C$33,3,FALSE)</f>
        <v>0</v>
      </c>
      <c r="Q793" s="77">
        <f t="shared" si="76"/>
        <v>0</v>
      </c>
      <c r="R793" s="78" t="str">
        <f>VLOOKUP(H793,'3-Productie normen'!A:L,12,FALSE)</f>
        <v>V</v>
      </c>
      <c r="S793" s="78"/>
      <c r="U793" s="41">
        <f t="shared" si="77"/>
        <v>50200</v>
      </c>
    </row>
    <row r="794" spans="1:21" ht="14.1" customHeight="1">
      <c r="A794" s="54">
        <f t="shared" si="72"/>
        <v>794</v>
      </c>
      <c r="B794" s="72" t="s">
        <v>620</v>
      </c>
      <c r="C794" s="72"/>
      <c r="D794" s="425" t="s">
        <v>611</v>
      </c>
      <c r="E794" s="425">
        <v>1</v>
      </c>
      <c r="F794" s="86">
        <v>63</v>
      </c>
      <c r="G794" s="86" t="s">
        <v>644</v>
      </c>
      <c r="H794" s="86" t="s">
        <v>286</v>
      </c>
      <c r="I794" s="86" t="s">
        <v>229</v>
      </c>
      <c r="J794" s="86">
        <v>183</v>
      </c>
      <c r="K794" s="381">
        <f t="shared" si="73"/>
        <v>255</v>
      </c>
      <c r="L794" s="75">
        <v>255</v>
      </c>
      <c r="M794" s="75"/>
      <c r="N794" s="76" t="e">
        <f t="shared" si="74"/>
        <v>#DIV/0!</v>
      </c>
      <c r="O794" s="76">
        <f t="shared" si="75"/>
        <v>0</v>
      </c>
      <c r="P794" s="77">
        <f>IF(L794="nio",0,IF(L794&gt;0,VLOOKUP(H794,'3-Productie normen'!A:J,VLOOKUP(L794,'3-Productie normen'!$B$33:$C$38,2,FALSE),FALSE)))/VLOOKUP(B794,'2-Kosten per locatie'!$A$12:$C$33,3,FALSE)</f>
        <v>0</v>
      </c>
      <c r="Q794" s="77">
        <f t="shared" si="76"/>
        <v>0</v>
      </c>
      <c r="R794" s="78" t="str">
        <f>VLOOKUP(H794,'3-Productie normen'!A:L,12,FALSE)</f>
        <v>V</v>
      </c>
      <c r="S794" s="78"/>
      <c r="U794" s="41">
        <f t="shared" si="77"/>
        <v>46665</v>
      </c>
    </row>
    <row r="795" spans="1:21" ht="14.1" customHeight="1">
      <c r="A795" s="54">
        <f t="shared" si="72"/>
        <v>795</v>
      </c>
      <c r="B795" s="72" t="s">
        <v>610</v>
      </c>
      <c r="C795" s="72"/>
      <c r="D795" s="425" t="s">
        <v>611</v>
      </c>
      <c r="E795" s="425">
        <v>2</v>
      </c>
      <c r="F795" s="86">
        <v>64</v>
      </c>
      <c r="G795" s="86" t="s">
        <v>309</v>
      </c>
      <c r="H795" s="86" t="s">
        <v>309</v>
      </c>
      <c r="I795" s="86" t="s">
        <v>229</v>
      </c>
      <c r="J795" s="86">
        <v>54</v>
      </c>
      <c r="K795" s="381">
        <f t="shared" si="73"/>
        <v>200</v>
      </c>
      <c r="L795" s="75">
        <v>200</v>
      </c>
      <c r="M795" s="75"/>
      <c r="N795" s="76" t="e">
        <f t="shared" si="74"/>
        <v>#DIV/0!</v>
      </c>
      <c r="O795" s="76">
        <f t="shared" si="75"/>
        <v>0</v>
      </c>
      <c r="P795" s="77">
        <f>IF(L795="nio",0,IF(L795&gt;0,VLOOKUP(H795,'3-Productie normen'!A:J,VLOOKUP(L795,'3-Productie normen'!$B$33:$C$38,2,FALSE),FALSE)))/VLOOKUP(B795,'2-Kosten per locatie'!$A$12:$C$33,3,FALSE)</f>
        <v>0</v>
      </c>
      <c r="Q795" s="77">
        <f t="shared" si="76"/>
        <v>0</v>
      </c>
      <c r="R795" s="78" t="str">
        <f>VLOOKUP(H795,'3-Productie normen'!A:L,12,FALSE)</f>
        <v>L</v>
      </c>
      <c r="S795" s="78"/>
      <c r="U795" s="41">
        <f t="shared" si="77"/>
        <v>10800</v>
      </c>
    </row>
    <row r="796" spans="1:21" ht="14.1" customHeight="1">
      <c r="A796" s="54">
        <f t="shared" si="72"/>
        <v>796</v>
      </c>
      <c r="B796" s="72" t="s">
        <v>610</v>
      </c>
      <c r="C796" s="72"/>
      <c r="D796" s="425" t="s">
        <v>611</v>
      </c>
      <c r="E796" s="425">
        <v>2</v>
      </c>
      <c r="F796" s="86">
        <v>65</v>
      </c>
      <c r="G796" s="86" t="s">
        <v>309</v>
      </c>
      <c r="H796" s="86" t="s">
        <v>309</v>
      </c>
      <c r="I796" s="86" t="s">
        <v>229</v>
      </c>
      <c r="J796" s="86">
        <v>52.5</v>
      </c>
      <c r="K796" s="381">
        <f t="shared" si="73"/>
        <v>200</v>
      </c>
      <c r="L796" s="75">
        <v>200</v>
      </c>
      <c r="M796" s="75"/>
      <c r="N796" s="76" t="e">
        <f t="shared" si="74"/>
        <v>#DIV/0!</v>
      </c>
      <c r="O796" s="76">
        <f t="shared" si="75"/>
        <v>0</v>
      </c>
      <c r="P796" s="77">
        <f>IF(L796="nio",0,IF(L796&gt;0,VLOOKUP(H796,'3-Productie normen'!A:J,VLOOKUP(L796,'3-Productie normen'!$B$33:$C$38,2,FALSE),FALSE)))/VLOOKUP(B796,'2-Kosten per locatie'!$A$12:$C$33,3,FALSE)</f>
        <v>0</v>
      </c>
      <c r="Q796" s="77">
        <f t="shared" si="76"/>
        <v>0</v>
      </c>
      <c r="R796" s="78" t="str">
        <f>VLOOKUP(H796,'3-Productie normen'!A:L,12,FALSE)</f>
        <v>L</v>
      </c>
      <c r="S796" s="78"/>
      <c r="U796" s="41">
        <f t="shared" si="77"/>
        <v>10500</v>
      </c>
    </row>
    <row r="797" spans="1:21" ht="14.1" customHeight="1">
      <c r="A797" s="54">
        <f t="shared" si="72"/>
        <v>797</v>
      </c>
      <c r="B797" s="72" t="s">
        <v>610</v>
      </c>
      <c r="C797" s="72"/>
      <c r="D797" s="425" t="s">
        <v>611</v>
      </c>
      <c r="E797" s="425">
        <v>2</v>
      </c>
      <c r="F797" s="86">
        <v>66</v>
      </c>
      <c r="G797" s="86" t="s">
        <v>489</v>
      </c>
      <c r="H797" s="86" t="s">
        <v>100</v>
      </c>
      <c r="I797" s="86" t="s">
        <v>229</v>
      </c>
      <c r="J797" s="86">
        <v>4.54</v>
      </c>
      <c r="K797" s="381">
        <f t="shared" si="73"/>
        <v>0</v>
      </c>
      <c r="L797" s="75" t="s">
        <v>100</v>
      </c>
      <c r="M797" s="75"/>
      <c r="N797" s="76">
        <f t="shared" si="74"/>
        <v>0</v>
      </c>
      <c r="O797" s="76">
        <f t="shared" si="75"/>
        <v>0</v>
      </c>
      <c r="P797" s="77">
        <f>IF(L797="nio",0,IF(L797&gt;0,VLOOKUP(H797,'3-Productie normen'!A:J,VLOOKUP(L797,'3-Productie normen'!$B$33:$C$38,2,FALSE),FALSE)))/VLOOKUP(B797,'2-Kosten per locatie'!$A$12:$C$33,3,FALSE)</f>
        <v>0</v>
      </c>
      <c r="Q797" s="77">
        <f t="shared" si="76"/>
        <v>0</v>
      </c>
      <c r="R797" s="78">
        <f>VLOOKUP(H797,'3-Productie normen'!A:L,12,FALSE)</f>
        <v>0</v>
      </c>
      <c r="S797" s="78"/>
      <c r="U797" s="41">
        <f t="shared" si="77"/>
        <v>0</v>
      </c>
    </row>
    <row r="798" spans="1:21" ht="14.1" customHeight="1">
      <c r="A798" s="54">
        <f t="shared" si="72"/>
        <v>798</v>
      </c>
      <c r="B798" s="72" t="s">
        <v>610</v>
      </c>
      <c r="C798" s="72"/>
      <c r="D798" s="425" t="s">
        <v>611</v>
      </c>
      <c r="E798" s="425">
        <v>2</v>
      </c>
      <c r="F798" s="86">
        <v>67</v>
      </c>
      <c r="G798" s="86" t="s">
        <v>17</v>
      </c>
      <c r="H798" s="86" t="s">
        <v>17</v>
      </c>
      <c r="I798" s="86" t="s">
        <v>487</v>
      </c>
      <c r="J798" s="86">
        <v>17.2</v>
      </c>
      <c r="K798" s="381">
        <f t="shared" si="73"/>
        <v>400</v>
      </c>
      <c r="L798" s="75">
        <v>200</v>
      </c>
      <c r="M798" s="75">
        <v>200</v>
      </c>
      <c r="N798" s="76" t="e">
        <f t="shared" si="74"/>
        <v>#DIV/0!</v>
      </c>
      <c r="O798" s="76" t="e">
        <f t="shared" si="75"/>
        <v>#DIV/0!</v>
      </c>
      <c r="P798" s="77">
        <f>IF(L798="nio",0,IF(L798&gt;0,VLOOKUP(H798,'3-Productie normen'!A:J,VLOOKUP(L798,'3-Productie normen'!$B$33:$C$38,2,FALSE),FALSE)))/VLOOKUP(B798,'2-Kosten per locatie'!$A$12:$C$33,3,FALSE)</f>
        <v>0</v>
      </c>
      <c r="Q798" s="77">
        <f t="shared" si="76"/>
        <v>0</v>
      </c>
      <c r="R798" s="78" t="str">
        <f>VLOOKUP(H798,'3-Productie normen'!A:L,12,FALSE)</f>
        <v>S</v>
      </c>
      <c r="S798" s="78"/>
      <c r="U798" s="41">
        <f t="shared" si="77"/>
        <v>6880</v>
      </c>
    </row>
    <row r="799" spans="1:21" ht="14.1" customHeight="1">
      <c r="A799" s="54">
        <f t="shared" si="72"/>
        <v>799</v>
      </c>
      <c r="B799" s="72" t="s">
        <v>610</v>
      </c>
      <c r="C799" s="72"/>
      <c r="D799" s="425" t="s">
        <v>611</v>
      </c>
      <c r="E799" s="425">
        <v>2</v>
      </c>
      <c r="F799" s="86">
        <v>68</v>
      </c>
      <c r="G799" s="86" t="s">
        <v>625</v>
      </c>
      <c r="H799" s="86" t="s">
        <v>176</v>
      </c>
      <c r="I799" s="86" t="s">
        <v>229</v>
      </c>
      <c r="J799" s="86">
        <v>8.1</v>
      </c>
      <c r="K799" s="381">
        <f t="shared" si="73"/>
        <v>200</v>
      </c>
      <c r="L799" s="75">
        <v>200</v>
      </c>
      <c r="M799" s="75"/>
      <c r="N799" s="76" t="e">
        <f t="shared" si="74"/>
        <v>#DIV/0!</v>
      </c>
      <c r="O799" s="76">
        <f t="shared" si="75"/>
        <v>0</v>
      </c>
      <c r="P799" s="77">
        <f>IF(L799="nio",0,IF(L799&gt;0,VLOOKUP(H799,'3-Productie normen'!A:J,VLOOKUP(L799,'3-Productie normen'!$B$33:$C$38,2,FALSE),FALSE)))/VLOOKUP(B799,'2-Kosten per locatie'!$A$12:$C$33,3,FALSE)</f>
        <v>0</v>
      </c>
      <c r="Q799" s="77">
        <f t="shared" si="76"/>
        <v>0</v>
      </c>
      <c r="R799" s="78" t="str">
        <f>VLOOKUP(H799,'3-Productie normen'!A:L,12,FALSE)</f>
        <v>B</v>
      </c>
      <c r="S799" s="78"/>
      <c r="U799" s="41">
        <f t="shared" si="77"/>
        <v>1620</v>
      </c>
    </row>
    <row r="800" spans="1:21" ht="14.1" customHeight="1">
      <c r="A800" s="54">
        <f t="shared" si="72"/>
        <v>800</v>
      </c>
      <c r="B800" s="72" t="s">
        <v>610</v>
      </c>
      <c r="C800" s="72"/>
      <c r="D800" s="425" t="s">
        <v>611</v>
      </c>
      <c r="E800" s="425">
        <v>2</v>
      </c>
      <c r="F800" s="86">
        <v>69</v>
      </c>
      <c r="G800" s="86" t="s">
        <v>485</v>
      </c>
      <c r="H800" s="86" t="s">
        <v>259</v>
      </c>
      <c r="I800" s="86" t="s">
        <v>229</v>
      </c>
      <c r="J800" s="86">
        <v>81.760000000000005</v>
      </c>
      <c r="K800" s="381">
        <f t="shared" si="73"/>
        <v>200</v>
      </c>
      <c r="L800" s="75">
        <v>200</v>
      </c>
      <c r="M800" s="75"/>
      <c r="N800" s="76" t="e">
        <f t="shared" si="74"/>
        <v>#DIV/0!</v>
      </c>
      <c r="O800" s="76">
        <f t="shared" si="75"/>
        <v>0</v>
      </c>
      <c r="P800" s="77">
        <f>IF(L800="nio",0,IF(L800&gt;0,VLOOKUP(H800,'3-Productie normen'!A:J,VLOOKUP(L800,'3-Productie normen'!$B$33:$C$38,2,FALSE),FALSE)))/VLOOKUP(B800,'2-Kosten per locatie'!$A$12:$C$33,3,FALSE)</f>
        <v>0</v>
      </c>
      <c r="Q800" s="77">
        <f t="shared" si="76"/>
        <v>0</v>
      </c>
      <c r="R800" s="78" t="str">
        <f>VLOOKUP(H800,'3-Productie normen'!A:L,12,FALSE)</f>
        <v>V</v>
      </c>
      <c r="S800" s="78"/>
      <c r="U800" s="41">
        <f t="shared" si="77"/>
        <v>16352.000000000002</v>
      </c>
    </row>
    <row r="801" spans="1:21" ht="14.1" customHeight="1">
      <c r="A801" s="54">
        <f t="shared" si="72"/>
        <v>801</v>
      </c>
      <c r="B801" s="72" t="s">
        <v>610</v>
      </c>
      <c r="C801" s="72"/>
      <c r="D801" s="425" t="s">
        <v>611</v>
      </c>
      <c r="E801" s="425">
        <v>2</v>
      </c>
      <c r="F801" s="86">
        <v>70</v>
      </c>
      <c r="G801" s="86" t="s">
        <v>309</v>
      </c>
      <c r="H801" s="86" t="s">
        <v>309</v>
      </c>
      <c r="I801" s="86" t="s">
        <v>229</v>
      </c>
      <c r="J801" s="86">
        <v>54.4</v>
      </c>
      <c r="K801" s="381">
        <f t="shared" si="73"/>
        <v>200</v>
      </c>
      <c r="L801" s="75">
        <v>200</v>
      </c>
      <c r="M801" s="75"/>
      <c r="N801" s="76" t="e">
        <f t="shared" si="74"/>
        <v>#DIV/0!</v>
      </c>
      <c r="O801" s="76">
        <f t="shared" si="75"/>
        <v>0</v>
      </c>
      <c r="P801" s="77">
        <f>IF(L801="nio",0,IF(L801&gt;0,VLOOKUP(H801,'3-Productie normen'!A:J,VLOOKUP(L801,'3-Productie normen'!$B$33:$C$38,2,FALSE),FALSE)))/VLOOKUP(B801,'2-Kosten per locatie'!$A$12:$C$33,3,FALSE)</f>
        <v>0</v>
      </c>
      <c r="Q801" s="77">
        <f t="shared" si="76"/>
        <v>0</v>
      </c>
      <c r="R801" s="78" t="str">
        <f>VLOOKUP(H801,'3-Productie normen'!A:L,12,FALSE)</f>
        <v>L</v>
      </c>
      <c r="S801" s="78"/>
      <c r="U801" s="41">
        <f t="shared" si="77"/>
        <v>10880</v>
      </c>
    </row>
    <row r="802" spans="1:21" ht="14.1" customHeight="1">
      <c r="A802" s="54">
        <f t="shared" si="72"/>
        <v>802</v>
      </c>
      <c r="B802" s="72" t="s">
        <v>610</v>
      </c>
      <c r="C802" s="72"/>
      <c r="D802" s="425" t="s">
        <v>611</v>
      </c>
      <c r="E802" s="425">
        <v>2</v>
      </c>
      <c r="F802" s="86">
        <v>71</v>
      </c>
      <c r="G802" s="86" t="s">
        <v>309</v>
      </c>
      <c r="H802" s="86" t="s">
        <v>309</v>
      </c>
      <c r="I802" s="86" t="s">
        <v>229</v>
      </c>
      <c r="J802" s="86">
        <v>54.7</v>
      </c>
      <c r="K802" s="381">
        <f t="shared" si="73"/>
        <v>200</v>
      </c>
      <c r="L802" s="75">
        <v>200</v>
      </c>
      <c r="M802" s="75"/>
      <c r="N802" s="76" t="e">
        <f t="shared" si="74"/>
        <v>#DIV/0!</v>
      </c>
      <c r="O802" s="76">
        <f t="shared" si="75"/>
        <v>0</v>
      </c>
      <c r="P802" s="77">
        <f>IF(L802="nio",0,IF(L802&gt;0,VLOOKUP(H802,'3-Productie normen'!A:J,VLOOKUP(L802,'3-Productie normen'!$B$33:$C$38,2,FALSE),FALSE)))/VLOOKUP(B802,'2-Kosten per locatie'!$A$12:$C$33,3,FALSE)</f>
        <v>0</v>
      </c>
      <c r="Q802" s="77">
        <f t="shared" si="76"/>
        <v>0</v>
      </c>
      <c r="R802" s="78" t="str">
        <f>VLOOKUP(H802,'3-Productie normen'!A:L,12,FALSE)</f>
        <v>L</v>
      </c>
      <c r="S802" s="78"/>
      <c r="U802" s="41">
        <f t="shared" si="77"/>
        <v>10940</v>
      </c>
    </row>
    <row r="803" spans="1:21" ht="14.1" customHeight="1">
      <c r="A803" s="54">
        <f t="shared" si="72"/>
        <v>803</v>
      </c>
      <c r="B803" s="72" t="s">
        <v>610</v>
      </c>
      <c r="C803" s="72"/>
      <c r="D803" s="425" t="s">
        <v>611</v>
      </c>
      <c r="E803" s="425">
        <v>2</v>
      </c>
      <c r="F803" s="86">
        <v>72</v>
      </c>
      <c r="G803" s="86" t="s">
        <v>309</v>
      </c>
      <c r="H803" s="86" t="s">
        <v>309</v>
      </c>
      <c r="I803" s="86" t="s">
        <v>229</v>
      </c>
      <c r="J803" s="86">
        <v>54.7</v>
      </c>
      <c r="K803" s="381">
        <f t="shared" si="73"/>
        <v>200</v>
      </c>
      <c r="L803" s="75">
        <v>200</v>
      </c>
      <c r="M803" s="75"/>
      <c r="N803" s="76" t="e">
        <f t="shared" si="74"/>
        <v>#DIV/0!</v>
      </c>
      <c r="O803" s="76">
        <f t="shared" si="75"/>
        <v>0</v>
      </c>
      <c r="P803" s="77">
        <f>IF(L803="nio",0,IF(L803&gt;0,VLOOKUP(H803,'3-Productie normen'!A:J,VLOOKUP(L803,'3-Productie normen'!$B$33:$C$38,2,FALSE),FALSE)))/VLOOKUP(B803,'2-Kosten per locatie'!$A$12:$C$33,3,FALSE)</f>
        <v>0</v>
      </c>
      <c r="Q803" s="77">
        <f t="shared" si="76"/>
        <v>0</v>
      </c>
      <c r="R803" s="78" t="str">
        <f>VLOOKUP(H803,'3-Productie normen'!A:L,12,FALSE)</f>
        <v>L</v>
      </c>
      <c r="S803" s="78"/>
      <c r="U803" s="41">
        <f t="shared" si="77"/>
        <v>10940</v>
      </c>
    </row>
    <row r="804" spans="1:21" ht="14.1" customHeight="1">
      <c r="A804" s="54">
        <f t="shared" si="72"/>
        <v>804</v>
      </c>
      <c r="B804" s="72" t="s">
        <v>610</v>
      </c>
      <c r="C804" s="72"/>
      <c r="D804" s="425" t="s">
        <v>611</v>
      </c>
      <c r="E804" s="425">
        <v>2</v>
      </c>
      <c r="F804" s="86">
        <v>73</v>
      </c>
      <c r="G804" s="86" t="s">
        <v>645</v>
      </c>
      <c r="H804" s="86" t="s">
        <v>176</v>
      </c>
      <c r="I804" s="86" t="s">
        <v>229</v>
      </c>
      <c r="J804" s="86">
        <v>19.2</v>
      </c>
      <c r="K804" s="381">
        <f t="shared" si="73"/>
        <v>200</v>
      </c>
      <c r="L804" s="75">
        <v>200</v>
      </c>
      <c r="M804" s="75"/>
      <c r="N804" s="76" t="e">
        <f t="shared" si="74"/>
        <v>#DIV/0!</v>
      </c>
      <c r="O804" s="76">
        <f t="shared" si="75"/>
        <v>0</v>
      </c>
      <c r="P804" s="77">
        <f>IF(L804="nio",0,IF(L804&gt;0,VLOOKUP(H804,'3-Productie normen'!A:J,VLOOKUP(L804,'3-Productie normen'!$B$33:$C$38,2,FALSE),FALSE)))/VLOOKUP(B804,'2-Kosten per locatie'!$A$12:$C$33,3,FALSE)</f>
        <v>0</v>
      </c>
      <c r="Q804" s="77">
        <f t="shared" si="76"/>
        <v>0</v>
      </c>
      <c r="R804" s="78" t="str">
        <f>VLOOKUP(H804,'3-Productie normen'!A:L,12,FALSE)</f>
        <v>B</v>
      </c>
      <c r="S804" s="78"/>
      <c r="U804" s="41">
        <f t="shared" si="77"/>
        <v>3840</v>
      </c>
    </row>
    <row r="805" spans="1:21" ht="14.1" customHeight="1">
      <c r="A805" s="54">
        <f t="shared" si="72"/>
        <v>805</v>
      </c>
      <c r="B805" s="72" t="s">
        <v>610</v>
      </c>
      <c r="C805" s="72"/>
      <c r="D805" s="425" t="s">
        <v>611</v>
      </c>
      <c r="E805" s="425">
        <v>2</v>
      </c>
      <c r="F805" s="86">
        <v>74</v>
      </c>
      <c r="G805" s="86" t="s">
        <v>646</v>
      </c>
      <c r="H805" s="86" t="s">
        <v>176</v>
      </c>
      <c r="I805" s="86" t="s">
        <v>229</v>
      </c>
      <c r="J805" s="86">
        <v>9.9</v>
      </c>
      <c r="K805" s="381">
        <f t="shared" si="73"/>
        <v>200</v>
      </c>
      <c r="L805" s="75">
        <v>200</v>
      </c>
      <c r="M805" s="75"/>
      <c r="N805" s="76" t="e">
        <f t="shared" si="74"/>
        <v>#DIV/0!</v>
      </c>
      <c r="O805" s="76">
        <f t="shared" si="75"/>
        <v>0</v>
      </c>
      <c r="P805" s="77">
        <f>IF(L805="nio",0,IF(L805&gt;0,VLOOKUP(H805,'3-Productie normen'!A:J,VLOOKUP(L805,'3-Productie normen'!$B$33:$C$38,2,FALSE),FALSE)))/VLOOKUP(B805,'2-Kosten per locatie'!$A$12:$C$33,3,FALSE)</f>
        <v>0</v>
      </c>
      <c r="Q805" s="77">
        <f t="shared" si="76"/>
        <v>0</v>
      </c>
      <c r="R805" s="78" t="str">
        <f>VLOOKUP(H805,'3-Productie normen'!A:L,12,FALSE)</f>
        <v>B</v>
      </c>
      <c r="S805" s="78"/>
      <c r="U805" s="41">
        <f t="shared" si="77"/>
        <v>1980</v>
      </c>
    </row>
    <row r="806" spans="1:21" ht="14.1" customHeight="1">
      <c r="A806" s="54">
        <f t="shared" si="72"/>
        <v>806</v>
      </c>
      <c r="B806" s="72" t="s">
        <v>610</v>
      </c>
      <c r="C806" s="72"/>
      <c r="D806" s="425" t="s">
        <v>611</v>
      </c>
      <c r="E806" s="425">
        <v>2</v>
      </c>
      <c r="F806" s="86">
        <v>75</v>
      </c>
      <c r="G806" s="86" t="s">
        <v>647</v>
      </c>
      <c r="H806" s="86" t="s">
        <v>176</v>
      </c>
      <c r="I806" s="86" t="s">
        <v>229</v>
      </c>
      <c r="J806" s="86">
        <v>10.6</v>
      </c>
      <c r="K806" s="381">
        <f t="shared" si="73"/>
        <v>200</v>
      </c>
      <c r="L806" s="75">
        <v>200</v>
      </c>
      <c r="M806" s="75"/>
      <c r="N806" s="76" t="e">
        <f t="shared" si="74"/>
        <v>#DIV/0!</v>
      </c>
      <c r="O806" s="76">
        <f t="shared" si="75"/>
        <v>0</v>
      </c>
      <c r="P806" s="77">
        <f>IF(L806="nio",0,IF(L806&gt;0,VLOOKUP(H806,'3-Productie normen'!A:J,VLOOKUP(L806,'3-Productie normen'!$B$33:$C$38,2,FALSE),FALSE)))/VLOOKUP(B806,'2-Kosten per locatie'!$A$12:$C$33,3,FALSE)</f>
        <v>0</v>
      </c>
      <c r="Q806" s="77">
        <f t="shared" si="76"/>
        <v>0</v>
      </c>
      <c r="R806" s="78" t="str">
        <f>VLOOKUP(H806,'3-Productie normen'!A:L,12,FALSE)</f>
        <v>B</v>
      </c>
      <c r="S806" s="78"/>
      <c r="U806" s="41">
        <f t="shared" si="77"/>
        <v>2120</v>
      </c>
    </row>
    <row r="807" spans="1:21" ht="14.1" customHeight="1">
      <c r="A807" s="54">
        <f t="shared" si="72"/>
        <v>807</v>
      </c>
      <c r="B807" s="72" t="s">
        <v>620</v>
      </c>
      <c r="C807" s="72"/>
      <c r="D807" s="425" t="s">
        <v>611</v>
      </c>
      <c r="E807" s="425">
        <v>2</v>
      </c>
      <c r="F807" s="86" t="s">
        <v>648</v>
      </c>
      <c r="G807" s="86" t="s">
        <v>649</v>
      </c>
      <c r="H807" s="86" t="s">
        <v>256</v>
      </c>
      <c r="I807" s="86" t="s">
        <v>229</v>
      </c>
      <c r="J807" s="86">
        <v>81.400000000000006</v>
      </c>
      <c r="K807" s="381">
        <f t="shared" si="73"/>
        <v>255</v>
      </c>
      <c r="L807" s="75">
        <v>255</v>
      </c>
      <c r="M807" s="75"/>
      <c r="N807" s="76" t="e">
        <f t="shared" si="74"/>
        <v>#DIV/0!</v>
      </c>
      <c r="O807" s="76">
        <f t="shared" si="75"/>
        <v>0</v>
      </c>
      <c r="P807" s="77">
        <f>IF(L807="nio",0,IF(L807&gt;0,VLOOKUP(H807,'3-Productie normen'!A:J,VLOOKUP(L807,'3-Productie normen'!$B$33:$C$38,2,FALSE),FALSE)))/VLOOKUP(B807,'2-Kosten per locatie'!$A$12:$C$33,3,FALSE)</f>
        <v>0</v>
      </c>
      <c r="Q807" s="77">
        <f t="shared" si="76"/>
        <v>0</v>
      </c>
      <c r="R807" s="78" t="str">
        <f>VLOOKUP(H807,'3-Productie normen'!A:L,12,FALSE)</f>
        <v>V</v>
      </c>
      <c r="S807" s="78"/>
      <c r="U807" s="41">
        <f t="shared" si="77"/>
        <v>20757</v>
      </c>
    </row>
    <row r="808" spans="1:21" ht="14.1" customHeight="1">
      <c r="A808" s="54">
        <f t="shared" si="72"/>
        <v>808</v>
      </c>
      <c r="B808" s="72" t="s">
        <v>620</v>
      </c>
      <c r="C808" s="72"/>
      <c r="D808" s="425" t="s">
        <v>611</v>
      </c>
      <c r="E808" s="425">
        <v>2</v>
      </c>
      <c r="F808" s="86" t="s">
        <v>650</v>
      </c>
      <c r="G808" s="86" t="s">
        <v>651</v>
      </c>
      <c r="H808" s="86" t="s">
        <v>256</v>
      </c>
      <c r="I808" s="86" t="s">
        <v>229</v>
      </c>
      <c r="J808" s="86">
        <v>82</v>
      </c>
      <c r="K808" s="381">
        <f t="shared" si="73"/>
        <v>255</v>
      </c>
      <c r="L808" s="75">
        <v>255</v>
      </c>
      <c r="M808" s="75"/>
      <c r="N808" s="76" t="e">
        <f t="shared" si="74"/>
        <v>#DIV/0!</v>
      </c>
      <c r="O808" s="76">
        <f t="shared" si="75"/>
        <v>0</v>
      </c>
      <c r="P808" s="77">
        <f>IF(L808="nio",0,IF(L808&gt;0,VLOOKUP(H808,'3-Productie normen'!A:J,VLOOKUP(L808,'3-Productie normen'!$B$33:$C$38,2,FALSE),FALSE)))/VLOOKUP(B808,'2-Kosten per locatie'!$A$12:$C$33,3,FALSE)</f>
        <v>0</v>
      </c>
      <c r="Q808" s="77">
        <f t="shared" si="76"/>
        <v>0</v>
      </c>
      <c r="R808" s="78" t="str">
        <f>VLOOKUP(H808,'3-Productie normen'!A:L,12,FALSE)</f>
        <v>V</v>
      </c>
      <c r="S808" s="78"/>
      <c r="U808" s="41">
        <f t="shared" si="77"/>
        <v>20910</v>
      </c>
    </row>
    <row r="809" spans="1:21" ht="14.1" customHeight="1">
      <c r="A809" s="54">
        <f t="shared" si="72"/>
        <v>809</v>
      </c>
      <c r="B809" s="72" t="s">
        <v>610</v>
      </c>
      <c r="C809" s="72"/>
      <c r="D809" s="425" t="s">
        <v>611</v>
      </c>
      <c r="E809" s="425">
        <v>2</v>
      </c>
      <c r="F809" s="86">
        <v>78</v>
      </c>
      <c r="G809" s="86" t="s">
        <v>17</v>
      </c>
      <c r="H809" s="86" t="s">
        <v>17</v>
      </c>
      <c r="I809" s="86" t="s">
        <v>487</v>
      </c>
      <c r="J809" s="86">
        <v>4.71</v>
      </c>
      <c r="K809" s="381">
        <f t="shared" si="73"/>
        <v>400</v>
      </c>
      <c r="L809" s="75">
        <v>200</v>
      </c>
      <c r="M809" s="75">
        <v>200</v>
      </c>
      <c r="N809" s="76" t="e">
        <f t="shared" si="74"/>
        <v>#DIV/0!</v>
      </c>
      <c r="O809" s="76" t="e">
        <f t="shared" si="75"/>
        <v>#DIV/0!</v>
      </c>
      <c r="P809" s="77">
        <f>IF(L809="nio",0,IF(L809&gt;0,VLOOKUP(H809,'3-Productie normen'!A:J,VLOOKUP(L809,'3-Productie normen'!$B$33:$C$38,2,FALSE),FALSE)))/VLOOKUP(B809,'2-Kosten per locatie'!$A$12:$C$33,3,FALSE)</f>
        <v>0</v>
      </c>
      <c r="Q809" s="77">
        <f t="shared" si="76"/>
        <v>0</v>
      </c>
      <c r="R809" s="78" t="str">
        <f>VLOOKUP(H809,'3-Productie normen'!A:L,12,FALSE)</f>
        <v>S</v>
      </c>
      <c r="S809" s="78"/>
      <c r="U809" s="41">
        <f t="shared" si="77"/>
        <v>1884</v>
      </c>
    </row>
    <row r="810" spans="1:21" ht="14.1" customHeight="1">
      <c r="A810" s="54">
        <f t="shared" si="72"/>
        <v>810</v>
      </c>
      <c r="B810" s="72" t="s">
        <v>620</v>
      </c>
      <c r="C810" s="72"/>
      <c r="D810" s="425" t="s">
        <v>611</v>
      </c>
      <c r="E810" s="425">
        <v>2</v>
      </c>
      <c r="F810" s="86">
        <v>79</v>
      </c>
      <c r="G810" s="86" t="s">
        <v>17</v>
      </c>
      <c r="H810" s="86" t="s">
        <v>17</v>
      </c>
      <c r="I810" s="86" t="s">
        <v>487</v>
      </c>
      <c r="J810" s="86">
        <v>4.5</v>
      </c>
      <c r="K810" s="381">
        <f t="shared" si="73"/>
        <v>455</v>
      </c>
      <c r="L810" s="75">
        <v>255</v>
      </c>
      <c r="M810" s="75">
        <v>200</v>
      </c>
      <c r="N810" s="76" t="e">
        <f t="shared" si="74"/>
        <v>#DIV/0!</v>
      </c>
      <c r="O810" s="76" t="e">
        <f t="shared" si="75"/>
        <v>#DIV/0!</v>
      </c>
      <c r="P810" s="77">
        <f>IF(L810="nio",0,IF(L810&gt;0,VLOOKUP(H810,'3-Productie normen'!A:J,VLOOKUP(L810,'3-Productie normen'!$B$33:$C$38,2,FALSE),FALSE)))/VLOOKUP(B810,'2-Kosten per locatie'!$A$12:$C$33,3,FALSE)</f>
        <v>0</v>
      </c>
      <c r="Q810" s="77">
        <f t="shared" si="76"/>
        <v>0</v>
      </c>
      <c r="R810" s="78" t="str">
        <f>VLOOKUP(H810,'3-Productie normen'!A:L,12,FALSE)</f>
        <v>S</v>
      </c>
      <c r="S810" s="78"/>
      <c r="U810" s="41">
        <f t="shared" si="77"/>
        <v>2047.5</v>
      </c>
    </row>
    <row r="811" spans="1:21" ht="14.1" customHeight="1">
      <c r="A811" s="54">
        <f t="shared" si="72"/>
        <v>811</v>
      </c>
      <c r="B811" s="72" t="s">
        <v>610</v>
      </c>
      <c r="C811" s="72"/>
      <c r="D811" s="425" t="s">
        <v>611</v>
      </c>
      <c r="E811" s="425">
        <v>2</v>
      </c>
      <c r="F811" s="86">
        <v>80</v>
      </c>
      <c r="G811" s="86" t="s">
        <v>489</v>
      </c>
      <c r="H811" s="86" t="s">
        <v>100</v>
      </c>
      <c r="I811" s="86" t="s">
        <v>229</v>
      </c>
      <c r="J811" s="86">
        <v>3</v>
      </c>
      <c r="K811" s="381">
        <f t="shared" si="73"/>
        <v>0</v>
      </c>
      <c r="L811" s="75" t="s">
        <v>100</v>
      </c>
      <c r="M811" s="75"/>
      <c r="N811" s="76">
        <f t="shared" si="74"/>
        <v>0</v>
      </c>
      <c r="O811" s="76">
        <f t="shared" si="75"/>
        <v>0</v>
      </c>
      <c r="P811" s="77">
        <f>IF(L811="nio",0,IF(L811&gt;0,VLOOKUP(H811,'3-Productie normen'!A:J,VLOOKUP(L811,'3-Productie normen'!$B$33:$C$38,2,FALSE),FALSE)))/VLOOKUP(B811,'2-Kosten per locatie'!$A$12:$C$33,3,FALSE)</f>
        <v>0</v>
      </c>
      <c r="Q811" s="77">
        <f t="shared" si="76"/>
        <v>0</v>
      </c>
      <c r="R811" s="78">
        <f>VLOOKUP(H811,'3-Productie normen'!A:L,12,FALSE)</f>
        <v>0</v>
      </c>
      <c r="S811" s="78"/>
      <c r="U811" s="41">
        <f t="shared" si="77"/>
        <v>0</v>
      </c>
    </row>
    <row r="812" spans="1:21" ht="14.1" customHeight="1">
      <c r="A812" s="54">
        <f t="shared" si="72"/>
        <v>812</v>
      </c>
      <c r="B812" s="72" t="s">
        <v>620</v>
      </c>
      <c r="C812" s="72"/>
      <c r="D812" s="425" t="s">
        <v>611</v>
      </c>
      <c r="E812" s="425">
        <v>2</v>
      </c>
      <c r="F812" s="86" t="s">
        <v>652</v>
      </c>
      <c r="G812" s="86" t="s">
        <v>653</v>
      </c>
      <c r="H812" s="86" t="s">
        <v>309</v>
      </c>
      <c r="I812" s="86" t="s">
        <v>229</v>
      </c>
      <c r="J812" s="86">
        <v>48.8</v>
      </c>
      <c r="K812" s="381">
        <f t="shared" si="73"/>
        <v>200</v>
      </c>
      <c r="L812" s="75">
        <v>200</v>
      </c>
      <c r="M812" s="75"/>
      <c r="N812" s="76" t="e">
        <f t="shared" si="74"/>
        <v>#DIV/0!</v>
      </c>
      <c r="O812" s="76">
        <f t="shared" si="75"/>
        <v>0</v>
      </c>
      <c r="P812" s="77">
        <f>IF(L812="nio",0,IF(L812&gt;0,VLOOKUP(H812,'3-Productie normen'!A:J,VLOOKUP(L812,'3-Productie normen'!$B$33:$C$38,2,FALSE),FALSE)))/VLOOKUP(B812,'2-Kosten per locatie'!$A$12:$C$33,3,FALSE)</f>
        <v>0</v>
      </c>
      <c r="Q812" s="77">
        <f t="shared" si="76"/>
        <v>0</v>
      </c>
      <c r="R812" s="78" t="str">
        <f>VLOOKUP(H812,'3-Productie normen'!A:L,12,FALSE)</f>
        <v>L</v>
      </c>
      <c r="S812" s="78"/>
      <c r="U812" s="41">
        <f t="shared" si="77"/>
        <v>9760</v>
      </c>
    </row>
    <row r="813" spans="1:21" ht="14.1" customHeight="1">
      <c r="A813" s="54">
        <f t="shared" si="72"/>
        <v>813</v>
      </c>
      <c r="B813" s="72" t="s">
        <v>610</v>
      </c>
      <c r="C813" s="72"/>
      <c r="D813" s="425" t="s">
        <v>611</v>
      </c>
      <c r="E813" s="425">
        <v>2</v>
      </c>
      <c r="F813" s="86">
        <v>82</v>
      </c>
      <c r="G813" s="86" t="s">
        <v>654</v>
      </c>
      <c r="H813" s="86" t="s">
        <v>100</v>
      </c>
      <c r="I813" s="86" t="s">
        <v>239</v>
      </c>
      <c r="J813" s="86">
        <v>20.5</v>
      </c>
      <c r="K813" s="381">
        <f t="shared" si="73"/>
        <v>0</v>
      </c>
      <c r="L813" s="75" t="s">
        <v>100</v>
      </c>
      <c r="M813" s="75"/>
      <c r="N813" s="76">
        <f t="shared" si="74"/>
        <v>0</v>
      </c>
      <c r="O813" s="76">
        <f t="shared" si="75"/>
        <v>0</v>
      </c>
      <c r="P813" s="77">
        <f>IF(L813="nio",0,IF(L813&gt;0,VLOOKUP(H813,'3-Productie normen'!A:J,VLOOKUP(L813,'3-Productie normen'!$B$33:$C$38,2,FALSE),FALSE)))/VLOOKUP(B813,'2-Kosten per locatie'!$A$12:$C$33,3,FALSE)</f>
        <v>0</v>
      </c>
      <c r="Q813" s="77">
        <f t="shared" si="76"/>
        <v>0</v>
      </c>
      <c r="R813" s="78">
        <f>VLOOKUP(H813,'3-Productie normen'!A:L,12,FALSE)</f>
        <v>0</v>
      </c>
      <c r="S813" s="78"/>
      <c r="U813" s="41">
        <f t="shared" si="77"/>
        <v>0</v>
      </c>
    </row>
    <row r="814" spans="1:21" ht="14.1" customHeight="1">
      <c r="A814" s="54">
        <f t="shared" si="72"/>
        <v>814</v>
      </c>
      <c r="B814" s="72" t="s">
        <v>610</v>
      </c>
      <c r="C814" s="72"/>
      <c r="D814" s="425" t="s">
        <v>611</v>
      </c>
      <c r="E814" s="425">
        <v>2</v>
      </c>
      <c r="F814" s="86" t="s">
        <v>655</v>
      </c>
      <c r="G814" s="86" t="s">
        <v>656</v>
      </c>
      <c r="H814" s="86" t="s">
        <v>100</v>
      </c>
      <c r="I814" s="86" t="s">
        <v>229</v>
      </c>
      <c r="J814" s="86">
        <v>14.4</v>
      </c>
      <c r="K814" s="381">
        <f t="shared" si="73"/>
        <v>0</v>
      </c>
      <c r="L814" s="75" t="s">
        <v>100</v>
      </c>
      <c r="M814" s="75"/>
      <c r="N814" s="76">
        <f t="shared" si="74"/>
        <v>0</v>
      </c>
      <c r="O814" s="76">
        <f t="shared" si="75"/>
        <v>0</v>
      </c>
      <c r="P814" s="77">
        <f>IF(L814="nio",0,IF(L814&gt;0,VLOOKUP(H814,'3-Productie normen'!A:J,VLOOKUP(L814,'3-Productie normen'!$B$33:$C$38,2,FALSE),FALSE)))/VLOOKUP(B814,'2-Kosten per locatie'!$A$12:$C$33,3,FALSE)</f>
        <v>0</v>
      </c>
      <c r="Q814" s="77">
        <f t="shared" si="76"/>
        <v>0</v>
      </c>
      <c r="R814" s="78">
        <f>VLOOKUP(H814,'3-Productie normen'!A:L,12,FALSE)</f>
        <v>0</v>
      </c>
      <c r="S814" s="78"/>
      <c r="U814" s="41">
        <f t="shared" si="77"/>
        <v>0</v>
      </c>
    </row>
    <row r="815" spans="1:21" ht="14.1" customHeight="1">
      <c r="A815" s="54">
        <f t="shared" si="72"/>
        <v>815</v>
      </c>
      <c r="B815" s="72" t="s">
        <v>610</v>
      </c>
      <c r="C815" s="72"/>
      <c r="D815" s="425" t="s">
        <v>611</v>
      </c>
      <c r="E815" s="425">
        <v>2</v>
      </c>
      <c r="F815" s="86">
        <v>84</v>
      </c>
      <c r="G815" s="86" t="s">
        <v>489</v>
      </c>
      <c r="H815" s="86" t="s">
        <v>100</v>
      </c>
      <c r="I815" s="86" t="s">
        <v>229</v>
      </c>
      <c r="J815" s="86">
        <v>4.5</v>
      </c>
      <c r="K815" s="381">
        <f t="shared" si="73"/>
        <v>0</v>
      </c>
      <c r="L815" s="75" t="s">
        <v>100</v>
      </c>
      <c r="M815" s="75"/>
      <c r="N815" s="76">
        <f t="shared" si="74"/>
        <v>0</v>
      </c>
      <c r="O815" s="76">
        <f t="shared" si="75"/>
        <v>0</v>
      </c>
      <c r="P815" s="77">
        <f>IF(L815="nio",0,IF(L815&gt;0,VLOOKUP(H815,'3-Productie normen'!A:J,VLOOKUP(L815,'3-Productie normen'!$B$33:$C$38,2,FALSE),FALSE)))/VLOOKUP(B815,'2-Kosten per locatie'!$A$12:$C$33,3,FALSE)</f>
        <v>0</v>
      </c>
      <c r="Q815" s="77">
        <f t="shared" si="76"/>
        <v>0</v>
      </c>
      <c r="R815" s="78">
        <f>VLOOKUP(H815,'3-Productie normen'!A:L,12,FALSE)</f>
        <v>0</v>
      </c>
      <c r="S815" s="78"/>
      <c r="U815" s="41">
        <f t="shared" si="77"/>
        <v>0</v>
      </c>
    </row>
    <row r="816" spans="1:21" ht="14.1" customHeight="1">
      <c r="A816" s="54">
        <f t="shared" si="72"/>
        <v>816</v>
      </c>
      <c r="B816" s="72" t="s">
        <v>610</v>
      </c>
      <c r="C816" s="72"/>
      <c r="D816" s="425" t="s">
        <v>611</v>
      </c>
      <c r="E816" s="425">
        <v>2</v>
      </c>
      <c r="F816" s="86">
        <v>85</v>
      </c>
      <c r="G816" s="86" t="s">
        <v>485</v>
      </c>
      <c r="H816" s="86" t="s">
        <v>259</v>
      </c>
      <c r="I816" s="86" t="s">
        <v>229</v>
      </c>
      <c r="J816" s="86">
        <v>18.34</v>
      </c>
      <c r="K816" s="381">
        <f t="shared" si="73"/>
        <v>200</v>
      </c>
      <c r="L816" s="75">
        <v>200</v>
      </c>
      <c r="M816" s="75"/>
      <c r="N816" s="76" t="e">
        <f t="shared" si="74"/>
        <v>#DIV/0!</v>
      </c>
      <c r="O816" s="76">
        <f t="shared" si="75"/>
        <v>0</v>
      </c>
      <c r="P816" s="77">
        <f>IF(L816="nio",0,IF(L816&gt;0,VLOOKUP(H816,'3-Productie normen'!A:J,VLOOKUP(L816,'3-Productie normen'!$B$33:$C$38,2,FALSE),FALSE)))/VLOOKUP(B816,'2-Kosten per locatie'!$A$12:$C$33,3,FALSE)</f>
        <v>0</v>
      </c>
      <c r="Q816" s="77">
        <f t="shared" si="76"/>
        <v>0</v>
      </c>
      <c r="R816" s="78" t="str">
        <f>VLOOKUP(H816,'3-Productie normen'!A:L,12,FALSE)</f>
        <v>V</v>
      </c>
      <c r="S816" s="78"/>
      <c r="U816" s="41">
        <f t="shared" si="77"/>
        <v>3668</v>
      </c>
    </row>
    <row r="817" spans="1:21" ht="14.1" customHeight="1">
      <c r="A817" s="54">
        <f t="shared" si="72"/>
        <v>817</v>
      </c>
      <c r="B817" s="72" t="s">
        <v>610</v>
      </c>
      <c r="C817" s="72"/>
      <c r="D817" s="425" t="s">
        <v>611</v>
      </c>
      <c r="E817" s="425">
        <v>2</v>
      </c>
      <c r="F817" s="86">
        <v>85</v>
      </c>
      <c r="G817" s="86" t="s">
        <v>485</v>
      </c>
      <c r="H817" s="86" t="s">
        <v>259</v>
      </c>
      <c r="I817" s="86" t="s">
        <v>229</v>
      </c>
      <c r="J817" s="86">
        <v>18.34</v>
      </c>
      <c r="K817" s="381">
        <f t="shared" si="73"/>
        <v>200</v>
      </c>
      <c r="L817" s="75">
        <v>200</v>
      </c>
      <c r="M817" s="75"/>
      <c r="N817" s="76" t="e">
        <f t="shared" si="74"/>
        <v>#DIV/0!</v>
      </c>
      <c r="O817" s="76">
        <f t="shared" si="75"/>
        <v>0</v>
      </c>
      <c r="P817" s="77">
        <f>IF(L817="nio",0,IF(L817&gt;0,VLOOKUP(H817,'3-Productie normen'!A:J,VLOOKUP(L817,'3-Productie normen'!$B$33:$C$38,2,FALSE),FALSE)))/VLOOKUP(B817,'2-Kosten per locatie'!$A$12:$C$33,3,FALSE)</f>
        <v>0</v>
      </c>
      <c r="Q817" s="77">
        <f t="shared" si="76"/>
        <v>0</v>
      </c>
      <c r="R817" s="78" t="str">
        <f>VLOOKUP(H817,'3-Productie normen'!A:L,12,FALSE)</f>
        <v>V</v>
      </c>
      <c r="S817" s="78"/>
      <c r="U817" s="41">
        <f t="shared" si="77"/>
        <v>3668</v>
      </c>
    </row>
    <row r="818" spans="1:21" ht="14.1" customHeight="1">
      <c r="A818" s="54">
        <f t="shared" si="72"/>
        <v>818</v>
      </c>
      <c r="B818" s="72" t="s">
        <v>610</v>
      </c>
      <c r="C818" s="72"/>
      <c r="D818" s="425" t="s">
        <v>611</v>
      </c>
      <c r="E818" s="425">
        <v>3</v>
      </c>
      <c r="F818" s="86">
        <v>86</v>
      </c>
      <c r="G818" s="86" t="s">
        <v>657</v>
      </c>
      <c r="H818" s="86" t="s">
        <v>256</v>
      </c>
      <c r="I818" s="86" t="s">
        <v>229</v>
      </c>
      <c r="J818" s="86">
        <v>24.95</v>
      </c>
      <c r="K818" s="381">
        <f t="shared" si="73"/>
        <v>200</v>
      </c>
      <c r="L818" s="75">
        <v>200</v>
      </c>
      <c r="M818" s="75"/>
      <c r="N818" s="76" t="e">
        <f t="shared" si="74"/>
        <v>#DIV/0!</v>
      </c>
      <c r="O818" s="76">
        <f t="shared" si="75"/>
        <v>0</v>
      </c>
      <c r="P818" s="77">
        <f>IF(L818="nio",0,IF(L818&gt;0,VLOOKUP(H818,'3-Productie normen'!A:J,VLOOKUP(L818,'3-Productie normen'!$B$33:$C$38,2,FALSE),FALSE)))/VLOOKUP(B818,'2-Kosten per locatie'!$A$12:$C$33,3,FALSE)</f>
        <v>0</v>
      </c>
      <c r="Q818" s="77">
        <f t="shared" si="76"/>
        <v>0</v>
      </c>
      <c r="R818" s="78" t="str">
        <f>VLOOKUP(H818,'3-Productie normen'!A:L,12,FALSE)</f>
        <v>V</v>
      </c>
      <c r="S818" s="78"/>
      <c r="U818" s="41">
        <f t="shared" si="77"/>
        <v>4990</v>
      </c>
    </row>
    <row r="819" spans="1:21" ht="14.1" customHeight="1">
      <c r="A819" s="54">
        <f t="shared" si="72"/>
        <v>819</v>
      </c>
      <c r="B819" s="72" t="s">
        <v>620</v>
      </c>
      <c r="C819" s="72"/>
      <c r="D819" s="425" t="s">
        <v>611</v>
      </c>
      <c r="E819" s="425">
        <v>3</v>
      </c>
      <c r="F819" s="86">
        <v>86</v>
      </c>
      <c r="G819" s="86" t="s">
        <v>657</v>
      </c>
      <c r="H819" s="86" t="s">
        <v>256</v>
      </c>
      <c r="I819" s="86" t="s">
        <v>229</v>
      </c>
      <c r="J819" s="86">
        <v>24.95</v>
      </c>
      <c r="K819" s="381">
        <f t="shared" si="73"/>
        <v>200</v>
      </c>
      <c r="L819" s="75">
        <v>200</v>
      </c>
      <c r="M819" s="75"/>
      <c r="N819" s="76" t="e">
        <f t="shared" si="74"/>
        <v>#DIV/0!</v>
      </c>
      <c r="O819" s="76">
        <f t="shared" si="75"/>
        <v>0</v>
      </c>
      <c r="P819" s="77">
        <f>IF(L819="nio",0,IF(L819&gt;0,VLOOKUP(H819,'3-Productie normen'!A:J,VLOOKUP(L819,'3-Productie normen'!$B$33:$C$38,2,FALSE),FALSE)))/VLOOKUP(B819,'2-Kosten per locatie'!$A$12:$C$33,3,FALSE)</f>
        <v>0</v>
      </c>
      <c r="Q819" s="77">
        <f t="shared" si="76"/>
        <v>0</v>
      </c>
      <c r="R819" s="78" t="str">
        <f>VLOOKUP(H819,'3-Productie normen'!A:L,12,FALSE)</f>
        <v>V</v>
      </c>
      <c r="S819" s="78"/>
      <c r="U819" s="41">
        <f t="shared" si="77"/>
        <v>4990</v>
      </c>
    </row>
    <row r="820" spans="1:21" ht="14.1" customHeight="1">
      <c r="A820" s="54">
        <f t="shared" si="72"/>
        <v>820</v>
      </c>
      <c r="B820" s="72" t="s">
        <v>620</v>
      </c>
      <c r="C820" s="72"/>
      <c r="D820" s="425" t="s">
        <v>611</v>
      </c>
      <c r="E820" s="425">
        <v>3</v>
      </c>
      <c r="F820" s="86" t="s">
        <v>658</v>
      </c>
      <c r="G820" s="86" t="s">
        <v>659</v>
      </c>
      <c r="H820" s="86" t="s">
        <v>176</v>
      </c>
      <c r="I820" s="86" t="s">
        <v>229</v>
      </c>
      <c r="J820" s="86">
        <v>49.8</v>
      </c>
      <c r="K820" s="381">
        <f t="shared" si="73"/>
        <v>200</v>
      </c>
      <c r="L820" s="75">
        <v>200</v>
      </c>
      <c r="M820" s="75"/>
      <c r="N820" s="76" t="e">
        <f t="shared" si="74"/>
        <v>#DIV/0!</v>
      </c>
      <c r="O820" s="76">
        <f t="shared" si="75"/>
        <v>0</v>
      </c>
      <c r="P820" s="77">
        <f>IF(L820="nio",0,IF(L820&gt;0,VLOOKUP(H820,'3-Productie normen'!A:J,VLOOKUP(L820,'3-Productie normen'!$B$33:$C$38,2,FALSE),FALSE)))/VLOOKUP(B820,'2-Kosten per locatie'!$A$12:$C$33,3,FALSE)</f>
        <v>0</v>
      </c>
      <c r="Q820" s="77">
        <f t="shared" si="76"/>
        <v>0</v>
      </c>
      <c r="R820" s="78" t="str">
        <f>VLOOKUP(H820,'3-Productie normen'!A:L,12,FALSE)</f>
        <v>B</v>
      </c>
      <c r="S820" s="78"/>
      <c r="U820" s="41">
        <f t="shared" si="77"/>
        <v>9960</v>
      </c>
    </row>
    <row r="821" spans="1:21" ht="14.1" customHeight="1">
      <c r="A821" s="54">
        <f t="shared" si="72"/>
        <v>821</v>
      </c>
      <c r="B821" s="72" t="s">
        <v>610</v>
      </c>
      <c r="C821" s="72"/>
      <c r="D821" s="425" t="s">
        <v>611</v>
      </c>
      <c r="E821" s="425">
        <v>3</v>
      </c>
      <c r="F821" s="86" t="s">
        <v>660</v>
      </c>
      <c r="G821" s="86" t="s">
        <v>176</v>
      </c>
      <c r="H821" s="86" t="s">
        <v>176</v>
      </c>
      <c r="I821" s="86" t="s">
        <v>229</v>
      </c>
      <c r="J821" s="86">
        <v>6.77</v>
      </c>
      <c r="K821" s="381">
        <f t="shared" si="73"/>
        <v>200</v>
      </c>
      <c r="L821" s="75">
        <v>200</v>
      </c>
      <c r="M821" s="75"/>
      <c r="N821" s="76" t="e">
        <f t="shared" si="74"/>
        <v>#DIV/0!</v>
      </c>
      <c r="O821" s="76">
        <f t="shared" si="75"/>
        <v>0</v>
      </c>
      <c r="P821" s="77">
        <f>IF(L821="nio",0,IF(L821&gt;0,VLOOKUP(H821,'3-Productie normen'!A:J,VLOOKUP(L821,'3-Productie normen'!$B$33:$C$38,2,FALSE),FALSE)))/VLOOKUP(B821,'2-Kosten per locatie'!$A$12:$C$33,3,FALSE)</f>
        <v>0</v>
      </c>
      <c r="Q821" s="77">
        <f t="shared" si="76"/>
        <v>0</v>
      </c>
      <c r="R821" s="78" t="str">
        <f>VLOOKUP(H821,'3-Productie normen'!A:L,12,FALSE)</f>
        <v>B</v>
      </c>
      <c r="S821" s="78"/>
      <c r="U821" s="41">
        <f t="shared" si="77"/>
        <v>1354</v>
      </c>
    </row>
    <row r="822" spans="1:21" ht="14.1" customHeight="1">
      <c r="A822" s="54">
        <f t="shared" si="72"/>
        <v>822</v>
      </c>
      <c r="B822" s="72" t="s">
        <v>610</v>
      </c>
      <c r="C822" s="72"/>
      <c r="D822" s="425" t="s">
        <v>611</v>
      </c>
      <c r="E822" s="425">
        <v>3</v>
      </c>
      <c r="F822" s="86">
        <v>89</v>
      </c>
      <c r="G822" s="86" t="s">
        <v>17</v>
      </c>
      <c r="H822" s="86" t="s">
        <v>17</v>
      </c>
      <c r="I822" s="86" t="s">
        <v>487</v>
      </c>
      <c r="J822" s="86">
        <v>4.84</v>
      </c>
      <c r="K822" s="381">
        <f t="shared" si="73"/>
        <v>455</v>
      </c>
      <c r="L822" s="75">
        <v>255</v>
      </c>
      <c r="M822" s="75">
        <v>200</v>
      </c>
      <c r="N822" s="76" t="e">
        <f t="shared" si="74"/>
        <v>#DIV/0!</v>
      </c>
      <c r="O822" s="76" t="e">
        <f t="shared" si="75"/>
        <v>#DIV/0!</v>
      </c>
      <c r="P822" s="77">
        <f>IF(L822="nio",0,IF(L822&gt;0,VLOOKUP(H822,'3-Productie normen'!A:J,VLOOKUP(L822,'3-Productie normen'!$B$33:$C$38,2,FALSE),FALSE)))/VLOOKUP(B822,'2-Kosten per locatie'!$A$12:$C$33,3,FALSE)</f>
        <v>0</v>
      </c>
      <c r="Q822" s="77">
        <f t="shared" si="76"/>
        <v>0</v>
      </c>
      <c r="R822" s="78" t="str">
        <f>VLOOKUP(H822,'3-Productie normen'!A:L,12,FALSE)</f>
        <v>S</v>
      </c>
      <c r="S822" s="78"/>
      <c r="U822" s="41">
        <f t="shared" si="77"/>
        <v>2202.1999999999998</v>
      </c>
    </row>
    <row r="823" spans="1:21" ht="14.1" customHeight="1">
      <c r="A823" s="54">
        <f t="shared" si="72"/>
        <v>823</v>
      </c>
      <c r="B823" s="72" t="s">
        <v>610</v>
      </c>
      <c r="C823" s="72"/>
      <c r="D823" s="425" t="s">
        <v>611</v>
      </c>
      <c r="E823" s="425">
        <v>3</v>
      </c>
      <c r="F823" s="86">
        <v>90</v>
      </c>
      <c r="G823" s="86" t="s">
        <v>485</v>
      </c>
      <c r="H823" s="86" t="s">
        <v>259</v>
      </c>
      <c r="I823" s="86" t="s">
        <v>229</v>
      </c>
      <c r="J823" s="86">
        <v>11.13</v>
      </c>
      <c r="K823" s="381">
        <f t="shared" si="73"/>
        <v>200</v>
      </c>
      <c r="L823" s="75">
        <v>200</v>
      </c>
      <c r="M823" s="75"/>
      <c r="N823" s="76" t="e">
        <f t="shared" si="74"/>
        <v>#DIV/0!</v>
      </c>
      <c r="O823" s="76">
        <f t="shared" si="75"/>
        <v>0</v>
      </c>
      <c r="P823" s="77">
        <f>IF(L823="nio",0,IF(L823&gt;0,VLOOKUP(H823,'3-Productie normen'!A:J,VLOOKUP(L823,'3-Productie normen'!$B$33:$C$38,2,FALSE),FALSE)))/VLOOKUP(B823,'2-Kosten per locatie'!$A$12:$C$33,3,FALSE)</f>
        <v>0</v>
      </c>
      <c r="Q823" s="77">
        <f t="shared" si="76"/>
        <v>0</v>
      </c>
      <c r="R823" s="78" t="str">
        <f>VLOOKUP(H823,'3-Productie normen'!A:L,12,FALSE)</f>
        <v>V</v>
      </c>
      <c r="S823" s="78"/>
      <c r="U823" s="41">
        <f t="shared" si="77"/>
        <v>2226</v>
      </c>
    </row>
    <row r="824" spans="1:21" ht="14.1" customHeight="1">
      <c r="A824" s="54">
        <f t="shared" si="72"/>
        <v>824</v>
      </c>
      <c r="B824" s="72" t="s">
        <v>620</v>
      </c>
      <c r="C824" s="72"/>
      <c r="D824" s="425" t="s">
        <v>611</v>
      </c>
      <c r="E824" s="425">
        <v>3</v>
      </c>
      <c r="F824" s="86">
        <v>90</v>
      </c>
      <c r="G824" s="86" t="s">
        <v>485</v>
      </c>
      <c r="H824" s="86" t="s">
        <v>259</v>
      </c>
      <c r="I824" s="86" t="s">
        <v>229</v>
      </c>
      <c r="J824" s="86">
        <v>11.13</v>
      </c>
      <c r="K824" s="381">
        <f t="shared" si="73"/>
        <v>200</v>
      </c>
      <c r="L824" s="75">
        <v>200</v>
      </c>
      <c r="M824" s="75"/>
      <c r="N824" s="76" t="e">
        <f t="shared" si="74"/>
        <v>#DIV/0!</v>
      </c>
      <c r="O824" s="76">
        <f t="shared" si="75"/>
        <v>0</v>
      </c>
      <c r="P824" s="77">
        <f>IF(L824="nio",0,IF(L824&gt;0,VLOOKUP(H824,'3-Productie normen'!A:J,VLOOKUP(L824,'3-Productie normen'!$B$33:$C$38,2,FALSE),FALSE)))/VLOOKUP(B824,'2-Kosten per locatie'!$A$12:$C$33,3,FALSE)</f>
        <v>0</v>
      </c>
      <c r="Q824" s="77">
        <f t="shared" si="76"/>
        <v>0</v>
      </c>
      <c r="R824" s="78" t="str">
        <f>VLOOKUP(H824,'3-Productie normen'!A:L,12,FALSE)</f>
        <v>V</v>
      </c>
      <c r="S824" s="78"/>
      <c r="U824" s="41">
        <f t="shared" si="77"/>
        <v>2226</v>
      </c>
    </row>
    <row r="825" spans="1:21" ht="14.1" customHeight="1">
      <c r="A825" s="54">
        <f t="shared" si="72"/>
        <v>825</v>
      </c>
      <c r="B825" s="72" t="s">
        <v>610</v>
      </c>
      <c r="C825" s="72"/>
      <c r="D825" s="425" t="s">
        <v>611</v>
      </c>
      <c r="E825" s="425">
        <v>3</v>
      </c>
      <c r="F825" s="86">
        <v>91</v>
      </c>
      <c r="G825" s="86" t="s">
        <v>485</v>
      </c>
      <c r="H825" s="86" t="s">
        <v>259</v>
      </c>
      <c r="I825" s="86" t="s">
        <v>229</v>
      </c>
      <c r="J825" s="86">
        <v>3.585</v>
      </c>
      <c r="K825" s="381">
        <f t="shared" si="73"/>
        <v>200</v>
      </c>
      <c r="L825" s="75">
        <v>200</v>
      </c>
      <c r="M825" s="75"/>
      <c r="N825" s="76" t="e">
        <f t="shared" si="74"/>
        <v>#DIV/0!</v>
      </c>
      <c r="O825" s="76">
        <f t="shared" si="75"/>
        <v>0</v>
      </c>
      <c r="P825" s="77">
        <f>IF(L825="nio",0,IF(L825&gt;0,VLOOKUP(H825,'3-Productie normen'!A:J,VLOOKUP(L825,'3-Productie normen'!$B$33:$C$38,2,FALSE),FALSE)))/VLOOKUP(B825,'2-Kosten per locatie'!$A$12:$C$33,3,FALSE)</f>
        <v>0</v>
      </c>
      <c r="Q825" s="77">
        <f t="shared" si="76"/>
        <v>0</v>
      </c>
      <c r="R825" s="78" t="str">
        <f>VLOOKUP(H825,'3-Productie normen'!A:L,12,FALSE)</f>
        <v>V</v>
      </c>
      <c r="S825" s="78"/>
      <c r="U825" s="41">
        <f t="shared" si="77"/>
        <v>717</v>
      </c>
    </row>
    <row r="826" spans="1:21" ht="14.1" customHeight="1">
      <c r="A826" s="54">
        <f t="shared" si="72"/>
        <v>826</v>
      </c>
      <c r="B826" s="72" t="s">
        <v>620</v>
      </c>
      <c r="C826" s="72"/>
      <c r="D826" s="425" t="s">
        <v>611</v>
      </c>
      <c r="E826" s="425">
        <v>3</v>
      </c>
      <c r="F826" s="86">
        <v>91</v>
      </c>
      <c r="G826" s="86" t="s">
        <v>485</v>
      </c>
      <c r="H826" s="86" t="s">
        <v>259</v>
      </c>
      <c r="I826" s="86" t="s">
        <v>229</v>
      </c>
      <c r="J826" s="86">
        <v>3.585</v>
      </c>
      <c r="K826" s="381">
        <f t="shared" si="73"/>
        <v>200</v>
      </c>
      <c r="L826" s="75">
        <v>200</v>
      </c>
      <c r="M826" s="75"/>
      <c r="N826" s="76" t="e">
        <f t="shared" si="74"/>
        <v>#DIV/0!</v>
      </c>
      <c r="O826" s="76">
        <f t="shared" si="75"/>
        <v>0</v>
      </c>
      <c r="P826" s="77">
        <f>IF(L826="nio",0,IF(L826&gt;0,VLOOKUP(H826,'3-Productie normen'!A:J,VLOOKUP(L826,'3-Productie normen'!$B$33:$C$38,2,FALSE),FALSE)))/VLOOKUP(B826,'2-Kosten per locatie'!$A$12:$C$33,3,FALSE)</f>
        <v>0</v>
      </c>
      <c r="Q826" s="77">
        <f t="shared" si="76"/>
        <v>0</v>
      </c>
      <c r="R826" s="78" t="str">
        <f>VLOOKUP(H826,'3-Productie normen'!A:L,12,FALSE)</f>
        <v>V</v>
      </c>
      <c r="S826" s="78"/>
      <c r="U826" s="41">
        <f t="shared" si="77"/>
        <v>717</v>
      </c>
    </row>
    <row r="827" spans="1:21" ht="14.1" customHeight="1">
      <c r="A827" s="54">
        <f t="shared" si="72"/>
        <v>827</v>
      </c>
      <c r="B827" s="72" t="s">
        <v>610</v>
      </c>
      <c r="C827" s="72"/>
      <c r="D827" s="425" t="s">
        <v>611</v>
      </c>
      <c r="E827" s="425">
        <v>3</v>
      </c>
      <c r="F827" s="86">
        <v>92</v>
      </c>
      <c r="G827" s="86" t="s">
        <v>485</v>
      </c>
      <c r="H827" s="86" t="s">
        <v>259</v>
      </c>
      <c r="I827" s="86" t="s">
        <v>229</v>
      </c>
      <c r="J827" s="86">
        <v>26.97</v>
      </c>
      <c r="K827" s="381">
        <f t="shared" si="73"/>
        <v>200</v>
      </c>
      <c r="L827" s="75">
        <v>200</v>
      </c>
      <c r="M827" s="75"/>
      <c r="N827" s="76" t="e">
        <f t="shared" si="74"/>
        <v>#DIV/0!</v>
      </c>
      <c r="O827" s="76">
        <f t="shared" si="75"/>
        <v>0</v>
      </c>
      <c r="P827" s="77">
        <f>IF(L827="nio",0,IF(L827&gt;0,VLOOKUP(H827,'3-Productie normen'!A:J,VLOOKUP(L827,'3-Productie normen'!$B$33:$C$38,2,FALSE),FALSE)))/VLOOKUP(B827,'2-Kosten per locatie'!$A$12:$C$33,3,FALSE)</f>
        <v>0</v>
      </c>
      <c r="Q827" s="77">
        <f t="shared" si="76"/>
        <v>0</v>
      </c>
      <c r="R827" s="78" t="str">
        <f>VLOOKUP(H827,'3-Productie normen'!A:L,12,FALSE)</f>
        <v>V</v>
      </c>
      <c r="S827" s="78"/>
      <c r="U827" s="41">
        <f t="shared" si="77"/>
        <v>5394</v>
      </c>
    </row>
    <row r="828" spans="1:21" ht="14.1" customHeight="1">
      <c r="A828" s="54">
        <f t="shared" si="72"/>
        <v>828</v>
      </c>
      <c r="B828" s="72" t="s">
        <v>610</v>
      </c>
      <c r="C828" s="72"/>
      <c r="D828" s="425" t="s">
        <v>611</v>
      </c>
      <c r="E828" s="425">
        <v>3</v>
      </c>
      <c r="F828" s="86">
        <v>93</v>
      </c>
      <c r="G828" s="86" t="s">
        <v>661</v>
      </c>
      <c r="H828" s="86" t="s">
        <v>176</v>
      </c>
      <c r="I828" s="86" t="s">
        <v>229</v>
      </c>
      <c r="J828" s="86">
        <v>35.43</v>
      </c>
      <c r="K828" s="381">
        <f t="shared" si="73"/>
        <v>200</v>
      </c>
      <c r="L828" s="75">
        <v>200</v>
      </c>
      <c r="M828" s="75"/>
      <c r="N828" s="76" t="e">
        <f t="shared" si="74"/>
        <v>#DIV/0!</v>
      </c>
      <c r="O828" s="76">
        <f t="shared" si="75"/>
        <v>0</v>
      </c>
      <c r="P828" s="77">
        <f>IF(L828="nio",0,IF(L828&gt;0,VLOOKUP(H828,'3-Productie normen'!A:J,VLOOKUP(L828,'3-Productie normen'!$B$33:$C$38,2,FALSE),FALSE)))/VLOOKUP(B828,'2-Kosten per locatie'!$A$12:$C$33,3,FALSE)</f>
        <v>0</v>
      </c>
      <c r="Q828" s="77">
        <f t="shared" si="76"/>
        <v>0</v>
      </c>
      <c r="R828" s="78" t="str">
        <f>VLOOKUP(H828,'3-Productie normen'!A:L,12,FALSE)</f>
        <v>B</v>
      </c>
      <c r="S828" s="78"/>
      <c r="U828" s="41">
        <f t="shared" si="77"/>
        <v>7086</v>
      </c>
    </row>
    <row r="829" spans="1:21" ht="14.1" customHeight="1">
      <c r="A829" s="54">
        <f t="shared" si="72"/>
        <v>829</v>
      </c>
      <c r="B829" s="72" t="s">
        <v>610</v>
      </c>
      <c r="C829" s="72"/>
      <c r="D829" s="425" t="s">
        <v>611</v>
      </c>
      <c r="E829" s="425">
        <v>3</v>
      </c>
      <c r="F829" s="86">
        <v>94</v>
      </c>
      <c r="G829" s="86" t="s">
        <v>662</v>
      </c>
      <c r="H829" s="86" t="s">
        <v>176</v>
      </c>
      <c r="I829" s="86" t="s">
        <v>229</v>
      </c>
      <c r="J829" s="86">
        <v>18.600000000000001</v>
      </c>
      <c r="K829" s="381">
        <f t="shared" si="73"/>
        <v>200</v>
      </c>
      <c r="L829" s="75">
        <v>200</v>
      </c>
      <c r="M829" s="75"/>
      <c r="N829" s="76" t="e">
        <f t="shared" si="74"/>
        <v>#DIV/0!</v>
      </c>
      <c r="O829" s="76">
        <f t="shared" si="75"/>
        <v>0</v>
      </c>
      <c r="P829" s="77">
        <f>IF(L829="nio",0,IF(L829&gt;0,VLOOKUP(H829,'3-Productie normen'!A:J,VLOOKUP(L829,'3-Productie normen'!$B$33:$C$38,2,FALSE),FALSE)))/VLOOKUP(B829,'2-Kosten per locatie'!$A$12:$C$33,3,FALSE)</f>
        <v>0</v>
      </c>
      <c r="Q829" s="77">
        <f t="shared" si="76"/>
        <v>0</v>
      </c>
      <c r="R829" s="78" t="str">
        <f>VLOOKUP(H829,'3-Productie normen'!A:L,12,FALSE)</f>
        <v>B</v>
      </c>
      <c r="S829" s="78"/>
      <c r="U829" s="41">
        <f t="shared" si="77"/>
        <v>3720.0000000000005</v>
      </c>
    </row>
    <row r="830" spans="1:21" ht="14.1" customHeight="1">
      <c r="A830" s="54">
        <f t="shared" si="72"/>
        <v>830</v>
      </c>
      <c r="B830" s="72" t="s">
        <v>610</v>
      </c>
      <c r="C830" s="72"/>
      <c r="D830" s="425" t="s">
        <v>611</v>
      </c>
      <c r="E830" s="425">
        <v>3</v>
      </c>
      <c r="F830" s="86">
        <v>95</v>
      </c>
      <c r="G830" s="86" t="s">
        <v>663</v>
      </c>
      <c r="H830" s="86" t="s">
        <v>176</v>
      </c>
      <c r="I830" s="86" t="s">
        <v>229</v>
      </c>
      <c r="J830" s="86">
        <v>10.5</v>
      </c>
      <c r="K830" s="381">
        <f t="shared" si="73"/>
        <v>200</v>
      </c>
      <c r="L830" s="75">
        <v>200</v>
      </c>
      <c r="M830" s="75"/>
      <c r="N830" s="76" t="e">
        <f t="shared" si="74"/>
        <v>#DIV/0!</v>
      </c>
      <c r="O830" s="76">
        <f t="shared" si="75"/>
        <v>0</v>
      </c>
      <c r="P830" s="77">
        <f>IF(L830="nio",0,IF(L830&gt;0,VLOOKUP(H830,'3-Productie normen'!A:J,VLOOKUP(L830,'3-Productie normen'!$B$33:$C$38,2,FALSE),FALSE)))/VLOOKUP(B830,'2-Kosten per locatie'!$A$12:$C$33,3,FALSE)</f>
        <v>0</v>
      </c>
      <c r="Q830" s="77">
        <f t="shared" si="76"/>
        <v>0</v>
      </c>
      <c r="R830" s="78" t="str">
        <f>VLOOKUP(H830,'3-Productie normen'!A:L,12,FALSE)</f>
        <v>B</v>
      </c>
      <c r="S830" s="78"/>
      <c r="U830" s="41">
        <f t="shared" si="77"/>
        <v>2100</v>
      </c>
    </row>
    <row r="831" spans="1:21" ht="14.1" customHeight="1">
      <c r="A831" s="54">
        <f t="shared" si="72"/>
        <v>831</v>
      </c>
      <c r="B831" s="72" t="s">
        <v>610</v>
      </c>
      <c r="C831" s="72"/>
      <c r="D831" s="425" t="s">
        <v>611</v>
      </c>
      <c r="E831" s="425">
        <v>3</v>
      </c>
      <c r="F831" s="86">
        <v>96</v>
      </c>
      <c r="G831" s="86" t="s">
        <v>489</v>
      </c>
      <c r="H831" s="86" t="s">
        <v>100</v>
      </c>
      <c r="I831" s="86" t="s">
        <v>229</v>
      </c>
      <c r="J831" s="86">
        <v>10.5</v>
      </c>
      <c r="K831" s="381">
        <f t="shared" si="73"/>
        <v>0</v>
      </c>
      <c r="L831" s="75" t="s">
        <v>100</v>
      </c>
      <c r="M831" s="75"/>
      <c r="N831" s="76">
        <f t="shared" si="74"/>
        <v>0</v>
      </c>
      <c r="O831" s="76">
        <f t="shared" si="75"/>
        <v>0</v>
      </c>
      <c r="P831" s="77">
        <f>IF(L831="nio",0,IF(L831&gt;0,VLOOKUP(H831,'3-Productie normen'!A:J,VLOOKUP(L831,'3-Productie normen'!$B$33:$C$38,2,FALSE),FALSE)))/VLOOKUP(B831,'2-Kosten per locatie'!$A$12:$C$33,3,FALSE)</f>
        <v>0</v>
      </c>
      <c r="Q831" s="77">
        <f t="shared" si="76"/>
        <v>0</v>
      </c>
      <c r="R831" s="78">
        <f>VLOOKUP(H831,'3-Productie normen'!A:L,12,FALSE)</f>
        <v>0</v>
      </c>
      <c r="S831" s="78"/>
      <c r="U831" s="41">
        <f t="shared" si="77"/>
        <v>0</v>
      </c>
    </row>
    <row r="832" spans="1:21" ht="14.1" customHeight="1">
      <c r="A832" s="54">
        <f t="shared" si="72"/>
        <v>832</v>
      </c>
      <c r="B832" s="72" t="s">
        <v>610</v>
      </c>
      <c r="C832" s="72"/>
      <c r="D832" s="425" t="s">
        <v>611</v>
      </c>
      <c r="E832" s="425">
        <v>3</v>
      </c>
      <c r="F832" s="86">
        <v>97</v>
      </c>
      <c r="G832" s="86" t="s">
        <v>489</v>
      </c>
      <c r="H832" s="86" t="s">
        <v>100</v>
      </c>
      <c r="I832" s="86" t="s">
        <v>229</v>
      </c>
      <c r="J832" s="86">
        <v>9.1999999999999993</v>
      </c>
      <c r="K832" s="381">
        <f t="shared" si="73"/>
        <v>0</v>
      </c>
      <c r="L832" s="75" t="s">
        <v>100</v>
      </c>
      <c r="M832" s="75"/>
      <c r="N832" s="76">
        <f t="shared" si="74"/>
        <v>0</v>
      </c>
      <c r="O832" s="76">
        <f t="shared" si="75"/>
        <v>0</v>
      </c>
      <c r="P832" s="77">
        <f>IF(L832="nio",0,IF(L832&gt;0,VLOOKUP(H832,'3-Productie normen'!A:J,VLOOKUP(L832,'3-Productie normen'!$B$33:$C$38,2,FALSE),FALSE)))/VLOOKUP(B832,'2-Kosten per locatie'!$A$12:$C$33,3,FALSE)</f>
        <v>0</v>
      </c>
      <c r="Q832" s="77">
        <f t="shared" si="76"/>
        <v>0</v>
      </c>
      <c r="R832" s="78">
        <f>VLOOKUP(H832,'3-Productie normen'!A:L,12,FALSE)</f>
        <v>0</v>
      </c>
      <c r="S832" s="78"/>
      <c r="U832" s="41">
        <f t="shared" si="77"/>
        <v>0</v>
      </c>
    </row>
    <row r="833" spans="1:21" ht="14.1" customHeight="1">
      <c r="A833" s="54">
        <f t="shared" si="72"/>
        <v>833</v>
      </c>
      <c r="B833" s="72" t="s">
        <v>620</v>
      </c>
      <c r="C833" s="72"/>
      <c r="D833" s="425" t="s">
        <v>611</v>
      </c>
      <c r="E833" s="425">
        <v>3</v>
      </c>
      <c r="F833" s="86" t="s">
        <v>664</v>
      </c>
      <c r="G833" s="86" t="s">
        <v>665</v>
      </c>
      <c r="H833" s="86" t="s">
        <v>176</v>
      </c>
      <c r="I833" s="86" t="s">
        <v>229</v>
      </c>
      <c r="J833" s="86">
        <v>29.8</v>
      </c>
      <c r="K833" s="381">
        <f t="shared" si="73"/>
        <v>200</v>
      </c>
      <c r="L833" s="75">
        <v>200</v>
      </c>
      <c r="M833" s="75"/>
      <c r="N833" s="76" t="e">
        <f t="shared" si="74"/>
        <v>#DIV/0!</v>
      </c>
      <c r="O833" s="76">
        <f t="shared" si="75"/>
        <v>0</v>
      </c>
      <c r="P833" s="77">
        <f>IF(L833="nio",0,IF(L833&gt;0,VLOOKUP(H833,'3-Productie normen'!A:J,VLOOKUP(L833,'3-Productie normen'!$B$33:$C$38,2,FALSE),FALSE)))/VLOOKUP(B833,'2-Kosten per locatie'!$A$12:$C$33,3,FALSE)</f>
        <v>0</v>
      </c>
      <c r="Q833" s="77">
        <f t="shared" si="76"/>
        <v>0</v>
      </c>
      <c r="R833" s="78" t="str">
        <f>VLOOKUP(H833,'3-Productie normen'!A:L,12,FALSE)</f>
        <v>B</v>
      </c>
      <c r="S833" s="78"/>
      <c r="U833" s="41">
        <f t="shared" si="77"/>
        <v>5960</v>
      </c>
    </row>
    <row r="834" spans="1:21" ht="14.1" customHeight="1">
      <c r="A834" s="54">
        <f t="shared" si="72"/>
        <v>834</v>
      </c>
      <c r="B834" s="72" t="s">
        <v>620</v>
      </c>
      <c r="C834" s="72"/>
      <c r="D834" s="425" t="s">
        <v>611</v>
      </c>
      <c r="E834" s="425">
        <v>3</v>
      </c>
      <c r="F834" s="86">
        <v>99</v>
      </c>
      <c r="G834" s="86" t="s">
        <v>666</v>
      </c>
      <c r="H834" s="86" t="s">
        <v>176</v>
      </c>
      <c r="I834" s="86" t="s">
        <v>229</v>
      </c>
      <c r="J834" s="86">
        <v>18.88</v>
      </c>
      <c r="K834" s="381">
        <f t="shared" si="73"/>
        <v>0</v>
      </c>
      <c r="L834" s="75" t="s">
        <v>100</v>
      </c>
      <c r="M834" s="75"/>
      <c r="N834" s="76">
        <f t="shared" si="74"/>
        <v>0</v>
      </c>
      <c r="O834" s="76">
        <f t="shared" si="75"/>
        <v>0</v>
      </c>
      <c r="P834" s="77">
        <f>IF(L834="nio",0,IF(L834&gt;0,VLOOKUP(H834,'3-Productie normen'!A:J,VLOOKUP(L834,'3-Productie normen'!$B$33:$C$38,2,FALSE),FALSE)))/VLOOKUP(B834,'2-Kosten per locatie'!$A$12:$C$33,3,FALSE)</f>
        <v>0</v>
      </c>
      <c r="Q834" s="77">
        <f t="shared" si="76"/>
        <v>0</v>
      </c>
      <c r="R834" s="78" t="str">
        <f>VLOOKUP(H834,'3-Productie normen'!A:L,12,FALSE)</f>
        <v>B</v>
      </c>
      <c r="S834" s="78"/>
      <c r="U834" s="41">
        <f t="shared" si="77"/>
        <v>0</v>
      </c>
    </row>
    <row r="835" spans="1:21" ht="14.1" customHeight="1">
      <c r="A835" s="54">
        <f t="shared" ref="A835:A898" si="78">A834+1</f>
        <v>835</v>
      </c>
      <c r="B835" s="72" t="s">
        <v>620</v>
      </c>
      <c r="C835" s="72"/>
      <c r="D835" s="425" t="s">
        <v>611</v>
      </c>
      <c r="E835" s="425">
        <v>3</v>
      </c>
      <c r="F835" s="86">
        <v>100</v>
      </c>
      <c r="G835" s="86" t="s">
        <v>667</v>
      </c>
      <c r="H835" s="86" t="s">
        <v>176</v>
      </c>
      <c r="I835" s="86" t="s">
        <v>229</v>
      </c>
      <c r="J835" s="86">
        <v>3.5</v>
      </c>
      <c r="K835" s="381">
        <f t="shared" si="73"/>
        <v>0</v>
      </c>
      <c r="L835" s="75" t="s">
        <v>100</v>
      </c>
      <c r="M835" s="75"/>
      <c r="N835" s="76">
        <f t="shared" si="74"/>
        <v>0</v>
      </c>
      <c r="O835" s="76">
        <f t="shared" si="75"/>
        <v>0</v>
      </c>
      <c r="P835" s="77">
        <f>IF(L835="nio",0,IF(L835&gt;0,VLOOKUP(H835,'3-Productie normen'!A:J,VLOOKUP(L835,'3-Productie normen'!$B$33:$C$38,2,FALSE),FALSE)))/VLOOKUP(B835,'2-Kosten per locatie'!$A$12:$C$33,3,FALSE)</f>
        <v>0</v>
      </c>
      <c r="Q835" s="77">
        <f t="shared" si="76"/>
        <v>0</v>
      </c>
      <c r="R835" s="78" t="str">
        <f>VLOOKUP(H835,'3-Productie normen'!A:L,12,FALSE)</f>
        <v>B</v>
      </c>
      <c r="S835" s="78"/>
      <c r="U835" s="41">
        <f t="shared" si="77"/>
        <v>0</v>
      </c>
    </row>
    <row r="836" spans="1:21" ht="14.1" customHeight="1">
      <c r="A836" s="54">
        <f t="shared" si="78"/>
        <v>836</v>
      </c>
      <c r="B836" s="72" t="s">
        <v>620</v>
      </c>
      <c r="C836" s="72"/>
      <c r="D836" s="425" t="s">
        <v>611</v>
      </c>
      <c r="E836" s="425">
        <v>3</v>
      </c>
      <c r="F836" s="86" t="s">
        <v>668</v>
      </c>
      <c r="G836" s="86" t="s">
        <v>669</v>
      </c>
      <c r="H836" s="86" t="s">
        <v>176</v>
      </c>
      <c r="I836" s="86" t="s">
        <v>229</v>
      </c>
      <c r="J836" s="86">
        <v>13.3</v>
      </c>
      <c r="K836" s="381">
        <f t="shared" si="73"/>
        <v>200</v>
      </c>
      <c r="L836" s="75">
        <v>200</v>
      </c>
      <c r="M836" s="75"/>
      <c r="N836" s="76" t="e">
        <f t="shared" si="74"/>
        <v>#DIV/0!</v>
      </c>
      <c r="O836" s="76">
        <f t="shared" si="75"/>
        <v>0</v>
      </c>
      <c r="P836" s="77">
        <f>IF(L836="nio",0,IF(L836&gt;0,VLOOKUP(H836,'3-Productie normen'!A:J,VLOOKUP(L836,'3-Productie normen'!$B$33:$C$38,2,FALSE),FALSE)))/VLOOKUP(B836,'2-Kosten per locatie'!$A$12:$C$33,3,FALSE)</f>
        <v>0</v>
      </c>
      <c r="Q836" s="77">
        <f t="shared" si="76"/>
        <v>0</v>
      </c>
      <c r="R836" s="78" t="str">
        <f>VLOOKUP(H836,'3-Productie normen'!A:L,12,FALSE)</f>
        <v>B</v>
      </c>
      <c r="S836" s="78"/>
      <c r="U836" s="41">
        <f t="shared" si="77"/>
        <v>2660</v>
      </c>
    </row>
    <row r="837" spans="1:21" ht="14.1" customHeight="1">
      <c r="A837" s="54">
        <f t="shared" si="78"/>
        <v>837</v>
      </c>
      <c r="B837" s="72" t="s">
        <v>610</v>
      </c>
      <c r="C837" s="72"/>
      <c r="D837" s="425" t="s">
        <v>611</v>
      </c>
      <c r="E837" s="425">
        <v>3</v>
      </c>
      <c r="F837" s="86">
        <v>102</v>
      </c>
      <c r="G837" s="86" t="s">
        <v>485</v>
      </c>
      <c r="H837" s="86" t="s">
        <v>259</v>
      </c>
      <c r="I837" s="86" t="s">
        <v>229</v>
      </c>
      <c r="J837" s="86">
        <v>8.85</v>
      </c>
      <c r="K837" s="381">
        <f t="shared" si="73"/>
        <v>200</v>
      </c>
      <c r="L837" s="75">
        <v>200</v>
      </c>
      <c r="M837" s="75"/>
      <c r="N837" s="76" t="e">
        <f t="shared" si="74"/>
        <v>#DIV/0!</v>
      </c>
      <c r="O837" s="76">
        <f t="shared" si="75"/>
        <v>0</v>
      </c>
      <c r="P837" s="77">
        <f>IF(L837="nio",0,IF(L837&gt;0,VLOOKUP(H837,'3-Productie normen'!A:J,VLOOKUP(L837,'3-Productie normen'!$B$33:$C$38,2,FALSE),FALSE)))/VLOOKUP(B837,'2-Kosten per locatie'!$A$12:$C$33,3,FALSE)</f>
        <v>0</v>
      </c>
      <c r="Q837" s="77">
        <f t="shared" si="76"/>
        <v>0</v>
      </c>
      <c r="R837" s="78" t="str">
        <f>VLOOKUP(H837,'3-Productie normen'!A:L,12,FALSE)</f>
        <v>V</v>
      </c>
      <c r="S837" s="78"/>
      <c r="U837" s="41">
        <f t="shared" si="77"/>
        <v>1770</v>
      </c>
    </row>
    <row r="838" spans="1:21" ht="14.1" customHeight="1">
      <c r="A838" s="54">
        <f t="shared" si="78"/>
        <v>838</v>
      </c>
      <c r="B838" s="72" t="s">
        <v>620</v>
      </c>
      <c r="C838" s="72"/>
      <c r="D838" s="425" t="s">
        <v>611</v>
      </c>
      <c r="E838" s="425">
        <v>3</v>
      </c>
      <c r="F838" s="86">
        <v>102</v>
      </c>
      <c r="G838" s="86" t="s">
        <v>485</v>
      </c>
      <c r="H838" s="86" t="s">
        <v>259</v>
      </c>
      <c r="I838" s="86" t="s">
        <v>229</v>
      </c>
      <c r="J838" s="86">
        <v>8.85</v>
      </c>
      <c r="K838" s="381">
        <f t="shared" si="73"/>
        <v>200</v>
      </c>
      <c r="L838" s="75">
        <v>200</v>
      </c>
      <c r="M838" s="75"/>
      <c r="N838" s="76" t="e">
        <f t="shared" si="74"/>
        <v>#DIV/0!</v>
      </c>
      <c r="O838" s="76">
        <f t="shared" si="75"/>
        <v>0</v>
      </c>
      <c r="P838" s="77">
        <f>IF(L838="nio",0,IF(L838&gt;0,VLOOKUP(H838,'3-Productie normen'!A:J,VLOOKUP(L838,'3-Productie normen'!$B$33:$C$38,2,FALSE),FALSE)))/VLOOKUP(B838,'2-Kosten per locatie'!$A$12:$C$33,3,FALSE)</f>
        <v>0</v>
      </c>
      <c r="Q838" s="77">
        <f t="shared" si="76"/>
        <v>0</v>
      </c>
      <c r="R838" s="78" t="str">
        <f>VLOOKUP(H838,'3-Productie normen'!A:L,12,FALSE)</f>
        <v>V</v>
      </c>
      <c r="S838" s="78"/>
      <c r="U838" s="41">
        <f t="shared" si="77"/>
        <v>1770</v>
      </c>
    </row>
    <row r="839" spans="1:21" ht="14.1" customHeight="1">
      <c r="A839" s="54">
        <f t="shared" si="78"/>
        <v>839</v>
      </c>
      <c r="B839" s="72" t="s">
        <v>620</v>
      </c>
      <c r="C839" s="72"/>
      <c r="D839" s="425" t="s">
        <v>611</v>
      </c>
      <c r="E839" s="425">
        <v>3</v>
      </c>
      <c r="F839" s="86">
        <v>103</v>
      </c>
      <c r="G839" s="86" t="s">
        <v>176</v>
      </c>
      <c r="H839" s="86" t="s">
        <v>176</v>
      </c>
      <c r="I839" s="86" t="s">
        <v>229</v>
      </c>
      <c r="J839" s="86">
        <v>17.73</v>
      </c>
      <c r="K839" s="381">
        <f t="shared" si="73"/>
        <v>200</v>
      </c>
      <c r="L839" s="75">
        <v>200</v>
      </c>
      <c r="M839" s="75"/>
      <c r="N839" s="76" t="e">
        <f t="shared" si="74"/>
        <v>#DIV/0!</v>
      </c>
      <c r="O839" s="76">
        <f t="shared" si="75"/>
        <v>0</v>
      </c>
      <c r="P839" s="77">
        <f>IF(L839="nio",0,IF(L839&gt;0,VLOOKUP(H839,'3-Productie normen'!A:J,VLOOKUP(L839,'3-Productie normen'!$B$33:$C$38,2,FALSE),FALSE)))/VLOOKUP(B839,'2-Kosten per locatie'!$A$12:$C$33,3,FALSE)</f>
        <v>0</v>
      </c>
      <c r="Q839" s="77">
        <f t="shared" si="76"/>
        <v>0</v>
      </c>
      <c r="R839" s="78" t="str">
        <f>VLOOKUP(H839,'3-Productie normen'!A:L,12,FALSE)</f>
        <v>B</v>
      </c>
      <c r="S839" s="78"/>
      <c r="U839" s="41">
        <f t="shared" si="77"/>
        <v>3546</v>
      </c>
    </row>
    <row r="840" spans="1:21" ht="14.1" customHeight="1">
      <c r="A840" s="54">
        <f t="shared" si="78"/>
        <v>840</v>
      </c>
      <c r="B840" s="72" t="s">
        <v>610</v>
      </c>
      <c r="C840" s="72"/>
      <c r="D840" s="425" t="s">
        <v>611</v>
      </c>
      <c r="E840" s="425">
        <v>1</v>
      </c>
      <c r="F840" s="86">
        <v>104</v>
      </c>
      <c r="G840" s="86" t="s">
        <v>485</v>
      </c>
      <c r="H840" s="86" t="s">
        <v>259</v>
      </c>
      <c r="I840" s="86" t="s">
        <v>229</v>
      </c>
      <c r="J840" s="86">
        <v>15</v>
      </c>
      <c r="K840" s="381">
        <f t="shared" si="73"/>
        <v>200</v>
      </c>
      <c r="L840" s="75">
        <v>200</v>
      </c>
      <c r="M840" s="75"/>
      <c r="N840" s="76" t="e">
        <f t="shared" si="74"/>
        <v>#DIV/0!</v>
      </c>
      <c r="O840" s="76">
        <f t="shared" si="75"/>
        <v>0</v>
      </c>
      <c r="P840" s="77">
        <f>IF(L840="nio",0,IF(L840&gt;0,VLOOKUP(H840,'3-Productie normen'!A:J,VLOOKUP(L840,'3-Productie normen'!$B$33:$C$38,2,FALSE),FALSE)))/VLOOKUP(B840,'2-Kosten per locatie'!$A$12:$C$33,3,FALSE)</f>
        <v>0</v>
      </c>
      <c r="Q840" s="77">
        <f t="shared" si="76"/>
        <v>0</v>
      </c>
      <c r="R840" s="78" t="str">
        <f>VLOOKUP(H840,'3-Productie normen'!A:L,12,FALSE)</f>
        <v>V</v>
      </c>
      <c r="S840" s="78"/>
      <c r="U840" s="41">
        <f t="shared" si="77"/>
        <v>3000</v>
      </c>
    </row>
    <row r="841" spans="1:21" ht="14.1" customHeight="1">
      <c r="A841" s="54">
        <f t="shared" si="78"/>
        <v>841</v>
      </c>
      <c r="B841" s="72" t="s">
        <v>610</v>
      </c>
      <c r="C841" s="72"/>
      <c r="D841" s="425" t="s">
        <v>611</v>
      </c>
      <c r="E841" s="425" t="s">
        <v>89</v>
      </c>
      <c r="F841" s="86">
        <v>105</v>
      </c>
      <c r="G841" s="86" t="s">
        <v>236</v>
      </c>
      <c r="H841" s="86" t="s">
        <v>236</v>
      </c>
      <c r="I841" s="86" t="s">
        <v>519</v>
      </c>
      <c r="J841" s="86">
        <v>2.56</v>
      </c>
      <c r="K841" s="381">
        <f t="shared" si="73"/>
        <v>200</v>
      </c>
      <c r="L841" s="75">
        <v>200</v>
      </c>
      <c r="M841" s="75"/>
      <c r="N841" s="76" t="e">
        <f t="shared" si="74"/>
        <v>#DIV/0!</v>
      </c>
      <c r="O841" s="76">
        <f t="shared" si="75"/>
        <v>0</v>
      </c>
      <c r="P841" s="77">
        <f>IF(L841="nio",0,IF(L841&gt;0,VLOOKUP(H841,'3-Productie normen'!A:J,VLOOKUP(L841,'3-Productie normen'!$B$33:$C$38,2,FALSE),FALSE)))/VLOOKUP(B841,'2-Kosten per locatie'!$A$12:$C$33,3,FALSE)</f>
        <v>0</v>
      </c>
      <c r="Q841" s="77">
        <f t="shared" si="76"/>
        <v>0</v>
      </c>
      <c r="R841" s="78" t="str">
        <f>VLOOKUP(H841,'3-Productie normen'!A:L,12,FALSE)</f>
        <v>V</v>
      </c>
      <c r="S841" s="78"/>
      <c r="U841" s="41">
        <f t="shared" si="77"/>
        <v>512</v>
      </c>
    </row>
    <row r="842" spans="1:21" ht="14.1" customHeight="1">
      <c r="A842" s="54">
        <f t="shared" si="78"/>
        <v>842</v>
      </c>
      <c r="B842" s="72" t="s">
        <v>613</v>
      </c>
      <c r="C842" s="72"/>
      <c r="D842" s="425" t="s">
        <v>611</v>
      </c>
      <c r="E842" s="425" t="s">
        <v>89</v>
      </c>
      <c r="F842" s="86">
        <v>105</v>
      </c>
      <c r="G842" s="86" t="s">
        <v>236</v>
      </c>
      <c r="H842" s="86" t="s">
        <v>236</v>
      </c>
      <c r="I842" s="86" t="s">
        <v>519</v>
      </c>
      <c r="J842" s="86">
        <v>2.56</v>
      </c>
      <c r="K842" s="381">
        <f t="shared" ref="K842:K905" si="79">SUM(L842:M842)</f>
        <v>200</v>
      </c>
      <c r="L842" s="75">
        <v>200</v>
      </c>
      <c r="M842" s="75"/>
      <c r="N842" s="76" t="e">
        <f t="shared" ref="N842:N905" si="80">IF(L842="nio",0,IF(L842&gt;0,L842*J842/P842,0))</f>
        <v>#DIV/0!</v>
      </c>
      <c r="O842" s="76">
        <f t="shared" ref="O842:O905" si="81">IF(M842&gt;0,M842*J842/Q842,0)</f>
        <v>0</v>
      </c>
      <c r="P842" s="77">
        <f>IF(L842="nio",0,IF(L842&gt;0,VLOOKUP(H842,'3-Productie normen'!A:J,VLOOKUP(L842,'3-Productie normen'!$B$33:$C$38,2,FALSE),FALSE)))/VLOOKUP(B842,'2-Kosten per locatie'!$A$12:$C$33,3,FALSE)</f>
        <v>0</v>
      </c>
      <c r="Q842" s="77">
        <f t="shared" ref="Q842:Q905" si="82">IF(M842&gt;0,P842*$Q$8,0)</f>
        <v>0</v>
      </c>
      <c r="R842" s="78" t="str">
        <f>VLOOKUP(H842,'3-Productie normen'!A:L,12,FALSE)</f>
        <v>V</v>
      </c>
      <c r="S842" s="78"/>
      <c r="U842" s="41">
        <f t="shared" ref="U842:U905" si="83">K842*J842</f>
        <v>512</v>
      </c>
    </row>
    <row r="843" spans="1:21" ht="14.1" customHeight="1">
      <c r="A843" s="54">
        <f t="shared" si="78"/>
        <v>843</v>
      </c>
      <c r="B843" s="72" t="s">
        <v>620</v>
      </c>
      <c r="C843" s="72"/>
      <c r="D843" s="425" t="s">
        <v>611</v>
      </c>
      <c r="E843" s="425" t="s">
        <v>89</v>
      </c>
      <c r="F843" s="86">
        <v>105</v>
      </c>
      <c r="G843" s="86" t="s">
        <v>236</v>
      </c>
      <c r="H843" s="86" t="s">
        <v>236</v>
      </c>
      <c r="I843" s="86" t="s">
        <v>519</v>
      </c>
      <c r="J843" s="86">
        <v>2.56</v>
      </c>
      <c r="K843" s="381">
        <f t="shared" si="79"/>
        <v>200</v>
      </c>
      <c r="L843" s="75">
        <v>200</v>
      </c>
      <c r="M843" s="75"/>
      <c r="N843" s="76" t="e">
        <f t="shared" si="80"/>
        <v>#DIV/0!</v>
      </c>
      <c r="O843" s="76">
        <f t="shared" si="81"/>
        <v>0</v>
      </c>
      <c r="P843" s="77">
        <f>IF(L843="nio",0,IF(L843&gt;0,VLOOKUP(H843,'3-Productie normen'!A:J,VLOOKUP(L843,'3-Productie normen'!$B$33:$C$38,2,FALSE),FALSE)))/VLOOKUP(B843,'2-Kosten per locatie'!$A$12:$C$33,3,FALSE)</f>
        <v>0</v>
      </c>
      <c r="Q843" s="77">
        <f t="shared" si="82"/>
        <v>0</v>
      </c>
      <c r="R843" s="78" t="str">
        <f>VLOOKUP(H843,'3-Productie normen'!A:L,12,FALSE)</f>
        <v>V</v>
      </c>
      <c r="S843" s="78"/>
      <c r="U843" s="41">
        <f t="shared" si="83"/>
        <v>512</v>
      </c>
    </row>
    <row r="844" spans="1:21" ht="14.1" customHeight="1">
      <c r="A844" s="54">
        <f t="shared" si="78"/>
        <v>844</v>
      </c>
      <c r="B844" s="72" t="s">
        <v>610</v>
      </c>
      <c r="C844" s="72"/>
      <c r="D844" s="425" t="s">
        <v>670</v>
      </c>
      <c r="E844" s="425" t="s">
        <v>89</v>
      </c>
      <c r="F844" s="86"/>
      <c r="G844" s="86" t="s">
        <v>671</v>
      </c>
      <c r="H844" s="86" t="s">
        <v>265</v>
      </c>
      <c r="I844" s="86" t="s">
        <v>239</v>
      </c>
      <c r="J844" s="86">
        <v>70</v>
      </c>
      <c r="K844" s="381">
        <f t="shared" si="79"/>
        <v>200</v>
      </c>
      <c r="L844" s="75">
        <v>200</v>
      </c>
      <c r="M844" s="75"/>
      <c r="N844" s="76" t="e">
        <f t="shared" si="80"/>
        <v>#DIV/0!</v>
      </c>
      <c r="O844" s="76">
        <f t="shared" si="81"/>
        <v>0</v>
      </c>
      <c r="P844" s="77">
        <f>IF(L844="nio",0,IF(L844&gt;0,VLOOKUP(H844,'3-Productie normen'!A:J,VLOOKUP(L844,'3-Productie normen'!$B$33:$C$38,2,FALSE),FALSE)))/VLOOKUP(B844,'2-Kosten per locatie'!$A$12:$C$33,3,FALSE)</f>
        <v>0</v>
      </c>
      <c r="Q844" s="77">
        <f t="shared" si="82"/>
        <v>0</v>
      </c>
      <c r="R844" s="78" t="str">
        <f>VLOOKUP(H844,'3-Productie normen'!A:L,12,FALSE)</f>
        <v>L</v>
      </c>
      <c r="S844" s="78"/>
      <c r="U844" s="41">
        <f t="shared" si="83"/>
        <v>14000</v>
      </c>
    </row>
    <row r="845" spans="1:21" ht="14.1" customHeight="1">
      <c r="A845" s="54">
        <f t="shared" si="78"/>
        <v>845</v>
      </c>
      <c r="B845" s="72" t="s">
        <v>610</v>
      </c>
      <c r="C845" s="72"/>
      <c r="D845" s="425" t="s">
        <v>670</v>
      </c>
      <c r="E845" s="425" t="s">
        <v>89</v>
      </c>
      <c r="F845" s="86"/>
      <c r="G845" s="86" t="s">
        <v>671</v>
      </c>
      <c r="H845" s="86" t="s">
        <v>17</v>
      </c>
      <c r="I845" s="86" t="s">
        <v>368</v>
      </c>
      <c r="J845" s="86">
        <v>1.5</v>
      </c>
      <c r="K845" s="381">
        <f t="shared" si="79"/>
        <v>400</v>
      </c>
      <c r="L845" s="75">
        <v>200</v>
      </c>
      <c r="M845" s="75">
        <v>200</v>
      </c>
      <c r="N845" s="76" t="e">
        <f t="shared" si="80"/>
        <v>#DIV/0!</v>
      </c>
      <c r="O845" s="76" t="e">
        <f t="shared" si="81"/>
        <v>#DIV/0!</v>
      </c>
      <c r="P845" s="77">
        <f>IF(L845="nio",0,IF(L845&gt;0,VLOOKUP(H845,'3-Productie normen'!A:J,VLOOKUP(L845,'3-Productie normen'!$B$33:$C$38,2,FALSE),FALSE)))/VLOOKUP(B845,'2-Kosten per locatie'!$A$12:$C$33,3,FALSE)</f>
        <v>0</v>
      </c>
      <c r="Q845" s="77">
        <f t="shared" si="82"/>
        <v>0</v>
      </c>
      <c r="R845" s="78" t="str">
        <f>VLOOKUP(H845,'3-Productie normen'!A:L,12,FALSE)</f>
        <v>S</v>
      </c>
      <c r="S845" s="78"/>
      <c r="U845" s="41">
        <f t="shared" si="83"/>
        <v>600</v>
      </c>
    </row>
    <row r="846" spans="1:21" ht="14.1" customHeight="1">
      <c r="A846" s="54">
        <f t="shared" si="78"/>
        <v>846</v>
      </c>
      <c r="B846" s="72" t="s">
        <v>610</v>
      </c>
      <c r="C846" s="72" t="s">
        <v>672</v>
      </c>
      <c r="D846" s="425" t="s">
        <v>611</v>
      </c>
      <c r="E846" s="425" t="s">
        <v>226</v>
      </c>
      <c r="F846" s="86"/>
      <c r="G846" s="86" t="s">
        <v>228</v>
      </c>
      <c r="H846" s="86" t="s">
        <v>259</v>
      </c>
      <c r="I846" s="86" t="s">
        <v>230</v>
      </c>
      <c r="J846" s="86">
        <v>3.8</v>
      </c>
      <c r="K846" s="381">
        <f t="shared" si="79"/>
        <v>210</v>
      </c>
      <c r="L846" s="75">
        <v>210</v>
      </c>
      <c r="M846" s="75"/>
      <c r="N846" s="76" t="e">
        <f t="shared" si="80"/>
        <v>#DIV/0!</v>
      </c>
      <c r="O846" s="76">
        <f t="shared" si="81"/>
        <v>0</v>
      </c>
      <c r="P846" s="77">
        <f>IF(L846="nio",0,IF(L846&gt;0,VLOOKUP(H846,'3-Productie normen'!A:J,VLOOKUP(L846,'3-Productie normen'!$B$33:$C$38,2,FALSE),FALSE)))/VLOOKUP(B846,'2-Kosten per locatie'!$A$12:$C$33,3,FALSE)</f>
        <v>0</v>
      </c>
      <c r="Q846" s="77">
        <f t="shared" si="82"/>
        <v>0</v>
      </c>
      <c r="R846" s="78" t="str">
        <f>VLOOKUP(H846,'3-Productie normen'!A:L,12,FALSE)</f>
        <v>V</v>
      </c>
      <c r="S846" s="78"/>
      <c r="U846" s="41">
        <f t="shared" si="83"/>
        <v>798</v>
      </c>
    </row>
    <row r="847" spans="1:21" ht="14.1" customHeight="1">
      <c r="A847" s="54">
        <f t="shared" si="78"/>
        <v>847</v>
      </c>
      <c r="B847" s="72" t="s">
        <v>610</v>
      </c>
      <c r="C847" s="72" t="s">
        <v>672</v>
      </c>
      <c r="D847" s="425" t="s">
        <v>611</v>
      </c>
      <c r="E847" s="425" t="s">
        <v>226</v>
      </c>
      <c r="F847" s="86"/>
      <c r="G847" s="86" t="s">
        <v>372</v>
      </c>
      <c r="H847" s="86" t="s">
        <v>17</v>
      </c>
      <c r="I847" s="86" t="s">
        <v>233</v>
      </c>
      <c r="J847" s="86">
        <v>1.05</v>
      </c>
      <c r="K847" s="381">
        <f t="shared" si="79"/>
        <v>210</v>
      </c>
      <c r="L847" s="75">
        <v>210</v>
      </c>
      <c r="M847" s="75"/>
      <c r="N847" s="76" t="e">
        <f t="shared" si="80"/>
        <v>#DIV/0!</v>
      </c>
      <c r="O847" s="76">
        <f t="shared" si="81"/>
        <v>0</v>
      </c>
      <c r="P847" s="77">
        <f>IF(L847="nio",0,IF(L847&gt;0,VLOOKUP(H847,'3-Productie normen'!A:J,VLOOKUP(L847,'3-Productie normen'!$B$33:$C$38,2,FALSE),FALSE)))/VLOOKUP(B847,'2-Kosten per locatie'!$A$12:$C$33,3,FALSE)</f>
        <v>0</v>
      </c>
      <c r="Q847" s="77">
        <f t="shared" si="82"/>
        <v>0</v>
      </c>
      <c r="R847" s="78" t="str">
        <f>VLOOKUP(H847,'3-Productie normen'!A:L,12,FALSE)</f>
        <v>S</v>
      </c>
      <c r="S847" s="78"/>
      <c r="U847" s="41">
        <f t="shared" si="83"/>
        <v>220.5</v>
      </c>
    </row>
    <row r="848" spans="1:21" ht="14.1" customHeight="1">
      <c r="A848" s="54">
        <f t="shared" si="78"/>
        <v>848</v>
      </c>
      <c r="B848" s="72" t="s">
        <v>610</v>
      </c>
      <c r="C848" s="72" t="s">
        <v>672</v>
      </c>
      <c r="D848" s="425" t="s">
        <v>611</v>
      </c>
      <c r="E848" s="425" t="s">
        <v>226</v>
      </c>
      <c r="F848" s="86"/>
      <c r="G848" s="86" t="s">
        <v>372</v>
      </c>
      <c r="H848" s="86" t="s">
        <v>17</v>
      </c>
      <c r="I848" s="86" t="s">
        <v>233</v>
      </c>
      <c r="J848" s="86">
        <v>1.05</v>
      </c>
      <c r="K848" s="381">
        <f t="shared" si="79"/>
        <v>210</v>
      </c>
      <c r="L848" s="75">
        <v>210</v>
      </c>
      <c r="M848" s="75"/>
      <c r="N848" s="76" t="e">
        <f t="shared" si="80"/>
        <v>#DIV/0!</v>
      </c>
      <c r="O848" s="76">
        <f t="shared" si="81"/>
        <v>0</v>
      </c>
      <c r="P848" s="77">
        <f>IF(L848="nio",0,IF(L848&gt;0,VLOOKUP(H848,'3-Productie normen'!A:J,VLOOKUP(L848,'3-Productie normen'!$B$33:$C$38,2,FALSE),FALSE)))/VLOOKUP(B848,'2-Kosten per locatie'!$A$12:$C$33,3,FALSE)</f>
        <v>0</v>
      </c>
      <c r="Q848" s="77">
        <f t="shared" si="82"/>
        <v>0</v>
      </c>
      <c r="R848" s="78" t="str">
        <f>VLOOKUP(H848,'3-Productie normen'!A:L,12,FALSE)</f>
        <v>S</v>
      </c>
      <c r="S848" s="78"/>
      <c r="U848" s="41">
        <f t="shared" si="83"/>
        <v>220.5</v>
      </c>
    </row>
    <row r="849" spans="1:21" ht="14.1" customHeight="1">
      <c r="A849" s="54">
        <f t="shared" si="78"/>
        <v>849</v>
      </c>
      <c r="B849" s="72" t="s">
        <v>610</v>
      </c>
      <c r="C849" s="72" t="s">
        <v>672</v>
      </c>
      <c r="D849" s="425" t="s">
        <v>611</v>
      </c>
      <c r="E849" s="425" t="s">
        <v>226</v>
      </c>
      <c r="F849" s="86"/>
      <c r="G849" s="86" t="s">
        <v>673</v>
      </c>
      <c r="H849" s="86" t="s">
        <v>265</v>
      </c>
      <c r="I849" s="86" t="s">
        <v>229</v>
      </c>
      <c r="J849" s="86">
        <v>50</v>
      </c>
      <c r="K849" s="381">
        <f t="shared" si="79"/>
        <v>210</v>
      </c>
      <c r="L849" s="75">
        <v>210</v>
      </c>
      <c r="M849" s="75"/>
      <c r="N849" s="76" t="e">
        <f t="shared" si="80"/>
        <v>#DIV/0!</v>
      </c>
      <c r="O849" s="76">
        <f t="shared" si="81"/>
        <v>0</v>
      </c>
      <c r="P849" s="77">
        <f>IF(L849="nio",0,IF(L849&gt;0,VLOOKUP(H849,'3-Productie normen'!A:J,VLOOKUP(L849,'3-Productie normen'!$B$33:$C$38,2,FALSE),FALSE)))/VLOOKUP(B849,'2-Kosten per locatie'!$A$12:$C$33,3,FALSE)</f>
        <v>0</v>
      </c>
      <c r="Q849" s="77">
        <f t="shared" si="82"/>
        <v>0</v>
      </c>
      <c r="R849" s="78" t="str">
        <f>VLOOKUP(H849,'3-Productie normen'!A:L,12,FALSE)</f>
        <v>L</v>
      </c>
      <c r="S849" s="78"/>
      <c r="U849" s="41">
        <f t="shared" si="83"/>
        <v>10500</v>
      </c>
    </row>
    <row r="850" spans="1:21" ht="14.1" customHeight="1">
      <c r="A850" s="54">
        <f t="shared" si="78"/>
        <v>850</v>
      </c>
      <c r="B850" s="72" t="s">
        <v>610</v>
      </c>
      <c r="C850" s="72" t="s">
        <v>674</v>
      </c>
      <c r="D850" s="425" t="s">
        <v>611</v>
      </c>
      <c r="E850" s="425" t="s">
        <v>226</v>
      </c>
      <c r="F850" s="86"/>
      <c r="G850" s="86" t="s">
        <v>228</v>
      </c>
      <c r="H850" s="86" t="s">
        <v>259</v>
      </c>
      <c r="I850" s="86" t="s">
        <v>675</v>
      </c>
      <c r="J850" s="86">
        <v>8.8000000000000007</v>
      </c>
      <c r="K850" s="381">
        <f t="shared" si="79"/>
        <v>210</v>
      </c>
      <c r="L850" s="75">
        <v>210</v>
      </c>
      <c r="M850" s="75"/>
      <c r="N850" s="76" t="e">
        <f t="shared" si="80"/>
        <v>#DIV/0!</v>
      </c>
      <c r="O850" s="76">
        <f t="shared" si="81"/>
        <v>0</v>
      </c>
      <c r="P850" s="77">
        <f>IF(L850="nio",0,IF(L850&gt;0,VLOOKUP(H850,'3-Productie normen'!A:J,VLOOKUP(L850,'3-Productie normen'!$B$33:$C$38,2,FALSE),FALSE)))/VLOOKUP(B850,'2-Kosten per locatie'!$A$12:$C$33,3,FALSE)</f>
        <v>0</v>
      </c>
      <c r="Q850" s="77">
        <f t="shared" si="82"/>
        <v>0</v>
      </c>
      <c r="R850" s="78" t="str">
        <f>VLOOKUP(H850,'3-Productie normen'!A:L,12,FALSE)</f>
        <v>V</v>
      </c>
      <c r="S850" s="78"/>
      <c r="U850" s="41">
        <f t="shared" si="83"/>
        <v>1848.0000000000002</v>
      </c>
    </row>
    <row r="851" spans="1:21" ht="14.1" customHeight="1">
      <c r="A851" s="54">
        <f t="shared" si="78"/>
        <v>851</v>
      </c>
      <c r="B851" s="72" t="s">
        <v>610</v>
      </c>
      <c r="C851" s="72" t="s">
        <v>674</v>
      </c>
      <c r="D851" s="425" t="s">
        <v>611</v>
      </c>
      <c r="E851" s="425" t="s">
        <v>226</v>
      </c>
      <c r="F851" s="86"/>
      <c r="G851" s="86" t="s">
        <v>676</v>
      </c>
      <c r="H851" s="86" t="s">
        <v>265</v>
      </c>
      <c r="I851" s="86" t="s">
        <v>519</v>
      </c>
      <c r="J851" s="86">
        <v>52.5</v>
      </c>
      <c r="K851" s="381">
        <f t="shared" si="79"/>
        <v>210</v>
      </c>
      <c r="L851" s="75">
        <v>210</v>
      </c>
      <c r="M851" s="75"/>
      <c r="N851" s="76" t="e">
        <f t="shared" si="80"/>
        <v>#DIV/0!</v>
      </c>
      <c r="O851" s="76">
        <f t="shared" si="81"/>
        <v>0</v>
      </c>
      <c r="P851" s="77">
        <f>IF(L851="nio",0,IF(L851&gt;0,VLOOKUP(H851,'3-Productie normen'!A:J,VLOOKUP(L851,'3-Productie normen'!$B$33:$C$38,2,FALSE),FALSE)))/VLOOKUP(B851,'2-Kosten per locatie'!$A$12:$C$33,3,FALSE)</f>
        <v>0</v>
      </c>
      <c r="Q851" s="77">
        <f t="shared" si="82"/>
        <v>0</v>
      </c>
      <c r="R851" s="78" t="str">
        <f>VLOOKUP(H851,'3-Productie normen'!A:L,12,FALSE)</f>
        <v>L</v>
      </c>
      <c r="S851" s="78"/>
      <c r="U851" s="41">
        <f t="shared" si="83"/>
        <v>11025</v>
      </c>
    </row>
    <row r="852" spans="1:21" ht="14.1" customHeight="1">
      <c r="A852" s="54">
        <f t="shared" si="78"/>
        <v>852</v>
      </c>
      <c r="B852" s="72" t="s">
        <v>610</v>
      </c>
      <c r="C852" s="72" t="s">
        <v>674</v>
      </c>
      <c r="D852" s="425" t="s">
        <v>611</v>
      </c>
      <c r="E852" s="425" t="s">
        <v>226</v>
      </c>
      <c r="F852" s="86"/>
      <c r="G852" s="86" t="s">
        <v>372</v>
      </c>
      <c r="H852" s="86" t="s">
        <v>17</v>
      </c>
      <c r="I852" s="86" t="s">
        <v>368</v>
      </c>
      <c r="J852" s="86">
        <v>1.2</v>
      </c>
      <c r="K852" s="381">
        <f t="shared" si="79"/>
        <v>210</v>
      </c>
      <c r="L852" s="75">
        <v>210</v>
      </c>
      <c r="M852" s="75"/>
      <c r="N852" s="76" t="e">
        <f t="shared" si="80"/>
        <v>#DIV/0!</v>
      </c>
      <c r="O852" s="76">
        <f t="shared" si="81"/>
        <v>0</v>
      </c>
      <c r="P852" s="77">
        <f>IF(L852="nio",0,IF(L852&gt;0,VLOOKUP(H852,'3-Productie normen'!A:J,VLOOKUP(L852,'3-Productie normen'!$B$33:$C$38,2,FALSE),FALSE)))/VLOOKUP(B852,'2-Kosten per locatie'!$A$12:$C$33,3,FALSE)</f>
        <v>0</v>
      </c>
      <c r="Q852" s="77">
        <f t="shared" si="82"/>
        <v>0</v>
      </c>
      <c r="R852" s="78" t="str">
        <f>VLOOKUP(H852,'3-Productie normen'!A:L,12,FALSE)</f>
        <v>S</v>
      </c>
      <c r="S852" s="78"/>
      <c r="U852" s="41">
        <f t="shared" si="83"/>
        <v>252</v>
      </c>
    </row>
    <row r="853" spans="1:21" ht="14.1" customHeight="1">
      <c r="A853" s="54">
        <f t="shared" si="78"/>
        <v>853</v>
      </c>
      <c r="B853" s="72" t="s">
        <v>610</v>
      </c>
      <c r="C853" s="72" t="s">
        <v>671</v>
      </c>
      <c r="D853" s="425" t="s">
        <v>611</v>
      </c>
      <c r="E853" s="425" t="s">
        <v>226</v>
      </c>
      <c r="F853" s="86"/>
      <c r="G853" s="86" t="s">
        <v>228</v>
      </c>
      <c r="H853" s="86" t="s">
        <v>259</v>
      </c>
      <c r="I853" s="86" t="s">
        <v>239</v>
      </c>
      <c r="J853" s="86">
        <v>4</v>
      </c>
      <c r="K853" s="381">
        <f t="shared" si="79"/>
        <v>210</v>
      </c>
      <c r="L853" s="75">
        <v>210</v>
      </c>
      <c r="M853" s="75"/>
      <c r="N853" s="76" t="e">
        <f t="shared" si="80"/>
        <v>#DIV/0!</v>
      </c>
      <c r="O853" s="76">
        <f t="shared" si="81"/>
        <v>0</v>
      </c>
      <c r="P853" s="77">
        <f>IF(L853="nio",0,IF(L853&gt;0,VLOOKUP(H853,'3-Productie normen'!A:J,VLOOKUP(L853,'3-Productie normen'!$B$33:$C$38,2,FALSE),FALSE)))/VLOOKUP(B853,'2-Kosten per locatie'!$A$12:$C$33,3,FALSE)</f>
        <v>0</v>
      </c>
      <c r="Q853" s="77">
        <f t="shared" si="82"/>
        <v>0</v>
      </c>
      <c r="R853" s="78" t="str">
        <f>VLOOKUP(H853,'3-Productie normen'!A:L,12,FALSE)</f>
        <v>V</v>
      </c>
      <c r="S853" s="78"/>
      <c r="U853" s="41">
        <f t="shared" si="83"/>
        <v>840</v>
      </c>
    </row>
    <row r="854" spans="1:21" ht="14.1" customHeight="1">
      <c r="A854" s="54">
        <f t="shared" si="78"/>
        <v>854</v>
      </c>
      <c r="B854" s="72" t="s">
        <v>610</v>
      </c>
      <c r="C854" s="72" t="s">
        <v>671</v>
      </c>
      <c r="D854" s="425" t="s">
        <v>611</v>
      </c>
      <c r="E854" s="425" t="s">
        <v>226</v>
      </c>
      <c r="F854" s="86"/>
      <c r="G854" s="86" t="s">
        <v>677</v>
      </c>
      <c r="H854" s="86" t="s">
        <v>265</v>
      </c>
      <c r="I854" s="86" t="s">
        <v>239</v>
      </c>
      <c r="J854" s="86">
        <v>80</v>
      </c>
      <c r="K854" s="381">
        <f t="shared" si="79"/>
        <v>210</v>
      </c>
      <c r="L854" s="75">
        <v>210</v>
      </c>
      <c r="M854" s="75"/>
      <c r="N854" s="76" t="e">
        <f t="shared" si="80"/>
        <v>#DIV/0!</v>
      </c>
      <c r="O854" s="76">
        <f t="shared" si="81"/>
        <v>0</v>
      </c>
      <c r="P854" s="77">
        <f>IF(L854="nio",0,IF(L854&gt;0,VLOOKUP(H854,'3-Productie normen'!A:J,VLOOKUP(L854,'3-Productie normen'!$B$33:$C$38,2,FALSE),FALSE)))/VLOOKUP(B854,'2-Kosten per locatie'!$A$12:$C$33,3,FALSE)</f>
        <v>0</v>
      </c>
      <c r="Q854" s="77">
        <f t="shared" si="82"/>
        <v>0</v>
      </c>
      <c r="R854" s="78" t="str">
        <f>VLOOKUP(H854,'3-Productie normen'!A:L,12,FALSE)</f>
        <v>L</v>
      </c>
      <c r="S854" s="78"/>
      <c r="U854" s="41">
        <f t="shared" si="83"/>
        <v>16800</v>
      </c>
    </row>
    <row r="855" spans="1:21" ht="14.1" customHeight="1">
      <c r="A855" s="54">
        <f t="shared" si="78"/>
        <v>855</v>
      </c>
      <c r="B855" s="72" t="s">
        <v>610</v>
      </c>
      <c r="C855" s="72" t="s">
        <v>671</v>
      </c>
      <c r="D855" s="425" t="s">
        <v>611</v>
      </c>
      <c r="E855" s="425" t="s">
        <v>226</v>
      </c>
      <c r="F855" s="86"/>
      <c r="G855" s="86" t="s">
        <v>372</v>
      </c>
      <c r="H855" s="86" t="s">
        <v>17</v>
      </c>
      <c r="I855" s="86" t="s">
        <v>368</v>
      </c>
      <c r="J855" s="86">
        <v>2.2000000000000002</v>
      </c>
      <c r="K855" s="381">
        <f t="shared" si="79"/>
        <v>210</v>
      </c>
      <c r="L855" s="75">
        <v>210</v>
      </c>
      <c r="M855" s="75"/>
      <c r="N855" s="76" t="e">
        <f t="shared" si="80"/>
        <v>#DIV/0!</v>
      </c>
      <c r="O855" s="76">
        <f t="shared" si="81"/>
        <v>0</v>
      </c>
      <c r="P855" s="77">
        <f>IF(L855="nio",0,IF(L855&gt;0,VLOOKUP(H855,'3-Productie normen'!A:J,VLOOKUP(L855,'3-Productie normen'!$B$33:$C$38,2,FALSE),FALSE)))/VLOOKUP(B855,'2-Kosten per locatie'!$A$12:$C$33,3,FALSE)</f>
        <v>0</v>
      </c>
      <c r="Q855" s="77">
        <f t="shared" si="82"/>
        <v>0</v>
      </c>
      <c r="R855" s="78" t="str">
        <f>VLOOKUP(H855,'3-Productie normen'!A:L,12,FALSE)</f>
        <v>S</v>
      </c>
      <c r="S855" s="78"/>
      <c r="U855" s="41">
        <f t="shared" si="83"/>
        <v>462.00000000000006</v>
      </c>
    </row>
    <row r="856" spans="1:21" ht="14.1" customHeight="1">
      <c r="A856" s="54">
        <f t="shared" si="78"/>
        <v>856</v>
      </c>
      <c r="B856" s="72" t="s">
        <v>610</v>
      </c>
      <c r="C856" s="72" t="s">
        <v>678</v>
      </c>
      <c r="D856" s="425"/>
      <c r="E856" s="425" t="s">
        <v>89</v>
      </c>
      <c r="F856" s="86">
        <v>1</v>
      </c>
      <c r="G856" s="86" t="s">
        <v>366</v>
      </c>
      <c r="H856" s="86" t="s">
        <v>259</v>
      </c>
      <c r="I856" s="86"/>
      <c r="J856" s="86">
        <v>10.01</v>
      </c>
      <c r="K856" s="381">
        <f t="shared" si="79"/>
        <v>0</v>
      </c>
      <c r="L856" s="75" t="s">
        <v>100</v>
      </c>
      <c r="M856" s="75"/>
      <c r="N856" s="76">
        <f t="shared" si="80"/>
        <v>0</v>
      </c>
      <c r="O856" s="76">
        <f t="shared" si="81"/>
        <v>0</v>
      </c>
      <c r="P856" s="77">
        <f>IF(L856="nio",0,IF(L856&gt;0,VLOOKUP(H856,'3-Productie normen'!A:J,VLOOKUP(L856,'3-Productie normen'!$B$33:$C$38,2,FALSE),FALSE)))/VLOOKUP(B856,'2-Kosten per locatie'!$A$12:$C$33,3,FALSE)</f>
        <v>0</v>
      </c>
      <c r="Q856" s="77">
        <f t="shared" si="82"/>
        <v>0</v>
      </c>
      <c r="R856" s="78" t="str">
        <f>VLOOKUP(H856,'3-Productie normen'!A:L,12,FALSE)</f>
        <v>V</v>
      </c>
      <c r="S856" s="78"/>
      <c r="U856" s="41">
        <f t="shared" si="83"/>
        <v>0</v>
      </c>
    </row>
    <row r="857" spans="1:21" ht="14.1" customHeight="1">
      <c r="A857" s="54">
        <f t="shared" si="78"/>
        <v>857</v>
      </c>
      <c r="B857" s="72" t="s">
        <v>610</v>
      </c>
      <c r="C857" s="72" t="s">
        <v>678</v>
      </c>
      <c r="D857" s="425"/>
      <c r="E857" s="425" t="s">
        <v>89</v>
      </c>
      <c r="F857" s="86">
        <v>2</v>
      </c>
      <c r="G857" s="86" t="s">
        <v>289</v>
      </c>
      <c r="H857" s="86" t="s">
        <v>100</v>
      </c>
      <c r="I857" s="86"/>
      <c r="J857" s="86">
        <v>2.1</v>
      </c>
      <c r="K857" s="381">
        <f t="shared" si="79"/>
        <v>0</v>
      </c>
      <c r="L857" s="75" t="s">
        <v>100</v>
      </c>
      <c r="M857" s="75"/>
      <c r="N857" s="76">
        <f t="shared" si="80"/>
        <v>0</v>
      </c>
      <c r="O857" s="76">
        <f t="shared" si="81"/>
        <v>0</v>
      </c>
      <c r="P857" s="77">
        <f>IF(L857="nio",0,IF(L857&gt;0,VLOOKUP(H857,'3-Productie normen'!A:J,VLOOKUP(L857,'3-Productie normen'!$B$33:$C$38,2,FALSE),FALSE)))/VLOOKUP(B857,'2-Kosten per locatie'!$A$12:$C$33,3,FALSE)</f>
        <v>0</v>
      </c>
      <c r="Q857" s="77">
        <f t="shared" si="82"/>
        <v>0</v>
      </c>
      <c r="R857" s="78">
        <f>VLOOKUP(H857,'3-Productie normen'!A:L,12,FALSE)</f>
        <v>0</v>
      </c>
      <c r="S857" s="78"/>
      <c r="U857" s="41">
        <f t="shared" si="83"/>
        <v>0</v>
      </c>
    </row>
    <row r="858" spans="1:21" ht="14.1" customHeight="1">
      <c r="A858" s="54">
        <f t="shared" si="78"/>
        <v>858</v>
      </c>
      <c r="B858" s="72" t="s">
        <v>610</v>
      </c>
      <c r="C858" s="72" t="s">
        <v>678</v>
      </c>
      <c r="D858" s="425"/>
      <c r="E858" s="425" t="s">
        <v>89</v>
      </c>
      <c r="F858" s="86">
        <v>3</v>
      </c>
      <c r="G858" s="86" t="s">
        <v>679</v>
      </c>
      <c r="H858" s="86" t="s">
        <v>256</v>
      </c>
      <c r="I858" s="86"/>
      <c r="J858" s="86">
        <v>51.6</v>
      </c>
      <c r="K858" s="381">
        <f t="shared" si="79"/>
        <v>0</v>
      </c>
      <c r="L858" s="75" t="s">
        <v>100</v>
      </c>
      <c r="M858" s="75"/>
      <c r="N858" s="76">
        <f t="shared" si="80"/>
        <v>0</v>
      </c>
      <c r="O858" s="76">
        <f t="shared" si="81"/>
        <v>0</v>
      </c>
      <c r="P858" s="77">
        <f>IF(L858="nio",0,IF(L858&gt;0,VLOOKUP(H858,'3-Productie normen'!A:J,VLOOKUP(L858,'3-Productie normen'!$B$33:$C$38,2,FALSE),FALSE)))/VLOOKUP(B858,'2-Kosten per locatie'!$A$12:$C$33,3,FALSE)</f>
        <v>0</v>
      </c>
      <c r="Q858" s="77">
        <f t="shared" si="82"/>
        <v>0</v>
      </c>
      <c r="R858" s="78" t="str">
        <f>VLOOKUP(H858,'3-Productie normen'!A:L,12,FALSE)</f>
        <v>V</v>
      </c>
      <c r="S858" s="78"/>
      <c r="U858" s="41">
        <f t="shared" si="83"/>
        <v>0</v>
      </c>
    </row>
    <row r="859" spans="1:21" ht="14.1" customHeight="1">
      <c r="A859" s="54">
        <f t="shared" si="78"/>
        <v>859</v>
      </c>
      <c r="B859" s="72" t="s">
        <v>680</v>
      </c>
      <c r="C859" s="72" t="s">
        <v>678</v>
      </c>
      <c r="D859" s="425"/>
      <c r="E859" s="425" t="s">
        <v>89</v>
      </c>
      <c r="F859" s="86">
        <v>4</v>
      </c>
      <c r="G859" s="86" t="s">
        <v>372</v>
      </c>
      <c r="H859" s="86" t="s">
        <v>17</v>
      </c>
      <c r="I859" s="86" t="s">
        <v>368</v>
      </c>
      <c r="J859" s="86">
        <v>2.7</v>
      </c>
      <c r="K859" s="381">
        <f t="shared" si="79"/>
        <v>0</v>
      </c>
      <c r="L859" s="75" t="s">
        <v>100</v>
      </c>
      <c r="M859" s="75"/>
      <c r="N859" s="76">
        <f t="shared" si="80"/>
        <v>0</v>
      </c>
      <c r="O859" s="76">
        <f t="shared" si="81"/>
        <v>0</v>
      </c>
      <c r="P859" s="77" t="e">
        <f>IF(L859="nio",0,IF(L859&gt;0,VLOOKUP(H859,'3-Productie normen'!A:J,VLOOKUP(L859,'3-Productie normen'!$B$33:$C$38,2,FALSE),FALSE)))/VLOOKUP(B859,'2-Kosten per locatie'!$A$12:$C$33,3,FALSE)</f>
        <v>#N/A</v>
      </c>
      <c r="Q859" s="77">
        <f t="shared" si="82"/>
        <v>0</v>
      </c>
      <c r="R859" s="78" t="str">
        <f>VLOOKUP(H859,'3-Productie normen'!A:L,12,FALSE)</f>
        <v>S</v>
      </c>
      <c r="S859" s="78"/>
      <c r="U859" s="41">
        <f t="shared" si="83"/>
        <v>0</v>
      </c>
    </row>
    <row r="860" spans="1:21" ht="14.1" customHeight="1">
      <c r="A860" s="54">
        <f t="shared" si="78"/>
        <v>860</v>
      </c>
      <c r="B860" s="72" t="s">
        <v>680</v>
      </c>
      <c r="C860" s="72" t="s">
        <v>678</v>
      </c>
      <c r="D860" s="425"/>
      <c r="E860" s="425" t="s">
        <v>89</v>
      </c>
      <c r="F860" s="86">
        <v>5</v>
      </c>
      <c r="G860" s="86" t="s">
        <v>681</v>
      </c>
      <c r="H860" s="86" t="s">
        <v>176</v>
      </c>
      <c r="I860" s="86"/>
      <c r="J860" s="86">
        <v>6.5</v>
      </c>
      <c r="K860" s="381">
        <f t="shared" si="79"/>
        <v>0</v>
      </c>
      <c r="L860" s="75" t="s">
        <v>100</v>
      </c>
      <c r="M860" s="75"/>
      <c r="N860" s="76">
        <f t="shared" si="80"/>
        <v>0</v>
      </c>
      <c r="O860" s="76">
        <f t="shared" si="81"/>
        <v>0</v>
      </c>
      <c r="P860" s="77" t="e">
        <f>IF(L860="nio",0,IF(L860&gt;0,VLOOKUP(H860,'3-Productie normen'!A:J,VLOOKUP(L860,'3-Productie normen'!$B$33:$C$38,2,FALSE),FALSE)))/VLOOKUP(B860,'2-Kosten per locatie'!$A$12:$C$33,3,FALSE)</f>
        <v>#N/A</v>
      </c>
      <c r="Q860" s="77">
        <f t="shared" si="82"/>
        <v>0</v>
      </c>
      <c r="R860" s="78" t="str">
        <f>VLOOKUP(H860,'3-Productie normen'!A:L,12,FALSE)</f>
        <v>B</v>
      </c>
      <c r="S860" s="78"/>
      <c r="U860" s="41">
        <f t="shared" si="83"/>
        <v>0</v>
      </c>
    </row>
    <row r="861" spans="1:21" ht="14.1" customHeight="1">
      <c r="A861" s="54">
        <f t="shared" si="78"/>
        <v>861</v>
      </c>
      <c r="B861" s="72" t="s">
        <v>610</v>
      </c>
      <c r="C861" s="72" t="s">
        <v>678</v>
      </c>
      <c r="D861" s="425"/>
      <c r="E861" s="425" t="s">
        <v>682</v>
      </c>
      <c r="F861" s="86">
        <v>1001</v>
      </c>
      <c r="G861" s="86" t="s">
        <v>366</v>
      </c>
      <c r="H861" s="86" t="s">
        <v>259</v>
      </c>
      <c r="I861" s="86"/>
      <c r="J861" s="86">
        <v>10.01</v>
      </c>
      <c r="K861" s="381">
        <f t="shared" si="79"/>
        <v>0</v>
      </c>
      <c r="L861" s="75" t="s">
        <v>100</v>
      </c>
      <c r="M861" s="75"/>
      <c r="N861" s="76">
        <f t="shared" si="80"/>
        <v>0</v>
      </c>
      <c r="O861" s="76">
        <f t="shared" si="81"/>
        <v>0</v>
      </c>
      <c r="P861" s="77">
        <f>IF(L861="nio",0,IF(L861&gt;0,VLOOKUP(H861,'3-Productie normen'!A:J,VLOOKUP(L861,'3-Productie normen'!$B$33:$C$38,2,FALSE),FALSE)))/VLOOKUP(B861,'2-Kosten per locatie'!$A$12:$C$33,3,FALSE)</f>
        <v>0</v>
      </c>
      <c r="Q861" s="77">
        <f t="shared" si="82"/>
        <v>0</v>
      </c>
      <c r="R861" s="78" t="str">
        <f>VLOOKUP(H861,'3-Productie normen'!A:L,12,FALSE)</f>
        <v>V</v>
      </c>
      <c r="S861" s="78"/>
      <c r="U861" s="41">
        <f t="shared" si="83"/>
        <v>0</v>
      </c>
    </row>
    <row r="862" spans="1:21" ht="14.1" customHeight="1">
      <c r="A862" s="54">
        <f t="shared" si="78"/>
        <v>862</v>
      </c>
      <c r="B862" s="72" t="s">
        <v>610</v>
      </c>
      <c r="C862" s="72" t="s">
        <v>678</v>
      </c>
      <c r="D862" s="425"/>
      <c r="E862" s="425" t="s">
        <v>682</v>
      </c>
      <c r="F862" s="86">
        <v>1002</v>
      </c>
      <c r="G862" s="86" t="s">
        <v>289</v>
      </c>
      <c r="H862" s="86" t="s">
        <v>100</v>
      </c>
      <c r="I862" s="86"/>
      <c r="J862" s="86">
        <v>2.1</v>
      </c>
      <c r="K862" s="381">
        <f t="shared" si="79"/>
        <v>0</v>
      </c>
      <c r="L862" s="75" t="s">
        <v>100</v>
      </c>
      <c r="M862" s="75"/>
      <c r="N862" s="76">
        <f t="shared" si="80"/>
        <v>0</v>
      </c>
      <c r="O862" s="76">
        <f t="shared" si="81"/>
        <v>0</v>
      </c>
      <c r="P862" s="77">
        <f>IF(L862="nio",0,IF(L862&gt;0,VLOOKUP(H862,'3-Productie normen'!A:J,VLOOKUP(L862,'3-Productie normen'!$B$33:$C$38,2,FALSE),FALSE)))/VLOOKUP(B862,'2-Kosten per locatie'!$A$12:$C$33,3,FALSE)</f>
        <v>0</v>
      </c>
      <c r="Q862" s="77">
        <f t="shared" si="82"/>
        <v>0</v>
      </c>
      <c r="R862" s="78">
        <f>VLOOKUP(H862,'3-Productie normen'!A:L,12,FALSE)</f>
        <v>0</v>
      </c>
      <c r="S862" s="78"/>
      <c r="U862" s="41">
        <f t="shared" si="83"/>
        <v>0</v>
      </c>
    </row>
    <row r="863" spans="1:21" ht="14.1" customHeight="1">
      <c r="A863" s="54">
        <f t="shared" si="78"/>
        <v>863</v>
      </c>
      <c r="B863" s="72" t="s">
        <v>610</v>
      </c>
      <c r="C863" s="72" t="s">
        <v>678</v>
      </c>
      <c r="D863" s="425"/>
      <c r="E863" s="425" t="s">
        <v>682</v>
      </c>
      <c r="F863" s="86">
        <v>1003</v>
      </c>
      <c r="G863" s="86" t="s">
        <v>683</v>
      </c>
      <c r="H863" s="86" t="s">
        <v>256</v>
      </c>
      <c r="I863" s="86"/>
      <c r="J863" s="86">
        <v>51.6</v>
      </c>
      <c r="K863" s="381">
        <f t="shared" si="79"/>
        <v>0</v>
      </c>
      <c r="L863" s="75" t="s">
        <v>100</v>
      </c>
      <c r="M863" s="75"/>
      <c r="N863" s="76">
        <f t="shared" si="80"/>
        <v>0</v>
      </c>
      <c r="O863" s="76">
        <f t="shared" si="81"/>
        <v>0</v>
      </c>
      <c r="P863" s="77">
        <f>IF(L863="nio",0,IF(L863&gt;0,VLOOKUP(H863,'3-Productie normen'!A:J,VLOOKUP(L863,'3-Productie normen'!$B$33:$C$38,2,FALSE),FALSE)))/VLOOKUP(B863,'2-Kosten per locatie'!$A$12:$C$33,3,FALSE)</f>
        <v>0</v>
      </c>
      <c r="Q863" s="77">
        <f t="shared" si="82"/>
        <v>0</v>
      </c>
      <c r="R863" s="78" t="str">
        <f>VLOOKUP(H863,'3-Productie normen'!A:L,12,FALSE)</f>
        <v>V</v>
      </c>
      <c r="S863" s="78"/>
      <c r="U863" s="41">
        <f t="shared" si="83"/>
        <v>0</v>
      </c>
    </row>
    <row r="864" spans="1:21" ht="14.1" customHeight="1">
      <c r="A864" s="54">
        <f t="shared" si="78"/>
        <v>864</v>
      </c>
      <c r="B864" s="72" t="s">
        <v>610</v>
      </c>
      <c r="C864" s="72" t="s">
        <v>678</v>
      </c>
      <c r="D864" s="425"/>
      <c r="E864" s="425" t="s">
        <v>682</v>
      </c>
      <c r="F864" s="86">
        <v>1004</v>
      </c>
      <c r="G864" s="86" t="s">
        <v>372</v>
      </c>
      <c r="H864" s="86" t="s">
        <v>17</v>
      </c>
      <c r="I864" s="86" t="s">
        <v>368</v>
      </c>
      <c r="J864" s="86">
        <v>2.7</v>
      </c>
      <c r="K864" s="381">
        <f t="shared" si="79"/>
        <v>0</v>
      </c>
      <c r="L864" s="75" t="s">
        <v>100</v>
      </c>
      <c r="M864" s="75"/>
      <c r="N864" s="76">
        <f t="shared" si="80"/>
        <v>0</v>
      </c>
      <c r="O864" s="76">
        <f t="shared" si="81"/>
        <v>0</v>
      </c>
      <c r="P864" s="77">
        <f>IF(L864="nio",0,IF(L864&gt;0,VLOOKUP(H864,'3-Productie normen'!A:J,VLOOKUP(L864,'3-Productie normen'!$B$33:$C$38,2,FALSE),FALSE)))/VLOOKUP(B864,'2-Kosten per locatie'!$A$12:$C$33,3,FALSE)</f>
        <v>0</v>
      </c>
      <c r="Q864" s="77">
        <f t="shared" si="82"/>
        <v>0</v>
      </c>
      <c r="R864" s="78" t="str">
        <f>VLOOKUP(H864,'3-Productie normen'!A:L,12,FALSE)</f>
        <v>S</v>
      </c>
      <c r="S864" s="78"/>
      <c r="U864" s="41">
        <f t="shared" si="83"/>
        <v>0</v>
      </c>
    </row>
    <row r="865" spans="1:21" ht="14.1" customHeight="1">
      <c r="A865" s="54">
        <f t="shared" si="78"/>
        <v>865</v>
      </c>
      <c r="B865" s="72" t="s">
        <v>610</v>
      </c>
      <c r="C865" s="72" t="s">
        <v>678</v>
      </c>
      <c r="D865" s="425"/>
      <c r="E865" s="425" t="s">
        <v>682</v>
      </c>
      <c r="F865" s="86">
        <v>1005</v>
      </c>
      <c r="G865" s="86" t="s">
        <v>681</v>
      </c>
      <c r="H865" s="86" t="s">
        <v>176</v>
      </c>
      <c r="I865" s="86"/>
      <c r="J865" s="86">
        <v>6.5</v>
      </c>
      <c r="K865" s="381">
        <f t="shared" si="79"/>
        <v>0</v>
      </c>
      <c r="L865" s="75" t="s">
        <v>100</v>
      </c>
      <c r="M865" s="75"/>
      <c r="N865" s="76">
        <f t="shared" si="80"/>
        <v>0</v>
      </c>
      <c r="O865" s="76">
        <f t="shared" si="81"/>
        <v>0</v>
      </c>
      <c r="P865" s="77">
        <f>IF(L865="nio",0,IF(L865&gt;0,VLOOKUP(H865,'3-Productie normen'!A:J,VLOOKUP(L865,'3-Productie normen'!$B$33:$C$38,2,FALSE),FALSE)))/VLOOKUP(B865,'2-Kosten per locatie'!$A$12:$C$33,3,FALSE)</f>
        <v>0</v>
      </c>
      <c r="Q865" s="77">
        <f t="shared" si="82"/>
        <v>0</v>
      </c>
      <c r="R865" s="78" t="str">
        <f>VLOOKUP(H865,'3-Productie normen'!A:L,12,FALSE)</f>
        <v>B</v>
      </c>
      <c r="S865" s="78"/>
      <c r="U865" s="41">
        <f t="shared" si="83"/>
        <v>0</v>
      </c>
    </row>
    <row r="866" spans="1:21" ht="14.1" customHeight="1">
      <c r="A866" s="54">
        <f t="shared" si="78"/>
        <v>866</v>
      </c>
      <c r="B866" s="72" t="s">
        <v>610</v>
      </c>
      <c r="C866" s="72" t="s">
        <v>684</v>
      </c>
      <c r="D866" s="425"/>
      <c r="E866" s="425" t="s">
        <v>89</v>
      </c>
      <c r="F866" s="86">
        <v>1</v>
      </c>
      <c r="G866" s="86" t="s">
        <v>366</v>
      </c>
      <c r="H866" s="86" t="s">
        <v>259</v>
      </c>
      <c r="I866" s="86"/>
      <c r="J866" s="86">
        <v>3.5</v>
      </c>
      <c r="K866" s="381">
        <f t="shared" si="79"/>
        <v>0</v>
      </c>
      <c r="L866" s="75" t="s">
        <v>100</v>
      </c>
      <c r="M866" s="75"/>
      <c r="N866" s="76">
        <f t="shared" si="80"/>
        <v>0</v>
      </c>
      <c r="O866" s="76">
        <f t="shared" si="81"/>
        <v>0</v>
      </c>
      <c r="P866" s="77">
        <f>IF(L866="nio",0,IF(L866&gt;0,VLOOKUP(H866,'3-Productie normen'!A:J,VLOOKUP(L866,'3-Productie normen'!$B$33:$C$38,2,FALSE),FALSE)))/VLOOKUP(B866,'2-Kosten per locatie'!$A$12:$C$33,3,FALSE)</f>
        <v>0</v>
      </c>
      <c r="Q866" s="77">
        <f t="shared" si="82"/>
        <v>0</v>
      </c>
      <c r="R866" s="78" t="str">
        <f>VLOOKUP(H866,'3-Productie normen'!A:L,12,FALSE)</f>
        <v>V</v>
      </c>
      <c r="S866" s="78"/>
      <c r="U866" s="41">
        <f t="shared" si="83"/>
        <v>0</v>
      </c>
    </row>
    <row r="867" spans="1:21" ht="14.1" customHeight="1">
      <c r="A867" s="54">
        <f t="shared" si="78"/>
        <v>867</v>
      </c>
      <c r="B867" s="72" t="s">
        <v>610</v>
      </c>
      <c r="C867" s="72" t="s">
        <v>684</v>
      </c>
      <c r="D867" s="425"/>
      <c r="E867" s="425" t="s">
        <v>89</v>
      </c>
      <c r="F867" s="86">
        <v>2</v>
      </c>
      <c r="G867" s="86" t="s">
        <v>372</v>
      </c>
      <c r="H867" s="86" t="s">
        <v>17</v>
      </c>
      <c r="I867" s="86" t="s">
        <v>368</v>
      </c>
      <c r="J867" s="86">
        <v>1.1000000000000001</v>
      </c>
      <c r="K867" s="381">
        <f t="shared" si="79"/>
        <v>0</v>
      </c>
      <c r="L867" s="75" t="s">
        <v>100</v>
      </c>
      <c r="M867" s="75"/>
      <c r="N867" s="76">
        <f t="shared" si="80"/>
        <v>0</v>
      </c>
      <c r="O867" s="76">
        <f t="shared" si="81"/>
        <v>0</v>
      </c>
      <c r="P867" s="77">
        <f>IF(L867="nio",0,IF(L867&gt;0,VLOOKUP(H867,'3-Productie normen'!A:J,VLOOKUP(L867,'3-Productie normen'!$B$33:$C$38,2,FALSE),FALSE)))/VLOOKUP(B867,'2-Kosten per locatie'!$A$12:$C$33,3,FALSE)</f>
        <v>0</v>
      </c>
      <c r="Q867" s="77">
        <f t="shared" si="82"/>
        <v>0</v>
      </c>
      <c r="R867" s="78" t="str">
        <f>VLOOKUP(H867,'3-Productie normen'!A:L,12,FALSE)</f>
        <v>S</v>
      </c>
      <c r="S867" s="78"/>
      <c r="U867" s="41">
        <f t="shared" si="83"/>
        <v>0</v>
      </c>
    </row>
    <row r="868" spans="1:21" ht="14.1" customHeight="1">
      <c r="A868" s="54">
        <f t="shared" si="78"/>
        <v>868</v>
      </c>
      <c r="B868" s="72" t="s">
        <v>610</v>
      </c>
      <c r="C868" s="72" t="s">
        <v>684</v>
      </c>
      <c r="D868" s="425"/>
      <c r="E868" s="425" t="s">
        <v>89</v>
      </c>
      <c r="F868" s="86">
        <v>3</v>
      </c>
      <c r="G868" s="86" t="s">
        <v>372</v>
      </c>
      <c r="H868" s="86" t="s">
        <v>17</v>
      </c>
      <c r="I868" s="86" t="s">
        <v>368</v>
      </c>
      <c r="J868" s="86">
        <v>1.2</v>
      </c>
      <c r="K868" s="381">
        <f t="shared" si="79"/>
        <v>0</v>
      </c>
      <c r="L868" s="75" t="s">
        <v>100</v>
      </c>
      <c r="M868" s="75"/>
      <c r="N868" s="76">
        <f t="shared" si="80"/>
        <v>0</v>
      </c>
      <c r="O868" s="76">
        <f t="shared" si="81"/>
        <v>0</v>
      </c>
      <c r="P868" s="77">
        <f>IF(L868="nio",0,IF(L868&gt;0,VLOOKUP(H868,'3-Productie normen'!A:J,VLOOKUP(L868,'3-Productie normen'!$B$33:$C$38,2,FALSE),FALSE)))/VLOOKUP(B868,'2-Kosten per locatie'!$A$12:$C$33,3,FALSE)</f>
        <v>0</v>
      </c>
      <c r="Q868" s="77">
        <f t="shared" si="82"/>
        <v>0</v>
      </c>
      <c r="R868" s="78" t="str">
        <f>VLOOKUP(H868,'3-Productie normen'!A:L,12,FALSE)</f>
        <v>S</v>
      </c>
      <c r="S868" s="78"/>
      <c r="U868" s="41">
        <f t="shared" si="83"/>
        <v>0</v>
      </c>
    </row>
    <row r="869" spans="1:21" ht="14.1" customHeight="1">
      <c r="A869" s="54">
        <f t="shared" si="78"/>
        <v>869</v>
      </c>
      <c r="B869" s="72" t="s">
        <v>610</v>
      </c>
      <c r="C869" s="72" t="s">
        <v>684</v>
      </c>
      <c r="D869" s="425"/>
      <c r="E869" s="425" t="s">
        <v>89</v>
      </c>
      <c r="F869" s="86">
        <v>4</v>
      </c>
      <c r="G869" s="86" t="s">
        <v>685</v>
      </c>
      <c r="H869" s="86" t="s">
        <v>256</v>
      </c>
      <c r="I869" s="86"/>
      <c r="J869" s="86">
        <v>45.7</v>
      </c>
      <c r="K869" s="381">
        <f t="shared" si="79"/>
        <v>0</v>
      </c>
      <c r="L869" s="75" t="s">
        <v>100</v>
      </c>
      <c r="M869" s="75"/>
      <c r="N869" s="76">
        <f t="shared" si="80"/>
        <v>0</v>
      </c>
      <c r="O869" s="76">
        <f t="shared" si="81"/>
        <v>0</v>
      </c>
      <c r="P869" s="77">
        <f>IF(L869="nio",0,IF(L869&gt;0,VLOOKUP(H869,'3-Productie normen'!A:J,VLOOKUP(L869,'3-Productie normen'!$B$33:$C$38,2,FALSE),FALSE)))/VLOOKUP(B869,'2-Kosten per locatie'!$A$12:$C$33,3,FALSE)</f>
        <v>0</v>
      </c>
      <c r="Q869" s="77">
        <f t="shared" si="82"/>
        <v>0</v>
      </c>
      <c r="R869" s="78" t="str">
        <f>VLOOKUP(H869,'3-Productie normen'!A:L,12,FALSE)</f>
        <v>V</v>
      </c>
      <c r="S869" s="78"/>
      <c r="U869" s="41">
        <f t="shared" si="83"/>
        <v>0</v>
      </c>
    </row>
    <row r="870" spans="1:21" ht="14.1" customHeight="1">
      <c r="A870" s="54">
        <f t="shared" si="78"/>
        <v>870</v>
      </c>
      <c r="B870" s="72" t="s">
        <v>686</v>
      </c>
      <c r="C870" s="72"/>
      <c r="D870" s="425" t="s">
        <v>687</v>
      </c>
      <c r="E870" s="425" t="s">
        <v>301</v>
      </c>
      <c r="F870" s="86">
        <v>183</v>
      </c>
      <c r="G870" s="86" t="s">
        <v>688</v>
      </c>
      <c r="H870" s="86" t="s">
        <v>259</v>
      </c>
      <c r="I870" s="86" t="s">
        <v>229</v>
      </c>
      <c r="J870" s="86">
        <v>33</v>
      </c>
      <c r="K870" s="381">
        <f t="shared" si="79"/>
        <v>200</v>
      </c>
      <c r="L870" s="75">
        <v>200</v>
      </c>
      <c r="M870" s="75"/>
      <c r="N870" s="76" t="e">
        <f t="shared" si="80"/>
        <v>#DIV/0!</v>
      </c>
      <c r="O870" s="76">
        <f t="shared" si="81"/>
        <v>0</v>
      </c>
      <c r="P870" s="77">
        <f>IF(L870="nio",0,IF(L870&gt;0,VLOOKUP(H870,'3-Productie normen'!A:J,VLOOKUP(L870,'3-Productie normen'!$B$33:$C$38,2,FALSE),FALSE)))/VLOOKUP(B870,'2-Kosten per locatie'!$A$12:$C$33,3,FALSE)</f>
        <v>0</v>
      </c>
      <c r="Q870" s="77">
        <f t="shared" si="82"/>
        <v>0</v>
      </c>
      <c r="R870" s="78" t="str">
        <f>VLOOKUP(H870,'3-Productie normen'!A:L,12,FALSE)</f>
        <v>V</v>
      </c>
      <c r="S870" s="78"/>
      <c r="U870" s="41">
        <f t="shared" si="83"/>
        <v>6600</v>
      </c>
    </row>
    <row r="871" spans="1:21" ht="14.1" customHeight="1">
      <c r="A871" s="54">
        <f t="shared" si="78"/>
        <v>871</v>
      </c>
      <c r="B871" s="72" t="s">
        <v>686</v>
      </c>
      <c r="C871" s="72"/>
      <c r="D871" s="425" t="s">
        <v>687</v>
      </c>
      <c r="E871" s="425" t="s">
        <v>301</v>
      </c>
      <c r="F871" s="86">
        <v>162</v>
      </c>
      <c r="G871" s="86" t="s">
        <v>249</v>
      </c>
      <c r="H871" s="86" t="s">
        <v>17</v>
      </c>
      <c r="I871" s="86" t="s">
        <v>689</v>
      </c>
      <c r="J871" s="86">
        <v>4.8</v>
      </c>
      <c r="K871" s="381">
        <f t="shared" si="79"/>
        <v>200</v>
      </c>
      <c r="L871" s="75">
        <v>200</v>
      </c>
      <c r="M871" s="75"/>
      <c r="N871" s="76" t="e">
        <f t="shared" si="80"/>
        <v>#DIV/0!</v>
      </c>
      <c r="O871" s="76">
        <f t="shared" si="81"/>
        <v>0</v>
      </c>
      <c r="P871" s="77">
        <f>IF(L871="nio",0,IF(L871&gt;0,VLOOKUP(H871,'3-Productie normen'!A:J,VLOOKUP(L871,'3-Productie normen'!$B$33:$C$38,2,FALSE),FALSE)))/VLOOKUP(B871,'2-Kosten per locatie'!$A$12:$C$33,3,FALSE)</f>
        <v>0</v>
      </c>
      <c r="Q871" s="77">
        <f t="shared" si="82"/>
        <v>0</v>
      </c>
      <c r="R871" s="78" t="str">
        <f>VLOOKUP(H871,'3-Productie normen'!A:L,12,FALSE)</f>
        <v>S</v>
      </c>
      <c r="S871" s="78"/>
      <c r="U871" s="41">
        <f t="shared" si="83"/>
        <v>960</v>
      </c>
    </row>
    <row r="872" spans="1:21" ht="14.1" customHeight="1">
      <c r="A872" s="54">
        <f t="shared" si="78"/>
        <v>872</v>
      </c>
      <c r="B872" s="72" t="s">
        <v>686</v>
      </c>
      <c r="C872" s="72"/>
      <c r="D872" s="425" t="s">
        <v>687</v>
      </c>
      <c r="E872" s="425" t="s">
        <v>301</v>
      </c>
      <c r="F872" s="86">
        <v>163</v>
      </c>
      <c r="G872" s="86" t="s">
        <v>249</v>
      </c>
      <c r="H872" s="86" t="s">
        <v>17</v>
      </c>
      <c r="I872" s="86" t="s">
        <v>689</v>
      </c>
      <c r="J872" s="86">
        <v>4.8</v>
      </c>
      <c r="K872" s="381">
        <f t="shared" si="79"/>
        <v>200</v>
      </c>
      <c r="L872" s="75">
        <v>200</v>
      </c>
      <c r="M872" s="75"/>
      <c r="N872" s="76" t="e">
        <f t="shared" si="80"/>
        <v>#DIV/0!</v>
      </c>
      <c r="O872" s="76">
        <f t="shared" si="81"/>
        <v>0</v>
      </c>
      <c r="P872" s="77">
        <f>IF(L872="nio",0,IF(L872&gt;0,VLOOKUP(H872,'3-Productie normen'!A:J,VLOOKUP(L872,'3-Productie normen'!$B$33:$C$38,2,FALSE),FALSE)))/VLOOKUP(B872,'2-Kosten per locatie'!$A$12:$C$33,3,FALSE)</f>
        <v>0</v>
      </c>
      <c r="Q872" s="77">
        <f t="shared" si="82"/>
        <v>0</v>
      </c>
      <c r="R872" s="78" t="str">
        <f>VLOOKUP(H872,'3-Productie normen'!A:L,12,FALSE)</f>
        <v>S</v>
      </c>
      <c r="S872" s="78"/>
      <c r="U872" s="41">
        <f t="shared" si="83"/>
        <v>960</v>
      </c>
    </row>
    <row r="873" spans="1:21" ht="14.1" customHeight="1">
      <c r="A873" s="54">
        <f t="shared" si="78"/>
        <v>873</v>
      </c>
      <c r="B873" s="72" t="s">
        <v>686</v>
      </c>
      <c r="C873" s="72"/>
      <c r="D873" s="425" t="s">
        <v>687</v>
      </c>
      <c r="E873" s="425" t="s">
        <v>301</v>
      </c>
      <c r="F873" s="86">
        <v>151</v>
      </c>
      <c r="G873" s="86" t="s">
        <v>249</v>
      </c>
      <c r="H873" s="86" t="s">
        <v>17</v>
      </c>
      <c r="I873" s="86" t="s">
        <v>689</v>
      </c>
      <c r="J873" s="86">
        <v>6.3</v>
      </c>
      <c r="K873" s="381">
        <f t="shared" si="79"/>
        <v>200</v>
      </c>
      <c r="L873" s="75">
        <v>200</v>
      </c>
      <c r="M873" s="75"/>
      <c r="N873" s="76" t="e">
        <f t="shared" si="80"/>
        <v>#DIV/0!</v>
      </c>
      <c r="O873" s="76">
        <f t="shared" si="81"/>
        <v>0</v>
      </c>
      <c r="P873" s="77">
        <f>IF(L873="nio",0,IF(L873&gt;0,VLOOKUP(H873,'3-Productie normen'!A:J,VLOOKUP(L873,'3-Productie normen'!$B$33:$C$38,2,FALSE),FALSE)))/VLOOKUP(B873,'2-Kosten per locatie'!$A$12:$C$33,3,FALSE)</f>
        <v>0</v>
      </c>
      <c r="Q873" s="77">
        <f t="shared" si="82"/>
        <v>0</v>
      </c>
      <c r="R873" s="78" t="str">
        <f>VLOOKUP(H873,'3-Productie normen'!A:L,12,FALSE)</f>
        <v>S</v>
      </c>
      <c r="S873" s="78"/>
      <c r="U873" s="41">
        <f t="shared" si="83"/>
        <v>1260</v>
      </c>
    </row>
    <row r="874" spans="1:21" ht="14.1" customHeight="1">
      <c r="A874" s="54">
        <f t="shared" si="78"/>
        <v>874</v>
      </c>
      <c r="B874" s="72" t="s">
        <v>686</v>
      </c>
      <c r="C874" s="72"/>
      <c r="D874" s="425" t="s">
        <v>687</v>
      </c>
      <c r="E874" s="425" t="s">
        <v>301</v>
      </c>
      <c r="F874" s="86">
        <v>140</v>
      </c>
      <c r="G874" s="86" t="s">
        <v>690</v>
      </c>
      <c r="H874" s="86" t="s">
        <v>100</v>
      </c>
      <c r="I874" s="86" t="s">
        <v>239</v>
      </c>
      <c r="J874" s="86">
        <v>11</v>
      </c>
      <c r="K874" s="381">
        <f t="shared" si="79"/>
        <v>0</v>
      </c>
      <c r="L874" s="75" t="s">
        <v>100</v>
      </c>
      <c r="M874" s="75"/>
      <c r="N874" s="76">
        <f t="shared" si="80"/>
        <v>0</v>
      </c>
      <c r="O874" s="76">
        <f t="shared" si="81"/>
        <v>0</v>
      </c>
      <c r="P874" s="77">
        <f>IF(L874="nio",0,IF(L874&gt;0,VLOOKUP(H874,'3-Productie normen'!A:J,VLOOKUP(L874,'3-Productie normen'!$B$33:$C$38,2,FALSE),FALSE)))/VLOOKUP(B874,'2-Kosten per locatie'!$A$12:$C$33,3,FALSE)</f>
        <v>0</v>
      </c>
      <c r="Q874" s="77">
        <f t="shared" si="82"/>
        <v>0</v>
      </c>
      <c r="R874" s="78">
        <f>VLOOKUP(H874,'3-Productie normen'!A:L,12,FALSE)</f>
        <v>0</v>
      </c>
      <c r="S874" s="78"/>
      <c r="U874" s="41">
        <f t="shared" si="83"/>
        <v>0</v>
      </c>
    </row>
    <row r="875" spans="1:21" ht="14.1" customHeight="1">
      <c r="A875" s="54">
        <f t="shared" si="78"/>
        <v>875</v>
      </c>
      <c r="B875" s="72" t="s">
        <v>686</v>
      </c>
      <c r="C875" s="72"/>
      <c r="D875" s="425" t="s">
        <v>687</v>
      </c>
      <c r="E875" s="425" t="s">
        <v>502</v>
      </c>
      <c r="F875" s="86">
        <v>77</v>
      </c>
      <c r="G875" s="86" t="s">
        <v>690</v>
      </c>
      <c r="H875" s="86" t="s">
        <v>100</v>
      </c>
      <c r="I875" s="86" t="s">
        <v>229</v>
      </c>
      <c r="J875" s="86">
        <v>4</v>
      </c>
      <c r="K875" s="381">
        <f t="shared" si="79"/>
        <v>0</v>
      </c>
      <c r="L875" s="75" t="s">
        <v>100</v>
      </c>
      <c r="M875" s="75"/>
      <c r="N875" s="76">
        <f t="shared" si="80"/>
        <v>0</v>
      </c>
      <c r="O875" s="76">
        <f t="shared" si="81"/>
        <v>0</v>
      </c>
      <c r="P875" s="77">
        <f>IF(L875="nio",0,IF(L875&gt;0,VLOOKUP(H875,'3-Productie normen'!A:J,VLOOKUP(L875,'3-Productie normen'!$B$33:$C$38,2,FALSE),FALSE)))/VLOOKUP(B875,'2-Kosten per locatie'!$A$12:$C$33,3,FALSE)</f>
        <v>0</v>
      </c>
      <c r="Q875" s="77">
        <f t="shared" si="82"/>
        <v>0</v>
      </c>
      <c r="R875" s="78">
        <f>VLOOKUP(H875,'3-Productie normen'!A:L,12,FALSE)</f>
        <v>0</v>
      </c>
      <c r="S875" s="78"/>
      <c r="U875" s="41">
        <f t="shared" si="83"/>
        <v>0</v>
      </c>
    </row>
    <row r="876" spans="1:21" ht="14.1" customHeight="1">
      <c r="A876" s="54">
        <f t="shared" si="78"/>
        <v>876</v>
      </c>
      <c r="B876" s="72" t="s">
        <v>686</v>
      </c>
      <c r="C876" s="72"/>
      <c r="D876" s="425" t="s">
        <v>687</v>
      </c>
      <c r="E876" s="425" t="s">
        <v>502</v>
      </c>
      <c r="F876" s="86">
        <v>81</v>
      </c>
      <c r="G876" s="86" t="s">
        <v>258</v>
      </c>
      <c r="H876" s="86" t="s">
        <v>259</v>
      </c>
      <c r="I876" s="86" t="s">
        <v>229</v>
      </c>
      <c r="J876" s="86">
        <v>26.3</v>
      </c>
      <c r="K876" s="381">
        <f t="shared" si="79"/>
        <v>200</v>
      </c>
      <c r="L876" s="75">
        <v>200</v>
      </c>
      <c r="M876" s="75"/>
      <c r="N876" s="76" t="e">
        <f t="shared" si="80"/>
        <v>#DIV/0!</v>
      </c>
      <c r="O876" s="76">
        <f t="shared" si="81"/>
        <v>0</v>
      </c>
      <c r="P876" s="77">
        <f>IF(L876="nio",0,IF(L876&gt;0,VLOOKUP(H876,'3-Productie normen'!A:J,VLOOKUP(L876,'3-Productie normen'!$B$33:$C$38,2,FALSE),FALSE)))/VLOOKUP(B876,'2-Kosten per locatie'!$A$12:$C$33,3,FALSE)</f>
        <v>0</v>
      </c>
      <c r="Q876" s="77">
        <f t="shared" si="82"/>
        <v>0</v>
      </c>
      <c r="R876" s="78" t="str">
        <f>VLOOKUP(H876,'3-Productie normen'!A:L,12,FALSE)</f>
        <v>V</v>
      </c>
      <c r="S876" s="78"/>
      <c r="U876" s="41">
        <f t="shared" si="83"/>
        <v>5260</v>
      </c>
    </row>
    <row r="877" spans="1:21" ht="14.1" customHeight="1">
      <c r="A877" s="54">
        <f t="shared" si="78"/>
        <v>877</v>
      </c>
      <c r="B877" s="72" t="s">
        <v>686</v>
      </c>
      <c r="C877" s="72"/>
      <c r="D877" s="425" t="s">
        <v>687</v>
      </c>
      <c r="E877" s="425" t="s">
        <v>502</v>
      </c>
      <c r="F877" s="86">
        <v>80</v>
      </c>
      <c r="G877" s="86" t="s">
        <v>258</v>
      </c>
      <c r="H877" s="86" t="s">
        <v>259</v>
      </c>
      <c r="I877" s="86" t="s">
        <v>229</v>
      </c>
      <c r="J877" s="86">
        <v>24</v>
      </c>
      <c r="K877" s="381">
        <f t="shared" si="79"/>
        <v>200</v>
      </c>
      <c r="L877" s="75">
        <v>200</v>
      </c>
      <c r="M877" s="75"/>
      <c r="N877" s="76" t="e">
        <f t="shared" si="80"/>
        <v>#DIV/0!</v>
      </c>
      <c r="O877" s="76">
        <f t="shared" si="81"/>
        <v>0</v>
      </c>
      <c r="P877" s="77">
        <f>IF(L877="nio",0,IF(L877&gt;0,VLOOKUP(H877,'3-Productie normen'!A:J,VLOOKUP(L877,'3-Productie normen'!$B$33:$C$38,2,FALSE),FALSE)))/VLOOKUP(B877,'2-Kosten per locatie'!$A$12:$C$33,3,FALSE)</f>
        <v>0</v>
      </c>
      <c r="Q877" s="77">
        <f t="shared" si="82"/>
        <v>0</v>
      </c>
      <c r="R877" s="78" t="str">
        <f>VLOOKUP(H877,'3-Productie normen'!A:L,12,FALSE)</f>
        <v>V</v>
      </c>
      <c r="S877" s="78"/>
      <c r="U877" s="41">
        <f t="shared" si="83"/>
        <v>4800</v>
      </c>
    </row>
    <row r="878" spans="1:21" ht="14.1" customHeight="1">
      <c r="A878" s="54">
        <f t="shared" si="78"/>
        <v>878</v>
      </c>
      <c r="B878" s="72" t="s">
        <v>686</v>
      </c>
      <c r="C878" s="72"/>
      <c r="D878" s="425" t="s">
        <v>687</v>
      </c>
      <c r="E878" s="425" t="s">
        <v>502</v>
      </c>
      <c r="F878" s="86" t="s">
        <v>691</v>
      </c>
      <c r="G878" s="86" t="s">
        <v>692</v>
      </c>
      <c r="H878" s="86" t="s">
        <v>100</v>
      </c>
      <c r="I878" s="86" t="s">
        <v>689</v>
      </c>
      <c r="J878" s="86">
        <v>12.6</v>
      </c>
      <c r="K878" s="381">
        <f t="shared" si="79"/>
        <v>0</v>
      </c>
      <c r="L878" s="75" t="s">
        <v>100</v>
      </c>
      <c r="M878" s="75"/>
      <c r="N878" s="76">
        <f t="shared" si="80"/>
        <v>0</v>
      </c>
      <c r="O878" s="76">
        <f t="shared" si="81"/>
        <v>0</v>
      </c>
      <c r="P878" s="77">
        <f>IF(L878="nio",0,IF(L878&gt;0,VLOOKUP(H878,'3-Productie normen'!A:J,VLOOKUP(L878,'3-Productie normen'!$B$33:$C$38,2,FALSE),FALSE)))/VLOOKUP(B878,'2-Kosten per locatie'!$A$12:$C$33,3,FALSE)</f>
        <v>0</v>
      </c>
      <c r="Q878" s="77">
        <f t="shared" si="82"/>
        <v>0</v>
      </c>
      <c r="R878" s="78">
        <f>VLOOKUP(H878,'3-Productie normen'!A:L,12,FALSE)</f>
        <v>0</v>
      </c>
      <c r="S878" s="78"/>
      <c r="U878" s="41">
        <f t="shared" si="83"/>
        <v>0</v>
      </c>
    </row>
    <row r="879" spans="1:21" ht="14.1" customHeight="1">
      <c r="A879" s="54">
        <f t="shared" si="78"/>
        <v>879</v>
      </c>
      <c r="B879" s="72" t="s">
        <v>686</v>
      </c>
      <c r="C879" s="72"/>
      <c r="D879" s="425" t="s">
        <v>687</v>
      </c>
      <c r="E879" s="425" t="s">
        <v>301</v>
      </c>
      <c r="F879" s="86">
        <v>152</v>
      </c>
      <c r="G879" s="86" t="s">
        <v>582</v>
      </c>
      <c r="H879" s="86" t="s">
        <v>259</v>
      </c>
      <c r="I879" s="86" t="s">
        <v>229</v>
      </c>
      <c r="J879" s="86">
        <v>6.25</v>
      </c>
      <c r="K879" s="381">
        <f t="shared" si="79"/>
        <v>120</v>
      </c>
      <c r="L879" s="75">
        <v>120</v>
      </c>
      <c r="M879" s="75"/>
      <c r="N879" s="76" t="e">
        <f t="shared" si="80"/>
        <v>#DIV/0!</v>
      </c>
      <c r="O879" s="76">
        <f t="shared" si="81"/>
        <v>0</v>
      </c>
      <c r="P879" s="77">
        <f>IF(L879="nio",0,IF(L879&gt;0,VLOOKUP(H879,'3-Productie normen'!A:J,VLOOKUP(L879,'3-Productie normen'!$B$33:$C$38,2,FALSE),FALSE)))/VLOOKUP(B879,'2-Kosten per locatie'!$A$12:$C$33,3,FALSE)</f>
        <v>0</v>
      </c>
      <c r="Q879" s="77">
        <f t="shared" si="82"/>
        <v>0</v>
      </c>
      <c r="R879" s="78" t="str">
        <f>VLOOKUP(H879,'3-Productie normen'!A:L,12,FALSE)</f>
        <v>V</v>
      </c>
      <c r="S879" s="78"/>
      <c r="U879" s="41">
        <f t="shared" si="83"/>
        <v>750</v>
      </c>
    </row>
    <row r="880" spans="1:21" ht="14.1" customHeight="1">
      <c r="A880" s="54">
        <f t="shared" si="78"/>
        <v>880</v>
      </c>
      <c r="B880" s="72" t="s">
        <v>686</v>
      </c>
      <c r="C880" s="72"/>
      <c r="D880" s="425" t="s">
        <v>687</v>
      </c>
      <c r="E880" s="425" t="s">
        <v>301</v>
      </c>
      <c r="F880" s="86">
        <v>180</v>
      </c>
      <c r="G880" s="86" t="s">
        <v>258</v>
      </c>
      <c r="H880" s="86" t="s">
        <v>259</v>
      </c>
      <c r="I880" s="86" t="s">
        <v>229</v>
      </c>
      <c r="J880" s="86">
        <v>6.7</v>
      </c>
      <c r="K880" s="381">
        <f t="shared" si="79"/>
        <v>200</v>
      </c>
      <c r="L880" s="75">
        <v>200</v>
      </c>
      <c r="M880" s="75"/>
      <c r="N880" s="76" t="e">
        <f t="shared" si="80"/>
        <v>#DIV/0!</v>
      </c>
      <c r="O880" s="76">
        <f t="shared" si="81"/>
        <v>0</v>
      </c>
      <c r="P880" s="77">
        <f>IF(L880="nio",0,IF(L880&gt;0,VLOOKUP(H880,'3-Productie normen'!A:J,VLOOKUP(L880,'3-Productie normen'!$B$33:$C$38,2,FALSE),FALSE)))/VLOOKUP(B880,'2-Kosten per locatie'!$A$12:$C$33,3,FALSE)</f>
        <v>0</v>
      </c>
      <c r="Q880" s="77">
        <f t="shared" si="82"/>
        <v>0</v>
      </c>
      <c r="R880" s="78" t="str">
        <f>VLOOKUP(H880,'3-Productie normen'!A:L,12,FALSE)</f>
        <v>V</v>
      </c>
      <c r="S880" s="78"/>
      <c r="U880" s="41">
        <f t="shared" si="83"/>
        <v>1340</v>
      </c>
    </row>
    <row r="881" spans="1:21" ht="14.1" customHeight="1">
      <c r="A881" s="54">
        <f t="shared" si="78"/>
        <v>881</v>
      </c>
      <c r="B881" s="72" t="s">
        <v>686</v>
      </c>
      <c r="C881" s="72"/>
      <c r="D881" s="425" t="s">
        <v>687</v>
      </c>
      <c r="E881" s="425" t="s">
        <v>502</v>
      </c>
      <c r="F881" s="86">
        <v>82</v>
      </c>
      <c r="G881" s="86" t="s">
        <v>258</v>
      </c>
      <c r="H881" s="86" t="s">
        <v>259</v>
      </c>
      <c r="I881" s="86" t="s">
        <v>229</v>
      </c>
      <c r="J881" s="86">
        <v>6.9</v>
      </c>
      <c r="K881" s="381">
        <f t="shared" si="79"/>
        <v>200</v>
      </c>
      <c r="L881" s="75">
        <v>200</v>
      </c>
      <c r="M881" s="75"/>
      <c r="N881" s="76" t="e">
        <f t="shared" si="80"/>
        <v>#DIV/0!</v>
      </c>
      <c r="O881" s="76">
        <f t="shared" si="81"/>
        <v>0</v>
      </c>
      <c r="P881" s="77">
        <f>IF(L881="nio",0,IF(L881&gt;0,VLOOKUP(H881,'3-Productie normen'!A:J,VLOOKUP(L881,'3-Productie normen'!$B$33:$C$38,2,FALSE),FALSE)))/VLOOKUP(B881,'2-Kosten per locatie'!$A$12:$C$33,3,FALSE)</f>
        <v>0</v>
      </c>
      <c r="Q881" s="77">
        <f t="shared" si="82"/>
        <v>0</v>
      </c>
      <c r="R881" s="78" t="str">
        <f>VLOOKUP(H881,'3-Productie normen'!A:L,12,FALSE)</f>
        <v>V</v>
      </c>
      <c r="S881" s="78"/>
      <c r="U881" s="41">
        <f t="shared" si="83"/>
        <v>1380</v>
      </c>
    </row>
    <row r="882" spans="1:21" ht="14.1" customHeight="1">
      <c r="A882" s="54">
        <f t="shared" si="78"/>
        <v>882</v>
      </c>
      <c r="B882" s="72" t="s">
        <v>686</v>
      </c>
      <c r="C882" s="72"/>
      <c r="D882" s="425" t="s">
        <v>687</v>
      </c>
      <c r="E882" s="425" t="s">
        <v>502</v>
      </c>
      <c r="F882" s="86">
        <v>83</v>
      </c>
      <c r="G882" s="86" t="s">
        <v>258</v>
      </c>
      <c r="H882" s="86" t="s">
        <v>259</v>
      </c>
      <c r="I882" s="86" t="s">
        <v>229</v>
      </c>
      <c r="J882" s="86">
        <v>7.35</v>
      </c>
      <c r="K882" s="381">
        <f t="shared" si="79"/>
        <v>200</v>
      </c>
      <c r="L882" s="75">
        <v>200</v>
      </c>
      <c r="M882" s="75"/>
      <c r="N882" s="76" t="e">
        <f t="shared" si="80"/>
        <v>#DIV/0!</v>
      </c>
      <c r="O882" s="76">
        <f t="shared" si="81"/>
        <v>0</v>
      </c>
      <c r="P882" s="77">
        <f>IF(L882="nio",0,IF(L882&gt;0,VLOOKUP(H882,'3-Productie normen'!A:J,VLOOKUP(L882,'3-Productie normen'!$B$33:$C$38,2,FALSE),FALSE)))/VLOOKUP(B882,'2-Kosten per locatie'!$A$12:$C$33,3,FALSE)</f>
        <v>0</v>
      </c>
      <c r="Q882" s="77">
        <f t="shared" si="82"/>
        <v>0</v>
      </c>
      <c r="R882" s="78" t="str">
        <f>VLOOKUP(H882,'3-Productie normen'!A:L,12,FALSE)</f>
        <v>V</v>
      </c>
      <c r="S882" s="78"/>
      <c r="U882" s="41">
        <f t="shared" si="83"/>
        <v>1470</v>
      </c>
    </row>
    <row r="883" spans="1:21" ht="14.1" customHeight="1">
      <c r="A883" s="54">
        <f t="shared" si="78"/>
        <v>883</v>
      </c>
      <c r="B883" s="72" t="s">
        <v>686</v>
      </c>
      <c r="C883" s="72"/>
      <c r="D883" s="425" t="s">
        <v>687</v>
      </c>
      <c r="E883" s="425" t="s">
        <v>502</v>
      </c>
      <c r="F883" s="86">
        <v>90</v>
      </c>
      <c r="G883" s="86" t="s">
        <v>235</v>
      </c>
      <c r="H883" s="86" t="s">
        <v>236</v>
      </c>
      <c r="I883" s="86" t="s">
        <v>230</v>
      </c>
      <c r="J883" s="86">
        <v>3</v>
      </c>
      <c r="K883" s="381">
        <f t="shared" si="79"/>
        <v>200</v>
      </c>
      <c r="L883" s="75">
        <v>200</v>
      </c>
      <c r="M883" s="75"/>
      <c r="N883" s="76" t="e">
        <f t="shared" si="80"/>
        <v>#DIV/0!</v>
      </c>
      <c r="O883" s="76">
        <f t="shared" si="81"/>
        <v>0</v>
      </c>
      <c r="P883" s="77">
        <f>IF(L883="nio",0,IF(L883&gt;0,VLOOKUP(H883,'3-Productie normen'!A:J,VLOOKUP(L883,'3-Productie normen'!$B$33:$C$38,2,FALSE),FALSE)))/VLOOKUP(B883,'2-Kosten per locatie'!$A$12:$C$33,3,FALSE)</f>
        <v>0</v>
      </c>
      <c r="Q883" s="77">
        <f t="shared" si="82"/>
        <v>0</v>
      </c>
      <c r="R883" s="78" t="str">
        <f>VLOOKUP(H883,'3-Productie normen'!A:L,12,FALSE)</f>
        <v>V</v>
      </c>
      <c r="S883" s="78"/>
      <c r="U883" s="41">
        <f t="shared" si="83"/>
        <v>600</v>
      </c>
    </row>
    <row r="884" spans="1:21" ht="14.1" customHeight="1">
      <c r="A884" s="54">
        <f t="shared" si="78"/>
        <v>884</v>
      </c>
      <c r="B884" s="72" t="s">
        <v>686</v>
      </c>
      <c r="C884" s="72"/>
      <c r="D884" s="425" t="s">
        <v>687</v>
      </c>
      <c r="E884" s="425" t="s">
        <v>301</v>
      </c>
      <c r="F884" s="86" t="s">
        <v>693</v>
      </c>
      <c r="G884" s="86" t="s">
        <v>249</v>
      </c>
      <c r="H884" s="86" t="s">
        <v>17</v>
      </c>
      <c r="I884" s="86" t="s">
        <v>689</v>
      </c>
      <c r="J884" s="86">
        <v>1.5</v>
      </c>
      <c r="K884" s="381">
        <f t="shared" si="79"/>
        <v>0</v>
      </c>
      <c r="L884" s="75" t="s">
        <v>840</v>
      </c>
      <c r="M884" s="75"/>
      <c r="N884" s="76">
        <f t="shared" si="80"/>
        <v>0</v>
      </c>
      <c r="O884" s="76">
        <f t="shared" si="81"/>
        <v>0</v>
      </c>
      <c r="P884" s="77">
        <f>IF(L884="nio",0,IF(L884&gt;0,VLOOKUP(H884,'3-Productie normen'!A:J,VLOOKUP(L884,'3-Productie normen'!$B$33:$C$38,2,FALSE),FALSE)))/VLOOKUP(B884,'2-Kosten per locatie'!$A$12:$C$33,3,FALSE)</f>
        <v>0</v>
      </c>
      <c r="Q884" s="77">
        <f t="shared" si="82"/>
        <v>0</v>
      </c>
      <c r="R884" s="78" t="str">
        <f>VLOOKUP(H884,'3-Productie normen'!A:L,12,FALSE)</f>
        <v>S</v>
      </c>
      <c r="S884" s="78"/>
      <c r="U884" s="41">
        <f t="shared" si="83"/>
        <v>0</v>
      </c>
    </row>
    <row r="885" spans="1:21" ht="14.1" customHeight="1">
      <c r="A885" s="54">
        <f t="shared" si="78"/>
        <v>885</v>
      </c>
      <c r="B885" s="72" t="s">
        <v>686</v>
      </c>
      <c r="C885" s="72"/>
      <c r="D885" s="425" t="s">
        <v>687</v>
      </c>
      <c r="E885" s="425" t="s">
        <v>301</v>
      </c>
      <c r="F885" s="86" t="s">
        <v>694</v>
      </c>
      <c r="G885" s="86" t="s">
        <v>249</v>
      </c>
      <c r="H885" s="86" t="s">
        <v>17</v>
      </c>
      <c r="I885" s="86" t="s">
        <v>689</v>
      </c>
      <c r="J885" s="86">
        <v>1.5</v>
      </c>
      <c r="K885" s="381">
        <f t="shared" si="79"/>
        <v>0</v>
      </c>
      <c r="L885" s="75" t="s">
        <v>840</v>
      </c>
      <c r="M885" s="75"/>
      <c r="N885" s="76">
        <f t="shared" si="80"/>
        <v>0</v>
      </c>
      <c r="O885" s="76">
        <f t="shared" si="81"/>
        <v>0</v>
      </c>
      <c r="P885" s="77">
        <f>IF(L885="nio",0,IF(L885&gt;0,VLOOKUP(H885,'3-Productie normen'!A:J,VLOOKUP(L885,'3-Productie normen'!$B$33:$C$38,2,FALSE),FALSE)))/VLOOKUP(B885,'2-Kosten per locatie'!$A$12:$C$33,3,FALSE)</f>
        <v>0</v>
      </c>
      <c r="Q885" s="77">
        <f t="shared" si="82"/>
        <v>0</v>
      </c>
      <c r="R885" s="78" t="str">
        <f>VLOOKUP(H885,'3-Productie normen'!A:L,12,FALSE)</f>
        <v>S</v>
      </c>
      <c r="S885" s="78"/>
      <c r="U885" s="41">
        <f t="shared" si="83"/>
        <v>0</v>
      </c>
    </row>
    <row r="886" spans="1:21" ht="14.1" customHeight="1">
      <c r="A886" s="54">
        <f t="shared" si="78"/>
        <v>886</v>
      </c>
      <c r="B886" s="72" t="s">
        <v>686</v>
      </c>
      <c r="C886" s="72"/>
      <c r="D886" s="425" t="s">
        <v>687</v>
      </c>
      <c r="E886" s="425" t="s">
        <v>301</v>
      </c>
      <c r="F886" s="86">
        <v>136</v>
      </c>
      <c r="G886" s="86" t="s">
        <v>695</v>
      </c>
      <c r="H886" s="86" t="s">
        <v>176</v>
      </c>
      <c r="I886" s="86" t="s">
        <v>229</v>
      </c>
      <c r="J886" s="86">
        <v>10</v>
      </c>
      <c r="K886" s="381">
        <f t="shared" si="79"/>
        <v>120</v>
      </c>
      <c r="L886" s="75">
        <v>120</v>
      </c>
      <c r="M886" s="75"/>
      <c r="N886" s="76" t="e">
        <f t="shared" si="80"/>
        <v>#DIV/0!</v>
      </c>
      <c r="O886" s="76">
        <f t="shared" si="81"/>
        <v>0</v>
      </c>
      <c r="P886" s="77">
        <f>IF(L886="nio",0,IF(L886&gt;0,VLOOKUP(H886,'3-Productie normen'!A:J,VLOOKUP(L886,'3-Productie normen'!$B$33:$C$38,2,FALSE),FALSE)))/VLOOKUP(B886,'2-Kosten per locatie'!$A$12:$C$33,3,FALSE)</f>
        <v>0</v>
      </c>
      <c r="Q886" s="77">
        <f t="shared" si="82"/>
        <v>0</v>
      </c>
      <c r="R886" s="78" t="str">
        <f>VLOOKUP(H886,'3-Productie normen'!A:L,12,FALSE)</f>
        <v>B</v>
      </c>
      <c r="S886" s="78"/>
      <c r="U886" s="41">
        <f t="shared" si="83"/>
        <v>1200</v>
      </c>
    </row>
    <row r="887" spans="1:21" ht="14.1" customHeight="1">
      <c r="A887" s="54">
        <f t="shared" si="78"/>
        <v>887</v>
      </c>
      <c r="B887" s="72" t="s">
        <v>686</v>
      </c>
      <c r="C887" s="72"/>
      <c r="D887" s="425" t="s">
        <v>687</v>
      </c>
      <c r="E887" s="425" t="s">
        <v>301</v>
      </c>
      <c r="F887" s="86">
        <v>131</v>
      </c>
      <c r="G887" s="86" t="s">
        <v>251</v>
      </c>
      <c r="H887" s="86" t="s">
        <v>176</v>
      </c>
      <c r="I887" s="86" t="s">
        <v>237</v>
      </c>
      <c r="J887" s="86">
        <v>10.7</v>
      </c>
      <c r="K887" s="381">
        <f t="shared" si="79"/>
        <v>120</v>
      </c>
      <c r="L887" s="75">
        <v>120</v>
      </c>
      <c r="M887" s="75"/>
      <c r="N887" s="76" t="e">
        <f t="shared" si="80"/>
        <v>#DIV/0!</v>
      </c>
      <c r="O887" s="76">
        <f t="shared" si="81"/>
        <v>0</v>
      </c>
      <c r="P887" s="77">
        <f>IF(L887="nio",0,IF(L887&gt;0,VLOOKUP(H887,'3-Productie normen'!A:J,VLOOKUP(L887,'3-Productie normen'!$B$33:$C$38,2,FALSE),FALSE)))/VLOOKUP(B887,'2-Kosten per locatie'!$A$12:$C$33,3,FALSE)</f>
        <v>0</v>
      </c>
      <c r="Q887" s="77">
        <f t="shared" si="82"/>
        <v>0</v>
      </c>
      <c r="R887" s="78" t="str">
        <f>VLOOKUP(H887,'3-Productie normen'!A:L,12,FALSE)</f>
        <v>B</v>
      </c>
      <c r="S887" s="78"/>
      <c r="U887" s="41">
        <f t="shared" si="83"/>
        <v>1284</v>
      </c>
    </row>
    <row r="888" spans="1:21" ht="14.1" customHeight="1">
      <c r="A888" s="54">
        <f t="shared" si="78"/>
        <v>888</v>
      </c>
      <c r="B888" s="72" t="s">
        <v>686</v>
      </c>
      <c r="C888" s="72"/>
      <c r="D888" s="425" t="s">
        <v>687</v>
      </c>
      <c r="E888" s="425" t="s">
        <v>301</v>
      </c>
      <c r="F888" s="86">
        <v>182</v>
      </c>
      <c r="G888" s="86" t="s">
        <v>258</v>
      </c>
      <c r="H888" s="86" t="s">
        <v>259</v>
      </c>
      <c r="I888" s="86" t="s">
        <v>229</v>
      </c>
      <c r="J888" s="86">
        <v>20.3</v>
      </c>
      <c r="K888" s="381">
        <f t="shared" si="79"/>
        <v>200</v>
      </c>
      <c r="L888" s="75">
        <v>200</v>
      </c>
      <c r="M888" s="75"/>
      <c r="N888" s="76" t="e">
        <f t="shared" si="80"/>
        <v>#DIV/0!</v>
      </c>
      <c r="O888" s="76">
        <f t="shared" si="81"/>
        <v>0</v>
      </c>
      <c r="P888" s="77">
        <f>IF(L888="nio",0,IF(L888&gt;0,VLOOKUP(H888,'3-Productie normen'!A:J,VLOOKUP(L888,'3-Productie normen'!$B$33:$C$38,2,FALSE),FALSE)))/VLOOKUP(B888,'2-Kosten per locatie'!$A$12:$C$33,3,FALSE)</f>
        <v>0</v>
      </c>
      <c r="Q888" s="77">
        <f t="shared" si="82"/>
        <v>0</v>
      </c>
      <c r="R888" s="78" t="str">
        <f>VLOOKUP(H888,'3-Productie normen'!A:L,12,FALSE)</f>
        <v>V</v>
      </c>
      <c r="S888" s="78"/>
      <c r="U888" s="41">
        <f t="shared" si="83"/>
        <v>4060</v>
      </c>
    </row>
    <row r="889" spans="1:21" ht="14.1" customHeight="1">
      <c r="A889" s="54">
        <f t="shared" si="78"/>
        <v>889</v>
      </c>
      <c r="B889" s="72" t="s">
        <v>686</v>
      </c>
      <c r="C889" s="72"/>
      <c r="D889" s="425" t="s">
        <v>687</v>
      </c>
      <c r="E889" s="425" t="s">
        <v>301</v>
      </c>
      <c r="F889" s="86">
        <v>133</v>
      </c>
      <c r="G889" s="86" t="s">
        <v>251</v>
      </c>
      <c r="H889" s="86" t="s">
        <v>176</v>
      </c>
      <c r="I889" s="86" t="s">
        <v>237</v>
      </c>
      <c r="J889" s="86">
        <v>11.6</v>
      </c>
      <c r="K889" s="381">
        <f t="shared" si="79"/>
        <v>120</v>
      </c>
      <c r="L889" s="75">
        <v>120</v>
      </c>
      <c r="M889" s="75"/>
      <c r="N889" s="76" t="e">
        <f t="shared" si="80"/>
        <v>#DIV/0!</v>
      </c>
      <c r="O889" s="76">
        <f t="shared" si="81"/>
        <v>0</v>
      </c>
      <c r="P889" s="77">
        <f>IF(L889="nio",0,IF(L889&gt;0,VLOOKUP(H889,'3-Productie normen'!A:J,VLOOKUP(L889,'3-Productie normen'!$B$33:$C$38,2,FALSE),FALSE)))/VLOOKUP(B889,'2-Kosten per locatie'!$A$12:$C$33,3,FALSE)</f>
        <v>0</v>
      </c>
      <c r="Q889" s="77">
        <f t="shared" si="82"/>
        <v>0</v>
      </c>
      <c r="R889" s="78" t="str">
        <f>VLOOKUP(H889,'3-Productie normen'!A:L,12,FALSE)</f>
        <v>B</v>
      </c>
      <c r="S889" s="78"/>
      <c r="U889" s="41">
        <f t="shared" si="83"/>
        <v>1392</v>
      </c>
    </row>
    <row r="890" spans="1:21" ht="14.1" customHeight="1">
      <c r="A890" s="54">
        <f t="shared" si="78"/>
        <v>890</v>
      </c>
      <c r="B890" s="72" t="s">
        <v>686</v>
      </c>
      <c r="C890" s="72"/>
      <c r="D890" s="425" t="s">
        <v>687</v>
      </c>
      <c r="E890" s="425" t="s">
        <v>301</v>
      </c>
      <c r="F890" s="86">
        <v>132</v>
      </c>
      <c r="G890" s="86" t="s">
        <v>251</v>
      </c>
      <c r="H890" s="86" t="s">
        <v>176</v>
      </c>
      <c r="I890" s="86" t="s">
        <v>237</v>
      </c>
      <c r="J890" s="86">
        <v>11.9</v>
      </c>
      <c r="K890" s="381">
        <f t="shared" si="79"/>
        <v>120</v>
      </c>
      <c r="L890" s="75">
        <v>120</v>
      </c>
      <c r="M890" s="75"/>
      <c r="N890" s="76" t="e">
        <f t="shared" si="80"/>
        <v>#DIV/0!</v>
      </c>
      <c r="O890" s="76">
        <f t="shared" si="81"/>
        <v>0</v>
      </c>
      <c r="P890" s="77">
        <f>IF(L890="nio",0,IF(L890&gt;0,VLOOKUP(H890,'3-Productie normen'!A:J,VLOOKUP(L890,'3-Productie normen'!$B$33:$C$38,2,FALSE),FALSE)))/VLOOKUP(B890,'2-Kosten per locatie'!$A$12:$C$33,3,FALSE)</f>
        <v>0</v>
      </c>
      <c r="Q890" s="77">
        <f t="shared" si="82"/>
        <v>0</v>
      </c>
      <c r="R890" s="78" t="str">
        <f>VLOOKUP(H890,'3-Productie normen'!A:L,12,FALSE)</f>
        <v>B</v>
      </c>
      <c r="S890" s="78"/>
      <c r="U890" s="41">
        <f t="shared" si="83"/>
        <v>1428</v>
      </c>
    </row>
    <row r="891" spans="1:21" ht="14.1" customHeight="1">
      <c r="A891" s="54">
        <f t="shared" si="78"/>
        <v>891</v>
      </c>
      <c r="B891" s="72" t="s">
        <v>686</v>
      </c>
      <c r="C891" s="72"/>
      <c r="D891" s="425" t="s">
        <v>687</v>
      </c>
      <c r="E891" s="425" t="s">
        <v>301</v>
      </c>
      <c r="F891" s="86">
        <v>130</v>
      </c>
      <c r="G891" s="86" t="s">
        <v>251</v>
      </c>
      <c r="H891" s="86" t="s">
        <v>176</v>
      </c>
      <c r="I891" s="86" t="s">
        <v>237</v>
      </c>
      <c r="J891" s="86">
        <v>13.2</v>
      </c>
      <c r="K891" s="381">
        <f t="shared" si="79"/>
        <v>120</v>
      </c>
      <c r="L891" s="75">
        <v>120</v>
      </c>
      <c r="M891" s="75"/>
      <c r="N891" s="76" t="e">
        <f t="shared" si="80"/>
        <v>#DIV/0!</v>
      </c>
      <c r="O891" s="76">
        <f t="shared" si="81"/>
        <v>0</v>
      </c>
      <c r="P891" s="77">
        <f>IF(L891="nio",0,IF(L891&gt;0,VLOOKUP(H891,'3-Productie normen'!A:J,VLOOKUP(L891,'3-Productie normen'!$B$33:$C$38,2,FALSE),FALSE)))/VLOOKUP(B891,'2-Kosten per locatie'!$A$12:$C$33,3,FALSE)</f>
        <v>0</v>
      </c>
      <c r="Q891" s="77">
        <f t="shared" si="82"/>
        <v>0</v>
      </c>
      <c r="R891" s="78" t="str">
        <f>VLOOKUP(H891,'3-Productie normen'!A:L,12,FALSE)</f>
        <v>B</v>
      </c>
      <c r="S891" s="78"/>
      <c r="U891" s="41">
        <f t="shared" si="83"/>
        <v>1584</v>
      </c>
    </row>
    <row r="892" spans="1:21" ht="14.1" customHeight="1">
      <c r="A892" s="54">
        <f t="shared" si="78"/>
        <v>892</v>
      </c>
      <c r="B892" s="72" t="s">
        <v>686</v>
      </c>
      <c r="C892" s="72"/>
      <c r="D892" s="425" t="s">
        <v>687</v>
      </c>
      <c r="E892" s="425" t="s">
        <v>502</v>
      </c>
      <c r="F892" s="86">
        <v>90</v>
      </c>
      <c r="G892" s="86" t="s">
        <v>235</v>
      </c>
      <c r="H892" s="86" t="s">
        <v>236</v>
      </c>
      <c r="I892" s="86" t="s">
        <v>239</v>
      </c>
      <c r="J892" s="86">
        <v>12</v>
      </c>
      <c r="K892" s="381">
        <f t="shared" si="79"/>
        <v>200</v>
      </c>
      <c r="L892" s="75">
        <v>200</v>
      </c>
      <c r="M892" s="75"/>
      <c r="N892" s="76" t="e">
        <f t="shared" si="80"/>
        <v>#DIV/0!</v>
      </c>
      <c r="O892" s="76">
        <f t="shared" si="81"/>
        <v>0</v>
      </c>
      <c r="P892" s="77">
        <f>IF(L892="nio",0,IF(L892&gt;0,VLOOKUP(H892,'3-Productie normen'!A:J,VLOOKUP(L892,'3-Productie normen'!$B$33:$C$38,2,FALSE),FALSE)))/VLOOKUP(B892,'2-Kosten per locatie'!$A$12:$C$33,3,FALSE)</f>
        <v>0</v>
      </c>
      <c r="Q892" s="77">
        <f t="shared" si="82"/>
        <v>0</v>
      </c>
      <c r="R892" s="78" t="str">
        <f>VLOOKUP(H892,'3-Productie normen'!A:L,12,FALSE)</f>
        <v>V</v>
      </c>
      <c r="S892" s="78"/>
      <c r="U892" s="41">
        <f t="shared" si="83"/>
        <v>2400</v>
      </c>
    </row>
    <row r="893" spans="1:21" ht="14.1" customHeight="1">
      <c r="A893" s="54">
        <f t="shared" si="78"/>
        <v>893</v>
      </c>
      <c r="B893" s="72" t="s">
        <v>686</v>
      </c>
      <c r="C893" s="72"/>
      <c r="D893" s="425" t="s">
        <v>687</v>
      </c>
      <c r="E893" s="425" t="s">
        <v>502</v>
      </c>
      <c r="F893" s="86">
        <v>62</v>
      </c>
      <c r="G893" s="86" t="s">
        <v>249</v>
      </c>
      <c r="H893" s="86" t="s">
        <v>17</v>
      </c>
      <c r="I893" s="86" t="s">
        <v>689</v>
      </c>
      <c r="J893" s="86">
        <v>4.5</v>
      </c>
      <c r="K893" s="381">
        <f t="shared" si="79"/>
        <v>200</v>
      </c>
      <c r="L893" s="75">
        <v>200</v>
      </c>
      <c r="M893" s="75"/>
      <c r="N893" s="76" t="e">
        <f t="shared" si="80"/>
        <v>#DIV/0!</v>
      </c>
      <c r="O893" s="76">
        <f t="shared" si="81"/>
        <v>0</v>
      </c>
      <c r="P893" s="77">
        <f>IF(L893="nio",0,IF(L893&gt;0,VLOOKUP(H893,'3-Productie normen'!A:J,VLOOKUP(L893,'3-Productie normen'!$B$33:$C$38,2,FALSE),FALSE)))/VLOOKUP(B893,'2-Kosten per locatie'!$A$12:$C$33,3,FALSE)</f>
        <v>0</v>
      </c>
      <c r="Q893" s="77">
        <f t="shared" si="82"/>
        <v>0</v>
      </c>
      <c r="R893" s="78" t="str">
        <f>VLOOKUP(H893,'3-Productie normen'!A:L,12,FALSE)</f>
        <v>S</v>
      </c>
      <c r="S893" s="78"/>
      <c r="U893" s="41">
        <f t="shared" si="83"/>
        <v>900</v>
      </c>
    </row>
    <row r="894" spans="1:21" ht="14.1" customHeight="1">
      <c r="A894" s="54">
        <f t="shared" si="78"/>
        <v>894</v>
      </c>
      <c r="B894" s="72" t="s">
        <v>686</v>
      </c>
      <c r="C894" s="72"/>
      <c r="D894" s="425" t="s">
        <v>687</v>
      </c>
      <c r="E894" s="425" t="s">
        <v>502</v>
      </c>
      <c r="F894" s="86">
        <v>63</v>
      </c>
      <c r="G894" s="86" t="s">
        <v>249</v>
      </c>
      <c r="H894" s="86" t="s">
        <v>17</v>
      </c>
      <c r="I894" s="86" t="s">
        <v>689</v>
      </c>
      <c r="J894" s="86">
        <v>4.5</v>
      </c>
      <c r="K894" s="381">
        <f t="shared" si="79"/>
        <v>200</v>
      </c>
      <c r="L894" s="75">
        <v>200</v>
      </c>
      <c r="M894" s="75"/>
      <c r="N894" s="76" t="e">
        <f t="shared" si="80"/>
        <v>#DIV/0!</v>
      </c>
      <c r="O894" s="76">
        <f t="shared" si="81"/>
        <v>0</v>
      </c>
      <c r="P894" s="77">
        <f>IF(L894="nio",0,IF(L894&gt;0,VLOOKUP(H894,'3-Productie normen'!A:J,VLOOKUP(L894,'3-Productie normen'!$B$33:$C$38,2,FALSE),FALSE)))/VLOOKUP(B894,'2-Kosten per locatie'!$A$12:$C$33,3,FALSE)</f>
        <v>0</v>
      </c>
      <c r="Q894" s="77">
        <f t="shared" si="82"/>
        <v>0</v>
      </c>
      <c r="R894" s="78" t="str">
        <f>VLOOKUP(H894,'3-Productie normen'!A:L,12,FALSE)</f>
        <v>S</v>
      </c>
      <c r="S894" s="78"/>
      <c r="U894" s="41">
        <f t="shared" si="83"/>
        <v>900</v>
      </c>
    </row>
    <row r="895" spans="1:21" ht="14.1" customHeight="1">
      <c r="A895" s="54">
        <f t="shared" si="78"/>
        <v>895</v>
      </c>
      <c r="B895" s="72" t="s">
        <v>686</v>
      </c>
      <c r="C895" s="72"/>
      <c r="D895" s="425" t="s">
        <v>687</v>
      </c>
      <c r="E895" s="425" t="s">
        <v>502</v>
      </c>
      <c r="F895" s="86">
        <v>32</v>
      </c>
      <c r="G895" s="86" t="s">
        <v>251</v>
      </c>
      <c r="H895" s="86" t="s">
        <v>176</v>
      </c>
      <c r="I895" s="86" t="s">
        <v>237</v>
      </c>
      <c r="J895" s="86">
        <v>18.5</v>
      </c>
      <c r="K895" s="381">
        <f t="shared" si="79"/>
        <v>120</v>
      </c>
      <c r="L895" s="75">
        <v>120</v>
      </c>
      <c r="M895" s="75"/>
      <c r="N895" s="76" t="e">
        <f t="shared" si="80"/>
        <v>#DIV/0!</v>
      </c>
      <c r="O895" s="76">
        <f t="shared" si="81"/>
        <v>0</v>
      </c>
      <c r="P895" s="77">
        <f>IF(L895="nio",0,IF(L895&gt;0,VLOOKUP(H895,'3-Productie normen'!A:J,VLOOKUP(L895,'3-Productie normen'!$B$33:$C$38,2,FALSE),FALSE)))/VLOOKUP(B895,'2-Kosten per locatie'!$A$12:$C$33,3,FALSE)</f>
        <v>0</v>
      </c>
      <c r="Q895" s="77">
        <f t="shared" si="82"/>
        <v>0</v>
      </c>
      <c r="R895" s="78" t="str">
        <f>VLOOKUP(H895,'3-Productie normen'!A:L,12,FALSE)</f>
        <v>B</v>
      </c>
      <c r="S895" s="78"/>
      <c r="U895" s="41">
        <f t="shared" si="83"/>
        <v>2220</v>
      </c>
    </row>
    <row r="896" spans="1:21" ht="14.1" customHeight="1">
      <c r="A896" s="54">
        <f t="shared" si="78"/>
        <v>896</v>
      </c>
      <c r="B896" s="72" t="s">
        <v>686</v>
      </c>
      <c r="C896" s="72"/>
      <c r="D896" s="425" t="s">
        <v>687</v>
      </c>
      <c r="E896" s="425" t="s">
        <v>301</v>
      </c>
      <c r="F896" s="86">
        <v>184</v>
      </c>
      <c r="G896" s="86" t="s">
        <v>370</v>
      </c>
      <c r="H896" s="86" t="s">
        <v>17</v>
      </c>
      <c r="I896" s="86" t="s">
        <v>689</v>
      </c>
      <c r="J896" s="86">
        <v>6.15</v>
      </c>
      <c r="K896" s="381">
        <f t="shared" si="79"/>
        <v>200</v>
      </c>
      <c r="L896" s="75">
        <v>200</v>
      </c>
      <c r="M896" s="75"/>
      <c r="N896" s="76" t="e">
        <f t="shared" si="80"/>
        <v>#DIV/0!</v>
      </c>
      <c r="O896" s="76">
        <f t="shared" si="81"/>
        <v>0</v>
      </c>
      <c r="P896" s="77">
        <f>IF(L896="nio",0,IF(L896&gt;0,VLOOKUP(H896,'3-Productie normen'!A:J,VLOOKUP(L896,'3-Productie normen'!$B$33:$C$38,2,FALSE),FALSE)))/VLOOKUP(B896,'2-Kosten per locatie'!$A$12:$C$33,3,FALSE)</f>
        <v>0</v>
      </c>
      <c r="Q896" s="77">
        <f t="shared" si="82"/>
        <v>0</v>
      </c>
      <c r="R896" s="78" t="str">
        <f>VLOOKUP(H896,'3-Productie normen'!A:L,12,FALSE)</f>
        <v>S</v>
      </c>
      <c r="S896" s="78"/>
      <c r="U896" s="41">
        <f t="shared" si="83"/>
        <v>1230</v>
      </c>
    </row>
    <row r="897" spans="1:21" ht="14.1" customHeight="1">
      <c r="A897" s="54">
        <f t="shared" si="78"/>
        <v>897</v>
      </c>
      <c r="B897" s="72" t="s">
        <v>686</v>
      </c>
      <c r="C897" s="72"/>
      <c r="D897" s="425" t="s">
        <v>687</v>
      </c>
      <c r="E897" s="425" t="s">
        <v>301</v>
      </c>
      <c r="F897" s="86">
        <v>135</v>
      </c>
      <c r="G897" s="86" t="s">
        <v>696</v>
      </c>
      <c r="H897" s="86" t="s">
        <v>176</v>
      </c>
      <c r="I897" s="86" t="s">
        <v>237</v>
      </c>
      <c r="J897" s="86">
        <v>19.7</v>
      </c>
      <c r="K897" s="381">
        <f t="shared" si="79"/>
        <v>120</v>
      </c>
      <c r="L897" s="75">
        <v>120</v>
      </c>
      <c r="M897" s="75"/>
      <c r="N897" s="76" t="e">
        <f t="shared" si="80"/>
        <v>#DIV/0!</v>
      </c>
      <c r="O897" s="76">
        <f t="shared" si="81"/>
        <v>0</v>
      </c>
      <c r="P897" s="77">
        <f>IF(L897="nio",0,IF(L897&gt;0,VLOOKUP(H897,'3-Productie normen'!A:J,VLOOKUP(L897,'3-Productie normen'!$B$33:$C$38,2,FALSE),FALSE)))/VLOOKUP(B897,'2-Kosten per locatie'!$A$12:$C$33,3,FALSE)</f>
        <v>0</v>
      </c>
      <c r="Q897" s="77">
        <f t="shared" si="82"/>
        <v>0</v>
      </c>
      <c r="R897" s="78" t="str">
        <f>VLOOKUP(H897,'3-Productie normen'!A:L,12,FALSE)</f>
        <v>B</v>
      </c>
      <c r="S897" s="78"/>
      <c r="U897" s="41">
        <f t="shared" si="83"/>
        <v>2364</v>
      </c>
    </row>
    <row r="898" spans="1:21" ht="14.1" customHeight="1">
      <c r="A898" s="54">
        <f t="shared" si="78"/>
        <v>898</v>
      </c>
      <c r="B898" s="72" t="s">
        <v>686</v>
      </c>
      <c r="C898" s="72"/>
      <c r="D898" s="425" t="s">
        <v>687</v>
      </c>
      <c r="E898" s="425" t="s">
        <v>301</v>
      </c>
      <c r="F898" s="86">
        <v>150</v>
      </c>
      <c r="G898" s="86" t="s">
        <v>249</v>
      </c>
      <c r="H898" s="86" t="s">
        <v>17</v>
      </c>
      <c r="I898" s="86" t="s">
        <v>689</v>
      </c>
      <c r="J898" s="86">
        <v>6.3</v>
      </c>
      <c r="K898" s="381">
        <f t="shared" si="79"/>
        <v>200</v>
      </c>
      <c r="L898" s="75">
        <v>200</v>
      </c>
      <c r="M898" s="75"/>
      <c r="N898" s="76" t="e">
        <f t="shared" si="80"/>
        <v>#DIV/0!</v>
      </c>
      <c r="O898" s="76">
        <f t="shared" si="81"/>
        <v>0</v>
      </c>
      <c r="P898" s="77">
        <f>IF(L898="nio",0,IF(L898&gt;0,VLOOKUP(H898,'3-Productie normen'!A:J,VLOOKUP(L898,'3-Productie normen'!$B$33:$C$38,2,FALSE),FALSE)))/VLOOKUP(B898,'2-Kosten per locatie'!$A$12:$C$33,3,FALSE)</f>
        <v>0</v>
      </c>
      <c r="Q898" s="77">
        <f t="shared" si="82"/>
        <v>0</v>
      </c>
      <c r="R898" s="78" t="str">
        <f>VLOOKUP(H898,'3-Productie normen'!A:L,12,FALSE)</f>
        <v>S</v>
      </c>
      <c r="S898" s="78"/>
      <c r="U898" s="41">
        <f t="shared" si="83"/>
        <v>1260</v>
      </c>
    </row>
    <row r="899" spans="1:21" ht="14.1" customHeight="1">
      <c r="A899" s="54">
        <f t="shared" ref="A899:A962" si="84">A898+1</f>
        <v>899</v>
      </c>
      <c r="B899" s="72" t="s">
        <v>686</v>
      </c>
      <c r="C899" s="72"/>
      <c r="D899" s="425" t="s">
        <v>687</v>
      </c>
      <c r="E899" s="425" t="s">
        <v>502</v>
      </c>
      <c r="F899" s="86">
        <v>60</v>
      </c>
      <c r="G899" s="86" t="s">
        <v>249</v>
      </c>
      <c r="H899" s="86" t="s">
        <v>17</v>
      </c>
      <c r="I899" s="86" t="s">
        <v>689</v>
      </c>
      <c r="J899" s="86">
        <v>6.3</v>
      </c>
      <c r="K899" s="381">
        <f t="shared" si="79"/>
        <v>200</v>
      </c>
      <c r="L899" s="75">
        <v>200</v>
      </c>
      <c r="M899" s="75"/>
      <c r="N899" s="76" t="e">
        <f t="shared" si="80"/>
        <v>#DIV/0!</v>
      </c>
      <c r="O899" s="76">
        <f t="shared" si="81"/>
        <v>0</v>
      </c>
      <c r="P899" s="77">
        <f>IF(L899="nio",0,IF(L899&gt;0,VLOOKUP(H899,'3-Productie normen'!A:J,VLOOKUP(L899,'3-Productie normen'!$B$33:$C$38,2,FALSE),FALSE)))/VLOOKUP(B899,'2-Kosten per locatie'!$A$12:$C$33,3,FALSE)</f>
        <v>0</v>
      </c>
      <c r="Q899" s="77">
        <f t="shared" si="82"/>
        <v>0</v>
      </c>
      <c r="R899" s="78" t="str">
        <f>VLOOKUP(H899,'3-Productie normen'!A:L,12,FALSE)</f>
        <v>S</v>
      </c>
      <c r="S899" s="78"/>
      <c r="U899" s="41">
        <f t="shared" si="83"/>
        <v>1260</v>
      </c>
    </row>
    <row r="900" spans="1:21" ht="14.1" customHeight="1">
      <c r="A900" s="54">
        <f t="shared" si="84"/>
        <v>900</v>
      </c>
      <c r="B900" s="72" t="s">
        <v>686</v>
      </c>
      <c r="C900" s="72"/>
      <c r="D900" s="425" t="s">
        <v>687</v>
      </c>
      <c r="E900" s="425" t="s">
        <v>502</v>
      </c>
      <c r="F900" s="86">
        <v>61</v>
      </c>
      <c r="G900" s="86" t="s">
        <v>249</v>
      </c>
      <c r="H900" s="86" t="s">
        <v>17</v>
      </c>
      <c r="I900" s="86" t="s">
        <v>689</v>
      </c>
      <c r="J900" s="86">
        <v>6.3</v>
      </c>
      <c r="K900" s="381">
        <f t="shared" si="79"/>
        <v>200</v>
      </c>
      <c r="L900" s="75">
        <v>200</v>
      </c>
      <c r="M900" s="75"/>
      <c r="N900" s="76" t="e">
        <f t="shared" si="80"/>
        <v>#DIV/0!</v>
      </c>
      <c r="O900" s="76">
        <f t="shared" si="81"/>
        <v>0</v>
      </c>
      <c r="P900" s="77">
        <f>IF(L900="nio",0,IF(L900&gt;0,VLOOKUP(H900,'3-Productie normen'!A:J,VLOOKUP(L900,'3-Productie normen'!$B$33:$C$38,2,FALSE),FALSE)))/VLOOKUP(B900,'2-Kosten per locatie'!$A$12:$C$33,3,FALSE)</f>
        <v>0</v>
      </c>
      <c r="Q900" s="77">
        <f t="shared" si="82"/>
        <v>0</v>
      </c>
      <c r="R900" s="78" t="str">
        <f>VLOOKUP(H900,'3-Productie normen'!A:L,12,FALSE)</f>
        <v>S</v>
      </c>
      <c r="S900" s="78"/>
      <c r="U900" s="41">
        <f t="shared" si="83"/>
        <v>1260</v>
      </c>
    </row>
    <row r="901" spans="1:21" ht="14.1" customHeight="1">
      <c r="A901" s="54">
        <f t="shared" si="84"/>
        <v>901</v>
      </c>
      <c r="B901" s="72" t="s">
        <v>686</v>
      </c>
      <c r="C901" s="72"/>
      <c r="D901" s="425" t="s">
        <v>687</v>
      </c>
      <c r="E901" s="425" t="s">
        <v>301</v>
      </c>
      <c r="F901" s="86">
        <v>134</v>
      </c>
      <c r="G901" s="86" t="s">
        <v>697</v>
      </c>
      <c r="H901" s="86" t="s">
        <v>176</v>
      </c>
      <c r="I901" s="86" t="s">
        <v>237</v>
      </c>
      <c r="J901" s="86">
        <v>23</v>
      </c>
      <c r="K901" s="381">
        <f t="shared" si="79"/>
        <v>120</v>
      </c>
      <c r="L901" s="75">
        <v>120</v>
      </c>
      <c r="M901" s="75"/>
      <c r="N901" s="76" t="e">
        <f t="shared" si="80"/>
        <v>#DIV/0!</v>
      </c>
      <c r="O901" s="76">
        <f t="shared" si="81"/>
        <v>0</v>
      </c>
      <c r="P901" s="77">
        <f>IF(L901="nio",0,IF(L901&gt;0,VLOOKUP(H901,'3-Productie normen'!A:J,VLOOKUP(L901,'3-Productie normen'!$B$33:$C$38,2,FALSE),FALSE)))/VLOOKUP(B901,'2-Kosten per locatie'!$A$12:$C$33,3,FALSE)</f>
        <v>0</v>
      </c>
      <c r="Q901" s="77">
        <f t="shared" si="82"/>
        <v>0</v>
      </c>
      <c r="R901" s="78" t="str">
        <f>VLOOKUP(H901,'3-Productie normen'!A:L,12,FALSE)</f>
        <v>B</v>
      </c>
      <c r="S901" s="78"/>
      <c r="U901" s="41">
        <f t="shared" si="83"/>
        <v>2760</v>
      </c>
    </row>
    <row r="902" spans="1:21" ht="14.1" customHeight="1">
      <c r="A902" s="54">
        <f t="shared" si="84"/>
        <v>902</v>
      </c>
      <c r="B902" s="72" t="s">
        <v>686</v>
      </c>
      <c r="C902" s="72"/>
      <c r="D902" s="425" t="s">
        <v>687</v>
      </c>
      <c r="E902" s="425" t="s">
        <v>301</v>
      </c>
      <c r="F902" s="86">
        <v>181</v>
      </c>
      <c r="G902" s="86" t="s">
        <v>258</v>
      </c>
      <c r="H902" s="86" t="s">
        <v>259</v>
      </c>
      <c r="I902" s="86" t="s">
        <v>229</v>
      </c>
      <c r="J902" s="86">
        <v>41.7</v>
      </c>
      <c r="K902" s="381">
        <f t="shared" si="79"/>
        <v>200</v>
      </c>
      <c r="L902" s="75">
        <v>200</v>
      </c>
      <c r="M902" s="75"/>
      <c r="N902" s="76" t="e">
        <f t="shared" si="80"/>
        <v>#DIV/0!</v>
      </c>
      <c r="O902" s="76">
        <f t="shared" si="81"/>
        <v>0</v>
      </c>
      <c r="P902" s="77">
        <f>IF(L902="nio",0,IF(L902&gt;0,VLOOKUP(H902,'3-Productie normen'!A:J,VLOOKUP(L902,'3-Productie normen'!$B$33:$C$38,2,FALSE),FALSE)))/VLOOKUP(B902,'2-Kosten per locatie'!$A$12:$C$33,3,FALSE)</f>
        <v>0</v>
      </c>
      <c r="Q902" s="77">
        <f t="shared" si="82"/>
        <v>0</v>
      </c>
      <c r="R902" s="78" t="str">
        <f>VLOOKUP(H902,'3-Productie normen'!A:L,12,FALSE)</f>
        <v>V</v>
      </c>
      <c r="S902" s="78"/>
      <c r="U902" s="41">
        <f t="shared" si="83"/>
        <v>8340</v>
      </c>
    </row>
    <row r="903" spans="1:21" ht="14.1" customHeight="1">
      <c r="A903" s="54">
        <f t="shared" si="84"/>
        <v>903</v>
      </c>
      <c r="B903" s="72" t="s">
        <v>686</v>
      </c>
      <c r="C903" s="72"/>
      <c r="D903" s="425" t="s">
        <v>687</v>
      </c>
      <c r="E903" s="425" t="s">
        <v>301</v>
      </c>
      <c r="F903" s="86">
        <v>165</v>
      </c>
      <c r="G903" s="86" t="s">
        <v>249</v>
      </c>
      <c r="H903" s="86" t="s">
        <v>17</v>
      </c>
      <c r="I903" s="86" t="s">
        <v>689</v>
      </c>
      <c r="J903" s="86">
        <v>7.6</v>
      </c>
      <c r="K903" s="381">
        <f t="shared" si="79"/>
        <v>200</v>
      </c>
      <c r="L903" s="75">
        <v>200</v>
      </c>
      <c r="M903" s="75"/>
      <c r="N903" s="76" t="e">
        <f t="shared" si="80"/>
        <v>#DIV/0!</v>
      </c>
      <c r="O903" s="76">
        <f t="shared" si="81"/>
        <v>0</v>
      </c>
      <c r="P903" s="77">
        <f>IF(L903="nio",0,IF(L903&gt;0,VLOOKUP(H903,'3-Productie normen'!A:J,VLOOKUP(L903,'3-Productie normen'!$B$33:$C$38,2,FALSE),FALSE)))/VLOOKUP(B903,'2-Kosten per locatie'!$A$12:$C$33,3,FALSE)</f>
        <v>0</v>
      </c>
      <c r="Q903" s="77">
        <f t="shared" si="82"/>
        <v>0</v>
      </c>
      <c r="R903" s="78" t="str">
        <f>VLOOKUP(H903,'3-Productie normen'!A:L,12,FALSE)</f>
        <v>S</v>
      </c>
      <c r="S903" s="78"/>
      <c r="U903" s="41">
        <f t="shared" si="83"/>
        <v>1520</v>
      </c>
    </row>
    <row r="904" spans="1:21" ht="14.1" customHeight="1">
      <c r="A904" s="54">
        <f t="shared" si="84"/>
        <v>904</v>
      </c>
      <c r="B904" s="72" t="s">
        <v>686</v>
      </c>
      <c r="C904" s="72"/>
      <c r="D904" s="425" t="s">
        <v>687</v>
      </c>
      <c r="E904" s="425" t="s">
        <v>301</v>
      </c>
      <c r="F904" s="86">
        <v>166</v>
      </c>
      <c r="G904" s="86" t="s">
        <v>249</v>
      </c>
      <c r="H904" s="86" t="s">
        <v>17</v>
      </c>
      <c r="I904" s="86" t="s">
        <v>689</v>
      </c>
      <c r="J904" s="86">
        <v>7.6</v>
      </c>
      <c r="K904" s="381">
        <f t="shared" si="79"/>
        <v>200</v>
      </c>
      <c r="L904" s="75">
        <v>200</v>
      </c>
      <c r="M904" s="75"/>
      <c r="N904" s="76" t="e">
        <f t="shared" si="80"/>
        <v>#DIV/0!</v>
      </c>
      <c r="O904" s="76">
        <f t="shared" si="81"/>
        <v>0</v>
      </c>
      <c r="P904" s="77">
        <f>IF(L904="nio",0,IF(L904&gt;0,VLOOKUP(H904,'3-Productie normen'!A:J,VLOOKUP(L904,'3-Productie normen'!$B$33:$C$38,2,FALSE),FALSE)))/VLOOKUP(B904,'2-Kosten per locatie'!$A$12:$C$33,3,FALSE)</f>
        <v>0</v>
      </c>
      <c r="Q904" s="77">
        <f t="shared" si="82"/>
        <v>0</v>
      </c>
      <c r="R904" s="78" t="str">
        <f>VLOOKUP(H904,'3-Productie normen'!A:L,12,FALSE)</f>
        <v>S</v>
      </c>
      <c r="S904" s="78"/>
      <c r="U904" s="41">
        <f t="shared" si="83"/>
        <v>1520</v>
      </c>
    </row>
    <row r="905" spans="1:21" ht="14.1" customHeight="1">
      <c r="A905" s="54">
        <f t="shared" si="84"/>
        <v>905</v>
      </c>
      <c r="B905" s="72" t="s">
        <v>686</v>
      </c>
      <c r="C905" s="72"/>
      <c r="D905" s="425" t="s">
        <v>687</v>
      </c>
      <c r="E905" s="425" t="s">
        <v>502</v>
      </c>
      <c r="F905" s="86">
        <v>65</v>
      </c>
      <c r="G905" s="86" t="s">
        <v>249</v>
      </c>
      <c r="H905" s="86" t="s">
        <v>17</v>
      </c>
      <c r="I905" s="86" t="s">
        <v>689</v>
      </c>
      <c r="J905" s="86">
        <v>6.1</v>
      </c>
      <c r="K905" s="381">
        <f t="shared" si="79"/>
        <v>200</v>
      </c>
      <c r="L905" s="75">
        <v>200</v>
      </c>
      <c r="M905" s="75"/>
      <c r="N905" s="76" t="e">
        <f t="shared" si="80"/>
        <v>#DIV/0!</v>
      </c>
      <c r="O905" s="76">
        <f t="shared" si="81"/>
        <v>0</v>
      </c>
      <c r="P905" s="77">
        <f>IF(L905="nio",0,IF(L905&gt;0,VLOOKUP(H905,'3-Productie normen'!A:J,VLOOKUP(L905,'3-Productie normen'!$B$33:$C$38,2,FALSE),FALSE)))/VLOOKUP(B905,'2-Kosten per locatie'!$A$12:$C$33,3,FALSE)</f>
        <v>0</v>
      </c>
      <c r="Q905" s="77">
        <f t="shared" si="82"/>
        <v>0</v>
      </c>
      <c r="R905" s="78" t="str">
        <f>VLOOKUP(H905,'3-Productie normen'!A:L,12,FALSE)</f>
        <v>S</v>
      </c>
      <c r="S905" s="78"/>
      <c r="U905" s="41">
        <f t="shared" si="83"/>
        <v>1220</v>
      </c>
    </row>
    <row r="906" spans="1:21" ht="14.1" customHeight="1">
      <c r="A906" s="54">
        <f t="shared" si="84"/>
        <v>906</v>
      </c>
      <c r="B906" s="72" t="s">
        <v>686</v>
      </c>
      <c r="C906" s="72"/>
      <c r="D906" s="425" t="s">
        <v>687</v>
      </c>
      <c r="E906" s="425" t="s">
        <v>502</v>
      </c>
      <c r="F906" s="86">
        <v>66</v>
      </c>
      <c r="G906" s="86" t="s">
        <v>249</v>
      </c>
      <c r="H906" s="86" t="s">
        <v>17</v>
      </c>
      <c r="I906" s="86" t="s">
        <v>689</v>
      </c>
      <c r="J906" s="86">
        <v>6.1</v>
      </c>
      <c r="K906" s="381">
        <f t="shared" ref="K906:K969" si="85">SUM(L906:M906)</f>
        <v>200</v>
      </c>
      <c r="L906" s="75">
        <v>200</v>
      </c>
      <c r="M906" s="75"/>
      <c r="N906" s="76" t="e">
        <f t="shared" ref="N906:N969" si="86">IF(L906="nio",0,IF(L906&gt;0,L906*J906/P906,0))</f>
        <v>#DIV/0!</v>
      </c>
      <c r="O906" s="76">
        <f t="shared" ref="O906:O969" si="87">IF(M906&gt;0,M906*J906/Q906,0)</f>
        <v>0</v>
      </c>
      <c r="P906" s="77">
        <f>IF(L906="nio",0,IF(L906&gt;0,VLOOKUP(H906,'3-Productie normen'!A:J,VLOOKUP(L906,'3-Productie normen'!$B$33:$C$38,2,FALSE),FALSE)))/VLOOKUP(B906,'2-Kosten per locatie'!$A$12:$C$33,3,FALSE)</f>
        <v>0</v>
      </c>
      <c r="Q906" s="77">
        <f t="shared" ref="Q906:Q969" si="88">IF(M906&gt;0,P906*$Q$8,0)</f>
        <v>0</v>
      </c>
      <c r="R906" s="78" t="str">
        <f>VLOOKUP(H906,'3-Productie normen'!A:L,12,FALSE)</f>
        <v>S</v>
      </c>
      <c r="S906" s="78"/>
      <c r="U906" s="41">
        <f t="shared" ref="U906:U969" si="89">K906*J906</f>
        <v>1220</v>
      </c>
    </row>
    <row r="907" spans="1:21" ht="14.1" customHeight="1">
      <c r="A907" s="54">
        <f t="shared" si="84"/>
        <v>907</v>
      </c>
      <c r="B907" s="72" t="s">
        <v>686</v>
      </c>
      <c r="C907" s="72"/>
      <c r="D907" s="425" t="s">
        <v>687</v>
      </c>
      <c r="E907" s="425" t="s">
        <v>502</v>
      </c>
      <c r="F907" s="86">
        <v>30</v>
      </c>
      <c r="G907" s="86" t="s">
        <v>251</v>
      </c>
      <c r="H907" s="86" t="s">
        <v>176</v>
      </c>
      <c r="I907" s="86" t="s">
        <v>237</v>
      </c>
      <c r="J907" s="86">
        <v>27</v>
      </c>
      <c r="K907" s="381">
        <f t="shared" si="85"/>
        <v>120</v>
      </c>
      <c r="L907" s="75">
        <v>120</v>
      </c>
      <c r="M907" s="75"/>
      <c r="N907" s="76" t="e">
        <f t="shared" si="86"/>
        <v>#DIV/0!</v>
      </c>
      <c r="O907" s="76">
        <f t="shared" si="87"/>
        <v>0</v>
      </c>
      <c r="P907" s="77">
        <f>IF(L907="nio",0,IF(L907&gt;0,VLOOKUP(H907,'3-Productie normen'!A:J,VLOOKUP(L907,'3-Productie normen'!$B$33:$C$38,2,FALSE),FALSE)))/VLOOKUP(B907,'2-Kosten per locatie'!$A$12:$C$33,3,FALSE)</f>
        <v>0</v>
      </c>
      <c r="Q907" s="77">
        <f t="shared" si="88"/>
        <v>0</v>
      </c>
      <c r="R907" s="78" t="str">
        <f>VLOOKUP(H907,'3-Productie normen'!A:L,12,FALSE)</f>
        <v>B</v>
      </c>
      <c r="S907" s="78"/>
      <c r="U907" s="41">
        <f t="shared" si="89"/>
        <v>3240</v>
      </c>
    </row>
    <row r="908" spans="1:21" ht="14.1" customHeight="1">
      <c r="A908" s="54">
        <f t="shared" si="84"/>
        <v>908</v>
      </c>
      <c r="B908" s="72" t="s">
        <v>686</v>
      </c>
      <c r="C908" s="72"/>
      <c r="D908" s="425" t="s">
        <v>687</v>
      </c>
      <c r="E908" s="425" t="s">
        <v>301</v>
      </c>
      <c r="F908" s="86">
        <v>168</v>
      </c>
      <c r="G908" s="86" t="s">
        <v>249</v>
      </c>
      <c r="H908" s="86" t="s">
        <v>17</v>
      </c>
      <c r="I908" s="86" t="s">
        <v>689</v>
      </c>
      <c r="J908" s="86">
        <v>8.6999999999999993</v>
      </c>
      <c r="K908" s="381">
        <f t="shared" si="85"/>
        <v>200</v>
      </c>
      <c r="L908" s="75">
        <v>200</v>
      </c>
      <c r="M908" s="75"/>
      <c r="N908" s="76" t="e">
        <f t="shared" si="86"/>
        <v>#DIV/0!</v>
      </c>
      <c r="O908" s="76">
        <f t="shared" si="87"/>
        <v>0</v>
      </c>
      <c r="P908" s="77">
        <f>IF(L908="nio",0,IF(L908&gt;0,VLOOKUP(H908,'3-Productie normen'!A:J,VLOOKUP(L908,'3-Productie normen'!$B$33:$C$38,2,FALSE),FALSE)))/VLOOKUP(B908,'2-Kosten per locatie'!$A$12:$C$33,3,FALSE)</f>
        <v>0</v>
      </c>
      <c r="Q908" s="77">
        <f t="shared" si="88"/>
        <v>0</v>
      </c>
      <c r="R908" s="78" t="str">
        <f>VLOOKUP(H908,'3-Productie normen'!A:L,12,FALSE)</f>
        <v>S</v>
      </c>
      <c r="S908" s="78"/>
      <c r="U908" s="41">
        <f t="shared" si="89"/>
        <v>1739.9999999999998</v>
      </c>
    </row>
    <row r="909" spans="1:21" ht="14.1" customHeight="1">
      <c r="A909" s="54">
        <f t="shared" si="84"/>
        <v>909</v>
      </c>
      <c r="B909" s="72" t="s">
        <v>686</v>
      </c>
      <c r="C909" s="72"/>
      <c r="D909" s="425" t="s">
        <v>687</v>
      </c>
      <c r="E909" s="425" t="s">
        <v>301</v>
      </c>
      <c r="F909" s="86">
        <v>167</v>
      </c>
      <c r="G909" s="86" t="s">
        <v>249</v>
      </c>
      <c r="H909" s="86" t="s">
        <v>17</v>
      </c>
      <c r="I909" s="86" t="s">
        <v>689</v>
      </c>
      <c r="J909" s="86">
        <v>8.6999999999999993</v>
      </c>
      <c r="K909" s="381">
        <f t="shared" si="85"/>
        <v>200</v>
      </c>
      <c r="L909" s="75">
        <v>200</v>
      </c>
      <c r="M909" s="75"/>
      <c r="N909" s="76" t="e">
        <f t="shared" si="86"/>
        <v>#DIV/0!</v>
      </c>
      <c r="O909" s="76">
        <f t="shared" si="87"/>
        <v>0</v>
      </c>
      <c r="P909" s="77">
        <f>IF(L909="nio",0,IF(L909&gt;0,VLOOKUP(H909,'3-Productie normen'!A:J,VLOOKUP(L909,'3-Productie normen'!$B$33:$C$38,2,FALSE),FALSE)))/VLOOKUP(B909,'2-Kosten per locatie'!$A$12:$C$33,3,FALSE)</f>
        <v>0</v>
      </c>
      <c r="Q909" s="77">
        <f t="shared" si="88"/>
        <v>0</v>
      </c>
      <c r="R909" s="78" t="str">
        <f>VLOOKUP(H909,'3-Productie normen'!A:L,12,FALSE)</f>
        <v>S</v>
      </c>
      <c r="S909" s="78"/>
      <c r="U909" s="41">
        <f t="shared" si="89"/>
        <v>1739.9999999999998</v>
      </c>
    </row>
    <row r="910" spans="1:21" ht="14.1" customHeight="1">
      <c r="A910" s="54">
        <f t="shared" si="84"/>
        <v>910</v>
      </c>
      <c r="B910" s="72" t="s">
        <v>686</v>
      </c>
      <c r="C910" s="72"/>
      <c r="D910" s="425" t="s">
        <v>687</v>
      </c>
      <c r="E910" s="425" t="s">
        <v>502</v>
      </c>
      <c r="F910" s="86">
        <v>84</v>
      </c>
      <c r="G910" s="86" t="s">
        <v>698</v>
      </c>
      <c r="H910" s="86" t="s">
        <v>90</v>
      </c>
      <c r="I910" s="86" t="s">
        <v>230</v>
      </c>
      <c r="J910" s="86">
        <v>11.6</v>
      </c>
      <c r="K910" s="381">
        <f t="shared" si="85"/>
        <v>200</v>
      </c>
      <c r="L910" s="75">
        <v>200</v>
      </c>
      <c r="M910" s="75"/>
      <c r="N910" s="76" t="e">
        <f t="shared" si="86"/>
        <v>#DIV/0!</v>
      </c>
      <c r="O910" s="76">
        <f t="shared" si="87"/>
        <v>0</v>
      </c>
      <c r="P910" s="77">
        <f>IF(L910="nio",0,IF(L910&gt;0,VLOOKUP(H910,'3-Productie normen'!A:J,VLOOKUP(L910,'3-Productie normen'!$B$33:$C$38,2,FALSE),FALSE)))/VLOOKUP(B910,'2-Kosten per locatie'!$A$12:$C$33,3,FALSE)</f>
        <v>0</v>
      </c>
      <c r="Q910" s="77">
        <f t="shared" si="88"/>
        <v>0</v>
      </c>
      <c r="R910" s="78" t="str">
        <f>VLOOKUP(H910,'3-Productie normen'!A:L,12,FALSE)</f>
        <v>V</v>
      </c>
      <c r="S910" s="78"/>
      <c r="U910" s="41">
        <f t="shared" si="89"/>
        <v>2320</v>
      </c>
    </row>
    <row r="911" spans="1:21" ht="14.1" customHeight="1">
      <c r="A911" s="54">
        <f t="shared" si="84"/>
        <v>911</v>
      </c>
      <c r="B911" s="72" t="s">
        <v>686</v>
      </c>
      <c r="C911" s="72"/>
      <c r="D911" s="425" t="s">
        <v>687</v>
      </c>
      <c r="E911" s="425" t="s">
        <v>301</v>
      </c>
      <c r="F911" s="86">
        <v>101</v>
      </c>
      <c r="G911" s="86" t="s">
        <v>699</v>
      </c>
      <c r="H911" s="86" t="s">
        <v>309</v>
      </c>
      <c r="I911" s="86" t="s">
        <v>229</v>
      </c>
      <c r="J911" s="86">
        <v>43.5</v>
      </c>
      <c r="K911" s="381">
        <f t="shared" si="85"/>
        <v>200</v>
      </c>
      <c r="L911" s="75">
        <v>200</v>
      </c>
      <c r="M911" s="75"/>
      <c r="N911" s="76" t="e">
        <f t="shared" si="86"/>
        <v>#DIV/0!</v>
      </c>
      <c r="O911" s="76">
        <f t="shared" si="87"/>
        <v>0</v>
      </c>
      <c r="P911" s="77">
        <f>IF(L911="nio",0,IF(L911&gt;0,VLOOKUP(H911,'3-Productie normen'!A:J,VLOOKUP(L911,'3-Productie normen'!$B$33:$C$38,2,FALSE),FALSE)))/VLOOKUP(B911,'2-Kosten per locatie'!$A$12:$C$33,3,FALSE)</f>
        <v>0</v>
      </c>
      <c r="Q911" s="77">
        <f t="shared" si="88"/>
        <v>0</v>
      </c>
      <c r="R911" s="78" t="str">
        <f>VLOOKUP(H911,'3-Productie normen'!A:L,12,FALSE)</f>
        <v>L</v>
      </c>
      <c r="S911" s="78"/>
      <c r="U911" s="41">
        <f t="shared" si="89"/>
        <v>8700</v>
      </c>
    </row>
    <row r="912" spans="1:21" ht="14.1" customHeight="1">
      <c r="A912" s="54">
        <f t="shared" si="84"/>
        <v>912</v>
      </c>
      <c r="B912" s="72" t="s">
        <v>686</v>
      </c>
      <c r="C912" s="72"/>
      <c r="D912" s="425" t="s">
        <v>687</v>
      </c>
      <c r="E912" s="425" t="s">
        <v>301</v>
      </c>
      <c r="F912" s="86">
        <v>104</v>
      </c>
      <c r="G912" s="86" t="s">
        <v>699</v>
      </c>
      <c r="H912" s="86" t="s">
        <v>309</v>
      </c>
      <c r="I912" s="86" t="s">
        <v>229</v>
      </c>
      <c r="J912" s="86">
        <v>45.6</v>
      </c>
      <c r="K912" s="381">
        <f t="shared" si="85"/>
        <v>200</v>
      </c>
      <c r="L912" s="75">
        <v>200</v>
      </c>
      <c r="M912" s="75"/>
      <c r="N912" s="76" t="e">
        <f t="shared" si="86"/>
        <v>#DIV/0!</v>
      </c>
      <c r="O912" s="76">
        <f t="shared" si="87"/>
        <v>0</v>
      </c>
      <c r="P912" s="77">
        <f>IF(L912="nio",0,IF(L912&gt;0,VLOOKUP(H912,'3-Productie normen'!A:J,VLOOKUP(L912,'3-Productie normen'!$B$33:$C$38,2,FALSE),FALSE)))/VLOOKUP(B912,'2-Kosten per locatie'!$A$12:$C$33,3,FALSE)</f>
        <v>0</v>
      </c>
      <c r="Q912" s="77">
        <f t="shared" si="88"/>
        <v>0</v>
      </c>
      <c r="R912" s="78" t="str">
        <f>VLOOKUP(H912,'3-Productie normen'!A:L,12,FALSE)</f>
        <v>L</v>
      </c>
      <c r="S912" s="78"/>
      <c r="U912" s="41">
        <f t="shared" si="89"/>
        <v>9120</v>
      </c>
    </row>
    <row r="913" spans="1:21" ht="14.1" customHeight="1">
      <c r="A913" s="54">
        <f t="shared" si="84"/>
        <v>913</v>
      </c>
      <c r="B913" s="72" t="s">
        <v>686</v>
      </c>
      <c r="C913" s="72"/>
      <c r="D913" s="425" t="s">
        <v>687</v>
      </c>
      <c r="E913" s="425" t="s">
        <v>301</v>
      </c>
      <c r="F913" s="86">
        <v>112</v>
      </c>
      <c r="G913" s="86" t="s">
        <v>699</v>
      </c>
      <c r="H913" s="86" t="s">
        <v>309</v>
      </c>
      <c r="I913" s="86" t="s">
        <v>229</v>
      </c>
      <c r="J913" s="86">
        <v>48.8</v>
      </c>
      <c r="K913" s="381">
        <f t="shared" si="85"/>
        <v>200</v>
      </c>
      <c r="L913" s="75">
        <v>200</v>
      </c>
      <c r="M913" s="75"/>
      <c r="N913" s="76" t="e">
        <f t="shared" si="86"/>
        <v>#DIV/0!</v>
      </c>
      <c r="O913" s="76">
        <f t="shared" si="87"/>
        <v>0</v>
      </c>
      <c r="P913" s="77">
        <f>IF(L913="nio",0,IF(L913&gt;0,VLOOKUP(H913,'3-Productie normen'!A:J,VLOOKUP(L913,'3-Productie normen'!$B$33:$C$38,2,FALSE),FALSE)))/VLOOKUP(B913,'2-Kosten per locatie'!$A$12:$C$33,3,FALSE)</f>
        <v>0</v>
      </c>
      <c r="Q913" s="77">
        <f t="shared" si="88"/>
        <v>0</v>
      </c>
      <c r="R913" s="78" t="str">
        <f>VLOOKUP(H913,'3-Productie normen'!A:L,12,FALSE)</f>
        <v>L</v>
      </c>
      <c r="S913" s="78"/>
      <c r="U913" s="41">
        <f t="shared" si="89"/>
        <v>9760</v>
      </c>
    </row>
    <row r="914" spans="1:21" ht="14.1" customHeight="1">
      <c r="A914" s="54">
        <f t="shared" si="84"/>
        <v>914</v>
      </c>
      <c r="B914" s="72" t="s">
        <v>686</v>
      </c>
      <c r="C914" s="72"/>
      <c r="D914" s="425" t="s">
        <v>687</v>
      </c>
      <c r="E914" s="425" t="s">
        <v>301</v>
      </c>
      <c r="F914" s="86">
        <v>113</v>
      </c>
      <c r="G914" s="86" t="s">
        <v>699</v>
      </c>
      <c r="H914" s="86" t="s">
        <v>309</v>
      </c>
      <c r="I914" s="86" t="s">
        <v>229</v>
      </c>
      <c r="J914" s="86">
        <v>48.8</v>
      </c>
      <c r="K914" s="381">
        <f t="shared" si="85"/>
        <v>200</v>
      </c>
      <c r="L914" s="75">
        <v>200</v>
      </c>
      <c r="M914" s="75"/>
      <c r="N914" s="76" t="e">
        <f t="shared" si="86"/>
        <v>#DIV/0!</v>
      </c>
      <c r="O914" s="76">
        <f t="shared" si="87"/>
        <v>0</v>
      </c>
      <c r="P914" s="77">
        <f>IF(L914="nio",0,IF(L914&gt;0,VLOOKUP(H914,'3-Productie normen'!A:J,VLOOKUP(L914,'3-Productie normen'!$B$33:$C$38,2,FALSE),FALSE)))/VLOOKUP(B914,'2-Kosten per locatie'!$A$12:$C$33,3,FALSE)</f>
        <v>0</v>
      </c>
      <c r="Q914" s="77">
        <f t="shared" si="88"/>
        <v>0</v>
      </c>
      <c r="R914" s="78" t="str">
        <f>VLOOKUP(H914,'3-Productie normen'!A:L,12,FALSE)</f>
        <v>L</v>
      </c>
      <c r="S914" s="78"/>
      <c r="U914" s="41">
        <f t="shared" si="89"/>
        <v>9760</v>
      </c>
    </row>
    <row r="915" spans="1:21" ht="14.1" customHeight="1">
      <c r="A915" s="54">
        <f t="shared" si="84"/>
        <v>915</v>
      </c>
      <c r="B915" s="72" t="s">
        <v>686</v>
      </c>
      <c r="C915" s="72"/>
      <c r="D915" s="425" t="s">
        <v>687</v>
      </c>
      <c r="E915" s="425" t="s">
        <v>301</v>
      </c>
      <c r="F915" s="86">
        <v>105</v>
      </c>
      <c r="G915" s="86" t="s">
        <v>699</v>
      </c>
      <c r="H915" s="86" t="s">
        <v>309</v>
      </c>
      <c r="I915" s="86" t="s">
        <v>229</v>
      </c>
      <c r="J915" s="86">
        <v>46.5</v>
      </c>
      <c r="K915" s="381">
        <f t="shared" si="85"/>
        <v>200</v>
      </c>
      <c r="L915" s="75">
        <v>200</v>
      </c>
      <c r="M915" s="75"/>
      <c r="N915" s="76" t="e">
        <f t="shared" si="86"/>
        <v>#DIV/0!</v>
      </c>
      <c r="O915" s="76">
        <f t="shared" si="87"/>
        <v>0</v>
      </c>
      <c r="P915" s="77">
        <f>IF(L915="nio",0,IF(L915&gt;0,VLOOKUP(H915,'3-Productie normen'!A:J,VLOOKUP(L915,'3-Productie normen'!$B$33:$C$38,2,FALSE),FALSE)))/VLOOKUP(B915,'2-Kosten per locatie'!$A$12:$C$33,3,FALSE)</f>
        <v>0</v>
      </c>
      <c r="Q915" s="77">
        <f t="shared" si="88"/>
        <v>0</v>
      </c>
      <c r="R915" s="78" t="str">
        <f>VLOOKUP(H915,'3-Productie normen'!A:L,12,FALSE)</f>
        <v>L</v>
      </c>
      <c r="S915" s="78"/>
      <c r="U915" s="41">
        <f t="shared" si="89"/>
        <v>9300</v>
      </c>
    </row>
    <row r="916" spans="1:21" ht="14.1" customHeight="1">
      <c r="A916" s="54">
        <f t="shared" si="84"/>
        <v>916</v>
      </c>
      <c r="B916" s="72" t="s">
        <v>686</v>
      </c>
      <c r="C916" s="72"/>
      <c r="D916" s="425" t="s">
        <v>687</v>
      </c>
      <c r="E916" s="425" t="s">
        <v>502</v>
      </c>
      <c r="F916" s="86">
        <v>1</v>
      </c>
      <c r="G916" s="86" t="s">
        <v>699</v>
      </c>
      <c r="H916" s="86" t="s">
        <v>309</v>
      </c>
      <c r="I916" s="86" t="s">
        <v>229</v>
      </c>
      <c r="J916" s="86">
        <v>49.7</v>
      </c>
      <c r="K916" s="381">
        <f t="shared" si="85"/>
        <v>200</v>
      </c>
      <c r="L916" s="75">
        <v>200</v>
      </c>
      <c r="M916" s="75"/>
      <c r="N916" s="76" t="e">
        <f t="shared" si="86"/>
        <v>#DIV/0!</v>
      </c>
      <c r="O916" s="76">
        <f t="shared" si="87"/>
        <v>0</v>
      </c>
      <c r="P916" s="77">
        <f>IF(L916="nio",0,IF(L916&gt;0,VLOOKUP(H916,'3-Productie normen'!A:J,VLOOKUP(L916,'3-Productie normen'!$B$33:$C$38,2,FALSE),FALSE)))/VLOOKUP(B916,'2-Kosten per locatie'!$A$12:$C$33,3,FALSE)</f>
        <v>0</v>
      </c>
      <c r="Q916" s="77">
        <f t="shared" si="88"/>
        <v>0</v>
      </c>
      <c r="R916" s="78" t="str">
        <f>VLOOKUP(H916,'3-Productie normen'!A:L,12,FALSE)</f>
        <v>L</v>
      </c>
      <c r="S916" s="78"/>
      <c r="U916" s="41">
        <f t="shared" si="89"/>
        <v>9940</v>
      </c>
    </row>
    <row r="917" spans="1:21" ht="14.1" customHeight="1">
      <c r="A917" s="54">
        <f t="shared" si="84"/>
        <v>917</v>
      </c>
      <c r="B917" s="72" t="s">
        <v>686</v>
      </c>
      <c r="C917" s="72"/>
      <c r="D917" s="425" t="s">
        <v>687</v>
      </c>
      <c r="E917" s="425" t="s">
        <v>502</v>
      </c>
      <c r="F917" s="86">
        <v>2</v>
      </c>
      <c r="G917" s="86" t="s">
        <v>699</v>
      </c>
      <c r="H917" s="86" t="s">
        <v>309</v>
      </c>
      <c r="I917" s="86" t="s">
        <v>229</v>
      </c>
      <c r="J917" s="86">
        <v>51</v>
      </c>
      <c r="K917" s="381">
        <f t="shared" si="85"/>
        <v>200</v>
      </c>
      <c r="L917" s="75">
        <v>200</v>
      </c>
      <c r="M917" s="75"/>
      <c r="N917" s="76" t="e">
        <f t="shared" si="86"/>
        <v>#DIV/0!</v>
      </c>
      <c r="O917" s="76">
        <f t="shared" si="87"/>
        <v>0</v>
      </c>
      <c r="P917" s="77">
        <f>IF(L917="nio",0,IF(L917&gt;0,VLOOKUP(H917,'3-Productie normen'!A:J,VLOOKUP(L917,'3-Productie normen'!$B$33:$C$38,2,FALSE),FALSE)))/VLOOKUP(B917,'2-Kosten per locatie'!$A$12:$C$33,3,FALSE)</f>
        <v>0</v>
      </c>
      <c r="Q917" s="77">
        <f t="shared" si="88"/>
        <v>0</v>
      </c>
      <c r="R917" s="78" t="str">
        <f>VLOOKUP(H917,'3-Productie normen'!A:L,12,FALSE)</f>
        <v>L</v>
      </c>
      <c r="S917" s="78"/>
      <c r="U917" s="41">
        <f t="shared" si="89"/>
        <v>10200</v>
      </c>
    </row>
    <row r="918" spans="1:21" ht="14.1" customHeight="1">
      <c r="A918" s="54">
        <f t="shared" si="84"/>
        <v>918</v>
      </c>
      <c r="B918" s="72" t="s">
        <v>686</v>
      </c>
      <c r="C918" s="72"/>
      <c r="D918" s="425" t="s">
        <v>687</v>
      </c>
      <c r="E918" s="425" t="s">
        <v>301</v>
      </c>
      <c r="F918" s="86">
        <v>110</v>
      </c>
      <c r="G918" s="86" t="s">
        <v>699</v>
      </c>
      <c r="H918" s="86" t="s">
        <v>309</v>
      </c>
      <c r="I918" s="86" t="s">
        <v>229</v>
      </c>
      <c r="J918" s="86">
        <v>48.8</v>
      </c>
      <c r="K918" s="381">
        <f t="shared" si="85"/>
        <v>200</v>
      </c>
      <c r="L918" s="75">
        <v>200</v>
      </c>
      <c r="M918" s="75"/>
      <c r="N918" s="76" t="e">
        <f t="shared" si="86"/>
        <v>#DIV/0!</v>
      </c>
      <c r="O918" s="76">
        <f t="shared" si="87"/>
        <v>0</v>
      </c>
      <c r="P918" s="77">
        <f>IF(L918="nio",0,IF(L918&gt;0,VLOOKUP(H918,'3-Productie normen'!A:J,VLOOKUP(L918,'3-Productie normen'!$B$33:$C$38,2,FALSE),FALSE)))/VLOOKUP(B918,'2-Kosten per locatie'!$A$12:$C$33,3,FALSE)</f>
        <v>0</v>
      </c>
      <c r="Q918" s="77">
        <f t="shared" si="88"/>
        <v>0</v>
      </c>
      <c r="R918" s="78" t="str">
        <f>VLOOKUP(H918,'3-Productie normen'!A:L,12,FALSE)</f>
        <v>L</v>
      </c>
      <c r="S918" s="78"/>
      <c r="U918" s="41">
        <f t="shared" si="89"/>
        <v>9760</v>
      </c>
    </row>
    <row r="919" spans="1:21" ht="14.1" customHeight="1">
      <c r="A919" s="54">
        <f t="shared" si="84"/>
        <v>919</v>
      </c>
      <c r="B919" s="72" t="s">
        <v>686</v>
      </c>
      <c r="C919" s="72"/>
      <c r="D919" s="425" t="s">
        <v>687</v>
      </c>
      <c r="E919" s="425" t="s">
        <v>301</v>
      </c>
      <c r="F919" s="86">
        <v>111</v>
      </c>
      <c r="G919" s="86" t="s">
        <v>699</v>
      </c>
      <c r="H919" s="86" t="s">
        <v>309</v>
      </c>
      <c r="I919" s="86" t="s">
        <v>229</v>
      </c>
      <c r="J919" s="86">
        <v>48.8</v>
      </c>
      <c r="K919" s="381">
        <f t="shared" si="85"/>
        <v>200</v>
      </c>
      <c r="L919" s="75">
        <v>200</v>
      </c>
      <c r="M919" s="75"/>
      <c r="N919" s="76" t="e">
        <f t="shared" si="86"/>
        <v>#DIV/0!</v>
      </c>
      <c r="O919" s="76">
        <f t="shared" si="87"/>
        <v>0</v>
      </c>
      <c r="P919" s="77">
        <f>IF(L919="nio",0,IF(L919&gt;0,VLOOKUP(H919,'3-Productie normen'!A:J,VLOOKUP(L919,'3-Productie normen'!$B$33:$C$38,2,FALSE),FALSE)))/VLOOKUP(B919,'2-Kosten per locatie'!$A$12:$C$33,3,FALSE)</f>
        <v>0</v>
      </c>
      <c r="Q919" s="77">
        <f t="shared" si="88"/>
        <v>0</v>
      </c>
      <c r="R919" s="78" t="str">
        <f>VLOOKUP(H919,'3-Productie normen'!A:L,12,FALSE)</f>
        <v>L</v>
      </c>
      <c r="S919" s="78"/>
      <c r="U919" s="41">
        <f t="shared" si="89"/>
        <v>9760</v>
      </c>
    </row>
    <row r="920" spans="1:21" ht="14.1" customHeight="1">
      <c r="A920" s="54">
        <f t="shared" si="84"/>
        <v>920</v>
      </c>
      <c r="B920" s="72" t="s">
        <v>686</v>
      </c>
      <c r="C920" s="72"/>
      <c r="D920" s="425" t="s">
        <v>687</v>
      </c>
      <c r="E920" s="425" t="s">
        <v>301</v>
      </c>
      <c r="F920" s="86">
        <v>102</v>
      </c>
      <c r="G920" s="86" t="s">
        <v>699</v>
      </c>
      <c r="H920" s="86" t="s">
        <v>309</v>
      </c>
      <c r="I920" s="86" t="s">
        <v>229</v>
      </c>
      <c r="J920" s="86">
        <v>49.5</v>
      </c>
      <c r="K920" s="381">
        <f t="shared" si="85"/>
        <v>200</v>
      </c>
      <c r="L920" s="75">
        <v>200</v>
      </c>
      <c r="M920" s="75"/>
      <c r="N920" s="76" t="e">
        <f t="shared" si="86"/>
        <v>#DIV/0!</v>
      </c>
      <c r="O920" s="76">
        <f t="shared" si="87"/>
        <v>0</v>
      </c>
      <c r="P920" s="77">
        <f>IF(L920="nio",0,IF(L920&gt;0,VLOOKUP(H920,'3-Productie normen'!A:J,VLOOKUP(L920,'3-Productie normen'!$B$33:$C$38,2,FALSE),FALSE)))/VLOOKUP(B920,'2-Kosten per locatie'!$A$12:$C$33,3,FALSE)</f>
        <v>0</v>
      </c>
      <c r="Q920" s="77">
        <f t="shared" si="88"/>
        <v>0</v>
      </c>
      <c r="R920" s="78" t="str">
        <f>VLOOKUP(H920,'3-Productie normen'!A:L,12,FALSE)</f>
        <v>L</v>
      </c>
      <c r="S920" s="78"/>
      <c r="U920" s="41">
        <f t="shared" si="89"/>
        <v>9900</v>
      </c>
    </row>
    <row r="921" spans="1:21" ht="14.1" customHeight="1">
      <c r="A921" s="54">
        <f t="shared" si="84"/>
        <v>921</v>
      </c>
      <c r="B921" s="72" t="s">
        <v>686</v>
      </c>
      <c r="C921" s="72"/>
      <c r="D921" s="425" t="s">
        <v>687</v>
      </c>
      <c r="E921" s="425" t="s">
        <v>301</v>
      </c>
      <c r="F921" s="86">
        <v>103</v>
      </c>
      <c r="G921" s="86" t="s">
        <v>699</v>
      </c>
      <c r="H921" s="86" t="s">
        <v>309</v>
      </c>
      <c r="I921" s="86" t="s">
        <v>229</v>
      </c>
      <c r="J921" s="86">
        <v>49.5</v>
      </c>
      <c r="K921" s="381">
        <f t="shared" si="85"/>
        <v>200</v>
      </c>
      <c r="L921" s="75">
        <v>200</v>
      </c>
      <c r="M921" s="75"/>
      <c r="N921" s="76" t="e">
        <f t="shared" si="86"/>
        <v>#DIV/0!</v>
      </c>
      <c r="O921" s="76">
        <f t="shared" si="87"/>
        <v>0</v>
      </c>
      <c r="P921" s="77">
        <f>IF(L921="nio",0,IF(L921&gt;0,VLOOKUP(H921,'3-Productie normen'!A:J,VLOOKUP(L921,'3-Productie normen'!$B$33:$C$38,2,FALSE),FALSE)))/VLOOKUP(B921,'2-Kosten per locatie'!$A$12:$C$33,3,FALSE)</f>
        <v>0</v>
      </c>
      <c r="Q921" s="77">
        <f t="shared" si="88"/>
        <v>0</v>
      </c>
      <c r="R921" s="78" t="str">
        <f>VLOOKUP(H921,'3-Productie normen'!A:L,12,FALSE)</f>
        <v>L</v>
      </c>
      <c r="S921" s="78"/>
      <c r="U921" s="41">
        <f t="shared" si="89"/>
        <v>9900</v>
      </c>
    </row>
    <row r="922" spans="1:21" ht="14.1" customHeight="1">
      <c r="A922" s="54">
        <f t="shared" si="84"/>
        <v>922</v>
      </c>
      <c r="B922" s="72" t="s">
        <v>686</v>
      </c>
      <c r="C922" s="72"/>
      <c r="D922" s="425" t="s">
        <v>687</v>
      </c>
      <c r="E922" s="425" t="s">
        <v>301</v>
      </c>
      <c r="F922" s="86">
        <v>106</v>
      </c>
      <c r="G922" s="86" t="s">
        <v>699</v>
      </c>
      <c r="H922" s="86" t="s">
        <v>309</v>
      </c>
      <c r="I922" s="86" t="s">
        <v>229</v>
      </c>
      <c r="J922" s="86">
        <v>49.5</v>
      </c>
      <c r="K922" s="381">
        <f t="shared" si="85"/>
        <v>200</v>
      </c>
      <c r="L922" s="75">
        <v>200</v>
      </c>
      <c r="M922" s="75"/>
      <c r="N922" s="76" t="e">
        <f t="shared" si="86"/>
        <v>#DIV/0!</v>
      </c>
      <c r="O922" s="76">
        <f t="shared" si="87"/>
        <v>0</v>
      </c>
      <c r="P922" s="77">
        <f>IF(L922="nio",0,IF(L922&gt;0,VLOOKUP(H922,'3-Productie normen'!A:J,VLOOKUP(L922,'3-Productie normen'!$B$33:$C$38,2,FALSE),FALSE)))/VLOOKUP(B922,'2-Kosten per locatie'!$A$12:$C$33,3,FALSE)</f>
        <v>0</v>
      </c>
      <c r="Q922" s="77">
        <f t="shared" si="88"/>
        <v>0</v>
      </c>
      <c r="R922" s="78" t="str">
        <f>VLOOKUP(H922,'3-Productie normen'!A:L,12,FALSE)</f>
        <v>L</v>
      </c>
      <c r="S922" s="78"/>
      <c r="U922" s="41">
        <f t="shared" si="89"/>
        <v>9900</v>
      </c>
    </row>
    <row r="923" spans="1:21" ht="14.1" customHeight="1">
      <c r="A923" s="54">
        <f t="shared" si="84"/>
        <v>923</v>
      </c>
      <c r="B923" s="72" t="s">
        <v>686</v>
      </c>
      <c r="C923" s="72"/>
      <c r="D923" s="425" t="s">
        <v>687</v>
      </c>
      <c r="E923" s="425" t="s">
        <v>301</v>
      </c>
      <c r="F923" s="86">
        <v>121</v>
      </c>
      <c r="G923" s="86" t="s">
        <v>258</v>
      </c>
      <c r="H923" s="86" t="s">
        <v>259</v>
      </c>
      <c r="I923" s="86" t="s">
        <v>229</v>
      </c>
      <c r="J923" s="86">
        <v>79.7</v>
      </c>
      <c r="K923" s="381">
        <f t="shared" si="85"/>
        <v>200</v>
      </c>
      <c r="L923" s="75">
        <v>200</v>
      </c>
      <c r="M923" s="75"/>
      <c r="N923" s="76" t="e">
        <f t="shared" si="86"/>
        <v>#DIV/0!</v>
      </c>
      <c r="O923" s="76">
        <f t="shared" si="87"/>
        <v>0</v>
      </c>
      <c r="P923" s="77">
        <f>IF(L923="nio",0,IF(L923&gt;0,VLOOKUP(H923,'3-Productie normen'!A:J,VLOOKUP(L923,'3-Productie normen'!$B$33:$C$38,2,FALSE),FALSE)))/VLOOKUP(B923,'2-Kosten per locatie'!$A$12:$C$33,3,FALSE)</f>
        <v>0</v>
      </c>
      <c r="Q923" s="77">
        <f t="shared" si="88"/>
        <v>0</v>
      </c>
      <c r="R923" s="78" t="str">
        <f>VLOOKUP(H923,'3-Productie normen'!A:L,12,FALSE)</f>
        <v>V</v>
      </c>
      <c r="S923" s="78"/>
      <c r="U923" s="41">
        <f t="shared" si="89"/>
        <v>15940</v>
      </c>
    </row>
    <row r="924" spans="1:21" ht="14.1" customHeight="1">
      <c r="A924" s="54">
        <f t="shared" si="84"/>
        <v>924</v>
      </c>
      <c r="B924" s="72" t="s">
        <v>686</v>
      </c>
      <c r="C924" s="72"/>
      <c r="D924" s="425" t="s">
        <v>687</v>
      </c>
      <c r="E924" s="425" t="s">
        <v>301</v>
      </c>
      <c r="F924" s="86">
        <v>108</v>
      </c>
      <c r="G924" s="86" t="s">
        <v>699</v>
      </c>
      <c r="H924" s="86" t="s">
        <v>309</v>
      </c>
      <c r="I924" s="86" t="s">
        <v>229</v>
      </c>
      <c r="J924" s="86">
        <v>51.5</v>
      </c>
      <c r="K924" s="381">
        <f t="shared" si="85"/>
        <v>200</v>
      </c>
      <c r="L924" s="75">
        <v>200</v>
      </c>
      <c r="M924" s="75"/>
      <c r="N924" s="76" t="e">
        <f t="shared" si="86"/>
        <v>#DIV/0!</v>
      </c>
      <c r="O924" s="76">
        <f t="shared" si="87"/>
        <v>0</v>
      </c>
      <c r="P924" s="77">
        <f>IF(L924="nio",0,IF(L924&gt;0,VLOOKUP(H924,'3-Productie normen'!A:J,VLOOKUP(L924,'3-Productie normen'!$B$33:$C$38,2,FALSE),FALSE)))/VLOOKUP(B924,'2-Kosten per locatie'!$A$12:$C$33,3,FALSE)</f>
        <v>0</v>
      </c>
      <c r="Q924" s="77">
        <f t="shared" si="88"/>
        <v>0</v>
      </c>
      <c r="R924" s="78" t="str">
        <f>VLOOKUP(H924,'3-Productie normen'!A:L,12,FALSE)</f>
        <v>L</v>
      </c>
      <c r="S924" s="78"/>
      <c r="U924" s="41">
        <f t="shared" si="89"/>
        <v>10300</v>
      </c>
    </row>
    <row r="925" spans="1:21" ht="14.1" customHeight="1">
      <c r="A925" s="54">
        <f t="shared" si="84"/>
        <v>925</v>
      </c>
      <c r="B925" s="72" t="s">
        <v>686</v>
      </c>
      <c r="C925" s="72"/>
      <c r="D925" s="425" t="s">
        <v>687</v>
      </c>
      <c r="E925" s="425" t="s">
        <v>301</v>
      </c>
      <c r="F925" s="86">
        <v>109</v>
      </c>
      <c r="G925" s="86" t="s">
        <v>699</v>
      </c>
      <c r="H925" s="86" t="s">
        <v>309</v>
      </c>
      <c r="I925" s="86" t="s">
        <v>229</v>
      </c>
      <c r="J925" s="86">
        <v>51.5</v>
      </c>
      <c r="K925" s="381">
        <f t="shared" si="85"/>
        <v>200</v>
      </c>
      <c r="L925" s="75">
        <v>200</v>
      </c>
      <c r="M925" s="75"/>
      <c r="N925" s="76" t="e">
        <f t="shared" si="86"/>
        <v>#DIV/0!</v>
      </c>
      <c r="O925" s="76">
        <f t="shared" si="87"/>
        <v>0</v>
      </c>
      <c r="P925" s="77">
        <f>IF(L925="nio",0,IF(L925&gt;0,VLOOKUP(H925,'3-Productie normen'!A:J,VLOOKUP(L925,'3-Productie normen'!$B$33:$C$38,2,FALSE),FALSE)))/VLOOKUP(B925,'2-Kosten per locatie'!$A$12:$C$33,3,FALSE)</f>
        <v>0</v>
      </c>
      <c r="Q925" s="77">
        <f t="shared" si="88"/>
        <v>0</v>
      </c>
      <c r="R925" s="78" t="str">
        <f>VLOOKUP(H925,'3-Productie normen'!A:L,12,FALSE)</f>
        <v>L</v>
      </c>
      <c r="S925" s="78"/>
      <c r="U925" s="41">
        <f t="shared" si="89"/>
        <v>10300</v>
      </c>
    </row>
    <row r="926" spans="1:21" ht="14.1" customHeight="1">
      <c r="A926" s="54">
        <f t="shared" si="84"/>
        <v>926</v>
      </c>
      <c r="B926" s="72" t="s">
        <v>686</v>
      </c>
      <c r="C926" s="72"/>
      <c r="D926" s="425" t="s">
        <v>687</v>
      </c>
      <c r="E926" s="425" t="s">
        <v>502</v>
      </c>
      <c r="F926" s="86">
        <v>5</v>
      </c>
      <c r="G926" s="86" t="s">
        <v>699</v>
      </c>
      <c r="H926" s="86" t="s">
        <v>309</v>
      </c>
      <c r="I926" s="86" t="s">
        <v>229</v>
      </c>
      <c r="J926" s="86">
        <v>42.7</v>
      </c>
      <c r="K926" s="381">
        <f t="shared" si="85"/>
        <v>200</v>
      </c>
      <c r="L926" s="75">
        <v>200</v>
      </c>
      <c r="M926" s="75"/>
      <c r="N926" s="76" t="e">
        <f t="shared" si="86"/>
        <v>#DIV/0!</v>
      </c>
      <c r="O926" s="76">
        <f t="shared" si="87"/>
        <v>0</v>
      </c>
      <c r="P926" s="77">
        <f>IF(L926="nio",0,IF(L926&gt;0,VLOOKUP(H926,'3-Productie normen'!A:J,VLOOKUP(L926,'3-Productie normen'!$B$33:$C$38,2,FALSE),FALSE)))/VLOOKUP(B926,'2-Kosten per locatie'!$A$12:$C$33,3,FALSE)</f>
        <v>0</v>
      </c>
      <c r="Q926" s="77">
        <f t="shared" si="88"/>
        <v>0</v>
      </c>
      <c r="R926" s="78" t="str">
        <f>VLOOKUP(H926,'3-Productie normen'!A:L,12,FALSE)</f>
        <v>L</v>
      </c>
      <c r="S926" s="78"/>
      <c r="U926" s="41">
        <f t="shared" si="89"/>
        <v>8540</v>
      </c>
    </row>
    <row r="927" spans="1:21" ht="14.1" customHeight="1">
      <c r="A927" s="54">
        <f t="shared" si="84"/>
        <v>927</v>
      </c>
      <c r="B927" s="72" t="s">
        <v>686</v>
      </c>
      <c r="C927" s="72"/>
      <c r="D927" s="425" t="s">
        <v>687</v>
      </c>
      <c r="E927" s="425" t="s">
        <v>502</v>
      </c>
      <c r="F927" s="86">
        <v>6</v>
      </c>
      <c r="G927" s="86" t="s">
        <v>699</v>
      </c>
      <c r="H927" s="86" t="s">
        <v>309</v>
      </c>
      <c r="I927" s="86" t="s">
        <v>229</v>
      </c>
      <c r="J927" s="86">
        <v>42.7</v>
      </c>
      <c r="K927" s="381">
        <f t="shared" si="85"/>
        <v>200</v>
      </c>
      <c r="L927" s="75">
        <v>200</v>
      </c>
      <c r="M927" s="75"/>
      <c r="N927" s="76" t="e">
        <f t="shared" si="86"/>
        <v>#DIV/0!</v>
      </c>
      <c r="O927" s="76">
        <f t="shared" si="87"/>
        <v>0</v>
      </c>
      <c r="P927" s="77">
        <f>IF(L927="nio",0,IF(L927&gt;0,VLOOKUP(H927,'3-Productie normen'!A:J,VLOOKUP(L927,'3-Productie normen'!$B$33:$C$38,2,FALSE),FALSE)))/VLOOKUP(B927,'2-Kosten per locatie'!$A$12:$C$33,3,FALSE)</f>
        <v>0</v>
      </c>
      <c r="Q927" s="77">
        <f t="shared" si="88"/>
        <v>0</v>
      </c>
      <c r="R927" s="78" t="str">
        <f>VLOOKUP(H927,'3-Productie normen'!A:L,12,FALSE)</f>
        <v>L</v>
      </c>
      <c r="S927" s="78"/>
      <c r="U927" s="41">
        <f t="shared" si="89"/>
        <v>8540</v>
      </c>
    </row>
    <row r="928" spans="1:21" ht="14.1" customHeight="1">
      <c r="A928" s="54">
        <f t="shared" si="84"/>
        <v>928</v>
      </c>
      <c r="B928" s="72" t="s">
        <v>686</v>
      </c>
      <c r="C928" s="72"/>
      <c r="D928" s="425" t="s">
        <v>687</v>
      </c>
      <c r="E928" s="425" t="s">
        <v>301</v>
      </c>
      <c r="F928" s="86">
        <v>114</v>
      </c>
      <c r="G928" s="86" t="s">
        <v>699</v>
      </c>
      <c r="H928" s="86" t="s">
        <v>309</v>
      </c>
      <c r="I928" s="86" t="s">
        <v>229</v>
      </c>
      <c r="J928" s="86">
        <v>58.8</v>
      </c>
      <c r="K928" s="381">
        <f t="shared" si="85"/>
        <v>200</v>
      </c>
      <c r="L928" s="75">
        <v>200</v>
      </c>
      <c r="M928" s="75"/>
      <c r="N928" s="76" t="e">
        <f t="shared" si="86"/>
        <v>#DIV/0!</v>
      </c>
      <c r="O928" s="76">
        <f t="shared" si="87"/>
        <v>0</v>
      </c>
      <c r="P928" s="77">
        <f>IF(L928="nio",0,IF(L928&gt;0,VLOOKUP(H928,'3-Productie normen'!A:J,VLOOKUP(L928,'3-Productie normen'!$B$33:$C$38,2,FALSE),FALSE)))/VLOOKUP(B928,'2-Kosten per locatie'!$A$12:$C$33,3,FALSE)</f>
        <v>0</v>
      </c>
      <c r="Q928" s="77">
        <f t="shared" si="88"/>
        <v>0</v>
      </c>
      <c r="R928" s="78" t="str">
        <f>VLOOKUP(H928,'3-Productie normen'!A:L,12,FALSE)</f>
        <v>L</v>
      </c>
      <c r="S928" s="78"/>
      <c r="U928" s="41">
        <f t="shared" si="89"/>
        <v>11760</v>
      </c>
    </row>
    <row r="929" spans="1:21" ht="14.1" customHeight="1">
      <c r="A929" s="54">
        <f t="shared" si="84"/>
        <v>929</v>
      </c>
      <c r="B929" s="72" t="s">
        <v>686</v>
      </c>
      <c r="C929" s="72"/>
      <c r="D929" s="425" t="s">
        <v>687</v>
      </c>
      <c r="E929" s="425" t="s">
        <v>301</v>
      </c>
      <c r="F929" s="86">
        <v>107</v>
      </c>
      <c r="G929" s="86" t="s">
        <v>699</v>
      </c>
      <c r="H929" s="86" t="s">
        <v>309</v>
      </c>
      <c r="I929" s="86" t="s">
        <v>229</v>
      </c>
      <c r="J929" s="86">
        <v>56.6</v>
      </c>
      <c r="K929" s="381">
        <f t="shared" si="85"/>
        <v>200</v>
      </c>
      <c r="L929" s="75">
        <v>200</v>
      </c>
      <c r="M929" s="75"/>
      <c r="N929" s="76" t="e">
        <f t="shared" si="86"/>
        <v>#DIV/0!</v>
      </c>
      <c r="O929" s="76">
        <f t="shared" si="87"/>
        <v>0</v>
      </c>
      <c r="P929" s="77">
        <f>IF(L929="nio",0,IF(L929&gt;0,VLOOKUP(H929,'3-Productie normen'!A:J,VLOOKUP(L929,'3-Productie normen'!$B$33:$C$38,2,FALSE),FALSE)))/VLOOKUP(B929,'2-Kosten per locatie'!$A$12:$C$33,3,FALSE)</f>
        <v>0</v>
      </c>
      <c r="Q929" s="77">
        <f t="shared" si="88"/>
        <v>0</v>
      </c>
      <c r="R929" s="78" t="str">
        <f>VLOOKUP(H929,'3-Productie normen'!A:L,12,FALSE)</f>
        <v>L</v>
      </c>
      <c r="S929" s="78"/>
      <c r="U929" s="41">
        <f t="shared" si="89"/>
        <v>11320</v>
      </c>
    </row>
    <row r="930" spans="1:21" ht="14.1" customHeight="1">
      <c r="A930" s="54">
        <f t="shared" si="84"/>
        <v>930</v>
      </c>
      <c r="B930" s="72" t="s">
        <v>686</v>
      </c>
      <c r="C930" s="72"/>
      <c r="D930" s="425" t="s">
        <v>687</v>
      </c>
      <c r="E930" s="425" t="s">
        <v>502</v>
      </c>
      <c r="F930" s="86">
        <v>3</v>
      </c>
      <c r="G930" s="86" t="s">
        <v>699</v>
      </c>
      <c r="H930" s="86" t="s">
        <v>309</v>
      </c>
      <c r="I930" s="86" t="s">
        <v>229</v>
      </c>
      <c r="J930" s="86">
        <v>46.7</v>
      </c>
      <c r="K930" s="381">
        <f t="shared" si="85"/>
        <v>200</v>
      </c>
      <c r="L930" s="75">
        <v>200</v>
      </c>
      <c r="M930" s="75"/>
      <c r="N930" s="76" t="e">
        <f t="shared" si="86"/>
        <v>#DIV/0!</v>
      </c>
      <c r="O930" s="76">
        <f t="shared" si="87"/>
        <v>0</v>
      </c>
      <c r="P930" s="77">
        <f>IF(L930="nio",0,IF(L930&gt;0,VLOOKUP(H930,'3-Productie normen'!A:J,VLOOKUP(L930,'3-Productie normen'!$B$33:$C$38,2,FALSE),FALSE)))/VLOOKUP(B930,'2-Kosten per locatie'!$A$12:$C$33,3,FALSE)</f>
        <v>0</v>
      </c>
      <c r="Q930" s="77">
        <f t="shared" si="88"/>
        <v>0</v>
      </c>
      <c r="R930" s="78" t="str">
        <f>VLOOKUP(H930,'3-Productie normen'!A:L,12,FALSE)</f>
        <v>L</v>
      </c>
      <c r="S930" s="78"/>
      <c r="U930" s="41">
        <f t="shared" si="89"/>
        <v>9340</v>
      </c>
    </row>
    <row r="931" spans="1:21" ht="14.1" customHeight="1">
      <c r="A931" s="54">
        <f t="shared" si="84"/>
        <v>931</v>
      </c>
      <c r="B931" s="72" t="s">
        <v>686</v>
      </c>
      <c r="C931" s="72"/>
      <c r="D931" s="425" t="s">
        <v>687</v>
      </c>
      <c r="E931" s="425" t="s">
        <v>502</v>
      </c>
      <c r="F931" s="86">
        <v>25</v>
      </c>
      <c r="G931" s="86" t="s">
        <v>366</v>
      </c>
      <c r="H931" s="86" t="s">
        <v>259</v>
      </c>
      <c r="I931" s="86" t="s">
        <v>229</v>
      </c>
      <c r="J931" s="86">
        <v>74</v>
      </c>
      <c r="K931" s="381">
        <f t="shared" si="85"/>
        <v>200</v>
      </c>
      <c r="L931" s="75">
        <v>200</v>
      </c>
      <c r="M931" s="75"/>
      <c r="N931" s="76" t="e">
        <f t="shared" si="86"/>
        <v>#DIV/0!</v>
      </c>
      <c r="O931" s="76">
        <f t="shared" si="87"/>
        <v>0</v>
      </c>
      <c r="P931" s="77">
        <f>IF(L931="nio",0,IF(L931&gt;0,VLOOKUP(H931,'3-Productie normen'!A:J,VLOOKUP(L931,'3-Productie normen'!$B$33:$C$38,2,FALSE),FALSE)))/VLOOKUP(B931,'2-Kosten per locatie'!$A$12:$C$33,3,FALSE)</f>
        <v>0</v>
      </c>
      <c r="Q931" s="77">
        <f t="shared" si="88"/>
        <v>0</v>
      </c>
      <c r="R931" s="78" t="str">
        <f>VLOOKUP(H931,'3-Productie normen'!A:L,12,FALSE)</f>
        <v>V</v>
      </c>
      <c r="S931" s="78"/>
      <c r="U931" s="41">
        <f t="shared" si="89"/>
        <v>14800</v>
      </c>
    </row>
    <row r="932" spans="1:21" ht="14.1" customHeight="1">
      <c r="A932" s="54">
        <f t="shared" si="84"/>
        <v>932</v>
      </c>
      <c r="B932" s="72" t="s">
        <v>686</v>
      </c>
      <c r="C932" s="72"/>
      <c r="D932" s="425" t="s">
        <v>687</v>
      </c>
      <c r="E932" s="425" t="s">
        <v>502</v>
      </c>
      <c r="F932" s="86">
        <v>7</v>
      </c>
      <c r="G932" s="86" t="s">
        <v>699</v>
      </c>
      <c r="H932" s="86" t="s">
        <v>309</v>
      </c>
      <c r="I932" s="86" t="s">
        <v>229</v>
      </c>
      <c r="J932" s="86">
        <v>48.9</v>
      </c>
      <c r="K932" s="381">
        <f t="shared" si="85"/>
        <v>200</v>
      </c>
      <c r="L932" s="75">
        <v>200</v>
      </c>
      <c r="M932" s="75"/>
      <c r="N932" s="76" t="e">
        <f t="shared" si="86"/>
        <v>#DIV/0!</v>
      </c>
      <c r="O932" s="76">
        <f t="shared" si="87"/>
        <v>0</v>
      </c>
      <c r="P932" s="77">
        <f>IF(L932="nio",0,IF(L932&gt;0,VLOOKUP(H932,'3-Productie normen'!A:J,VLOOKUP(L932,'3-Productie normen'!$B$33:$C$38,2,FALSE),FALSE)))/VLOOKUP(B932,'2-Kosten per locatie'!$A$12:$C$33,3,FALSE)</f>
        <v>0</v>
      </c>
      <c r="Q932" s="77">
        <f t="shared" si="88"/>
        <v>0</v>
      </c>
      <c r="R932" s="78" t="str">
        <f>VLOOKUP(H932,'3-Productie normen'!A:L,12,FALSE)</f>
        <v>L</v>
      </c>
      <c r="S932" s="78"/>
      <c r="U932" s="41">
        <f t="shared" si="89"/>
        <v>9780</v>
      </c>
    </row>
    <row r="933" spans="1:21" ht="14.1" customHeight="1">
      <c r="A933" s="54">
        <f t="shared" si="84"/>
        <v>933</v>
      </c>
      <c r="B933" s="72" t="s">
        <v>686</v>
      </c>
      <c r="C933" s="72"/>
      <c r="D933" s="425" t="s">
        <v>687</v>
      </c>
      <c r="E933" s="425" t="s">
        <v>502</v>
      </c>
      <c r="F933" s="86">
        <v>4</v>
      </c>
      <c r="G933" s="86" t="s">
        <v>699</v>
      </c>
      <c r="H933" s="86" t="s">
        <v>309</v>
      </c>
      <c r="I933" s="86" t="s">
        <v>229</v>
      </c>
      <c r="J933" s="86">
        <v>49.1</v>
      </c>
      <c r="K933" s="381">
        <f t="shared" si="85"/>
        <v>200</v>
      </c>
      <c r="L933" s="75">
        <v>200</v>
      </c>
      <c r="M933" s="75"/>
      <c r="N933" s="76" t="e">
        <f t="shared" si="86"/>
        <v>#DIV/0!</v>
      </c>
      <c r="O933" s="76">
        <f t="shared" si="87"/>
        <v>0</v>
      </c>
      <c r="P933" s="77">
        <f>IF(L933="nio",0,IF(L933&gt;0,VLOOKUP(H933,'3-Productie normen'!A:J,VLOOKUP(L933,'3-Productie normen'!$B$33:$C$38,2,FALSE),FALSE)))/VLOOKUP(B933,'2-Kosten per locatie'!$A$12:$C$33,3,FALSE)</f>
        <v>0</v>
      </c>
      <c r="Q933" s="77">
        <f t="shared" si="88"/>
        <v>0</v>
      </c>
      <c r="R933" s="78" t="str">
        <f>VLOOKUP(H933,'3-Productie normen'!A:L,12,FALSE)</f>
        <v>L</v>
      </c>
      <c r="S933" s="78"/>
      <c r="U933" s="41">
        <f t="shared" si="89"/>
        <v>9820</v>
      </c>
    </row>
    <row r="934" spans="1:21" ht="14.1" customHeight="1">
      <c r="A934" s="54">
        <f t="shared" si="84"/>
        <v>934</v>
      </c>
      <c r="B934" s="72" t="s">
        <v>686</v>
      </c>
      <c r="C934" s="72"/>
      <c r="D934" s="425" t="s">
        <v>687</v>
      </c>
      <c r="E934" s="425" t="s">
        <v>502</v>
      </c>
      <c r="F934" s="86">
        <v>43</v>
      </c>
      <c r="G934" s="86" t="s">
        <v>700</v>
      </c>
      <c r="H934" s="86" t="s">
        <v>17</v>
      </c>
      <c r="I934" s="86" t="s">
        <v>689</v>
      </c>
      <c r="J934" s="86">
        <v>18.8</v>
      </c>
      <c r="K934" s="381">
        <f t="shared" si="85"/>
        <v>200</v>
      </c>
      <c r="L934" s="75">
        <v>200</v>
      </c>
      <c r="M934" s="75"/>
      <c r="N934" s="76" t="e">
        <f t="shared" si="86"/>
        <v>#DIV/0!</v>
      </c>
      <c r="O934" s="76">
        <f t="shared" si="87"/>
        <v>0</v>
      </c>
      <c r="P934" s="77">
        <f>IF(L934="nio",0,IF(L934&gt;0,VLOOKUP(H934,'3-Productie normen'!A:J,VLOOKUP(L934,'3-Productie normen'!$B$33:$C$38,2,FALSE),FALSE)))/VLOOKUP(B934,'2-Kosten per locatie'!$A$12:$C$33,3,FALSE)</f>
        <v>0</v>
      </c>
      <c r="Q934" s="77">
        <f t="shared" si="88"/>
        <v>0</v>
      </c>
      <c r="R934" s="78" t="str">
        <f>VLOOKUP(H934,'3-Productie normen'!A:L,12,FALSE)</f>
        <v>S</v>
      </c>
      <c r="S934" s="78"/>
      <c r="U934" s="41">
        <f t="shared" si="89"/>
        <v>3760</v>
      </c>
    </row>
    <row r="935" spans="1:21" ht="14.1" customHeight="1">
      <c r="A935" s="54">
        <f t="shared" si="84"/>
        <v>935</v>
      </c>
      <c r="B935" s="72" t="s">
        <v>686</v>
      </c>
      <c r="C935" s="72"/>
      <c r="D935" s="425" t="s">
        <v>687</v>
      </c>
      <c r="E935" s="425" t="s">
        <v>502</v>
      </c>
      <c r="F935" s="86">
        <v>42</v>
      </c>
      <c r="G935" s="86" t="s">
        <v>700</v>
      </c>
      <c r="H935" s="86" t="s">
        <v>17</v>
      </c>
      <c r="I935" s="86" t="s">
        <v>689</v>
      </c>
      <c r="J935" s="86">
        <v>20.5</v>
      </c>
      <c r="K935" s="381">
        <f t="shared" si="85"/>
        <v>200</v>
      </c>
      <c r="L935" s="75">
        <v>200</v>
      </c>
      <c r="M935" s="75"/>
      <c r="N935" s="76" t="e">
        <f t="shared" si="86"/>
        <v>#DIV/0!</v>
      </c>
      <c r="O935" s="76">
        <f t="shared" si="87"/>
        <v>0</v>
      </c>
      <c r="P935" s="77">
        <f>IF(L935="nio",0,IF(L935&gt;0,VLOOKUP(H935,'3-Productie normen'!A:J,VLOOKUP(L935,'3-Productie normen'!$B$33:$C$38,2,FALSE),FALSE)))/VLOOKUP(B935,'2-Kosten per locatie'!$A$12:$C$33,3,FALSE)</f>
        <v>0</v>
      </c>
      <c r="Q935" s="77">
        <f t="shared" si="88"/>
        <v>0</v>
      </c>
      <c r="R935" s="78" t="str">
        <f>VLOOKUP(H935,'3-Productie normen'!A:L,12,FALSE)</f>
        <v>S</v>
      </c>
      <c r="S935" s="78"/>
      <c r="U935" s="41">
        <f t="shared" si="89"/>
        <v>4100</v>
      </c>
    </row>
    <row r="936" spans="1:21" ht="14.1" customHeight="1">
      <c r="A936" s="54">
        <f t="shared" si="84"/>
        <v>936</v>
      </c>
      <c r="B936" s="72" t="s">
        <v>686</v>
      </c>
      <c r="C936" s="72"/>
      <c r="D936" s="425" t="s">
        <v>687</v>
      </c>
      <c r="E936" s="425" t="s">
        <v>502</v>
      </c>
      <c r="F936" s="86" t="s">
        <v>701</v>
      </c>
      <c r="G936" s="86" t="s">
        <v>258</v>
      </c>
      <c r="H936" s="86" t="s">
        <v>259</v>
      </c>
      <c r="I936" s="86" t="s">
        <v>229</v>
      </c>
      <c r="J936" s="86">
        <v>91</v>
      </c>
      <c r="K936" s="381">
        <f t="shared" si="85"/>
        <v>0</v>
      </c>
      <c r="L936" s="75" t="s">
        <v>840</v>
      </c>
      <c r="M936" s="75"/>
      <c r="N936" s="76">
        <f t="shared" si="86"/>
        <v>0</v>
      </c>
      <c r="O936" s="76">
        <f t="shared" si="87"/>
        <v>0</v>
      </c>
      <c r="P936" s="77">
        <f>IF(L936="nio",0,IF(L936&gt;0,VLOOKUP(H936,'3-Productie normen'!A:J,VLOOKUP(L936,'3-Productie normen'!$B$33:$C$38,2,FALSE),FALSE)))/VLOOKUP(B936,'2-Kosten per locatie'!$A$12:$C$33,3,FALSE)</f>
        <v>0</v>
      </c>
      <c r="Q936" s="77">
        <f t="shared" si="88"/>
        <v>0</v>
      </c>
      <c r="R936" s="78" t="str">
        <f>VLOOKUP(H936,'3-Productie normen'!A:L,12,FALSE)</f>
        <v>V</v>
      </c>
      <c r="S936" s="78"/>
      <c r="U936" s="41">
        <f t="shared" si="89"/>
        <v>0</v>
      </c>
    </row>
    <row r="937" spans="1:21" ht="14.1" customHeight="1">
      <c r="A937" s="54">
        <f t="shared" si="84"/>
        <v>937</v>
      </c>
      <c r="B937" s="72" t="s">
        <v>686</v>
      </c>
      <c r="C937" s="72"/>
      <c r="D937" s="425" t="s">
        <v>687</v>
      </c>
      <c r="E937" s="425" t="s">
        <v>502</v>
      </c>
      <c r="F937" s="86">
        <v>26</v>
      </c>
      <c r="G937" s="86" t="s">
        <v>702</v>
      </c>
      <c r="H937" s="86" t="s">
        <v>236</v>
      </c>
      <c r="I937" s="86" t="s">
        <v>229</v>
      </c>
      <c r="J937" s="86">
        <v>68</v>
      </c>
      <c r="K937" s="381">
        <f t="shared" si="85"/>
        <v>200</v>
      </c>
      <c r="L937" s="75">
        <v>200</v>
      </c>
      <c r="M937" s="75"/>
      <c r="N937" s="76" t="e">
        <f t="shared" si="86"/>
        <v>#DIV/0!</v>
      </c>
      <c r="O937" s="76">
        <f t="shared" si="87"/>
        <v>0</v>
      </c>
      <c r="P937" s="77">
        <f>IF(L937="nio",0,IF(L937&gt;0,VLOOKUP(H937,'3-Productie normen'!A:J,VLOOKUP(L937,'3-Productie normen'!$B$33:$C$38,2,FALSE),FALSE)))/VLOOKUP(B937,'2-Kosten per locatie'!$A$12:$C$33,3,FALSE)</f>
        <v>0</v>
      </c>
      <c r="Q937" s="77">
        <f t="shared" si="88"/>
        <v>0</v>
      </c>
      <c r="R937" s="78" t="str">
        <f>VLOOKUP(H937,'3-Productie normen'!A:L,12,FALSE)</f>
        <v>V</v>
      </c>
      <c r="S937" s="78"/>
      <c r="U937" s="41">
        <f t="shared" si="89"/>
        <v>13600</v>
      </c>
    </row>
    <row r="938" spans="1:21" ht="14.1" customHeight="1">
      <c r="A938" s="54">
        <f t="shared" si="84"/>
        <v>938</v>
      </c>
      <c r="B938" s="72" t="s">
        <v>686</v>
      </c>
      <c r="C938" s="72"/>
      <c r="D938" s="425" t="s">
        <v>687</v>
      </c>
      <c r="E938" s="425" t="s">
        <v>301</v>
      </c>
      <c r="F938" s="86">
        <v>123</v>
      </c>
      <c r="G938" s="86" t="s">
        <v>366</v>
      </c>
      <c r="H938" s="86" t="s">
        <v>259</v>
      </c>
      <c r="I938" s="86" t="s">
        <v>229</v>
      </c>
      <c r="J938" s="86">
        <v>266</v>
      </c>
      <c r="K938" s="381">
        <f t="shared" si="85"/>
        <v>200</v>
      </c>
      <c r="L938" s="75">
        <v>200</v>
      </c>
      <c r="M938" s="75"/>
      <c r="N938" s="76" t="e">
        <f t="shared" si="86"/>
        <v>#DIV/0!</v>
      </c>
      <c r="O938" s="76">
        <f t="shared" si="87"/>
        <v>0</v>
      </c>
      <c r="P938" s="77">
        <f>IF(L938="nio",0,IF(L938&gt;0,VLOOKUP(H938,'3-Productie normen'!A:J,VLOOKUP(L938,'3-Productie normen'!$B$33:$C$38,2,FALSE),FALSE)))/VLOOKUP(B938,'2-Kosten per locatie'!$A$12:$C$33,3,FALSE)</f>
        <v>0</v>
      </c>
      <c r="Q938" s="77">
        <f t="shared" si="88"/>
        <v>0</v>
      </c>
      <c r="R938" s="78" t="str">
        <f>VLOOKUP(H938,'3-Productie normen'!A:L,12,FALSE)</f>
        <v>V</v>
      </c>
      <c r="S938" s="78"/>
      <c r="U938" s="41">
        <f t="shared" si="89"/>
        <v>53200</v>
      </c>
    </row>
    <row r="939" spans="1:21" ht="14.1" customHeight="1">
      <c r="A939" s="54">
        <f t="shared" si="84"/>
        <v>939</v>
      </c>
      <c r="B939" s="72" t="s">
        <v>686</v>
      </c>
      <c r="C939" s="72"/>
      <c r="D939" s="425" t="s">
        <v>687</v>
      </c>
      <c r="E939" s="425" t="s">
        <v>502</v>
      </c>
      <c r="F939" s="86">
        <v>40</v>
      </c>
      <c r="G939" s="86" t="s">
        <v>392</v>
      </c>
      <c r="H939" s="86" t="s">
        <v>286</v>
      </c>
      <c r="I939" s="86" t="s">
        <v>287</v>
      </c>
      <c r="J939" s="86">
        <v>253</v>
      </c>
      <c r="K939" s="381">
        <f t="shared" si="85"/>
        <v>200</v>
      </c>
      <c r="L939" s="75">
        <v>200</v>
      </c>
      <c r="M939" s="75"/>
      <c r="N939" s="76" t="e">
        <f t="shared" si="86"/>
        <v>#DIV/0!</v>
      </c>
      <c r="O939" s="76">
        <f t="shared" si="87"/>
        <v>0</v>
      </c>
      <c r="P939" s="77">
        <f>IF(L939="nio",0,IF(L939&gt;0,VLOOKUP(H939,'3-Productie normen'!A:J,VLOOKUP(L939,'3-Productie normen'!$B$33:$C$38,2,FALSE),FALSE)))/VLOOKUP(B939,'2-Kosten per locatie'!$A$12:$C$33,3,FALSE)</f>
        <v>0</v>
      </c>
      <c r="Q939" s="77">
        <f t="shared" si="88"/>
        <v>0</v>
      </c>
      <c r="R939" s="78" t="str">
        <f>VLOOKUP(H939,'3-Productie normen'!A:L,12,FALSE)</f>
        <v>V</v>
      </c>
      <c r="S939" s="78"/>
      <c r="U939" s="41">
        <f t="shared" si="89"/>
        <v>50600</v>
      </c>
    </row>
    <row r="940" spans="1:21" ht="14.1" customHeight="1">
      <c r="A940" s="54">
        <f t="shared" si="84"/>
        <v>940</v>
      </c>
      <c r="B940" s="72" t="s">
        <v>686</v>
      </c>
      <c r="C940" s="72"/>
      <c r="D940" s="425" t="s">
        <v>687</v>
      </c>
      <c r="E940" s="425" t="s">
        <v>301</v>
      </c>
      <c r="F940" s="86">
        <v>144</v>
      </c>
      <c r="G940" s="86" t="s">
        <v>289</v>
      </c>
      <c r="H940" s="86" t="s">
        <v>100</v>
      </c>
      <c r="I940" s="86" t="s">
        <v>229</v>
      </c>
      <c r="J940" s="86">
        <v>3.2</v>
      </c>
      <c r="K940" s="381">
        <f t="shared" si="85"/>
        <v>0</v>
      </c>
      <c r="L940" s="75" t="s">
        <v>100</v>
      </c>
      <c r="M940" s="75"/>
      <c r="N940" s="76">
        <f t="shared" si="86"/>
        <v>0</v>
      </c>
      <c r="O940" s="76">
        <f t="shared" si="87"/>
        <v>0</v>
      </c>
      <c r="P940" s="77">
        <f>IF(L940="nio",0,IF(L940&gt;0,VLOOKUP(H940,'3-Productie normen'!A:J,VLOOKUP(L940,'3-Productie normen'!$B$33:$C$38,2,FALSE),FALSE)))/VLOOKUP(B940,'2-Kosten per locatie'!$A$12:$C$33,3,FALSE)</f>
        <v>0</v>
      </c>
      <c r="Q940" s="77">
        <f t="shared" si="88"/>
        <v>0</v>
      </c>
      <c r="R940" s="78">
        <f>VLOOKUP(H940,'3-Productie normen'!A:L,12,FALSE)</f>
        <v>0</v>
      </c>
      <c r="S940" s="78"/>
      <c r="U940" s="41">
        <f t="shared" si="89"/>
        <v>0</v>
      </c>
    </row>
    <row r="941" spans="1:21" ht="14.1" customHeight="1">
      <c r="A941" s="54">
        <f t="shared" si="84"/>
        <v>941</v>
      </c>
      <c r="B941" s="72" t="s">
        <v>686</v>
      </c>
      <c r="C941" s="72"/>
      <c r="D941" s="425" t="s">
        <v>687</v>
      </c>
      <c r="E941" s="425" t="s">
        <v>301</v>
      </c>
      <c r="F941" s="86">
        <v>143</v>
      </c>
      <c r="G941" s="86" t="s">
        <v>690</v>
      </c>
      <c r="H941" s="86" t="s">
        <v>100</v>
      </c>
      <c r="I941" s="86" t="s">
        <v>229</v>
      </c>
      <c r="J941" s="86">
        <v>8.35</v>
      </c>
      <c r="K941" s="381">
        <f t="shared" si="85"/>
        <v>0</v>
      </c>
      <c r="L941" s="75" t="s">
        <v>100</v>
      </c>
      <c r="M941" s="75"/>
      <c r="N941" s="76">
        <f t="shared" si="86"/>
        <v>0</v>
      </c>
      <c r="O941" s="76">
        <f t="shared" si="87"/>
        <v>0</v>
      </c>
      <c r="P941" s="77">
        <f>IF(L941="nio",0,IF(L941&gt;0,VLOOKUP(H941,'3-Productie normen'!A:J,VLOOKUP(L941,'3-Productie normen'!$B$33:$C$38,2,FALSE),FALSE)))/VLOOKUP(B941,'2-Kosten per locatie'!$A$12:$C$33,3,FALSE)</f>
        <v>0</v>
      </c>
      <c r="Q941" s="77">
        <f t="shared" si="88"/>
        <v>0</v>
      </c>
      <c r="R941" s="78">
        <f>VLOOKUP(H941,'3-Productie normen'!A:L,12,FALSE)</f>
        <v>0</v>
      </c>
      <c r="S941" s="78"/>
      <c r="U941" s="41">
        <f t="shared" si="89"/>
        <v>0</v>
      </c>
    </row>
    <row r="942" spans="1:21" ht="14.1" customHeight="1">
      <c r="A942" s="54">
        <f t="shared" si="84"/>
        <v>942</v>
      </c>
      <c r="B942" s="72" t="s">
        <v>686</v>
      </c>
      <c r="C942" s="72"/>
      <c r="D942" s="425" t="s">
        <v>687</v>
      </c>
      <c r="E942" s="425" t="s">
        <v>301</v>
      </c>
      <c r="F942" s="86">
        <v>142</v>
      </c>
      <c r="G942" s="86" t="s">
        <v>690</v>
      </c>
      <c r="H942" s="86" t="s">
        <v>100</v>
      </c>
      <c r="I942" s="86" t="s">
        <v>239</v>
      </c>
      <c r="J942" s="86">
        <v>15.3</v>
      </c>
      <c r="K942" s="381">
        <f t="shared" si="85"/>
        <v>0</v>
      </c>
      <c r="L942" s="75" t="s">
        <v>100</v>
      </c>
      <c r="M942" s="75"/>
      <c r="N942" s="76">
        <f t="shared" si="86"/>
        <v>0</v>
      </c>
      <c r="O942" s="76">
        <f t="shared" si="87"/>
        <v>0</v>
      </c>
      <c r="P942" s="77">
        <f>IF(L942="nio",0,IF(L942&gt;0,VLOOKUP(H942,'3-Productie normen'!A:J,VLOOKUP(L942,'3-Productie normen'!$B$33:$C$38,2,FALSE),FALSE)))/VLOOKUP(B942,'2-Kosten per locatie'!$A$12:$C$33,3,FALSE)</f>
        <v>0</v>
      </c>
      <c r="Q942" s="77">
        <f t="shared" si="88"/>
        <v>0</v>
      </c>
      <c r="R942" s="78">
        <f>VLOOKUP(H942,'3-Productie normen'!A:L,12,FALSE)</f>
        <v>0</v>
      </c>
      <c r="S942" s="78"/>
      <c r="U942" s="41">
        <f t="shared" si="89"/>
        <v>0</v>
      </c>
    </row>
    <row r="943" spans="1:21" ht="14.1" customHeight="1">
      <c r="A943" s="54">
        <f t="shared" si="84"/>
        <v>943</v>
      </c>
      <c r="B943" s="72" t="s">
        <v>686</v>
      </c>
      <c r="C943" s="72"/>
      <c r="D943" s="425" t="s">
        <v>687</v>
      </c>
      <c r="E943" s="425" t="s">
        <v>301</v>
      </c>
      <c r="F943" s="86">
        <v>124</v>
      </c>
      <c r="G943" s="86" t="s">
        <v>703</v>
      </c>
      <c r="H943" s="86" t="s">
        <v>256</v>
      </c>
      <c r="I943" s="86" t="s">
        <v>229</v>
      </c>
      <c r="J943" s="86">
        <v>79.5</v>
      </c>
      <c r="K943" s="381">
        <f t="shared" si="85"/>
        <v>200</v>
      </c>
      <c r="L943" s="75">
        <v>200</v>
      </c>
      <c r="M943" s="75"/>
      <c r="N943" s="76" t="e">
        <f t="shared" si="86"/>
        <v>#DIV/0!</v>
      </c>
      <c r="O943" s="76">
        <f t="shared" si="87"/>
        <v>0</v>
      </c>
      <c r="P943" s="77">
        <f>IF(L943="nio",0,IF(L943&gt;0,VLOOKUP(H943,'3-Productie normen'!A:J,VLOOKUP(L943,'3-Productie normen'!$B$33:$C$38,2,FALSE),FALSE)))/VLOOKUP(B943,'2-Kosten per locatie'!$A$12:$C$33,3,FALSE)</f>
        <v>0</v>
      </c>
      <c r="Q943" s="77">
        <f t="shared" si="88"/>
        <v>0</v>
      </c>
      <c r="R943" s="78" t="str">
        <f>VLOOKUP(H943,'3-Productie normen'!A:L,12,FALSE)</f>
        <v>V</v>
      </c>
      <c r="S943" s="78"/>
      <c r="U943" s="41">
        <f t="shared" si="89"/>
        <v>15900</v>
      </c>
    </row>
    <row r="944" spans="1:21" ht="14.1" customHeight="1">
      <c r="A944" s="54">
        <f t="shared" si="84"/>
        <v>944</v>
      </c>
      <c r="B944" s="72" t="s">
        <v>686</v>
      </c>
      <c r="C944" s="72"/>
      <c r="D944" s="425" t="s">
        <v>687</v>
      </c>
      <c r="E944" s="425" t="s">
        <v>301</v>
      </c>
      <c r="F944" s="86">
        <v>120</v>
      </c>
      <c r="G944" s="86" t="s">
        <v>704</v>
      </c>
      <c r="H944" s="86" t="s">
        <v>256</v>
      </c>
      <c r="I944" s="86" t="s">
        <v>229</v>
      </c>
      <c r="J944" s="86">
        <v>60.8</v>
      </c>
      <c r="K944" s="381">
        <f t="shared" si="85"/>
        <v>200</v>
      </c>
      <c r="L944" s="75">
        <v>200</v>
      </c>
      <c r="M944" s="75"/>
      <c r="N944" s="76" t="e">
        <f t="shared" si="86"/>
        <v>#DIV/0!</v>
      </c>
      <c r="O944" s="76">
        <f t="shared" si="87"/>
        <v>0</v>
      </c>
      <c r="P944" s="77">
        <f>IF(L944="nio",0,IF(L944&gt;0,VLOOKUP(H944,'3-Productie normen'!A:J,VLOOKUP(L944,'3-Productie normen'!$B$33:$C$38,2,FALSE),FALSE)))/VLOOKUP(B944,'2-Kosten per locatie'!$A$12:$C$33,3,FALSE)</f>
        <v>0</v>
      </c>
      <c r="Q944" s="77">
        <f t="shared" si="88"/>
        <v>0</v>
      </c>
      <c r="R944" s="78" t="str">
        <f>VLOOKUP(H944,'3-Productie normen'!A:L,12,FALSE)</f>
        <v>V</v>
      </c>
      <c r="S944" s="78"/>
      <c r="U944" s="41">
        <f t="shared" si="89"/>
        <v>12160</v>
      </c>
    </row>
    <row r="945" spans="1:21" ht="14.1" customHeight="1">
      <c r="A945" s="54">
        <f t="shared" si="84"/>
        <v>945</v>
      </c>
      <c r="B945" s="72" t="s">
        <v>686</v>
      </c>
      <c r="C945" s="72"/>
      <c r="D945" s="425" t="s">
        <v>687</v>
      </c>
      <c r="E945" s="425" t="s">
        <v>301</v>
      </c>
      <c r="F945" s="86">
        <v>150</v>
      </c>
      <c r="G945" s="86" t="s">
        <v>289</v>
      </c>
      <c r="H945" s="86" t="s">
        <v>100</v>
      </c>
      <c r="I945" s="86" t="s">
        <v>229</v>
      </c>
      <c r="J945" s="86">
        <v>11.6</v>
      </c>
      <c r="K945" s="381">
        <f t="shared" si="85"/>
        <v>0</v>
      </c>
      <c r="L945" s="75" t="s">
        <v>100</v>
      </c>
      <c r="M945" s="75"/>
      <c r="N945" s="76">
        <f t="shared" si="86"/>
        <v>0</v>
      </c>
      <c r="O945" s="76">
        <f t="shared" si="87"/>
        <v>0</v>
      </c>
      <c r="P945" s="77">
        <f>IF(L945="nio",0,IF(L945&gt;0,VLOOKUP(H945,'3-Productie normen'!A:J,VLOOKUP(L945,'3-Productie normen'!$B$33:$C$38,2,FALSE),FALSE)))/VLOOKUP(B945,'2-Kosten per locatie'!$A$12:$C$33,3,FALSE)</f>
        <v>0</v>
      </c>
      <c r="Q945" s="77">
        <f t="shared" si="88"/>
        <v>0</v>
      </c>
      <c r="R945" s="78">
        <f>VLOOKUP(H945,'3-Productie normen'!A:L,12,FALSE)</f>
        <v>0</v>
      </c>
      <c r="S945" s="78"/>
      <c r="U945" s="41">
        <f t="shared" si="89"/>
        <v>0</v>
      </c>
    </row>
    <row r="946" spans="1:21" ht="14.1" customHeight="1">
      <c r="A946" s="54">
        <f t="shared" si="84"/>
        <v>946</v>
      </c>
      <c r="B946" s="72" t="s">
        <v>686</v>
      </c>
      <c r="C946" s="72"/>
      <c r="D946" s="425" t="s">
        <v>687</v>
      </c>
      <c r="E946" s="425" t="s">
        <v>301</v>
      </c>
      <c r="F946" s="86">
        <v>151</v>
      </c>
      <c r="G946" s="86" t="s">
        <v>289</v>
      </c>
      <c r="H946" s="86" t="s">
        <v>100</v>
      </c>
      <c r="I946" s="86" t="s">
        <v>229</v>
      </c>
      <c r="J946" s="86">
        <v>5</v>
      </c>
      <c r="K946" s="381">
        <f t="shared" si="85"/>
        <v>0</v>
      </c>
      <c r="L946" s="75" t="s">
        <v>100</v>
      </c>
      <c r="M946" s="75"/>
      <c r="N946" s="76">
        <f t="shared" si="86"/>
        <v>0</v>
      </c>
      <c r="O946" s="76">
        <f t="shared" si="87"/>
        <v>0</v>
      </c>
      <c r="P946" s="77">
        <f>IF(L946="nio",0,IF(L946&gt;0,VLOOKUP(H946,'3-Productie normen'!A:J,VLOOKUP(L946,'3-Productie normen'!$B$33:$C$38,2,FALSE),FALSE)))/VLOOKUP(B946,'2-Kosten per locatie'!$A$12:$C$33,3,FALSE)</f>
        <v>0</v>
      </c>
      <c r="Q946" s="77">
        <f t="shared" si="88"/>
        <v>0</v>
      </c>
      <c r="R946" s="78">
        <f>VLOOKUP(H946,'3-Productie normen'!A:L,12,FALSE)</f>
        <v>0</v>
      </c>
      <c r="S946" s="78"/>
      <c r="U946" s="41">
        <f t="shared" si="89"/>
        <v>0</v>
      </c>
    </row>
    <row r="947" spans="1:21" ht="14.1" customHeight="1">
      <c r="A947" s="54">
        <f t="shared" si="84"/>
        <v>947</v>
      </c>
      <c r="B947" s="72" t="s">
        <v>686</v>
      </c>
      <c r="C947" s="72"/>
      <c r="D947" s="425" t="s">
        <v>687</v>
      </c>
      <c r="E947" s="425" t="s">
        <v>301</v>
      </c>
      <c r="F947" s="86">
        <v>155</v>
      </c>
      <c r="G947" s="86" t="s">
        <v>289</v>
      </c>
      <c r="H947" s="86" t="s">
        <v>100</v>
      </c>
      <c r="I947" s="86" t="s">
        <v>239</v>
      </c>
      <c r="J947" s="86">
        <v>22.1</v>
      </c>
      <c r="K947" s="381">
        <f t="shared" si="85"/>
        <v>0</v>
      </c>
      <c r="L947" s="75" t="s">
        <v>100</v>
      </c>
      <c r="M947" s="75"/>
      <c r="N947" s="76">
        <f t="shared" si="86"/>
        <v>0</v>
      </c>
      <c r="O947" s="76">
        <f t="shared" si="87"/>
        <v>0</v>
      </c>
      <c r="P947" s="77">
        <f>IF(L947="nio",0,IF(L947&gt;0,VLOOKUP(H947,'3-Productie normen'!A:J,VLOOKUP(L947,'3-Productie normen'!$B$33:$C$38,2,FALSE),FALSE)))/VLOOKUP(B947,'2-Kosten per locatie'!$A$12:$C$33,3,FALSE)</f>
        <v>0</v>
      </c>
      <c r="Q947" s="77">
        <f t="shared" si="88"/>
        <v>0</v>
      </c>
      <c r="R947" s="78">
        <f>VLOOKUP(H947,'3-Productie normen'!A:L,12,FALSE)</f>
        <v>0</v>
      </c>
      <c r="S947" s="78"/>
      <c r="U947" s="41">
        <f t="shared" si="89"/>
        <v>0</v>
      </c>
    </row>
    <row r="948" spans="1:21" ht="14.1" customHeight="1">
      <c r="A948" s="54">
        <f t="shared" si="84"/>
        <v>948</v>
      </c>
      <c r="B948" s="72" t="s">
        <v>686</v>
      </c>
      <c r="C948" s="72"/>
      <c r="D948" s="425" t="s">
        <v>687</v>
      </c>
      <c r="E948" s="425" t="s">
        <v>301</v>
      </c>
      <c r="F948" s="86"/>
      <c r="G948" s="86" t="s">
        <v>705</v>
      </c>
      <c r="H948" s="86" t="s">
        <v>100</v>
      </c>
      <c r="I948" s="86" t="s">
        <v>368</v>
      </c>
      <c r="J948" s="86">
        <v>80</v>
      </c>
      <c r="K948" s="381">
        <f t="shared" si="85"/>
        <v>0</v>
      </c>
      <c r="L948" s="75" t="s">
        <v>100</v>
      </c>
      <c r="M948" s="75"/>
      <c r="N948" s="76">
        <f t="shared" si="86"/>
        <v>0</v>
      </c>
      <c r="O948" s="76">
        <f t="shared" si="87"/>
        <v>0</v>
      </c>
      <c r="P948" s="77">
        <f>IF(L948="nio",0,IF(L948&gt;0,VLOOKUP(H948,'3-Productie normen'!A:J,VLOOKUP(L948,'3-Productie normen'!$B$33:$C$38,2,FALSE),FALSE)))/VLOOKUP(B948,'2-Kosten per locatie'!$A$12:$C$33,3,FALSE)</f>
        <v>0</v>
      </c>
      <c r="Q948" s="77">
        <f t="shared" si="88"/>
        <v>0</v>
      </c>
      <c r="R948" s="78">
        <f>VLOOKUP(H948,'3-Productie normen'!A:L,12,FALSE)</f>
        <v>0</v>
      </c>
      <c r="S948" s="78"/>
      <c r="U948" s="41">
        <f t="shared" si="89"/>
        <v>0</v>
      </c>
    </row>
    <row r="949" spans="1:21" ht="14.1" customHeight="1">
      <c r="A949" s="54">
        <f t="shared" si="84"/>
        <v>949</v>
      </c>
      <c r="B949" s="72" t="s">
        <v>686</v>
      </c>
      <c r="C949" s="72"/>
      <c r="D949" s="425" t="s">
        <v>687</v>
      </c>
      <c r="E949" s="425" t="s">
        <v>502</v>
      </c>
      <c r="F949" s="86">
        <v>93</v>
      </c>
      <c r="G949" s="86" t="s">
        <v>298</v>
      </c>
      <c r="H949" s="86" t="s">
        <v>299</v>
      </c>
      <c r="I949" s="86" t="s">
        <v>229</v>
      </c>
      <c r="J949" s="86">
        <v>1.75</v>
      </c>
      <c r="K949" s="381">
        <f t="shared" si="85"/>
        <v>80</v>
      </c>
      <c r="L949" s="75">
        <v>80</v>
      </c>
      <c r="M949" s="75"/>
      <c r="N949" s="76" t="e">
        <f t="shared" si="86"/>
        <v>#DIV/0!</v>
      </c>
      <c r="O949" s="76">
        <f t="shared" si="87"/>
        <v>0</v>
      </c>
      <c r="P949" s="77">
        <f>IF(L949="nio",0,IF(L949&gt;0,VLOOKUP(H949,'3-Productie normen'!A:J,VLOOKUP(L949,'3-Productie normen'!$B$33:$C$38,2,FALSE),FALSE)))/VLOOKUP(B949,'2-Kosten per locatie'!$A$12:$C$33,3,FALSE)</f>
        <v>0</v>
      </c>
      <c r="Q949" s="77">
        <f t="shared" si="88"/>
        <v>0</v>
      </c>
      <c r="R949" s="78" t="str">
        <f>VLOOKUP(H949,'3-Productie normen'!A:L,12,FALSE)</f>
        <v>V</v>
      </c>
      <c r="S949" s="78"/>
      <c r="U949" s="41">
        <f t="shared" si="89"/>
        <v>140</v>
      </c>
    </row>
    <row r="950" spans="1:21" ht="14.1" customHeight="1">
      <c r="A950" s="54">
        <f t="shared" si="84"/>
        <v>950</v>
      </c>
      <c r="B950" s="72" t="s">
        <v>686</v>
      </c>
      <c r="C950" s="72"/>
      <c r="D950" s="425" t="s">
        <v>687</v>
      </c>
      <c r="E950" s="425" t="s">
        <v>502</v>
      </c>
      <c r="F950" s="86">
        <v>41</v>
      </c>
      <c r="G950" s="86" t="s">
        <v>706</v>
      </c>
      <c r="H950" s="86" t="s">
        <v>100</v>
      </c>
      <c r="I950" s="86" t="s">
        <v>287</v>
      </c>
      <c r="J950" s="86">
        <v>29.6</v>
      </c>
      <c r="K950" s="381">
        <f t="shared" si="85"/>
        <v>0</v>
      </c>
      <c r="L950" s="75" t="s">
        <v>100</v>
      </c>
      <c r="M950" s="75"/>
      <c r="N950" s="76">
        <f t="shared" si="86"/>
        <v>0</v>
      </c>
      <c r="O950" s="76">
        <f t="shared" si="87"/>
        <v>0</v>
      </c>
      <c r="P950" s="77">
        <f>IF(L950="nio",0,IF(L950&gt;0,VLOOKUP(H950,'3-Productie normen'!A:J,VLOOKUP(L950,'3-Productie normen'!$B$33:$C$38,2,FALSE),FALSE)))/VLOOKUP(B950,'2-Kosten per locatie'!$A$12:$C$33,3,FALSE)</f>
        <v>0</v>
      </c>
      <c r="Q950" s="77">
        <f t="shared" si="88"/>
        <v>0</v>
      </c>
      <c r="R950" s="78">
        <f>VLOOKUP(H950,'3-Productie normen'!A:L,12,FALSE)</f>
        <v>0</v>
      </c>
      <c r="S950" s="78"/>
      <c r="U950" s="41">
        <f t="shared" si="89"/>
        <v>0</v>
      </c>
    </row>
    <row r="951" spans="1:21" ht="14.1" customHeight="1">
      <c r="A951" s="54">
        <f t="shared" si="84"/>
        <v>951</v>
      </c>
      <c r="B951" s="72" t="s">
        <v>686</v>
      </c>
      <c r="C951" s="72"/>
      <c r="D951" s="425" t="s">
        <v>687</v>
      </c>
      <c r="E951" s="425" t="s">
        <v>502</v>
      </c>
      <c r="F951" s="86">
        <v>52</v>
      </c>
      <c r="G951" s="86" t="s">
        <v>322</v>
      </c>
      <c r="H951" s="86" t="s">
        <v>100</v>
      </c>
      <c r="I951" s="86" t="s">
        <v>229</v>
      </c>
      <c r="J951" s="86">
        <v>8.1999999999999993</v>
      </c>
      <c r="K951" s="381">
        <f t="shared" si="85"/>
        <v>0</v>
      </c>
      <c r="L951" s="75" t="s">
        <v>100</v>
      </c>
      <c r="M951" s="75"/>
      <c r="N951" s="76">
        <f t="shared" si="86"/>
        <v>0</v>
      </c>
      <c r="O951" s="76">
        <f t="shared" si="87"/>
        <v>0</v>
      </c>
      <c r="P951" s="77">
        <f>IF(L951="nio",0,IF(L951&gt;0,VLOOKUP(H951,'3-Productie normen'!A:J,VLOOKUP(L951,'3-Productie normen'!$B$33:$C$38,2,FALSE),FALSE)))/VLOOKUP(B951,'2-Kosten per locatie'!$A$12:$C$33,3,FALSE)</f>
        <v>0</v>
      </c>
      <c r="Q951" s="77">
        <f t="shared" si="88"/>
        <v>0</v>
      </c>
      <c r="R951" s="78">
        <f>VLOOKUP(H951,'3-Productie normen'!A:L,12,FALSE)</f>
        <v>0</v>
      </c>
      <c r="S951" s="78"/>
      <c r="U951" s="41">
        <f t="shared" si="89"/>
        <v>0</v>
      </c>
    </row>
    <row r="952" spans="1:21" ht="14.1" customHeight="1">
      <c r="A952" s="54">
        <f t="shared" si="84"/>
        <v>952</v>
      </c>
      <c r="B952" s="72" t="s">
        <v>686</v>
      </c>
      <c r="C952" s="72"/>
      <c r="D952" s="425" t="s">
        <v>687</v>
      </c>
      <c r="E952" s="425" t="s">
        <v>502</v>
      </c>
      <c r="F952" s="86">
        <v>50</v>
      </c>
      <c r="G952" s="86" t="s">
        <v>289</v>
      </c>
      <c r="H952" s="86" t="s">
        <v>100</v>
      </c>
      <c r="I952" s="86" t="s">
        <v>229</v>
      </c>
      <c r="J952" s="86">
        <v>12.8</v>
      </c>
      <c r="K952" s="381">
        <f t="shared" si="85"/>
        <v>0</v>
      </c>
      <c r="L952" s="75" t="s">
        <v>100</v>
      </c>
      <c r="M952" s="75"/>
      <c r="N952" s="76">
        <f t="shared" si="86"/>
        <v>0</v>
      </c>
      <c r="O952" s="76">
        <f t="shared" si="87"/>
        <v>0</v>
      </c>
      <c r="P952" s="77">
        <f>IF(L952="nio",0,IF(L952&gt;0,VLOOKUP(H952,'3-Productie normen'!A:J,VLOOKUP(L952,'3-Productie normen'!$B$33:$C$38,2,FALSE),FALSE)))/VLOOKUP(B952,'2-Kosten per locatie'!$A$12:$C$33,3,FALSE)</f>
        <v>0</v>
      </c>
      <c r="Q952" s="77">
        <f t="shared" si="88"/>
        <v>0</v>
      </c>
      <c r="R952" s="78">
        <f>VLOOKUP(H952,'3-Productie normen'!A:L,12,FALSE)</f>
        <v>0</v>
      </c>
      <c r="S952" s="78"/>
      <c r="U952" s="41">
        <f t="shared" si="89"/>
        <v>0</v>
      </c>
    </row>
    <row r="953" spans="1:21" ht="14.1" customHeight="1">
      <c r="A953" s="54">
        <f t="shared" si="84"/>
        <v>953</v>
      </c>
      <c r="B953" s="72" t="s">
        <v>686</v>
      </c>
      <c r="C953" s="72"/>
      <c r="D953" s="425" t="s">
        <v>687</v>
      </c>
      <c r="E953" s="425" t="s">
        <v>502</v>
      </c>
      <c r="F953" s="86">
        <v>51</v>
      </c>
      <c r="G953" s="86" t="s">
        <v>289</v>
      </c>
      <c r="H953" s="86" t="s">
        <v>100</v>
      </c>
      <c r="I953" s="86" t="s">
        <v>229</v>
      </c>
      <c r="J953" s="86">
        <v>8.5</v>
      </c>
      <c r="K953" s="381">
        <f t="shared" si="85"/>
        <v>0</v>
      </c>
      <c r="L953" s="75" t="s">
        <v>100</v>
      </c>
      <c r="M953" s="75"/>
      <c r="N953" s="76">
        <f t="shared" si="86"/>
        <v>0</v>
      </c>
      <c r="O953" s="76">
        <f t="shared" si="87"/>
        <v>0</v>
      </c>
      <c r="P953" s="77">
        <f>IF(L953="nio",0,IF(L953&gt;0,VLOOKUP(H953,'3-Productie normen'!A:J,VLOOKUP(L953,'3-Productie normen'!$B$33:$C$38,2,FALSE),FALSE)))/VLOOKUP(B953,'2-Kosten per locatie'!$A$12:$C$33,3,FALSE)</f>
        <v>0</v>
      </c>
      <c r="Q953" s="77">
        <f t="shared" si="88"/>
        <v>0</v>
      </c>
      <c r="R953" s="78">
        <f>VLOOKUP(H953,'3-Productie normen'!A:L,12,FALSE)</f>
        <v>0</v>
      </c>
      <c r="S953" s="78"/>
      <c r="U953" s="41">
        <f t="shared" si="89"/>
        <v>0</v>
      </c>
    </row>
    <row r="954" spans="1:21" ht="14.1" customHeight="1">
      <c r="A954" s="54">
        <f t="shared" si="84"/>
        <v>954</v>
      </c>
      <c r="B954" s="72" t="s">
        <v>686</v>
      </c>
      <c r="C954" s="72"/>
      <c r="D954" s="425" t="s">
        <v>687</v>
      </c>
      <c r="E954" s="425" t="s">
        <v>502</v>
      </c>
      <c r="F954" s="86">
        <v>74</v>
      </c>
      <c r="G954" s="86" t="s">
        <v>289</v>
      </c>
      <c r="H954" s="86" t="s">
        <v>707</v>
      </c>
      <c r="I954" s="86" t="s">
        <v>229</v>
      </c>
      <c r="J954" s="86">
        <v>6.4</v>
      </c>
      <c r="K954" s="381">
        <f t="shared" si="85"/>
        <v>0</v>
      </c>
      <c r="L954" s="75" t="s">
        <v>100</v>
      </c>
      <c r="M954" s="75"/>
      <c r="N954" s="76">
        <f t="shared" si="86"/>
        <v>0</v>
      </c>
      <c r="O954" s="76">
        <f t="shared" si="87"/>
        <v>0</v>
      </c>
      <c r="P954" s="77">
        <f>IF(L954="nio",0,IF(L954&gt;0,VLOOKUP(H954,'3-Productie normen'!A:J,VLOOKUP(L954,'3-Productie normen'!$B$33:$C$38,2,FALSE),FALSE)))/VLOOKUP(B954,'2-Kosten per locatie'!$A$12:$C$33,3,FALSE)</f>
        <v>0</v>
      </c>
      <c r="Q954" s="77">
        <f t="shared" si="88"/>
        <v>0</v>
      </c>
      <c r="R954" s="78">
        <f>VLOOKUP(H954,'3-Productie normen'!A:L,12,FALSE)</f>
        <v>0</v>
      </c>
      <c r="S954" s="78"/>
      <c r="U954" s="41">
        <f t="shared" si="89"/>
        <v>0</v>
      </c>
    </row>
    <row r="955" spans="1:21" ht="14.1" customHeight="1">
      <c r="A955" s="54">
        <f t="shared" si="84"/>
        <v>955</v>
      </c>
      <c r="B955" s="72" t="s">
        <v>686</v>
      </c>
      <c r="C955" s="72"/>
      <c r="D955" s="425" t="s">
        <v>687</v>
      </c>
      <c r="E955" s="425" t="s">
        <v>502</v>
      </c>
      <c r="F955" s="86" t="s">
        <v>708</v>
      </c>
      <c r="G955" s="86" t="s">
        <v>692</v>
      </c>
      <c r="H955" s="86" t="s">
        <v>100</v>
      </c>
      <c r="I955" s="86" t="s">
        <v>689</v>
      </c>
      <c r="J955" s="86">
        <v>27.3</v>
      </c>
      <c r="K955" s="381">
        <f t="shared" si="85"/>
        <v>0</v>
      </c>
      <c r="L955" s="75" t="s">
        <v>100</v>
      </c>
      <c r="M955" s="75"/>
      <c r="N955" s="76">
        <f t="shared" si="86"/>
        <v>0</v>
      </c>
      <c r="O955" s="76">
        <f t="shared" si="87"/>
        <v>0</v>
      </c>
      <c r="P955" s="77">
        <f>IF(L955="nio",0,IF(L955&gt;0,VLOOKUP(H955,'3-Productie normen'!A:J,VLOOKUP(L955,'3-Productie normen'!$B$33:$C$38,2,FALSE),FALSE)))/VLOOKUP(B955,'2-Kosten per locatie'!$A$12:$C$33,3,FALSE)</f>
        <v>0</v>
      </c>
      <c r="Q955" s="77">
        <f t="shared" si="88"/>
        <v>0</v>
      </c>
      <c r="R955" s="78">
        <f>VLOOKUP(H955,'3-Productie normen'!A:L,12,FALSE)</f>
        <v>0</v>
      </c>
      <c r="S955" s="78"/>
      <c r="U955" s="41">
        <f t="shared" si="89"/>
        <v>0</v>
      </c>
    </row>
    <row r="956" spans="1:21" ht="14.1" customHeight="1">
      <c r="A956" s="54">
        <f t="shared" si="84"/>
        <v>956</v>
      </c>
      <c r="B956" s="72" t="s">
        <v>686</v>
      </c>
      <c r="C956" s="72"/>
      <c r="D956" s="425" t="s">
        <v>687</v>
      </c>
      <c r="E956" s="425" t="s">
        <v>502</v>
      </c>
      <c r="F956" s="86" t="s">
        <v>709</v>
      </c>
      <c r="G956" s="86" t="s">
        <v>692</v>
      </c>
      <c r="H956" s="86" t="s">
        <v>100</v>
      </c>
      <c r="I956" s="86" t="s">
        <v>689</v>
      </c>
      <c r="J956" s="86">
        <v>20.8</v>
      </c>
      <c r="K956" s="381">
        <f t="shared" si="85"/>
        <v>0</v>
      </c>
      <c r="L956" s="75" t="s">
        <v>100</v>
      </c>
      <c r="M956" s="75"/>
      <c r="N956" s="76">
        <f t="shared" si="86"/>
        <v>0</v>
      </c>
      <c r="O956" s="76">
        <f t="shared" si="87"/>
        <v>0</v>
      </c>
      <c r="P956" s="77">
        <f>IF(L956="nio",0,IF(L956&gt;0,VLOOKUP(H956,'3-Productie normen'!A:J,VLOOKUP(L956,'3-Productie normen'!$B$33:$C$38,2,FALSE),FALSE)))/VLOOKUP(B956,'2-Kosten per locatie'!$A$12:$C$33,3,FALSE)</f>
        <v>0</v>
      </c>
      <c r="Q956" s="77">
        <f t="shared" si="88"/>
        <v>0</v>
      </c>
      <c r="R956" s="78">
        <f>VLOOKUP(H956,'3-Productie normen'!A:L,12,FALSE)</f>
        <v>0</v>
      </c>
      <c r="S956" s="78"/>
      <c r="U956" s="41">
        <f t="shared" si="89"/>
        <v>0</v>
      </c>
    </row>
    <row r="957" spans="1:21" ht="14.1" customHeight="1">
      <c r="A957" s="54">
        <f t="shared" si="84"/>
        <v>957</v>
      </c>
      <c r="B957" s="72" t="s">
        <v>686</v>
      </c>
      <c r="C957" s="72"/>
      <c r="D957" s="425" t="s">
        <v>687</v>
      </c>
      <c r="E957" s="425" t="s">
        <v>502</v>
      </c>
      <c r="F957" s="86">
        <v>20</v>
      </c>
      <c r="G957" s="86" t="s">
        <v>704</v>
      </c>
      <c r="H957" s="86" t="s">
        <v>256</v>
      </c>
      <c r="I957" s="86" t="s">
        <v>229</v>
      </c>
      <c r="J957" s="86">
        <v>62</v>
      </c>
      <c r="K957" s="381">
        <f t="shared" si="85"/>
        <v>200</v>
      </c>
      <c r="L957" s="75">
        <v>200</v>
      </c>
      <c r="M957" s="75"/>
      <c r="N957" s="76" t="e">
        <f t="shared" si="86"/>
        <v>#DIV/0!</v>
      </c>
      <c r="O957" s="76">
        <f t="shared" si="87"/>
        <v>0</v>
      </c>
      <c r="P957" s="77">
        <f>IF(L957="nio",0,IF(L957&gt;0,VLOOKUP(H957,'3-Productie normen'!A:J,VLOOKUP(L957,'3-Productie normen'!$B$33:$C$38,2,FALSE),FALSE)))/VLOOKUP(B957,'2-Kosten per locatie'!$A$12:$C$33,3,FALSE)</f>
        <v>0</v>
      </c>
      <c r="Q957" s="77">
        <f t="shared" si="88"/>
        <v>0</v>
      </c>
      <c r="R957" s="78" t="str">
        <f>VLOOKUP(H957,'3-Productie normen'!A:L,12,FALSE)</f>
        <v>V</v>
      </c>
      <c r="S957" s="78"/>
      <c r="U957" s="41">
        <f t="shared" si="89"/>
        <v>12400</v>
      </c>
    </row>
    <row r="958" spans="1:21" ht="14.1" customHeight="1">
      <c r="A958" s="54">
        <f t="shared" si="84"/>
        <v>958</v>
      </c>
      <c r="B958" s="72" t="s">
        <v>686</v>
      </c>
      <c r="C958" s="72"/>
      <c r="D958" s="425" t="s">
        <v>687</v>
      </c>
      <c r="E958" s="425" t="s">
        <v>502</v>
      </c>
      <c r="F958" s="86">
        <v>54</v>
      </c>
      <c r="G958" s="86" t="s">
        <v>261</v>
      </c>
      <c r="H958" s="86" t="s">
        <v>100</v>
      </c>
      <c r="I958" s="86" t="s">
        <v>689</v>
      </c>
      <c r="J958" s="86">
        <v>2.2999999999999998</v>
      </c>
      <c r="K958" s="381">
        <f t="shared" si="85"/>
        <v>0</v>
      </c>
      <c r="L958" s="75" t="s">
        <v>100</v>
      </c>
      <c r="M958" s="75"/>
      <c r="N958" s="76">
        <f t="shared" si="86"/>
        <v>0</v>
      </c>
      <c r="O958" s="76">
        <f t="shared" si="87"/>
        <v>0</v>
      </c>
      <c r="P958" s="77">
        <f>IF(L958="nio",0,IF(L958&gt;0,VLOOKUP(H958,'3-Productie normen'!A:J,VLOOKUP(L958,'3-Productie normen'!$B$33:$C$38,2,FALSE),FALSE)))/VLOOKUP(B958,'2-Kosten per locatie'!$A$12:$C$33,3,FALSE)</f>
        <v>0</v>
      </c>
      <c r="Q958" s="77">
        <f t="shared" si="88"/>
        <v>0</v>
      </c>
      <c r="R958" s="78">
        <f>VLOOKUP(H958,'3-Productie normen'!A:L,12,FALSE)</f>
        <v>0</v>
      </c>
      <c r="S958" s="78"/>
      <c r="U958" s="41">
        <f t="shared" si="89"/>
        <v>0</v>
      </c>
    </row>
    <row r="959" spans="1:21" ht="14.1" customHeight="1">
      <c r="A959" s="54">
        <f t="shared" si="84"/>
        <v>959</v>
      </c>
      <c r="B959" s="72" t="s">
        <v>686</v>
      </c>
      <c r="C959" s="72"/>
      <c r="D959" s="425" t="s">
        <v>687</v>
      </c>
      <c r="E959" s="425" t="s">
        <v>502</v>
      </c>
      <c r="F959" s="86">
        <v>87</v>
      </c>
      <c r="G959" s="86" t="s">
        <v>258</v>
      </c>
      <c r="H959" s="86" t="s">
        <v>259</v>
      </c>
      <c r="I959" s="86" t="s">
        <v>229</v>
      </c>
      <c r="J959" s="86">
        <v>10.4</v>
      </c>
      <c r="K959" s="381">
        <f t="shared" si="85"/>
        <v>200</v>
      </c>
      <c r="L959" s="75">
        <v>200</v>
      </c>
      <c r="M959" s="75"/>
      <c r="N959" s="76" t="e">
        <f t="shared" si="86"/>
        <v>#DIV/0!</v>
      </c>
      <c r="O959" s="76">
        <f t="shared" si="87"/>
        <v>0</v>
      </c>
      <c r="P959" s="77">
        <f>IF(L959="nio",0,IF(L959&gt;0,VLOOKUP(H959,'3-Productie normen'!A:J,VLOOKUP(L959,'3-Productie normen'!$B$33:$C$38,2,FALSE),FALSE)))/VLOOKUP(B959,'2-Kosten per locatie'!$A$12:$C$33,3,FALSE)</f>
        <v>0</v>
      </c>
      <c r="Q959" s="77">
        <f t="shared" si="88"/>
        <v>0</v>
      </c>
      <c r="R959" s="78" t="str">
        <f>VLOOKUP(H959,'3-Productie normen'!A:L,12,FALSE)</f>
        <v>V</v>
      </c>
      <c r="S959" s="78"/>
      <c r="U959" s="41">
        <f t="shared" si="89"/>
        <v>2080</v>
      </c>
    </row>
    <row r="960" spans="1:21" ht="14.1" customHeight="1">
      <c r="A960" s="54">
        <f t="shared" si="84"/>
        <v>960</v>
      </c>
      <c r="B960" s="72" t="s">
        <v>686</v>
      </c>
      <c r="C960" s="72"/>
      <c r="D960" s="425" t="s">
        <v>687</v>
      </c>
      <c r="E960" s="425" t="s">
        <v>502</v>
      </c>
      <c r="F960" s="86">
        <v>55</v>
      </c>
      <c r="G960" s="86" t="s">
        <v>586</v>
      </c>
      <c r="H960" s="86" t="s">
        <v>100</v>
      </c>
      <c r="I960" s="86" t="s">
        <v>689</v>
      </c>
      <c r="J960" s="86">
        <v>5.25</v>
      </c>
      <c r="K960" s="381">
        <f t="shared" si="85"/>
        <v>0</v>
      </c>
      <c r="L960" s="75" t="s">
        <v>100</v>
      </c>
      <c r="M960" s="75"/>
      <c r="N960" s="76">
        <f t="shared" si="86"/>
        <v>0</v>
      </c>
      <c r="O960" s="76">
        <f t="shared" si="87"/>
        <v>0</v>
      </c>
      <c r="P960" s="77">
        <f>IF(L960="nio",0,IF(L960&gt;0,VLOOKUP(H960,'3-Productie normen'!A:J,VLOOKUP(L960,'3-Productie normen'!$B$33:$C$38,2,FALSE),FALSE)))/VLOOKUP(B960,'2-Kosten per locatie'!$A$12:$C$33,3,FALSE)</f>
        <v>0</v>
      </c>
      <c r="Q960" s="77">
        <f t="shared" si="88"/>
        <v>0</v>
      </c>
      <c r="R960" s="78">
        <f>VLOOKUP(H960,'3-Productie normen'!A:L,12,FALSE)</f>
        <v>0</v>
      </c>
      <c r="S960" s="78"/>
      <c r="U960" s="41">
        <f t="shared" si="89"/>
        <v>0</v>
      </c>
    </row>
    <row r="961" spans="1:21" ht="14.1" customHeight="1">
      <c r="A961" s="54">
        <f t="shared" si="84"/>
        <v>961</v>
      </c>
      <c r="B961" s="72" t="s">
        <v>686</v>
      </c>
      <c r="C961" s="72"/>
      <c r="D961" s="425" t="s">
        <v>687</v>
      </c>
      <c r="E961" s="425" t="s">
        <v>502</v>
      </c>
      <c r="F961" s="86">
        <v>23</v>
      </c>
      <c r="G961" s="86" t="s">
        <v>258</v>
      </c>
      <c r="H961" s="86" t="s">
        <v>259</v>
      </c>
      <c r="I961" s="86" t="s">
        <v>229</v>
      </c>
      <c r="J961" s="86">
        <v>110</v>
      </c>
      <c r="K961" s="381">
        <f t="shared" si="85"/>
        <v>200</v>
      </c>
      <c r="L961" s="75">
        <v>200</v>
      </c>
      <c r="M961" s="75"/>
      <c r="N961" s="76" t="e">
        <f t="shared" si="86"/>
        <v>#DIV/0!</v>
      </c>
      <c r="O961" s="76">
        <f t="shared" si="87"/>
        <v>0</v>
      </c>
      <c r="P961" s="77">
        <f>IF(L961="nio",0,IF(L961&gt;0,VLOOKUP(H961,'3-Productie normen'!A:J,VLOOKUP(L961,'3-Productie normen'!$B$33:$C$38,2,FALSE),FALSE)))/VLOOKUP(B961,'2-Kosten per locatie'!$A$12:$C$33,3,FALSE)</f>
        <v>0</v>
      </c>
      <c r="Q961" s="77">
        <f t="shared" si="88"/>
        <v>0</v>
      </c>
      <c r="R961" s="78" t="str">
        <f>VLOOKUP(H961,'3-Productie normen'!A:L,12,FALSE)</f>
        <v>V</v>
      </c>
      <c r="S961" s="78"/>
      <c r="U961" s="41">
        <f t="shared" si="89"/>
        <v>22000</v>
      </c>
    </row>
    <row r="962" spans="1:21" ht="14.1" customHeight="1">
      <c r="A962" s="54">
        <f t="shared" si="84"/>
        <v>962</v>
      </c>
      <c r="B962" s="72" t="s">
        <v>686</v>
      </c>
      <c r="C962" s="72"/>
      <c r="D962" s="425" t="s">
        <v>687</v>
      </c>
      <c r="E962" s="425" t="s">
        <v>502</v>
      </c>
      <c r="F962" s="86">
        <v>24</v>
      </c>
      <c r="G962" s="86" t="s">
        <v>710</v>
      </c>
      <c r="H962" s="86" t="s">
        <v>256</v>
      </c>
      <c r="I962" s="86" t="s">
        <v>229</v>
      </c>
      <c r="J962" s="86">
        <v>84.2</v>
      </c>
      <c r="K962" s="381">
        <f t="shared" si="85"/>
        <v>200</v>
      </c>
      <c r="L962" s="75">
        <v>200</v>
      </c>
      <c r="M962" s="75"/>
      <c r="N962" s="76" t="e">
        <f t="shared" si="86"/>
        <v>#DIV/0!</v>
      </c>
      <c r="O962" s="76">
        <f t="shared" si="87"/>
        <v>0</v>
      </c>
      <c r="P962" s="77">
        <f>IF(L962="nio",0,IF(L962&gt;0,VLOOKUP(H962,'3-Productie normen'!A:J,VLOOKUP(L962,'3-Productie normen'!$B$33:$C$38,2,FALSE),FALSE)))/VLOOKUP(B962,'2-Kosten per locatie'!$A$12:$C$33,3,FALSE)</f>
        <v>0</v>
      </c>
      <c r="Q962" s="77">
        <f t="shared" si="88"/>
        <v>0</v>
      </c>
      <c r="R962" s="78" t="str">
        <f>VLOOKUP(H962,'3-Productie normen'!A:L,12,FALSE)</f>
        <v>V</v>
      </c>
      <c r="S962" s="78"/>
      <c r="U962" s="41">
        <f t="shared" si="89"/>
        <v>16840</v>
      </c>
    </row>
    <row r="963" spans="1:21" ht="14.1" customHeight="1">
      <c r="A963" s="54">
        <f t="shared" ref="A963:A1026" si="90">A962+1</f>
        <v>963</v>
      </c>
      <c r="B963" s="72" t="s">
        <v>686</v>
      </c>
      <c r="C963" s="72"/>
      <c r="D963" s="425" t="s">
        <v>687</v>
      </c>
      <c r="E963" s="425" t="s">
        <v>502</v>
      </c>
      <c r="F963" s="86">
        <v>91</v>
      </c>
      <c r="G963" s="86" t="s">
        <v>711</v>
      </c>
      <c r="H963" s="86" t="s">
        <v>236</v>
      </c>
      <c r="I963" s="86" t="s">
        <v>239</v>
      </c>
      <c r="J963" s="86">
        <v>17.8</v>
      </c>
      <c r="K963" s="381">
        <f t="shared" si="85"/>
        <v>0</v>
      </c>
      <c r="L963" s="75" t="s">
        <v>840</v>
      </c>
      <c r="M963" s="75"/>
      <c r="N963" s="76">
        <f t="shared" si="86"/>
        <v>0</v>
      </c>
      <c r="O963" s="76">
        <f t="shared" si="87"/>
        <v>0</v>
      </c>
      <c r="P963" s="77">
        <f>IF(L963="nio",0,IF(L963&gt;0,VLOOKUP(H963,'3-Productie normen'!A:J,VLOOKUP(L963,'3-Productie normen'!$B$33:$C$38,2,FALSE),FALSE)))/VLOOKUP(B963,'2-Kosten per locatie'!$A$12:$C$33,3,FALSE)</f>
        <v>0</v>
      </c>
      <c r="Q963" s="77">
        <f t="shared" si="88"/>
        <v>0</v>
      </c>
      <c r="R963" s="78" t="str">
        <f>VLOOKUP(H963,'3-Productie normen'!A:L,12,FALSE)</f>
        <v>V</v>
      </c>
      <c r="S963" s="78"/>
      <c r="U963" s="41">
        <f t="shared" si="89"/>
        <v>0</v>
      </c>
    </row>
    <row r="964" spans="1:21" ht="14.1" customHeight="1">
      <c r="A964" s="54">
        <f t="shared" si="90"/>
        <v>964</v>
      </c>
      <c r="B964" s="72" t="s">
        <v>712</v>
      </c>
      <c r="C964" s="72"/>
      <c r="D964" s="425" t="s">
        <v>687</v>
      </c>
      <c r="E964" s="425" t="s">
        <v>502</v>
      </c>
      <c r="F964" s="86">
        <v>8</v>
      </c>
      <c r="G964" s="86" t="s">
        <v>699</v>
      </c>
      <c r="H964" s="86" t="s">
        <v>256</v>
      </c>
      <c r="I964" s="86" t="s">
        <v>229</v>
      </c>
      <c r="J964" s="86">
        <v>55.5</v>
      </c>
      <c r="K964" s="381">
        <f t="shared" si="85"/>
        <v>255</v>
      </c>
      <c r="L964" s="75">
        <v>255</v>
      </c>
      <c r="M964" s="75"/>
      <c r="N964" s="76" t="e">
        <f t="shared" si="86"/>
        <v>#DIV/0!</v>
      </c>
      <c r="O964" s="76">
        <f t="shared" si="87"/>
        <v>0</v>
      </c>
      <c r="P964" s="77">
        <f>IF(L964="nio",0,IF(L964&gt;0,VLOOKUP(H964,'3-Productie normen'!A:J,VLOOKUP(L964,'3-Productie normen'!$B$33:$C$38,2,FALSE),FALSE)))/VLOOKUP(B964,'2-Kosten per locatie'!$A$12:$C$33,3,FALSE)</f>
        <v>0</v>
      </c>
      <c r="Q964" s="77">
        <f t="shared" si="88"/>
        <v>0</v>
      </c>
      <c r="R964" s="78" t="str">
        <f>VLOOKUP(H964,'3-Productie normen'!A:L,12,FALSE)</f>
        <v>V</v>
      </c>
      <c r="S964" s="78"/>
      <c r="U964" s="41">
        <f t="shared" si="89"/>
        <v>14152.5</v>
      </c>
    </row>
    <row r="965" spans="1:21" ht="14.1" customHeight="1">
      <c r="A965" s="54">
        <f t="shared" si="90"/>
        <v>965</v>
      </c>
      <c r="B965" s="72" t="s">
        <v>712</v>
      </c>
      <c r="C965" s="72"/>
      <c r="D965" s="425" t="s">
        <v>687</v>
      </c>
      <c r="E965" s="425" t="s">
        <v>502</v>
      </c>
      <c r="F965" s="86">
        <v>9</v>
      </c>
      <c r="G965" s="86" t="s">
        <v>699</v>
      </c>
      <c r="H965" s="86" t="s">
        <v>256</v>
      </c>
      <c r="I965" s="86" t="s">
        <v>229</v>
      </c>
      <c r="J965" s="86">
        <v>57</v>
      </c>
      <c r="K965" s="381">
        <f t="shared" si="85"/>
        <v>255</v>
      </c>
      <c r="L965" s="75">
        <v>255</v>
      </c>
      <c r="M965" s="75"/>
      <c r="N965" s="76" t="e">
        <f t="shared" si="86"/>
        <v>#DIV/0!</v>
      </c>
      <c r="O965" s="76">
        <f t="shared" si="87"/>
        <v>0</v>
      </c>
      <c r="P965" s="77">
        <f>IF(L965="nio",0,IF(L965&gt;0,VLOOKUP(H965,'3-Productie normen'!A:J,VLOOKUP(L965,'3-Productie normen'!$B$33:$C$38,2,FALSE),FALSE)))/VLOOKUP(B965,'2-Kosten per locatie'!$A$12:$C$33,3,FALSE)</f>
        <v>0</v>
      </c>
      <c r="Q965" s="77">
        <f t="shared" si="88"/>
        <v>0</v>
      </c>
      <c r="R965" s="78" t="str">
        <f>VLOOKUP(H965,'3-Productie normen'!A:L,12,FALSE)</f>
        <v>V</v>
      </c>
      <c r="S965" s="78"/>
      <c r="U965" s="41">
        <f t="shared" si="89"/>
        <v>14535</v>
      </c>
    </row>
    <row r="966" spans="1:21" ht="14.1" customHeight="1">
      <c r="A966" s="54">
        <f t="shared" si="90"/>
        <v>966</v>
      </c>
      <c r="B966" s="72" t="s">
        <v>712</v>
      </c>
      <c r="C966" s="72"/>
      <c r="D966" s="425" t="s">
        <v>687</v>
      </c>
      <c r="E966" s="425" t="s">
        <v>502</v>
      </c>
      <c r="F966" s="86">
        <v>22</v>
      </c>
      <c r="G966" s="86" t="s">
        <v>713</v>
      </c>
      <c r="H966" s="86" t="s">
        <v>256</v>
      </c>
      <c r="I966" s="86" t="s">
        <v>229</v>
      </c>
      <c r="J966" s="86">
        <v>73</v>
      </c>
      <c r="K966" s="381">
        <f t="shared" si="85"/>
        <v>255</v>
      </c>
      <c r="L966" s="75">
        <v>255</v>
      </c>
      <c r="M966" s="75"/>
      <c r="N966" s="76" t="e">
        <f t="shared" si="86"/>
        <v>#DIV/0!</v>
      </c>
      <c r="O966" s="76">
        <f t="shared" si="87"/>
        <v>0</v>
      </c>
      <c r="P966" s="77">
        <f>IF(L966="nio",0,IF(L966&gt;0,VLOOKUP(H966,'3-Productie normen'!A:J,VLOOKUP(L966,'3-Productie normen'!$B$33:$C$38,2,FALSE),FALSE)))/VLOOKUP(B966,'2-Kosten per locatie'!$A$12:$C$33,3,FALSE)</f>
        <v>0</v>
      </c>
      <c r="Q966" s="77">
        <f t="shared" si="88"/>
        <v>0</v>
      </c>
      <c r="R966" s="78" t="str">
        <f>VLOOKUP(H966,'3-Productie normen'!A:L,12,FALSE)</f>
        <v>V</v>
      </c>
      <c r="S966" s="78"/>
      <c r="U966" s="41">
        <f t="shared" si="89"/>
        <v>18615</v>
      </c>
    </row>
    <row r="967" spans="1:21" ht="14.1" customHeight="1">
      <c r="A967" s="54">
        <f t="shared" si="90"/>
        <v>967</v>
      </c>
      <c r="B967" s="72" t="s">
        <v>712</v>
      </c>
      <c r="C967" s="72"/>
      <c r="D967" s="425" t="s">
        <v>687</v>
      </c>
      <c r="E967" s="425" t="s">
        <v>502</v>
      </c>
      <c r="F967" s="86">
        <v>21</v>
      </c>
      <c r="G967" s="86" t="s">
        <v>704</v>
      </c>
      <c r="H967" s="86" t="s">
        <v>256</v>
      </c>
      <c r="I967" s="86" t="s">
        <v>229</v>
      </c>
      <c r="J967" s="86">
        <v>64.900000000000006</v>
      </c>
      <c r="K967" s="381">
        <f t="shared" si="85"/>
        <v>255</v>
      </c>
      <c r="L967" s="75">
        <v>255</v>
      </c>
      <c r="M967" s="75"/>
      <c r="N967" s="76" t="e">
        <f t="shared" si="86"/>
        <v>#DIV/0!</v>
      </c>
      <c r="O967" s="76">
        <f t="shared" si="87"/>
        <v>0</v>
      </c>
      <c r="P967" s="77">
        <f>IF(L967="nio",0,IF(L967&gt;0,VLOOKUP(H967,'3-Productie normen'!A:J,VLOOKUP(L967,'3-Productie normen'!$B$33:$C$38,2,FALSE),FALSE)))/VLOOKUP(B967,'2-Kosten per locatie'!$A$12:$C$33,3,FALSE)</f>
        <v>0</v>
      </c>
      <c r="Q967" s="77">
        <f t="shared" si="88"/>
        <v>0</v>
      </c>
      <c r="R967" s="78" t="str">
        <f>VLOOKUP(H967,'3-Productie normen'!A:L,12,FALSE)</f>
        <v>V</v>
      </c>
      <c r="S967" s="78"/>
      <c r="U967" s="41">
        <f t="shared" si="89"/>
        <v>16549.5</v>
      </c>
    </row>
    <row r="968" spans="1:21" ht="14.1" customHeight="1">
      <c r="A968" s="54">
        <f t="shared" si="90"/>
        <v>968</v>
      </c>
      <c r="B968" s="72" t="s">
        <v>712</v>
      </c>
      <c r="C968" s="72"/>
      <c r="D968" s="425" t="s">
        <v>687</v>
      </c>
      <c r="E968" s="425" t="s">
        <v>502</v>
      </c>
      <c r="F968" s="86">
        <v>10</v>
      </c>
      <c r="G968" s="86" t="s">
        <v>714</v>
      </c>
      <c r="H968" s="86" t="s">
        <v>353</v>
      </c>
      <c r="I968" s="86" t="s">
        <v>229</v>
      </c>
      <c r="J968" s="86">
        <v>41.5</v>
      </c>
      <c r="K968" s="381">
        <f t="shared" si="85"/>
        <v>255</v>
      </c>
      <c r="L968" s="75">
        <v>255</v>
      </c>
      <c r="M968" s="75"/>
      <c r="N968" s="76" t="e">
        <f t="shared" si="86"/>
        <v>#DIV/0!</v>
      </c>
      <c r="O968" s="76">
        <f t="shared" si="87"/>
        <v>0</v>
      </c>
      <c r="P968" s="77">
        <f>IF(L968="nio",0,IF(L968&gt;0,VLOOKUP(H968,'3-Productie normen'!A:J,VLOOKUP(L968,'3-Productie normen'!$B$33:$C$38,2,FALSE),FALSE)))/VLOOKUP(B968,'2-Kosten per locatie'!$A$12:$C$33,3,FALSE)</f>
        <v>0</v>
      </c>
      <c r="Q968" s="77">
        <f t="shared" si="88"/>
        <v>0</v>
      </c>
      <c r="R968" s="78" t="str">
        <f>VLOOKUP(H968,'3-Productie normen'!A:L,12,FALSE)</f>
        <v>L</v>
      </c>
      <c r="S968" s="78"/>
      <c r="U968" s="41">
        <f t="shared" si="89"/>
        <v>10582.5</v>
      </c>
    </row>
    <row r="969" spans="1:21" ht="14.1" customHeight="1">
      <c r="A969" s="54">
        <f t="shared" si="90"/>
        <v>969</v>
      </c>
      <c r="B969" s="72" t="s">
        <v>712</v>
      </c>
      <c r="C969" s="72"/>
      <c r="D969" s="425" t="s">
        <v>687</v>
      </c>
      <c r="E969" s="425" t="s">
        <v>502</v>
      </c>
      <c r="F969" s="86">
        <v>11</v>
      </c>
      <c r="G969" s="86" t="s">
        <v>714</v>
      </c>
      <c r="H969" s="86" t="s">
        <v>353</v>
      </c>
      <c r="I969" s="86" t="s">
        <v>229</v>
      </c>
      <c r="J969" s="86">
        <v>41.5</v>
      </c>
      <c r="K969" s="381">
        <f t="shared" si="85"/>
        <v>255</v>
      </c>
      <c r="L969" s="75">
        <v>255</v>
      </c>
      <c r="M969" s="75"/>
      <c r="N969" s="76" t="e">
        <f t="shared" si="86"/>
        <v>#DIV/0!</v>
      </c>
      <c r="O969" s="76">
        <f t="shared" si="87"/>
        <v>0</v>
      </c>
      <c r="P969" s="77">
        <f>IF(L969="nio",0,IF(L969&gt;0,VLOOKUP(H969,'3-Productie normen'!A:J,VLOOKUP(L969,'3-Productie normen'!$B$33:$C$38,2,FALSE),FALSE)))/VLOOKUP(B969,'2-Kosten per locatie'!$A$12:$C$33,3,FALSE)</f>
        <v>0</v>
      </c>
      <c r="Q969" s="77">
        <f t="shared" si="88"/>
        <v>0</v>
      </c>
      <c r="R969" s="78" t="str">
        <f>VLOOKUP(H969,'3-Productie normen'!A:L,12,FALSE)</f>
        <v>L</v>
      </c>
      <c r="S969" s="78"/>
      <c r="U969" s="41">
        <f t="shared" si="89"/>
        <v>10582.5</v>
      </c>
    </row>
    <row r="970" spans="1:21" ht="14.1" customHeight="1">
      <c r="A970" s="54">
        <f t="shared" si="90"/>
        <v>970</v>
      </c>
      <c r="B970" s="72" t="s">
        <v>712</v>
      </c>
      <c r="C970" s="72"/>
      <c r="D970" s="425" t="s">
        <v>687</v>
      </c>
      <c r="E970" s="425" t="s">
        <v>502</v>
      </c>
      <c r="F970" s="86">
        <v>12</v>
      </c>
      <c r="G970" s="86" t="s">
        <v>714</v>
      </c>
      <c r="H970" s="86" t="s">
        <v>353</v>
      </c>
      <c r="I970" s="86" t="s">
        <v>229</v>
      </c>
      <c r="J970" s="86">
        <v>41.5</v>
      </c>
      <c r="K970" s="381">
        <f t="shared" ref="K970:K1033" si="91">SUM(L970:M970)</f>
        <v>255</v>
      </c>
      <c r="L970" s="75">
        <v>255</v>
      </c>
      <c r="M970" s="75"/>
      <c r="N970" s="76" t="e">
        <f t="shared" ref="N970:N1033" si="92">IF(L970="nio",0,IF(L970&gt;0,L970*J970/P970,0))</f>
        <v>#DIV/0!</v>
      </c>
      <c r="O970" s="76">
        <f t="shared" ref="O970:O1033" si="93">IF(M970&gt;0,M970*J970/Q970,0)</f>
        <v>0</v>
      </c>
      <c r="P970" s="77">
        <f>IF(L970="nio",0,IF(L970&gt;0,VLOOKUP(H970,'3-Productie normen'!A:J,VLOOKUP(L970,'3-Productie normen'!$B$33:$C$38,2,FALSE),FALSE)))/VLOOKUP(B970,'2-Kosten per locatie'!$A$12:$C$33,3,FALSE)</f>
        <v>0</v>
      </c>
      <c r="Q970" s="77">
        <f t="shared" ref="Q970:Q1033" si="94">IF(M970&gt;0,P970*$Q$8,0)</f>
        <v>0</v>
      </c>
      <c r="R970" s="78" t="str">
        <f>VLOOKUP(H970,'3-Productie normen'!A:L,12,FALSE)</f>
        <v>L</v>
      </c>
      <c r="S970" s="78"/>
      <c r="U970" s="41">
        <f t="shared" ref="U970:U1033" si="95">K970*J970</f>
        <v>10582.5</v>
      </c>
    </row>
    <row r="971" spans="1:21" ht="14.1" customHeight="1">
      <c r="A971" s="54">
        <f t="shared" si="90"/>
        <v>971</v>
      </c>
      <c r="B971" s="72" t="s">
        <v>712</v>
      </c>
      <c r="C971" s="72"/>
      <c r="D971" s="425" t="s">
        <v>687</v>
      </c>
      <c r="E971" s="425" t="s">
        <v>502</v>
      </c>
      <c r="F971" s="86">
        <v>13</v>
      </c>
      <c r="G971" s="86" t="s">
        <v>714</v>
      </c>
      <c r="H971" s="86" t="s">
        <v>353</v>
      </c>
      <c r="I971" s="86" t="s">
        <v>229</v>
      </c>
      <c r="J971" s="86">
        <v>41.5</v>
      </c>
      <c r="K971" s="381">
        <f t="shared" si="91"/>
        <v>255</v>
      </c>
      <c r="L971" s="75">
        <v>255</v>
      </c>
      <c r="M971" s="75"/>
      <c r="N971" s="76" t="e">
        <f t="shared" si="92"/>
        <v>#DIV/0!</v>
      </c>
      <c r="O971" s="76">
        <f t="shared" si="93"/>
        <v>0</v>
      </c>
      <c r="P971" s="77">
        <f>IF(L971="nio",0,IF(L971&gt;0,VLOOKUP(H971,'3-Productie normen'!A:J,VLOOKUP(L971,'3-Productie normen'!$B$33:$C$38,2,FALSE),FALSE)))/VLOOKUP(B971,'2-Kosten per locatie'!$A$12:$C$33,3,FALSE)</f>
        <v>0</v>
      </c>
      <c r="Q971" s="77">
        <f t="shared" si="94"/>
        <v>0</v>
      </c>
      <c r="R971" s="78" t="str">
        <f>VLOOKUP(H971,'3-Productie normen'!A:L,12,FALSE)</f>
        <v>L</v>
      </c>
      <c r="S971" s="78"/>
      <c r="U971" s="41">
        <f t="shared" si="95"/>
        <v>10582.5</v>
      </c>
    </row>
    <row r="972" spans="1:21" ht="14.1" customHeight="1">
      <c r="A972" s="54">
        <f t="shared" si="90"/>
        <v>972</v>
      </c>
      <c r="B972" s="72" t="s">
        <v>712</v>
      </c>
      <c r="C972" s="72"/>
      <c r="D972" s="425" t="s">
        <v>687</v>
      </c>
      <c r="E972" s="425" t="s">
        <v>502</v>
      </c>
      <c r="F972" s="86">
        <v>68</v>
      </c>
      <c r="G972" s="86" t="s">
        <v>715</v>
      </c>
      <c r="H972" s="86" t="s">
        <v>256</v>
      </c>
      <c r="I972" s="86" t="s">
        <v>229</v>
      </c>
      <c r="J972" s="86">
        <v>10.15</v>
      </c>
      <c r="K972" s="381">
        <f t="shared" si="91"/>
        <v>255</v>
      </c>
      <c r="L972" s="75">
        <v>255</v>
      </c>
      <c r="M972" s="75"/>
      <c r="N972" s="76" t="e">
        <f t="shared" si="92"/>
        <v>#DIV/0!</v>
      </c>
      <c r="O972" s="76">
        <f t="shared" si="93"/>
        <v>0</v>
      </c>
      <c r="P972" s="77">
        <f>IF(L972="nio",0,IF(L972&gt;0,VLOOKUP(H972,'3-Productie normen'!A:J,VLOOKUP(L972,'3-Productie normen'!$B$33:$C$38,2,FALSE),FALSE)))/VLOOKUP(B972,'2-Kosten per locatie'!$A$12:$C$33,3,FALSE)</f>
        <v>0</v>
      </c>
      <c r="Q972" s="77">
        <f t="shared" si="94"/>
        <v>0</v>
      </c>
      <c r="R972" s="78" t="str">
        <f>VLOOKUP(H972,'3-Productie normen'!A:L,12,FALSE)</f>
        <v>V</v>
      </c>
      <c r="S972" s="78"/>
      <c r="U972" s="41">
        <f t="shared" si="95"/>
        <v>2588.25</v>
      </c>
    </row>
    <row r="973" spans="1:21" ht="14.1" customHeight="1">
      <c r="A973" s="54">
        <f t="shared" si="90"/>
        <v>973</v>
      </c>
      <c r="B973" s="72" t="s">
        <v>712</v>
      </c>
      <c r="C973" s="72"/>
      <c r="D973" s="425" t="s">
        <v>687</v>
      </c>
      <c r="E973" s="425" t="s">
        <v>502</v>
      </c>
      <c r="F973" s="86">
        <v>69</v>
      </c>
      <c r="G973" s="86" t="s">
        <v>715</v>
      </c>
      <c r="H973" s="86" t="s">
        <v>256</v>
      </c>
      <c r="I973" s="86" t="s">
        <v>229</v>
      </c>
      <c r="J973" s="86">
        <v>10.15</v>
      </c>
      <c r="K973" s="381">
        <f t="shared" si="91"/>
        <v>255</v>
      </c>
      <c r="L973" s="75">
        <v>255</v>
      </c>
      <c r="M973" s="75"/>
      <c r="N973" s="76" t="e">
        <f t="shared" si="92"/>
        <v>#DIV/0!</v>
      </c>
      <c r="O973" s="76">
        <f t="shared" si="93"/>
        <v>0</v>
      </c>
      <c r="P973" s="77">
        <f>IF(L973="nio",0,IF(L973&gt;0,VLOOKUP(H973,'3-Productie normen'!A:J,VLOOKUP(L973,'3-Productie normen'!$B$33:$C$38,2,FALSE),FALSE)))/VLOOKUP(B973,'2-Kosten per locatie'!$A$12:$C$33,3,FALSE)</f>
        <v>0</v>
      </c>
      <c r="Q973" s="77">
        <f t="shared" si="94"/>
        <v>0</v>
      </c>
      <c r="R973" s="78" t="str">
        <f>VLOOKUP(H973,'3-Productie normen'!A:L,12,FALSE)</f>
        <v>V</v>
      </c>
      <c r="S973" s="78"/>
      <c r="U973" s="41">
        <f t="shared" si="95"/>
        <v>2588.25</v>
      </c>
    </row>
    <row r="974" spans="1:21" ht="14.1" customHeight="1">
      <c r="A974" s="54">
        <f t="shared" si="90"/>
        <v>974</v>
      </c>
      <c r="B974" s="72" t="s">
        <v>712</v>
      </c>
      <c r="C974" s="72"/>
      <c r="D974" s="425" t="s">
        <v>687</v>
      </c>
      <c r="E974" s="425" t="s">
        <v>502</v>
      </c>
      <c r="F974" s="86">
        <v>70</v>
      </c>
      <c r="G974" s="86" t="s">
        <v>715</v>
      </c>
      <c r="H974" s="86" t="s">
        <v>256</v>
      </c>
      <c r="I974" s="86" t="s">
        <v>229</v>
      </c>
      <c r="J974" s="86">
        <v>10.15</v>
      </c>
      <c r="K974" s="381">
        <f t="shared" si="91"/>
        <v>255</v>
      </c>
      <c r="L974" s="75">
        <v>255</v>
      </c>
      <c r="M974" s="75"/>
      <c r="N974" s="76" t="e">
        <f t="shared" si="92"/>
        <v>#DIV/0!</v>
      </c>
      <c r="O974" s="76">
        <f t="shared" si="93"/>
        <v>0</v>
      </c>
      <c r="P974" s="77">
        <f>IF(L974="nio",0,IF(L974&gt;0,VLOOKUP(H974,'3-Productie normen'!A:J,VLOOKUP(L974,'3-Productie normen'!$B$33:$C$38,2,FALSE),FALSE)))/VLOOKUP(B974,'2-Kosten per locatie'!$A$12:$C$33,3,FALSE)</f>
        <v>0</v>
      </c>
      <c r="Q974" s="77">
        <f t="shared" si="94"/>
        <v>0</v>
      </c>
      <c r="R974" s="78" t="str">
        <f>VLOOKUP(H974,'3-Productie normen'!A:L,12,FALSE)</f>
        <v>V</v>
      </c>
      <c r="S974" s="78"/>
      <c r="U974" s="41">
        <f t="shared" si="95"/>
        <v>2588.25</v>
      </c>
    </row>
    <row r="975" spans="1:21" ht="14.1" customHeight="1">
      <c r="A975" s="54">
        <f t="shared" si="90"/>
        <v>975</v>
      </c>
      <c r="B975" s="72" t="s">
        <v>712</v>
      </c>
      <c r="C975" s="72"/>
      <c r="D975" s="425" t="s">
        <v>687</v>
      </c>
      <c r="E975" s="425" t="s">
        <v>502</v>
      </c>
      <c r="F975" s="86">
        <v>71</v>
      </c>
      <c r="G975" s="86" t="s">
        <v>715</v>
      </c>
      <c r="H975" s="86" t="s">
        <v>256</v>
      </c>
      <c r="I975" s="86" t="s">
        <v>229</v>
      </c>
      <c r="J975" s="86">
        <v>10.15</v>
      </c>
      <c r="K975" s="381">
        <f t="shared" si="91"/>
        <v>255</v>
      </c>
      <c r="L975" s="75">
        <v>255</v>
      </c>
      <c r="M975" s="75"/>
      <c r="N975" s="76" t="e">
        <f t="shared" si="92"/>
        <v>#DIV/0!</v>
      </c>
      <c r="O975" s="76">
        <f t="shared" si="93"/>
        <v>0</v>
      </c>
      <c r="P975" s="77">
        <f>IF(L975="nio",0,IF(L975&gt;0,VLOOKUP(H975,'3-Productie normen'!A:J,VLOOKUP(L975,'3-Productie normen'!$B$33:$C$38,2,FALSE),FALSE)))/VLOOKUP(B975,'2-Kosten per locatie'!$A$12:$C$33,3,FALSE)</f>
        <v>0</v>
      </c>
      <c r="Q975" s="77">
        <f t="shared" si="94"/>
        <v>0</v>
      </c>
      <c r="R975" s="78" t="str">
        <f>VLOOKUP(H975,'3-Productie normen'!A:L,12,FALSE)</f>
        <v>V</v>
      </c>
      <c r="S975" s="78"/>
      <c r="U975" s="41">
        <f t="shared" si="95"/>
        <v>2588.25</v>
      </c>
    </row>
    <row r="976" spans="1:21" ht="14.1" customHeight="1">
      <c r="A976" s="54">
        <f t="shared" si="90"/>
        <v>976</v>
      </c>
      <c r="B976" s="72" t="s">
        <v>712</v>
      </c>
      <c r="C976" s="72"/>
      <c r="D976" s="425" t="s">
        <v>687</v>
      </c>
      <c r="E976" s="425" t="s">
        <v>502</v>
      </c>
      <c r="F976" s="86">
        <v>85</v>
      </c>
      <c r="G976" s="86" t="s">
        <v>228</v>
      </c>
      <c r="H976" s="86" t="s">
        <v>90</v>
      </c>
      <c r="I976" s="86" t="s">
        <v>230</v>
      </c>
      <c r="J976" s="86">
        <v>8.5</v>
      </c>
      <c r="K976" s="381">
        <f t="shared" si="91"/>
        <v>255</v>
      </c>
      <c r="L976" s="75">
        <v>255</v>
      </c>
      <c r="M976" s="75"/>
      <c r="N976" s="76" t="e">
        <f t="shared" si="92"/>
        <v>#DIV/0!</v>
      </c>
      <c r="O976" s="76">
        <f t="shared" si="93"/>
        <v>0</v>
      </c>
      <c r="P976" s="77">
        <f>IF(L976="nio",0,IF(L976&gt;0,VLOOKUP(H976,'3-Productie normen'!A:J,VLOOKUP(L976,'3-Productie normen'!$B$33:$C$38,2,FALSE),FALSE)))/VLOOKUP(B976,'2-Kosten per locatie'!$A$12:$C$33,3,FALSE)</f>
        <v>0</v>
      </c>
      <c r="Q976" s="77">
        <f t="shared" si="94"/>
        <v>0</v>
      </c>
      <c r="R976" s="78" t="str">
        <f>VLOOKUP(H976,'3-Productie normen'!A:L,12,FALSE)</f>
        <v>V</v>
      </c>
      <c r="S976" s="78"/>
      <c r="U976" s="41">
        <f t="shared" si="95"/>
        <v>2167.5</v>
      </c>
    </row>
    <row r="977" spans="1:21" ht="14.1" customHeight="1">
      <c r="A977" s="54">
        <f t="shared" si="90"/>
        <v>977</v>
      </c>
      <c r="B977" s="72" t="s">
        <v>712</v>
      </c>
      <c r="C977" s="72"/>
      <c r="D977" s="425" t="s">
        <v>687</v>
      </c>
      <c r="E977" s="425" t="s">
        <v>502</v>
      </c>
      <c r="F977" s="86">
        <v>86</v>
      </c>
      <c r="G977" s="86" t="s">
        <v>258</v>
      </c>
      <c r="H977" s="86" t="s">
        <v>259</v>
      </c>
      <c r="I977" s="86" t="s">
        <v>229</v>
      </c>
      <c r="J977" s="86">
        <v>26</v>
      </c>
      <c r="K977" s="381">
        <f t="shared" si="91"/>
        <v>255</v>
      </c>
      <c r="L977" s="75">
        <v>255</v>
      </c>
      <c r="M977" s="75"/>
      <c r="N977" s="76" t="e">
        <f t="shared" si="92"/>
        <v>#DIV/0!</v>
      </c>
      <c r="O977" s="76">
        <f t="shared" si="93"/>
        <v>0</v>
      </c>
      <c r="P977" s="77">
        <f>IF(L977="nio",0,IF(L977&gt;0,VLOOKUP(H977,'3-Productie normen'!A:J,VLOOKUP(L977,'3-Productie normen'!$B$33:$C$38,2,FALSE),FALSE)))/VLOOKUP(B977,'2-Kosten per locatie'!$A$12:$C$33,3,FALSE)</f>
        <v>0</v>
      </c>
      <c r="Q977" s="77">
        <f t="shared" si="94"/>
        <v>0</v>
      </c>
      <c r="R977" s="78" t="str">
        <f>VLOOKUP(H977,'3-Productie normen'!A:L,12,FALSE)</f>
        <v>V</v>
      </c>
      <c r="S977" s="78"/>
      <c r="U977" s="41">
        <f t="shared" si="95"/>
        <v>6630</v>
      </c>
    </row>
    <row r="978" spans="1:21" ht="14.1" customHeight="1">
      <c r="A978" s="54">
        <f t="shared" si="90"/>
        <v>978</v>
      </c>
      <c r="B978" s="72" t="s">
        <v>712</v>
      </c>
      <c r="C978" s="72"/>
      <c r="D978" s="425" t="s">
        <v>687</v>
      </c>
      <c r="E978" s="425" t="s">
        <v>502</v>
      </c>
      <c r="F978" s="86">
        <v>65</v>
      </c>
      <c r="G978" s="86" t="s">
        <v>249</v>
      </c>
      <c r="H978" s="86" t="s">
        <v>17</v>
      </c>
      <c r="I978" s="86" t="s">
        <v>689</v>
      </c>
      <c r="J978" s="86">
        <v>9.3000000000000007</v>
      </c>
      <c r="K978" s="381">
        <f t="shared" si="91"/>
        <v>255</v>
      </c>
      <c r="L978" s="75">
        <v>255</v>
      </c>
      <c r="M978" s="75"/>
      <c r="N978" s="76" t="e">
        <f t="shared" si="92"/>
        <v>#DIV/0!</v>
      </c>
      <c r="O978" s="76">
        <f t="shared" si="93"/>
        <v>0</v>
      </c>
      <c r="P978" s="77">
        <f>IF(L978="nio",0,IF(L978&gt;0,VLOOKUP(H978,'3-Productie normen'!A:J,VLOOKUP(L978,'3-Productie normen'!$B$33:$C$38,2,FALSE),FALSE)))/VLOOKUP(B978,'2-Kosten per locatie'!$A$12:$C$33,3,FALSE)</f>
        <v>0</v>
      </c>
      <c r="Q978" s="77">
        <f t="shared" si="94"/>
        <v>0</v>
      </c>
      <c r="R978" s="78" t="str">
        <f>VLOOKUP(H978,'3-Productie normen'!A:L,12,FALSE)</f>
        <v>S</v>
      </c>
      <c r="S978" s="78"/>
      <c r="U978" s="41">
        <f t="shared" si="95"/>
        <v>2371.5</v>
      </c>
    </row>
    <row r="979" spans="1:21" ht="14.1" customHeight="1">
      <c r="A979" s="54">
        <f t="shared" si="90"/>
        <v>979</v>
      </c>
      <c r="B979" s="72" t="s">
        <v>712</v>
      </c>
      <c r="C979" s="72"/>
      <c r="D979" s="425" t="s">
        <v>687</v>
      </c>
      <c r="E979" s="425" t="s">
        <v>502</v>
      </c>
      <c r="F979" s="86">
        <v>67</v>
      </c>
      <c r="G979" s="86" t="s">
        <v>249</v>
      </c>
      <c r="H979" s="86" t="s">
        <v>17</v>
      </c>
      <c r="I979" s="86" t="s">
        <v>689</v>
      </c>
      <c r="J979" s="86">
        <v>9.3000000000000007</v>
      </c>
      <c r="K979" s="381">
        <f t="shared" si="91"/>
        <v>255</v>
      </c>
      <c r="L979" s="75">
        <v>255</v>
      </c>
      <c r="M979" s="75"/>
      <c r="N979" s="76" t="e">
        <f t="shared" si="92"/>
        <v>#DIV/0!</v>
      </c>
      <c r="O979" s="76">
        <f t="shared" si="93"/>
        <v>0</v>
      </c>
      <c r="P979" s="77">
        <f>IF(L979="nio",0,IF(L979&gt;0,VLOOKUP(H979,'3-Productie normen'!A:J,VLOOKUP(L979,'3-Productie normen'!$B$33:$C$38,2,FALSE),FALSE)))/VLOOKUP(B979,'2-Kosten per locatie'!$A$12:$C$33,3,FALSE)</f>
        <v>0</v>
      </c>
      <c r="Q979" s="77">
        <f t="shared" si="94"/>
        <v>0</v>
      </c>
      <c r="R979" s="78" t="str">
        <f>VLOOKUP(H979,'3-Productie normen'!A:L,12,FALSE)</f>
        <v>S</v>
      </c>
      <c r="S979" s="78"/>
      <c r="U979" s="41">
        <f t="shared" si="95"/>
        <v>2371.5</v>
      </c>
    </row>
    <row r="980" spans="1:21" ht="14.1" customHeight="1">
      <c r="A980" s="54">
        <f t="shared" si="90"/>
        <v>980</v>
      </c>
      <c r="B980" s="72" t="s">
        <v>716</v>
      </c>
      <c r="C980" s="72"/>
      <c r="D980" s="425" t="s">
        <v>717</v>
      </c>
      <c r="E980" s="425" t="s">
        <v>89</v>
      </c>
      <c r="F980" s="86" t="s">
        <v>718</v>
      </c>
      <c r="G980" s="86" t="s">
        <v>251</v>
      </c>
      <c r="H980" s="86" t="s">
        <v>176</v>
      </c>
      <c r="I980" s="86" t="s">
        <v>229</v>
      </c>
      <c r="J980" s="86">
        <v>33.28</v>
      </c>
      <c r="K980" s="381">
        <f t="shared" si="91"/>
        <v>200</v>
      </c>
      <c r="L980" s="75">
        <v>200</v>
      </c>
      <c r="M980" s="75"/>
      <c r="N980" s="76" t="e">
        <f t="shared" si="92"/>
        <v>#DIV/0!</v>
      </c>
      <c r="O980" s="76">
        <f t="shared" si="93"/>
        <v>0</v>
      </c>
      <c r="P980" s="77">
        <f>IF(L980="nio",0,IF(L980&gt;0,VLOOKUP(H980,'3-Productie normen'!A:J,VLOOKUP(L980,'3-Productie normen'!$B$33:$C$38,2,FALSE),FALSE)))/VLOOKUP(B980,'2-Kosten per locatie'!$A$12:$C$33,3,FALSE)</f>
        <v>0</v>
      </c>
      <c r="Q980" s="77">
        <f t="shared" si="94"/>
        <v>0</v>
      </c>
      <c r="R980" s="78" t="str">
        <f>VLOOKUP(H980,'3-Productie normen'!A:L,12,FALSE)</f>
        <v>B</v>
      </c>
      <c r="S980" s="78"/>
      <c r="U980" s="41">
        <f t="shared" si="95"/>
        <v>6656</v>
      </c>
    </row>
    <row r="981" spans="1:21" ht="14.1" customHeight="1">
      <c r="A981" s="54">
        <f t="shared" si="90"/>
        <v>981</v>
      </c>
      <c r="B981" s="72" t="s">
        <v>716</v>
      </c>
      <c r="C981" s="72"/>
      <c r="D981" s="425" t="s">
        <v>717</v>
      </c>
      <c r="E981" s="425" t="s">
        <v>89</v>
      </c>
      <c r="F981" s="86" t="s">
        <v>719</v>
      </c>
      <c r="G981" s="86" t="s">
        <v>251</v>
      </c>
      <c r="H981" s="86" t="s">
        <v>176</v>
      </c>
      <c r="I981" s="86" t="s">
        <v>229</v>
      </c>
      <c r="J981" s="86">
        <v>18.600000000000001</v>
      </c>
      <c r="K981" s="381">
        <f t="shared" si="91"/>
        <v>200</v>
      </c>
      <c r="L981" s="75">
        <v>200</v>
      </c>
      <c r="M981" s="75"/>
      <c r="N981" s="76" t="e">
        <f t="shared" si="92"/>
        <v>#DIV/0!</v>
      </c>
      <c r="O981" s="76">
        <f t="shared" si="93"/>
        <v>0</v>
      </c>
      <c r="P981" s="77">
        <f>IF(L981="nio",0,IF(L981&gt;0,VLOOKUP(H981,'3-Productie normen'!A:J,VLOOKUP(L981,'3-Productie normen'!$B$33:$C$38,2,FALSE),FALSE)))/VLOOKUP(B981,'2-Kosten per locatie'!$A$12:$C$33,3,FALSE)</f>
        <v>0</v>
      </c>
      <c r="Q981" s="77">
        <f t="shared" si="94"/>
        <v>0</v>
      </c>
      <c r="R981" s="78" t="str">
        <f>VLOOKUP(H981,'3-Productie normen'!A:L,12,FALSE)</f>
        <v>B</v>
      </c>
      <c r="S981" s="78"/>
      <c r="U981" s="41">
        <f t="shared" si="95"/>
        <v>3720.0000000000005</v>
      </c>
    </row>
    <row r="982" spans="1:21" ht="14.1" customHeight="1">
      <c r="A982" s="54">
        <f t="shared" si="90"/>
        <v>982</v>
      </c>
      <c r="B982" s="72" t="s">
        <v>716</v>
      </c>
      <c r="C982" s="72"/>
      <c r="D982" s="425" t="s">
        <v>717</v>
      </c>
      <c r="E982" s="425" t="s">
        <v>89</v>
      </c>
      <c r="F982" s="86" t="s">
        <v>720</v>
      </c>
      <c r="G982" s="86" t="s">
        <v>721</v>
      </c>
      <c r="H982" s="86" t="s">
        <v>17</v>
      </c>
      <c r="I982" s="86" t="s">
        <v>233</v>
      </c>
      <c r="J982" s="86">
        <v>3.23</v>
      </c>
      <c r="K982" s="381">
        <f t="shared" si="91"/>
        <v>200</v>
      </c>
      <c r="L982" s="75">
        <v>200</v>
      </c>
      <c r="M982" s="75"/>
      <c r="N982" s="76" t="e">
        <f t="shared" si="92"/>
        <v>#DIV/0!</v>
      </c>
      <c r="O982" s="76">
        <f t="shared" si="93"/>
        <v>0</v>
      </c>
      <c r="P982" s="77">
        <f>IF(L982="nio",0,IF(L982&gt;0,VLOOKUP(H982,'3-Productie normen'!A:J,VLOOKUP(L982,'3-Productie normen'!$B$33:$C$38,2,FALSE),FALSE)))/VLOOKUP(B982,'2-Kosten per locatie'!$A$12:$C$33,3,FALSE)</f>
        <v>0</v>
      </c>
      <c r="Q982" s="77">
        <f t="shared" si="94"/>
        <v>0</v>
      </c>
      <c r="R982" s="78" t="str">
        <f>VLOOKUP(H982,'3-Productie normen'!A:L,12,FALSE)</f>
        <v>S</v>
      </c>
      <c r="S982" s="78"/>
      <c r="U982" s="41">
        <f t="shared" si="95"/>
        <v>646</v>
      </c>
    </row>
    <row r="983" spans="1:21" ht="14.1" customHeight="1">
      <c r="A983" s="54">
        <f t="shared" si="90"/>
        <v>983</v>
      </c>
      <c r="B983" s="72" t="s">
        <v>716</v>
      </c>
      <c r="C983" s="72"/>
      <c r="D983" s="425" t="s">
        <v>717</v>
      </c>
      <c r="E983" s="425" t="s">
        <v>89</v>
      </c>
      <c r="F983" s="86" t="s">
        <v>722</v>
      </c>
      <c r="G983" s="86" t="s">
        <v>723</v>
      </c>
      <c r="H983" s="86" t="s">
        <v>17</v>
      </c>
      <c r="I983" s="86" t="s">
        <v>233</v>
      </c>
      <c r="J983" s="86">
        <v>3.23</v>
      </c>
      <c r="K983" s="381">
        <f t="shared" si="91"/>
        <v>200</v>
      </c>
      <c r="L983" s="75">
        <v>200</v>
      </c>
      <c r="M983" s="75"/>
      <c r="N983" s="76" t="e">
        <f t="shared" si="92"/>
        <v>#DIV/0!</v>
      </c>
      <c r="O983" s="76">
        <f t="shared" si="93"/>
        <v>0</v>
      </c>
      <c r="P983" s="77">
        <f>IF(L983="nio",0,IF(L983&gt;0,VLOOKUP(H983,'3-Productie normen'!A:J,VLOOKUP(L983,'3-Productie normen'!$B$33:$C$38,2,FALSE),FALSE)))/VLOOKUP(B983,'2-Kosten per locatie'!$A$12:$C$33,3,FALSE)</f>
        <v>0</v>
      </c>
      <c r="Q983" s="77">
        <f t="shared" si="94"/>
        <v>0</v>
      </c>
      <c r="R983" s="78" t="str">
        <f>VLOOKUP(H983,'3-Productie normen'!A:L,12,FALSE)</f>
        <v>S</v>
      </c>
      <c r="S983" s="78"/>
      <c r="U983" s="41">
        <f t="shared" si="95"/>
        <v>646</v>
      </c>
    </row>
    <row r="984" spans="1:21" ht="14.1" customHeight="1">
      <c r="A984" s="54">
        <f t="shared" si="90"/>
        <v>984</v>
      </c>
      <c r="B984" s="72" t="s">
        <v>716</v>
      </c>
      <c r="C984" s="72"/>
      <c r="D984" s="425" t="s">
        <v>717</v>
      </c>
      <c r="E984" s="425" t="s">
        <v>89</v>
      </c>
      <c r="F984" s="86" t="s">
        <v>724</v>
      </c>
      <c r="G984" s="86" t="s">
        <v>657</v>
      </c>
      <c r="H984" s="86" t="s">
        <v>256</v>
      </c>
      <c r="I984" s="86" t="s">
        <v>229</v>
      </c>
      <c r="J984" s="86">
        <v>54.5</v>
      </c>
      <c r="K984" s="381">
        <f t="shared" si="91"/>
        <v>200</v>
      </c>
      <c r="L984" s="75">
        <v>200</v>
      </c>
      <c r="M984" s="75"/>
      <c r="N984" s="76" t="e">
        <f t="shared" si="92"/>
        <v>#DIV/0!</v>
      </c>
      <c r="O984" s="76">
        <f t="shared" si="93"/>
        <v>0</v>
      </c>
      <c r="P984" s="77">
        <f>IF(L984="nio",0,IF(L984&gt;0,VLOOKUP(H984,'3-Productie normen'!A:J,VLOOKUP(L984,'3-Productie normen'!$B$33:$C$38,2,FALSE),FALSE)))/VLOOKUP(B984,'2-Kosten per locatie'!$A$12:$C$33,3,FALSE)</f>
        <v>0</v>
      </c>
      <c r="Q984" s="77">
        <f t="shared" si="94"/>
        <v>0</v>
      </c>
      <c r="R984" s="78" t="str">
        <f>VLOOKUP(H984,'3-Productie normen'!A:L,12,FALSE)</f>
        <v>V</v>
      </c>
      <c r="S984" s="78"/>
      <c r="U984" s="41">
        <f t="shared" si="95"/>
        <v>10900</v>
      </c>
    </row>
    <row r="985" spans="1:21" ht="14.1" customHeight="1">
      <c r="A985" s="54">
        <f t="shared" si="90"/>
        <v>985</v>
      </c>
      <c r="B985" s="72" t="s">
        <v>716</v>
      </c>
      <c r="C985" s="72"/>
      <c r="D985" s="425" t="s">
        <v>717</v>
      </c>
      <c r="E985" s="425" t="s">
        <v>89</v>
      </c>
      <c r="F985" s="86" t="s">
        <v>725</v>
      </c>
      <c r="G985" s="86" t="s">
        <v>251</v>
      </c>
      <c r="H985" s="86" t="s">
        <v>176</v>
      </c>
      <c r="I985" s="86" t="s">
        <v>229</v>
      </c>
      <c r="J985" s="86">
        <v>12.75</v>
      </c>
      <c r="K985" s="381">
        <f t="shared" si="91"/>
        <v>200</v>
      </c>
      <c r="L985" s="75">
        <v>200</v>
      </c>
      <c r="M985" s="75"/>
      <c r="N985" s="76" t="e">
        <f t="shared" si="92"/>
        <v>#DIV/0!</v>
      </c>
      <c r="O985" s="76">
        <f t="shared" si="93"/>
        <v>0</v>
      </c>
      <c r="P985" s="77">
        <f>IF(L985="nio",0,IF(L985&gt;0,VLOOKUP(H985,'3-Productie normen'!A:J,VLOOKUP(L985,'3-Productie normen'!$B$33:$C$38,2,FALSE),FALSE)))/VLOOKUP(B985,'2-Kosten per locatie'!$A$12:$C$33,3,FALSE)</f>
        <v>0</v>
      </c>
      <c r="Q985" s="77">
        <f t="shared" si="94"/>
        <v>0</v>
      </c>
      <c r="R985" s="78" t="str">
        <f>VLOOKUP(H985,'3-Productie normen'!A:L,12,FALSE)</f>
        <v>B</v>
      </c>
      <c r="S985" s="78"/>
      <c r="U985" s="41">
        <f t="shared" si="95"/>
        <v>2550</v>
      </c>
    </row>
    <row r="986" spans="1:21" ht="14.1" customHeight="1">
      <c r="A986" s="54">
        <f t="shared" si="90"/>
        <v>986</v>
      </c>
      <c r="B986" s="72" t="s">
        <v>716</v>
      </c>
      <c r="C986" s="72"/>
      <c r="D986" s="425" t="s">
        <v>717</v>
      </c>
      <c r="E986" s="425" t="s">
        <v>89</v>
      </c>
      <c r="F986" s="86" t="s">
        <v>726</v>
      </c>
      <c r="G986" s="86" t="s">
        <v>251</v>
      </c>
      <c r="H986" s="86" t="s">
        <v>176</v>
      </c>
      <c r="I986" s="86" t="s">
        <v>229</v>
      </c>
      <c r="J986" s="86">
        <v>2.25</v>
      </c>
      <c r="K986" s="381">
        <f t="shared" si="91"/>
        <v>200</v>
      </c>
      <c r="L986" s="75">
        <v>200</v>
      </c>
      <c r="M986" s="75"/>
      <c r="N986" s="76" t="e">
        <f t="shared" si="92"/>
        <v>#DIV/0!</v>
      </c>
      <c r="O986" s="76">
        <f t="shared" si="93"/>
        <v>0</v>
      </c>
      <c r="P986" s="77">
        <f>IF(L986="nio",0,IF(L986&gt;0,VLOOKUP(H986,'3-Productie normen'!A:J,VLOOKUP(L986,'3-Productie normen'!$B$33:$C$38,2,FALSE),FALSE)))/VLOOKUP(B986,'2-Kosten per locatie'!$A$12:$C$33,3,FALSE)</f>
        <v>0</v>
      </c>
      <c r="Q986" s="77">
        <f t="shared" si="94"/>
        <v>0</v>
      </c>
      <c r="R986" s="78" t="str">
        <f>VLOOKUP(H986,'3-Productie normen'!A:L,12,FALSE)</f>
        <v>B</v>
      </c>
      <c r="S986" s="78"/>
      <c r="U986" s="41">
        <f t="shared" si="95"/>
        <v>450</v>
      </c>
    </row>
    <row r="987" spans="1:21" ht="14.1" customHeight="1">
      <c r="A987" s="54">
        <f t="shared" si="90"/>
        <v>987</v>
      </c>
      <c r="B987" s="72" t="s">
        <v>716</v>
      </c>
      <c r="C987" s="72"/>
      <c r="D987" s="425" t="s">
        <v>717</v>
      </c>
      <c r="E987" s="425" t="s">
        <v>89</v>
      </c>
      <c r="F987" s="86" t="s">
        <v>727</v>
      </c>
      <c r="G987" s="86" t="s">
        <v>728</v>
      </c>
      <c r="H987" s="86" t="s">
        <v>299</v>
      </c>
      <c r="I987" s="86" t="s">
        <v>729</v>
      </c>
      <c r="J987" s="86">
        <v>1.5</v>
      </c>
      <c r="K987" s="381">
        <f t="shared" si="91"/>
        <v>200</v>
      </c>
      <c r="L987" s="75">
        <v>200</v>
      </c>
      <c r="M987" s="75"/>
      <c r="N987" s="76" t="e">
        <f t="shared" si="92"/>
        <v>#DIV/0!</v>
      </c>
      <c r="O987" s="76">
        <f t="shared" si="93"/>
        <v>0</v>
      </c>
      <c r="P987" s="77">
        <f>IF(L987="nio",0,IF(L987&gt;0,VLOOKUP(H987,'3-Productie normen'!A:J,VLOOKUP(L987,'3-Productie normen'!$B$33:$C$38,2,FALSE),FALSE)))/VLOOKUP(B987,'2-Kosten per locatie'!$A$12:$C$33,3,FALSE)</f>
        <v>0</v>
      </c>
      <c r="Q987" s="77">
        <f t="shared" si="94"/>
        <v>0</v>
      </c>
      <c r="R987" s="78" t="str">
        <f>VLOOKUP(H987,'3-Productie normen'!A:L,12,FALSE)</f>
        <v>V</v>
      </c>
      <c r="S987" s="78"/>
      <c r="U987" s="41">
        <f t="shared" si="95"/>
        <v>300</v>
      </c>
    </row>
    <row r="988" spans="1:21" ht="14.1" customHeight="1">
      <c r="A988" s="54">
        <f t="shared" si="90"/>
        <v>988</v>
      </c>
      <c r="B988" s="72" t="s">
        <v>716</v>
      </c>
      <c r="C988" s="72"/>
      <c r="D988" s="425" t="s">
        <v>717</v>
      </c>
      <c r="E988" s="425" t="s">
        <v>89</v>
      </c>
      <c r="F988" s="86" t="s">
        <v>730</v>
      </c>
      <c r="G988" s="86" t="s">
        <v>489</v>
      </c>
      <c r="H988" s="86" t="s">
        <v>100</v>
      </c>
      <c r="I988" s="86" t="s">
        <v>239</v>
      </c>
      <c r="J988" s="86">
        <v>26.9</v>
      </c>
      <c r="K988" s="381">
        <f t="shared" si="91"/>
        <v>0</v>
      </c>
      <c r="L988" s="75" t="s">
        <v>100</v>
      </c>
      <c r="M988" s="75"/>
      <c r="N988" s="76">
        <f t="shared" si="92"/>
        <v>0</v>
      </c>
      <c r="O988" s="76">
        <f t="shared" si="93"/>
        <v>0</v>
      </c>
      <c r="P988" s="77">
        <f>IF(L988="nio",0,IF(L988&gt;0,VLOOKUP(H988,'3-Productie normen'!A:J,VLOOKUP(L988,'3-Productie normen'!$B$33:$C$38,2,FALSE),FALSE)))/VLOOKUP(B988,'2-Kosten per locatie'!$A$12:$C$33,3,FALSE)</f>
        <v>0</v>
      </c>
      <c r="Q988" s="77">
        <f t="shared" si="94"/>
        <v>0</v>
      </c>
      <c r="R988" s="78">
        <f>VLOOKUP(H988,'3-Productie normen'!A:L,12,FALSE)</f>
        <v>0</v>
      </c>
      <c r="S988" s="78"/>
      <c r="U988" s="41">
        <f t="shared" si="95"/>
        <v>0</v>
      </c>
    </row>
    <row r="989" spans="1:21" ht="14.1" customHeight="1">
      <c r="A989" s="54">
        <f t="shared" si="90"/>
        <v>989</v>
      </c>
      <c r="B989" s="72" t="s">
        <v>716</v>
      </c>
      <c r="C989" s="72"/>
      <c r="D989" s="425" t="s">
        <v>717</v>
      </c>
      <c r="E989" s="425" t="s">
        <v>89</v>
      </c>
      <c r="F989" s="86" t="s">
        <v>731</v>
      </c>
      <c r="G989" s="86" t="s">
        <v>289</v>
      </c>
      <c r="H989" s="86" t="s">
        <v>100</v>
      </c>
      <c r="I989" s="86" t="s">
        <v>239</v>
      </c>
      <c r="J989" s="86">
        <v>9.5</v>
      </c>
      <c r="K989" s="381">
        <f t="shared" si="91"/>
        <v>0</v>
      </c>
      <c r="L989" s="75" t="s">
        <v>100</v>
      </c>
      <c r="M989" s="75"/>
      <c r="N989" s="76">
        <f t="shared" si="92"/>
        <v>0</v>
      </c>
      <c r="O989" s="76">
        <f t="shared" si="93"/>
        <v>0</v>
      </c>
      <c r="P989" s="77">
        <f>IF(L989="nio",0,IF(L989&gt;0,VLOOKUP(H989,'3-Productie normen'!A:J,VLOOKUP(L989,'3-Productie normen'!$B$33:$C$38,2,FALSE),FALSE)))/VLOOKUP(B989,'2-Kosten per locatie'!$A$12:$C$33,3,FALSE)</f>
        <v>0</v>
      </c>
      <c r="Q989" s="77">
        <f t="shared" si="94"/>
        <v>0</v>
      </c>
      <c r="R989" s="78">
        <f>VLOOKUP(H989,'3-Productie normen'!A:L,12,FALSE)</f>
        <v>0</v>
      </c>
      <c r="S989" s="78"/>
      <c r="U989" s="41">
        <f t="shared" si="95"/>
        <v>0</v>
      </c>
    </row>
    <row r="990" spans="1:21" ht="14.1" customHeight="1">
      <c r="A990" s="54">
        <f t="shared" si="90"/>
        <v>990</v>
      </c>
      <c r="B990" s="72" t="s">
        <v>716</v>
      </c>
      <c r="C990" s="72"/>
      <c r="D990" s="425" t="s">
        <v>717</v>
      </c>
      <c r="E990" s="425" t="s">
        <v>89</v>
      </c>
      <c r="F990" s="86" t="s">
        <v>732</v>
      </c>
      <c r="G990" s="86" t="s">
        <v>733</v>
      </c>
      <c r="H990" s="86" t="s">
        <v>100</v>
      </c>
      <c r="I990" s="86" t="s">
        <v>233</v>
      </c>
      <c r="J990" s="86">
        <v>6.27</v>
      </c>
      <c r="K990" s="381">
        <f t="shared" si="91"/>
        <v>0</v>
      </c>
      <c r="L990" s="75" t="s">
        <v>100</v>
      </c>
      <c r="M990" s="75"/>
      <c r="N990" s="76">
        <f t="shared" si="92"/>
        <v>0</v>
      </c>
      <c r="O990" s="76">
        <f t="shared" si="93"/>
        <v>0</v>
      </c>
      <c r="P990" s="77">
        <f>IF(L990="nio",0,IF(L990&gt;0,VLOOKUP(H990,'3-Productie normen'!A:J,VLOOKUP(L990,'3-Productie normen'!$B$33:$C$38,2,FALSE),FALSE)))/VLOOKUP(B990,'2-Kosten per locatie'!$A$12:$C$33,3,FALSE)</f>
        <v>0</v>
      </c>
      <c r="Q990" s="77">
        <f t="shared" si="94"/>
        <v>0</v>
      </c>
      <c r="R990" s="78">
        <f>VLOOKUP(H990,'3-Productie normen'!A:L,12,FALSE)</f>
        <v>0</v>
      </c>
      <c r="S990" s="78"/>
      <c r="U990" s="41">
        <f t="shared" si="95"/>
        <v>0</v>
      </c>
    </row>
    <row r="991" spans="1:21" ht="14.1" customHeight="1">
      <c r="A991" s="54">
        <f t="shared" si="90"/>
        <v>991</v>
      </c>
      <c r="B991" s="72" t="s">
        <v>716</v>
      </c>
      <c r="C991" s="72"/>
      <c r="D991" s="425" t="s">
        <v>717</v>
      </c>
      <c r="E991" s="425" t="s">
        <v>89</v>
      </c>
      <c r="F991" s="86" t="s">
        <v>734</v>
      </c>
      <c r="G991" s="86" t="s">
        <v>735</v>
      </c>
      <c r="H991" s="86" t="s">
        <v>100</v>
      </c>
      <c r="I991" s="86" t="s">
        <v>229</v>
      </c>
      <c r="J991" s="86">
        <v>13.3</v>
      </c>
      <c r="K991" s="381">
        <f t="shared" si="91"/>
        <v>0</v>
      </c>
      <c r="L991" s="75" t="s">
        <v>100</v>
      </c>
      <c r="M991" s="75"/>
      <c r="N991" s="76">
        <f t="shared" si="92"/>
        <v>0</v>
      </c>
      <c r="O991" s="76">
        <f t="shared" si="93"/>
        <v>0</v>
      </c>
      <c r="P991" s="77">
        <f>IF(L991="nio",0,IF(L991&gt;0,VLOOKUP(H991,'3-Productie normen'!A:J,VLOOKUP(L991,'3-Productie normen'!$B$33:$C$38,2,FALSE),FALSE)))/VLOOKUP(B991,'2-Kosten per locatie'!$A$12:$C$33,3,FALSE)</f>
        <v>0</v>
      </c>
      <c r="Q991" s="77">
        <f t="shared" si="94"/>
        <v>0</v>
      </c>
      <c r="R991" s="78">
        <f>VLOOKUP(H991,'3-Productie normen'!A:L,12,FALSE)</f>
        <v>0</v>
      </c>
      <c r="S991" s="78"/>
      <c r="U991" s="41">
        <f t="shared" si="95"/>
        <v>0</v>
      </c>
    </row>
    <row r="992" spans="1:21" ht="14.1" customHeight="1">
      <c r="A992" s="54">
        <f t="shared" si="90"/>
        <v>992</v>
      </c>
      <c r="B992" s="72" t="s">
        <v>716</v>
      </c>
      <c r="C992" s="72"/>
      <c r="D992" s="425" t="s">
        <v>717</v>
      </c>
      <c r="E992" s="425" t="s">
        <v>89</v>
      </c>
      <c r="F992" s="86" t="s">
        <v>736</v>
      </c>
      <c r="G992" s="86" t="s">
        <v>737</v>
      </c>
      <c r="H992" s="86" t="s">
        <v>90</v>
      </c>
      <c r="I992" s="86" t="s">
        <v>230</v>
      </c>
      <c r="J992" s="86">
        <v>12</v>
      </c>
      <c r="K992" s="381">
        <f t="shared" si="91"/>
        <v>200</v>
      </c>
      <c r="L992" s="75">
        <v>200</v>
      </c>
      <c r="M992" s="75"/>
      <c r="N992" s="76" t="e">
        <f t="shared" si="92"/>
        <v>#DIV/0!</v>
      </c>
      <c r="O992" s="76">
        <f t="shared" si="93"/>
        <v>0</v>
      </c>
      <c r="P992" s="77">
        <f>IF(L992="nio",0,IF(L992&gt;0,VLOOKUP(H992,'3-Productie normen'!A:J,VLOOKUP(L992,'3-Productie normen'!$B$33:$C$38,2,FALSE),FALSE)))/VLOOKUP(B992,'2-Kosten per locatie'!$A$12:$C$33,3,FALSE)</f>
        <v>0</v>
      </c>
      <c r="Q992" s="77">
        <f t="shared" si="94"/>
        <v>0</v>
      </c>
      <c r="R992" s="78" t="str">
        <f>VLOOKUP(H992,'3-Productie normen'!A:L,12,FALSE)</f>
        <v>V</v>
      </c>
      <c r="S992" s="78"/>
      <c r="U992" s="41">
        <f t="shared" si="95"/>
        <v>2400</v>
      </c>
    </row>
    <row r="993" spans="1:21" ht="14.1" customHeight="1">
      <c r="A993" s="54">
        <f t="shared" si="90"/>
        <v>993</v>
      </c>
      <c r="B993" s="72" t="s">
        <v>716</v>
      </c>
      <c r="C993" s="72"/>
      <c r="D993" s="425" t="s">
        <v>717</v>
      </c>
      <c r="E993" s="425" t="s">
        <v>89</v>
      </c>
      <c r="F993" s="86" t="s">
        <v>738</v>
      </c>
      <c r="G993" s="86" t="s">
        <v>261</v>
      </c>
      <c r="H993" s="86" t="s">
        <v>100</v>
      </c>
      <c r="I993" s="86" t="s">
        <v>239</v>
      </c>
      <c r="J993" s="86">
        <v>7.1</v>
      </c>
      <c r="K993" s="381">
        <f t="shared" si="91"/>
        <v>0</v>
      </c>
      <c r="L993" s="75" t="s">
        <v>100</v>
      </c>
      <c r="M993" s="75"/>
      <c r="N993" s="76">
        <f t="shared" si="92"/>
        <v>0</v>
      </c>
      <c r="O993" s="76">
        <f t="shared" si="93"/>
        <v>0</v>
      </c>
      <c r="P993" s="77">
        <f>IF(L993="nio",0,IF(L993&gt;0,VLOOKUP(H993,'3-Productie normen'!A:J,VLOOKUP(L993,'3-Productie normen'!$B$33:$C$38,2,FALSE),FALSE)))/VLOOKUP(B993,'2-Kosten per locatie'!$A$12:$C$33,3,FALSE)</f>
        <v>0</v>
      </c>
      <c r="Q993" s="77">
        <f t="shared" si="94"/>
        <v>0</v>
      </c>
      <c r="R993" s="78">
        <f>VLOOKUP(H993,'3-Productie normen'!A:L,12,FALSE)</f>
        <v>0</v>
      </c>
      <c r="S993" s="78"/>
      <c r="U993" s="41">
        <f t="shared" si="95"/>
        <v>0</v>
      </c>
    </row>
    <row r="994" spans="1:21" ht="14.1" customHeight="1">
      <c r="A994" s="54">
        <f t="shared" si="90"/>
        <v>994</v>
      </c>
      <c r="B994" s="72" t="s">
        <v>716</v>
      </c>
      <c r="C994" s="72"/>
      <c r="D994" s="425" t="s">
        <v>717</v>
      </c>
      <c r="E994" s="425" t="s">
        <v>89</v>
      </c>
      <c r="F994" s="86" t="s">
        <v>739</v>
      </c>
      <c r="G994" s="86" t="s">
        <v>740</v>
      </c>
      <c r="H994" s="86" t="s">
        <v>17</v>
      </c>
      <c r="I994" s="86" t="s">
        <v>233</v>
      </c>
      <c r="J994" s="86">
        <v>3.2</v>
      </c>
      <c r="K994" s="381">
        <f t="shared" si="91"/>
        <v>200</v>
      </c>
      <c r="L994" s="75">
        <v>200</v>
      </c>
      <c r="M994" s="75"/>
      <c r="N994" s="76" t="e">
        <f t="shared" si="92"/>
        <v>#DIV/0!</v>
      </c>
      <c r="O994" s="76">
        <f t="shared" si="93"/>
        <v>0</v>
      </c>
      <c r="P994" s="77">
        <f>IF(L994="nio",0,IF(L994&gt;0,VLOOKUP(H994,'3-Productie normen'!A:J,VLOOKUP(L994,'3-Productie normen'!$B$33:$C$38,2,FALSE),FALSE)))/VLOOKUP(B994,'2-Kosten per locatie'!$A$12:$C$33,3,FALSE)</f>
        <v>0</v>
      </c>
      <c r="Q994" s="77">
        <f t="shared" si="94"/>
        <v>0</v>
      </c>
      <c r="R994" s="78" t="str">
        <f>VLOOKUP(H994,'3-Productie normen'!A:L,12,FALSE)</f>
        <v>S</v>
      </c>
      <c r="S994" s="78"/>
      <c r="U994" s="41">
        <f t="shared" si="95"/>
        <v>640</v>
      </c>
    </row>
    <row r="995" spans="1:21" ht="14.1" customHeight="1">
      <c r="A995" s="54">
        <f t="shared" si="90"/>
        <v>995</v>
      </c>
      <c r="B995" s="72" t="s">
        <v>716</v>
      </c>
      <c r="C995" s="72"/>
      <c r="D995" s="425" t="s">
        <v>717</v>
      </c>
      <c r="E995" s="425" t="s">
        <v>89</v>
      </c>
      <c r="F995" s="86" t="s">
        <v>741</v>
      </c>
      <c r="G995" s="86" t="s">
        <v>742</v>
      </c>
      <c r="H995" s="86" t="s">
        <v>265</v>
      </c>
      <c r="I995" s="86" t="s">
        <v>229</v>
      </c>
      <c r="J995" s="86">
        <v>65</v>
      </c>
      <c r="K995" s="381">
        <f t="shared" si="91"/>
        <v>0</v>
      </c>
      <c r="L995" s="75" t="s">
        <v>100</v>
      </c>
      <c r="M995" s="75"/>
      <c r="N995" s="76">
        <f t="shared" si="92"/>
        <v>0</v>
      </c>
      <c r="O995" s="76">
        <f t="shared" si="93"/>
        <v>0</v>
      </c>
      <c r="P995" s="77">
        <f>IF(L995="nio",0,IF(L995&gt;0,VLOOKUP(H995,'3-Productie normen'!A:J,VLOOKUP(L995,'3-Productie normen'!$B$33:$C$38,2,FALSE),FALSE)))/VLOOKUP(B995,'2-Kosten per locatie'!$A$12:$C$33,3,FALSE)</f>
        <v>0</v>
      </c>
      <c r="Q995" s="77">
        <f t="shared" si="94"/>
        <v>0</v>
      </c>
      <c r="R995" s="78" t="str">
        <f>VLOOKUP(H995,'3-Productie normen'!A:L,12,FALSE)</f>
        <v>L</v>
      </c>
      <c r="S995" s="78"/>
      <c r="U995" s="41">
        <f t="shared" si="95"/>
        <v>0</v>
      </c>
    </row>
    <row r="996" spans="1:21" ht="14.1" customHeight="1">
      <c r="A996" s="54">
        <f t="shared" si="90"/>
        <v>996</v>
      </c>
      <c r="B996" s="72" t="s">
        <v>716</v>
      </c>
      <c r="C996" s="72"/>
      <c r="D996" s="425" t="s">
        <v>717</v>
      </c>
      <c r="E996" s="425" t="s">
        <v>89</v>
      </c>
      <c r="F996" s="86" t="s">
        <v>743</v>
      </c>
      <c r="G996" s="86" t="s">
        <v>744</v>
      </c>
      <c r="H996" s="86" t="s">
        <v>265</v>
      </c>
      <c r="I996" s="86" t="s">
        <v>229</v>
      </c>
      <c r="J996" s="86">
        <v>65</v>
      </c>
      <c r="K996" s="381">
        <f t="shared" si="91"/>
        <v>0</v>
      </c>
      <c r="L996" s="75" t="s">
        <v>100</v>
      </c>
      <c r="M996" s="75"/>
      <c r="N996" s="76">
        <f t="shared" si="92"/>
        <v>0</v>
      </c>
      <c r="O996" s="76">
        <f t="shared" si="93"/>
        <v>0</v>
      </c>
      <c r="P996" s="77">
        <f>IF(L996="nio",0,IF(L996&gt;0,VLOOKUP(H996,'3-Productie normen'!A:J,VLOOKUP(L996,'3-Productie normen'!$B$33:$C$38,2,FALSE),FALSE)))/VLOOKUP(B996,'2-Kosten per locatie'!$A$12:$C$33,3,FALSE)</f>
        <v>0</v>
      </c>
      <c r="Q996" s="77">
        <f t="shared" si="94"/>
        <v>0</v>
      </c>
      <c r="R996" s="78" t="str">
        <f>VLOOKUP(H996,'3-Productie normen'!A:L,12,FALSE)</f>
        <v>L</v>
      </c>
      <c r="S996" s="78"/>
      <c r="U996" s="41">
        <f t="shared" si="95"/>
        <v>0</v>
      </c>
    </row>
    <row r="997" spans="1:21" ht="14.1" customHeight="1">
      <c r="A997" s="54">
        <f t="shared" si="90"/>
        <v>997</v>
      </c>
      <c r="B997" s="72" t="s">
        <v>716</v>
      </c>
      <c r="C997" s="72"/>
      <c r="D997" s="425" t="s">
        <v>717</v>
      </c>
      <c r="E997" s="425" t="s">
        <v>89</v>
      </c>
      <c r="F997" s="86" t="s">
        <v>745</v>
      </c>
      <c r="G997" s="86" t="s">
        <v>249</v>
      </c>
      <c r="H997" s="86" t="s">
        <v>17</v>
      </c>
      <c r="I997" s="86" t="s">
        <v>233</v>
      </c>
      <c r="J997" s="86">
        <v>7</v>
      </c>
      <c r="K997" s="381">
        <f t="shared" si="91"/>
        <v>200</v>
      </c>
      <c r="L997" s="75">
        <v>200</v>
      </c>
      <c r="M997" s="75"/>
      <c r="N997" s="76" t="e">
        <f t="shared" si="92"/>
        <v>#DIV/0!</v>
      </c>
      <c r="O997" s="76">
        <f t="shared" si="93"/>
        <v>0</v>
      </c>
      <c r="P997" s="77">
        <f>IF(L997="nio",0,IF(L997&gt;0,VLOOKUP(H997,'3-Productie normen'!A:J,VLOOKUP(L997,'3-Productie normen'!$B$33:$C$38,2,FALSE),FALSE)))/VLOOKUP(B997,'2-Kosten per locatie'!$A$12:$C$33,3,FALSE)</f>
        <v>0</v>
      </c>
      <c r="Q997" s="77">
        <f t="shared" si="94"/>
        <v>0</v>
      </c>
      <c r="R997" s="78" t="str">
        <f>VLOOKUP(H997,'3-Productie normen'!A:L,12,FALSE)</f>
        <v>S</v>
      </c>
      <c r="S997" s="78"/>
      <c r="U997" s="41">
        <f t="shared" si="95"/>
        <v>1400</v>
      </c>
    </row>
    <row r="998" spans="1:21" ht="14.1" customHeight="1">
      <c r="A998" s="54">
        <f t="shared" si="90"/>
        <v>998</v>
      </c>
      <c r="B998" s="72" t="s">
        <v>716</v>
      </c>
      <c r="C998" s="72"/>
      <c r="D998" s="425" t="s">
        <v>717</v>
      </c>
      <c r="E998" s="425" t="s">
        <v>89</v>
      </c>
      <c r="F998" s="86" t="s">
        <v>746</v>
      </c>
      <c r="G998" s="86" t="s">
        <v>747</v>
      </c>
      <c r="H998" s="86" t="s">
        <v>265</v>
      </c>
      <c r="I998" s="86" t="s">
        <v>229</v>
      </c>
      <c r="J998" s="86">
        <v>65</v>
      </c>
      <c r="K998" s="381">
        <f t="shared" si="91"/>
        <v>200</v>
      </c>
      <c r="L998" s="75">
        <v>200</v>
      </c>
      <c r="M998" s="75"/>
      <c r="N998" s="76" t="e">
        <f t="shared" si="92"/>
        <v>#DIV/0!</v>
      </c>
      <c r="O998" s="76">
        <f t="shared" si="93"/>
        <v>0</v>
      </c>
      <c r="P998" s="77">
        <f>IF(L998="nio",0,IF(L998&gt;0,VLOOKUP(H998,'3-Productie normen'!A:J,VLOOKUP(L998,'3-Productie normen'!$B$33:$C$38,2,FALSE),FALSE)))/VLOOKUP(B998,'2-Kosten per locatie'!$A$12:$C$33,3,FALSE)</f>
        <v>0</v>
      </c>
      <c r="Q998" s="77">
        <f t="shared" si="94"/>
        <v>0</v>
      </c>
      <c r="R998" s="78" t="str">
        <f>VLOOKUP(H998,'3-Productie normen'!A:L,12,FALSE)</f>
        <v>L</v>
      </c>
      <c r="S998" s="78"/>
      <c r="U998" s="41">
        <f t="shared" si="95"/>
        <v>13000</v>
      </c>
    </row>
    <row r="999" spans="1:21" ht="14.1" customHeight="1">
      <c r="A999" s="54">
        <f t="shared" si="90"/>
        <v>999</v>
      </c>
      <c r="B999" s="72" t="s">
        <v>716</v>
      </c>
      <c r="C999" s="72"/>
      <c r="D999" s="425" t="s">
        <v>717</v>
      </c>
      <c r="E999" s="425" t="s">
        <v>89</v>
      </c>
      <c r="F999" s="86" t="s">
        <v>748</v>
      </c>
      <c r="G999" s="86" t="s">
        <v>749</v>
      </c>
      <c r="H999" s="86" t="s">
        <v>265</v>
      </c>
      <c r="I999" s="86" t="s">
        <v>229</v>
      </c>
      <c r="J999" s="86">
        <v>65</v>
      </c>
      <c r="K999" s="381">
        <f t="shared" si="91"/>
        <v>200</v>
      </c>
      <c r="L999" s="75">
        <v>200</v>
      </c>
      <c r="M999" s="75"/>
      <c r="N999" s="76" t="e">
        <f t="shared" si="92"/>
        <v>#DIV/0!</v>
      </c>
      <c r="O999" s="76">
        <f t="shared" si="93"/>
        <v>0</v>
      </c>
      <c r="P999" s="77">
        <f>IF(L999="nio",0,IF(L999&gt;0,VLOOKUP(H999,'3-Productie normen'!A:J,VLOOKUP(L999,'3-Productie normen'!$B$33:$C$38,2,FALSE),FALSE)))/VLOOKUP(B999,'2-Kosten per locatie'!$A$12:$C$33,3,FALSE)</f>
        <v>0</v>
      </c>
      <c r="Q999" s="77">
        <f t="shared" si="94"/>
        <v>0</v>
      </c>
      <c r="R999" s="78" t="str">
        <f>VLOOKUP(H999,'3-Productie normen'!A:L,12,FALSE)</f>
        <v>L</v>
      </c>
      <c r="S999" s="78"/>
      <c r="U999" s="41">
        <f t="shared" si="95"/>
        <v>13000</v>
      </c>
    </row>
    <row r="1000" spans="1:21" ht="14.1" customHeight="1">
      <c r="A1000" s="54">
        <f t="shared" si="90"/>
        <v>1000</v>
      </c>
      <c r="B1000" s="72" t="s">
        <v>716</v>
      </c>
      <c r="C1000" s="72"/>
      <c r="D1000" s="425" t="s">
        <v>717</v>
      </c>
      <c r="E1000" s="425" t="s">
        <v>89</v>
      </c>
      <c r="F1000" s="86" t="s">
        <v>750</v>
      </c>
      <c r="G1000" s="86" t="s">
        <v>751</v>
      </c>
      <c r="H1000" s="86" t="s">
        <v>17</v>
      </c>
      <c r="I1000" s="86" t="s">
        <v>233</v>
      </c>
      <c r="J1000" s="86">
        <v>7</v>
      </c>
      <c r="K1000" s="381">
        <f t="shared" si="91"/>
        <v>200</v>
      </c>
      <c r="L1000" s="75">
        <v>200</v>
      </c>
      <c r="M1000" s="75"/>
      <c r="N1000" s="76" t="e">
        <f t="shared" si="92"/>
        <v>#DIV/0!</v>
      </c>
      <c r="O1000" s="76">
        <f t="shared" si="93"/>
        <v>0</v>
      </c>
      <c r="P1000" s="77">
        <f>IF(L1000="nio",0,IF(L1000&gt;0,VLOOKUP(H1000,'3-Productie normen'!A:J,VLOOKUP(L1000,'3-Productie normen'!$B$33:$C$38,2,FALSE),FALSE)))/VLOOKUP(B1000,'2-Kosten per locatie'!$A$12:$C$33,3,FALSE)</f>
        <v>0</v>
      </c>
      <c r="Q1000" s="77">
        <f t="shared" si="94"/>
        <v>0</v>
      </c>
      <c r="R1000" s="78" t="str">
        <f>VLOOKUP(H1000,'3-Productie normen'!A:L,12,FALSE)</f>
        <v>S</v>
      </c>
      <c r="S1000" s="78"/>
      <c r="U1000" s="41">
        <f t="shared" si="95"/>
        <v>1400</v>
      </c>
    </row>
    <row r="1001" spans="1:21" ht="14.1" customHeight="1">
      <c r="A1001" s="54">
        <f t="shared" si="90"/>
        <v>1001</v>
      </c>
      <c r="B1001" s="72" t="s">
        <v>716</v>
      </c>
      <c r="C1001" s="72"/>
      <c r="D1001" s="425" t="s">
        <v>717</v>
      </c>
      <c r="E1001" s="425" t="s">
        <v>89</v>
      </c>
      <c r="F1001" s="86" t="s">
        <v>752</v>
      </c>
      <c r="G1001" s="86" t="s">
        <v>753</v>
      </c>
      <c r="H1001" s="86" t="s">
        <v>256</v>
      </c>
      <c r="I1001" s="86" t="s">
        <v>229</v>
      </c>
      <c r="J1001" s="86">
        <v>12.45</v>
      </c>
      <c r="K1001" s="381">
        <f t="shared" si="91"/>
        <v>200</v>
      </c>
      <c r="L1001" s="75">
        <v>200</v>
      </c>
      <c r="M1001" s="75"/>
      <c r="N1001" s="76" t="e">
        <f t="shared" si="92"/>
        <v>#DIV/0!</v>
      </c>
      <c r="O1001" s="76">
        <f t="shared" si="93"/>
        <v>0</v>
      </c>
      <c r="P1001" s="77">
        <f>IF(L1001="nio",0,IF(L1001&gt;0,VLOOKUP(H1001,'3-Productie normen'!A:J,VLOOKUP(L1001,'3-Productie normen'!$B$33:$C$38,2,FALSE),FALSE)))/VLOOKUP(B1001,'2-Kosten per locatie'!$A$12:$C$33,3,FALSE)</f>
        <v>0</v>
      </c>
      <c r="Q1001" s="77">
        <f t="shared" si="94"/>
        <v>0</v>
      </c>
      <c r="R1001" s="78" t="str">
        <f>VLOOKUP(H1001,'3-Productie normen'!A:L,12,FALSE)</f>
        <v>V</v>
      </c>
      <c r="S1001" s="78"/>
      <c r="U1001" s="41">
        <f t="shared" si="95"/>
        <v>2490</v>
      </c>
    </row>
    <row r="1002" spans="1:21" ht="14.1" customHeight="1">
      <c r="A1002" s="54">
        <f t="shared" si="90"/>
        <v>1002</v>
      </c>
      <c r="B1002" s="72" t="s">
        <v>754</v>
      </c>
      <c r="C1002" s="72"/>
      <c r="D1002" s="425" t="s">
        <v>717</v>
      </c>
      <c r="E1002" s="425" t="s">
        <v>89</v>
      </c>
      <c r="F1002" s="86" t="s">
        <v>755</v>
      </c>
      <c r="G1002" s="86" t="s">
        <v>756</v>
      </c>
      <c r="H1002" s="86" t="s">
        <v>246</v>
      </c>
      <c r="I1002" s="86" t="s">
        <v>229</v>
      </c>
      <c r="J1002" s="86">
        <v>60.5</v>
      </c>
      <c r="K1002" s="381">
        <f t="shared" si="91"/>
        <v>255</v>
      </c>
      <c r="L1002" s="75">
        <v>255</v>
      </c>
      <c r="M1002" s="75"/>
      <c r="N1002" s="76" t="e">
        <f t="shared" si="92"/>
        <v>#DIV/0!</v>
      </c>
      <c r="O1002" s="76">
        <f t="shared" si="93"/>
        <v>0</v>
      </c>
      <c r="P1002" s="77">
        <f>IF(L1002="nio",0,IF(L1002&gt;0,VLOOKUP(H1002,'3-Productie normen'!A:J,VLOOKUP(L1002,'3-Productie normen'!$B$33:$C$38,2,FALSE),FALSE)))/VLOOKUP(B1002,'2-Kosten per locatie'!$A$12:$C$33,3,FALSE)</f>
        <v>0</v>
      </c>
      <c r="Q1002" s="77">
        <f t="shared" si="94"/>
        <v>0</v>
      </c>
      <c r="R1002" s="78" t="str">
        <f>VLOOKUP(H1002,'3-Productie normen'!A:L,12,FALSE)</f>
        <v>V</v>
      </c>
      <c r="S1002" s="78"/>
      <c r="U1002" s="41">
        <f t="shared" si="95"/>
        <v>15427.5</v>
      </c>
    </row>
    <row r="1003" spans="1:21" ht="14.1" customHeight="1">
      <c r="A1003" s="54">
        <f t="shared" si="90"/>
        <v>1003</v>
      </c>
      <c r="B1003" s="72" t="s">
        <v>754</v>
      </c>
      <c r="C1003" s="72"/>
      <c r="D1003" s="425" t="s">
        <v>717</v>
      </c>
      <c r="E1003" s="425" t="s">
        <v>89</v>
      </c>
      <c r="F1003" s="86" t="s">
        <v>757</v>
      </c>
      <c r="G1003" s="86" t="s">
        <v>756</v>
      </c>
      <c r="H1003" s="86" t="s">
        <v>246</v>
      </c>
      <c r="I1003" s="86" t="s">
        <v>229</v>
      </c>
      <c r="J1003" s="86">
        <v>6.5</v>
      </c>
      <c r="K1003" s="381">
        <f t="shared" si="91"/>
        <v>255</v>
      </c>
      <c r="L1003" s="75">
        <v>255</v>
      </c>
      <c r="M1003" s="75"/>
      <c r="N1003" s="76" t="e">
        <f t="shared" si="92"/>
        <v>#DIV/0!</v>
      </c>
      <c r="O1003" s="76">
        <f t="shared" si="93"/>
        <v>0</v>
      </c>
      <c r="P1003" s="77">
        <f>IF(L1003="nio",0,IF(L1003&gt;0,VLOOKUP(H1003,'3-Productie normen'!A:J,VLOOKUP(L1003,'3-Productie normen'!$B$33:$C$38,2,FALSE),FALSE)))/VLOOKUP(B1003,'2-Kosten per locatie'!$A$12:$C$33,3,FALSE)</f>
        <v>0</v>
      </c>
      <c r="Q1003" s="77">
        <f t="shared" si="94"/>
        <v>0</v>
      </c>
      <c r="R1003" s="78" t="str">
        <f>VLOOKUP(H1003,'3-Productie normen'!A:L,12,FALSE)</f>
        <v>V</v>
      </c>
      <c r="S1003" s="78"/>
      <c r="U1003" s="41">
        <f t="shared" si="95"/>
        <v>1657.5</v>
      </c>
    </row>
    <row r="1004" spans="1:21" ht="14.1" customHeight="1">
      <c r="A1004" s="54">
        <f t="shared" si="90"/>
        <v>1004</v>
      </c>
      <c r="B1004" s="72" t="s">
        <v>716</v>
      </c>
      <c r="C1004" s="72"/>
      <c r="D1004" s="425" t="s">
        <v>717</v>
      </c>
      <c r="E1004" s="425" t="s">
        <v>89</v>
      </c>
      <c r="F1004" s="86" t="s">
        <v>758</v>
      </c>
      <c r="G1004" s="86" t="s">
        <v>759</v>
      </c>
      <c r="H1004" s="86" t="s">
        <v>17</v>
      </c>
      <c r="I1004" s="86" t="s">
        <v>233</v>
      </c>
      <c r="J1004" s="86">
        <v>12.35</v>
      </c>
      <c r="K1004" s="381">
        <f t="shared" si="91"/>
        <v>200</v>
      </c>
      <c r="L1004" s="75">
        <v>200</v>
      </c>
      <c r="M1004" s="75"/>
      <c r="N1004" s="76" t="e">
        <f t="shared" si="92"/>
        <v>#DIV/0!</v>
      </c>
      <c r="O1004" s="76">
        <f t="shared" si="93"/>
        <v>0</v>
      </c>
      <c r="P1004" s="77">
        <f>IF(L1004="nio",0,IF(L1004&gt;0,VLOOKUP(H1004,'3-Productie normen'!A:J,VLOOKUP(L1004,'3-Productie normen'!$B$33:$C$38,2,FALSE),FALSE)))/VLOOKUP(B1004,'2-Kosten per locatie'!$A$12:$C$33,3,FALSE)</f>
        <v>0</v>
      </c>
      <c r="Q1004" s="77">
        <f t="shared" si="94"/>
        <v>0</v>
      </c>
      <c r="R1004" s="78" t="str">
        <f>VLOOKUP(H1004,'3-Productie normen'!A:L,12,FALSE)</f>
        <v>S</v>
      </c>
      <c r="S1004" s="78"/>
      <c r="U1004" s="41">
        <f t="shared" si="95"/>
        <v>2470</v>
      </c>
    </row>
    <row r="1005" spans="1:21" ht="14.1" customHeight="1">
      <c r="A1005" s="54">
        <f t="shared" si="90"/>
        <v>1005</v>
      </c>
      <c r="B1005" s="72" t="s">
        <v>716</v>
      </c>
      <c r="C1005" s="72"/>
      <c r="D1005" s="425" t="s">
        <v>717</v>
      </c>
      <c r="E1005" s="425" t="s">
        <v>89</v>
      </c>
      <c r="F1005" s="86" t="s">
        <v>760</v>
      </c>
      <c r="G1005" s="86" t="s">
        <v>761</v>
      </c>
      <c r="H1005" s="86" t="s">
        <v>259</v>
      </c>
      <c r="I1005" s="86" t="s">
        <v>229</v>
      </c>
      <c r="J1005" s="86">
        <v>76.8</v>
      </c>
      <c r="K1005" s="381">
        <f t="shared" si="91"/>
        <v>200</v>
      </c>
      <c r="L1005" s="75">
        <v>200</v>
      </c>
      <c r="M1005" s="75"/>
      <c r="N1005" s="76" t="e">
        <f t="shared" si="92"/>
        <v>#DIV/0!</v>
      </c>
      <c r="O1005" s="76">
        <f t="shared" si="93"/>
        <v>0</v>
      </c>
      <c r="P1005" s="77">
        <f>IF(L1005="nio",0,IF(L1005&gt;0,VLOOKUP(H1005,'3-Productie normen'!A:J,VLOOKUP(L1005,'3-Productie normen'!$B$33:$C$38,2,FALSE),FALSE)))/VLOOKUP(B1005,'2-Kosten per locatie'!$A$12:$C$33,3,FALSE)</f>
        <v>0</v>
      </c>
      <c r="Q1005" s="77">
        <f t="shared" si="94"/>
        <v>0</v>
      </c>
      <c r="R1005" s="78" t="str">
        <f>VLOOKUP(H1005,'3-Productie normen'!A:L,12,FALSE)</f>
        <v>V</v>
      </c>
      <c r="S1005" s="78"/>
      <c r="U1005" s="41">
        <f t="shared" si="95"/>
        <v>15360</v>
      </c>
    </row>
    <row r="1006" spans="1:21" ht="14.1" customHeight="1">
      <c r="A1006" s="54">
        <f t="shared" si="90"/>
        <v>1006</v>
      </c>
      <c r="B1006" s="72" t="s">
        <v>716</v>
      </c>
      <c r="C1006" s="72"/>
      <c r="D1006" s="425" t="s">
        <v>717</v>
      </c>
      <c r="E1006" s="425" t="s">
        <v>89</v>
      </c>
      <c r="F1006" s="86" t="s">
        <v>762</v>
      </c>
      <c r="G1006" s="86" t="s">
        <v>761</v>
      </c>
      <c r="H1006" s="86" t="s">
        <v>259</v>
      </c>
      <c r="I1006" s="86" t="s">
        <v>229</v>
      </c>
      <c r="J1006" s="86">
        <v>240</v>
      </c>
      <c r="K1006" s="381">
        <f t="shared" si="91"/>
        <v>200</v>
      </c>
      <c r="L1006" s="75">
        <v>200</v>
      </c>
      <c r="M1006" s="75"/>
      <c r="N1006" s="76" t="e">
        <f t="shared" si="92"/>
        <v>#DIV/0!</v>
      </c>
      <c r="O1006" s="76">
        <f t="shared" si="93"/>
        <v>0</v>
      </c>
      <c r="P1006" s="77">
        <f>IF(L1006="nio",0,IF(L1006&gt;0,VLOOKUP(H1006,'3-Productie normen'!A:J,VLOOKUP(L1006,'3-Productie normen'!$B$33:$C$38,2,FALSE),FALSE)))/VLOOKUP(B1006,'2-Kosten per locatie'!$A$12:$C$33,3,FALSE)</f>
        <v>0</v>
      </c>
      <c r="Q1006" s="77">
        <f t="shared" si="94"/>
        <v>0</v>
      </c>
      <c r="R1006" s="78" t="str">
        <f>VLOOKUP(H1006,'3-Productie normen'!A:L,12,FALSE)</f>
        <v>V</v>
      </c>
      <c r="S1006" s="78"/>
      <c r="U1006" s="41">
        <f t="shared" si="95"/>
        <v>48000</v>
      </c>
    </row>
    <row r="1007" spans="1:21" ht="14.1" customHeight="1">
      <c r="A1007" s="54">
        <f t="shared" si="90"/>
        <v>1007</v>
      </c>
      <c r="B1007" s="72" t="s">
        <v>716</v>
      </c>
      <c r="C1007" s="72"/>
      <c r="D1007" s="425" t="s">
        <v>717</v>
      </c>
      <c r="E1007" s="425" t="s">
        <v>89</v>
      </c>
      <c r="F1007" s="86" t="s">
        <v>763</v>
      </c>
      <c r="G1007" s="86" t="s">
        <v>751</v>
      </c>
      <c r="H1007" s="86" t="s">
        <v>17</v>
      </c>
      <c r="I1007" s="86" t="s">
        <v>229</v>
      </c>
      <c r="J1007" s="86">
        <v>9.25</v>
      </c>
      <c r="K1007" s="381">
        <f t="shared" si="91"/>
        <v>200</v>
      </c>
      <c r="L1007" s="75">
        <v>200</v>
      </c>
      <c r="M1007" s="75"/>
      <c r="N1007" s="76" t="e">
        <f t="shared" si="92"/>
        <v>#DIV/0!</v>
      </c>
      <c r="O1007" s="76">
        <f t="shared" si="93"/>
        <v>0</v>
      </c>
      <c r="P1007" s="77">
        <f>IF(L1007="nio",0,IF(L1007&gt;0,VLOOKUP(H1007,'3-Productie normen'!A:J,VLOOKUP(L1007,'3-Productie normen'!$B$33:$C$38,2,FALSE),FALSE)))/VLOOKUP(B1007,'2-Kosten per locatie'!$A$12:$C$33,3,FALSE)</f>
        <v>0</v>
      </c>
      <c r="Q1007" s="77">
        <f t="shared" si="94"/>
        <v>0</v>
      </c>
      <c r="R1007" s="78" t="str">
        <f>VLOOKUP(H1007,'3-Productie normen'!A:L,12,FALSE)</f>
        <v>S</v>
      </c>
      <c r="S1007" s="78"/>
      <c r="U1007" s="41">
        <f t="shared" si="95"/>
        <v>1850</v>
      </c>
    </row>
    <row r="1008" spans="1:21" ht="14.1" customHeight="1">
      <c r="A1008" s="54">
        <f t="shared" si="90"/>
        <v>1008</v>
      </c>
      <c r="B1008" s="72" t="s">
        <v>716</v>
      </c>
      <c r="C1008" s="72"/>
      <c r="D1008" s="425" t="s">
        <v>717</v>
      </c>
      <c r="E1008" s="425" t="s">
        <v>89</v>
      </c>
      <c r="F1008" s="86" t="s">
        <v>764</v>
      </c>
      <c r="G1008" s="86" t="s">
        <v>765</v>
      </c>
      <c r="H1008" s="86" t="s">
        <v>259</v>
      </c>
      <c r="I1008" s="86" t="s">
        <v>229</v>
      </c>
      <c r="J1008" s="86">
        <v>38.799999999999997</v>
      </c>
      <c r="K1008" s="381">
        <f t="shared" si="91"/>
        <v>200</v>
      </c>
      <c r="L1008" s="75">
        <v>200</v>
      </c>
      <c r="M1008" s="75"/>
      <c r="N1008" s="76" t="e">
        <f t="shared" si="92"/>
        <v>#DIV/0!</v>
      </c>
      <c r="O1008" s="76">
        <f t="shared" si="93"/>
        <v>0</v>
      </c>
      <c r="P1008" s="77">
        <f>IF(L1008="nio",0,IF(L1008&gt;0,VLOOKUP(H1008,'3-Productie normen'!A:J,VLOOKUP(L1008,'3-Productie normen'!$B$33:$C$38,2,FALSE),FALSE)))/VLOOKUP(B1008,'2-Kosten per locatie'!$A$12:$C$33,3,FALSE)</f>
        <v>0</v>
      </c>
      <c r="Q1008" s="77">
        <f t="shared" si="94"/>
        <v>0</v>
      </c>
      <c r="R1008" s="78" t="str">
        <f>VLOOKUP(H1008,'3-Productie normen'!A:L,12,FALSE)</f>
        <v>V</v>
      </c>
      <c r="S1008" s="78"/>
      <c r="U1008" s="41">
        <f t="shared" si="95"/>
        <v>7759.9999999999991</v>
      </c>
    </row>
    <row r="1009" spans="1:21" ht="14.1" customHeight="1">
      <c r="A1009" s="54">
        <f t="shared" si="90"/>
        <v>1009</v>
      </c>
      <c r="B1009" s="72" t="s">
        <v>716</v>
      </c>
      <c r="C1009" s="72"/>
      <c r="D1009" s="425" t="s">
        <v>717</v>
      </c>
      <c r="E1009" s="425" t="s">
        <v>89</v>
      </c>
      <c r="F1009" s="86" t="s">
        <v>766</v>
      </c>
      <c r="G1009" s="86" t="s">
        <v>767</v>
      </c>
      <c r="H1009" s="86" t="s">
        <v>90</v>
      </c>
      <c r="I1009" s="86" t="s">
        <v>230</v>
      </c>
      <c r="J1009" s="86">
        <v>12.3</v>
      </c>
      <c r="K1009" s="381">
        <f t="shared" si="91"/>
        <v>200</v>
      </c>
      <c r="L1009" s="75">
        <v>200</v>
      </c>
      <c r="M1009" s="75"/>
      <c r="N1009" s="76" t="e">
        <f t="shared" si="92"/>
        <v>#DIV/0!</v>
      </c>
      <c r="O1009" s="76">
        <f t="shared" si="93"/>
        <v>0</v>
      </c>
      <c r="P1009" s="77">
        <f>IF(L1009="nio",0,IF(L1009&gt;0,VLOOKUP(H1009,'3-Productie normen'!A:J,VLOOKUP(L1009,'3-Productie normen'!$B$33:$C$38,2,FALSE),FALSE)))/VLOOKUP(B1009,'2-Kosten per locatie'!$A$12:$C$33,3,FALSE)</f>
        <v>0</v>
      </c>
      <c r="Q1009" s="77">
        <f t="shared" si="94"/>
        <v>0</v>
      </c>
      <c r="R1009" s="78" t="str">
        <f>VLOOKUP(H1009,'3-Productie normen'!A:L,12,FALSE)</f>
        <v>V</v>
      </c>
      <c r="S1009" s="78"/>
      <c r="U1009" s="41">
        <f t="shared" si="95"/>
        <v>2460</v>
      </c>
    </row>
    <row r="1010" spans="1:21" ht="14.1" customHeight="1">
      <c r="A1010" s="54">
        <f t="shared" si="90"/>
        <v>1010</v>
      </c>
      <c r="B1010" s="72" t="s">
        <v>716</v>
      </c>
      <c r="C1010" s="72"/>
      <c r="D1010" s="425" t="s">
        <v>717</v>
      </c>
      <c r="E1010" s="425" t="s">
        <v>89</v>
      </c>
      <c r="F1010" s="86" t="s">
        <v>768</v>
      </c>
      <c r="G1010" s="86" t="s">
        <v>769</v>
      </c>
      <c r="H1010" s="86" t="s">
        <v>256</v>
      </c>
      <c r="I1010" s="86" t="s">
        <v>229</v>
      </c>
      <c r="J1010" s="86">
        <v>19.7</v>
      </c>
      <c r="K1010" s="381">
        <f t="shared" si="91"/>
        <v>200</v>
      </c>
      <c r="L1010" s="75">
        <v>200</v>
      </c>
      <c r="M1010" s="75"/>
      <c r="N1010" s="76" t="e">
        <f t="shared" si="92"/>
        <v>#DIV/0!</v>
      </c>
      <c r="O1010" s="76">
        <f t="shared" si="93"/>
        <v>0</v>
      </c>
      <c r="P1010" s="77">
        <f>IF(L1010="nio",0,IF(L1010&gt;0,VLOOKUP(H1010,'3-Productie normen'!A:J,VLOOKUP(L1010,'3-Productie normen'!$B$33:$C$38,2,FALSE),FALSE)))/VLOOKUP(B1010,'2-Kosten per locatie'!$A$12:$C$33,3,FALSE)</f>
        <v>0</v>
      </c>
      <c r="Q1010" s="77">
        <f t="shared" si="94"/>
        <v>0</v>
      </c>
      <c r="R1010" s="78" t="str">
        <f>VLOOKUP(H1010,'3-Productie normen'!A:L,12,FALSE)</f>
        <v>V</v>
      </c>
      <c r="S1010" s="78"/>
      <c r="U1010" s="41">
        <f t="shared" si="95"/>
        <v>3940</v>
      </c>
    </row>
    <row r="1011" spans="1:21" ht="14.1" customHeight="1">
      <c r="A1011" s="54">
        <f t="shared" si="90"/>
        <v>1011</v>
      </c>
      <c r="B1011" s="72" t="s">
        <v>716</v>
      </c>
      <c r="C1011" s="72"/>
      <c r="D1011" s="425" t="s">
        <v>717</v>
      </c>
      <c r="E1011" s="425" t="s">
        <v>89</v>
      </c>
      <c r="F1011" s="86" t="s">
        <v>770</v>
      </c>
      <c r="G1011" s="86" t="s">
        <v>771</v>
      </c>
      <c r="H1011" s="86" t="s">
        <v>100</v>
      </c>
      <c r="I1011" s="86" t="s">
        <v>229</v>
      </c>
      <c r="J1011" s="86">
        <v>11.5</v>
      </c>
      <c r="K1011" s="381">
        <f t="shared" si="91"/>
        <v>0</v>
      </c>
      <c r="L1011" s="75" t="s">
        <v>100</v>
      </c>
      <c r="M1011" s="75"/>
      <c r="N1011" s="76">
        <f t="shared" si="92"/>
        <v>0</v>
      </c>
      <c r="O1011" s="76">
        <f t="shared" si="93"/>
        <v>0</v>
      </c>
      <c r="P1011" s="77">
        <f>IF(L1011="nio",0,IF(L1011&gt;0,VLOOKUP(H1011,'3-Productie normen'!A:J,VLOOKUP(L1011,'3-Productie normen'!$B$33:$C$38,2,FALSE),FALSE)))/VLOOKUP(B1011,'2-Kosten per locatie'!$A$12:$C$33,3,FALSE)</f>
        <v>0</v>
      </c>
      <c r="Q1011" s="77">
        <f t="shared" si="94"/>
        <v>0</v>
      </c>
      <c r="R1011" s="78">
        <f>VLOOKUP(H1011,'3-Productie normen'!A:L,12,FALSE)</f>
        <v>0</v>
      </c>
      <c r="S1011" s="78"/>
      <c r="U1011" s="41">
        <f t="shared" si="95"/>
        <v>0</v>
      </c>
    </row>
    <row r="1012" spans="1:21" ht="14.1" customHeight="1">
      <c r="A1012" s="54">
        <f t="shared" si="90"/>
        <v>1012</v>
      </c>
      <c r="B1012" s="72" t="s">
        <v>716</v>
      </c>
      <c r="C1012" s="72"/>
      <c r="D1012" s="425" t="s">
        <v>717</v>
      </c>
      <c r="E1012" s="425" t="s">
        <v>89</v>
      </c>
      <c r="F1012" s="86" t="s">
        <v>772</v>
      </c>
      <c r="G1012" s="86" t="s">
        <v>773</v>
      </c>
      <c r="H1012" s="86" t="s">
        <v>259</v>
      </c>
      <c r="I1012" s="86" t="s">
        <v>229</v>
      </c>
      <c r="J1012" s="86">
        <v>12</v>
      </c>
      <c r="K1012" s="381">
        <f t="shared" si="91"/>
        <v>200</v>
      </c>
      <c r="L1012" s="75">
        <v>200</v>
      </c>
      <c r="M1012" s="75"/>
      <c r="N1012" s="76" t="e">
        <f t="shared" si="92"/>
        <v>#DIV/0!</v>
      </c>
      <c r="O1012" s="76">
        <f t="shared" si="93"/>
        <v>0</v>
      </c>
      <c r="P1012" s="77">
        <f>IF(L1012="nio",0,IF(L1012&gt;0,VLOOKUP(H1012,'3-Productie normen'!A:J,VLOOKUP(L1012,'3-Productie normen'!$B$33:$C$38,2,FALSE),FALSE)))/VLOOKUP(B1012,'2-Kosten per locatie'!$A$12:$C$33,3,FALSE)</f>
        <v>0</v>
      </c>
      <c r="Q1012" s="77">
        <f t="shared" si="94"/>
        <v>0</v>
      </c>
      <c r="R1012" s="78" t="str">
        <f>VLOOKUP(H1012,'3-Productie normen'!A:L,12,FALSE)</f>
        <v>V</v>
      </c>
      <c r="S1012" s="78"/>
      <c r="U1012" s="41">
        <f t="shared" si="95"/>
        <v>2400</v>
      </c>
    </row>
    <row r="1013" spans="1:21" ht="14.1" customHeight="1">
      <c r="A1013" s="54">
        <f t="shared" si="90"/>
        <v>1013</v>
      </c>
      <c r="B1013" s="72" t="s">
        <v>716</v>
      </c>
      <c r="C1013" s="72"/>
      <c r="D1013" s="425" t="s">
        <v>717</v>
      </c>
      <c r="E1013" s="425" t="s">
        <v>89</v>
      </c>
      <c r="F1013" s="86" t="s">
        <v>774</v>
      </c>
      <c r="G1013" s="86" t="s">
        <v>775</v>
      </c>
      <c r="H1013" s="86" t="s">
        <v>177</v>
      </c>
      <c r="I1013" s="86" t="s">
        <v>229</v>
      </c>
      <c r="J1013" s="86">
        <v>12</v>
      </c>
      <c r="K1013" s="381">
        <f t="shared" si="91"/>
        <v>200</v>
      </c>
      <c r="L1013" s="75">
        <v>200</v>
      </c>
      <c r="M1013" s="75"/>
      <c r="N1013" s="76" t="e">
        <f t="shared" si="92"/>
        <v>#DIV/0!</v>
      </c>
      <c r="O1013" s="76">
        <f t="shared" si="93"/>
        <v>0</v>
      </c>
      <c r="P1013" s="77">
        <f>IF(L1013="nio",0,IF(L1013&gt;0,VLOOKUP(H1013,'3-Productie normen'!A:J,VLOOKUP(L1013,'3-Productie normen'!$B$33:$C$38,2,FALSE),FALSE)))/VLOOKUP(B1013,'2-Kosten per locatie'!$A$12:$C$33,3,FALSE)</f>
        <v>0</v>
      </c>
      <c r="Q1013" s="77">
        <f t="shared" si="94"/>
        <v>0</v>
      </c>
      <c r="R1013" s="78" t="str">
        <f>VLOOKUP(H1013,'3-Productie normen'!A:L,12,FALSE)</f>
        <v>V</v>
      </c>
      <c r="S1013" s="78"/>
      <c r="U1013" s="41">
        <f t="shared" si="95"/>
        <v>2400</v>
      </c>
    </row>
    <row r="1014" spans="1:21" ht="14.1" customHeight="1">
      <c r="A1014" s="54">
        <f t="shared" si="90"/>
        <v>1014</v>
      </c>
      <c r="B1014" s="72" t="s">
        <v>754</v>
      </c>
      <c r="C1014" s="72"/>
      <c r="D1014" s="425" t="s">
        <v>717</v>
      </c>
      <c r="E1014" s="425" t="s">
        <v>89</v>
      </c>
      <c r="F1014" s="86" t="s">
        <v>776</v>
      </c>
      <c r="G1014" s="86" t="s">
        <v>715</v>
      </c>
      <c r="H1014" s="86" t="s">
        <v>246</v>
      </c>
      <c r="I1014" s="86" t="s">
        <v>229</v>
      </c>
      <c r="J1014" s="86">
        <v>13.8</v>
      </c>
      <c r="K1014" s="381">
        <f t="shared" si="91"/>
        <v>255</v>
      </c>
      <c r="L1014" s="75">
        <v>255</v>
      </c>
      <c r="M1014" s="75"/>
      <c r="N1014" s="76" t="e">
        <f t="shared" si="92"/>
        <v>#DIV/0!</v>
      </c>
      <c r="O1014" s="76">
        <f t="shared" si="93"/>
        <v>0</v>
      </c>
      <c r="P1014" s="77">
        <f>IF(L1014="nio",0,IF(L1014&gt;0,VLOOKUP(H1014,'3-Productie normen'!A:J,VLOOKUP(L1014,'3-Productie normen'!$B$33:$C$38,2,FALSE),FALSE)))/VLOOKUP(B1014,'2-Kosten per locatie'!$A$12:$C$33,3,FALSE)</f>
        <v>0</v>
      </c>
      <c r="Q1014" s="77">
        <f t="shared" si="94"/>
        <v>0</v>
      </c>
      <c r="R1014" s="78" t="str">
        <f>VLOOKUP(H1014,'3-Productie normen'!A:L,12,FALSE)</f>
        <v>V</v>
      </c>
      <c r="S1014" s="78"/>
      <c r="U1014" s="41">
        <f t="shared" si="95"/>
        <v>3519</v>
      </c>
    </row>
    <row r="1015" spans="1:21" ht="14.1" customHeight="1">
      <c r="A1015" s="54">
        <f t="shared" si="90"/>
        <v>1015</v>
      </c>
      <c r="B1015" s="72" t="s">
        <v>754</v>
      </c>
      <c r="C1015" s="72"/>
      <c r="D1015" s="425" t="s">
        <v>717</v>
      </c>
      <c r="E1015" s="425" t="s">
        <v>89</v>
      </c>
      <c r="F1015" s="86" t="s">
        <v>777</v>
      </c>
      <c r="G1015" s="86" t="s">
        <v>778</v>
      </c>
      <c r="H1015" s="86" t="s">
        <v>246</v>
      </c>
      <c r="I1015" s="86" t="s">
        <v>229</v>
      </c>
      <c r="J1015" s="86">
        <v>45.25</v>
      </c>
      <c r="K1015" s="381">
        <f t="shared" si="91"/>
        <v>255</v>
      </c>
      <c r="L1015" s="75">
        <v>255</v>
      </c>
      <c r="M1015" s="75"/>
      <c r="N1015" s="76" t="e">
        <f t="shared" si="92"/>
        <v>#DIV/0!</v>
      </c>
      <c r="O1015" s="76">
        <f t="shared" si="93"/>
        <v>0</v>
      </c>
      <c r="P1015" s="77">
        <f>IF(L1015="nio",0,IF(L1015&gt;0,VLOOKUP(H1015,'3-Productie normen'!A:J,VLOOKUP(L1015,'3-Productie normen'!$B$33:$C$38,2,FALSE),FALSE)))/VLOOKUP(B1015,'2-Kosten per locatie'!$A$12:$C$33,3,FALSE)</f>
        <v>0</v>
      </c>
      <c r="Q1015" s="77">
        <f t="shared" si="94"/>
        <v>0</v>
      </c>
      <c r="R1015" s="78" t="str">
        <f>VLOOKUP(H1015,'3-Productie normen'!A:L,12,FALSE)</f>
        <v>V</v>
      </c>
      <c r="S1015" s="78"/>
      <c r="U1015" s="41">
        <f t="shared" si="95"/>
        <v>11538.75</v>
      </c>
    </row>
    <row r="1016" spans="1:21" ht="14.1" customHeight="1">
      <c r="A1016" s="54">
        <f t="shared" si="90"/>
        <v>1016</v>
      </c>
      <c r="B1016" s="72" t="s">
        <v>716</v>
      </c>
      <c r="C1016" s="72"/>
      <c r="D1016" s="425" t="s">
        <v>717</v>
      </c>
      <c r="E1016" s="425" t="s">
        <v>89</v>
      </c>
      <c r="F1016" s="86" t="s">
        <v>779</v>
      </c>
      <c r="G1016" s="86" t="s">
        <v>780</v>
      </c>
      <c r="H1016" s="86" t="s">
        <v>17</v>
      </c>
      <c r="I1016" s="86" t="s">
        <v>229</v>
      </c>
      <c r="J1016" s="86">
        <v>8.15</v>
      </c>
      <c r="K1016" s="381">
        <f t="shared" si="91"/>
        <v>200</v>
      </c>
      <c r="L1016" s="75">
        <v>200</v>
      </c>
      <c r="M1016" s="75"/>
      <c r="N1016" s="76" t="e">
        <f t="shared" si="92"/>
        <v>#DIV/0!</v>
      </c>
      <c r="O1016" s="76">
        <f t="shared" si="93"/>
        <v>0</v>
      </c>
      <c r="P1016" s="77">
        <f>IF(L1016="nio",0,IF(L1016&gt;0,VLOOKUP(H1016,'3-Productie normen'!A:J,VLOOKUP(L1016,'3-Productie normen'!$B$33:$C$38,2,FALSE),FALSE)))/VLOOKUP(B1016,'2-Kosten per locatie'!$A$12:$C$33,3,FALSE)</f>
        <v>0</v>
      </c>
      <c r="Q1016" s="77">
        <f t="shared" si="94"/>
        <v>0</v>
      </c>
      <c r="R1016" s="78" t="str">
        <f>VLOOKUP(H1016,'3-Productie normen'!A:L,12,FALSE)</f>
        <v>S</v>
      </c>
      <c r="S1016" s="78"/>
      <c r="U1016" s="41">
        <f t="shared" si="95"/>
        <v>1630</v>
      </c>
    </row>
    <row r="1017" spans="1:21" ht="14.1" customHeight="1">
      <c r="A1017" s="54">
        <f t="shared" si="90"/>
        <v>1017</v>
      </c>
      <c r="B1017" s="72" t="s">
        <v>754</v>
      </c>
      <c r="C1017" s="72"/>
      <c r="D1017" s="425" t="s">
        <v>717</v>
      </c>
      <c r="E1017" s="425" t="s">
        <v>89</v>
      </c>
      <c r="F1017" s="86" t="s">
        <v>781</v>
      </c>
      <c r="G1017" s="86" t="s">
        <v>778</v>
      </c>
      <c r="H1017" s="86" t="s">
        <v>246</v>
      </c>
      <c r="I1017" s="86" t="s">
        <v>229</v>
      </c>
      <c r="J1017" s="86">
        <v>45.25</v>
      </c>
      <c r="K1017" s="381">
        <f t="shared" si="91"/>
        <v>255</v>
      </c>
      <c r="L1017" s="75">
        <v>255</v>
      </c>
      <c r="M1017" s="75"/>
      <c r="N1017" s="76" t="e">
        <f t="shared" si="92"/>
        <v>#DIV/0!</v>
      </c>
      <c r="O1017" s="76">
        <f t="shared" si="93"/>
        <v>0</v>
      </c>
      <c r="P1017" s="77">
        <f>IF(L1017="nio",0,IF(L1017&gt;0,VLOOKUP(H1017,'3-Productie normen'!A:J,VLOOKUP(L1017,'3-Productie normen'!$B$33:$C$38,2,FALSE),FALSE)))/VLOOKUP(B1017,'2-Kosten per locatie'!$A$12:$C$33,3,FALSE)</f>
        <v>0</v>
      </c>
      <c r="Q1017" s="77">
        <f t="shared" si="94"/>
        <v>0</v>
      </c>
      <c r="R1017" s="78" t="str">
        <f>VLOOKUP(H1017,'3-Productie normen'!A:L,12,FALSE)</f>
        <v>V</v>
      </c>
      <c r="S1017" s="78"/>
      <c r="U1017" s="41">
        <f t="shared" si="95"/>
        <v>11538.75</v>
      </c>
    </row>
    <row r="1018" spans="1:21" ht="14.1" customHeight="1">
      <c r="A1018" s="54">
        <f t="shared" si="90"/>
        <v>1018</v>
      </c>
      <c r="B1018" s="72" t="s">
        <v>754</v>
      </c>
      <c r="C1018" s="72"/>
      <c r="D1018" s="425" t="s">
        <v>717</v>
      </c>
      <c r="E1018" s="425" t="s">
        <v>89</v>
      </c>
      <c r="F1018" s="86" t="s">
        <v>782</v>
      </c>
      <c r="G1018" s="86" t="s">
        <v>715</v>
      </c>
      <c r="H1018" s="86" t="s">
        <v>246</v>
      </c>
      <c r="I1018" s="86" t="s">
        <v>229</v>
      </c>
      <c r="J1018" s="86">
        <v>13.8</v>
      </c>
      <c r="K1018" s="381">
        <f t="shared" si="91"/>
        <v>255</v>
      </c>
      <c r="L1018" s="75">
        <v>255</v>
      </c>
      <c r="M1018" s="75"/>
      <c r="N1018" s="76" t="e">
        <f t="shared" si="92"/>
        <v>#DIV/0!</v>
      </c>
      <c r="O1018" s="76">
        <f t="shared" si="93"/>
        <v>0</v>
      </c>
      <c r="P1018" s="77">
        <f>IF(L1018="nio",0,IF(L1018&gt;0,VLOOKUP(H1018,'3-Productie normen'!A:J,VLOOKUP(L1018,'3-Productie normen'!$B$33:$C$38,2,FALSE),FALSE)))/VLOOKUP(B1018,'2-Kosten per locatie'!$A$12:$C$33,3,FALSE)</f>
        <v>0</v>
      </c>
      <c r="Q1018" s="77">
        <f t="shared" si="94"/>
        <v>0</v>
      </c>
      <c r="R1018" s="78" t="str">
        <f>VLOOKUP(H1018,'3-Productie normen'!A:L,12,FALSE)</f>
        <v>V</v>
      </c>
      <c r="S1018" s="78"/>
      <c r="U1018" s="41">
        <f t="shared" si="95"/>
        <v>3519</v>
      </c>
    </row>
    <row r="1019" spans="1:21" ht="14.1" customHeight="1">
      <c r="A1019" s="54">
        <f t="shared" si="90"/>
        <v>1019</v>
      </c>
      <c r="B1019" s="72" t="s">
        <v>754</v>
      </c>
      <c r="C1019" s="72"/>
      <c r="D1019" s="425" t="s">
        <v>717</v>
      </c>
      <c r="E1019" s="425" t="s">
        <v>89</v>
      </c>
      <c r="F1019" s="86" t="s">
        <v>783</v>
      </c>
      <c r="G1019" s="86" t="s">
        <v>715</v>
      </c>
      <c r="H1019" s="86" t="s">
        <v>246</v>
      </c>
      <c r="I1019" s="86" t="s">
        <v>229</v>
      </c>
      <c r="J1019" s="86">
        <v>13.8</v>
      </c>
      <c r="K1019" s="381">
        <f t="shared" si="91"/>
        <v>255</v>
      </c>
      <c r="L1019" s="75">
        <v>255</v>
      </c>
      <c r="M1019" s="75"/>
      <c r="N1019" s="76" t="e">
        <f t="shared" si="92"/>
        <v>#DIV/0!</v>
      </c>
      <c r="O1019" s="76">
        <f t="shared" si="93"/>
        <v>0</v>
      </c>
      <c r="P1019" s="77">
        <f>IF(L1019="nio",0,IF(L1019&gt;0,VLOOKUP(H1019,'3-Productie normen'!A:J,VLOOKUP(L1019,'3-Productie normen'!$B$33:$C$38,2,FALSE),FALSE)))/VLOOKUP(B1019,'2-Kosten per locatie'!$A$12:$C$33,3,FALSE)</f>
        <v>0</v>
      </c>
      <c r="Q1019" s="77">
        <f t="shared" si="94"/>
        <v>0</v>
      </c>
      <c r="R1019" s="78" t="str">
        <f>VLOOKUP(H1019,'3-Productie normen'!A:L,12,FALSE)</f>
        <v>V</v>
      </c>
      <c r="S1019" s="78"/>
      <c r="U1019" s="41">
        <f t="shared" si="95"/>
        <v>3519</v>
      </c>
    </row>
    <row r="1020" spans="1:21" ht="14.1" customHeight="1">
      <c r="A1020" s="54">
        <f t="shared" si="90"/>
        <v>1020</v>
      </c>
      <c r="B1020" s="72" t="s">
        <v>754</v>
      </c>
      <c r="C1020" s="72"/>
      <c r="D1020" s="425" t="s">
        <v>717</v>
      </c>
      <c r="E1020" s="425" t="s">
        <v>89</v>
      </c>
      <c r="F1020" s="86" t="s">
        <v>784</v>
      </c>
      <c r="G1020" s="86" t="s">
        <v>778</v>
      </c>
      <c r="H1020" s="86" t="s">
        <v>246</v>
      </c>
      <c r="I1020" s="86" t="s">
        <v>229</v>
      </c>
      <c r="J1020" s="86">
        <v>45.25</v>
      </c>
      <c r="K1020" s="381">
        <f t="shared" si="91"/>
        <v>255</v>
      </c>
      <c r="L1020" s="75">
        <v>255</v>
      </c>
      <c r="M1020" s="75"/>
      <c r="N1020" s="76" t="e">
        <f t="shared" si="92"/>
        <v>#DIV/0!</v>
      </c>
      <c r="O1020" s="76">
        <f t="shared" si="93"/>
        <v>0</v>
      </c>
      <c r="P1020" s="77">
        <f>IF(L1020="nio",0,IF(L1020&gt;0,VLOOKUP(H1020,'3-Productie normen'!A:J,VLOOKUP(L1020,'3-Productie normen'!$B$33:$C$38,2,FALSE),FALSE)))/VLOOKUP(B1020,'2-Kosten per locatie'!$A$12:$C$33,3,FALSE)</f>
        <v>0</v>
      </c>
      <c r="Q1020" s="77">
        <f t="shared" si="94"/>
        <v>0</v>
      </c>
      <c r="R1020" s="78" t="str">
        <f>VLOOKUP(H1020,'3-Productie normen'!A:L,12,FALSE)</f>
        <v>V</v>
      </c>
      <c r="S1020" s="78"/>
      <c r="U1020" s="41">
        <f t="shared" si="95"/>
        <v>11538.75</v>
      </c>
    </row>
    <row r="1021" spans="1:21" ht="14.1" customHeight="1">
      <c r="A1021" s="54">
        <f t="shared" si="90"/>
        <v>1021</v>
      </c>
      <c r="B1021" s="72" t="s">
        <v>716</v>
      </c>
      <c r="C1021" s="72"/>
      <c r="D1021" s="425" t="s">
        <v>717</v>
      </c>
      <c r="E1021" s="425" t="s">
        <v>89</v>
      </c>
      <c r="F1021" s="86" t="s">
        <v>785</v>
      </c>
      <c r="G1021" s="86" t="s">
        <v>780</v>
      </c>
      <c r="H1021" s="86" t="s">
        <v>17</v>
      </c>
      <c r="I1021" s="86" t="s">
        <v>229</v>
      </c>
      <c r="J1021" s="86">
        <v>8.15</v>
      </c>
      <c r="K1021" s="381">
        <f t="shared" si="91"/>
        <v>200</v>
      </c>
      <c r="L1021" s="75">
        <v>200</v>
      </c>
      <c r="M1021" s="75"/>
      <c r="N1021" s="76" t="e">
        <f t="shared" si="92"/>
        <v>#DIV/0!</v>
      </c>
      <c r="O1021" s="76">
        <f t="shared" si="93"/>
        <v>0</v>
      </c>
      <c r="P1021" s="77">
        <f>IF(L1021="nio",0,IF(L1021&gt;0,VLOOKUP(H1021,'3-Productie normen'!A:J,VLOOKUP(L1021,'3-Productie normen'!$B$33:$C$38,2,FALSE),FALSE)))/VLOOKUP(B1021,'2-Kosten per locatie'!$A$12:$C$33,3,FALSE)</f>
        <v>0</v>
      </c>
      <c r="Q1021" s="77">
        <f t="shared" si="94"/>
        <v>0</v>
      </c>
      <c r="R1021" s="78" t="str">
        <f>VLOOKUP(H1021,'3-Productie normen'!A:L,12,FALSE)</f>
        <v>S</v>
      </c>
      <c r="S1021" s="78"/>
      <c r="U1021" s="41">
        <f t="shared" si="95"/>
        <v>1630</v>
      </c>
    </row>
    <row r="1022" spans="1:21" ht="14.1" customHeight="1">
      <c r="A1022" s="54">
        <f t="shared" si="90"/>
        <v>1022</v>
      </c>
      <c r="B1022" s="72" t="s">
        <v>754</v>
      </c>
      <c r="C1022" s="72"/>
      <c r="D1022" s="425" t="s">
        <v>717</v>
      </c>
      <c r="E1022" s="425" t="s">
        <v>89</v>
      </c>
      <c r="F1022" s="86" t="s">
        <v>786</v>
      </c>
      <c r="G1022" s="86" t="s">
        <v>787</v>
      </c>
      <c r="H1022" s="86" t="s">
        <v>246</v>
      </c>
      <c r="I1022" s="86" t="s">
        <v>229</v>
      </c>
      <c r="J1022" s="86">
        <v>48.2</v>
      </c>
      <c r="K1022" s="381">
        <f t="shared" si="91"/>
        <v>255</v>
      </c>
      <c r="L1022" s="75">
        <v>255</v>
      </c>
      <c r="M1022" s="75"/>
      <c r="N1022" s="76" t="e">
        <f t="shared" si="92"/>
        <v>#DIV/0!</v>
      </c>
      <c r="O1022" s="76">
        <f t="shared" si="93"/>
        <v>0</v>
      </c>
      <c r="P1022" s="77">
        <f>IF(L1022="nio",0,IF(L1022&gt;0,VLOOKUP(H1022,'3-Productie normen'!A:J,VLOOKUP(L1022,'3-Productie normen'!$B$33:$C$38,2,FALSE),FALSE)))/VLOOKUP(B1022,'2-Kosten per locatie'!$A$12:$C$33,3,FALSE)</f>
        <v>0</v>
      </c>
      <c r="Q1022" s="77">
        <f t="shared" si="94"/>
        <v>0</v>
      </c>
      <c r="R1022" s="78" t="str">
        <f>VLOOKUP(H1022,'3-Productie normen'!A:L,12,FALSE)</f>
        <v>V</v>
      </c>
      <c r="S1022" s="78"/>
      <c r="U1022" s="41">
        <f t="shared" si="95"/>
        <v>12291</v>
      </c>
    </row>
    <row r="1023" spans="1:21" ht="14.1" customHeight="1">
      <c r="A1023" s="54">
        <f t="shared" si="90"/>
        <v>1023</v>
      </c>
      <c r="B1023" s="72" t="s">
        <v>716</v>
      </c>
      <c r="C1023" s="72"/>
      <c r="D1023" s="425" t="s">
        <v>717</v>
      </c>
      <c r="E1023" s="425" t="s">
        <v>89</v>
      </c>
      <c r="F1023" s="86" t="s">
        <v>788</v>
      </c>
      <c r="G1023" s="86" t="s">
        <v>787</v>
      </c>
      <c r="H1023" s="86" t="s">
        <v>246</v>
      </c>
      <c r="I1023" s="86" t="s">
        <v>229</v>
      </c>
      <c r="J1023" s="86">
        <v>48.2</v>
      </c>
      <c r="K1023" s="381">
        <f t="shared" si="91"/>
        <v>200</v>
      </c>
      <c r="L1023" s="75">
        <v>200</v>
      </c>
      <c r="M1023" s="75"/>
      <c r="N1023" s="76" t="e">
        <f t="shared" si="92"/>
        <v>#DIV/0!</v>
      </c>
      <c r="O1023" s="76">
        <f t="shared" si="93"/>
        <v>0</v>
      </c>
      <c r="P1023" s="77">
        <f>IF(L1023="nio",0,IF(L1023&gt;0,VLOOKUP(H1023,'3-Productie normen'!A:J,VLOOKUP(L1023,'3-Productie normen'!$B$33:$C$38,2,FALSE),FALSE)))/VLOOKUP(B1023,'2-Kosten per locatie'!$A$12:$C$33,3,FALSE)</f>
        <v>0</v>
      </c>
      <c r="Q1023" s="77">
        <f t="shared" si="94"/>
        <v>0</v>
      </c>
      <c r="R1023" s="78" t="str">
        <f>VLOOKUP(H1023,'3-Productie normen'!A:L,12,FALSE)</f>
        <v>V</v>
      </c>
      <c r="S1023" s="78"/>
      <c r="U1023" s="41">
        <f t="shared" si="95"/>
        <v>9640</v>
      </c>
    </row>
    <row r="1024" spans="1:21" ht="14.1" customHeight="1">
      <c r="A1024" s="54">
        <f t="shared" si="90"/>
        <v>1024</v>
      </c>
      <c r="B1024" s="72" t="s">
        <v>716</v>
      </c>
      <c r="C1024" s="72"/>
      <c r="D1024" s="425" t="s">
        <v>717</v>
      </c>
      <c r="E1024" s="425" t="s">
        <v>89</v>
      </c>
      <c r="F1024" s="86" t="s">
        <v>789</v>
      </c>
      <c r="G1024" s="86" t="s">
        <v>751</v>
      </c>
      <c r="H1024" s="86" t="s">
        <v>17</v>
      </c>
      <c r="I1024" s="86" t="s">
        <v>229</v>
      </c>
      <c r="J1024" s="86">
        <v>6.58</v>
      </c>
      <c r="K1024" s="381">
        <f t="shared" si="91"/>
        <v>200</v>
      </c>
      <c r="L1024" s="75">
        <v>200</v>
      </c>
      <c r="M1024" s="75"/>
      <c r="N1024" s="76" t="e">
        <f t="shared" si="92"/>
        <v>#DIV/0!</v>
      </c>
      <c r="O1024" s="76">
        <f t="shared" si="93"/>
        <v>0</v>
      </c>
      <c r="P1024" s="77">
        <f>IF(L1024="nio",0,IF(L1024&gt;0,VLOOKUP(H1024,'3-Productie normen'!A:J,VLOOKUP(L1024,'3-Productie normen'!$B$33:$C$38,2,FALSE),FALSE)))/VLOOKUP(B1024,'2-Kosten per locatie'!$A$12:$C$33,3,FALSE)</f>
        <v>0</v>
      </c>
      <c r="Q1024" s="77">
        <f t="shared" si="94"/>
        <v>0</v>
      </c>
      <c r="R1024" s="78" t="str">
        <f>VLOOKUP(H1024,'3-Productie normen'!A:L,12,FALSE)</f>
        <v>S</v>
      </c>
      <c r="S1024" s="78"/>
      <c r="U1024" s="41">
        <f t="shared" si="95"/>
        <v>1316</v>
      </c>
    </row>
    <row r="1025" spans="1:21" ht="14.1" customHeight="1">
      <c r="A1025" s="54">
        <f t="shared" si="90"/>
        <v>1025</v>
      </c>
      <c r="B1025" s="72" t="s">
        <v>716</v>
      </c>
      <c r="C1025" s="72"/>
      <c r="D1025" s="425" t="s">
        <v>717</v>
      </c>
      <c r="E1025" s="425" t="s">
        <v>89</v>
      </c>
      <c r="F1025" s="86" t="s">
        <v>790</v>
      </c>
      <c r="G1025" s="86" t="s">
        <v>791</v>
      </c>
      <c r="H1025" s="86" t="s">
        <v>259</v>
      </c>
      <c r="I1025" s="86" t="s">
        <v>229</v>
      </c>
      <c r="J1025" s="86">
        <v>21</v>
      </c>
      <c r="K1025" s="381">
        <f t="shared" si="91"/>
        <v>200</v>
      </c>
      <c r="L1025" s="75">
        <v>200</v>
      </c>
      <c r="M1025" s="75"/>
      <c r="N1025" s="76" t="e">
        <f t="shared" si="92"/>
        <v>#DIV/0!</v>
      </c>
      <c r="O1025" s="76">
        <f t="shared" si="93"/>
        <v>0</v>
      </c>
      <c r="P1025" s="77">
        <f>IF(L1025="nio",0,IF(L1025&gt;0,VLOOKUP(H1025,'3-Productie normen'!A:J,VLOOKUP(L1025,'3-Productie normen'!$B$33:$C$38,2,FALSE),FALSE)))/VLOOKUP(B1025,'2-Kosten per locatie'!$A$12:$C$33,3,FALSE)</f>
        <v>0</v>
      </c>
      <c r="Q1025" s="77">
        <f t="shared" si="94"/>
        <v>0</v>
      </c>
      <c r="R1025" s="78" t="str">
        <f>VLOOKUP(H1025,'3-Productie normen'!A:L,12,FALSE)</f>
        <v>V</v>
      </c>
      <c r="S1025" s="78"/>
      <c r="U1025" s="41">
        <f t="shared" si="95"/>
        <v>4200</v>
      </c>
    </row>
    <row r="1026" spans="1:21" ht="14.1" customHeight="1">
      <c r="A1026" s="54">
        <f t="shared" si="90"/>
        <v>1026</v>
      </c>
      <c r="B1026" s="72" t="s">
        <v>716</v>
      </c>
      <c r="C1026" s="72"/>
      <c r="D1026" s="425" t="s">
        <v>717</v>
      </c>
      <c r="E1026" s="425" t="s">
        <v>89</v>
      </c>
      <c r="F1026" s="86" t="s">
        <v>792</v>
      </c>
      <c r="G1026" s="86" t="s">
        <v>793</v>
      </c>
      <c r="H1026" s="86" t="s">
        <v>259</v>
      </c>
      <c r="I1026" s="86" t="s">
        <v>229</v>
      </c>
      <c r="J1026" s="86">
        <v>48.6</v>
      </c>
      <c r="K1026" s="381">
        <f t="shared" si="91"/>
        <v>200</v>
      </c>
      <c r="L1026" s="75">
        <v>200</v>
      </c>
      <c r="M1026" s="75"/>
      <c r="N1026" s="76" t="e">
        <f t="shared" si="92"/>
        <v>#DIV/0!</v>
      </c>
      <c r="O1026" s="76">
        <f t="shared" si="93"/>
        <v>0</v>
      </c>
      <c r="P1026" s="77">
        <f>IF(L1026="nio",0,IF(L1026&gt;0,VLOOKUP(H1026,'3-Productie normen'!A:J,VLOOKUP(L1026,'3-Productie normen'!$B$33:$C$38,2,FALSE),FALSE)))/VLOOKUP(B1026,'2-Kosten per locatie'!$A$12:$C$33,3,FALSE)</f>
        <v>0</v>
      </c>
      <c r="Q1026" s="77">
        <f t="shared" si="94"/>
        <v>0</v>
      </c>
      <c r="R1026" s="78" t="str">
        <f>VLOOKUP(H1026,'3-Productie normen'!A:L,12,FALSE)</f>
        <v>V</v>
      </c>
      <c r="S1026" s="78"/>
      <c r="U1026" s="41">
        <f t="shared" si="95"/>
        <v>9720</v>
      </c>
    </row>
    <row r="1027" spans="1:21" ht="14.1" customHeight="1">
      <c r="A1027" s="54">
        <f t="shared" ref="A1027:A1090" si="96">A1026+1</f>
        <v>1027</v>
      </c>
      <c r="B1027" s="72" t="s">
        <v>716</v>
      </c>
      <c r="C1027" s="72"/>
      <c r="D1027" s="425" t="s">
        <v>717</v>
      </c>
      <c r="E1027" s="425" t="s">
        <v>301</v>
      </c>
      <c r="F1027" s="86" t="s">
        <v>536</v>
      </c>
      <c r="G1027" s="86" t="s">
        <v>794</v>
      </c>
      <c r="H1027" s="86" t="s">
        <v>309</v>
      </c>
      <c r="I1027" s="86" t="s">
        <v>229</v>
      </c>
      <c r="J1027" s="86">
        <v>30.5</v>
      </c>
      <c r="K1027" s="381">
        <f t="shared" si="91"/>
        <v>200</v>
      </c>
      <c r="L1027" s="75">
        <v>200</v>
      </c>
      <c r="M1027" s="75"/>
      <c r="N1027" s="76" t="e">
        <f t="shared" si="92"/>
        <v>#DIV/0!</v>
      </c>
      <c r="O1027" s="76">
        <f t="shared" si="93"/>
        <v>0</v>
      </c>
      <c r="P1027" s="77">
        <f>IF(L1027="nio",0,IF(L1027&gt;0,VLOOKUP(H1027,'3-Productie normen'!A:J,VLOOKUP(L1027,'3-Productie normen'!$B$33:$C$38,2,FALSE),FALSE)))/VLOOKUP(B1027,'2-Kosten per locatie'!$A$12:$C$33,3,FALSE)</f>
        <v>0</v>
      </c>
      <c r="Q1027" s="77">
        <f t="shared" si="94"/>
        <v>0</v>
      </c>
      <c r="R1027" s="78" t="str">
        <f>VLOOKUP(H1027,'3-Productie normen'!A:L,12,FALSE)</f>
        <v>L</v>
      </c>
      <c r="S1027" s="78"/>
      <c r="U1027" s="41">
        <f t="shared" si="95"/>
        <v>6100</v>
      </c>
    </row>
    <row r="1028" spans="1:21" ht="14.1" customHeight="1">
      <c r="A1028" s="54">
        <f t="shared" si="96"/>
        <v>1028</v>
      </c>
      <c r="B1028" s="72" t="s">
        <v>716</v>
      </c>
      <c r="C1028" s="72"/>
      <c r="D1028" s="425" t="s">
        <v>717</v>
      </c>
      <c r="E1028" s="425" t="s">
        <v>301</v>
      </c>
      <c r="F1028" s="86" t="s">
        <v>537</v>
      </c>
      <c r="G1028" s="86" t="s">
        <v>795</v>
      </c>
      <c r="H1028" s="86" t="s">
        <v>309</v>
      </c>
      <c r="I1028" s="86" t="s">
        <v>229</v>
      </c>
      <c r="J1028" s="86">
        <v>51.8</v>
      </c>
      <c r="K1028" s="381">
        <f t="shared" si="91"/>
        <v>200</v>
      </c>
      <c r="L1028" s="75">
        <v>200</v>
      </c>
      <c r="M1028" s="75"/>
      <c r="N1028" s="76" t="e">
        <f t="shared" si="92"/>
        <v>#DIV/0!</v>
      </c>
      <c r="O1028" s="76">
        <f t="shared" si="93"/>
        <v>0</v>
      </c>
      <c r="P1028" s="77">
        <f>IF(L1028="nio",0,IF(L1028&gt;0,VLOOKUP(H1028,'3-Productie normen'!A:J,VLOOKUP(L1028,'3-Productie normen'!$B$33:$C$38,2,FALSE),FALSE)))/VLOOKUP(B1028,'2-Kosten per locatie'!$A$12:$C$33,3,FALSE)</f>
        <v>0</v>
      </c>
      <c r="Q1028" s="77">
        <f t="shared" si="94"/>
        <v>0</v>
      </c>
      <c r="R1028" s="78" t="str">
        <f>VLOOKUP(H1028,'3-Productie normen'!A:L,12,FALSE)</f>
        <v>L</v>
      </c>
      <c r="S1028" s="78"/>
      <c r="U1028" s="41">
        <f t="shared" si="95"/>
        <v>10360</v>
      </c>
    </row>
    <row r="1029" spans="1:21" ht="14.1" customHeight="1">
      <c r="A1029" s="54">
        <f t="shared" si="96"/>
        <v>1029</v>
      </c>
      <c r="B1029" s="72" t="s">
        <v>716</v>
      </c>
      <c r="C1029" s="72"/>
      <c r="D1029" s="425" t="s">
        <v>717</v>
      </c>
      <c r="E1029" s="425" t="s">
        <v>301</v>
      </c>
      <c r="F1029" s="86" t="s">
        <v>546</v>
      </c>
      <c r="G1029" s="86" t="s">
        <v>796</v>
      </c>
      <c r="H1029" s="86" t="s">
        <v>309</v>
      </c>
      <c r="I1029" s="86" t="s">
        <v>229</v>
      </c>
      <c r="J1029" s="86">
        <v>51.8</v>
      </c>
      <c r="K1029" s="381">
        <f t="shared" si="91"/>
        <v>200</v>
      </c>
      <c r="L1029" s="75">
        <v>200</v>
      </c>
      <c r="M1029" s="75"/>
      <c r="N1029" s="76" t="e">
        <f t="shared" si="92"/>
        <v>#DIV/0!</v>
      </c>
      <c r="O1029" s="76">
        <f t="shared" si="93"/>
        <v>0</v>
      </c>
      <c r="P1029" s="77">
        <f>IF(L1029="nio",0,IF(L1029&gt;0,VLOOKUP(H1029,'3-Productie normen'!A:J,VLOOKUP(L1029,'3-Productie normen'!$B$33:$C$38,2,FALSE),FALSE)))/VLOOKUP(B1029,'2-Kosten per locatie'!$A$12:$C$33,3,FALSE)</f>
        <v>0</v>
      </c>
      <c r="Q1029" s="77">
        <f t="shared" si="94"/>
        <v>0</v>
      </c>
      <c r="R1029" s="78" t="str">
        <f>VLOOKUP(H1029,'3-Productie normen'!A:L,12,FALSE)</f>
        <v>L</v>
      </c>
      <c r="S1029" s="78"/>
      <c r="U1029" s="41">
        <f t="shared" si="95"/>
        <v>10360</v>
      </c>
    </row>
    <row r="1030" spans="1:21" ht="14.1" customHeight="1">
      <c r="A1030" s="54">
        <f t="shared" si="96"/>
        <v>1030</v>
      </c>
      <c r="B1030" s="72" t="s">
        <v>716</v>
      </c>
      <c r="C1030" s="72"/>
      <c r="D1030" s="425" t="s">
        <v>717</v>
      </c>
      <c r="E1030" s="425" t="s">
        <v>301</v>
      </c>
      <c r="F1030" s="86" t="s">
        <v>547</v>
      </c>
      <c r="G1030" s="86" t="s">
        <v>249</v>
      </c>
      <c r="H1030" s="86" t="s">
        <v>17</v>
      </c>
      <c r="I1030" s="86" t="s">
        <v>233</v>
      </c>
      <c r="J1030" s="86">
        <v>13.8</v>
      </c>
      <c r="K1030" s="381">
        <f t="shared" si="91"/>
        <v>200</v>
      </c>
      <c r="L1030" s="75">
        <v>200</v>
      </c>
      <c r="M1030" s="75"/>
      <c r="N1030" s="76" t="e">
        <f t="shared" si="92"/>
        <v>#DIV/0!</v>
      </c>
      <c r="O1030" s="76">
        <f t="shared" si="93"/>
        <v>0</v>
      </c>
      <c r="P1030" s="77">
        <f>IF(L1030="nio",0,IF(L1030&gt;0,VLOOKUP(H1030,'3-Productie normen'!A:J,VLOOKUP(L1030,'3-Productie normen'!$B$33:$C$38,2,FALSE),FALSE)))/VLOOKUP(B1030,'2-Kosten per locatie'!$A$12:$C$33,3,FALSE)</f>
        <v>0</v>
      </c>
      <c r="Q1030" s="77">
        <f t="shared" si="94"/>
        <v>0</v>
      </c>
      <c r="R1030" s="78" t="str">
        <f>VLOOKUP(H1030,'3-Productie normen'!A:L,12,FALSE)</f>
        <v>S</v>
      </c>
      <c r="S1030" s="78"/>
      <c r="U1030" s="41">
        <f t="shared" si="95"/>
        <v>2760</v>
      </c>
    </row>
    <row r="1031" spans="1:21" ht="14.1" customHeight="1">
      <c r="A1031" s="54">
        <f t="shared" si="96"/>
        <v>1031</v>
      </c>
      <c r="B1031" s="72" t="s">
        <v>716</v>
      </c>
      <c r="C1031" s="72"/>
      <c r="D1031" s="425" t="s">
        <v>717</v>
      </c>
      <c r="E1031" s="425" t="s">
        <v>301</v>
      </c>
      <c r="F1031" s="86" t="s">
        <v>548</v>
      </c>
      <c r="G1031" s="86" t="s">
        <v>797</v>
      </c>
      <c r="H1031" s="86" t="s">
        <v>286</v>
      </c>
      <c r="I1031" s="86" t="s">
        <v>287</v>
      </c>
      <c r="J1031" s="86">
        <v>16</v>
      </c>
      <c r="K1031" s="381">
        <f t="shared" si="91"/>
        <v>200</v>
      </c>
      <c r="L1031" s="75">
        <v>200</v>
      </c>
      <c r="M1031" s="75"/>
      <c r="N1031" s="76" t="e">
        <f t="shared" si="92"/>
        <v>#DIV/0!</v>
      </c>
      <c r="O1031" s="76">
        <f t="shared" si="93"/>
        <v>0</v>
      </c>
      <c r="P1031" s="77">
        <f>IF(L1031="nio",0,IF(L1031&gt;0,VLOOKUP(H1031,'3-Productie normen'!A:J,VLOOKUP(L1031,'3-Productie normen'!$B$33:$C$38,2,FALSE),FALSE)))/VLOOKUP(B1031,'2-Kosten per locatie'!$A$12:$C$33,3,FALSE)</f>
        <v>0</v>
      </c>
      <c r="Q1031" s="77">
        <f t="shared" si="94"/>
        <v>0</v>
      </c>
      <c r="R1031" s="78" t="str">
        <f>VLOOKUP(H1031,'3-Productie normen'!A:L,12,FALSE)</f>
        <v>V</v>
      </c>
      <c r="S1031" s="78"/>
      <c r="U1031" s="41">
        <f t="shared" si="95"/>
        <v>3200</v>
      </c>
    </row>
    <row r="1032" spans="1:21" ht="14.1" customHeight="1">
      <c r="A1032" s="54">
        <f t="shared" si="96"/>
        <v>1032</v>
      </c>
      <c r="B1032" s="72" t="s">
        <v>716</v>
      </c>
      <c r="C1032" s="72"/>
      <c r="D1032" s="425" t="s">
        <v>717</v>
      </c>
      <c r="E1032" s="425" t="s">
        <v>301</v>
      </c>
      <c r="F1032" s="86" t="s">
        <v>549</v>
      </c>
      <c r="G1032" s="86" t="s">
        <v>392</v>
      </c>
      <c r="H1032" s="86" t="s">
        <v>286</v>
      </c>
      <c r="I1032" s="86" t="s">
        <v>287</v>
      </c>
      <c r="J1032" s="86">
        <v>263</v>
      </c>
      <c r="K1032" s="381">
        <f t="shared" si="91"/>
        <v>200</v>
      </c>
      <c r="L1032" s="75">
        <v>200</v>
      </c>
      <c r="M1032" s="75"/>
      <c r="N1032" s="76" t="e">
        <f t="shared" si="92"/>
        <v>#DIV/0!</v>
      </c>
      <c r="O1032" s="76">
        <f t="shared" si="93"/>
        <v>0</v>
      </c>
      <c r="P1032" s="77">
        <f>IF(L1032="nio",0,IF(L1032&gt;0,VLOOKUP(H1032,'3-Productie normen'!A:J,VLOOKUP(L1032,'3-Productie normen'!$B$33:$C$38,2,FALSE),FALSE)))/VLOOKUP(B1032,'2-Kosten per locatie'!$A$12:$C$33,3,FALSE)</f>
        <v>0</v>
      </c>
      <c r="Q1032" s="77">
        <f t="shared" si="94"/>
        <v>0</v>
      </c>
      <c r="R1032" s="78" t="str">
        <f>VLOOKUP(H1032,'3-Productie normen'!A:L,12,FALSE)</f>
        <v>V</v>
      </c>
      <c r="S1032" s="78"/>
      <c r="U1032" s="41">
        <f t="shared" si="95"/>
        <v>52600</v>
      </c>
    </row>
    <row r="1033" spans="1:21" ht="14.1" customHeight="1">
      <c r="A1033" s="54">
        <f t="shared" si="96"/>
        <v>1033</v>
      </c>
      <c r="B1033" s="72" t="s">
        <v>716</v>
      </c>
      <c r="C1033" s="72"/>
      <c r="D1033" s="425" t="s">
        <v>717</v>
      </c>
      <c r="E1033" s="425" t="s">
        <v>301</v>
      </c>
      <c r="F1033" s="86" t="s">
        <v>550</v>
      </c>
      <c r="G1033" s="86" t="s">
        <v>797</v>
      </c>
      <c r="H1033" s="86" t="s">
        <v>286</v>
      </c>
      <c r="I1033" s="86" t="s">
        <v>287</v>
      </c>
      <c r="J1033" s="86">
        <v>26.7</v>
      </c>
      <c r="K1033" s="381">
        <f t="shared" si="91"/>
        <v>200</v>
      </c>
      <c r="L1033" s="75">
        <v>200</v>
      </c>
      <c r="M1033" s="75"/>
      <c r="N1033" s="76" t="e">
        <f t="shared" si="92"/>
        <v>#DIV/0!</v>
      </c>
      <c r="O1033" s="76">
        <f t="shared" si="93"/>
        <v>0</v>
      </c>
      <c r="P1033" s="77">
        <f>IF(L1033="nio",0,IF(L1033&gt;0,VLOOKUP(H1033,'3-Productie normen'!A:J,VLOOKUP(L1033,'3-Productie normen'!$B$33:$C$38,2,FALSE),FALSE)))/VLOOKUP(B1033,'2-Kosten per locatie'!$A$12:$C$33,3,FALSE)</f>
        <v>0</v>
      </c>
      <c r="Q1033" s="77">
        <f t="shared" si="94"/>
        <v>0</v>
      </c>
      <c r="R1033" s="78" t="str">
        <f>VLOOKUP(H1033,'3-Productie normen'!A:L,12,FALSE)</f>
        <v>V</v>
      </c>
      <c r="S1033" s="78"/>
      <c r="U1033" s="41">
        <f t="shared" si="95"/>
        <v>5340</v>
      </c>
    </row>
    <row r="1034" spans="1:21" ht="14.1" customHeight="1">
      <c r="A1034" s="54">
        <f t="shared" si="96"/>
        <v>1034</v>
      </c>
      <c r="B1034" s="72" t="s">
        <v>716</v>
      </c>
      <c r="C1034" s="72"/>
      <c r="D1034" s="425" t="s">
        <v>717</v>
      </c>
      <c r="E1034" s="425" t="s">
        <v>301</v>
      </c>
      <c r="F1034" s="86" t="s">
        <v>551</v>
      </c>
      <c r="G1034" s="86" t="s">
        <v>235</v>
      </c>
      <c r="H1034" s="86" t="s">
        <v>236</v>
      </c>
      <c r="I1034" s="86" t="s">
        <v>239</v>
      </c>
      <c r="J1034" s="86">
        <v>5.7</v>
      </c>
      <c r="K1034" s="381">
        <f t="shared" ref="K1034:K1097" si="97">SUM(L1034:M1034)</f>
        <v>200</v>
      </c>
      <c r="L1034" s="75">
        <v>200</v>
      </c>
      <c r="M1034" s="75"/>
      <c r="N1034" s="76" t="e">
        <f t="shared" ref="N1034:N1098" si="98">IF(L1034="nio",0,IF(L1034&gt;0,L1034*J1034/P1034,0))</f>
        <v>#DIV/0!</v>
      </c>
      <c r="O1034" s="76">
        <f t="shared" ref="O1034:O1098" si="99">IF(M1034&gt;0,M1034*J1034/Q1034,0)</f>
        <v>0</v>
      </c>
      <c r="P1034" s="77">
        <f>IF(L1034="nio",0,IF(L1034&gt;0,VLOOKUP(H1034,'3-Productie normen'!A:J,VLOOKUP(L1034,'3-Productie normen'!$B$33:$C$38,2,FALSE),FALSE)))/VLOOKUP(B1034,'2-Kosten per locatie'!$A$12:$C$33,3,FALSE)</f>
        <v>0</v>
      </c>
      <c r="Q1034" s="77">
        <f t="shared" ref="Q1034:Q1097" si="100">IF(M1034&gt;0,P1034*$Q$8,0)</f>
        <v>0</v>
      </c>
      <c r="R1034" s="78" t="str">
        <f>VLOOKUP(H1034,'3-Productie normen'!A:L,12,FALSE)</f>
        <v>V</v>
      </c>
      <c r="S1034" s="78"/>
      <c r="U1034" s="41">
        <f t="shared" ref="U1034:U1098" si="101">K1034*J1034</f>
        <v>1140</v>
      </c>
    </row>
    <row r="1035" spans="1:21" ht="14.1" customHeight="1">
      <c r="A1035" s="54">
        <f t="shared" si="96"/>
        <v>1035</v>
      </c>
      <c r="B1035" s="72" t="s">
        <v>716</v>
      </c>
      <c r="C1035" s="72"/>
      <c r="D1035" s="425" t="s">
        <v>717</v>
      </c>
      <c r="E1035" s="425" t="s">
        <v>301</v>
      </c>
      <c r="F1035" s="86" t="s">
        <v>551</v>
      </c>
      <c r="G1035" s="86" t="s">
        <v>235</v>
      </c>
      <c r="H1035" s="86" t="s">
        <v>236</v>
      </c>
      <c r="I1035" s="86" t="s">
        <v>230</v>
      </c>
      <c r="J1035" s="86">
        <v>11</v>
      </c>
      <c r="K1035" s="381">
        <f t="shared" si="97"/>
        <v>200</v>
      </c>
      <c r="L1035" s="75">
        <v>200</v>
      </c>
      <c r="M1035" s="75"/>
      <c r="N1035" s="76" t="e">
        <f t="shared" si="98"/>
        <v>#DIV/0!</v>
      </c>
      <c r="O1035" s="76">
        <f t="shared" si="99"/>
        <v>0</v>
      </c>
      <c r="P1035" s="77">
        <f>IF(L1035="nio",0,IF(L1035&gt;0,VLOOKUP(H1035,'3-Productie normen'!A:J,VLOOKUP(L1035,'3-Productie normen'!$B$33:$C$38,2,FALSE),FALSE)))/VLOOKUP(B1035,'2-Kosten per locatie'!$A$12:$C$33,3,FALSE)</f>
        <v>0</v>
      </c>
      <c r="Q1035" s="77">
        <f t="shared" si="100"/>
        <v>0</v>
      </c>
      <c r="R1035" s="78" t="str">
        <f>VLOOKUP(H1035,'3-Productie normen'!A:L,12,FALSE)</f>
        <v>V</v>
      </c>
      <c r="S1035" s="78"/>
      <c r="U1035" s="41">
        <f t="shared" si="101"/>
        <v>2200</v>
      </c>
    </row>
    <row r="1036" spans="1:21" ht="14.1" customHeight="1">
      <c r="A1036" s="54">
        <f t="shared" si="96"/>
        <v>1036</v>
      </c>
      <c r="B1036" s="72" t="s">
        <v>716</v>
      </c>
      <c r="C1036" s="72"/>
      <c r="D1036" s="425" t="s">
        <v>717</v>
      </c>
      <c r="E1036" s="425" t="s">
        <v>301</v>
      </c>
      <c r="F1036" s="86" t="s">
        <v>552</v>
      </c>
      <c r="G1036" s="86" t="s">
        <v>761</v>
      </c>
      <c r="H1036" s="86" t="s">
        <v>259</v>
      </c>
      <c r="I1036" s="86" t="s">
        <v>229</v>
      </c>
      <c r="J1036" s="86">
        <v>18.100000000000001</v>
      </c>
      <c r="K1036" s="381">
        <f t="shared" si="97"/>
        <v>200</v>
      </c>
      <c r="L1036" s="75">
        <v>200</v>
      </c>
      <c r="M1036" s="75"/>
      <c r="N1036" s="76" t="e">
        <f t="shared" si="98"/>
        <v>#DIV/0!</v>
      </c>
      <c r="O1036" s="76">
        <f t="shared" si="99"/>
        <v>0</v>
      </c>
      <c r="P1036" s="77">
        <f>IF(L1036="nio",0,IF(L1036&gt;0,VLOOKUP(H1036,'3-Productie normen'!A:J,VLOOKUP(L1036,'3-Productie normen'!$B$33:$C$38,2,FALSE),FALSE)))/VLOOKUP(B1036,'2-Kosten per locatie'!$A$12:$C$33,3,FALSE)</f>
        <v>0</v>
      </c>
      <c r="Q1036" s="77">
        <f t="shared" si="100"/>
        <v>0</v>
      </c>
      <c r="R1036" s="78" t="str">
        <f>VLOOKUP(H1036,'3-Productie normen'!A:L,12,FALSE)</f>
        <v>V</v>
      </c>
      <c r="S1036" s="78"/>
      <c r="U1036" s="41">
        <f t="shared" si="101"/>
        <v>3620.0000000000005</v>
      </c>
    </row>
    <row r="1037" spans="1:21" ht="14.1" customHeight="1">
      <c r="A1037" s="54">
        <f t="shared" si="96"/>
        <v>1037</v>
      </c>
      <c r="B1037" s="72" t="s">
        <v>716</v>
      </c>
      <c r="C1037" s="72"/>
      <c r="D1037" s="425" t="s">
        <v>717</v>
      </c>
      <c r="E1037" s="425" t="s">
        <v>301</v>
      </c>
      <c r="F1037" s="86" t="s">
        <v>553</v>
      </c>
      <c r="G1037" s="86" t="s">
        <v>798</v>
      </c>
      <c r="H1037" s="86" t="s">
        <v>100</v>
      </c>
      <c r="I1037" s="86" t="s">
        <v>233</v>
      </c>
      <c r="J1037" s="86">
        <v>4.7</v>
      </c>
      <c r="K1037" s="381">
        <f t="shared" si="97"/>
        <v>0</v>
      </c>
      <c r="L1037" s="75" t="s">
        <v>100</v>
      </c>
      <c r="M1037" s="75"/>
      <c r="N1037" s="76">
        <f t="shared" si="98"/>
        <v>0</v>
      </c>
      <c r="O1037" s="76">
        <f t="shared" si="99"/>
        <v>0</v>
      </c>
      <c r="P1037" s="77">
        <f>IF(L1037="nio",0,IF(L1037&gt;0,VLOOKUP(H1037,'3-Productie normen'!A:J,VLOOKUP(L1037,'3-Productie normen'!$B$33:$C$38,2,FALSE),FALSE)))/VLOOKUP(B1037,'2-Kosten per locatie'!$A$12:$C$33,3,FALSE)</f>
        <v>0</v>
      </c>
      <c r="Q1037" s="77">
        <f t="shared" si="100"/>
        <v>0</v>
      </c>
      <c r="R1037" s="78">
        <f>VLOOKUP(H1037,'3-Productie normen'!A:L,12,FALSE)</f>
        <v>0</v>
      </c>
      <c r="S1037" s="78"/>
      <c r="U1037" s="41">
        <f t="shared" si="101"/>
        <v>0</v>
      </c>
    </row>
    <row r="1038" spans="1:21" ht="14.1" customHeight="1">
      <c r="A1038" s="54">
        <f t="shared" si="96"/>
        <v>1038</v>
      </c>
      <c r="B1038" s="72" t="s">
        <v>716</v>
      </c>
      <c r="C1038" s="72"/>
      <c r="D1038" s="425" t="s">
        <v>717</v>
      </c>
      <c r="E1038" s="425" t="s">
        <v>301</v>
      </c>
      <c r="F1038" s="86" t="s">
        <v>554</v>
      </c>
      <c r="G1038" s="86" t="s">
        <v>372</v>
      </c>
      <c r="H1038" s="86" t="s">
        <v>17</v>
      </c>
      <c r="I1038" s="86" t="s">
        <v>233</v>
      </c>
      <c r="J1038" s="86">
        <v>1.1000000000000001</v>
      </c>
      <c r="K1038" s="381">
        <f t="shared" si="97"/>
        <v>200</v>
      </c>
      <c r="L1038" s="75">
        <v>200</v>
      </c>
      <c r="M1038" s="75"/>
      <c r="N1038" s="76" t="e">
        <f t="shared" si="98"/>
        <v>#DIV/0!</v>
      </c>
      <c r="O1038" s="76">
        <f t="shared" si="99"/>
        <v>0</v>
      </c>
      <c r="P1038" s="77">
        <f>IF(L1038="nio",0,IF(L1038&gt;0,VLOOKUP(H1038,'3-Productie normen'!A:J,VLOOKUP(L1038,'3-Productie normen'!$B$33:$C$38,2,FALSE),FALSE)))/VLOOKUP(B1038,'2-Kosten per locatie'!$A$12:$C$33,3,FALSE)</f>
        <v>0</v>
      </c>
      <c r="Q1038" s="77">
        <f t="shared" si="100"/>
        <v>0</v>
      </c>
      <c r="R1038" s="78" t="str">
        <f>VLOOKUP(H1038,'3-Productie normen'!A:L,12,FALSE)</f>
        <v>S</v>
      </c>
      <c r="S1038" s="78"/>
      <c r="U1038" s="41">
        <f t="shared" si="101"/>
        <v>220.00000000000003</v>
      </c>
    </row>
    <row r="1039" spans="1:21" ht="14.1" customHeight="1">
      <c r="A1039" s="54">
        <f t="shared" si="96"/>
        <v>1039</v>
      </c>
      <c r="B1039" s="72" t="s">
        <v>716</v>
      </c>
      <c r="C1039" s="72"/>
      <c r="D1039" s="425" t="s">
        <v>717</v>
      </c>
      <c r="E1039" s="425" t="s">
        <v>301</v>
      </c>
      <c r="F1039" s="86" t="s">
        <v>555</v>
      </c>
      <c r="G1039" s="86" t="s">
        <v>799</v>
      </c>
      <c r="H1039" s="86" t="s">
        <v>17</v>
      </c>
      <c r="I1039" s="86" t="s">
        <v>233</v>
      </c>
      <c r="J1039" s="86">
        <v>1.63</v>
      </c>
      <c r="K1039" s="381">
        <f t="shared" si="97"/>
        <v>200</v>
      </c>
      <c r="L1039" s="75">
        <v>200</v>
      </c>
      <c r="M1039" s="75"/>
      <c r="N1039" s="76" t="e">
        <f t="shared" si="98"/>
        <v>#DIV/0!</v>
      </c>
      <c r="O1039" s="76">
        <f t="shared" si="99"/>
        <v>0</v>
      </c>
      <c r="P1039" s="77">
        <f>IF(L1039="nio",0,IF(L1039&gt;0,VLOOKUP(H1039,'3-Productie normen'!A:J,VLOOKUP(L1039,'3-Productie normen'!$B$33:$C$38,2,FALSE),FALSE)))/VLOOKUP(B1039,'2-Kosten per locatie'!$A$12:$C$33,3,FALSE)</f>
        <v>0</v>
      </c>
      <c r="Q1039" s="77">
        <f t="shared" si="100"/>
        <v>0</v>
      </c>
      <c r="R1039" s="78" t="str">
        <f>VLOOKUP(H1039,'3-Productie normen'!A:L,12,FALSE)</f>
        <v>S</v>
      </c>
      <c r="S1039" s="78"/>
      <c r="U1039" s="41">
        <f t="shared" si="101"/>
        <v>326</v>
      </c>
    </row>
    <row r="1040" spans="1:21" ht="14.1" customHeight="1">
      <c r="A1040" s="54">
        <f t="shared" si="96"/>
        <v>1040</v>
      </c>
      <c r="B1040" s="72" t="s">
        <v>716</v>
      </c>
      <c r="C1040" s="72"/>
      <c r="D1040" s="425" t="s">
        <v>717</v>
      </c>
      <c r="E1040" s="425" t="s">
        <v>301</v>
      </c>
      <c r="F1040" s="86" t="s">
        <v>556</v>
      </c>
      <c r="G1040" s="86" t="s">
        <v>274</v>
      </c>
      <c r="H1040" s="86" t="s">
        <v>1</v>
      </c>
      <c r="I1040" s="86" t="s">
        <v>233</v>
      </c>
      <c r="J1040" s="86">
        <v>19</v>
      </c>
      <c r="K1040" s="381">
        <f t="shared" si="97"/>
        <v>200</v>
      </c>
      <c r="L1040" s="75">
        <v>200</v>
      </c>
      <c r="M1040" s="75"/>
      <c r="N1040" s="76" t="e">
        <f t="shared" si="98"/>
        <v>#DIV/0!</v>
      </c>
      <c r="O1040" s="76">
        <f t="shared" si="99"/>
        <v>0</v>
      </c>
      <c r="P1040" s="77">
        <f>IF(L1040="nio",0,IF(L1040&gt;0,VLOOKUP(H1040,'3-Productie normen'!A:J,VLOOKUP(L1040,'3-Productie normen'!$B$33:$C$38,2,FALSE),FALSE)))/VLOOKUP(B1040,'2-Kosten per locatie'!$A$12:$C$33,3,FALSE)</f>
        <v>0</v>
      </c>
      <c r="Q1040" s="77">
        <f t="shared" si="100"/>
        <v>0</v>
      </c>
      <c r="R1040" s="78" t="str">
        <f>VLOOKUP(H1040,'3-Productie normen'!A:L,12,FALSE)</f>
        <v>S</v>
      </c>
      <c r="S1040" s="78"/>
      <c r="U1040" s="41">
        <f t="shared" si="101"/>
        <v>3800</v>
      </c>
    </row>
    <row r="1041" spans="1:21" ht="14.1" customHeight="1">
      <c r="A1041" s="54">
        <f t="shared" si="96"/>
        <v>1041</v>
      </c>
      <c r="B1041" s="72" t="s">
        <v>716</v>
      </c>
      <c r="C1041" s="72"/>
      <c r="D1041" s="425" t="s">
        <v>717</v>
      </c>
      <c r="E1041" s="425" t="s">
        <v>301</v>
      </c>
      <c r="F1041" s="86" t="s">
        <v>557</v>
      </c>
      <c r="G1041" s="86" t="s">
        <v>390</v>
      </c>
      <c r="H1041" s="86" t="s">
        <v>278</v>
      </c>
      <c r="I1041" s="86" t="s">
        <v>233</v>
      </c>
      <c r="J1041" s="86">
        <v>8.4</v>
      </c>
      <c r="K1041" s="381">
        <f t="shared" si="97"/>
        <v>0</v>
      </c>
      <c r="L1041" s="75" t="s">
        <v>100</v>
      </c>
      <c r="M1041" s="75"/>
      <c r="N1041" s="76">
        <f t="shared" si="98"/>
        <v>0</v>
      </c>
      <c r="O1041" s="76">
        <f t="shared" si="99"/>
        <v>0</v>
      </c>
      <c r="P1041" s="77">
        <f>IF(L1041="nio",0,IF(L1041&gt;0,VLOOKUP(H1041,'3-Productie normen'!A:J,VLOOKUP(L1041,'3-Productie normen'!$B$33:$C$38,2,FALSE),FALSE)))/VLOOKUP(B1041,'2-Kosten per locatie'!$A$12:$C$33,3,FALSE)</f>
        <v>0</v>
      </c>
      <c r="Q1041" s="77">
        <f t="shared" si="100"/>
        <v>0</v>
      </c>
      <c r="R1041" s="78" t="str">
        <f>VLOOKUP(H1041,'3-Productie normen'!A:L,12,FALSE)</f>
        <v>S</v>
      </c>
      <c r="S1041" s="78"/>
      <c r="U1041" s="41">
        <f t="shared" si="101"/>
        <v>0</v>
      </c>
    </row>
    <row r="1042" spans="1:21" ht="14.1" customHeight="1">
      <c r="A1042" s="54">
        <f t="shared" si="96"/>
        <v>1042</v>
      </c>
      <c r="B1042" s="72" t="s">
        <v>716</v>
      </c>
      <c r="C1042" s="72"/>
      <c r="D1042" s="425" t="s">
        <v>717</v>
      </c>
      <c r="E1042" s="425" t="s">
        <v>301</v>
      </c>
      <c r="F1042" s="86" t="s">
        <v>558</v>
      </c>
      <c r="G1042" s="86" t="s">
        <v>390</v>
      </c>
      <c r="H1042" s="86" t="s">
        <v>278</v>
      </c>
      <c r="I1042" s="86" t="s">
        <v>233</v>
      </c>
      <c r="J1042" s="86">
        <v>8.4</v>
      </c>
      <c r="K1042" s="381">
        <f t="shared" si="97"/>
        <v>200</v>
      </c>
      <c r="L1042" s="75">
        <v>200</v>
      </c>
      <c r="M1042" s="75"/>
      <c r="N1042" s="76" t="e">
        <f t="shared" si="98"/>
        <v>#DIV/0!</v>
      </c>
      <c r="O1042" s="76">
        <f t="shared" si="99"/>
        <v>0</v>
      </c>
      <c r="P1042" s="77">
        <f>IF(L1042="nio",0,IF(L1042&gt;0,VLOOKUP(H1042,'3-Productie normen'!A:J,VLOOKUP(L1042,'3-Productie normen'!$B$33:$C$38,2,FALSE),FALSE)))/VLOOKUP(B1042,'2-Kosten per locatie'!$A$12:$C$33,3,FALSE)</f>
        <v>0</v>
      </c>
      <c r="Q1042" s="77">
        <f t="shared" si="100"/>
        <v>0</v>
      </c>
      <c r="R1042" s="78" t="str">
        <f>VLOOKUP(H1042,'3-Productie normen'!A:L,12,FALSE)</f>
        <v>S</v>
      </c>
      <c r="S1042" s="78"/>
      <c r="U1042" s="41">
        <f t="shared" si="101"/>
        <v>1680</v>
      </c>
    </row>
    <row r="1043" spans="1:21" ht="14.1" customHeight="1">
      <c r="A1043" s="54">
        <f t="shared" si="96"/>
        <v>1043</v>
      </c>
      <c r="B1043" s="72" t="s">
        <v>716</v>
      </c>
      <c r="C1043" s="72"/>
      <c r="D1043" s="425" t="s">
        <v>717</v>
      </c>
      <c r="E1043" s="425" t="s">
        <v>301</v>
      </c>
      <c r="F1043" s="86" t="s">
        <v>559</v>
      </c>
      <c r="G1043" s="86" t="s">
        <v>274</v>
      </c>
      <c r="H1043" s="86" t="s">
        <v>1</v>
      </c>
      <c r="I1043" s="86" t="s">
        <v>233</v>
      </c>
      <c r="J1043" s="86">
        <v>19</v>
      </c>
      <c r="K1043" s="381">
        <f t="shared" si="97"/>
        <v>200</v>
      </c>
      <c r="L1043" s="75">
        <v>200</v>
      </c>
      <c r="M1043" s="75"/>
      <c r="N1043" s="76" t="e">
        <f t="shared" si="98"/>
        <v>#DIV/0!</v>
      </c>
      <c r="O1043" s="76">
        <f t="shared" si="99"/>
        <v>0</v>
      </c>
      <c r="P1043" s="77">
        <f>IF(L1043="nio",0,IF(L1043&gt;0,VLOOKUP(H1043,'3-Productie normen'!A:J,VLOOKUP(L1043,'3-Productie normen'!$B$33:$C$38,2,FALSE),FALSE)))/VLOOKUP(B1043,'2-Kosten per locatie'!$A$12:$C$33,3,FALSE)</f>
        <v>0</v>
      </c>
      <c r="Q1043" s="77">
        <f t="shared" si="100"/>
        <v>0</v>
      </c>
      <c r="R1043" s="78" t="str">
        <f>VLOOKUP(H1043,'3-Productie normen'!A:L,12,FALSE)</f>
        <v>S</v>
      </c>
      <c r="S1043" s="78"/>
      <c r="U1043" s="41">
        <f t="shared" si="101"/>
        <v>3800</v>
      </c>
    </row>
    <row r="1044" spans="1:21" ht="14.1" customHeight="1">
      <c r="A1044" s="54">
        <f t="shared" si="96"/>
        <v>1044</v>
      </c>
      <c r="B1044" s="72" t="s">
        <v>716</v>
      </c>
      <c r="C1044" s="72"/>
      <c r="D1044" s="425" t="s">
        <v>717</v>
      </c>
      <c r="E1044" s="425" t="s">
        <v>301</v>
      </c>
      <c r="F1044" s="86" t="s">
        <v>560</v>
      </c>
      <c r="G1044" s="86" t="s">
        <v>800</v>
      </c>
      <c r="H1044" s="86" t="s">
        <v>309</v>
      </c>
      <c r="I1044" s="86" t="s">
        <v>229</v>
      </c>
      <c r="J1044" s="86">
        <v>57.15</v>
      </c>
      <c r="K1044" s="381">
        <f t="shared" si="97"/>
        <v>200</v>
      </c>
      <c r="L1044" s="75">
        <v>200</v>
      </c>
      <c r="M1044" s="75"/>
      <c r="N1044" s="76" t="e">
        <f t="shared" si="98"/>
        <v>#DIV/0!</v>
      </c>
      <c r="O1044" s="76">
        <f t="shared" si="99"/>
        <v>0</v>
      </c>
      <c r="P1044" s="77">
        <f>IF(L1044="nio",0,IF(L1044&gt;0,VLOOKUP(H1044,'3-Productie normen'!A:J,VLOOKUP(L1044,'3-Productie normen'!$B$33:$C$38,2,FALSE),FALSE)))/VLOOKUP(B1044,'2-Kosten per locatie'!$A$12:$C$33,3,FALSE)</f>
        <v>0</v>
      </c>
      <c r="Q1044" s="77">
        <f t="shared" si="100"/>
        <v>0</v>
      </c>
      <c r="R1044" s="78" t="str">
        <f>VLOOKUP(H1044,'3-Productie normen'!A:L,12,FALSE)</f>
        <v>L</v>
      </c>
      <c r="S1044" s="78"/>
      <c r="U1044" s="41">
        <f t="shared" si="101"/>
        <v>11430</v>
      </c>
    </row>
    <row r="1045" spans="1:21" ht="14.1" customHeight="1">
      <c r="A1045" s="54">
        <f t="shared" si="96"/>
        <v>1045</v>
      </c>
      <c r="B1045" s="72" t="s">
        <v>716</v>
      </c>
      <c r="C1045" s="72"/>
      <c r="D1045" s="425" t="s">
        <v>717</v>
      </c>
      <c r="E1045" s="425" t="s">
        <v>301</v>
      </c>
      <c r="F1045" s="86" t="s">
        <v>561</v>
      </c>
      <c r="G1045" s="86" t="s">
        <v>801</v>
      </c>
      <c r="H1045" s="86" t="s">
        <v>309</v>
      </c>
      <c r="I1045" s="86" t="s">
        <v>229</v>
      </c>
      <c r="J1045" s="86">
        <v>57.15</v>
      </c>
      <c r="K1045" s="381">
        <f t="shared" si="97"/>
        <v>200</v>
      </c>
      <c r="L1045" s="75">
        <v>200</v>
      </c>
      <c r="M1045" s="75"/>
      <c r="N1045" s="76" t="e">
        <f t="shared" si="98"/>
        <v>#DIV/0!</v>
      </c>
      <c r="O1045" s="76">
        <f t="shared" si="99"/>
        <v>0</v>
      </c>
      <c r="P1045" s="77">
        <f>IF(L1045="nio",0,IF(L1045&gt;0,VLOOKUP(H1045,'3-Productie normen'!A:J,VLOOKUP(L1045,'3-Productie normen'!$B$33:$C$38,2,FALSE),FALSE)))/VLOOKUP(B1045,'2-Kosten per locatie'!$A$12:$C$33,3,FALSE)</f>
        <v>0</v>
      </c>
      <c r="Q1045" s="77">
        <f t="shared" si="100"/>
        <v>0</v>
      </c>
      <c r="R1045" s="78" t="str">
        <f>VLOOKUP(H1045,'3-Productie normen'!A:L,12,FALSE)</f>
        <v>L</v>
      </c>
      <c r="S1045" s="78"/>
      <c r="U1045" s="41">
        <f t="shared" si="101"/>
        <v>11430</v>
      </c>
    </row>
    <row r="1046" spans="1:21" ht="14.1" customHeight="1">
      <c r="A1046" s="54">
        <f t="shared" si="96"/>
        <v>1046</v>
      </c>
      <c r="B1046" s="72" t="s">
        <v>716</v>
      </c>
      <c r="C1046" s="72"/>
      <c r="D1046" s="425" t="s">
        <v>717</v>
      </c>
      <c r="E1046" s="425" t="s">
        <v>301</v>
      </c>
      <c r="F1046" s="86" t="s">
        <v>562</v>
      </c>
      <c r="G1046" s="86" t="s">
        <v>802</v>
      </c>
      <c r="H1046" s="86" t="s">
        <v>309</v>
      </c>
      <c r="I1046" s="86" t="s">
        <v>229</v>
      </c>
      <c r="J1046" s="86">
        <v>57.15</v>
      </c>
      <c r="K1046" s="381">
        <f t="shared" si="97"/>
        <v>0</v>
      </c>
      <c r="L1046" s="75" t="s">
        <v>100</v>
      </c>
      <c r="M1046" s="75"/>
      <c r="N1046" s="76">
        <f t="shared" si="98"/>
        <v>0</v>
      </c>
      <c r="O1046" s="76">
        <f t="shared" si="99"/>
        <v>0</v>
      </c>
      <c r="P1046" s="77">
        <f>IF(L1046="nio",0,IF(L1046&gt;0,VLOOKUP(H1046,'3-Productie normen'!A:J,VLOOKUP(L1046,'3-Productie normen'!$B$33:$C$38,2,FALSE),FALSE)))/VLOOKUP(B1046,'2-Kosten per locatie'!$A$12:$C$33,3,FALSE)</f>
        <v>0</v>
      </c>
      <c r="Q1046" s="77">
        <f t="shared" si="100"/>
        <v>0</v>
      </c>
      <c r="R1046" s="78" t="str">
        <f>VLOOKUP(H1046,'3-Productie normen'!A:L,12,FALSE)</f>
        <v>L</v>
      </c>
      <c r="S1046" s="78"/>
      <c r="U1046" s="41">
        <f t="shared" si="101"/>
        <v>0</v>
      </c>
    </row>
    <row r="1047" spans="1:21" ht="14.1" customHeight="1">
      <c r="A1047" s="54">
        <f t="shared" si="96"/>
        <v>1047</v>
      </c>
      <c r="B1047" s="72" t="s">
        <v>716</v>
      </c>
      <c r="C1047" s="72"/>
      <c r="D1047" s="425" t="s">
        <v>717</v>
      </c>
      <c r="E1047" s="425" t="s">
        <v>301</v>
      </c>
      <c r="F1047" s="86" t="s">
        <v>563</v>
      </c>
      <c r="G1047" s="86" t="s">
        <v>803</v>
      </c>
      <c r="H1047" s="86" t="s">
        <v>309</v>
      </c>
      <c r="I1047" s="86" t="s">
        <v>229</v>
      </c>
      <c r="J1047" s="86">
        <v>57.15</v>
      </c>
      <c r="K1047" s="381">
        <f t="shared" si="97"/>
        <v>0</v>
      </c>
      <c r="L1047" s="75" t="s">
        <v>100</v>
      </c>
      <c r="M1047" s="75"/>
      <c r="N1047" s="76">
        <f t="shared" si="98"/>
        <v>0</v>
      </c>
      <c r="O1047" s="76">
        <f t="shared" si="99"/>
        <v>0</v>
      </c>
      <c r="P1047" s="77">
        <f>IF(L1047="nio",0,IF(L1047&gt;0,VLOOKUP(H1047,'3-Productie normen'!A:J,VLOOKUP(L1047,'3-Productie normen'!$B$33:$C$38,2,FALSE),FALSE)))/VLOOKUP(B1047,'2-Kosten per locatie'!$A$12:$C$33,3,FALSE)</f>
        <v>0</v>
      </c>
      <c r="Q1047" s="77">
        <f t="shared" si="100"/>
        <v>0</v>
      </c>
      <c r="R1047" s="78" t="str">
        <f>VLOOKUP(H1047,'3-Productie normen'!A:L,12,FALSE)</f>
        <v>L</v>
      </c>
      <c r="S1047" s="78"/>
      <c r="U1047" s="41">
        <f t="shared" si="101"/>
        <v>0</v>
      </c>
    </row>
    <row r="1048" spans="1:21" ht="14.1" customHeight="1">
      <c r="A1048" s="54">
        <f t="shared" si="96"/>
        <v>1048</v>
      </c>
      <c r="B1048" s="72" t="s">
        <v>716</v>
      </c>
      <c r="C1048" s="72"/>
      <c r="D1048" s="425" t="s">
        <v>717</v>
      </c>
      <c r="E1048" s="425" t="s">
        <v>301</v>
      </c>
      <c r="F1048" s="86" t="s">
        <v>564</v>
      </c>
      <c r="G1048" s="86" t="s">
        <v>249</v>
      </c>
      <c r="H1048" s="86" t="s">
        <v>17</v>
      </c>
      <c r="I1048" s="86" t="s">
        <v>233</v>
      </c>
      <c r="J1048" s="86">
        <v>13.6</v>
      </c>
      <c r="K1048" s="381">
        <f t="shared" si="97"/>
        <v>200</v>
      </c>
      <c r="L1048" s="75">
        <v>200</v>
      </c>
      <c r="M1048" s="75"/>
      <c r="N1048" s="76" t="e">
        <f t="shared" si="98"/>
        <v>#DIV/0!</v>
      </c>
      <c r="O1048" s="76">
        <f t="shared" si="99"/>
        <v>0</v>
      </c>
      <c r="P1048" s="77">
        <f>IF(L1048="nio",0,IF(L1048&gt;0,VLOOKUP(H1048,'3-Productie normen'!A:J,VLOOKUP(L1048,'3-Productie normen'!$B$33:$C$38,2,FALSE),FALSE)))/VLOOKUP(B1048,'2-Kosten per locatie'!$A$12:$C$33,3,FALSE)</f>
        <v>0</v>
      </c>
      <c r="Q1048" s="77">
        <f t="shared" si="100"/>
        <v>0</v>
      </c>
      <c r="R1048" s="78" t="str">
        <f>VLOOKUP(H1048,'3-Productie normen'!A:L,12,FALSE)</f>
        <v>S</v>
      </c>
      <c r="S1048" s="78"/>
      <c r="U1048" s="41">
        <f t="shared" si="101"/>
        <v>2720</v>
      </c>
    </row>
    <row r="1049" spans="1:21" ht="14.1" customHeight="1">
      <c r="A1049" s="54">
        <f t="shared" si="96"/>
        <v>1049</v>
      </c>
      <c r="B1049" s="72" t="s">
        <v>716</v>
      </c>
      <c r="C1049" s="72"/>
      <c r="D1049" s="425" t="s">
        <v>717</v>
      </c>
      <c r="E1049" s="425" t="s">
        <v>301</v>
      </c>
      <c r="F1049" s="86" t="s">
        <v>565</v>
      </c>
      <c r="G1049" s="86" t="s">
        <v>804</v>
      </c>
      <c r="H1049" s="86" t="s">
        <v>309</v>
      </c>
      <c r="I1049" s="86" t="s">
        <v>229</v>
      </c>
      <c r="J1049" s="86">
        <v>52</v>
      </c>
      <c r="K1049" s="381">
        <f t="shared" si="97"/>
        <v>200</v>
      </c>
      <c r="L1049" s="75">
        <v>200</v>
      </c>
      <c r="M1049" s="75"/>
      <c r="N1049" s="76" t="e">
        <f t="shared" si="98"/>
        <v>#DIV/0!</v>
      </c>
      <c r="O1049" s="76">
        <f t="shared" si="99"/>
        <v>0</v>
      </c>
      <c r="P1049" s="77">
        <f>IF(L1049="nio",0,IF(L1049&gt;0,VLOOKUP(H1049,'3-Productie normen'!A:J,VLOOKUP(L1049,'3-Productie normen'!$B$33:$C$38,2,FALSE),FALSE)))/VLOOKUP(B1049,'2-Kosten per locatie'!$A$12:$C$33,3,FALSE)</f>
        <v>0</v>
      </c>
      <c r="Q1049" s="77">
        <f t="shared" si="100"/>
        <v>0</v>
      </c>
      <c r="R1049" s="78" t="str">
        <f>VLOOKUP(H1049,'3-Productie normen'!A:L,12,FALSE)</f>
        <v>L</v>
      </c>
      <c r="S1049" s="78"/>
      <c r="U1049" s="41">
        <f t="shared" si="101"/>
        <v>10400</v>
      </c>
    </row>
    <row r="1050" spans="1:21" ht="14.1" customHeight="1">
      <c r="A1050" s="54">
        <f t="shared" si="96"/>
        <v>1050</v>
      </c>
      <c r="B1050" s="72" t="s">
        <v>716</v>
      </c>
      <c r="C1050" s="72"/>
      <c r="D1050" s="425" t="s">
        <v>717</v>
      </c>
      <c r="E1050" s="425" t="s">
        <v>301</v>
      </c>
      <c r="F1050" s="86" t="s">
        <v>566</v>
      </c>
      <c r="G1050" s="86" t="s">
        <v>805</v>
      </c>
      <c r="H1050" s="86" t="s">
        <v>309</v>
      </c>
      <c r="I1050" s="86" t="s">
        <v>229</v>
      </c>
      <c r="J1050" s="86">
        <v>55.25</v>
      </c>
      <c r="K1050" s="381">
        <f t="shared" si="97"/>
        <v>200</v>
      </c>
      <c r="L1050" s="75">
        <v>200</v>
      </c>
      <c r="M1050" s="75"/>
      <c r="N1050" s="76" t="e">
        <f t="shared" si="98"/>
        <v>#DIV/0!</v>
      </c>
      <c r="O1050" s="76">
        <f t="shared" si="99"/>
        <v>0</v>
      </c>
      <c r="P1050" s="77">
        <f>IF(L1050="nio",0,IF(L1050&gt;0,VLOOKUP(H1050,'3-Productie normen'!A:J,VLOOKUP(L1050,'3-Productie normen'!$B$33:$C$38,2,FALSE),FALSE)))/VLOOKUP(B1050,'2-Kosten per locatie'!$A$12:$C$33,3,FALSE)</f>
        <v>0</v>
      </c>
      <c r="Q1050" s="77">
        <f t="shared" si="100"/>
        <v>0</v>
      </c>
      <c r="R1050" s="78" t="str">
        <f>VLOOKUP(H1050,'3-Productie normen'!A:L,12,FALSE)</f>
        <v>L</v>
      </c>
      <c r="S1050" s="78"/>
      <c r="U1050" s="41">
        <f t="shared" si="101"/>
        <v>11050</v>
      </c>
    </row>
    <row r="1051" spans="1:21" ht="14.1" customHeight="1">
      <c r="A1051" s="54">
        <f t="shared" si="96"/>
        <v>1051</v>
      </c>
      <c r="B1051" s="72" t="s">
        <v>716</v>
      </c>
      <c r="C1051" s="72"/>
      <c r="D1051" s="425" t="s">
        <v>717</v>
      </c>
      <c r="E1051" s="425" t="s">
        <v>301</v>
      </c>
      <c r="F1051" s="86" t="s">
        <v>567</v>
      </c>
      <c r="G1051" s="86" t="s">
        <v>806</v>
      </c>
      <c r="H1051" s="86" t="s">
        <v>309</v>
      </c>
      <c r="I1051" s="86" t="s">
        <v>229</v>
      </c>
      <c r="J1051" s="86">
        <v>55.25</v>
      </c>
      <c r="K1051" s="381">
        <f t="shared" si="97"/>
        <v>200</v>
      </c>
      <c r="L1051" s="75">
        <v>200</v>
      </c>
      <c r="M1051" s="75"/>
      <c r="N1051" s="76" t="e">
        <f t="shared" si="98"/>
        <v>#DIV/0!</v>
      </c>
      <c r="O1051" s="76">
        <f t="shared" si="99"/>
        <v>0</v>
      </c>
      <c r="P1051" s="77">
        <f>IF(L1051="nio",0,IF(L1051&gt;0,VLOOKUP(H1051,'3-Productie normen'!A:J,VLOOKUP(L1051,'3-Productie normen'!$B$33:$C$38,2,FALSE),FALSE)))/VLOOKUP(B1051,'2-Kosten per locatie'!$A$12:$C$33,3,FALSE)</f>
        <v>0</v>
      </c>
      <c r="Q1051" s="77">
        <f t="shared" si="100"/>
        <v>0</v>
      </c>
      <c r="R1051" s="78" t="str">
        <f>VLOOKUP(H1051,'3-Productie normen'!A:L,12,FALSE)</f>
        <v>L</v>
      </c>
      <c r="S1051" s="78"/>
      <c r="U1051" s="41">
        <f t="shared" si="101"/>
        <v>11050</v>
      </c>
    </row>
    <row r="1052" spans="1:21" ht="14.1" customHeight="1">
      <c r="A1052" s="54">
        <f t="shared" si="96"/>
        <v>1052</v>
      </c>
      <c r="B1052" s="72" t="s">
        <v>716</v>
      </c>
      <c r="C1052" s="72"/>
      <c r="D1052" s="425" t="s">
        <v>717</v>
      </c>
      <c r="E1052" s="425" t="s">
        <v>301</v>
      </c>
      <c r="F1052" s="86" t="s">
        <v>568</v>
      </c>
      <c r="G1052" s="86" t="s">
        <v>235</v>
      </c>
      <c r="H1052" s="86" t="s">
        <v>236</v>
      </c>
      <c r="I1052" s="86" t="s">
        <v>239</v>
      </c>
      <c r="J1052" s="86">
        <v>5.4</v>
      </c>
      <c r="K1052" s="381">
        <f t="shared" si="97"/>
        <v>200</v>
      </c>
      <c r="L1052" s="75">
        <v>200</v>
      </c>
      <c r="M1052" s="75"/>
      <c r="N1052" s="76" t="e">
        <f t="shared" si="98"/>
        <v>#DIV/0!</v>
      </c>
      <c r="O1052" s="76">
        <f t="shared" si="99"/>
        <v>0</v>
      </c>
      <c r="P1052" s="77">
        <f>IF(L1052="nio",0,IF(L1052&gt;0,VLOOKUP(H1052,'3-Productie normen'!A:J,VLOOKUP(L1052,'3-Productie normen'!$B$33:$C$38,2,FALSE),FALSE)))/VLOOKUP(B1052,'2-Kosten per locatie'!$A$12:$C$33,3,FALSE)</f>
        <v>0</v>
      </c>
      <c r="Q1052" s="77">
        <f t="shared" si="100"/>
        <v>0</v>
      </c>
      <c r="R1052" s="78" t="str">
        <f>VLOOKUP(H1052,'3-Productie normen'!A:L,12,FALSE)</f>
        <v>V</v>
      </c>
      <c r="S1052" s="78"/>
      <c r="U1052" s="41">
        <f t="shared" si="101"/>
        <v>1080</v>
      </c>
    </row>
    <row r="1053" spans="1:21" ht="14.1" customHeight="1">
      <c r="A1053" s="54">
        <f t="shared" si="96"/>
        <v>1053</v>
      </c>
      <c r="B1053" s="72" t="s">
        <v>716</v>
      </c>
      <c r="C1053" s="72"/>
      <c r="D1053" s="425" t="s">
        <v>717</v>
      </c>
      <c r="E1053" s="425" t="s">
        <v>301</v>
      </c>
      <c r="F1053" s="86" t="s">
        <v>568</v>
      </c>
      <c r="G1053" s="86" t="s">
        <v>235</v>
      </c>
      <c r="H1053" s="86" t="s">
        <v>236</v>
      </c>
      <c r="I1053" s="86" t="s">
        <v>230</v>
      </c>
      <c r="J1053" s="86">
        <v>3.6</v>
      </c>
      <c r="K1053" s="381">
        <f t="shared" si="97"/>
        <v>200</v>
      </c>
      <c r="L1053" s="75">
        <v>200</v>
      </c>
      <c r="M1053" s="75"/>
      <c r="N1053" s="76" t="e">
        <f t="shared" si="98"/>
        <v>#DIV/0!</v>
      </c>
      <c r="O1053" s="76">
        <f t="shared" si="99"/>
        <v>0</v>
      </c>
      <c r="P1053" s="77">
        <f>IF(L1053="nio",0,IF(L1053&gt;0,VLOOKUP(H1053,'3-Productie normen'!A:J,VLOOKUP(L1053,'3-Productie normen'!$B$33:$C$38,2,FALSE),FALSE)))/VLOOKUP(B1053,'2-Kosten per locatie'!$A$12:$C$33,3,FALSE)</f>
        <v>0</v>
      </c>
      <c r="Q1053" s="77">
        <f t="shared" si="100"/>
        <v>0</v>
      </c>
      <c r="R1053" s="78" t="str">
        <f>VLOOKUP(H1053,'3-Productie normen'!A:L,12,FALSE)</f>
        <v>V</v>
      </c>
      <c r="S1053" s="78"/>
      <c r="U1053" s="41">
        <f t="shared" si="101"/>
        <v>720</v>
      </c>
    </row>
    <row r="1054" spans="1:21" ht="14.1" customHeight="1">
      <c r="A1054" s="54">
        <f t="shared" si="96"/>
        <v>1054</v>
      </c>
      <c r="B1054" s="72" t="s">
        <v>716</v>
      </c>
      <c r="C1054" s="72"/>
      <c r="D1054" s="425" t="s">
        <v>717</v>
      </c>
      <c r="E1054" s="425" t="s">
        <v>301</v>
      </c>
      <c r="F1054" s="86" t="s">
        <v>807</v>
      </c>
      <c r="G1054" s="86" t="s">
        <v>808</v>
      </c>
      <c r="H1054" s="86" t="s">
        <v>309</v>
      </c>
      <c r="I1054" s="86" t="s">
        <v>229</v>
      </c>
      <c r="J1054" s="86">
        <v>51.5</v>
      </c>
      <c r="K1054" s="381">
        <f t="shared" si="97"/>
        <v>200</v>
      </c>
      <c r="L1054" s="75">
        <v>200</v>
      </c>
      <c r="M1054" s="75"/>
      <c r="N1054" s="76" t="e">
        <f t="shared" si="98"/>
        <v>#DIV/0!</v>
      </c>
      <c r="O1054" s="76">
        <f t="shared" si="99"/>
        <v>0</v>
      </c>
      <c r="P1054" s="77">
        <f>IF(L1054="nio",0,IF(L1054&gt;0,VLOOKUP(H1054,'3-Productie normen'!A:J,VLOOKUP(L1054,'3-Productie normen'!$B$33:$C$38,2,FALSE),FALSE)))/VLOOKUP(B1054,'2-Kosten per locatie'!$A$12:$C$33,3,FALSE)</f>
        <v>0</v>
      </c>
      <c r="Q1054" s="77">
        <f t="shared" si="100"/>
        <v>0</v>
      </c>
      <c r="R1054" s="78" t="str">
        <f>VLOOKUP(H1054,'3-Productie normen'!A:L,12,FALSE)</f>
        <v>L</v>
      </c>
      <c r="S1054" s="78"/>
      <c r="U1054" s="41">
        <f t="shared" si="101"/>
        <v>10300</v>
      </c>
    </row>
    <row r="1055" spans="1:21" ht="14.1" customHeight="1">
      <c r="A1055" s="54">
        <f t="shared" si="96"/>
        <v>1055</v>
      </c>
      <c r="B1055" s="72" t="s">
        <v>716</v>
      </c>
      <c r="C1055" s="72"/>
      <c r="D1055" s="425" t="s">
        <v>717</v>
      </c>
      <c r="E1055" s="425" t="s">
        <v>301</v>
      </c>
      <c r="F1055" s="86" t="s">
        <v>569</v>
      </c>
      <c r="G1055" s="86" t="s">
        <v>809</v>
      </c>
      <c r="H1055" s="86" t="s">
        <v>309</v>
      </c>
      <c r="I1055" s="86" t="s">
        <v>229</v>
      </c>
      <c r="J1055" s="86">
        <v>51.5</v>
      </c>
      <c r="K1055" s="381">
        <f t="shared" si="97"/>
        <v>200</v>
      </c>
      <c r="L1055" s="75">
        <v>200</v>
      </c>
      <c r="M1055" s="75"/>
      <c r="N1055" s="76" t="e">
        <f t="shared" si="98"/>
        <v>#DIV/0!</v>
      </c>
      <c r="O1055" s="76">
        <f t="shared" si="99"/>
        <v>0</v>
      </c>
      <c r="P1055" s="77">
        <f>IF(L1055="nio",0,IF(L1055&gt;0,VLOOKUP(H1055,'3-Productie normen'!A:J,VLOOKUP(L1055,'3-Productie normen'!$B$33:$C$38,2,FALSE),FALSE)))/VLOOKUP(B1055,'2-Kosten per locatie'!$A$12:$C$33,3,FALSE)</f>
        <v>0</v>
      </c>
      <c r="Q1055" s="77">
        <f t="shared" si="100"/>
        <v>0</v>
      </c>
      <c r="R1055" s="78" t="str">
        <f>VLOOKUP(H1055,'3-Productie normen'!A:L,12,FALSE)</f>
        <v>L</v>
      </c>
      <c r="S1055" s="78"/>
      <c r="U1055" s="41">
        <f t="shared" si="101"/>
        <v>10300</v>
      </c>
    </row>
    <row r="1056" spans="1:21" ht="14.1" customHeight="1">
      <c r="A1056" s="54">
        <f t="shared" si="96"/>
        <v>1056</v>
      </c>
      <c r="B1056" s="72" t="s">
        <v>716</v>
      </c>
      <c r="C1056" s="72"/>
      <c r="D1056" s="425" t="s">
        <v>717</v>
      </c>
      <c r="E1056" s="425" t="s">
        <v>301</v>
      </c>
      <c r="F1056" s="86" t="s">
        <v>570</v>
      </c>
      <c r="G1056" s="86" t="s">
        <v>761</v>
      </c>
      <c r="H1056" s="86" t="s">
        <v>259</v>
      </c>
      <c r="I1056" s="86" t="s">
        <v>229</v>
      </c>
      <c r="J1056" s="86">
        <v>87.78</v>
      </c>
      <c r="K1056" s="381">
        <f t="shared" si="97"/>
        <v>200</v>
      </c>
      <c r="L1056" s="75">
        <v>200</v>
      </c>
      <c r="M1056" s="75"/>
      <c r="N1056" s="76" t="e">
        <f t="shared" si="98"/>
        <v>#DIV/0!</v>
      </c>
      <c r="O1056" s="76">
        <f t="shared" si="99"/>
        <v>0</v>
      </c>
      <c r="P1056" s="77">
        <f>IF(L1056="nio",0,IF(L1056&gt;0,VLOOKUP(H1056,'3-Productie normen'!A:J,VLOOKUP(L1056,'3-Productie normen'!$B$33:$C$38,2,FALSE),FALSE)))/VLOOKUP(B1056,'2-Kosten per locatie'!$A$12:$C$33,3,FALSE)</f>
        <v>0</v>
      </c>
      <c r="Q1056" s="77">
        <f t="shared" si="100"/>
        <v>0</v>
      </c>
      <c r="R1056" s="78" t="str">
        <f>VLOOKUP(H1056,'3-Productie normen'!A:L,12,FALSE)</f>
        <v>V</v>
      </c>
      <c r="S1056" s="78"/>
      <c r="U1056" s="41">
        <f t="shared" si="101"/>
        <v>17556</v>
      </c>
    </row>
    <row r="1057" spans="1:21" ht="14.1" customHeight="1">
      <c r="A1057" s="54">
        <f t="shared" si="96"/>
        <v>1057</v>
      </c>
      <c r="B1057" s="72" t="s">
        <v>716</v>
      </c>
      <c r="C1057" s="72"/>
      <c r="D1057" s="425" t="s">
        <v>717</v>
      </c>
      <c r="E1057" s="425" t="s">
        <v>301</v>
      </c>
      <c r="F1057" s="86" t="s">
        <v>571</v>
      </c>
      <c r="G1057" s="86" t="s">
        <v>235</v>
      </c>
      <c r="H1057" s="86" t="s">
        <v>236</v>
      </c>
      <c r="I1057" s="86" t="s">
        <v>239</v>
      </c>
      <c r="J1057" s="86">
        <v>7.25</v>
      </c>
      <c r="K1057" s="381">
        <f t="shared" si="97"/>
        <v>200</v>
      </c>
      <c r="L1057" s="75">
        <v>200</v>
      </c>
      <c r="M1057" s="75"/>
      <c r="N1057" s="76" t="e">
        <f t="shared" si="98"/>
        <v>#DIV/0!</v>
      </c>
      <c r="O1057" s="76">
        <f t="shared" si="99"/>
        <v>0</v>
      </c>
      <c r="P1057" s="77">
        <f>IF(L1057="nio",0,IF(L1057&gt;0,VLOOKUP(H1057,'3-Productie normen'!A:J,VLOOKUP(L1057,'3-Productie normen'!$B$33:$C$38,2,FALSE),FALSE)))/VLOOKUP(B1057,'2-Kosten per locatie'!$A$12:$C$33,3,FALSE)</f>
        <v>0</v>
      </c>
      <c r="Q1057" s="77">
        <f t="shared" si="100"/>
        <v>0</v>
      </c>
      <c r="R1057" s="78" t="str">
        <f>VLOOKUP(H1057,'3-Productie normen'!A:L,12,FALSE)</f>
        <v>V</v>
      </c>
      <c r="S1057" s="78"/>
      <c r="U1057" s="41">
        <f t="shared" si="101"/>
        <v>1450</v>
      </c>
    </row>
    <row r="1058" spans="1:21" ht="14.1" customHeight="1">
      <c r="A1058" s="54">
        <f t="shared" si="96"/>
        <v>1058</v>
      </c>
      <c r="B1058" s="72" t="s">
        <v>716</v>
      </c>
      <c r="C1058" s="72"/>
      <c r="D1058" s="425" t="s">
        <v>717</v>
      </c>
      <c r="E1058" s="425" t="s">
        <v>301</v>
      </c>
      <c r="F1058" s="86" t="s">
        <v>571</v>
      </c>
      <c r="G1058" s="86" t="s">
        <v>235</v>
      </c>
      <c r="H1058" s="86" t="s">
        <v>236</v>
      </c>
      <c r="I1058" s="86" t="s">
        <v>230</v>
      </c>
      <c r="J1058" s="86">
        <v>13.75</v>
      </c>
      <c r="K1058" s="381">
        <f t="shared" si="97"/>
        <v>200</v>
      </c>
      <c r="L1058" s="75">
        <v>200</v>
      </c>
      <c r="M1058" s="75"/>
      <c r="N1058" s="76" t="e">
        <f t="shared" si="98"/>
        <v>#DIV/0!</v>
      </c>
      <c r="O1058" s="76">
        <f t="shared" si="99"/>
        <v>0</v>
      </c>
      <c r="P1058" s="77">
        <f>IF(L1058="nio",0,IF(L1058&gt;0,VLOOKUP(H1058,'3-Productie normen'!A:J,VLOOKUP(L1058,'3-Productie normen'!$B$33:$C$38,2,FALSE),FALSE)))/VLOOKUP(B1058,'2-Kosten per locatie'!$A$12:$C$33,3,FALSE)</f>
        <v>0</v>
      </c>
      <c r="Q1058" s="77">
        <f t="shared" si="100"/>
        <v>0</v>
      </c>
      <c r="R1058" s="78" t="str">
        <f>VLOOKUP(H1058,'3-Productie normen'!A:L,12,FALSE)</f>
        <v>V</v>
      </c>
      <c r="S1058" s="78"/>
      <c r="U1058" s="41">
        <f t="shared" si="101"/>
        <v>2750</v>
      </c>
    </row>
    <row r="1059" spans="1:21" ht="14.1" customHeight="1">
      <c r="A1059" s="54">
        <f t="shared" si="96"/>
        <v>1059</v>
      </c>
      <c r="B1059" s="72" t="s">
        <v>716</v>
      </c>
      <c r="C1059" s="72"/>
      <c r="D1059" s="425" t="s">
        <v>717</v>
      </c>
      <c r="E1059" s="425" t="s">
        <v>301</v>
      </c>
      <c r="F1059" s="86" t="s">
        <v>572</v>
      </c>
      <c r="G1059" s="86" t="s">
        <v>810</v>
      </c>
      <c r="H1059" s="86" t="s">
        <v>259</v>
      </c>
      <c r="I1059" s="86" t="s">
        <v>229</v>
      </c>
      <c r="J1059" s="86">
        <v>95.4</v>
      </c>
      <c r="K1059" s="381">
        <f t="shared" si="97"/>
        <v>200</v>
      </c>
      <c r="L1059" s="75">
        <v>200</v>
      </c>
      <c r="M1059" s="75"/>
      <c r="N1059" s="76" t="e">
        <f t="shared" si="98"/>
        <v>#DIV/0!</v>
      </c>
      <c r="O1059" s="76">
        <f t="shared" si="99"/>
        <v>0</v>
      </c>
      <c r="P1059" s="77">
        <f>IF(L1059="nio",0,IF(L1059&gt;0,VLOOKUP(H1059,'3-Productie normen'!A:J,VLOOKUP(L1059,'3-Productie normen'!$B$33:$C$38,2,FALSE),FALSE)))/VLOOKUP(B1059,'2-Kosten per locatie'!$A$12:$C$33,3,FALSE)</f>
        <v>0</v>
      </c>
      <c r="Q1059" s="77">
        <f t="shared" si="100"/>
        <v>0</v>
      </c>
      <c r="R1059" s="78" t="str">
        <f>VLOOKUP(H1059,'3-Productie normen'!A:L,12,FALSE)</f>
        <v>V</v>
      </c>
      <c r="S1059" s="78"/>
      <c r="U1059" s="41">
        <f t="shared" si="101"/>
        <v>19080</v>
      </c>
    </row>
    <row r="1060" spans="1:21" ht="14.1" customHeight="1">
      <c r="A1060" s="54">
        <f t="shared" si="96"/>
        <v>1060</v>
      </c>
      <c r="B1060" s="72" t="s">
        <v>811</v>
      </c>
      <c r="C1060" s="72"/>
      <c r="D1060" s="425" t="s">
        <v>495</v>
      </c>
      <c r="E1060" s="425">
        <v>1</v>
      </c>
      <c r="F1060" s="86"/>
      <c r="G1060" s="86" t="s">
        <v>496</v>
      </c>
      <c r="H1060" s="86" t="s">
        <v>100</v>
      </c>
      <c r="I1060" s="86"/>
      <c r="J1060" s="86"/>
      <c r="K1060" s="381">
        <f t="shared" si="97"/>
        <v>0</v>
      </c>
      <c r="L1060" s="75" t="s">
        <v>100</v>
      </c>
      <c r="M1060" s="75"/>
      <c r="N1060" s="76">
        <f t="shared" si="98"/>
        <v>0</v>
      </c>
      <c r="O1060" s="76">
        <f t="shared" si="99"/>
        <v>0</v>
      </c>
      <c r="P1060" s="77" t="e">
        <f>IF(L1060="nio",0,IF(L1060&gt;0,VLOOKUP(H1060,'3-Productie normen'!A:J,VLOOKUP(L1060,'3-Productie normen'!$B$33:$C$38,2,FALSE),FALSE)))/VLOOKUP(B1060,'2-Kosten per locatie'!$A$12:$C$33,3,FALSE)</f>
        <v>#N/A</v>
      </c>
      <c r="Q1060" s="77">
        <f t="shared" si="100"/>
        <v>0</v>
      </c>
      <c r="R1060" s="78">
        <f>VLOOKUP(H1060,'3-Productie normen'!A:L,12,FALSE)</f>
        <v>0</v>
      </c>
      <c r="S1060" s="78"/>
      <c r="U1060" s="41">
        <f t="shared" si="101"/>
        <v>0</v>
      </c>
    </row>
    <row r="1061" spans="1:21" ht="14.1" customHeight="1">
      <c r="A1061" s="54">
        <f t="shared" si="96"/>
        <v>1061</v>
      </c>
      <c r="B1061" s="72" t="s">
        <v>811</v>
      </c>
      <c r="C1061" s="72"/>
      <c r="D1061" s="425" t="s">
        <v>495</v>
      </c>
      <c r="E1061" s="425">
        <v>1</v>
      </c>
      <c r="F1061" s="86"/>
      <c r="G1061" s="86" t="s">
        <v>496</v>
      </c>
      <c r="H1061" s="86" t="s">
        <v>100</v>
      </c>
      <c r="I1061" s="86"/>
      <c r="J1061" s="86"/>
      <c r="K1061" s="381">
        <f t="shared" si="97"/>
        <v>0</v>
      </c>
      <c r="L1061" s="75" t="s">
        <v>100</v>
      </c>
      <c r="M1061" s="75"/>
      <c r="N1061" s="76">
        <f t="shared" si="98"/>
        <v>0</v>
      </c>
      <c r="O1061" s="76">
        <f t="shared" si="99"/>
        <v>0</v>
      </c>
      <c r="P1061" s="77" t="e">
        <f>IF(L1061="nio",0,IF(L1061&gt;0,VLOOKUP(H1061,'3-Productie normen'!A:J,VLOOKUP(L1061,'3-Productie normen'!$B$33:$C$38,2,FALSE),FALSE)))/VLOOKUP(B1061,'2-Kosten per locatie'!$A$12:$C$33,3,FALSE)</f>
        <v>#N/A</v>
      </c>
      <c r="Q1061" s="77">
        <f t="shared" si="100"/>
        <v>0</v>
      </c>
      <c r="R1061" s="78">
        <f>VLOOKUP(H1061,'3-Productie normen'!A:L,12,FALSE)</f>
        <v>0</v>
      </c>
      <c r="S1061" s="78"/>
      <c r="U1061" s="41">
        <f t="shared" si="101"/>
        <v>0</v>
      </c>
    </row>
    <row r="1062" spans="1:21" ht="14.1" customHeight="1">
      <c r="A1062" s="54">
        <f t="shared" si="96"/>
        <v>1062</v>
      </c>
      <c r="B1062" s="72" t="s">
        <v>811</v>
      </c>
      <c r="C1062" s="72"/>
      <c r="D1062" s="425" t="s">
        <v>495</v>
      </c>
      <c r="E1062" s="425">
        <v>1</v>
      </c>
      <c r="F1062" s="86"/>
      <c r="G1062" s="86" t="s">
        <v>497</v>
      </c>
      <c r="H1062" s="86" t="s">
        <v>100</v>
      </c>
      <c r="I1062" s="86"/>
      <c r="J1062" s="86"/>
      <c r="K1062" s="381">
        <f t="shared" si="97"/>
        <v>0</v>
      </c>
      <c r="L1062" s="75" t="s">
        <v>100</v>
      </c>
      <c r="M1062" s="75"/>
      <c r="N1062" s="76">
        <f t="shared" si="98"/>
        <v>0</v>
      </c>
      <c r="O1062" s="76">
        <f t="shared" si="99"/>
        <v>0</v>
      </c>
      <c r="P1062" s="77" t="e">
        <f>IF(L1062="nio",0,IF(L1062&gt;0,VLOOKUP(H1062,'3-Productie normen'!A:J,VLOOKUP(L1062,'3-Productie normen'!$B$33:$C$38,2,FALSE),FALSE)))/VLOOKUP(B1062,'2-Kosten per locatie'!$A$12:$C$33,3,FALSE)</f>
        <v>#N/A</v>
      </c>
      <c r="Q1062" s="77">
        <f t="shared" si="100"/>
        <v>0</v>
      </c>
      <c r="R1062" s="78">
        <f>VLOOKUP(H1062,'3-Productie normen'!A:L,12,FALSE)</f>
        <v>0</v>
      </c>
      <c r="S1062" s="78"/>
      <c r="U1062" s="41">
        <f t="shared" si="101"/>
        <v>0</v>
      </c>
    </row>
    <row r="1063" spans="1:21" ht="14.1" customHeight="1">
      <c r="A1063" s="54">
        <f t="shared" si="96"/>
        <v>1063</v>
      </c>
      <c r="B1063" s="72" t="s">
        <v>811</v>
      </c>
      <c r="C1063" s="72"/>
      <c r="D1063" s="425" t="s">
        <v>495</v>
      </c>
      <c r="E1063" s="425">
        <v>1</v>
      </c>
      <c r="F1063" s="86"/>
      <c r="G1063" s="86" t="s">
        <v>497</v>
      </c>
      <c r="H1063" s="86" t="s">
        <v>100</v>
      </c>
      <c r="I1063" s="86"/>
      <c r="J1063" s="86"/>
      <c r="K1063" s="381">
        <f t="shared" si="97"/>
        <v>0</v>
      </c>
      <c r="L1063" s="75" t="s">
        <v>100</v>
      </c>
      <c r="M1063" s="75"/>
      <c r="N1063" s="76">
        <f t="shared" si="98"/>
        <v>0</v>
      </c>
      <c r="O1063" s="76">
        <f t="shared" si="99"/>
        <v>0</v>
      </c>
      <c r="P1063" s="77" t="e">
        <f>IF(L1063="nio",0,IF(L1063&gt;0,VLOOKUP(H1063,'3-Productie normen'!A:J,VLOOKUP(L1063,'3-Productie normen'!$B$33:$C$38,2,FALSE),FALSE)))/VLOOKUP(B1063,'2-Kosten per locatie'!$A$12:$C$33,3,FALSE)</f>
        <v>#N/A</v>
      </c>
      <c r="Q1063" s="77">
        <f t="shared" si="100"/>
        <v>0</v>
      </c>
      <c r="R1063" s="78">
        <f>VLOOKUP(H1063,'3-Productie normen'!A:L,12,FALSE)</f>
        <v>0</v>
      </c>
      <c r="S1063" s="78"/>
      <c r="U1063" s="41">
        <f t="shared" si="101"/>
        <v>0</v>
      </c>
    </row>
    <row r="1064" spans="1:21" ht="14.1" customHeight="1">
      <c r="A1064" s="54">
        <f t="shared" si="96"/>
        <v>1064</v>
      </c>
      <c r="B1064" s="72" t="s">
        <v>811</v>
      </c>
      <c r="C1064" s="72"/>
      <c r="D1064" s="425" t="s">
        <v>495</v>
      </c>
      <c r="E1064" s="425">
        <v>1</v>
      </c>
      <c r="F1064" s="86"/>
      <c r="G1064" s="86" t="s">
        <v>496</v>
      </c>
      <c r="H1064" s="86" t="s">
        <v>100</v>
      </c>
      <c r="I1064" s="86"/>
      <c r="J1064" s="86"/>
      <c r="K1064" s="381">
        <f t="shared" si="97"/>
        <v>0</v>
      </c>
      <c r="L1064" s="75" t="s">
        <v>100</v>
      </c>
      <c r="M1064" s="75"/>
      <c r="N1064" s="76">
        <f t="shared" si="98"/>
        <v>0</v>
      </c>
      <c r="O1064" s="76">
        <f t="shared" si="99"/>
        <v>0</v>
      </c>
      <c r="P1064" s="77" t="e">
        <f>IF(L1064="nio",0,IF(L1064&gt;0,VLOOKUP(H1064,'3-Productie normen'!A:J,VLOOKUP(L1064,'3-Productie normen'!$B$33:$C$38,2,FALSE),FALSE)))/VLOOKUP(B1064,'2-Kosten per locatie'!$A$12:$C$33,3,FALSE)</f>
        <v>#N/A</v>
      </c>
      <c r="Q1064" s="77">
        <f t="shared" si="100"/>
        <v>0</v>
      </c>
      <c r="R1064" s="78">
        <f>VLOOKUP(H1064,'3-Productie normen'!A:L,12,FALSE)</f>
        <v>0</v>
      </c>
      <c r="S1064" s="78"/>
      <c r="U1064" s="41">
        <f t="shared" si="101"/>
        <v>0</v>
      </c>
    </row>
    <row r="1065" spans="1:21" ht="14.1" customHeight="1">
      <c r="A1065" s="54">
        <f t="shared" si="96"/>
        <v>1065</v>
      </c>
      <c r="B1065" s="72" t="s">
        <v>811</v>
      </c>
      <c r="C1065" s="72"/>
      <c r="D1065" s="425" t="s">
        <v>495</v>
      </c>
      <c r="E1065" s="425">
        <v>1</v>
      </c>
      <c r="F1065" s="86"/>
      <c r="G1065" s="86" t="s">
        <v>496</v>
      </c>
      <c r="H1065" s="86" t="s">
        <v>100</v>
      </c>
      <c r="I1065" s="86"/>
      <c r="J1065" s="86"/>
      <c r="K1065" s="381">
        <f t="shared" si="97"/>
        <v>0</v>
      </c>
      <c r="L1065" s="75" t="s">
        <v>100</v>
      </c>
      <c r="M1065" s="75"/>
      <c r="N1065" s="76">
        <f t="shared" si="98"/>
        <v>0</v>
      </c>
      <c r="O1065" s="76">
        <f t="shared" si="99"/>
        <v>0</v>
      </c>
      <c r="P1065" s="77" t="e">
        <f>IF(L1065="nio",0,IF(L1065&gt;0,VLOOKUP(H1065,'3-Productie normen'!A:J,VLOOKUP(L1065,'3-Productie normen'!$B$33:$C$38,2,FALSE),FALSE)))/VLOOKUP(B1065,'2-Kosten per locatie'!$A$12:$C$33,3,FALSE)</f>
        <v>#N/A</v>
      </c>
      <c r="Q1065" s="77">
        <f t="shared" si="100"/>
        <v>0</v>
      </c>
      <c r="R1065" s="78">
        <f>VLOOKUP(H1065,'3-Productie normen'!A:L,12,FALSE)</f>
        <v>0</v>
      </c>
      <c r="S1065" s="78"/>
      <c r="U1065" s="41">
        <f t="shared" si="101"/>
        <v>0</v>
      </c>
    </row>
    <row r="1066" spans="1:21" ht="14.1" customHeight="1">
      <c r="A1066" s="54">
        <f t="shared" si="96"/>
        <v>1066</v>
      </c>
      <c r="B1066" s="72" t="s">
        <v>811</v>
      </c>
      <c r="C1066" s="72"/>
      <c r="D1066" s="425" t="s">
        <v>495</v>
      </c>
      <c r="E1066" s="425">
        <v>1</v>
      </c>
      <c r="F1066" s="86"/>
      <c r="G1066" s="86" t="s">
        <v>496</v>
      </c>
      <c r="H1066" s="86" t="s">
        <v>100</v>
      </c>
      <c r="I1066" s="86"/>
      <c r="J1066" s="86"/>
      <c r="K1066" s="381">
        <f t="shared" si="97"/>
        <v>0</v>
      </c>
      <c r="L1066" s="75" t="s">
        <v>100</v>
      </c>
      <c r="M1066" s="75"/>
      <c r="N1066" s="76">
        <f t="shared" si="98"/>
        <v>0</v>
      </c>
      <c r="O1066" s="76">
        <f t="shared" si="99"/>
        <v>0</v>
      </c>
      <c r="P1066" s="77" t="e">
        <f>IF(L1066="nio",0,IF(L1066&gt;0,VLOOKUP(H1066,'3-Productie normen'!A:J,VLOOKUP(L1066,'3-Productie normen'!$B$33:$C$38,2,FALSE),FALSE)))/VLOOKUP(B1066,'2-Kosten per locatie'!$A$12:$C$33,3,FALSE)</f>
        <v>#N/A</v>
      </c>
      <c r="Q1066" s="77">
        <f t="shared" si="100"/>
        <v>0</v>
      </c>
      <c r="R1066" s="78">
        <f>VLOOKUP(H1066,'3-Productie normen'!A:L,12,FALSE)</f>
        <v>0</v>
      </c>
      <c r="S1066" s="78"/>
      <c r="U1066" s="41">
        <f t="shared" si="101"/>
        <v>0</v>
      </c>
    </row>
    <row r="1067" spans="1:21" ht="14.1" customHeight="1">
      <c r="A1067" s="54">
        <f t="shared" si="96"/>
        <v>1067</v>
      </c>
      <c r="B1067" s="72" t="s">
        <v>905</v>
      </c>
      <c r="C1067" s="72"/>
      <c r="D1067" s="425" t="s">
        <v>812</v>
      </c>
      <c r="E1067" s="425" t="s">
        <v>301</v>
      </c>
      <c r="F1067" s="86" t="s">
        <v>536</v>
      </c>
      <c r="G1067" s="86" t="s">
        <v>813</v>
      </c>
      <c r="H1067" s="86" t="s">
        <v>176</v>
      </c>
      <c r="I1067" s="86" t="s">
        <v>208</v>
      </c>
      <c r="J1067" s="86">
        <v>98.27</v>
      </c>
      <c r="K1067" s="381">
        <f t="shared" si="97"/>
        <v>200</v>
      </c>
      <c r="L1067" s="75">
        <v>200</v>
      </c>
      <c r="M1067" s="75"/>
      <c r="N1067" s="76" t="e">
        <f t="shared" si="98"/>
        <v>#DIV/0!</v>
      </c>
      <c r="O1067" s="76">
        <f t="shared" si="99"/>
        <v>0</v>
      </c>
      <c r="P1067" s="77">
        <f>IF(L1067="nio",0,IF(L1067&gt;0,VLOOKUP(H1067,'3-Productie normen'!A:J,VLOOKUP(L1067,'3-Productie normen'!$B$33:$C$38,2,FALSE),FALSE)))/VLOOKUP(B1067,'2-Kosten per locatie'!$A$12:$C$33,3,FALSE)</f>
        <v>0</v>
      </c>
      <c r="Q1067" s="77">
        <f t="shared" si="100"/>
        <v>0</v>
      </c>
      <c r="R1067" s="78" t="str">
        <f>VLOOKUP(H1067,'3-Productie normen'!A:L,12,FALSE)</f>
        <v>B</v>
      </c>
      <c r="S1067" s="78"/>
      <c r="U1067" s="41">
        <f t="shared" si="101"/>
        <v>19654</v>
      </c>
    </row>
    <row r="1068" spans="1:21" ht="14.1" customHeight="1">
      <c r="A1068" s="54">
        <f t="shared" si="96"/>
        <v>1068</v>
      </c>
      <c r="B1068" s="72" t="s">
        <v>905</v>
      </c>
      <c r="C1068" s="72"/>
      <c r="D1068" s="425" t="s">
        <v>812</v>
      </c>
      <c r="E1068" s="425" t="s">
        <v>301</v>
      </c>
      <c r="F1068" s="86" t="s">
        <v>537</v>
      </c>
      <c r="G1068" s="86" t="s">
        <v>814</v>
      </c>
      <c r="H1068" s="86" t="s">
        <v>176</v>
      </c>
      <c r="I1068" s="86" t="s">
        <v>208</v>
      </c>
      <c r="J1068" s="86">
        <v>17.84</v>
      </c>
      <c r="K1068" s="381">
        <f t="shared" si="97"/>
        <v>200</v>
      </c>
      <c r="L1068" s="75">
        <v>200</v>
      </c>
      <c r="M1068" s="75"/>
      <c r="N1068" s="76" t="e">
        <f t="shared" si="98"/>
        <v>#DIV/0!</v>
      </c>
      <c r="O1068" s="76">
        <f t="shared" si="99"/>
        <v>0</v>
      </c>
      <c r="P1068" s="77">
        <f>IF(L1068="nio",0,IF(L1068&gt;0,VLOOKUP(H1068,'3-Productie normen'!A:J,VLOOKUP(L1068,'3-Productie normen'!$B$33:$C$38,2,FALSE),FALSE)))/VLOOKUP(B1068,'2-Kosten per locatie'!$A$12:$C$33,3,FALSE)</f>
        <v>0</v>
      </c>
      <c r="Q1068" s="77">
        <f t="shared" si="100"/>
        <v>0</v>
      </c>
      <c r="R1068" s="78" t="str">
        <f>VLOOKUP(H1068,'3-Productie normen'!A:L,12,FALSE)</f>
        <v>B</v>
      </c>
      <c r="S1068" s="78"/>
      <c r="U1068" s="41">
        <f t="shared" si="101"/>
        <v>3568</v>
      </c>
    </row>
    <row r="1069" spans="1:21" ht="14.1" customHeight="1">
      <c r="A1069" s="54">
        <f t="shared" si="96"/>
        <v>1069</v>
      </c>
      <c r="B1069" s="72" t="s">
        <v>905</v>
      </c>
      <c r="C1069" s="72"/>
      <c r="D1069" s="425" t="s">
        <v>812</v>
      </c>
      <c r="E1069" s="425" t="s">
        <v>301</v>
      </c>
      <c r="F1069" s="86" t="s">
        <v>546</v>
      </c>
      <c r="G1069" s="86" t="s">
        <v>814</v>
      </c>
      <c r="H1069" s="86" t="s">
        <v>176</v>
      </c>
      <c r="I1069" s="86" t="s">
        <v>208</v>
      </c>
      <c r="J1069" s="86">
        <v>21.81</v>
      </c>
      <c r="K1069" s="381">
        <f t="shared" si="97"/>
        <v>200</v>
      </c>
      <c r="L1069" s="75">
        <v>200</v>
      </c>
      <c r="M1069" s="75"/>
      <c r="N1069" s="76" t="e">
        <f t="shared" si="98"/>
        <v>#DIV/0!</v>
      </c>
      <c r="O1069" s="76">
        <f t="shared" si="99"/>
        <v>0</v>
      </c>
      <c r="P1069" s="77">
        <f>IF(L1069="nio",0,IF(L1069&gt;0,VLOOKUP(H1069,'3-Productie normen'!A:J,VLOOKUP(L1069,'3-Productie normen'!$B$33:$C$38,2,FALSE),FALSE)))/VLOOKUP(B1069,'2-Kosten per locatie'!$A$12:$C$33,3,FALSE)</f>
        <v>0</v>
      </c>
      <c r="Q1069" s="77">
        <f t="shared" si="100"/>
        <v>0</v>
      </c>
      <c r="R1069" s="78" t="str">
        <f>VLOOKUP(H1069,'3-Productie normen'!A:L,12,FALSE)</f>
        <v>B</v>
      </c>
      <c r="S1069" s="78"/>
      <c r="U1069" s="41">
        <f t="shared" si="101"/>
        <v>4362</v>
      </c>
    </row>
    <row r="1070" spans="1:21" ht="14.1" customHeight="1">
      <c r="A1070" s="54">
        <f t="shared" si="96"/>
        <v>1070</v>
      </c>
      <c r="B1070" s="72" t="s">
        <v>905</v>
      </c>
      <c r="C1070" s="72"/>
      <c r="D1070" s="425" t="s">
        <v>812</v>
      </c>
      <c r="E1070" s="425" t="s">
        <v>301</v>
      </c>
      <c r="F1070" s="86" t="s">
        <v>547</v>
      </c>
      <c r="G1070" s="86" t="s">
        <v>815</v>
      </c>
      <c r="H1070" s="86" t="s">
        <v>176</v>
      </c>
      <c r="I1070" s="86" t="s">
        <v>208</v>
      </c>
      <c r="J1070" s="86">
        <v>14.08</v>
      </c>
      <c r="K1070" s="381">
        <f t="shared" si="97"/>
        <v>200</v>
      </c>
      <c r="L1070" s="75">
        <v>200</v>
      </c>
      <c r="M1070" s="75"/>
      <c r="N1070" s="76" t="e">
        <f t="shared" si="98"/>
        <v>#DIV/0!</v>
      </c>
      <c r="O1070" s="76">
        <f t="shared" si="99"/>
        <v>0</v>
      </c>
      <c r="P1070" s="77">
        <f>IF(L1070="nio",0,IF(L1070&gt;0,VLOOKUP(H1070,'3-Productie normen'!A:J,VLOOKUP(L1070,'3-Productie normen'!$B$33:$C$38,2,FALSE),FALSE)))/VLOOKUP(B1070,'2-Kosten per locatie'!$A$12:$C$33,3,FALSE)</f>
        <v>0</v>
      </c>
      <c r="Q1070" s="77">
        <f t="shared" si="100"/>
        <v>0</v>
      </c>
      <c r="R1070" s="78" t="str">
        <f>VLOOKUP(H1070,'3-Productie normen'!A:L,12,FALSE)</f>
        <v>B</v>
      </c>
      <c r="S1070" s="78"/>
      <c r="U1070" s="41">
        <f t="shared" si="101"/>
        <v>2816</v>
      </c>
    </row>
    <row r="1071" spans="1:21" ht="14.1" customHeight="1">
      <c r="A1071" s="54">
        <f t="shared" si="96"/>
        <v>1071</v>
      </c>
      <c r="B1071" s="72" t="s">
        <v>905</v>
      </c>
      <c r="C1071" s="72"/>
      <c r="D1071" s="425" t="s">
        <v>812</v>
      </c>
      <c r="E1071" s="425" t="s">
        <v>301</v>
      </c>
      <c r="F1071" s="86" t="s">
        <v>548</v>
      </c>
      <c r="G1071" s="86" t="s">
        <v>816</v>
      </c>
      <c r="H1071" s="86" t="s">
        <v>176</v>
      </c>
      <c r="I1071" s="86" t="s">
        <v>208</v>
      </c>
      <c r="J1071" s="86">
        <v>14.51</v>
      </c>
      <c r="K1071" s="381">
        <f t="shared" si="97"/>
        <v>200</v>
      </c>
      <c r="L1071" s="75">
        <v>200</v>
      </c>
      <c r="M1071" s="75"/>
      <c r="N1071" s="76" t="e">
        <f t="shared" si="98"/>
        <v>#DIV/0!</v>
      </c>
      <c r="O1071" s="76">
        <f t="shared" si="99"/>
        <v>0</v>
      </c>
      <c r="P1071" s="77">
        <f>IF(L1071="nio",0,IF(L1071&gt;0,VLOOKUP(H1071,'3-Productie normen'!A:J,VLOOKUP(L1071,'3-Productie normen'!$B$33:$C$38,2,FALSE),FALSE)))/VLOOKUP(B1071,'2-Kosten per locatie'!$A$12:$C$33,3,FALSE)</f>
        <v>0</v>
      </c>
      <c r="Q1071" s="77">
        <f t="shared" si="100"/>
        <v>0</v>
      </c>
      <c r="R1071" s="78" t="str">
        <f>VLOOKUP(H1071,'3-Productie normen'!A:L,12,FALSE)</f>
        <v>B</v>
      </c>
      <c r="S1071" s="78"/>
      <c r="U1071" s="41">
        <f t="shared" si="101"/>
        <v>2902</v>
      </c>
    </row>
    <row r="1072" spans="1:21" ht="14.1" customHeight="1">
      <c r="A1072" s="54">
        <f t="shared" si="96"/>
        <v>1072</v>
      </c>
      <c r="B1072" s="72" t="s">
        <v>905</v>
      </c>
      <c r="C1072" s="72"/>
      <c r="D1072" s="425" t="s">
        <v>812</v>
      </c>
      <c r="E1072" s="425" t="s">
        <v>301</v>
      </c>
      <c r="F1072" s="86" t="s">
        <v>549</v>
      </c>
      <c r="G1072" s="86" t="s">
        <v>817</v>
      </c>
      <c r="H1072" s="86" t="s">
        <v>176</v>
      </c>
      <c r="I1072" s="86" t="s">
        <v>208</v>
      </c>
      <c r="J1072" s="86">
        <v>21.81</v>
      </c>
      <c r="K1072" s="381">
        <f t="shared" si="97"/>
        <v>200</v>
      </c>
      <c r="L1072" s="75">
        <v>200</v>
      </c>
      <c r="M1072" s="75"/>
      <c r="N1072" s="76" t="e">
        <f t="shared" si="98"/>
        <v>#DIV/0!</v>
      </c>
      <c r="O1072" s="76">
        <f t="shared" si="99"/>
        <v>0</v>
      </c>
      <c r="P1072" s="77">
        <f>IF(L1072="nio",0,IF(L1072&gt;0,VLOOKUP(H1072,'3-Productie normen'!A:J,VLOOKUP(L1072,'3-Productie normen'!$B$33:$C$38,2,FALSE),FALSE)))/VLOOKUP(B1072,'2-Kosten per locatie'!$A$12:$C$33,3,FALSE)</f>
        <v>0</v>
      </c>
      <c r="Q1072" s="77">
        <f t="shared" si="100"/>
        <v>0</v>
      </c>
      <c r="R1072" s="78" t="str">
        <f>VLOOKUP(H1072,'3-Productie normen'!A:L,12,FALSE)</f>
        <v>B</v>
      </c>
      <c r="S1072" s="78"/>
      <c r="U1072" s="41">
        <f t="shared" si="101"/>
        <v>4362</v>
      </c>
    </row>
    <row r="1073" spans="1:21" ht="14.1" customHeight="1">
      <c r="A1073" s="54">
        <f t="shared" si="96"/>
        <v>1073</v>
      </c>
      <c r="B1073" s="72" t="s">
        <v>905</v>
      </c>
      <c r="C1073" s="72"/>
      <c r="D1073" s="425" t="s">
        <v>812</v>
      </c>
      <c r="E1073" s="425" t="s">
        <v>301</v>
      </c>
      <c r="F1073" s="86" t="s">
        <v>550</v>
      </c>
      <c r="G1073" s="86" t="s">
        <v>818</v>
      </c>
      <c r="H1073" s="86" t="s">
        <v>176</v>
      </c>
      <c r="I1073" s="86" t="s">
        <v>208</v>
      </c>
      <c r="J1073" s="86">
        <v>21.81</v>
      </c>
      <c r="K1073" s="381">
        <f t="shared" si="97"/>
        <v>200</v>
      </c>
      <c r="L1073" s="75">
        <v>200</v>
      </c>
      <c r="M1073" s="75"/>
      <c r="N1073" s="76" t="e">
        <f t="shared" si="98"/>
        <v>#DIV/0!</v>
      </c>
      <c r="O1073" s="76">
        <f t="shared" si="99"/>
        <v>0</v>
      </c>
      <c r="P1073" s="77">
        <f>IF(L1073="nio",0,IF(L1073&gt;0,VLOOKUP(H1073,'3-Productie normen'!A:J,VLOOKUP(L1073,'3-Productie normen'!$B$33:$C$38,2,FALSE),FALSE)))/VLOOKUP(B1073,'2-Kosten per locatie'!$A$12:$C$33,3,FALSE)</f>
        <v>0</v>
      </c>
      <c r="Q1073" s="77">
        <f t="shared" si="100"/>
        <v>0</v>
      </c>
      <c r="R1073" s="78" t="str">
        <f>VLOOKUP(H1073,'3-Productie normen'!A:L,12,FALSE)</f>
        <v>B</v>
      </c>
      <c r="S1073" s="78"/>
      <c r="U1073" s="41">
        <f t="shared" si="101"/>
        <v>4362</v>
      </c>
    </row>
    <row r="1074" spans="1:21" ht="14.1" customHeight="1">
      <c r="A1074" s="54">
        <f t="shared" si="96"/>
        <v>1074</v>
      </c>
      <c r="B1074" s="72" t="s">
        <v>905</v>
      </c>
      <c r="C1074" s="72"/>
      <c r="D1074" s="425" t="s">
        <v>812</v>
      </c>
      <c r="E1074" s="425" t="s">
        <v>301</v>
      </c>
      <c r="F1074" s="86" t="s">
        <v>551</v>
      </c>
      <c r="G1074" s="86" t="s">
        <v>819</v>
      </c>
      <c r="H1074" s="86" t="s">
        <v>176</v>
      </c>
      <c r="I1074" s="86" t="s">
        <v>208</v>
      </c>
      <c r="J1074" s="86">
        <v>28.11</v>
      </c>
      <c r="K1074" s="381">
        <f t="shared" si="97"/>
        <v>200</v>
      </c>
      <c r="L1074" s="75">
        <v>200</v>
      </c>
      <c r="M1074" s="75"/>
      <c r="N1074" s="76" t="e">
        <f t="shared" si="98"/>
        <v>#DIV/0!</v>
      </c>
      <c r="O1074" s="76">
        <f t="shared" si="99"/>
        <v>0</v>
      </c>
      <c r="P1074" s="77">
        <f>IF(L1074="nio",0,IF(L1074&gt;0,VLOOKUP(H1074,'3-Productie normen'!A:J,VLOOKUP(L1074,'3-Productie normen'!$B$33:$C$38,2,FALSE),FALSE)))/VLOOKUP(B1074,'2-Kosten per locatie'!$A$12:$C$33,3,FALSE)</f>
        <v>0</v>
      </c>
      <c r="Q1074" s="77">
        <f t="shared" si="100"/>
        <v>0</v>
      </c>
      <c r="R1074" s="78" t="str">
        <f>VLOOKUP(H1074,'3-Productie normen'!A:L,12,FALSE)</f>
        <v>B</v>
      </c>
      <c r="S1074" s="78"/>
      <c r="U1074" s="41">
        <f t="shared" si="101"/>
        <v>5622</v>
      </c>
    </row>
    <row r="1075" spans="1:21" ht="14.1" customHeight="1">
      <c r="A1075" s="54">
        <f t="shared" si="96"/>
        <v>1075</v>
      </c>
      <c r="B1075" s="72" t="s">
        <v>905</v>
      </c>
      <c r="C1075" s="72"/>
      <c r="D1075" s="425" t="s">
        <v>812</v>
      </c>
      <c r="E1075" s="425" t="s">
        <v>301</v>
      </c>
      <c r="F1075" s="86" t="s">
        <v>552</v>
      </c>
      <c r="G1075" s="86" t="s">
        <v>820</v>
      </c>
      <c r="H1075" s="86" t="s">
        <v>176</v>
      </c>
      <c r="I1075" s="86" t="s">
        <v>208</v>
      </c>
      <c r="J1075" s="86">
        <v>17.84</v>
      </c>
      <c r="K1075" s="381">
        <f t="shared" si="97"/>
        <v>200</v>
      </c>
      <c r="L1075" s="75">
        <v>200</v>
      </c>
      <c r="M1075" s="75"/>
      <c r="N1075" s="76" t="e">
        <f t="shared" si="98"/>
        <v>#DIV/0!</v>
      </c>
      <c r="O1075" s="76">
        <f t="shared" si="99"/>
        <v>0</v>
      </c>
      <c r="P1075" s="77">
        <f>IF(L1075="nio",0,IF(L1075&gt;0,VLOOKUP(H1075,'3-Productie normen'!A:J,VLOOKUP(L1075,'3-Productie normen'!$B$33:$C$38,2,FALSE),FALSE)))/VLOOKUP(B1075,'2-Kosten per locatie'!$A$12:$C$33,3,FALSE)</f>
        <v>0</v>
      </c>
      <c r="Q1075" s="77">
        <f t="shared" si="100"/>
        <v>0</v>
      </c>
      <c r="R1075" s="78" t="str">
        <f>VLOOKUP(H1075,'3-Productie normen'!A:L,12,FALSE)</f>
        <v>B</v>
      </c>
      <c r="S1075" s="78"/>
      <c r="U1075" s="41">
        <f t="shared" si="101"/>
        <v>3568</v>
      </c>
    </row>
    <row r="1076" spans="1:21" ht="14.1" customHeight="1">
      <c r="A1076" s="54">
        <f t="shared" si="96"/>
        <v>1076</v>
      </c>
      <c r="B1076" s="72" t="s">
        <v>905</v>
      </c>
      <c r="C1076" s="72"/>
      <c r="D1076" s="425" t="s">
        <v>812</v>
      </c>
      <c r="E1076" s="425" t="s">
        <v>301</v>
      </c>
      <c r="F1076" s="86" t="s">
        <v>553</v>
      </c>
      <c r="G1076" s="86" t="s">
        <v>821</v>
      </c>
      <c r="H1076" s="86" t="s">
        <v>176</v>
      </c>
      <c r="I1076" s="86" t="s">
        <v>208</v>
      </c>
      <c r="J1076" s="86">
        <v>18.96</v>
      </c>
      <c r="K1076" s="381">
        <f t="shared" si="97"/>
        <v>200</v>
      </c>
      <c r="L1076" s="75">
        <v>200</v>
      </c>
      <c r="M1076" s="75"/>
      <c r="N1076" s="76" t="e">
        <f t="shared" si="98"/>
        <v>#DIV/0!</v>
      </c>
      <c r="O1076" s="76">
        <f t="shared" si="99"/>
        <v>0</v>
      </c>
      <c r="P1076" s="77">
        <f>IF(L1076="nio",0,IF(L1076&gt;0,VLOOKUP(H1076,'3-Productie normen'!A:J,VLOOKUP(L1076,'3-Productie normen'!$B$33:$C$38,2,FALSE),FALSE)))/VLOOKUP(B1076,'2-Kosten per locatie'!$A$12:$C$33,3,FALSE)</f>
        <v>0</v>
      </c>
      <c r="Q1076" s="77">
        <f t="shared" si="100"/>
        <v>0</v>
      </c>
      <c r="R1076" s="78" t="str">
        <f>VLOOKUP(H1076,'3-Productie normen'!A:L,12,FALSE)</f>
        <v>B</v>
      </c>
      <c r="S1076" s="78"/>
      <c r="U1076" s="41">
        <f t="shared" si="101"/>
        <v>3792</v>
      </c>
    </row>
    <row r="1077" spans="1:21" ht="14.1" customHeight="1">
      <c r="A1077" s="54">
        <f t="shared" si="96"/>
        <v>1077</v>
      </c>
      <c r="B1077" s="72" t="s">
        <v>905</v>
      </c>
      <c r="C1077" s="72"/>
      <c r="D1077" s="425" t="s">
        <v>812</v>
      </c>
      <c r="E1077" s="425" t="s">
        <v>301</v>
      </c>
      <c r="F1077" s="86" t="s">
        <v>554</v>
      </c>
      <c r="G1077" s="86" t="s">
        <v>822</v>
      </c>
      <c r="H1077" s="86" t="s">
        <v>176</v>
      </c>
      <c r="I1077" s="86" t="s">
        <v>208</v>
      </c>
      <c r="J1077" s="86">
        <v>21.81</v>
      </c>
      <c r="K1077" s="381">
        <f t="shared" si="97"/>
        <v>200</v>
      </c>
      <c r="L1077" s="75">
        <v>200</v>
      </c>
      <c r="M1077" s="75"/>
      <c r="N1077" s="76" t="e">
        <f t="shared" si="98"/>
        <v>#DIV/0!</v>
      </c>
      <c r="O1077" s="76">
        <f t="shared" si="99"/>
        <v>0</v>
      </c>
      <c r="P1077" s="77">
        <f>IF(L1077="nio",0,IF(L1077&gt;0,VLOOKUP(H1077,'3-Productie normen'!A:J,VLOOKUP(L1077,'3-Productie normen'!$B$33:$C$38,2,FALSE),FALSE)))/VLOOKUP(B1077,'2-Kosten per locatie'!$A$12:$C$33,3,FALSE)</f>
        <v>0</v>
      </c>
      <c r="Q1077" s="77">
        <f t="shared" si="100"/>
        <v>0</v>
      </c>
      <c r="R1077" s="78" t="str">
        <f>VLOOKUP(H1077,'3-Productie normen'!A:L,12,FALSE)</f>
        <v>B</v>
      </c>
      <c r="S1077" s="78"/>
      <c r="U1077" s="41">
        <f t="shared" si="101"/>
        <v>4362</v>
      </c>
    </row>
    <row r="1078" spans="1:21" ht="14.1" customHeight="1">
      <c r="A1078" s="54">
        <f t="shared" si="96"/>
        <v>1078</v>
      </c>
      <c r="B1078" s="72" t="s">
        <v>905</v>
      </c>
      <c r="C1078" s="72"/>
      <c r="D1078" s="425" t="s">
        <v>812</v>
      </c>
      <c r="E1078" s="425" t="s">
        <v>301</v>
      </c>
      <c r="F1078" s="86" t="s">
        <v>555</v>
      </c>
      <c r="G1078" s="86" t="s">
        <v>822</v>
      </c>
      <c r="H1078" s="86" t="s">
        <v>176</v>
      </c>
      <c r="I1078" s="86" t="s">
        <v>208</v>
      </c>
      <c r="J1078" s="86">
        <v>18.14</v>
      </c>
      <c r="K1078" s="381">
        <f t="shared" si="97"/>
        <v>200</v>
      </c>
      <c r="L1078" s="75">
        <v>200</v>
      </c>
      <c r="M1078" s="75"/>
      <c r="N1078" s="76" t="e">
        <f t="shared" si="98"/>
        <v>#DIV/0!</v>
      </c>
      <c r="O1078" s="76">
        <f t="shared" si="99"/>
        <v>0</v>
      </c>
      <c r="P1078" s="77">
        <f>IF(L1078="nio",0,IF(L1078&gt;0,VLOOKUP(H1078,'3-Productie normen'!A:J,VLOOKUP(L1078,'3-Productie normen'!$B$33:$C$38,2,FALSE),FALSE)))/VLOOKUP(B1078,'2-Kosten per locatie'!$A$12:$C$33,3,FALSE)</f>
        <v>0</v>
      </c>
      <c r="Q1078" s="77">
        <f t="shared" si="100"/>
        <v>0</v>
      </c>
      <c r="R1078" s="78" t="str">
        <f>VLOOKUP(H1078,'3-Productie normen'!A:L,12,FALSE)</f>
        <v>B</v>
      </c>
      <c r="S1078" s="78"/>
      <c r="U1078" s="41">
        <f t="shared" si="101"/>
        <v>3628</v>
      </c>
    </row>
    <row r="1079" spans="1:21" ht="14.1" customHeight="1">
      <c r="A1079" s="54">
        <f t="shared" si="96"/>
        <v>1079</v>
      </c>
      <c r="B1079" s="72" t="s">
        <v>905</v>
      </c>
      <c r="C1079" s="72"/>
      <c r="D1079" s="425" t="s">
        <v>812</v>
      </c>
      <c r="E1079" s="425" t="s">
        <v>301</v>
      </c>
      <c r="F1079" s="86" t="s">
        <v>556</v>
      </c>
      <c r="G1079" s="86" t="s">
        <v>823</v>
      </c>
      <c r="H1079" s="86" t="s">
        <v>176</v>
      </c>
      <c r="I1079" s="86" t="s">
        <v>208</v>
      </c>
      <c r="J1079" s="86">
        <v>37</v>
      </c>
      <c r="K1079" s="381">
        <f t="shared" si="97"/>
        <v>200</v>
      </c>
      <c r="L1079" s="75">
        <v>200</v>
      </c>
      <c r="M1079" s="75"/>
      <c r="N1079" s="76" t="e">
        <f t="shared" si="98"/>
        <v>#DIV/0!</v>
      </c>
      <c r="O1079" s="76">
        <f t="shared" si="99"/>
        <v>0</v>
      </c>
      <c r="P1079" s="77">
        <f>IF(L1079="nio",0,IF(L1079&gt;0,VLOOKUP(H1079,'3-Productie normen'!A:J,VLOOKUP(L1079,'3-Productie normen'!$B$33:$C$38,2,FALSE),FALSE)))/VLOOKUP(B1079,'2-Kosten per locatie'!$A$12:$C$33,3,FALSE)</f>
        <v>0</v>
      </c>
      <c r="Q1079" s="77">
        <f t="shared" si="100"/>
        <v>0</v>
      </c>
      <c r="R1079" s="78" t="str">
        <f>VLOOKUP(H1079,'3-Productie normen'!A:L,12,FALSE)</f>
        <v>B</v>
      </c>
      <c r="S1079" s="78"/>
      <c r="U1079" s="41">
        <f t="shared" si="101"/>
        <v>7400</v>
      </c>
    </row>
    <row r="1080" spans="1:21" ht="14.1" customHeight="1">
      <c r="A1080" s="54">
        <f t="shared" si="96"/>
        <v>1080</v>
      </c>
      <c r="B1080" s="72" t="s">
        <v>905</v>
      </c>
      <c r="C1080" s="72"/>
      <c r="D1080" s="425" t="s">
        <v>812</v>
      </c>
      <c r="E1080" s="425" t="s">
        <v>301</v>
      </c>
      <c r="F1080" s="86" t="s">
        <v>557</v>
      </c>
      <c r="G1080" s="86" t="s">
        <v>824</v>
      </c>
      <c r="H1080" s="86" t="s">
        <v>176</v>
      </c>
      <c r="I1080" s="86" t="s">
        <v>208</v>
      </c>
      <c r="J1080" s="86">
        <v>21.27</v>
      </c>
      <c r="K1080" s="381">
        <f t="shared" si="97"/>
        <v>200</v>
      </c>
      <c r="L1080" s="75">
        <v>200</v>
      </c>
      <c r="M1080" s="75"/>
      <c r="N1080" s="76" t="e">
        <f t="shared" si="98"/>
        <v>#DIV/0!</v>
      </c>
      <c r="O1080" s="76">
        <f t="shared" si="99"/>
        <v>0</v>
      </c>
      <c r="P1080" s="77">
        <f>IF(L1080="nio",0,IF(L1080&gt;0,VLOOKUP(H1080,'3-Productie normen'!A:J,VLOOKUP(L1080,'3-Productie normen'!$B$33:$C$38,2,FALSE),FALSE)))/VLOOKUP(B1080,'2-Kosten per locatie'!$A$12:$C$33,3,FALSE)</f>
        <v>0</v>
      </c>
      <c r="Q1080" s="77">
        <f t="shared" si="100"/>
        <v>0</v>
      </c>
      <c r="R1080" s="78" t="str">
        <f>VLOOKUP(H1080,'3-Productie normen'!A:L,12,FALSE)</f>
        <v>B</v>
      </c>
      <c r="S1080" s="78"/>
      <c r="U1080" s="41">
        <f t="shared" si="101"/>
        <v>4254</v>
      </c>
    </row>
    <row r="1081" spans="1:21" ht="14.1" customHeight="1">
      <c r="A1081" s="54">
        <f t="shared" si="96"/>
        <v>1081</v>
      </c>
      <c r="B1081" s="72" t="s">
        <v>905</v>
      </c>
      <c r="C1081" s="72"/>
      <c r="D1081" s="425" t="s">
        <v>812</v>
      </c>
      <c r="E1081" s="425" t="s">
        <v>301</v>
      </c>
      <c r="F1081" s="86" t="s">
        <v>558</v>
      </c>
      <c r="G1081" s="86" t="s">
        <v>906</v>
      </c>
      <c r="H1081" s="86" t="s">
        <v>176</v>
      </c>
      <c r="I1081" s="86" t="s">
        <v>208</v>
      </c>
      <c r="J1081" s="86">
        <v>18.43</v>
      </c>
      <c r="K1081" s="381">
        <f t="shared" si="97"/>
        <v>200</v>
      </c>
      <c r="L1081" s="75">
        <v>200</v>
      </c>
      <c r="M1081" s="75"/>
      <c r="N1081" s="76" t="e">
        <f t="shared" si="98"/>
        <v>#DIV/0!</v>
      </c>
      <c r="O1081" s="76">
        <f t="shared" si="99"/>
        <v>0</v>
      </c>
      <c r="P1081" s="77">
        <f>IF(L1081="nio",0,IF(L1081&gt;0,VLOOKUP(H1081,'3-Productie normen'!A:J,VLOOKUP(L1081,'3-Productie normen'!$B$33:$C$38,2,FALSE),FALSE)))/VLOOKUP(B1081,'2-Kosten per locatie'!$A$12:$C$33,3,FALSE)</f>
        <v>0</v>
      </c>
      <c r="Q1081" s="77">
        <f t="shared" si="100"/>
        <v>0</v>
      </c>
      <c r="R1081" s="78" t="str">
        <f>VLOOKUP(H1081,'3-Productie normen'!A:L,12,FALSE)</f>
        <v>B</v>
      </c>
      <c r="S1081" s="78"/>
      <c r="U1081" s="41">
        <f t="shared" si="101"/>
        <v>3686</v>
      </c>
    </row>
    <row r="1082" spans="1:21" ht="14.1" customHeight="1">
      <c r="A1082" s="54">
        <f t="shared" si="96"/>
        <v>1082</v>
      </c>
      <c r="B1082" s="72" t="s">
        <v>905</v>
      </c>
      <c r="C1082" s="72"/>
      <c r="D1082" s="425" t="s">
        <v>812</v>
      </c>
      <c r="E1082" s="425" t="s">
        <v>301</v>
      </c>
      <c r="F1082" s="86" t="s">
        <v>559</v>
      </c>
      <c r="G1082" s="86" t="s">
        <v>825</v>
      </c>
      <c r="H1082" s="86" t="s">
        <v>176</v>
      </c>
      <c r="I1082" s="86" t="s">
        <v>208</v>
      </c>
      <c r="J1082" s="86">
        <v>18.940000000000001</v>
      </c>
      <c r="K1082" s="381">
        <f t="shared" si="97"/>
        <v>200</v>
      </c>
      <c r="L1082" s="75">
        <v>200</v>
      </c>
      <c r="M1082" s="75"/>
      <c r="N1082" s="76" t="e">
        <f t="shared" si="98"/>
        <v>#DIV/0!</v>
      </c>
      <c r="O1082" s="76">
        <f t="shared" si="99"/>
        <v>0</v>
      </c>
      <c r="P1082" s="77">
        <f>IF(L1082="nio",0,IF(L1082&gt;0,VLOOKUP(H1082,'3-Productie normen'!A:J,VLOOKUP(L1082,'3-Productie normen'!$B$33:$C$38,2,FALSE),FALSE)))/VLOOKUP(B1082,'2-Kosten per locatie'!$A$12:$C$33,3,FALSE)</f>
        <v>0</v>
      </c>
      <c r="Q1082" s="77">
        <f t="shared" si="100"/>
        <v>0</v>
      </c>
      <c r="R1082" s="78" t="str">
        <f>VLOOKUP(H1082,'3-Productie normen'!A:L,12,FALSE)</f>
        <v>B</v>
      </c>
      <c r="S1082" s="78"/>
      <c r="U1082" s="41">
        <f t="shared" si="101"/>
        <v>3788.0000000000005</v>
      </c>
    </row>
    <row r="1083" spans="1:21" ht="14.1" customHeight="1">
      <c r="A1083" s="54">
        <f t="shared" si="96"/>
        <v>1083</v>
      </c>
      <c r="B1083" s="72" t="s">
        <v>905</v>
      </c>
      <c r="C1083" s="72"/>
      <c r="D1083" s="425" t="s">
        <v>812</v>
      </c>
      <c r="E1083" s="425" t="s">
        <v>301</v>
      </c>
      <c r="F1083" s="86" t="s">
        <v>560</v>
      </c>
      <c r="G1083" s="86" t="s">
        <v>823</v>
      </c>
      <c r="H1083" s="86" t="s">
        <v>176</v>
      </c>
      <c r="I1083" s="86" t="s">
        <v>208</v>
      </c>
      <c r="J1083" s="86">
        <v>13.47</v>
      </c>
      <c r="K1083" s="381">
        <f t="shared" si="97"/>
        <v>200</v>
      </c>
      <c r="L1083" s="75">
        <v>200</v>
      </c>
      <c r="M1083" s="75"/>
      <c r="N1083" s="76" t="e">
        <f t="shared" si="98"/>
        <v>#DIV/0!</v>
      </c>
      <c r="O1083" s="76">
        <f t="shared" si="99"/>
        <v>0</v>
      </c>
      <c r="P1083" s="77">
        <f>IF(L1083="nio",0,IF(L1083&gt;0,VLOOKUP(H1083,'3-Productie normen'!A:J,VLOOKUP(L1083,'3-Productie normen'!$B$33:$C$38,2,FALSE),FALSE)))/VLOOKUP(B1083,'2-Kosten per locatie'!$A$12:$C$33,3,FALSE)</f>
        <v>0</v>
      </c>
      <c r="Q1083" s="77">
        <f t="shared" si="100"/>
        <v>0</v>
      </c>
      <c r="R1083" s="78" t="str">
        <f>VLOOKUP(H1083,'3-Productie normen'!A:L,12,FALSE)</f>
        <v>B</v>
      </c>
      <c r="S1083" s="78"/>
      <c r="U1083" s="41">
        <f t="shared" si="101"/>
        <v>2694</v>
      </c>
    </row>
    <row r="1084" spans="1:21" ht="14.1" customHeight="1">
      <c r="A1084" s="54">
        <f t="shared" si="96"/>
        <v>1084</v>
      </c>
      <c r="B1084" s="72" t="s">
        <v>905</v>
      </c>
      <c r="C1084" s="72"/>
      <c r="D1084" s="425" t="s">
        <v>812</v>
      </c>
      <c r="E1084" s="425" t="s">
        <v>301</v>
      </c>
      <c r="F1084" s="86" t="s">
        <v>561</v>
      </c>
      <c r="G1084" s="86" t="s">
        <v>826</v>
      </c>
      <c r="H1084" s="86" t="s">
        <v>176</v>
      </c>
      <c r="I1084" s="86" t="s">
        <v>208</v>
      </c>
      <c r="J1084" s="86">
        <v>18.899999999999999</v>
      </c>
      <c r="K1084" s="381">
        <f t="shared" si="97"/>
        <v>200</v>
      </c>
      <c r="L1084" s="75">
        <v>200</v>
      </c>
      <c r="M1084" s="75"/>
      <c r="N1084" s="76" t="e">
        <f t="shared" si="98"/>
        <v>#DIV/0!</v>
      </c>
      <c r="O1084" s="76">
        <f t="shared" si="99"/>
        <v>0</v>
      </c>
      <c r="P1084" s="77">
        <f>IF(L1084="nio",0,IF(L1084&gt;0,VLOOKUP(H1084,'3-Productie normen'!A:J,VLOOKUP(L1084,'3-Productie normen'!$B$33:$C$38,2,FALSE),FALSE)))/VLOOKUP(B1084,'2-Kosten per locatie'!$A$12:$C$33,3,FALSE)</f>
        <v>0</v>
      </c>
      <c r="Q1084" s="77">
        <f t="shared" si="100"/>
        <v>0</v>
      </c>
      <c r="R1084" s="78" t="str">
        <f>VLOOKUP(H1084,'3-Productie normen'!A:L,12,FALSE)</f>
        <v>B</v>
      </c>
      <c r="S1084" s="78"/>
      <c r="U1084" s="41">
        <f t="shared" si="101"/>
        <v>3779.9999999999995</v>
      </c>
    </row>
    <row r="1085" spans="1:21" ht="14.1" customHeight="1">
      <c r="A1085" s="54">
        <f t="shared" si="96"/>
        <v>1085</v>
      </c>
      <c r="B1085" s="72" t="s">
        <v>905</v>
      </c>
      <c r="C1085" s="72"/>
      <c r="D1085" s="425" t="s">
        <v>812</v>
      </c>
      <c r="E1085" s="425" t="s">
        <v>301</v>
      </c>
      <c r="F1085" s="86" t="s">
        <v>562</v>
      </c>
      <c r="G1085" s="86" t="s">
        <v>827</v>
      </c>
      <c r="H1085" s="86" t="s">
        <v>176</v>
      </c>
      <c r="I1085" s="86" t="s">
        <v>208</v>
      </c>
      <c r="J1085" s="86">
        <v>18.21</v>
      </c>
      <c r="K1085" s="381">
        <f t="shared" si="97"/>
        <v>200</v>
      </c>
      <c r="L1085" s="75">
        <v>200</v>
      </c>
      <c r="M1085" s="75"/>
      <c r="N1085" s="76" t="e">
        <f t="shared" si="98"/>
        <v>#DIV/0!</v>
      </c>
      <c r="O1085" s="76">
        <f t="shared" si="99"/>
        <v>0</v>
      </c>
      <c r="P1085" s="77">
        <f>IF(L1085="nio",0,IF(L1085&gt;0,VLOOKUP(H1085,'3-Productie normen'!A:J,VLOOKUP(L1085,'3-Productie normen'!$B$33:$C$38,2,FALSE),FALSE)))/VLOOKUP(B1085,'2-Kosten per locatie'!$A$12:$C$33,3,FALSE)</f>
        <v>0</v>
      </c>
      <c r="Q1085" s="77">
        <f t="shared" si="100"/>
        <v>0</v>
      </c>
      <c r="R1085" s="78" t="str">
        <f>VLOOKUP(H1085,'3-Productie normen'!A:L,12,FALSE)</f>
        <v>B</v>
      </c>
      <c r="S1085" s="78"/>
      <c r="U1085" s="41">
        <f t="shared" si="101"/>
        <v>3642</v>
      </c>
    </row>
    <row r="1086" spans="1:21" ht="14.1" customHeight="1">
      <c r="A1086" s="54">
        <f t="shared" si="96"/>
        <v>1086</v>
      </c>
      <c r="B1086" s="72" t="s">
        <v>905</v>
      </c>
      <c r="C1086" s="72"/>
      <c r="D1086" s="425" t="s">
        <v>812</v>
      </c>
      <c r="E1086" s="425" t="s">
        <v>301</v>
      </c>
      <c r="F1086" s="86" t="s">
        <v>563</v>
      </c>
      <c r="G1086" s="86" t="s">
        <v>828</v>
      </c>
      <c r="H1086" s="86" t="s">
        <v>259</v>
      </c>
      <c r="I1086" s="86" t="s">
        <v>829</v>
      </c>
      <c r="J1086" s="86">
        <v>27.2</v>
      </c>
      <c r="K1086" s="381">
        <f t="shared" si="97"/>
        <v>200</v>
      </c>
      <c r="L1086" s="75">
        <v>200</v>
      </c>
      <c r="M1086" s="75"/>
      <c r="N1086" s="76" t="e">
        <f t="shared" si="98"/>
        <v>#DIV/0!</v>
      </c>
      <c r="O1086" s="76">
        <f t="shared" si="99"/>
        <v>0</v>
      </c>
      <c r="P1086" s="77">
        <f>IF(L1086="nio",0,IF(L1086&gt;0,VLOOKUP(H1086,'3-Productie normen'!A:J,VLOOKUP(L1086,'3-Productie normen'!$B$33:$C$38,2,FALSE),FALSE)))/VLOOKUP(B1086,'2-Kosten per locatie'!$A$12:$C$33,3,FALSE)</f>
        <v>0</v>
      </c>
      <c r="Q1086" s="77">
        <f t="shared" si="100"/>
        <v>0</v>
      </c>
      <c r="R1086" s="78" t="str">
        <f>VLOOKUP(H1086,'3-Productie normen'!A:L,12,FALSE)</f>
        <v>V</v>
      </c>
      <c r="S1086" s="78"/>
      <c r="U1086" s="41">
        <f t="shared" si="101"/>
        <v>5440</v>
      </c>
    </row>
    <row r="1087" spans="1:21" ht="14.1" customHeight="1">
      <c r="A1087" s="54">
        <f t="shared" si="96"/>
        <v>1087</v>
      </c>
      <c r="B1087" s="72" t="s">
        <v>905</v>
      </c>
      <c r="C1087" s="72"/>
      <c r="D1087" s="425" t="s">
        <v>812</v>
      </c>
      <c r="E1087" s="425" t="s">
        <v>301</v>
      </c>
      <c r="F1087" s="86" t="s">
        <v>564</v>
      </c>
      <c r="G1087" s="86" t="s">
        <v>830</v>
      </c>
      <c r="H1087" s="86" t="s">
        <v>259</v>
      </c>
      <c r="I1087" s="86" t="s">
        <v>829</v>
      </c>
      <c r="J1087" s="86">
        <v>34.03</v>
      </c>
      <c r="K1087" s="381">
        <f t="shared" si="97"/>
        <v>200</v>
      </c>
      <c r="L1087" s="75">
        <v>200</v>
      </c>
      <c r="M1087" s="75"/>
      <c r="N1087" s="76" t="e">
        <f t="shared" si="98"/>
        <v>#DIV/0!</v>
      </c>
      <c r="O1087" s="76">
        <f t="shared" si="99"/>
        <v>0</v>
      </c>
      <c r="P1087" s="77">
        <f>IF(L1087="nio",0,IF(L1087&gt;0,VLOOKUP(H1087,'3-Productie normen'!A:J,VLOOKUP(L1087,'3-Productie normen'!$B$33:$C$38,2,FALSE),FALSE)))/VLOOKUP(B1087,'2-Kosten per locatie'!$A$12:$C$33,3,FALSE)</f>
        <v>0</v>
      </c>
      <c r="Q1087" s="77">
        <f t="shared" si="100"/>
        <v>0</v>
      </c>
      <c r="R1087" s="78" t="str">
        <f>VLOOKUP(H1087,'3-Productie normen'!A:L,12,FALSE)</f>
        <v>V</v>
      </c>
      <c r="S1087" s="78"/>
      <c r="U1087" s="41">
        <f t="shared" si="101"/>
        <v>6806</v>
      </c>
    </row>
    <row r="1088" spans="1:21" ht="14.1" customHeight="1">
      <c r="A1088" s="54">
        <f t="shared" si="96"/>
        <v>1088</v>
      </c>
      <c r="B1088" s="72" t="s">
        <v>905</v>
      </c>
      <c r="C1088" s="72"/>
      <c r="D1088" s="425" t="s">
        <v>812</v>
      </c>
      <c r="E1088" s="425" t="s">
        <v>301</v>
      </c>
      <c r="F1088" s="86" t="s">
        <v>565</v>
      </c>
      <c r="G1088" s="86" t="s">
        <v>831</v>
      </c>
      <c r="H1088" s="86" t="s">
        <v>176</v>
      </c>
      <c r="I1088" s="86" t="s">
        <v>829</v>
      </c>
      <c r="J1088" s="86">
        <v>34.5</v>
      </c>
      <c r="K1088" s="381">
        <f t="shared" si="97"/>
        <v>200</v>
      </c>
      <c r="L1088" s="75">
        <v>200</v>
      </c>
      <c r="M1088" s="75"/>
      <c r="N1088" s="76" t="e">
        <f t="shared" si="98"/>
        <v>#DIV/0!</v>
      </c>
      <c r="O1088" s="76">
        <f t="shared" si="99"/>
        <v>0</v>
      </c>
      <c r="P1088" s="77">
        <f>IF(L1088="nio",0,IF(L1088&gt;0,VLOOKUP(H1088,'3-Productie normen'!A:J,VLOOKUP(L1088,'3-Productie normen'!$B$33:$C$38,2,FALSE),FALSE)))/VLOOKUP(B1088,'2-Kosten per locatie'!$A$12:$C$33,3,FALSE)</f>
        <v>0</v>
      </c>
      <c r="Q1088" s="77">
        <f t="shared" si="100"/>
        <v>0</v>
      </c>
      <c r="R1088" s="78" t="str">
        <f>VLOOKUP(H1088,'3-Productie normen'!A:L,12,FALSE)</f>
        <v>B</v>
      </c>
      <c r="S1088" s="78"/>
      <c r="U1088" s="41">
        <f t="shared" si="101"/>
        <v>6900</v>
      </c>
    </row>
    <row r="1089" spans="1:21" ht="14.1" customHeight="1">
      <c r="A1089" s="54">
        <f t="shared" si="96"/>
        <v>1089</v>
      </c>
      <c r="B1089" s="72" t="s">
        <v>905</v>
      </c>
      <c r="C1089" s="72"/>
      <c r="D1089" s="425" t="s">
        <v>812</v>
      </c>
      <c r="E1089" s="425" t="s">
        <v>301</v>
      </c>
      <c r="F1089" s="86" t="s">
        <v>566</v>
      </c>
      <c r="G1089" s="86" t="s">
        <v>832</v>
      </c>
      <c r="H1089" s="86" t="s">
        <v>100</v>
      </c>
      <c r="I1089" s="86" t="s">
        <v>829</v>
      </c>
      <c r="J1089" s="86">
        <v>72.150000000000006</v>
      </c>
      <c r="K1089" s="381">
        <f t="shared" si="97"/>
        <v>0</v>
      </c>
      <c r="L1089" s="460" t="s">
        <v>840</v>
      </c>
      <c r="M1089" s="75"/>
      <c r="N1089" s="76">
        <f t="shared" si="98"/>
        <v>0</v>
      </c>
      <c r="O1089" s="76">
        <f t="shared" si="99"/>
        <v>0</v>
      </c>
      <c r="P1089" s="77">
        <f>IF(L1089="nio",0,IF(L1089&gt;0,VLOOKUP(H1089,'3-Productie normen'!A:J,VLOOKUP(L1089,'3-Productie normen'!$B$33:$C$38,2,FALSE),FALSE)))/VLOOKUP(B1089,'2-Kosten per locatie'!$A$12:$C$33,3,FALSE)</f>
        <v>0</v>
      </c>
      <c r="Q1089" s="77">
        <f t="shared" si="100"/>
        <v>0</v>
      </c>
      <c r="R1089" s="78">
        <f>VLOOKUP(H1089,'3-Productie normen'!A:L,12,FALSE)</f>
        <v>0</v>
      </c>
      <c r="S1089" s="78"/>
      <c r="U1089" s="41">
        <f t="shared" si="101"/>
        <v>0</v>
      </c>
    </row>
    <row r="1090" spans="1:21" ht="14.1" customHeight="1">
      <c r="A1090" s="54">
        <f t="shared" si="96"/>
        <v>1090</v>
      </c>
      <c r="B1090" s="72" t="s">
        <v>905</v>
      </c>
      <c r="C1090" s="72"/>
      <c r="D1090" s="425" t="s">
        <v>812</v>
      </c>
      <c r="E1090" s="425" t="s">
        <v>301</v>
      </c>
      <c r="F1090" s="86" t="s">
        <v>567</v>
      </c>
      <c r="G1090" s="86" t="s">
        <v>833</v>
      </c>
      <c r="H1090" s="86" t="s">
        <v>100</v>
      </c>
      <c r="I1090" s="86" t="s">
        <v>829</v>
      </c>
      <c r="J1090" s="86">
        <v>16.78</v>
      </c>
      <c r="K1090" s="381">
        <f t="shared" si="97"/>
        <v>0</v>
      </c>
      <c r="L1090" s="460" t="s">
        <v>840</v>
      </c>
      <c r="M1090" s="75"/>
      <c r="N1090" s="76">
        <f t="shared" si="98"/>
        <v>0</v>
      </c>
      <c r="O1090" s="76">
        <f t="shared" si="99"/>
        <v>0</v>
      </c>
      <c r="P1090" s="77">
        <f>IF(L1090="nio",0,IF(L1090&gt;0,VLOOKUP(H1090,'3-Productie normen'!A:J,VLOOKUP(L1090,'3-Productie normen'!$B$33:$C$38,2,FALSE),FALSE)))/VLOOKUP(B1090,'2-Kosten per locatie'!$A$12:$C$33,3,FALSE)</f>
        <v>0</v>
      </c>
      <c r="Q1090" s="77">
        <f t="shared" si="100"/>
        <v>0</v>
      </c>
      <c r="R1090" s="78">
        <f>VLOOKUP(H1090,'3-Productie normen'!A:L,12,FALSE)</f>
        <v>0</v>
      </c>
      <c r="S1090" s="78"/>
      <c r="U1090" s="41">
        <f t="shared" si="101"/>
        <v>0</v>
      </c>
    </row>
    <row r="1091" spans="1:21" ht="14.1" customHeight="1">
      <c r="A1091" s="54">
        <f t="shared" ref="A1091:A1098" si="102">A1090+1</f>
        <v>1091</v>
      </c>
      <c r="B1091" s="72" t="s">
        <v>905</v>
      </c>
      <c r="C1091" s="72"/>
      <c r="D1091" s="425" t="s">
        <v>812</v>
      </c>
      <c r="E1091" s="425" t="s">
        <v>301</v>
      </c>
      <c r="F1091" s="86" t="s">
        <v>834</v>
      </c>
      <c r="G1091" s="86" t="s">
        <v>835</v>
      </c>
      <c r="H1091" s="86" t="s">
        <v>100</v>
      </c>
      <c r="I1091" s="86" t="s">
        <v>829</v>
      </c>
      <c r="J1091" s="86">
        <v>86.77</v>
      </c>
      <c r="K1091" s="381">
        <f t="shared" si="97"/>
        <v>0</v>
      </c>
      <c r="L1091" s="460" t="s">
        <v>840</v>
      </c>
      <c r="M1091" s="75"/>
      <c r="N1091" s="76">
        <f t="shared" si="98"/>
        <v>0</v>
      </c>
      <c r="O1091" s="76">
        <f t="shared" si="99"/>
        <v>0</v>
      </c>
      <c r="P1091" s="77">
        <f>IF(L1091="nio",0,IF(L1091&gt;0,VLOOKUP(H1091,'3-Productie normen'!A:J,VLOOKUP(L1091,'3-Productie normen'!$B$33:$C$38,2,FALSE),FALSE)))/VLOOKUP(B1091,'2-Kosten per locatie'!$A$12:$C$33,3,FALSE)</f>
        <v>0</v>
      </c>
      <c r="Q1091" s="77">
        <f t="shared" si="100"/>
        <v>0</v>
      </c>
      <c r="R1091" s="78">
        <f>VLOOKUP(H1091,'3-Productie normen'!A:L,12,FALSE)</f>
        <v>0</v>
      </c>
      <c r="S1091" s="78"/>
      <c r="U1091" s="41">
        <f t="shared" si="101"/>
        <v>0</v>
      </c>
    </row>
    <row r="1092" spans="1:21" ht="14.1" customHeight="1">
      <c r="A1092" s="54">
        <f t="shared" si="102"/>
        <v>1092</v>
      </c>
      <c r="B1092" s="72" t="s">
        <v>905</v>
      </c>
      <c r="C1092" s="72"/>
      <c r="D1092" s="425" t="s">
        <v>812</v>
      </c>
      <c r="E1092" s="425" t="s">
        <v>301</v>
      </c>
      <c r="F1092" s="86" t="s">
        <v>568</v>
      </c>
      <c r="G1092" s="86" t="s">
        <v>836</v>
      </c>
      <c r="H1092" s="86" t="s">
        <v>259</v>
      </c>
      <c r="I1092" s="86" t="s">
        <v>829</v>
      </c>
      <c r="J1092" s="86">
        <v>145.96</v>
      </c>
      <c r="K1092" s="381">
        <f t="shared" si="97"/>
        <v>200</v>
      </c>
      <c r="L1092" s="75">
        <v>200</v>
      </c>
      <c r="M1092" s="75"/>
      <c r="N1092" s="76" t="e">
        <f t="shared" si="98"/>
        <v>#DIV/0!</v>
      </c>
      <c r="O1092" s="76">
        <f t="shared" si="99"/>
        <v>0</v>
      </c>
      <c r="P1092" s="77">
        <f>IF(L1092="nio",0,IF(L1092&gt;0,VLOOKUP(H1092,'3-Productie normen'!A:J,VLOOKUP(L1092,'3-Productie normen'!$B$33:$C$38,2,FALSE),FALSE)))/VLOOKUP(B1092,'2-Kosten per locatie'!$A$12:$C$33,3,FALSE)</f>
        <v>0</v>
      </c>
      <c r="Q1092" s="77">
        <f t="shared" si="100"/>
        <v>0</v>
      </c>
      <c r="R1092" s="78" t="str">
        <f>VLOOKUP(H1092,'3-Productie normen'!A:L,12,FALSE)</f>
        <v>V</v>
      </c>
      <c r="S1092" s="78"/>
      <c r="U1092" s="41">
        <f t="shared" si="101"/>
        <v>29192</v>
      </c>
    </row>
    <row r="1093" spans="1:21" ht="14.1" customHeight="1">
      <c r="A1093" s="54">
        <f t="shared" si="102"/>
        <v>1093</v>
      </c>
      <c r="B1093" s="72" t="s">
        <v>905</v>
      </c>
      <c r="C1093" s="72"/>
      <c r="D1093" s="425" t="s">
        <v>812</v>
      </c>
      <c r="E1093" s="425" t="s">
        <v>301</v>
      </c>
      <c r="F1093" s="86" t="s">
        <v>807</v>
      </c>
      <c r="G1093" s="86" t="s">
        <v>837</v>
      </c>
      <c r="H1093" s="86" t="s">
        <v>17</v>
      </c>
      <c r="I1093" s="86" t="s">
        <v>91</v>
      </c>
      <c r="J1093" s="86">
        <v>14.54</v>
      </c>
      <c r="K1093" s="381">
        <f t="shared" si="97"/>
        <v>200</v>
      </c>
      <c r="L1093" s="75">
        <v>200</v>
      </c>
      <c r="M1093" s="75"/>
      <c r="N1093" s="76" t="e">
        <f t="shared" si="98"/>
        <v>#DIV/0!</v>
      </c>
      <c r="O1093" s="76">
        <f t="shared" si="99"/>
        <v>0</v>
      </c>
      <c r="P1093" s="77">
        <f>IF(L1093="nio",0,IF(L1093&gt;0,VLOOKUP(H1093,'3-Productie normen'!A:J,VLOOKUP(L1093,'3-Productie normen'!$B$33:$C$38,2,FALSE),FALSE)))/VLOOKUP(B1093,'2-Kosten per locatie'!$A$12:$C$33,3,FALSE)</f>
        <v>0</v>
      </c>
      <c r="Q1093" s="77">
        <f t="shared" si="100"/>
        <v>0</v>
      </c>
      <c r="R1093" s="78" t="str">
        <f>VLOOKUP(H1093,'3-Productie normen'!A:L,12,FALSE)</f>
        <v>S</v>
      </c>
      <c r="S1093" s="78"/>
      <c r="U1093" s="41">
        <f t="shared" si="101"/>
        <v>2908</v>
      </c>
    </row>
    <row r="1094" spans="1:21" ht="14.1" customHeight="1">
      <c r="A1094" s="54">
        <f t="shared" si="102"/>
        <v>1094</v>
      </c>
      <c r="B1094" s="72" t="s">
        <v>905</v>
      </c>
      <c r="C1094" s="72"/>
      <c r="D1094" s="425" t="s">
        <v>812</v>
      </c>
      <c r="E1094" s="425" t="s">
        <v>301</v>
      </c>
      <c r="F1094" s="86" t="s">
        <v>569</v>
      </c>
      <c r="G1094" s="86" t="s">
        <v>504</v>
      </c>
      <c r="H1094" s="86" t="s">
        <v>176</v>
      </c>
      <c r="I1094" s="86" t="s">
        <v>208</v>
      </c>
      <c r="J1094" s="86">
        <v>9.9</v>
      </c>
      <c r="K1094" s="381">
        <f t="shared" si="97"/>
        <v>200</v>
      </c>
      <c r="L1094" s="75">
        <v>200</v>
      </c>
      <c r="M1094" s="75"/>
      <c r="N1094" s="76" t="e">
        <f t="shared" si="98"/>
        <v>#DIV/0!</v>
      </c>
      <c r="O1094" s="76">
        <f t="shared" si="99"/>
        <v>0</v>
      </c>
      <c r="P1094" s="77">
        <f>IF(L1094="nio",0,IF(L1094&gt;0,VLOOKUP(H1094,'3-Productie normen'!A:J,VLOOKUP(L1094,'3-Productie normen'!$B$33:$C$38,2,FALSE),FALSE)))/VLOOKUP(B1094,'2-Kosten per locatie'!$A$12:$C$33,3,FALSE)</f>
        <v>0</v>
      </c>
      <c r="Q1094" s="77">
        <f t="shared" si="100"/>
        <v>0</v>
      </c>
      <c r="R1094" s="78" t="str">
        <f>VLOOKUP(H1094,'3-Productie normen'!A:L,12,FALSE)</f>
        <v>B</v>
      </c>
      <c r="S1094" s="78"/>
      <c r="U1094" s="41">
        <f t="shared" si="101"/>
        <v>1980</v>
      </c>
    </row>
    <row r="1095" spans="1:21" ht="14.1" customHeight="1">
      <c r="A1095" s="54">
        <f t="shared" si="102"/>
        <v>1095</v>
      </c>
      <c r="B1095" s="72" t="s">
        <v>905</v>
      </c>
      <c r="C1095" s="72"/>
      <c r="D1095" s="425" t="s">
        <v>812</v>
      </c>
      <c r="E1095" s="425" t="s">
        <v>301</v>
      </c>
      <c r="F1095" s="86" t="s">
        <v>570</v>
      </c>
      <c r="G1095" s="86" t="s">
        <v>517</v>
      </c>
      <c r="H1095" s="86" t="s">
        <v>100</v>
      </c>
      <c r="I1095" s="86" t="s">
        <v>91</v>
      </c>
      <c r="J1095" s="86">
        <v>2.19</v>
      </c>
      <c r="K1095" s="381">
        <f t="shared" si="97"/>
        <v>0</v>
      </c>
      <c r="L1095" s="75">
        <v>0</v>
      </c>
      <c r="M1095" s="75"/>
      <c r="N1095" s="76">
        <f t="shared" si="98"/>
        <v>0</v>
      </c>
      <c r="O1095" s="76">
        <f t="shared" si="99"/>
        <v>0</v>
      </c>
      <c r="P1095" s="77">
        <f>IF(L1095="nio",0,IF(L1095&gt;0,VLOOKUP(H1095,'3-Productie normen'!A:J,VLOOKUP(L1095,'3-Productie normen'!$B$33:$C$38,2,FALSE),FALSE)))/VLOOKUP(B1095,'2-Kosten per locatie'!$A$12:$C$33,3,FALSE)</f>
        <v>0</v>
      </c>
      <c r="Q1095" s="77">
        <f t="shared" si="100"/>
        <v>0</v>
      </c>
      <c r="R1095" s="78">
        <f>VLOOKUP(H1095,'3-Productie normen'!A:L,12,FALSE)</f>
        <v>0</v>
      </c>
      <c r="S1095" s="78"/>
      <c r="U1095" s="41">
        <f t="shared" si="101"/>
        <v>0</v>
      </c>
    </row>
    <row r="1096" spans="1:21" ht="14.1" customHeight="1">
      <c r="A1096" s="54">
        <f t="shared" si="102"/>
        <v>1096</v>
      </c>
      <c r="B1096" s="72" t="s">
        <v>905</v>
      </c>
      <c r="C1096" s="72"/>
      <c r="D1096" s="425" t="s">
        <v>812</v>
      </c>
      <c r="E1096" s="425" t="s">
        <v>301</v>
      </c>
      <c r="F1096" s="86" t="s">
        <v>571</v>
      </c>
      <c r="G1096" s="86" t="s">
        <v>838</v>
      </c>
      <c r="H1096" s="86" t="s">
        <v>17</v>
      </c>
      <c r="I1096" s="86" t="s">
        <v>91</v>
      </c>
      <c r="J1096" s="86">
        <v>8.25</v>
      </c>
      <c r="K1096" s="381">
        <f t="shared" si="97"/>
        <v>200</v>
      </c>
      <c r="L1096" s="75">
        <v>200</v>
      </c>
      <c r="M1096" s="75"/>
      <c r="N1096" s="76" t="e">
        <f t="shared" si="98"/>
        <v>#DIV/0!</v>
      </c>
      <c r="O1096" s="76">
        <f t="shared" si="99"/>
        <v>0</v>
      </c>
      <c r="P1096" s="77">
        <f>IF(L1096="nio",0,IF(L1096&gt;0,VLOOKUP(H1096,'3-Productie normen'!A:J,VLOOKUP(L1096,'3-Productie normen'!$B$33:$C$38,2,FALSE),FALSE)))/VLOOKUP(B1096,'2-Kosten per locatie'!$A$12:$C$33,3,FALSE)</f>
        <v>0</v>
      </c>
      <c r="Q1096" s="77">
        <f t="shared" si="100"/>
        <v>0</v>
      </c>
      <c r="R1096" s="78" t="str">
        <f>VLOOKUP(H1096,'3-Productie normen'!A:L,12,FALSE)</f>
        <v>S</v>
      </c>
      <c r="S1096" s="78"/>
      <c r="U1096" s="41">
        <f t="shared" si="101"/>
        <v>1650</v>
      </c>
    </row>
    <row r="1097" spans="1:21" ht="14.1" customHeight="1">
      <c r="A1097" s="54">
        <f t="shared" si="102"/>
        <v>1097</v>
      </c>
      <c r="B1097" s="72" t="s">
        <v>905</v>
      </c>
      <c r="C1097" s="72"/>
      <c r="D1097" s="425" t="s">
        <v>812</v>
      </c>
      <c r="E1097" s="425" t="s">
        <v>301</v>
      </c>
      <c r="F1097" s="86" t="s">
        <v>572</v>
      </c>
      <c r="G1097" s="86" t="s">
        <v>839</v>
      </c>
      <c r="H1097" s="86" t="s">
        <v>259</v>
      </c>
      <c r="I1097" s="86" t="s">
        <v>829</v>
      </c>
      <c r="J1097" s="86">
        <v>11</v>
      </c>
      <c r="K1097" s="381">
        <f t="shared" si="97"/>
        <v>0</v>
      </c>
      <c r="L1097" s="75" t="s">
        <v>100</v>
      </c>
      <c r="M1097" s="75"/>
      <c r="N1097" s="76">
        <f t="shared" si="98"/>
        <v>0</v>
      </c>
      <c r="O1097" s="76">
        <f t="shared" si="99"/>
        <v>0</v>
      </c>
      <c r="P1097" s="77">
        <f>IF(L1097="nio",0,IF(L1097&gt;0,VLOOKUP(H1097,'3-Productie normen'!A:J,VLOOKUP(L1097,'3-Productie normen'!$B$33:$C$38,2,FALSE),FALSE)))/VLOOKUP(B1097,'2-Kosten per locatie'!$A$12:$C$33,3,FALSE)</f>
        <v>0</v>
      </c>
      <c r="Q1097" s="77">
        <f t="shared" si="100"/>
        <v>0</v>
      </c>
      <c r="R1097" s="78" t="str">
        <f>VLOOKUP(H1097,'3-Productie normen'!A:L,12,FALSE)</f>
        <v>V</v>
      </c>
      <c r="S1097" s="78"/>
      <c r="U1097" s="41">
        <f t="shared" si="101"/>
        <v>0</v>
      </c>
    </row>
    <row r="1098" spans="1:21" ht="14.1" customHeight="1">
      <c r="A1098" s="54">
        <f t="shared" si="102"/>
        <v>1098</v>
      </c>
      <c r="B1098" s="72" t="s">
        <v>905</v>
      </c>
      <c r="C1098" s="72"/>
      <c r="D1098" s="425" t="s">
        <v>812</v>
      </c>
      <c r="E1098" s="425" t="s">
        <v>301</v>
      </c>
      <c r="F1098" s="86" t="s">
        <v>573</v>
      </c>
      <c r="G1098" s="86" t="s">
        <v>504</v>
      </c>
      <c r="H1098" s="86" t="s">
        <v>176</v>
      </c>
      <c r="I1098" s="86" t="s">
        <v>208</v>
      </c>
      <c r="J1098" s="86">
        <v>31.8</v>
      </c>
      <c r="K1098" s="381">
        <f t="shared" ref="K1098" si="103">SUM(L1098:M1098)</f>
        <v>200</v>
      </c>
      <c r="L1098" s="75">
        <v>200</v>
      </c>
      <c r="M1098" s="75"/>
      <c r="N1098" s="76" t="e">
        <f t="shared" si="98"/>
        <v>#DIV/0!</v>
      </c>
      <c r="O1098" s="76">
        <f t="shared" si="99"/>
        <v>0</v>
      </c>
      <c r="P1098" s="77">
        <f>IF(L1098="nio",0,IF(L1098&gt;0,VLOOKUP(H1098,'3-Productie normen'!A:J,VLOOKUP(L1098,'3-Productie normen'!$B$33:$C$38,2,FALSE),FALSE)))/VLOOKUP(B1098,'2-Kosten per locatie'!$A$12:$C$33,3,FALSE)</f>
        <v>0</v>
      </c>
      <c r="Q1098" s="77">
        <f t="shared" ref="Q1098" si="104">IF(M1098&gt;0,P1098*$Q$8,0)</f>
        <v>0</v>
      </c>
      <c r="R1098" s="78" t="str">
        <f>VLOOKUP(H1098,'3-Productie normen'!A:L,12,FALSE)</f>
        <v>B</v>
      </c>
      <c r="S1098" s="78"/>
      <c r="U1098" s="41">
        <f t="shared" si="101"/>
        <v>6360</v>
      </c>
    </row>
  </sheetData>
  <autoFilter ref="B9:U1098" xr:uid="{00000000-0009-0000-0000-000004000000}"/>
  <mergeCells count="1">
    <mergeCell ref="Q6:Q7"/>
  </mergeCells>
  <phoneticPr fontId="11"/>
  <printOptions horizontalCentered="1" gridLinesSet="0"/>
  <pageMargins left="0.19685039370078741" right="0.19685039370078741" top="0.59055118110236227" bottom="0.78740157480314965" header="0.39370078740157483" footer="0.19685039370078741"/>
  <pageSetup paperSize="9" scale="46" fitToHeight="0" orientation="landscape" r:id="rId1"/>
  <headerFooter alignWithMargins="0">
    <oddFooter>&amp;L&amp;"Verdana,Standaard"&amp;F-&amp;A
Atir b.v. ©&amp;R&amp;"Verdana,Standaard"printversie &amp;D</oddFooter>
  </headerFooter>
  <rowBreaks count="7" manualBreakCount="7">
    <brk id="377" min="1" max="21" man="1"/>
    <brk id="427" min="1" max="21" man="1"/>
    <brk id="487" min="1" max="21" man="1"/>
    <brk id="536" min="1" max="21" man="1"/>
    <brk id="586" min="1" max="21" man="1"/>
    <brk id="637" min="1" max="21" man="1"/>
    <brk id="686" min="1" max="2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H83"/>
  <sheetViews>
    <sheetView showGridLines="0" showZeros="0" showOutlineSymbols="0" zoomScaleNormal="100" zoomScaleSheetLayoutView="100" workbookViewId="0">
      <pane ySplit="9" topLeftCell="A10" activePane="bottomLeft" state="frozen"/>
      <selection activeCell="B1" sqref="B1"/>
      <selection pane="bottomLeft" activeCell="B1" sqref="B1"/>
    </sheetView>
  </sheetViews>
  <sheetFormatPr defaultColWidth="9.33203125" defaultRowHeight="13.2"/>
  <cols>
    <col min="1" max="1" width="45.5546875" style="3" customWidth="1"/>
    <col min="2" max="2" width="18.33203125" style="3" customWidth="1"/>
    <col min="3" max="3" width="18.44140625" style="3" customWidth="1"/>
    <col min="4" max="4" width="10.6640625" style="3" customWidth="1"/>
    <col min="5" max="5" width="11.109375" style="3" customWidth="1"/>
    <col min="6" max="6" width="2.109375" style="3" customWidth="1"/>
    <col min="7" max="7" width="7.88671875" style="3" customWidth="1"/>
    <col min="8" max="8" width="27" style="3" bestFit="1" customWidth="1"/>
    <col min="9" max="16384" width="9.33203125" style="3"/>
  </cols>
  <sheetData>
    <row r="1" spans="1:8">
      <c r="A1" s="290" t="s">
        <v>22</v>
      </c>
      <c r="B1" s="91"/>
      <c r="C1" s="2"/>
      <c r="D1" s="2"/>
      <c r="E1" s="2"/>
      <c r="F1" s="2"/>
      <c r="G1" s="2"/>
    </row>
    <row r="2" spans="1:8">
      <c r="A2" s="2"/>
      <c r="B2" s="2"/>
      <c r="C2" s="2"/>
      <c r="D2" s="2"/>
      <c r="E2" s="2"/>
      <c r="F2" s="2"/>
      <c r="G2" s="2"/>
    </row>
    <row r="3" spans="1:8" ht="15">
      <c r="A3" s="26" t="str">
        <f>'2-Kosten per locatie'!A3</f>
        <v>Naam opdrachtgever</v>
      </c>
      <c r="B3" s="52" t="str">
        <f>'2-Kosten per locatie'!B3</f>
        <v>Stichting Christelijk Onderwijs Haaglanden</v>
      </c>
      <c r="C3" s="2"/>
      <c r="D3" s="2"/>
      <c r="E3" s="340"/>
      <c r="F3" s="2"/>
      <c r="G3" s="2"/>
    </row>
    <row r="4" spans="1:8" ht="15">
      <c r="A4" s="26" t="str">
        <f>'2-Kosten per locatie'!A4</f>
        <v>Calculatie onderdeel</v>
      </c>
      <c r="B4" s="52" t="str">
        <f ca="1">MID(CELL("bestandsnaam",$C$9),SEARCH("]",CELL("bestandsnaam",$C$9),1)+1,256)</f>
        <v>5-Premies en opslagen</v>
      </c>
      <c r="C4" s="92"/>
      <c r="D4" s="93"/>
      <c r="E4" s="5"/>
      <c r="F4" s="5"/>
      <c r="G4" s="5"/>
    </row>
    <row r="5" spans="1:8" ht="15">
      <c r="A5" s="26" t="str">
        <f>'2-Kosten per locatie'!A5</f>
        <v>Gebouw/plaats</v>
      </c>
      <c r="B5" s="52" t="str">
        <f>'2-Kosten per locatie'!B5</f>
        <v>Den Haag</v>
      </c>
      <c r="C5" s="26"/>
      <c r="D5" s="10"/>
      <c r="E5" s="94"/>
      <c r="F5" s="6"/>
      <c r="G5" s="5"/>
    </row>
    <row r="6" spans="1:8" ht="15">
      <c r="A6" s="26" t="str">
        <f>'2-Kosten per locatie'!A6</f>
        <v>Referentie nummer</v>
      </c>
      <c r="B6" s="52" t="str">
        <f>'2-Kosten per locatie'!B6</f>
        <v>SCOH-EA-DK-RT-2023</v>
      </c>
      <c r="C6" s="56"/>
      <c r="D6" s="10"/>
      <c r="E6" s="346"/>
      <c r="F6" s="345"/>
      <c r="G6" s="347"/>
      <c r="H6" s="348"/>
    </row>
    <row r="7" spans="1:8" ht="15">
      <c r="A7" s="26" t="str">
        <f>'2-Kosten per locatie'!A7</f>
        <v>Naam dienstverlener</v>
      </c>
      <c r="B7" s="52">
        <f>'2-Kosten per locatie'!B7</f>
        <v>0</v>
      </c>
      <c r="C7" s="56"/>
      <c r="D7" s="10"/>
      <c r="E7" s="94"/>
      <c r="F7" s="6"/>
      <c r="G7" s="5"/>
    </row>
    <row r="8" spans="1:8" ht="15">
      <c r="A8" s="26" t="str">
        <f>'2-Kosten per locatie'!A8</f>
        <v>Prijspeil</v>
      </c>
      <c r="B8" s="417">
        <f>'2-Kosten per locatie'!B8</f>
        <v>45292</v>
      </c>
      <c r="C8" s="94"/>
      <c r="D8" s="94"/>
      <c r="E8" s="94"/>
      <c r="F8" s="6"/>
      <c r="G8" s="5"/>
    </row>
    <row r="9" spans="1:8" ht="15">
      <c r="A9" s="95"/>
      <c r="B9" s="94"/>
      <c r="C9" s="94"/>
      <c r="D9" s="94"/>
      <c r="E9" s="94"/>
      <c r="F9" s="6"/>
      <c r="G9" s="5"/>
    </row>
    <row r="10" spans="1:8" ht="17.399999999999999">
      <c r="A10" s="126" t="s">
        <v>4</v>
      </c>
      <c r="B10" s="127"/>
      <c r="C10" s="128"/>
      <c r="D10" s="94"/>
      <c r="E10" s="94"/>
      <c r="F10" s="6"/>
      <c r="G10" s="5"/>
    </row>
    <row r="11" spans="1:8">
      <c r="A11" s="96"/>
      <c r="B11" s="4"/>
      <c r="C11" s="4"/>
      <c r="D11" s="94"/>
      <c r="E11" s="94"/>
      <c r="F11" s="5"/>
      <c r="G11" s="5"/>
    </row>
    <row r="12" spans="1:8">
      <c r="A12" s="97"/>
      <c r="B12" s="81"/>
      <c r="C12" s="98" t="s">
        <v>35</v>
      </c>
      <c r="D12" s="94"/>
      <c r="E12" s="94"/>
      <c r="F12" s="6"/>
      <c r="G12" s="5"/>
    </row>
    <row r="13" spans="1:8">
      <c r="A13" s="99" t="s">
        <v>77</v>
      </c>
      <c r="B13" s="81"/>
      <c r="C13" s="291">
        <v>0</v>
      </c>
      <c r="D13" s="94"/>
      <c r="E13" s="94"/>
      <c r="F13" s="100"/>
      <c r="G13" s="5"/>
    </row>
    <row r="14" spans="1:8">
      <c r="A14" s="99" t="s">
        <v>171</v>
      </c>
      <c r="B14" s="81"/>
      <c r="C14" s="291">
        <v>0</v>
      </c>
      <c r="D14" s="94"/>
      <c r="E14" s="94"/>
      <c r="F14" s="100"/>
      <c r="G14" s="5"/>
    </row>
    <row r="15" spans="1:8">
      <c r="A15" s="99" t="s">
        <v>78</v>
      </c>
      <c r="B15" s="81"/>
      <c r="C15" s="291">
        <v>0</v>
      </c>
      <c r="D15" s="94"/>
      <c r="E15" s="94"/>
      <c r="F15" s="100"/>
      <c r="G15" s="5"/>
    </row>
    <row r="16" spans="1:8">
      <c r="A16" s="101" t="s">
        <v>9</v>
      </c>
      <c r="B16" s="102"/>
      <c r="C16" s="103">
        <f>SUM(C13:C15)</f>
        <v>0</v>
      </c>
      <c r="D16" s="94"/>
      <c r="E16" s="94"/>
      <c r="F16" s="5"/>
    </row>
    <row r="17" spans="1:7">
      <c r="A17" s="101"/>
      <c r="B17" s="102"/>
      <c r="C17" s="103"/>
      <c r="D17" s="94"/>
      <c r="E17" s="94"/>
      <c r="F17" s="5"/>
    </row>
    <row r="18" spans="1:7">
      <c r="A18" s="486" t="s">
        <v>79</v>
      </c>
      <c r="B18" s="487"/>
      <c r="C18" s="291">
        <v>0</v>
      </c>
      <c r="D18" s="94"/>
      <c r="E18" s="94"/>
      <c r="F18" s="5"/>
    </row>
    <row r="19" spans="1:7">
      <c r="A19" s="351" t="s">
        <v>188</v>
      </c>
      <c r="B19" s="349"/>
      <c r="C19" s="350">
        <v>0</v>
      </c>
      <c r="D19" s="94"/>
      <c r="E19" s="94"/>
      <c r="F19" s="5"/>
    </row>
    <row r="20" spans="1:7">
      <c r="A20" s="486" t="s">
        <v>80</v>
      </c>
      <c r="B20" s="487"/>
      <c r="C20" s="291">
        <v>0</v>
      </c>
      <c r="D20" s="94"/>
      <c r="E20" s="94"/>
      <c r="F20" s="5"/>
    </row>
    <row r="21" spans="1:7">
      <c r="A21" s="486" t="s">
        <v>31</v>
      </c>
      <c r="B21" s="487"/>
      <c r="C21" s="104" t="e">
        <f>C34</f>
        <v>#DIV/0!</v>
      </c>
      <c r="D21" s="94"/>
      <c r="E21" s="94"/>
      <c r="F21" s="5"/>
    </row>
    <row r="22" spans="1:7">
      <c r="A22" s="486" t="s">
        <v>64</v>
      </c>
      <c r="B22" s="487"/>
      <c r="C22" s="291">
        <v>0</v>
      </c>
      <c r="D22" s="94"/>
      <c r="E22" s="94"/>
      <c r="F22" s="5"/>
    </row>
    <row r="23" spans="1:7">
      <c r="A23" s="486" t="s">
        <v>184</v>
      </c>
      <c r="B23" s="487"/>
      <c r="C23" s="291">
        <v>0</v>
      </c>
      <c r="D23" s="94"/>
      <c r="E23" s="94"/>
      <c r="F23" s="5"/>
    </row>
    <row r="24" spans="1:7">
      <c r="A24" s="488" t="s">
        <v>63</v>
      </c>
      <c r="B24" s="489"/>
      <c r="C24" s="105" t="e">
        <f>SUM(C16:C23)</f>
        <v>#DIV/0!</v>
      </c>
      <c r="D24" s="94"/>
      <c r="E24" s="94"/>
      <c r="F24" s="5"/>
    </row>
    <row r="25" spans="1:7">
      <c r="A25" s="106"/>
      <c r="B25" s="93"/>
      <c r="C25" s="8"/>
      <c r="D25" s="94"/>
      <c r="E25" s="94"/>
      <c r="F25" s="9"/>
      <c r="G25" s="5"/>
    </row>
    <row r="26" spans="1:7" ht="17.399999999999999">
      <c r="A26" s="126" t="s">
        <v>57</v>
      </c>
      <c r="B26" s="127"/>
      <c r="C26" s="128"/>
      <c r="D26" s="94"/>
      <c r="E26" s="94"/>
      <c r="F26" s="6"/>
      <c r="G26" s="5"/>
    </row>
    <row r="27" spans="1:7">
      <c r="A27" s="96"/>
      <c r="B27" s="4"/>
      <c r="C27" s="4"/>
      <c r="D27" s="94"/>
      <c r="E27" s="94"/>
      <c r="F27" s="5"/>
      <c r="G27" s="5"/>
    </row>
    <row r="28" spans="1:7">
      <c r="A28" s="4"/>
      <c r="B28" s="4"/>
      <c r="C28" s="107" t="s">
        <v>16</v>
      </c>
      <c r="D28" s="94"/>
      <c r="E28" s="94"/>
      <c r="F28" s="5"/>
      <c r="G28" s="5"/>
    </row>
    <row r="29" spans="1:7">
      <c r="A29" s="99" t="s">
        <v>20</v>
      </c>
      <c r="B29" s="81"/>
      <c r="C29" s="108">
        <f>'6-Opbouw uurtarief productie'!E21</f>
        <v>0</v>
      </c>
      <c r="D29" s="94"/>
      <c r="E29" s="94"/>
      <c r="G29" s="5"/>
    </row>
    <row r="30" spans="1:7">
      <c r="A30" s="99" t="s">
        <v>45</v>
      </c>
      <c r="B30" s="326" t="s">
        <v>174</v>
      </c>
      <c r="C30" s="292">
        <v>0</v>
      </c>
      <c r="D30" s="94"/>
      <c r="E30" s="94"/>
      <c r="F30" s="6"/>
      <c r="G30" s="5"/>
    </row>
    <row r="31" spans="1:7">
      <c r="A31" s="99" t="s">
        <v>40</v>
      </c>
      <c r="B31" s="81"/>
      <c r="C31" s="109">
        <f>C29+C30</f>
        <v>0</v>
      </c>
      <c r="D31" s="94"/>
      <c r="E31" s="94"/>
      <c r="F31" s="6"/>
      <c r="G31" s="5"/>
    </row>
    <row r="32" spans="1:7">
      <c r="A32" s="110" t="s">
        <v>0</v>
      </c>
      <c r="B32" s="111"/>
      <c r="C32" s="293">
        <v>0</v>
      </c>
      <c r="E32" s="112"/>
      <c r="F32" s="6"/>
      <c r="G32" s="5"/>
    </row>
    <row r="33" spans="1:7">
      <c r="A33" s="96"/>
      <c r="B33" s="113"/>
      <c r="C33" s="114"/>
      <c r="E33" s="4"/>
      <c r="F33" s="5"/>
      <c r="G33" s="5"/>
    </row>
    <row r="34" spans="1:7">
      <c r="A34" s="261" t="s">
        <v>41</v>
      </c>
      <c r="B34" s="206"/>
      <c r="C34" s="262" t="e">
        <f>(C31/C29)*C32</f>
        <v>#DIV/0!</v>
      </c>
      <c r="E34" s="115"/>
      <c r="F34" s="6"/>
      <c r="G34" s="116"/>
    </row>
    <row r="35" spans="1:7">
      <c r="A35" s="96"/>
      <c r="B35" s="4"/>
      <c r="C35" s="4"/>
      <c r="E35" s="115"/>
      <c r="F35" s="6"/>
      <c r="G35" s="5"/>
    </row>
    <row r="36" spans="1:7" ht="17.399999999999999">
      <c r="A36" s="129" t="s">
        <v>192</v>
      </c>
      <c r="B36" s="130"/>
      <c r="C36" s="131"/>
      <c r="E36" s="115"/>
      <c r="F36" s="6"/>
      <c r="G36" s="5"/>
    </row>
    <row r="37" spans="1:7">
      <c r="A37" s="106"/>
      <c r="B37" s="93"/>
      <c r="C37" s="8"/>
      <c r="E37" s="115"/>
      <c r="F37" s="6"/>
      <c r="G37" s="5"/>
    </row>
    <row r="38" spans="1:7">
      <c r="A38" s="106"/>
      <c r="B38" s="275" t="s">
        <v>68</v>
      </c>
      <c r="C38" s="8"/>
      <c r="E38" s="115"/>
      <c r="F38" s="6"/>
      <c r="G38" s="5"/>
    </row>
    <row r="39" spans="1:7">
      <c r="A39" s="117" t="s">
        <v>6</v>
      </c>
      <c r="B39" s="354">
        <v>365</v>
      </c>
      <c r="C39" s="8"/>
      <c r="E39" s="115"/>
      <c r="F39" s="6"/>
      <c r="G39" s="11"/>
    </row>
    <row r="40" spans="1:7">
      <c r="A40" s="117" t="s">
        <v>5</v>
      </c>
      <c r="B40" s="354">
        <v>104</v>
      </c>
      <c r="C40" s="8"/>
      <c r="E40" s="115"/>
      <c r="F40" s="6"/>
      <c r="G40" s="11"/>
    </row>
    <row r="41" spans="1:7">
      <c r="A41" s="263" t="s">
        <v>7</v>
      </c>
      <c r="B41" s="264">
        <f>B39-B40</f>
        <v>261</v>
      </c>
      <c r="C41" s="8"/>
      <c r="E41" s="115"/>
      <c r="F41" s="6"/>
      <c r="G41" s="7"/>
    </row>
    <row r="42" spans="1:7">
      <c r="A42" s="118"/>
      <c r="B42" s="37"/>
      <c r="C42" s="8"/>
      <c r="E42" s="115"/>
      <c r="F42" s="6"/>
      <c r="G42" s="7"/>
    </row>
    <row r="43" spans="1:7">
      <c r="A43" s="117" t="s">
        <v>27</v>
      </c>
      <c r="B43" s="294">
        <v>0</v>
      </c>
      <c r="C43" s="8"/>
      <c r="E43" s="115"/>
      <c r="F43" s="6"/>
      <c r="G43" s="7"/>
    </row>
    <row r="44" spans="1:7">
      <c r="A44" s="117" t="s">
        <v>19</v>
      </c>
      <c r="B44" s="294">
        <v>0</v>
      </c>
      <c r="C44" s="8"/>
      <c r="E44" s="115"/>
      <c r="F44" s="6"/>
      <c r="G44" s="7"/>
    </row>
    <row r="45" spans="1:7">
      <c r="A45" s="117" t="s">
        <v>37</v>
      </c>
      <c r="B45" s="294">
        <v>0</v>
      </c>
      <c r="C45" s="8"/>
      <c r="E45" s="115"/>
      <c r="F45" s="6"/>
      <c r="G45" s="7"/>
    </row>
    <row r="46" spans="1:7">
      <c r="A46" s="117" t="s">
        <v>43</v>
      </c>
      <c r="B46" s="294"/>
      <c r="C46" s="8"/>
      <c r="E46" s="115"/>
      <c r="F46" s="6"/>
      <c r="G46" s="7"/>
    </row>
    <row r="47" spans="1:7">
      <c r="A47" s="263" t="s">
        <v>24</v>
      </c>
      <c r="B47" s="264">
        <f>B41-SUM(B43:B46)</f>
        <v>261</v>
      </c>
      <c r="C47" s="8"/>
      <c r="E47" s="115"/>
      <c r="F47" s="6"/>
      <c r="G47" s="7"/>
    </row>
    <row r="48" spans="1:7">
      <c r="A48" s="119"/>
      <c r="B48" s="37"/>
      <c r="C48" s="8"/>
      <c r="E48" s="115"/>
      <c r="F48" s="6"/>
      <c r="G48" s="7"/>
    </row>
    <row r="49" spans="1:7">
      <c r="A49" s="120" t="s">
        <v>58</v>
      </c>
      <c r="B49" s="121">
        <f>IF(B43=0,0,B43/$B$47)</f>
        <v>0</v>
      </c>
      <c r="C49" s="8"/>
      <c r="E49" s="115"/>
      <c r="F49" s="6"/>
      <c r="G49" s="7"/>
    </row>
    <row r="50" spans="1:7">
      <c r="A50" s="120" t="s">
        <v>19</v>
      </c>
      <c r="B50" s="121">
        <f>IF(B44=0,0,B44/$B$47)</f>
        <v>0</v>
      </c>
      <c r="C50" s="8"/>
      <c r="E50" s="115"/>
      <c r="F50" s="6"/>
      <c r="G50" s="7"/>
    </row>
    <row r="51" spans="1:7">
      <c r="A51" s="117" t="s">
        <v>37</v>
      </c>
      <c r="B51" s="121">
        <f>IF(B45=0,0,B45/$B$47)</f>
        <v>0</v>
      </c>
      <c r="C51" s="8"/>
      <c r="E51" s="115"/>
      <c r="F51" s="6"/>
      <c r="G51" s="7"/>
    </row>
    <row r="52" spans="1:7">
      <c r="A52" s="120" t="s">
        <v>43</v>
      </c>
      <c r="B52" s="121">
        <f>IF(B46=0,0,B46/$B$47)</f>
        <v>0</v>
      </c>
      <c r="C52" s="8"/>
      <c r="E52" s="115"/>
      <c r="F52" s="6"/>
      <c r="G52" s="12"/>
    </row>
    <row r="53" spans="1:7">
      <c r="A53" s="263" t="s">
        <v>65</v>
      </c>
      <c r="B53" s="265">
        <f>SUM(B49:B52)</f>
        <v>0</v>
      </c>
      <c r="C53" s="8"/>
      <c r="E53" s="115"/>
      <c r="F53" s="6"/>
      <c r="G53" s="13"/>
    </row>
    <row r="54" spans="1:7">
      <c r="A54" s="14"/>
      <c r="B54" s="14"/>
      <c r="C54" s="14"/>
      <c r="E54" s="115"/>
      <c r="F54" s="6"/>
      <c r="G54" s="2"/>
    </row>
    <row r="55" spans="1:7" ht="31.2" customHeight="1">
      <c r="A55" s="483" t="s">
        <v>193</v>
      </c>
      <c r="B55" s="484"/>
      <c r="C55" s="485"/>
      <c r="E55" s="115"/>
      <c r="F55" s="6"/>
      <c r="G55" s="2"/>
    </row>
    <row r="58" spans="1:7" ht="13.8">
      <c r="A58" s="122"/>
      <c r="B58" s="1"/>
    </row>
    <row r="59" spans="1:7" ht="13.8">
      <c r="A59" s="122"/>
      <c r="B59" s="1"/>
    </row>
    <row r="60" spans="1:7" ht="13.8">
      <c r="A60" s="122"/>
      <c r="B60" s="1"/>
    </row>
    <row r="61" spans="1:7" ht="13.8">
      <c r="A61" s="122"/>
      <c r="B61" s="1"/>
    </row>
    <row r="62" spans="1:7" ht="13.8">
      <c r="A62" s="123"/>
      <c r="B62" s="1"/>
    </row>
    <row r="63" spans="1:7" ht="13.8">
      <c r="A63" s="1"/>
      <c r="B63" s="1"/>
    </row>
    <row r="64" spans="1:7" ht="13.8">
      <c r="A64" s="1"/>
      <c r="B64" s="1"/>
    </row>
    <row r="65" spans="1:3" ht="13.8">
      <c r="A65" s="1"/>
      <c r="B65" s="1"/>
    </row>
    <row r="66" spans="1:3" ht="13.8">
      <c r="A66" s="1"/>
      <c r="B66" s="1"/>
    </row>
    <row r="67" spans="1:3" ht="13.8">
      <c r="A67" s="1"/>
      <c r="B67" s="1"/>
    </row>
    <row r="68" spans="1:3" ht="13.8">
      <c r="A68" s="1"/>
      <c r="B68" s="1"/>
    </row>
    <row r="69" spans="1:3" ht="13.8">
      <c r="A69" s="1"/>
      <c r="B69" s="1"/>
    </row>
    <row r="70" spans="1:3" ht="13.8">
      <c r="A70" s="1"/>
      <c r="B70" s="124"/>
    </row>
    <row r="71" spans="1:3" ht="13.8">
      <c r="A71" s="1"/>
      <c r="B71" s="1"/>
    </row>
    <row r="72" spans="1:3" ht="13.8">
      <c r="B72" s="1"/>
    </row>
    <row r="73" spans="1:3" ht="13.8">
      <c r="A73" s="1"/>
      <c r="B73" s="1"/>
      <c r="C73" s="1"/>
    </row>
    <row r="74" spans="1:3" ht="13.8">
      <c r="A74" s="125"/>
      <c r="B74" s="1"/>
      <c r="C74" s="125"/>
    </row>
    <row r="75" spans="1:3" ht="13.8">
      <c r="A75" s="1"/>
      <c r="B75" s="1"/>
      <c r="C75" s="1"/>
    </row>
    <row r="76" spans="1:3" ht="13.8">
      <c r="A76" s="1"/>
      <c r="B76" s="1"/>
      <c r="C76" s="1"/>
    </row>
    <row r="77" spans="1:3" ht="13.8">
      <c r="A77" s="1"/>
      <c r="B77" s="1"/>
      <c r="C77" s="1"/>
    </row>
    <row r="78" spans="1:3" ht="13.8">
      <c r="A78" s="125"/>
      <c r="B78" s="1"/>
      <c r="C78" s="125"/>
    </row>
    <row r="79" spans="1:3" ht="13.8">
      <c r="A79" s="125"/>
      <c r="B79" s="1"/>
      <c r="C79" s="125"/>
    </row>
    <row r="80" spans="1:3" ht="13.8">
      <c r="A80" s="125"/>
      <c r="B80" s="1"/>
      <c r="C80" s="125"/>
    </row>
    <row r="81" spans="1:2" ht="13.8">
      <c r="A81" s="1"/>
      <c r="B81" s="1"/>
    </row>
    <row r="82" spans="1:2" ht="13.8">
      <c r="A82" s="1"/>
      <c r="B82" s="1"/>
    </row>
    <row r="83" spans="1:2" ht="13.8">
      <c r="A83" s="1"/>
      <c r="B83" s="1"/>
    </row>
  </sheetData>
  <dataConsolidate/>
  <mergeCells count="7">
    <mergeCell ref="A55:C55"/>
    <mergeCell ref="A18:B18"/>
    <mergeCell ref="A24:B24"/>
    <mergeCell ref="A21:B21"/>
    <mergeCell ref="A20:B20"/>
    <mergeCell ref="A23:B23"/>
    <mergeCell ref="A22:B22"/>
  </mergeCells>
  <phoneticPr fontId="11"/>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75"/>
  <sheetViews>
    <sheetView showGridLines="0" showZeros="0" showOutlineSymbols="0" zoomScale="90" zoomScaleNormal="90" zoomScalePageLayoutView="50" workbookViewId="0">
      <pane ySplit="10" topLeftCell="A11" activePane="bottomLeft" state="frozen"/>
      <selection activeCell="B1" sqref="B1"/>
      <selection pane="bottomLeft" activeCell="E12" sqref="E12"/>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5546875" style="3" customWidth="1"/>
    <col min="9" max="15" width="11.44140625" style="3"/>
    <col min="16" max="16" width="31.109375" style="3" customWidth="1"/>
    <col min="17" max="16384" width="11.44140625" style="3"/>
  </cols>
  <sheetData>
    <row r="1" spans="1:15" ht="12.75" customHeight="1">
      <c r="A1" s="290" t="s">
        <v>22</v>
      </c>
      <c r="B1" s="91"/>
      <c r="C1" s="2"/>
      <c r="D1" s="2"/>
      <c r="E1" s="2"/>
      <c r="F1" s="2"/>
      <c r="H1" s="493"/>
      <c r="I1" s="493"/>
      <c r="J1" s="493"/>
      <c r="K1" s="493"/>
      <c r="L1" s="493"/>
      <c r="M1" s="493"/>
      <c r="N1" s="493"/>
    </row>
    <row r="2" spans="1:15">
      <c r="A2" s="132"/>
      <c r="B2" s="133"/>
      <c r="C2" s="134"/>
      <c r="D2" s="133"/>
      <c r="E2" s="135"/>
      <c r="F2" s="136"/>
      <c r="H2" s="493"/>
      <c r="I2" s="493"/>
      <c r="J2" s="493"/>
      <c r="K2" s="493"/>
      <c r="L2" s="493"/>
      <c r="M2" s="493"/>
      <c r="N2" s="493"/>
    </row>
    <row r="3" spans="1:15" ht="14.25" customHeight="1">
      <c r="A3" s="189" t="str">
        <f>'2-Kosten per locatie'!A3</f>
        <v>Naam opdrachtgever</v>
      </c>
      <c r="B3" s="190" t="str">
        <f>'2-Kosten per locatie'!B3</f>
        <v>Stichting Christelijk Onderwijs Haaglanden</v>
      </c>
      <c r="C3" s="191"/>
      <c r="D3" s="133"/>
      <c r="E3" s="357"/>
      <c r="F3" s="138"/>
      <c r="H3" s="493"/>
      <c r="I3" s="493"/>
      <c r="J3" s="493"/>
      <c r="K3" s="493"/>
      <c r="L3" s="493"/>
      <c r="M3" s="493"/>
      <c r="N3" s="493"/>
    </row>
    <row r="4" spans="1:15" ht="15.75" customHeight="1">
      <c r="A4" s="189" t="str">
        <f>'2-Kosten per locatie'!A4</f>
        <v>Calculatie onderdeel</v>
      </c>
      <c r="B4" s="192" t="str">
        <f ca="1">MID(CELL("bestandsnaam",$C$9),SEARCH("]",CELL("bestandsnaam",$C$9),1)+1,256)</f>
        <v>6-Opbouw uurtarief productie</v>
      </c>
      <c r="C4" s="193"/>
      <c r="D4" s="141"/>
      <c r="H4" s="493"/>
      <c r="I4" s="493"/>
      <c r="J4" s="493"/>
      <c r="K4" s="493"/>
      <c r="L4" s="493"/>
      <c r="M4" s="493"/>
      <c r="N4" s="493"/>
    </row>
    <row r="5" spans="1:15" ht="15">
      <c r="A5" s="189" t="str">
        <f>'2-Kosten per locatie'!A5</f>
        <v>Gebouw/plaats</v>
      </c>
      <c r="B5" s="190" t="str">
        <f>'2-Kosten per locatie'!B5</f>
        <v>Den Haag</v>
      </c>
      <c r="C5" s="193"/>
      <c r="D5" s="141"/>
      <c r="H5" s="493"/>
      <c r="I5" s="493"/>
      <c r="J5" s="493"/>
      <c r="K5" s="493"/>
      <c r="L5" s="493"/>
      <c r="M5" s="493"/>
      <c r="N5" s="493"/>
    </row>
    <row r="6" spans="1:15" ht="15">
      <c r="A6" s="189" t="str">
        <f>'2-Kosten per locatie'!A6</f>
        <v>Referentie nummer</v>
      </c>
      <c r="B6" s="190" t="str">
        <f>'2-Kosten per locatie'!B6</f>
        <v>SCOH-EA-DK-RT-2023</v>
      </c>
      <c r="C6" s="193"/>
      <c r="D6" s="141"/>
      <c r="H6" s="142"/>
      <c r="I6" s="142"/>
      <c r="J6" s="142"/>
      <c r="K6" s="142"/>
      <c r="L6" s="142"/>
      <c r="M6" s="142"/>
      <c r="N6" s="142"/>
    </row>
    <row r="7" spans="1:15" ht="15">
      <c r="A7" s="189" t="str">
        <f>'2-Kosten per locatie'!A7</f>
        <v>Naam dienstverlener</v>
      </c>
      <c r="B7" s="190">
        <f>'2-Kosten per locatie'!B7</f>
        <v>0</v>
      </c>
      <c r="C7" s="193"/>
      <c r="D7" s="141"/>
      <c r="H7" s="142"/>
      <c r="I7" s="142"/>
      <c r="J7" s="142"/>
      <c r="K7" s="142"/>
      <c r="L7" s="142"/>
      <c r="M7" s="142"/>
      <c r="N7" s="142"/>
    </row>
    <row r="8" spans="1:15" ht="15">
      <c r="A8" s="189" t="str">
        <f>'2-Kosten per locatie'!A8</f>
        <v>Prijspeil</v>
      </c>
      <c r="B8" s="418">
        <f>'2-Kosten per locatie'!B8</f>
        <v>45292</v>
      </c>
      <c r="C8" s="193"/>
      <c r="D8" s="141"/>
      <c r="J8" s="142"/>
      <c r="K8" s="142"/>
      <c r="L8" s="142"/>
      <c r="M8" s="142"/>
      <c r="N8" s="142"/>
      <c r="O8" s="145"/>
    </row>
    <row r="9" spans="1:15" ht="15">
      <c r="A9" s="137"/>
      <c r="B9" s="139"/>
      <c r="C9" s="140"/>
      <c r="D9" s="141"/>
      <c r="E9" s="358"/>
      <c r="F9" s="143"/>
    </row>
    <row r="10" spans="1:15" s="145" customFormat="1" ht="30.75" customHeight="1">
      <c r="A10" s="194" t="s">
        <v>180</v>
      </c>
      <c r="B10" s="195"/>
      <c r="C10" s="196"/>
      <c r="D10" s="144"/>
      <c r="E10" s="491" t="s">
        <v>181</v>
      </c>
      <c r="F10" s="492"/>
      <c r="H10" s="197" t="s">
        <v>126</v>
      </c>
      <c r="I10" s="490" t="s">
        <v>911</v>
      </c>
      <c r="J10" s="490"/>
      <c r="K10" s="490"/>
      <c r="L10" s="490"/>
      <c r="M10" s="490"/>
      <c r="N10" s="490"/>
    </row>
    <row r="11" spans="1:15" ht="30" customHeight="1">
      <c r="A11" s="146"/>
      <c r="B11" s="147" t="s">
        <v>52</v>
      </c>
      <c r="C11" s="148" t="s">
        <v>52</v>
      </c>
      <c r="D11" s="141"/>
      <c r="E11" s="359"/>
      <c r="F11" s="149"/>
      <c r="H11" s="146"/>
      <c r="I11" s="329">
        <v>1</v>
      </c>
      <c r="J11" s="329">
        <v>2</v>
      </c>
      <c r="K11" s="329">
        <v>3</v>
      </c>
      <c r="L11" s="329">
        <v>4</v>
      </c>
      <c r="M11" s="329">
        <v>5</v>
      </c>
      <c r="N11" s="329">
        <v>6</v>
      </c>
    </row>
    <row r="12" spans="1:15">
      <c r="A12" s="146" t="s">
        <v>34</v>
      </c>
      <c r="B12" s="151"/>
      <c r="C12" s="152"/>
      <c r="D12" s="141"/>
      <c r="E12" s="360">
        <f>SUM(I43:N43)</f>
        <v>0</v>
      </c>
      <c r="F12" s="153"/>
      <c r="H12" s="146" t="s">
        <v>127</v>
      </c>
      <c r="I12" s="466"/>
      <c r="J12" s="466"/>
      <c r="K12" s="466"/>
      <c r="L12" s="466"/>
      <c r="M12" s="466"/>
      <c r="N12" s="466"/>
    </row>
    <row r="13" spans="1:15" ht="13.8">
      <c r="A13" s="146" t="s">
        <v>15</v>
      </c>
      <c r="B13" s="154"/>
      <c r="C13" s="155" t="s">
        <v>55</v>
      </c>
      <c r="D13" s="141"/>
      <c r="E13" s="361">
        <v>0</v>
      </c>
      <c r="F13" s="153"/>
      <c r="H13" s="146" t="s">
        <v>119</v>
      </c>
      <c r="I13" s="466"/>
      <c r="J13" s="466"/>
      <c r="K13" s="466"/>
      <c r="L13" s="466"/>
      <c r="M13" s="466"/>
      <c r="N13" s="466"/>
    </row>
    <row r="14" spans="1:15" ht="13.8">
      <c r="A14" s="420" t="s">
        <v>223</v>
      </c>
      <c r="B14" s="157"/>
      <c r="C14" s="158"/>
      <c r="D14" s="141"/>
      <c r="E14" s="361">
        <v>0</v>
      </c>
      <c r="F14" s="153"/>
      <c r="H14" s="146" t="s">
        <v>120</v>
      </c>
      <c r="I14" s="466"/>
      <c r="J14" s="466"/>
      <c r="K14" s="466"/>
      <c r="L14" s="466"/>
      <c r="M14" s="466"/>
      <c r="N14" s="466"/>
    </row>
    <row r="15" spans="1:15" ht="13.8">
      <c r="A15" s="266" t="s">
        <v>13</v>
      </c>
      <c r="B15" s="267"/>
      <c r="C15" s="268"/>
      <c r="D15" s="269"/>
      <c r="E15" s="362">
        <f>SUM(E12:E14)</f>
        <v>0</v>
      </c>
      <c r="F15" s="153"/>
      <c r="H15" s="146" t="s">
        <v>121</v>
      </c>
      <c r="I15" s="466"/>
      <c r="J15" s="466"/>
      <c r="K15" s="466"/>
      <c r="L15" s="466"/>
      <c r="M15" s="466"/>
      <c r="N15" s="466"/>
    </row>
    <row r="16" spans="1:15" ht="13.8">
      <c r="A16" s="156"/>
      <c r="B16" s="159"/>
      <c r="C16" s="160"/>
      <c r="D16" s="141"/>
      <c r="E16" s="363"/>
      <c r="F16" s="153"/>
      <c r="H16" s="146" t="s">
        <v>122</v>
      </c>
      <c r="I16" s="466"/>
      <c r="J16" s="466"/>
      <c r="K16" s="466"/>
      <c r="L16" s="466"/>
      <c r="M16" s="466"/>
      <c r="N16" s="466"/>
    </row>
    <row r="17" spans="1:15" ht="13.8">
      <c r="A17" s="161" t="s">
        <v>48</v>
      </c>
      <c r="B17" s="162"/>
      <c r="C17" s="295">
        <v>0</v>
      </c>
      <c r="D17" s="141"/>
      <c r="E17" s="364">
        <f>$C17*E15</f>
        <v>0</v>
      </c>
      <c r="F17" s="153"/>
      <c r="H17" s="146" t="s">
        <v>123</v>
      </c>
      <c r="I17" s="466"/>
      <c r="J17" s="466"/>
      <c r="K17" s="466"/>
      <c r="L17" s="466"/>
      <c r="M17" s="466"/>
      <c r="N17" s="466"/>
    </row>
    <row r="18" spans="1:15" ht="13.8">
      <c r="A18" s="161" t="s">
        <v>74</v>
      </c>
      <c r="B18" s="162"/>
      <c r="C18" s="295">
        <v>0</v>
      </c>
      <c r="D18" s="141"/>
      <c r="E18" s="365">
        <f>$C18*E15</f>
        <v>0</v>
      </c>
      <c r="F18" s="153"/>
      <c r="H18" s="146" t="s">
        <v>124</v>
      </c>
      <c r="I18" s="466"/>
      <c r="J18" s="466"/>
      <c r="K18" s="466"/>
      <c r="L18" s="466"/>
      <c r="M18" s="466"/>
      <c r="N18" s="466"/>
    </row>
    <row r="19" spans="1:15" ht="13.8">
      <c r="A19" s="266" t="s">
        <v>44</v>
      </c>
      <c r="B19" s="163"/>
      <c r="C19" s="158"/>
      <c r="D19" s="141"/>
      <c r="E19" s="362">
        <f>SUM(E15:E18)</f>
        <v>0</v>
      </c>
      <c r="F19" s="164">
        <f>IF(E19=0,0,E19/E$47)</f>
        <v>0</v>
      </c>
      <c r="H19" s="146" t="s">
        <v>125</v>
      </c>
      <c r="I19" s="466"/>
      <c r="J19" s="466"/>
      <c r="K19" s="466"/>
      <c r="L19" s="466"/>
      <c r="M19" s="466"/>
      <c r="N19" s="466"/>
    </row>
    <row r="20" spans="1:15" ht="13.8">
      <c r="A20" s="156"/>
      <c r="B20" s="159"/>
      <c r="C20" s="160"/>
      <c r="D20" s="141"/>
      <c r="E20" s="363"/>
      <c r="F20" s="153"/>
    </row>
    <row r="21" spans="1:15" ht="13.8">
      <c r="A21" s="273" t="s">
        <v>49</v>
      </c>
      <c r="B21" s="162"/>
      <c r="C21" s="160"/>
      <c r="D21" s="166"/>
      <c r="E21" s="366">
        <f>E19*0.96</f>
        <v>0</v>
      </c>
      <c r="F21" s="167"/>
      <c r="G21" s="79"/>
      <c r="H21" s="197" t="s">
        <v>126</v>
      </c>
      <c r="I21" s="494" t="s">
        <v>129</v>
      </c>
      <c r="J21" s="495"/>
      <c r="K21" s="495"/>
      <c r="L21" s="495"/>
      <c r="M21" s="495"/>
      <c r="N21" s="496"/>
    </row>
    <row r="22" spans="1:15" s="79" customFormat="1" ht="13.8">
      <c r="A22" s="161" t="s">
        <v>59</v>
      </c>
      <c r="B22" s="162"/>
      <c r="C22" s="168" t="s">
        <v>38</v>
      </c>
      <c r="D22" s="141"/>
      <c r="E22" s="364" t="e">
        <f>E21*'5-Premies en opslagen'!$C24</f>
        <v>#DIV/0!</v>
      </c>
      <c r="F22" s="153"/>
      <c r="G22" s="3"/>
      <c r="H22" s="146"/>
      <c r="I22" s="150">
        <v>1</v>
      </c>
      <c r="J22" s="150">
        <v>2</v>
      </c>
      <c r="K22" s="150">
        <v>3</v>
      </c>
      <c r="L22" s="150">
        <v>4</v>
      </c>
      <c r="M22" s="150">
        <v>5</v>
      </c>
      <c r="N22" s="150">
        <v>6</v>
      </c>
    </row>
    <row r="23" spans="1:15" ht="14.25" customHeight="1">
      <c r="A23" s="266" t="s">
        <v>56</v>
      </c>
      <c r="B23" s="198"/>
      <c r="C23" s="158"/>
      <c r="D23" s="141"/>
      <c r="E23" s="362" t="e">
        <f>E22+E19</f>
        <v>#DIV/0!</v>
      </c>
      <c r="F23" s="164" t="e">
        <f>IF(E23=0,0,E23/E$47)</f>
        <v>#DIV/0!</v>
      </c>
      <c r="H23" s="146" t="s">
        <v>127</v>
      </c>
      <c r="I23" s="297"/>
      <c r="J23" s="297"/>
      <c r="K23" s="297"/>
      <c r="L23" s="297"/>
      <c r="M23" s="297"/>
      <c r="N23" s="297"/>
    </row>
    <row r="24" spans="1:15" ht="12.75" customHeight="1">
      <c r="A24" s="156"/>
      <c r="B24" s="163"/>
      <c r="C24" s="158"/>
      <c r="D24" s="141"/>
      <c r="E24" s="359"/>
      <c r="F24" s="153"/>
      <c r="H24" s="146" t="s">
        <v>119</v>
      </c>
      <c r="I24" s="297"/>
      <c r="J24" s="297"/>
      <c r="K24" s="297"/>
      <c r="L24" s="297"/>
      <c r="M24" s="297"/>
      <c r="N24" s="297"/>
    </row>
    <row r="25" spans="1:15" ht="12.75" customHeight="1">
      <c r="A25" s="161" t="s">
        <v>30</v>
      </c>
      <c r="B25" s="162"/>
      <c r="C25" s="168" t="s">
        <v>38</v>
      </c>
      <c r="D25" s="141"/>
      <c r="E25" s="364" t="e">
        <f>E23*'5-Premies en opslagen'!$B53</f>
        <v>#DIV/0!</v>
      </c>
      <c r="F25" s="153"/>
      <c r="H25" s="146" t="s">
        <v>120</v>
      </c>
      <c r="I25" s="297"/>
      <c r="J25" s="297"/>
      <c r="K25" s="297"/>
      <c r="L25" s="297"/>
      <c r="M25" s="297"/>
      <c r="N25" s="297"/>
    </row>
    <row r="26" spans="1:15" ht="13.8">
      <c r="A26" s="266" t="s">
        <v>66</v>
      </c>
      <c r="B26" s="163"/>
      <c r="C26" s="158"/>
      <c r="D26" s="141"/>
      <c r="E26" s="362" t="e">
        <f>SUM(E23:E25)</f>
        <v>#DIV/0!</v>
      </c>
      <c r="F26" s="164" t="e">
        <f>IF(E26=0,0,E26/E$47)</f>
        <v>#DIV/0!</v>
      </c>
      <c r="H26" s="146" t="s">
        <v>121</v>
      </c>
      <c r="I26" s="297"/>
      <c r="J26" s="297"/>
      <c r="K26" s="297"/>
      <c r="L26" s="297"/>
      <c r="M26" s="297"/>
      <c r="N26" s="297"/>
    </row>
    <row r="27" spans="1:15" ht="13.8">
      <c r="A27" s="156"/>
      <c r="B27" s="163"/>
      <c r="C27" s="158"/>
      <c r="D27" s="141"/>
      <c r="E27" s="359"/>
      <c r="F27" s="153"/>
      <c r="H27" s="146" t="s">
        <v>122</v>
      </c>
      <c r="I27" s="297"/>
      <c r="J27" s="297"/>
      <c r="K27" s="297"/>
      <c r="L27" s="297"/>
      <c r="M27" s="297"/>
      <c r="N27" s="297"/>
    </row>
    <row r="28" spans="1:15" ht="13.8">
      <c r="A28" s="156" t="s">
        <v>50</v>
      </c>
      <c r="B28" s="169"/>
      <c r="C28" s="155" t="s">
        <v>55</v>
      </c>
      <c r="D28" s="141"/>
      <c r="E28" s="361">
        <v>0</v>
      </c>
      <c r="F28" s="153">
        <v>0</v>
      </c>
      <c r="H28" s="146" t="s">
        <v>123</v>
      </c>
      <c r="I28" s="297"/>
      <c r="J28" s="297"/>
      <c r="K28" s="297"/>
      <c r="L28" s="297"/>
      <c r="M28" s="297"/>
      <c r="N28" s="297"/>
    </row>
    <row r="29" spans="1:15" ht="13.8">
      <c r="A29" s="156" t="s">
        <v>53</v>
      </c>
      <c r="B29" s="170"/>
      <c r="C29" s="155" t="s">
        <v>55</v>
      </c>
      <c r="D29" s="141"/>
      <c r="E29" s="361">
        <v>0</v>
      </c>
      <c r="F29" s="153">
        <v>0</v>
      </c>
      <c r="H29" s="146" t="s">
        <v>124</v>
      </c>
      <c r="I29" s="297"/>
      <c r="J29" s="297"/>
      <c r="K29" s="297"/>
      <c r="L29" s="297"/>
      <c r="M29" s="297"/>
      <c r="N29" s="297"/>
    </row>
    <row r="30" spans="1:15" ht="13.8">
      <c r="A30" s="156" t="s">
        <v>54</v>
      </c>
      <c r="B30" s="163"/>
      <c r="C30" s="158" t="s">
        <v>52</v>
      </c>
      <c r="D30" s="141"/>
      <c r="E30" s="361">
        <v>0</v>
      </c>
      <c r="F30" s="153"/>
      <c r="H30" s="146" t="s">
        <v>125</v>
      </c>
      <c r="I30" s="297"/>
      <c r="J30" s="297"/>
      <c r="K30" s="297"/>
      <c r="L30" s="297"/>
      <c r="M30" s="297"/>
      <c r="N30" s="297"/>
    </row>
    <row r="31" spans="1:15" ht="12.75" customHeight="1">
      <c r="A31" s="296"/>
      <c r="B31" s="342"/>
      <c r="C31" s="343" t="s">
        <v>52</v>
      </c>
      <c r="D31" s="141"/>
      <c r="E31" s="361"/>
      <c r="F31" s="153"/>
      <c r="H31" s="172" t="s">
        <v>128</v>
      </c>
      <c r="I31" s="320">
        <f t="shared" ref="I31:N31" si="0">SUM(I23:I30)</f>
        <v>0</v>
      </c>
      <c r="J31" s="320">
        <f t="shared" si="0"/>
        <v>0</v>
      </c>
      <c r="K31" s="320">
        <f t="shared" si="0"/>
        <v>0</v>
      </c>
      <c r="L31" s="320">
        <f t="shared" si="0"/>
        <v>0</v>
      </c>
      <c r="M31" s="320">
        <f t="shared" si="0"/>
        <v>0</v>
      </c>
      <c r="N31" s="320">
        <f t="shared" si="0"/>
        <v>0</v>
      </c>
      <c r="O31" s="199">
        <f>SUM(I31:N31)</f>
        <v>0</v>
      </c>
    </row>
    <row r="32" spans="1:15" ht="12.75" customHeight="1">
      <c r="A32" s="266" t="s">
        <v>46</v>
      </c>
      <c r="B32" s="163"/>
      <c r="C32" s="158"/>
      <c r="D32" s="141"/>
      <c r="E32" s="362" t="e">
        <f>SUM(E26:E31)</f>
        <v>#DIV/0!</v>
      </c>
      <c r="F32" s="164" t="e">
        <f>IF(E32=0,0,E32/E$47)</f>
        <v>#DIV/0!</v>
      </c>
      <c r="H32" s="79"/>
      <c r="I32" s="79"/>
      <c r="J32" s="79"/>
      <c r="K32" s="79"/>
      <c r="L32" s="79"/>
      <c r="M32" s="79"/>
      <c r="N32" s="79"/>
    </row>
    <row r="33" spans="1:15" ht="12.75" customHeight="1">
      <c r="A33" s="156"/>
      <c r="B33" s="163"/>
      <c r="C33" s="158"/>
      <c r="D33" s="141"/>
      <c r="E33" s="359"/>
      <c r="F33" s="153"/>
      <c r="H33" s="327" t="s">
        <v>126</v>
      </c>
      <c r="I33" s="490" t="s">
        <v>130</v>
      </c>
      <c r="J33" s="490"/>
      <c r="K33" s="490"/>
      <c r="L33" s="490"/>
      <c r="M33" s="490"/>
      <c r="N33" s="490"/>
    </row>
    <row r="34" spans="1:15" ht="12.75" customHeight="1">
      <c r="A34" s="156" t="s">
        <v>67</v>
      </c>
      <c r="B34" s="163"/>
      <c r="C34" s="171"/>
      <c r="D34" s="141"/>
      <c r="E34" s="361">
        <v>0</v>
      </c>
      <c r="F34" s="352" t="e">
        <f t="shared" ref="F34:F42" si="1">E34/$E$47</f>
        <v>#DIV/0!</v>
      </c>
      <c r="H34" s="328"/>
      <c r="I34" s="329">
        <v>1</v>
      </c>
      <c r="J34" s="329">
        <v>2</v>
      </c>
      <c r="K34" s="329">
        <v>3</v>
      </c>
      <c r="L34" s="329">
        <v>4</v>
      </c>
      <c r="M34" s="329">
        <v>5</v>
      </c>
      <c r="N34" s="329">
        <v>6</v>
      </c>
    </row>
    <row r="35" spans="1:15" ht="12.75" customHeight="1">
      <c r="A35" s="156" t="s">
        <v>29</v>
      </c>
      <c r="B35" s="163"/>
      <c r="C35" s="171"/>
      <c r="D35" s="141"/>
      <c r="E35" s="361">
        <v>0</v>
      </c>
      <c r="F35" s="352" t="e">
        <f t="shared" si="1"/>
        <v>#DIV/0!</v>
      </c>
      <c r="H35" s="328" t="s">
        <v>127</v>
      </c>
      <c r="I35" s="330">
        <f t="shared" ref="I35:N35" si="2">I23*I12</f>
        <v>0</v>
      </c>
      <c r="J35" s="330">
        <f t="shared" si="2"/>
        <v>0</v>
      </c>
      <c r="K35" s="330">
        <f t="shared" si="2"/>
        <v>0</v>
      </c>
      <c r="L35" s="330">
        <f t="shared" si="2"/>
        <v>0</v>
      </c>
      <c r="M35" s="330">
        <f t="shared" si="2"/>
        <v>0</v>
      </c>
      <c r="N35" s="331">
        <f t="shared" si="2"/>
        <v>0</v>
      </c>
    </row>
    <row r="36" spans="1:15" ht="14.25" customHeight="1">
      <c r="A36" s="156" t="s">
        <v>21</v>
      </c>
      <c r="B36" s="163"/>
      <c r="C36" s="171"/>
      <c r="D36" s="141"/>
      <c r="E36" s="361">
        <v>0</v>
      </c>
      <c r="F36" s="352" t="e">
        <f t="shared" si="1"/>
        <v>#DIV/0!</v>
      </c>
      <c r="H36" s="328" t="s">
        <v>119</v>
      </c>
      <c r="I36" s="330">
        <f t="shared" ref="I36:N36" si="3">I24*I13</f>
        <v>0</v>
      </c>
      <c r="J36" s="330">
        <f t="shared" si="3"/>
        <v>0</v>
      </c>
      <c r="K36" s="330">
        <f t="shared" si="3"/>
        <v>0</v>
      </c>
      <c r="L36" s="330">
        <f t="shared" si="3"/>
        <v>0</v>
      </c>
      <c r="M36" s="330">
        <f t="shared" si="3"/>
        <v>0</v>
      </c>
      <c r="N36" s="331">
        <f t="shared" si="3"/>
        <v>0</v>
      </c>
    </row>
    <row r="37" spans="1:15" ht="13.8">
      <c r="A37" s="156" t="s">
        <v>3</v>
      </c>
      <c r="B37" s="163"/>
      <c r="C37" s="173"/>
      <c r="D37" s="141"/>
      <c r="E37" s="361">
        <v>0</v>
      </c>
      <c r="F37" s="352" t="e">
        <f t="shared" si="1"/>
        <v>#DIV/0!</v>
      </c>
      <c r="H37" s="328" t="s">
        <v>120</v>
      </c>
      <c r="I37" s="330">
        <f t="shared" ref="I37:N37" si="4">I25*I14</f>
        <v>0</v>
      </c>
      <c r="J37" s="330">
        <f t="shared" si="4"/>
        <v>0</v>
      </c>
      <c r="K37" s="330">
        <f t="shared" si="4"/>
        <v>0</v>
      </c>
      <c r="L37" s="330">
        <f t="shared" si="4"/>
        <v>0</v>
      </c>
      <c r="M37" s="330">
        <f t="shared" si="4"/>
        <v>0</v>
      </c>
      <c r="N37" s="331">
        <f t="shared" si="4"/>
        <v>0</v>
      </c>
      <c r="O37" s="79"/>
    </row>
    <row r="38" spans="1:15" ht="13.8">
      <c r="A38" s="156" t="s">
        <v>28</v>
      </c>
      <c r="B38" s="163"/>
      <c r="C38" s="171"/>
      <c r="D38" s="141"/>
      <c r="E38" s="361">
        <v>0</v>
      </c>
      <c r="F38" s="352" t="e">
        <f t="shared" si="1"/>
        <v>#DIV/0!</v>
      </c>
      <c r="H38" s="328" t="s">
        <v>121</v>
      </c>
      <c r="I38" s="330">
        <f t="shared" ref="I38:N38" si="5">I26*I15</f>
        <v>0</v>
      </c>
      <c r="J38" s="330">
        <f t="shared" si="5"/>
        <v>0</v>
      </c>
      <c r="K38" s="330">
        <f t="shared" si="5"/>
        <v>0</v>
      </c>
      <c r="L38" s="330">
        <f t="shared" si="5"/>
        <v>0</v>
      </c>
      <c r="M38" s="330">
        <f t="shared" si="5"/>
        <v>0</v>
      </c>
      <c r="N38" s="331">
        <f t="shared" si="5"/>
        <v>0</v>
      </c>
      <c r="O38" s="79"/>
    </row>
    <row r="39" spans="1:15" ht="13.8">
      <c r="A39" s="156" t="s">
        <v>25</v>
      </c>
      <c r="B39" s="163"/>
      <c r="C39" s="173"/>
      <c r="D39" s="141"/>
      <c r="E39" s="361">
        <v>0</v>
      </c>
      <c r="F39" s="352" t="e">
        <f t="shared" si="1"/>
        <v>#DIV/0!</v>
      </c>
      <c r="H39" s="328" t="s">
        <v>122</v>
      </c>
      <c r="I39" s="330">
        <f t="shared" ref="I39:N39" si="6">I27*I16</f>
        <v>0</v>
      </c>
      <c r="J39" s="330">
        <f t="shared" si="6"/>
        <v>0</v>
      </c>
      <c r="K39" s="330">
        <f t="shared" si="6"/>
        <v>0</v>
      </c>
      <c r="L39" s="330">
        <f t="shared" si="6"/>
        <v>0</v>
      </c>
      <c r="M39" s="330">
        <f t="shared" si="6"/>
        <v>0</v>
      </c>
      <c r="N39" s="331">
        <f t="shared" si="6"/>
        <v>0</v>
      </c>
      <c r="O39" s="79"/>
    </row>
    <row r="40" spans="1:15" ht="13.8">
      <c r="A40" s="156" t="s">
        <v>60</v>
      </c>
      <c r="B40" s="163"/>
      <c r="C40" s="155" t="s">
        <v>55</v>
      </c>
      <c r="D40" s="141"/>
      <c r="E40" s="361">
        <v>0</v>
      </c>
      <c r="F40" s="352" t="e">
        <f t="shared" si="1"/>
        <v>#DIV/0!</v>
      </c>
      <c r="H40" s="328" t="s">
        <v>123</v>
      </c>
      <c r="I40" s="330">
        <f t="shared" ref="I40:N40" si="7">I28*I17</f>
        <v>0</v>
      </c>
      <c r="J40" s="330">
        <f t="shared" si="7"/>
        <v>0</v>
      </c>
      <c r="K40" s="330">
        <f t="shared" si="7"/>
        <v>0</v>
      </c>
      <c r="L40" s="330">
        <f t="shared" si="7"/>
        <v>0</v>
      </c>
      <c r="M40" s="330">
        <f t="shared" si="7"/>
        <v>0</v>
      </c>
      <c r="N40" s="331">
        <f t="shared" si="7"/>
        <v>0</v>
      </c>
      <c r="O40" s="79"/>
    </row>
    <row r="41" spans="1:15" ht="13.8">
      <c r="A41" s="156" t="s">
        <v>73</v>
      </c>
      <c r="B41" s="163"/>
      <c r="C41" s="155"/>
      <c r="D41" s="141"/>
      <c r="E41" s="361">
        <v>0</v>
      </c>
      <c r="F41" s="352" t="e">
        <f t="shared" si="1"/>
        <v>#DIV/0!</v>
      </c>
      <c r="H41" s="328" t="s">
        <v>124</v>
      </c>
      <c r="I41" s="330">
        <f t="shared" ref="I41:N41" si="8">I29*I18</f>
        <v>0</v>
      </c>
      <c r="J41" s="330">
        <f t="shared" si="8"/>
        <v>0</v>
      </c>
      <c r="K41" s="330">
        <f t="shared" si="8"/>
        <v>0</v>
      </c>
      <c r="L41" s="330">
        <f t="shared" si="8"/>
        <v>0</v>
      </c>
      <c r="M41" s="330">
        <f t="shared" si="8"/>
        <v>0</v>
      </c>
      <c r="N41" s="331">
        <f t="shared" si="8"/>
        <v>0</v>
      </c>
      <c r="O41" s="79"/>
    </row>
    <row r="42" spans="1:15" ht="13.8">
      <c r="A42" s="296"/>
      <c r="B42" s="342"/>
      <c r="C42" s="344"/>
      <c r="D42" s="141"/>
      <c r="E42" s="361">
        <v>0</v>
      </c>
      <c r="F42" s="153" t="e">
        <f t="shared" si="1"/>
        <v>#DIV/0!</v>
      </c>
      <c r="H42" s="328" t="s">
        <v>125</v>
      </c>
      <c r="I42" s="330">
        <f t="shared" ref="I42:N42" si="9">I30*I19</f>
        <v>0</v>
      </c>
      <c r="J42" s="330">
        <f t="shared" si="9"/>
        <v>0</v>
      </c>
      <c r="K42" s="330">
        <f t="shared" si="9"/>
        <v>0</v>
      </c>
      <c r="L42" s="330">
        <f t="shared" si="9"/>
        <v>0</v>
      </c>
      <c r="M42" s="330">
        <f t="shared" si="9"/>
        <v>0</v>
      </c>
      <c r="N42" s="331">
        <f t="shared" si="9"/>
        <v>0</v>
      </c>
      <c r="O42" s="79"/>
    </row>
    <row r="43" spans="1:15" ht="13.8">
      <c r="A43" s="266" t="s">
        <v>61</v>
      </c>
      <c r="B43" s="163"/>
      <c r="C43" s="158"/>
      <c r="D43" s="141"/>
      <c r="E43" s="362" t="e">
        <f>SUM(E32:E42)</f>
        <v>#DIV/0!</v>
      </c>
      <c r="F43" s="164" t="e">
        <f>IF(E43=0,0,E43/E$47)</f>
        <v>#DIV/0!</v>
      </c>
      <c r="H43" s="332" t="s">
        <v>128</v>
      </c>
      <c r="I43" s="333">
        <f t="shared" ref="I43:N43" si="10">SUM(I35:I42)</f>
        <v>0</v>
      </c>
      <c r="J43" s="333">
        <f t="shared" si="10"/>
        <v>0</v>
      </c>
      <c r="K43" s="333">
        <f t="shared" si="10"/>
        <v>0</v>
      </c>
      <c r="L43" s="333">
        <f t="shared" si="10"/>
        <v>0</v>
      </c>
      <c r="M43" s="333">
        <f t="shared" si="10"/>
        <v>0</v>
      </c>
      <c r="N43" s="333">
        <f t="shared" si="10"/>
        <v>0</v>
      </c>
      <c r="O43" s="79"/>
    </row>
    <row r="44" spans="1:15" ht="13.8">
      <c r="A44" s="156"/>
      <c r="B44" s="163"/>
      <c r="C44" s="158"/>
      <c r="D44" s="141"/>
      <c r="E44" s="359"/>
      <c r="F44" s="174"/>
      <c r="H44" s="79"/>
      <c r="I44" s="79"/>
      <c r="J44" s="79"/>
      <c r="K44" s="79"/>
      <c r="L44" s="79"/>
      <c r="M44" s="79"/>
      <c r="N44" s="79"/>
      <c r="O44" s="79"/>
    </row>
    <row r="45" spans="1:15" ht="13.8">
      <c r="A45" s="156" t="s">
        <v>62</v>
      </c>
      <c r="B45" s="163"/>
      <c r="C45" s="173"/>
      <c r="D45" s="141"/>
      <c r="E45" s="361">
        <v>0</v>
      </c>
      <c r="F45" s="164">
        <f>(IF(E45=0,0,E45/E$47))</f>
        <v>0</v>
      </c>
      <c r="H45" s="79"/>
      <c r="I45" s="79"/>
      <c r="J45" s="79"/>
      <c r="K45" s="79"/>
      <c r="L45" s="79"/>
      <c r="M45" s="79"/>
      <c r="N45" s="79"/>
      <c r="O45" s="79"/>
    </row>
    <row r="46" spans="1:15" ht="30" customHeight="1">
      <c r="A46" s="156"/>
      <c r="B46" s="157"/>
      <c r="C46" s="158"/>
      <c r="D46" s="141"/>
      <c r="E46" s="359"/>
      <c r="F46" s="153"/>
      <c r="H46" s="194" t="s">
        <v>218</v>
      </c>
      <c r="I46" s="195"/>
      <c r="J46" s="196"/>
      <c r="K46" s="390" t="s">
        <v>181</v>
      </c>
      <c r="L46" s="79"/>
      <c r="M46" s="79"/>
      <c r="N46" s="79"/>
    </row>
    <row r="47" spans="1:15" ht="13.8">
      <c r="A47" s="266" t="s">
        <v>39</v>
      </c>
      <c r="B47" s="271"/>
      <c r="C47" s="175"/>
      <c r="D47" s="141"/>
      <c r="E47" s="270" t="e">
        <f>SUM(E43:E46)</f>
        <v>#DIV/0!</v>
      </c>
      <c r="F47" s="272" t="e">
        <f>SUM(F43:F46)</f>
        <v>#DIV/0!</v>
      </c>
      <c r="H47" s="146"/>
      <c r="I47" s="147" t="s">
        <v>52</v>
      </c>
      <c r="J47" s="148" t="s">
        <v>52</v>
      </c>
      <c r="K47" s="359"/>
      <c r="L47" s="79"/>
      <c r="M47" s="79"/>
      <c r="N47" s="79"/>
    </row>
    <row r="48" spans="1:15" ht="13.8">
      <c r="B48" s="176"/>
      <c r="C48" s="177"/>
      <c r="D48" s="141"/>
      <c r="F48" s="178"/>
      <c r="H48" s="387" t="s">
        <v>13</v>
      </c>
      <c r="I48" s="388"/>
      <c r="J48" s="389"/>
      <c r="K48" s="362">
        <f>E15</f>
        <v>0</v>
      </c>
      <c r="L48" s="79"/>
      <c r="M48" s="79"/>
      <c r="N48" s="79"/>
    </row>
    <row r="49" spans="1:14" ht="13.8">
      <c r="A49" s="180" t="s">
        <v>186</v>
      </c>
      <c r="B49" s="181"/>
      <c r="C49" s="182"/>
      <c r="D49" s="79"/>
      <c r="E49" s="367" t="e">
        <f>(E$26*1.3)+($E$47-$E$26)</f>
        <v>#DIV/0!</v>
      </c>
      <c r="F49" s="183"/>
      <c r="G49" s="79"/>
      <c r="H49" s="386" t="s">
        <v>48</v>
      </c>
      <c r="I49" s="384"/>
      <c r="J49" s="385"/>
      <c r="K49" s="364">
        <f>E17</f>
        <v>0</v>
      </c>
      <c r="L49" s="79"/>
      <c r="M49" s="79"/>
      <c r="N49" s="79"/>
    </row>
    <row r="50" spans="1:14" s="79" customFormat="1" ht="13.8">
      <c r="B50" s="184"/>
      <c r="C50" s="185"/>
      <c r="H50" s="161" t="s">
        <v>74</v>
      </c>
      <c r="I50" s="384"/>
      <c r="J50" s="385"/>
      <c r="K50" s="365">
        <f>E18</f>
        <v>0</v>
      </c>
    </row>
    <row r="51" spans="1:14" s="79" customFormat="1" ht="13.8">
      <c r="A51" s="180" t="s">
        <v>42</v>
      </c>
      <c r="B51" s="181"/>
      <c r="C51" s="182"/>
      <c r="E51" s="367" t="e">
        <f>(E$26*1.5)+($E$47-$E$26)</f>
        <v>#DIV/0!</v>
      </c>
      <c r="F51" s="183"/>
      <c r="H51" s="161" t="s">
        <v>59</v>
      </c>
      <c r="I51" s="384"/>
      <c r="J51" s="385"/>
      <c r="K51" s="364" t="e">
        <f>E22</f>
        <v>#DIV/0!</v>
      </c>
    </row>
    <row r="52" spans="1:14" s="79" customFormat="1" ht="13.8">
      <c r="B52" s="184"/>
      <c r="C52" s="185"/>
      <c r="H52" s="161" t="s">
        <v>30</v>
      </c>
      <c r="I52" s="162"/>
      <c r="J52" s="168"/>
      <c r="K52" s="364" t="e">
        <f>E25</f>
        <v>#DIV/0!</v>
      </c>
    </row>
    <row r="53" spans="1:14" s="79" customFormat="1" ht="13.8">
      <c r="A53" s="180" t="s">
        <v>71</v>
      </c>
      <c r="B53" s="181"/>
      <c r="C53" s="182"/>
      <c r="E53" s="367" t="e">
        <f>(E$26*2.5)+($E$47-$E$26)</f>
        <v>#DIV/0!</v>
      </c>
      <c r="H53" s="156" t="s">
        <v>50</v>
      </c>
      <c r="I53" s="169"/>
      <c r="J53" s="155"/>
      <c r="K53" s="360">
        <f>E28</f>
        <v>0</v>
      </c>
    </row>
    <row r="54" spans="1:14" s="79" customFormat="1" ht="13.8">
      <c r="B54" s="184"/>
      <c r="C54" s="186"/>
      <c r="F54" s="187"/>
      <c r="H54" s="156" t="s">
        <v>53</v>
      </c>
      <c r="I54" s="170"/>
      <c r="J54" s="155"/>
      <c r="K54" s="360">
        <f t="shared" ref="K54:K55" si="11">E29</f>
        <v>0</v>
      </c>
      <c r="M54" s="3"/>
    </row>
    <row r="55" spans="1:14" s="79" customFormat="1" ht="13.8">
      <c r="B55" s="184"/>
      <c r="C55" s="186"/>
      <c r="F55" s="187"/>
      <c r="H55" s="156" t="s">
        <v>54</v>
      </c>
      <c r="I55" s="163"/>
      <c r="J55" s="158" t="s">
        <v>52</v>
      </c>
      <c r="K55" s="360">
        <f t="shared" si="11"/>
        <v>0</v>
      </c>
      <c r="M55" s="3"/>
    </row>
    <row r="56" spans="1:14" s="79" customFormat="1" ht="13.8">
      <c r="C56" s="188"/>
      <c r="F56" s="187"/>
      <c r="H56" s="156" t="s">
        <v>67</v>
      </c>
      <c r="I56" s="163"/>
      <c r="J56" s="171"/>
      <c r="K56" s="360">
        <f>E34</f>
        <v>0</v>
      </c>
      <c r="M56" s="3"/>
    </row>
    <row r="57" spans="1:14" s="79" customFormat="1" ht="13.8">
      <c r="C57" s="188"/>
      <c r="F57" s="187"/>
      <c r="H57" s="156" t="s">
        <v>29</v>
      </c>
      <c r="I57" s="163"/>
      <c r="J57" s="171"/>
      <c r="K57" s="360">
        <f t="shared" ref="K57:K63" si="12">E35</f>
        <v>0</v>
      </c>
      <c r="M57" s="3"/>
    </row>
    <row r="58" spans="1:14" s="79" customFormat="1" ht="13.8">
      <c r="A58" s="3"/>
      <c r="C58" s="188"/>
      <c r="F58" s="187"/>
      <c r="H58" s="156" t="s">
        <v>21</v>
      </c>
      <c r="I58" s="163"/>
      <c r="J58" s="171"/>
      <c r="K58" s="360">
        <f t="shared" si="12"/>
        <v>0</v>
      </c>
      <c r="M58" s="3"/>
    </row>
    <row r="59" spans="1:14" s="79" customFormat="1" ht="13.8">
      <c r="C59" s="188"/>
      <c r="F59" s="187"/>
      <c r="H59" s="156" t="s">
        <v>3</v>
      </c>
      <c r="I59" s="163"/>
      <c r="J59" s="173"/>
      <c r="K59" s="360">
        <f t="shared" si="12"/>
        <v>0</v>
      </c>
      <c r="M59" s="3"/>
    </row>
    <row r="60" spans="1:14" s="79" customFormat="1" ht="13.8">
      <c r="C60" s="188"/>
      <c r="F60" s="187"/>
      <c r="H60" s="156" t="s">
        <v>28</v>
      </c>
      <c r="I60" s="163"/>
      <c r="J60" s="171"/>
      <c r="K60" s="360">
        <f t="shared" si="12"/>
        <v>0</v>
      </c>
      <c r="M60" s="3"/>
    </row>
    <row r="61" spans="1:14" s="79" customFormat="1" ht="13.8">
      <c r="C61" s="188"/>
      <c r="F61" s="187"/>
      <c r="H61" s="156" t="s">
        <v>25</v>
      </c>
      <c r="I61" s="163"/>
      <c r="J61" s="173"/>
      <c r="K61" s="360">
        <f t="shared" si="12"/>
        <v>0</v>
      </c>
      <c r="M61" s="3"/>
      <c r="N61" s="3"/>
    </row>
    <row r="62" spans="1:14" s="79" customFormat="1" ht="13.8">
      <c r="C62" s="188"/>
      <c r="F62" s="187"/>
      <c r="H62" s="156" t="s">
        <v>60</v>
      </c>
      <c r="I62" s="163"/>
      <c r="J62" s="155"/>
      <c r="K62" s="360">
        <f t="shared" si="12"/>
        <v>0</v>
      </c>
      <c r="M62" s="3"/>
      <c r="N62" s="3"/>
    </row>
    <row r="63" spans="1:14" s="79" customFormat="1" ht="13.8">
      <c r="C63" s="188"/>
      <c r="F63" s="187"/>
      <c r="H63" s="156" t="s">
        <v>73</v>
      </c>
      <c r="I63" s="163"/>
      <c r="J63" s="155"/>
      <c r="K63" s="360">
        <f t="shared" si="12"/>
        <v>0</v>
      </c>
      <c r="M63" s="3"/>
      <c r="N63" s="3"/>
    </row>
    <row r="64" spans="1:14" s="79" customFormat="1" ht="13.8">
      <c r="C64" s="188"/>
      <c r="F64" s="187"/>
      <c r="H64" s="156" t="s">
        <v>62</v>
      </c>
      <c r="I64" s="163"/>
      <c r="J64" s="173"/>
      <c r="K64" s="360">
        <f>E45</f>
        <v>0</v>
      </c>
      <c r="M64" s="3"/>
      <c r="N64" s="3"/>
    </row>
    <row r="65" spans="1:14" s="79" customFormat="1" ht="13.8">
      <c r="C65" s="188"/>
      <c r="E65" s="3"/>
      <c r="F65" s="187"/>
      <c r="H65" s="156"/>
      <c r="I65" s="157"/>
      <c r="J65" s="158"/>
      <c r="K65" s="359"/>
      <c r="M65" s="3"/>
      <c r="N65" s="3"/>
    </row>
    <row r="66" spans="1:14" s="79" customFormat="1" ht="13.8">
      <c r="A66" s="3"/>
      <c r="B66" s="3"/>
      <c r="C66" s="3"/>
      <c r="D66" s="3"/>
      <c r="E66" s="3"/>
      <c r="F66" s="3"/>
      <c r="G66" s="3"/>
      <c r="H66" s="266" t="s">
        <v>39</v>
      </c>
      <c r="I66" s="271"/>
      <c r="J66" s="175"/>
      <c r="K66" s="270" t="e">
        <f>SUM(K48:K65)</f>
        <v>#DIV/0!</v>
      </c>
      <c r="M66" s="3"/>
      <c r="N66" s="3"/>
    </row>
    <row r="67" spans="1:14" ht="13.8">
      <c r="I67" s="176"/>
      <c r="J67" s="177"/>
      <c r="L67" s="79"/>
    </row>
    <row r="68" spans="1:14" ht="13.8">
      <c r="H68" s="180" t="s">
        <v>186</v>
      </c>
      <c r="I68" s="181"/>
      <c r="J68" s="182"/>
      <c r="K68" s="367" t="e">
        <f>E49</f>
        <v>#DIV/0!</v>
      </c>
      <c r="L68" s="79"/>
    </row>
    <row r="69" spans="1:14" ht="13.8">
      <c r="H69" s="79"/>
      <c r="I69" s="184"/>
      <c r="J69" s="185"/>
      <c r="K69" s="79"/>
      <c r="L69" s="79"/>
    </row>
    <row r="70" spans="1:14" ht="13.8">
      <c r="H70" s="180" t="s">
        <v>42</v>
      </c>
      <c r="I70" s="181"/>
      <c r="J70" s="182"/>
      <c r="K70" s="367" t="e">
        <f>E51</f>
        <v>#DIV/0!</v>
      </c>
      <c r="L70" s="79"/>
    </row>
    <row r="71" spans="1:14" ht="13.8">
      <c r="H71" s="79"/>
      <c r="I71" s="184"/>
      <c r="J71" s="185"/>
      <c r="K71" s="79"/>
      <c r="L71" s="79"/>
    </row>
    <row r="72" spans="1:14" ht="13.8">
      <c r="H72" s="180" t="s">
        <v>71</v>
      </c>
      <c r="I72" s="181"/>
      <c r="J72" s="182"/>
      <c r="K72" s="367" t="e">
        <f>E53</f>
        <v>#DIV/0!</v>
      </c>
      <c r="L72" s="79"/>
    </row>
    <row r="73" spans="1:14">
      <c r="L73" s="79"/>
    </row>
    <row r="74" spans="1:14">
      <c r="L74" s="79"/>
    </row>
    <row r="75" spans="1:14">
      <c r="L75" s="79"/>
    </row>
  </sheetData>
  <dataConsolidate/>
  <mergeCells count="7">
    <mergeCell ref="I33:N33"/>
    <mergeCell ref="E10:F10"/>
    <mergeCell ref="H1:N2"/>
    <mergeCell ref="H3:N3"/>
    <mergeCell ref="H4:N5"/>
    <mergeCell ref="I10:N10"/>
    <mergeCell ref="I21:N21"/>
  </mergeCells>
  <phoneticPr fontId="11"/>
  <conditionalFormatting sqref="O31">
    <cfRule type="cellIs" dxfId="8" priority="1" operator="greaterThan">
      <formula>1</formula>
    </cfRule>
    <cfRule type="cellIs" dxfId="7" priority="2" operator="between">
      <formula>0.999999</formula>
      <formula>0</formula>
    </cfRule>
    <cfRule type="cellIs" dxfId="6" priority="3" operator="equal">
      <formula>1</formula>
    </cfRule>
  </conditionalFormatting>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79"/>
  <sheetViews>
    <sheetView showGridLines="0" zoomScale="89" zoomScaleNormal="89" zoomScalePageLayoutView="50" workbookViewId="0">
      <pane ySplit="9" topLeftCell="A10" activePane="bottomLeft" state="frozen"/>
      <selection activeCell="B1" sqref="B1"/>
      <selection pane="bottomLeft" activeCell="E52" sqref="E52"/>
    </sheetView>
  </sheetViews>
  <sheetFormatPr defaultColWidth="11.44140625" defaultRowHeight="13.2"/>
  <cols>
    <col min="1" max="1" width="35.88671875" style="3" customWidth="1"/>
    <col min="2" max="2" width="19.44140625" style="3" customWidth="1"/>
    <col min="3" max="3" width="19.33203125" style="3" bestFit="1" customWidth="1"/>
    <col min="4" max="4" width="2" style="3" customWidth="1"/>
    <col min="5" max="5" width="14.44140625" style="3" customWidth="1"/>
    <col min="6" max="6" width="10.6640625" style="3" customWidth="1"/>
    <col min="7" max="7" width="6" style="3" customWidth="1"/>
    <col min="8" max="8" width="27.88671875" style="3" customWidth="1"/>
    <col min="9" max="15" width="11.44140625" style="3"/>
    <col min="16" max="16" width="33" style="3" customWidth="1"/>
    <col min="17" max="16384" width="11.44140625" style="3"/>
  </cols>
  <sheetData>
    <row r="1" spans="1:15" ht="12.75" customHeight="1">
      <c r="A1" s="290" t="s">
        <v>22</v>
      </c>
      <c r="B1" s="91"/>
      <c r="C1" s="2"/>
      <c r="D1" s="2"/>
      <c r="E1" s="2"/>
      <c r="F1" s="2"/>
      <c r="H1" s="493"/>
      <c r="I1" s="493"/>
      <c r="J1" s="493"/>
      <c r="K1" s="493"/>
      <c r="L1" s="493"/>
      <c r="M1" s="493"/>
      <c r="N1" s="493"/>
    </row>
    <row r="2" spans="1:15">
      <c r="A2" s="132"/>
      <c r="B2" s="133"/>
      <c r="C2" s="134"/>
      <c r="D2" s="133"/>
      <c r="E2" s="135"/>
      <c r="F2" s="136"/>
      <c r="H2" s="493"/>
      <c r="I2" s="493"/>
      <c r="J2" s="493"/>
      <c r="K2" s="493"/>
      <c r="L2" s="493"/>
      <c r="M2" s="493"/>
      <c r="N2" s="493"/>
    </row>
    <row r="3" spans="1:15" ht="14.25" customHeight="1">
      <c r="A3" s="189" t="str">
        <f>'2-Kosten per locatie'!A3</f>
        <v>Naam opdrachtgever</v>
      </c>
      <c r="B3" s="190" t="str">
        <f>'2-Kosten per locatie'!B3</f>
        <v>Stichting Christelijk Onderwijs Haaglanden</v>
      </c>
      <c r="C3" s="191"/>
      <c r="D3" s="133"/>
      <c r="E3" s="357"/>
      <c r="F3" s="138"/>
      <c r="H3" s="493"/>
      <c r="I3" s="493"/>
      <c r="J3" s="493"/>
      <c r="K3" s="493"/>
      <c r="L3" s="493"/>
      <c r="M3" s="493"/>
      <c r="N3" s="493"/>
    </row>
    <row r="4" spans="1:15" ht="15.75" customHeight="1">
      <c r="A4" s="189" t="str">
        <f>'2-Kosten per locatie'!A4</f>
        <v>Calculatie onderdeel</v>
      </c>
      <c r="B4" s="192" t="str">
        <f ca="1">MID(CELL("bestandsnaam",$C$9),SEARCH("]",CELL("bestandsnaam",$C$9),1)+1,256)</f>
        <v>7-Opbouw uurtarief toezicht</v>
      </c>
      <c r="C4" s="193"/>
      <c r="D4" s="141"/>
      <c r="H4" s="493"/>
      <c r="I4" s="493"/>
      <c r="J4" s="493"/>
      <c r="K4" s="493"/>
      <c r="L4" s="493"/>
      <c r="M4" s="493"/>
      <c r="N4" s="493"/>
    </row>
    <row r="5" spans="1:15" ht="15">
      <c r="A5" s="189" t="str">
        <f>'2-Kosten per locatie'!A5</f>
        <v>Gebouw/plaats</v>
      </c>
      <c r="B5" s="190" t="str">
        <f>'2-Kosten per locatie'!B5</f>
        <v>Den Haag</v>
      </c>
      <c r="C5" s="193"/>
      <c r="D5" s="141"/>
      <c r="H5" s="493"/>
      <c r="I5" s="493"/>
      <c r="J5" s="493"/>
      <c r="K5" s="493"/>
      <c r="L5" s="493"/>
      <c r="M5" s="493"/>
      <c r="N5" s="493"/>
    </row>
    <row r="6" spans="1:15" ht="15">
      <c r="A6" s="189" t="str">
        <f>'2-Kosten per locatie'!A6</f>
        <v>Referentie nummer</v>
      </c>
      <c r="B6" s="190" t="str">
        <f>'2-Kosten per locatie'!B6</f>
        <v>SCOH-EA-DK-RT-2023</v>
      </c>
      <c r="C6" s="193"/>
      <c r="D6" s="141"/>
      <c r="H6" s="142"/>
      <c r="I6" s="142"/>
      <c r="J6" s="142"/>
      <c r="K6" s="142"/>
      <c r="L6" s="142"/>
      <c r="M6" s="142"/>
      <c r="N6" s="142"/>
    </row>
    <row r="7" spans="1:15" ht="15">
      <c r="A7" s="189" t="str">
        <f>'2-Kosten per locatie'!A7</f>
        <v>Naam dienstverlener</v>
      </c>
      <c r="B7" s="190">
        <f>'2-Kosten per locatie'!B7</f>
        <v>0</v>
      </c>
      <c r="C7" s="193"/>
      <c r="D7" s="141"/>
      <c r="H7" s="142"/>
      <c r="I7" s="142"/>
      <c r="J7" s="142"/>
      <c r="K7" s="142"/>
      <c r="L7" s="142"/>
      <c r="M7" s="142"/>
      <c r="N7" s="142"/>
      <c r="O7" s="145"/>
    </row>
    <row r="8" spans="1:15" ht="15">
      <c r="A8" s="189" t="str">
        <f>'2-Kosten per locatie'!A8</f>
        <v>Prijspeil</v>
      </c>
      <c r="B8" s="418">
        <f>'2-Kosten per locatie'!B8</f>
        <v>45292</v>
      </c>
      <c r="C8" s="193"/>
      <c r="D8" s="141"/>
      <c r="L8" s="142"/>
      <c r="M8" s="142"/>
      <c r="N8" s="142"/>
    </row>
    <row r="9" spans="1:15" ht="15">
      <c r="A9" s="137"/>
      <c r="B9" s="139"/>
      <c r="C9" s="140"/>
      <c r="D9" s="141"/>
      <c r="E9" s="358"/>
      <c r="F9" s="143"/>
    </row>
    <row r="10" spans="1:15" s="145" customFormat="1" ht="30.75" customHeight="1">
      <c r="A10" s="194" t="s">
        <v>179</v>
      </c>
      <c r="B10" s="195"/>
      <c r="C10" s="196"/>
      <c r="D10" s="144"/>
      <c r="E10" s="491" t="s">
        <v>178</v>
      </c>
      <c r="F10" s="497"/>
      <c r="H10" s="197" t="s">
        <v>126</v>
      </c>
      <c r="I10" s="490" t="s">
        <v>911</v>
      </c>
      <c r="J10" s="490"/>
      <c r="K10" s="490"/>
      <c r="L10" s="490"/>
      <c r="M10" s="490"/>
      <c r="N10" s="490"/>
    </row>
    <row r="11" spans="1:15" ht="30" customHeight="1">
      <c r="A11" s="146"/>
      <c r="B11" s="147" t="s">
        <v>52</v>
      </c>
      <c r="C11" s="148" t="s">
        <v>52</v>
      </c>
      <c r="D11" s="141"/>
      <c r="E11" s="359"/>
      <c r="F11" s="149"/>
      <c r="H11" s="146"/>
      <c r="I11" s="353">
        <v>1</v>
      </c>
      <c r="J11" s="353">
        <v>2</v>
      </c>
      <c r="K11" s="353">
        <v>3</v>
      </c>
      <c r="L11" s="353">
        <v>4</v>
      </c>
      <c r="M11" s="353">
        <v>5</v>
      </c>
      <c r="N11" s="353">
        <v>6</v>
      </c>
    </row>
    <row r="12" spans="1:15" ht="12.75" customHeight="1">
      <c r="A12" s="146" t="s">
        <v>34</v>
      </c>
      <c r="B12" s="151"/>
      <c r="C12" s="152"/>
      <c r="D12" s="141"/>
      <c r="E12" s="360">
        <f>SUM(I34:N34)</f>
        <v>0</v>
      </c>
      <c r="F12" s="153"/>
      <c r="H12" s="319" t="s">
        <v>121</v>
      </c>
      <c r="I12" s="466"/>
      <c r="J12" s="466"/>
      <c r="K12" s="466"/>
      <c r="L12" s="466"/>
      <c r="M12" s="466"/>
      <c r="N12" s="466"/>
    </row>
    <row r="13" spans="1:15" ht="13.8">
      <c r="A13" s="146" t="s">
        <v>15</v>
      </c>
      <c r="B13" s="154"/>
      <c r="C13" s="155" t="s">
        <v>55</v>
      </c>
      <c r="D13" s="141"/>
      <c r="E13" s="361">
        <v>0</v>
      </c>
      <c r="F13" s="153"/>
      <c r="H13" s="319" t="s">
        <v>122</v>
      </c>
      <c r="I13" s="466"/>
      <c r="J13" s="466"/>
      <c r="K13" s="466"/>
      <c r="L13" s="466"/>
      <c r="M13" s="466"/>
      <c r="N13" s="466"/>
    </row>
    <row r="14" spans="1:15" ht="13.8">
      <c r="A14" s="420" t="s">
        <v>223</v>
      </c>
      <c r="B14" s="341"/>
      <c r="C14" s="158"/>
      <c r="D14" s="141"/>
      <c r="E14" s="361">
        <v>0</v>
      </c>
      <c r="F14" s="153"/>
      <c r="H14" s="319" t="s">
        <v>123</v>
      </c>
      <c r="I14" s="466"/>
      <c r="J14" s="466"/>
      <c r="K14" s="466"/>
      <c r="L14" s="466"/>
      <c r="M14" s="466"/>
      <c r="N14" s="466"/>
    </row>
    <row r="15" spans="1:15" ht="13.8">
      <c r="A15" s="266" t="s">
        <v>13</v>
      </c>
      <c r="B15" s="157"/>
      <c r="C15" s="158"/>
      <c r="D15" s="141"/>
      <c r="E15" s="362">
        <f>SUM(E12:E14)</f>
        <v>0</v>
      </c>
      <c r="F15" s="153"/>
      <c r="H15" s="319" t="s">
        <v>124</v>
      </c>
      <c r="I15" s="466"/>
      <c r="J15" s="466"/>
      <c r="K15" s="466"/>
      <c r="L15" s="466"/>
      <c r="M15" s="466"/>
      <c r="N15" s="466"/>
    </row>
    <row r="16" spans="1:15" ht="13.8">
      <c r="A16" s="156"/>
      <c r="B16" s="159"/>
      <c r="C16" s="160"/>
      <c r="D16" s="141"/>
      <c r="E16" s="363"/>
      <c r="F16" s="153"/>
      <c r="H16" s="319" t="s">
        <v>125</v>
      </c>
      <c r="I16" s="466"/>
      <c r="J16" s="466"/>
      <c r="K16" s="466"/>
      <c r="L16" s="466"/>
      <c r="M16" s="466"/>
      <c r="N16" s="466"/>
    </row>
    <row r="17" spans="1:15" ht="13.8">
      <c r="A17" s="161" t="s">
        <v>48</v>
      </c>
      <c r="B17" s="162"/>
      <c r="C17" s="295">
        <v>0</v>
      </c>
      <c r="D17" s="141"/>
      <c r="E17" s="364">
        <f>$C17*E15</f>
        <v>0</v>
      </c>
      <c r="F17" s="153"/>
      <c r="H17" s="317"/>
      <c r="I17" s="318"/>
      <c r="J17" s="318"/>
      <c r="K17" s="318"/>
      <c r="L17" s="318"/>
      <c r="M17" s="318"/>
      <c r="N17" s="318"/>
    </row>
    <row r="18" spans="1:15" ht="13.8">
      <c r="A18" s="161" t="s">
        <v>74</v>
      </c>
      <c r="B18" s="162"/>
      <c r="C18" s="295">
        <v>0</v>
      </c>
      <c r="D18" s="141"/>
      <c r="E18" s="365">
        <f>$C18*E15</f>
        <v>0</v>
      </c>
      <c r="F18" s="153"/>
      <c r="H18" s="197" t="s">
        <v>126</v>
      </c>
      <c r="I18" s="494" t="s">
        <v>129</v>
      </c>
      <c r="J18" s="495"/>
      <c r="K18" s="495"/>
      <c r="L18" s="495"/>
      <c r="M18" s="495"/>
      <c r="N18" s="496"/>
    </row>
    <row r="19" spans="1:15" ht="13.8">
      <c r="A19" s="266" t="s">
        <v>44</v>
      </c>
      <c r="B19" s="163"/>
      <c r="C19" s="158"/>
      <c r="D19" s="141"/>
      <c r="E19" s="362">
        <f>SUM(E15:E18)</f>
        <v>0</v>
      </c>
      <c r="F19" s="164">
        <f>IF(E19=0,0,E19/E$47)</f>
        <v>0</v>
      </c>
      <c r="H19" s="146"/>
      <c r="I19" s="150">
        <v>1</v>
      </c>
      <c r="J19" s="150">
        <v>2</v>
      </c>
      <c r="K19" s="150">
        <v>3</v>
      </c>
      <c r="L19" s="150">
        <v>4</v>
      </c>
      <c r="M19" s="150">
        <v>5</v>
      </c>
      <c r="N19" s="150">
        <v>6</v>
      </c>
    </row>
    <row r="20" spans="1:15" ht="13.8">
      <c r="A20" s="156"/>
      <c r="B20" s="159"/>
      <c r="C20" s="160"/>
      <c r="D20" s="141"/>
      <c r="E20" s="363"/>
      <c r="F20" s="153"/>
      <c r="H20" s="146" t="s">
        <v>121</v>
      </c>
      <c r="I20" s="297"/>
      <c r="J20" s="297"/>
      <c r="K20" s="297"/>
      <c r="L20" s="297"/>
      <c r="M20" s="297"/>
      <c r="N20" s="297"/>
    </row>
    <row r="21" spans="1:15" ht="13.8">
      <c r="A21" s="165" t="s">
        <v>49</v>
      </c>
      <c r="B21" s="162"/>
      <c r="C21" s="160"/>
      <c r="D21" s="166"/>
      <c r="E21" s="366">
        <f>E19*0.96</f>
        <v>0</v>
      </c>
      <c r="F21" s="167"/>
      <c r="G21" s="79"/>
      <c r="H21" s="146" t="s">
        <v>122</v>
      </c>
      <c r="I21" s="297"/>
      <c r="J21" s="297"/>
      <c r="K21" s="297"/>
      <c r="L21" s="297"/>
      <c r="M21" s="297"/>
      <c r="N21" s="297"/>
    </row>
    <row r="22" spans="1:15" s="79" customFormat="1" ht="13.8">
      <c r="A22" s="161" t="s">
        <v>59</v>
      </c>
      <c r="B22" s="162"/>
      <c r="C22" s="168" t="s">
        <v>38</v>
      </c>
      <c r="D22" s="141"/>
      <c r="E22" s="364" t="e">
        <f>E21*'5-Premies en opslagen'!$C24</f>
        <v>#DIV/0!</v>
      </c>
      <c r="F22" s="153"/>
      <c r="G22" s="3"/>
      <c r="H22" s="146" t="s">
        <v>123</v>
      </c>
      <c r="I22" s="297"/>
      <c r="J22" s="297"/>
      <c r="K22" s="297"/>
      <c r="L22" s="297"/>
      <c r="M22" s="297"/>
      <c r="N22" s="297"/>
      <c r="O22" s="3"/>
    </row>
    <row r="23" spans="1:15" ht="14.25" customHeight="1">
      <c r="A23" s="266" t="s">
        <v>56</v>
      </c>
      <c r="B23" s="163"/>
      <c r="C23" s="158"/>
      <c r="D23" s="141"/>
      <c r="E23" s="362" t="e">
        <f>E22+E19</f>
        <v>#DIV/0!</v>
      </c>
      <c r="F23" s="164" t="e">
        <f>IF(E23=0,0,E23/E$47)</f>
        <v>#DIV/0!</v>
      </c>
      <c r="H23" s="146" t="s">
        <v>124</v>
      </c>
      <c r="I23" s="297"/>
      <c r="J23" s="297"/>
      <c r="K23" s="297"/>
      <c r="L23" s="297"/>
      <c r="M23" s="297"/>
      <c r="N23" s="297"/>
      <c r="O23" s="79"/>
    </row>
    <row r="24" spans="1:15" ht="12.75" customHeight="1">
      <c r="A24" s="156"/>
      <c r="B24" s="163"/>
      <c r="C24" s="158"/>
      <c r="D24" s="141"/>
      <c r="E24" s="359"/>
      <c r="F24" s="153"/>
      <c r="H24" s="146" t="s">
        <v>125</v>
      </c>
      <c r="I24" s="297"/>
      <c r="J24" s="297"/>
      <c r="K24" s="297"/>
      <c r="L24" s="297"/>
      <c r="M24" s="297"/>
      <c r="N24" s="297"/>
    </row>
    <row r="25" spans="1:15" ht="12.75" customHeight="1">
      <c r="A25" s="161" t="s">
        <v>30</v>
      </c>
      <c r="B25" s="162"/>
      <c r="C25" s="168" t="s">
        <v>38</v>
      </c>
      <c r="D25" s="141"/>
      <c r="E25" s="364" t="e">
        <f>E23*'5-Premies en opslagen'!$B53</f>
        <v>#DIV/0!</v>
      </c>
      <c r="F25" s="153"/>
      <c r="H25" s="172" t="s">
        <v>128</v>
      </c>
      <c r="I25" s="321">
        <f t="shared" ref="I25:N25" si="0">SUM(I20:I24)</f>
        <v>0</v>
      </c>
      <c r="J25" s="321">
        <f t="shared" si="0"/>
        <v>0</v>
      </c>
      <c r="K25" s="321">
        <f t="shared" si="0"/>
        <v>0</v>
      </c>
      <c r="L25" s="321">
        <f t="shared" si="0"/>
        <v>0</v>
      </c>
      <c r="M25" s="321">
        <f t="shared" si="0"/>
        <v>0</v>
      </c>
      <c r="N25" s="321">
        <f t="shared" si="0"/>
        <v>0</v>
      </c>
      <c r="O25" s="15">
        <f>SUM(I25:N25)</f>
        <v>0</v>
      </c>
    </row>
    <row r="26" spans="1:15" ht="13.8">
      <c r="A26" s="266" t="s">
        <v>66</v>
      </c>
      <c r="B26" s="163"/>
      <c r="C26" s="158"/>
      <c r="D26" s="141"/>
      <c r="E26" s="362" t="e">
        <f>SUM(E23:E25)</f>
        <v>#DIV/0!</v>
      </c>
      <c r="F26" s="164" t="e">
        <f>IF(E26=0,0,E26/E$47)</f>
        <v>#DIV/0!</v>
      </c>
    </row>
    <row r="27" spans="1:15" ht="13.8">
      <c r="A27" s="156"/>
      <c r="B27" s="163"/>
      <c r="C27" s="158"/>
      <c r="D27" s="141"/>
      <c r="E27" s="359"/>
      <c r="F27" s="153"/>
      <c r="H27" s="327" t="s">
        <v>126</v>
      </c>
      <c r="I27" s="490" t="s">
        <v>130</v>
      </c>
      <c r="J27" s="490"/>
      <c r="K27" s="490"/>
      <c r="L27" s="490"/>
      <c r="M27" s="490"/>
      <c r="N27" s="490"/>
    </row>
    <row r="28" spans="1:15" ht="13.8">
      <c r="A28" s="156" t="s">
        <v>50</v>
      </c>
      <c r="B28" s="169"/>
      <c r="C28" s="155" t="s">
        <v>55</v>
      </c>
      <c r="D28" s="141"/>
      <c r="E28" s="361">
        <v>0</v>
      </c>
      <c r="F28" s="274">
        <v>0</v>
      </c>
      <c r="H28" s="328"/>
      <c r="I28" s="329">
        <v>1</v>
      </c>
      <c r="J28" s="329">
        <v>2</v>
      </c>
      <c r="K28" s="329">
        <v>3</v>
      </c>
      <c r="L28" s="329">
        <v>4</v>
      </c>
      <c r="M28" s="329">
        <v>5</v>
      </c>
      <c r="N28" s="329">
        <v>6</v>
      </c>
    </row>
    <row r="29" spans="1:15" ht="13.8">
      <c r="A29" s="156" t="s">
        <v>53</v>
      </c>
      <c r="B29" s="170"/>
      <c r="C29" s="155" t="s">
        <v>55</v>
      </c>
      <c r="D29" s="141"/>
      <c r="E29" s="361">
        <v>0</v>
      </c>
      <c r="F29" s="274">
        <v>0</v>
      </c>
      <c r="H29" s="146" t="s">
        <v>121</v>
      </c>
      <c r="I29" s="330">
        <f t="shared" ref="I29:N29" si="1">I20*I12</f>
        <v>0</v>
      </c>
      <c r="J29" s="330">
        <f t="shared" si="1"/>
        <v>0</v>
      </c>
      <c r="K29" s="330">
        <f t="shared" si="1"/>
        <v>0</v>
      </c>
      <c r="L29" s="330">
        <f t="shared" si="1"/>
        <v>0</v>
      </c>
      <c r="M29" s="330">
        <f t="shared" si="1"/>
        <v>0</v>
      </c>
      <c r="N29" s="331">
        <f t="shared" si="1"/>
        <v>0</v>
      </c>
    </row>
    <row r="30" spans="1:15" ht="13.8">
      <c r="A30" s="156"/>
      <c r="B30" s="163"/>
      <c r="C30" s="158"/>
      <c r="D30" s="141"/>
      <c r="E30" s="359"/>
      <c r="F30" s="153"/>
      <c r="H30" s="146" t="s">
        <v>122</v>
      </c>
      <c r="I30" s="330">
        <f t="shared" ref="I30:N30" si="2">I21*I13</f>
        <v>0</v>
      </c>
      <c r="J30" s="330">
        <f t="shared" si="2"/>
        <v>0</v>
      </c>
      <c r="K30" s="330">
        <f t="shared" si="2"/>
        <v>0</v>
      </c>
      <c r="L30" s="330">
        <f t="shared" si="2"/>
        <v>0</v>
      </c>
      <c r="M30" s="330">
        <f t="shared" si="2"/>
        <v>0</v>
      </c>
      <c r="N30" s="331">
        <f t="shared" si="2"/>
        <v>0</v>
      </c>
    </row>
    <row r="31" spans="1:15" ht="12.75" customHeight="1">
      <c r="A31" s="296"/>
      <c r="B31" s="342"/>
      <c r="C31" s="343" t="s">
        <v>52</v>
      </c>
      <c r="D31" s="141"/>
      <c r="E31" s="361"/>
      <c r="F31" s="153"/>
      <c r="H31" s="146" t="s">
        <v>123</v>
      </c>
      <c r="I31" s="330">
        <f t="shared" ref="I31:N31" si="3">I22*I14</f>
        <v>0</v>
      </c>
      <c r="J31" s="330">
        <f t="shared" si="3"/>
        <v>0</v>
      </c>
      <c r="K31" s="330">
        <f t="shared" si="3"/>
        <v>0</v>
      </c>
      <c r="L31" s="330">
        <f t="shared" si="3"/>
        <v>0</v>
      </c>
      <c r="M31" s="330">
        <f t="shared" si="3"/>
        <v>0</v>
      </c>
      <c r="N31" s="331">
        <f t="shared" si="3"/>
        <v>0</v>
      </c>
    </row>
    <row r="32" spans="1:15" ht="12.75" customHeight="1">
      <c r="A32" s="266" t="s">
        <v>46</v>
      </c>
      <c r="B32" s="163"/>
      <c r="C32" s="158"/>
      <c r="D32" s="141"/>
      <c r="E32" s="362" t="e">
        <f>SUM(E26:E31)</f>
        <v>#DIV/0!</v>
      </c>
      <c r="F32" s="164" t="e">
        <f>IF(E32=0,0,E32/E$47)</f>
        <v>#DIV/0!</v>
      </c>
      <c r="H32" s="146" t="s">
        <v>124</v>
      </c>
      <c r="I32" s="330">
        <f t="shared" ref="I32:N32" si="4">I23*I15</f>
        <v>0</v>
      </c>
      <c r="J32" s="330">
        <f t="shared" si="4"/>
        <v>0</v>
      </c>
      <c r="K32" s="330">
        <f t="shared" si="4"/>
        <v>0</v>
      </c>
      <c r="L32" s="330">
        <f t="shared" si="4"/>
        <v>0</v>
      </c>
      <c r="M32" s="330">
        <f t="shared" si="4"/>
        <v>0</v>
      </c>
      <c r="N32" s="331">
        <f t="shared" si="4"/>
        <v>0</v>
      </c>
    </row>
    <row r="33" spans="1:14" ht="12.75" customHeight="1">
      <c r="A33" s="156"/>
      <c r="B33" s="163"/>
      <c r="C33" s="158"/>
      <c r="D33" s="141"/>
      <c r="E33" s="359"/>
      <c r="F33" s="153"/>
      <c r="H33" s="328" t="s">
        <v>125</v>
      </c>
      <c r="I33" s="330">
        <f t="shared" ref="I33:N33" si="5">I24*I16</f>
        <v>0</v>
      </c>
      <c r="J33" s="330">
        <f t="shared" si="5"/>
        <v>0</v>
      </c>
      <c r="K33" s="330">
        <f t="shared" si="5"/>
        <v>0</v>
      </c>
      <c r="L33" s="330">
        <f t="shared" si="5"/>
        <v>0</v>
      </c>
      <c r="M33" s="330">
        <f t="shared" si="5"/>
        <v>0</v>
      </c>
      <c r="N33" s="331">
        <f t="shared" si="5"/>
        <v>0</v>
      </c>
    </row>
    <row r="34" spans="1:14" ht="12.75" customHeight="1">
      <c r="A34" s="156" t="s">
        <v>67</v>
      </c>
      <c r="B34" s="163"/>
      <c r="C34" s="171"/>
      <c r="D34" s="141"/>
      <c r="E34" s="361">
        <v>0</v>
      </c>
      <c r="F34" s="352" t="e">
        <f>E34/$E$47</f>
        <v>#DIV/0!</v>
      </c>
      <c r="H34" s="332" t="s">
        <v>128</v>
      </c>
      <c r="I34" s="333">
        <f t="shared" ref="I34:N34" si="6">SUM(I29:I33)</f>
        <v>0</v>
      </c>
      <c r="J34" s="333">
        <f t="shared" si="6"/>
        <v>0</v>
      </c>
      <c r="K34" s="333">
        <f t="shared" si="6"/>
        <v>0</v>
      </c>
      <c r="L34" s="333">
        <f t="shared" si="6"/>
        <v>0</v>
      </c>
      <c r="M34" s="333">
        <f t="shared" si="6"/>
        <v>0</v>
      </c>
      <c r="N34" s="333">
        <f t="shared" si="6"/>
        <v>0</v>
      </c>
    </row>
    <row r="35" spans="1:14" ht="12.75" customHeight="1">
      <c r="A35" s="156" t="s">
        <v>29</v>
      </c>
      <c r="B35" s="163"/>
      <c r="C35" s="171"/>
      <c r="D35" s="141"/>
      <c r="E35" s="361">
        <v>0</v>
      </c>
      <c r="F35" s="352" t="e">
        <f t="shared" ref="F35:F41" si="7">E35/$E$47</f>
        <v>#DIV/0!</v>
      </c>
      <c r="H35" s="79"/>
      <c r="I35" s="79"/>
      <c r="J35" s="79"/>
      <c r="K35" s="79"/>
      <c r="L35" s="79"/>
      <c r="M35" s="79"/>
      <c r="N35" s="79"/>
    </row>
    <row r="36" spans="1:14" ht="14.25" customHeight="1">
      <c r="A36" s="156" t="s">
        <v>21</v>
      </c>
      <c r="B36" s="163"/>
      <c r="C36" s="171"/>
      <c r="D36" s="141"/>
      <c r="E36" s="361">
        <v>0</v>
      </c>
      <c r="F36" s="352" t="e">
        <f t="shared" si="7"/>
        <v>#DIV/0!</v>
      </c>
      <c r="H36" s="79"/>
      <c r="I36" s="79"/>
      <c r="J36" s="79"/>
      <c r="K36" s="79"/>
      <c r="L36" s="79"/>
      <c r="M36" s="79"/>
      <c r="N36" s="79"/>
    </row>
    <row r="37" spans="1:14" ht="13.8">
      <c r="A37" s="156" t="s">
        <v>3</v>
      </c>
      <c r="B37" s="163"/>
      <c r="C37" s="173"/>
      <c r="D37" s="141"/>
      <c r="E37" s="361">
        <v>0</v>
      </c>
      <c r="F37" s="352" t="e">
        <f t="shared" si="7"/>
        <v>#DIV/0!</v>
      </c>
      <c r="H37" s="79"/>
      <c r="I37" s="79"/>
      <c r="J37" s="79"/>
      <c r="K37" s="79"/>
      <c r="L37" s="79"/>
      <c r="M37" s="79"/>
      <c r="N37" s="79"/>
    </row>
    <row r="38" spans="1:14" ht="13.8">
      <c r="A38" s="156" t="s">
        <v>28</v>
      </c>
      <c r="B38" s="163"/>
      <c r="C38" s="171"/>
      <c r="D38" s="141"/>
      <c r="E38" s="361">
        <v>0</v>
      </c>
      <c r="F38" s="352" t="e">
        <f t="shared" si="7"/>
        <v>#DIV/0!</v>
      </c>
      <c r="H38" s="79"/>
      <c r="I38" s="79"/>
      <c r="J38" s="79"/>
      <c r="K38" s="79"/>
      <c r="L38" s="79"/>
      <c r="M38" s="79"/>
      <c r="N38" s="79"/>
    </row>
    <row r="39" spans="1:14" ht="13.8">
      <c r="A39" s="156" t="s">
        <v>25</v>
      </c>
      <c r="B39" s="163"/>
      <c r="C39" s="173"/>
      <c r="D39" s="141"/>
      <c r="E39" s="361">
        <v>0</v>
      </c>
      <c r="F39" s="352" t="e">
        <f t="shared" si="7"/>
        <v>#DIV/0!</v>
      </c>
      <c r="H39" s="79"/>
      <c r="I39" s="79"/>
      <c r="J39" s="79"/>
      <c r="K39" s="79"/>
      <c r="L39" s="79"/>
      <c r="M39" s="79"/>
      <c r="N39" s="79"/>
    </row>
    <row r="40" spans="1:14" ht="13.8">
      <c r="A40" s="156" t="s">
        <v>60</v>
      </c>
      <c r="B40" s="163"/>
      <c r="C40" s="155" t="s">
        <v>55</v>
      </c>
      <c r="D40" s="141"/>
      <c r="E40" s="361">
        <v>0</v>
      </c>
      <c r="F40" s="352" t="e">
        <f t="shared" si="7"/>
        <v>#DIV/0!</v>
      </c>
      <c r="H40" s="79"/>
      <c r="I40" s="79"/>
      <c r="J40" s="79"/>
      <c r="K40" s="79"/>
      <c r="L40" s="79"/>
      <c r="M40" s="79"/>
      <c r="N40" s="79"/>
    </row>
    <row r="41" spans="1:14" ht="13.8">
      <c r="A41" s="156" t="s">
        <v>73</v>
      </c>
      <c r="B41" s="163"/>
      <c r="C41" s="155"/>
      <c r="D41" s="141"/>
      <c r="E41" s="361">
        <v>0</v>
      </c>
      <c r="F41" s="352" t="e">
        <f t="shared" si="7"/>
        <v>#DIV/0!</v>
      </c>
      <c r="H41" s="79"/>
      <c r="I41" s="79"/>
      <c r="J41" s="79"/>
      <c r="K41" s="79"/>
      <c r="L41" s="79"/>
      <c r="M41" s="79"/>
      <c r="N41" s="79"/>
    </row>
    <row r="42" spans="1:14" ht="13.8">
      <c r="A42" s="296"/>
      <c r="B42" s="342"/>
      <c r="C42" s="344"/>
      <c r="D42" s="141"/>
      <c r="E42" s="361">
        <v>0</v>
      </c>
      <c r="F42" s="153"/>
      <c r="H42" s="79"/>
      <c r="I42" s="79"/>
      <c r="J42" s="79"/>
      <c r="K42" s="79"/>
      <c r="L42" s="79"/>
      <c r="M42" s="79"/>
      <c r="N42" s="79"/>
    </row>
    <row r="43" spans="1:14" ht="13.8">
      <c r="A43" s="266" t="s">
        <v>61</v>
      </c>
      <c r="B43" s="163"/>
      <c r="C43" s="158"/>
      <c r="D43" s="141"/>
      <c r="E43" s="362" t="e">
        <f>SUM(E32:E42)</f>
        <v>#DIV/0!</v>
      </c>
      <c r="F43" s="164" t="e">
        <f>IF(E43=0,0,E43/E$47)</f>
        <v>#DIV/0!</v>
      </c>
      <c r="H43" s="79"/>
      <c r="I43" s="79"/>
      <c r="J43" s="79"/>
      <c r="K43" s="79"/>
      <c r="L43" s="79"/>
      <c r="M43" s="79"/>
      <c r="N43" s="79"/>
    </row>
    <row r="44" spans="1:14" ht="13.8">
      <c r="A44" s="156"/>
      <c r="B44" s="163"/>
      <c r="C44" s="158"/>
      <c r="D44" s="141"/>
      <c r="E44" s="359"/>
      <c r="F44" s="174"/>
      <c r="H44" s="79"/>
      <c r="I44" s="79"/>
      <c r="J44" s="79"/>
      <c r="K44" s="79"/>
      <c r="L44" s="79"/>
      <c r="M44" s="79"/>
      <c r="N44" s="79"/>
    </row>
    <row r="45" spans="1:14" ht="13.8">
      <c r="A45" s="156" t="s">
        <v>62</v>
      </c>
      <c r="B45" s="163"/>
      <c r="C45" s="173"/>
      <c r="D45" s="141"/>
      <c r="E45" s="361">
        <v>0</v>
      </c>
      <c r="F45" s="164">
        <f>(IF(E45=0,0,E45/E$47))</f>
        <v>0</v>
      </c>
      <c r="H45" s="79"/>
      <c r="I45" s="79"/>
      <c r="J45" s="79"/>
      <c r="K45" s="79"/>
      <c r="L45" s="79"/>
      <c r="M45" s="79"/>
      <c r="N45" s="79"/>
    </row>
    <row r="46" spans="1:14" ht="34.200000000000003">
      <c r="A46" s="156"/>
      <c r="B46" s="157"/>
      <c r="C46" s="158"/>
      <c r="D46" s="141"/>
      <c r="E46" s="359"/>
      <c r="F46" s="153"/>
      <c r="H46" s="194" t="s">
        <v>218</v>
      </c>
      <c r="I46" s="195"/>
      <c r="J46" s="196"/>
      <c r="K46" s="390" t="s">
        <v>181</v>
      </c>
      <c r="L46" s="79"/>
      <c r="M46" s="79"/>
      <c r="N46" s="79"/>
    </row>
    <row r="47" spans="1:14" ht="13.8">
      <c r="A47" s="266" t="s">
        <v>39</v>
      </c>
      <c r="B47" s="200"/>
      <c r="C47" s="175"/>
      <c r="D47" s="141"/>
      <c r="E47" s="270" t="e">
        <f>SUM(E43:E46)</f>
        <v>#DIV/0!</v>
      </c>
      <c r="F47" s="272" t="e">
        <f>SUM(F43:F46)</f>
        <v>#DIV/0!</v>
      </c>
      <c r="H47" s="146"/>
      <c r="I47" s="147" t="s">
        <v>52</v>
      </c>
      <c r="J47" s="148" t="s">
        <v>52</v>
      </c>
      <c r="K47" s="359"/>
      <c r="L47" s="79"/>
      <c r="M47" s="79"/>
      <c r="N47" s="79"/>
    </row>
    <row r="48" spans="1:14" ht="13.8">
      <c r="B48" s="176"/>
      <c r="C48" s="177"/>
      <c r="D48" s="141"/>
      <c r="F48" s="178"/>
      <c r="H48" s="387" t="s">
        <v>13</v>
      </c>
      <c r="I48" s="388"/>
      <c r="J48" s="389"/>
      <c r="K48" s="362">
        <f>E15</f>
        <v>0</v>
      </c>
      <c r="L48" s="79"/>
      <c r="M48" s="79"/>
      <c r="N48" s="79"/>
    </row>
    <row r="49" spans="1:15" ht="13.8">
      <c r="A49" s="180" t="s">
        <v>186</v>
      </c>
      <c r="B49" s="181"/>
      <c r="C49" s="182"/>
      <c r="D49" s="79"/>
      <c r="E49" s="367" t="e">
        <f>(E$26*1.3)+($E$47-$E$26)</f>
        <v>#DIV/0!</v>
      </c>
      <c r="F49" s="183"/>
      <c r="G49" s="79"/>
      <c r="H49" s="386" t="s">
        <v>48</v>
      </c>
      <c r="I49" s="384"/>
      <c r="J49" s="385"/>
      <c r="K49" s="364">
        <f>E17</f>
        <v>0</v>
      </c>
      <c r="L49" s="79"/>
      <c r="M49" s="79"/>
      <c r="N49" s="79"/>
    </row>
    <row r="50" spans="1:15" s="79" customFormat="1" ht="13.8">
      <c r="B50" s="184"/>
      <c r="C50" s="185"/>
      <c r="H50" s="161" t="s">
        <v>74</v>
      </c>
      <c r="I50" s="384"/>
      <c r="J50" s="385"/>
      <c r="K50" s="365">
        <f>E18</f>
        <v>0</v>
      </c>
    </row>
    <row r="51" spans="1:15" s="79" customFormat="1" ht="13.8">
      <c r="A51" s="180" t="s">
        <v>42</v>
      </c>
      <c r="B51" s="181"/>
      <c r="C51" s="182"/>
      <c r="E51" s="367" t="e">
        <f>(E$26*1.5)+($E$47-$E$26)</f>
        <v>#DIV/0!</v>
      </c>
      <c r="F51" s="183"/>
      <c r="H51" s="161" t="s">
        <v>59</v>
      </c>
      <c r="I51" s="384"/>
      <c r="J51" s="385"/>
      <c r="K51" s="364" t="e">
        <f>E22</f>
        <v>#DIV/0!</v>
      </c>
    </row>
    <row r="52" spans="1:15" s="79" customFormat="1" ht="13.8">
      <c r="B52" s="184"/>
      <c r="C52" s="185"/>
      <c r="H52" s="161" t="s">
        <v>30</v>
      </c>
      <c r="I52" s="162"/>
      <c r="J52" s="168"/>
      <c r="K52" s="364" t="e">
        <f>E25</f>
        <v>#DIV/0!</v>
      </c>
    </row>
    <row r="53" spans="1:15" s="79" customFormat="1" ht="13.8">
      <c r="A53" s="180" t="s">
        <v>71</v>
      </c>
      <c r="B53" s="181"/>
      <c r="C53" s="182"/>
      <c r="E53" s="367" t="e">
        <f>(E$26*2.5)+($E$47-$E$26)</f>
        <v>#DIV/0!</v>
      </c>
      <c r="H53" s="156" t="s">
        <v>50</v>
      </c>
      <c r="I53" s="169"/>
      <c r="J53" s="155"/>
      <c r="K53" s="360">
        <f>E28</f>
        <v>0</v>
      </c>
    </row>
    <row r="54" spans="1:15" s="79" customFormat="1" ht="13.8">
      <c r="B54" s="184"/>
      <c r="C54" s="186"/>
      <c r="F54" s="187"/>
      <c r="H54" s="156" t="s">
        <v>53</v>
      </c>
      <c r="I54" s="170"/>
      <c r="J54" s="155"/>
      <c r="K54" s="360">
        <f t="shared" ref="K54:K55" si="8">E29</f>
        <v>0</v>
      </c>
    </row>
    <row r="55" spans="1:15" s="79" customFormat="1" ht="13.8">
      <c r="C55" s="188"/>
      <c r="F55" s="187"/>
      <c r="H55" s="156" t="s">
        <v>54</v>
      </c>
      <c r="I55" s="163"/>
      <c r="J55" s="158" t="s">
        <v>52</v>
      </c>
      <c r="K55" s="360">
        <f t="shared" si="8"/>
        <v>0</v>
      </c>
    </row>
    <row r="56" spans="1:15" s="79" customFormat="1" ht="13.8">
      <c r="C56" s="188"/>
      <c r="F56" s="187"/>
      <c r="H56" s="156" t="s">
        <v>67</v>
      </c>
      <c r="I56" s="163"/>
      <c r="J56" s="171"/>
      <c r="K56" s="360">
        <f>E34</f>
        <v>0</v>
      </c>
    </row>
    <row r="57" spans="1:15" s="79" customFormat="1" ht="13.8">
      <c r="A57" s="3"/>
      <c r="C57" s="188"/>
      <c r="F57" s="187"/>
      <c r="H57" s="156" t="s">
        <v>29</v>
      </c>
      <c r="I57" s="163"/>
      <c r="J57" s="171"/>
      <c r="K57" s="360">
        <f t="shared" ref="K57:K63" si="9">E35</f>
        <v>0</v>
      </c>
    </row>
    <row r="58" spans="1:15" s="79" customFormat="1" ht="13.8">
      <c r="C58" s="188"/>
      <c r="F58" s="187"/>
      <c r="H58" s="156" t="s">
        <v>21</v>
      </c>
      <c r="I58" s="163"/>
      <c r="J58" s="171"/>
      <c r="K58" s="360">
        <f t="shared" si="9"/>
        <v>0</v>
      </c>
    </row>
    <row r="59" spans="1:15" s="79" customFormat="1" ht="13.8">
      <c r="C59" s="188"/>
      <c r="F59" s="187"/>
      <c r="H59" s="156" t="s">
        <v>3</v>
      </c>
      <c r="I59" s="163"/>
      <c r="J59" s="173"/>
      <c r="K59" s="360">
        <f t="shared" si="9"/>
        <v>0</v>
      </c>
    </row>
    <row r="60" spans="1:15" s="79" customFormat="1" ht="13.8">
      <c r="C60" s="188"/>
      <c r="F60" s="187"/>
      <c r="H60" s="156" t="s">
        <v>28</v>
      </c>
      <c r="I60" s="163"/>
      <c r="J60" s="171"/>
      <c r="K60" s="360">
        <f t="shared" si="9"/>
        <v>0</v>
      </c>
    </row>
    <row r="61" spans="1:15" s="79" customFormat="1" ht="13.8">
      <c r="C61" s="188"/>
      <c r="F61" s="187"/>
      <c r="H61" s="156" t="s">
        <v>25</v>
      </c>
      <c r="I61" s="163"/>
      <c r="J61" s="173"/>
      <c r="K61" s="360">
        <f t="shared" si="9"/>
        <v>0</v>
      </c>
      <c r="M61" s="3"/>
      <c r="N61" s="3"/>
    </row>
    <row r="62" spans="1:15" s="79" customFormat="1" ht="13.8">
      <c r="C62" s="188"/>
      <c r="F62" s="187"/>
      <c r="H62" s="156" t="s">
        <v>60</v>
      </c>
      <c r="I62" s="163"/>
      <c r="J62" s="155"/>
      <c r="K62" s="360">
        <f t="shared" si="9"/>
        <v>0</v>
      </c>
      <c r="M62" s="3"/>
      <c r="N62" s="3"/>
    </row>
    <row r="63" spans="1:15" s="79" customFormat="1" ht="13.8">
      <c r="C63" s="188"/>
      <c r="F63" s="187"/>
      <c r="H63" s="156" t="s">
        <v>73</v>
      </c>
      <c r="I63" s="163"/>
      <c r="J63" s="155"/>
      <c r="K63" s="360">
        <f t="shared" si="9"/>
        <v>0</v>
      </c>
      <c r="M63" s="3"/>
      <c r="N63" s="3"/>
      <c r="O63" s="3"/>
    </row>
    <row r="64" spans="1:15" s="79" customFormat="1" ht="13.8">
      <c r="C64" s="188"/>
      <c r="F64" s="187"/>
      <c r="H64" s="156" t="s">
        <v>62</v>
      </c>
      <c r="I64" s="163"/>
      <c r="J64" s="173"/>
      <c r="K64" s="360">
        <f>E45</f>
        <v>0</v>
      </c>
      <c r="M64" s="3"/>
      <c r="N64" s="3"/>
    </row>
    <row r="65" spans="1:15" s="79" customFormat="1" ht="13.8">
      <c r="A65" s="3"/>
      <c r="B65" s="3"/>
      <c r="C65" s="3"/>
      <c r="D65" s="3"/>
      <c r="E65" s="3"/>
      <c r="F65" s="3"/>
      <c r="H65" s="156"/>
      <c r="I65" s="157"/>
      <c r="J65" s="158"/>
      <c r="K65" s="359"/>
      <c r="M65" s="3"/>
      <c r="N65" s="3"/>
    </row>
    <row r="66" spans="1:15" ht="13.8">
      <c r="H66" s="266" t="s">
        <v>39</v>
      </c>
      <c r="I66" s="271"/>
      <c r="J66" s="175"/>
      <c r="K66" s="270" t="e">
        <f>SUM(K48:K65)</f>
        <v>#DIV/0!</v>
      </c>
      <c r="L66" s="79"/>
      <c r="O66" s="79"/>
    </row>
    <row r="67" spans="1:15" ht="13.8">
      <c r="I67" s="176"/>
      <c r="J67" s="177"/>
      <c r="L67" s="79"/>
      <c r="O67" s="79"/>
    </row>
    <row r="68" spans="1:15" ht="13.8">
      <c r="H68" s="180" t="s">
        <v>186</v>
      </c>
      <c r="I68" s="181"/>
      <c r="J68" s="182"/>
      <c r="K68" s="367" t="e">
        <f>E49</f>
        <v>#DIV/0!</v>
      </c>
      <c r="L68" s="79"/>
      <c r="O68" s="79"/>
    </row>
    <row r="69" spans="1:15" ht="13.8">
      <c r="H69" s="79"/>
      <c r="I69" s="184"/>
      <c r="J69" s="185"/>
      <c r="K69" s="79"/>
      <c r="L69" s="79"/>
      <c r="O69" s="79"/>
    </row>
    <row r="70" spans="1:15" ht="13.8">
      <c r="H70" s="180" t="s">
        <v>42</v>
      </c>
      <c r="I70" s="181"/>
      <c r="J70" s="182"/>
      <c r="K70" s="367" t="e">
        <f>E51</f>
        <v>#DIV/0!</v>
      </c>
      <c r="L70" s="79"/>
      <c r="O70" s="79"/>
    </row>
    <row r="71" spans="1:15" ht="13.8">
      <c r="H71" s="79"/>
      <c r="I71" s="184"/>
      <c r="J71" s="185"/>
      <c r="K71" s="79"/>
      <c r="L71" s="79"/>
      <c r="O71" s="79"/>
    </row>
    <row r="72" spans="1:15" ht="13.8">
      <c r="H72" s="180" t="s">
        <v>71</v>
      </c>
      <c r="I72" s="181"/>
      <c r="J72" s="182"/>
      <c r="K72" s="367" t="e">
        <f>E53</f>
        <v>#DIV/0!</v>
      </c>
      <c r="L72" s="79"/>
      <c r="O72" s="79"/>
    </row>
    <row r="73" spans="1:15">
      <c r="L73" s="79"/>
      <c r="O73" s="79"/>
    </row>
    <row r="74" spans="1:15">
      <c r="O74" s="79"/>
    </row>
    <row r="75" spans="1:15">
      <c r="O75" s="79"/>
    </row>
    <row r="76" spans="1:15">
      <c r="O76" s="79"/>
    </row>
    <row r="77" spans="1:15">
      <c r="O77" s="79"/>
    </row>
    <row r="78" spans="1:15">
      <c r="O78" s="79"/>
    </row>
    <row r="79" spans="1:15">
      <c r="O79" s="79"/>
    </row>
  </sheetData>
  <mergeCells count="7">
    <mergeCell ref="E10:F10"/>
    <mergeCell ref="I10:N10"/>
    <mergeCell ref="I27:N27"/>
    <mergeCell ref="H1:N2"/>
    <mergeCell ref="H3:N3"/>
    <mergeCell ref="H4:N5"/>
    <mergeCell ref="I18:N18"/>
  </mergeCells>
  <conditionalFormatting sqref="O25">
    <cfRule type="cellIs" dxfId="5" priority="1" operator="greaterThan">
      <formula>1</formula>
    </cfRule>
    <cfRule type="cellIs" dxfId="4" priority="2" operator="between">
      <formula>0.999999</formula>
      <formula>0</formula>
    </cfRule>
    <cfRule type="cellIs" dxfId="3"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H37"/>
  <sheetViews>
    <sheetView showGridLines="0" zoomScaleNormal="100" workbookViewId="0">
      <pane ySplit="10" topLeftCell="A11" activePane="bottomLeft" state="frozen"/>
      <selection activeCell="B1" sqref="B1"/>
      <selection pane="bottomLeft" activeCell="E11" sqref="E11"/>
    </sheetView>
  </sheetViews>
  <sheetFormatPr defaultColWidth="9.109375" defaultRowHeight="13.2"/>
  <cols>
    <col min="1" max="1" width="28.88671875" style="3" customWidth="1"/>
    <col min="2" max="2" width="30.44140625" style="3" bestFit="1" customWidth="1"/>
    <col min="3" max="3" width="12.88671875" style="3" customWidth="1"/>
    <col min="4" max="4" width="11.109375" style="3" customWidth="1"/>
    <col min="5" max="5" width="15.21875" style="3" customWidth="1"/>
    <col min="6" max="6" width="12.88671875" style="3" customWidth="1"/>
    <col min="7" max="7" width="14.77734375" style="3" customWidth="1"/>
    <col min="8" max="8" width="13.21875" style="3" bestFit="1" customWidth="1"/>
    <col min="9" max="16384" width="9.109375" style="3"/>
  </cols>
  <sheetData>
    <row r="1" spans="1:8">
      <c r="A1" s="298" t="s">
        <v>22</v>
      </c>
    </row>
    <row r="3" spans="1:8" ht="15">
      <c r="A3" s="394" t="str">
        <f>'2-Kosten per locatie'!A3</f>
        <v>Naam opdrachtgever</v>
      </c>
      <c r="B3" s="16" t="str">
        <f>'2-Kosten per locatie'!B3</f>
        <v>Stichting Christelijk Onderwijs Haaglanden</v>
      </c>
    </row>
    <row r="4" spans="1:8" ht="15">
      <c r="A4" s="394" t="str">
        <f>'2-Kosten per locatie'!A4</f>
        <v>Calculatie onderdeel</v>
      </c>
      <c r="B4" s="52" t="str">
        <f ca="1">MID(CELL("bestandsnaam",$C$9),SEARCH("]",CELL("bestandsnaam",$C$9),1)+1,256)</f>
        <v>8-Additionele kosten</v>
      </c>
    </row>
    <row r="5" spans="1:8" ht="15">
      <c r="A5" s="394" t="str">
        <f>'2-Kosten per locatie'!A5</f>
        <v>Gebouw/plaats</v>
      </c>
      <c r="B5" s="16" t="str">
        <f>'2-Kosten per locatie'!B5</f>
        <v>Den Haag</v>
      </c>
    </row>
    <row r="6" spans="1:8" ht="15">
      <c r="A6" s="394" t="str">
        <f>'2-Kosten per locatie'!A6</f>
        <v>Referentie nummer</v>
      </c>
      <c r="B6" s="16" t="str">
        <f>'2-Kosten per locatie'!B6</f>
        <v>SCOH-EA-DK-RT-2023</v>
      </c>
    </row>
    <row r="7" spans="1:8" ht="15" customHeight="1">
      <c r="A7" s="394" t="str">
        <f>'2-Kosten per locatie'!A7</f>
        <v>Naam dienstverlener</v>
      </c>
      <c r="B7" s="16">
        <f>'2-Kosten per locatie'!B7</f>
        <v>0</v>
      </c>
      <c r="D7" s="202"/>
      <c r="E7" s="202"/>
      <c r="F7" s="202"/>
      <c r="G7" s="202"/>
      <c r="H7" s="202"/>
    </row>
    <row r="8" spans="1:8" ht="15">
      <c r="A8" s="394" t="str">
        <f>'2-Kosten per locatie'!A8</f>
        <v>Prijspeil</v>
      </c>
      <c r="B8" s="416">
        <f>'2-Kosten per locatie'!B8</f>
        <v>45292</v>
      </c>
      <c r="D8" s="202"/>
      <c r="E8" s="202"/>
      <c r="F8" s="202"/>
      <c r="G8" s="202"/>
      <c r="H8" s="202"/>
    </row>
    <row r="10" spans="1:8" ht="25.2">
      <c r="A10" s="207" t="s">
        <v>93</v>
      </c>
      <c r="B10" s="207" t="s">
        <v>144</v>
      </c>
      <c r="C10" s="207" t="s">
        <v>139</v>
      </c>
      <c r="D10" s="207" t="s">
        <v>94</v>
      </c>
      <c r="E10" s="207" t="s">
        <v>140</v>
      </c>
      <c r="F10" s="207" t="s">
        <v>141</v>
      </c>
      <c r="G10" s="207" t="s">
        <v>142</v>
      </c>
      <c r="H10" s="207" t="s">
        <v>143</v>
      </c>
    </row>
    <row r="11" spans="1:8">
      <c r="A11" s="380" t="s">
        <v>345</v>
      </c>
      <c r="B11" s="40" t="s">
        <v>847</v>
      </c>
      <c r="C11" s="204"/>
      <c r="D11" s="204">
        <v>210</v>
      </c>
      <c r="E11" s="477">
        <v>1.5</v>
      </c>
      <c r="F11" s="306">
        <f>E11*D11</f>
        <v>315</v>
      </c>
      <c r="G11" s="437">
        <v>0</v>
      </c>
      <c r="H11" s="205">
        <f t="shared" ref="H11:H34" si="0">G11*F11</f>
        <v>0</v>
      </c>
    </row>
    <row r="12" spans="1:8" s="93" customFormat="1" ht="52.8">
      <c r="A12" s="438" t="s">
        <v>224</v>
      </c>
      <c r="B12" s="439" t="s">
        <v>848</v>
      </c>
      <c r="C12" s="38"/>
      <c r="D12" s="38">
        <v>260</v>
      </c>
      <c r="E12" s="456">
        <v>0</v>
      </c>
      <c r="F12" s="306">
        <f t="shared" ref="F12:F13" si="1">E12*D12</f>
        <v>0</v>
      </c>
      <c r="G12" s="440">
        <v>0</v>
      </c>
      <c r="H12" s="441">
        <f t="shared" si="0"/>
        <v>0</v>
      </c>
    </row>
    <row r="13" spans="1:8">
      <c r="A13" s="380" t="s">
        <v>610</v>
      </c>
      <c r="B13" s="40" t="s">
        <v>849</v>
      </c>
      <c r="C13" s="204"/>
      <c r="D13" s="204">
        <v>200</v>
      </c>
      <c r="E13" s="455">
        <v>0</v>
      </c>
      <c r="F13" s="306">
        <f t="shared" si="1"/>
        <v>0</v>
      </c>
      <c r="G13" s="437">
        <v>0</v>
      </c>
      <c r="H13" s="205">
        <f t="shared" si="0"/>
        <v>0</v>
      </c>
    </row>
    <row r="14" spans="1:8">
      <c r="A14" s="433"/>
      <c r="B14" s="413"/>
      <c r="C14" s="434"/>
      <c r="D14" s="434"/>
      <c r="E14" s="395"/>
      <c r="F14" s="435"/>
      <c r="G14" s="436"/>
      <c r="H14" s="399"/>
    </row>
    <row r="16" spans="1:8" ht="25.2">
      <c r="A16" s="207" t="s">
        <v>93</v>
      </c>
      <c r="B16" s="207" t="s">
        <v>144</v>
      </c>
      <c r="C16" s="207" t="s">
        <v>139</v>
      </c>
      <c r="D16" s="207" t="s">
        <v>94</v>
      </c>
      <c r="E16" s="207" t="s">
        <v>866</v>
      </c>
      <c r="F16" s="207" t="s">
        <v>141</v>
      </c>
      <c r="G16" s="207" t="s">
        <v>142</v>
      </c>
      <c r="H16" s="207" t="s">
        <v>143</v>
      </c>
    </row>
    <row r="17" spans="1:8">
      <c r="A17" s="380" t="s">
        <v>620</v>
      </c>
      <c r="B17" s="40" t="s">
        <v>850</v>
      </c>
      <c r="C17" s="204">
        <v>17.7</v>
      </c>
      <c r="D17" s="204">
        <v>60</v>
      </c>
      <c r="E17" s="299">
        <v>0</v>
      </c>
      <c r="F17" s="306" t="e">
        <f>C17/E17*D17</f>
        <v>#DIV/0!</v>
      </c>
      <c r="G17" s="437">
        <v>0</v>
      </c>
      <c r="H17" s="205" t="e">
        <f t="shared" si="0"/>
        <v>#DIV/0!</v>
      </c>
    </row>
    <row r="18" spans="1:8">
      <c r="A18" s="380" t="s">
        <v>620</v>
      </c>
      <c r="B18" s="40" t="s">
        <v>851</v>
      </c>
      <c r="C18" s="204">
        <v>7.17</v>
      </c>
      <c r="D18" s="204">
        <v>60</v>
      </c>
      <c r="E18" s="299">
        <v>0</v>
      </c>
      <c r="F18" s="306" t="e">
        <f t="shared" ref="F18:F34" si="2">C18/E18*D18</f>
        <v>#DIV/0!</v>
      </c>
      <c r="G18" s="437">
        <v>0</v>
      </c>
      <c r="H18" s="205" t="e">
        <f t="shared" si="0"/>
        <v>#DIV/0!</v>
      </c>
    </row>
    <row r="19" spans="1:8">
      <c r="A19" s="380" t="s">
        <v>620</v>
      </c>
      <c r="B19" s="40" t="s">
        <v>852</v>
      </c>
      <c r="C19" s="204">
        <v>22.26</v>
      </c>
      <c r="D19" s="204">
        <v>60</v>
      </c>
      <c r="E19" s="299">
        <v>0</v>
      </c>
      <c r="F19" s="306" t="e">
        <f t="shared" si="2"/>
        <v>#DIV/0!</v>
      </c>
      <c r="G19" s="437">
        <v>0</v>
      </c>
      <c r="H19" s="205" t="e">
        <f t="shared" si="0"/>
        <v>#DIV/0!</v>
      </c>
    </row>
    <row r="20" spans="1:8">
      <c r="A20" s="380" t="s">
        <v>620</v>
      </c>
      <c r="B20" s="40" t="s">
        <v>853</v>
      </c>
      <c r="C20" s="204">
        <v>49.9</v>
      </c>
      <c r="D20" s="204">
        <v>60</v>
      </c>
      <c r="E20" s="299">
        <v>0</v>
      </c>
      <c r="F20" s="306" t="e">
        <f t="shared" si="2"/>
        <v>#DIV/0!</v>
      </c>
      <c r="G20" s="437">
        <v>0</v>
      </c>
      <c r="H20" s="205" t="e">
        <f t="shared" si="0"/>
        <v>#DIV/0!</v>
      </c>
    </row>
    <row r="21" spans="1:8">
      <c r="A21" s="380" t="s">
        <v>620</v>
      </c>
      <c r="B21" s="40" t="s">
        <v>854</v>
      </c>
      <c r="C21" s="204">
        <v>36.68</v>
      </c>
      <c r="D21" s="204">
        <v>60</v>
      </c>
      <c r="E21" s="299">
        <v>0</v>
      </c>
      <c r="F21" s="306" t="e">
        <f t="shared" si="2"/>
        <v>#DIV/0!</v>
      </c>
      <c r="G21" s="437">
        <v>0</v>
      </c>
      <c r="H21" s="205" t="e">
        <f t="shared" si="0"/>
        <v>#DIV/0!</v>
      </c>
    </row>
    <row r="22" spans="1:8">
      <c r="A22" s="380" t="s">
        <v>620</v>
      </c>
      <c r="B22" s="40" t="s">
        <v>855</v>
      </c>
      <c r="C22" s="204">
        <v>3.84</v>
      </c>
      <c r="D22" s="204">
        <v>60</v>
      </c>
      <c r="E22" s="299">
        <v>0</v>
      </c>
      <c r="F22" s="306" t="e">
        <f t="shared" si="2"/>
        <v>#DIV/0!</v>
      </c>
      <c r="G22" s="437">
        <v>0</v>
      </c>
      <c r="H22" s="205" t="e">
        <f t="shared" si="0"/>
        <v>#DIV/0!</v>
      </c>
    </row>
    <row r="23" spans="1:8">
      <c r="A23" s="380" t="s">
        <v>613</v>
      </c>
      <c r="B23" s="40" t="s">
        <v>855</v>
      </c>
      <c r="C23" s="204">
        <v>3.84</v>
      </c>
      <c r="D23" s="204">
        <v>60</v>
      </c>
      <c r="E23" s="299">
        <v>0</v>
      </c>
      <c r="F23" s="306" t="e">
        <f t="shared" si="2"/>
        <v>#DIV/0!</v>
      </c>
      <c r="G23" s="437">
        <v>0</v>
      </c>
      <c r="H23" s="205" t="e">
        <f t="shared" si="0"/>
        <v>#DIV/0!</v>
      </c>
    </row>
    <row r="24" spans="1:8">
      <c r="A24" s="380" t="s">
        <v>620</v>
      </c>
      <c r="B24" s="40" t="s">
        <v>856</v>
      </c>
      <c r="C24" s="204">
        <v>6.93</v>
      </c>
      <c r="D24" s="204">
        <v>60</v>
      </c>
      <c r="E24" s="299">
        <v>0</v>
      </c>
      <c r="F24" s="306" t="e">
        <f t="shared" si="2"/>
        <v>#DIV/0!</v>
      </c>
      <c r="G24" s="437">
        <v>0</v>
      </c>
      <c r="H24" s="205" t="e">
        <f t="shared" si="0"/>
        <v>#DIV/0!</v>
      </c>
    </row>
    <row r="25" spans="1:8">
      <c r="A25" s="380" t="s">
        <v>613</v>
      </c>
      <c r="B25" s="40" t="s">
        <v>856</v>
      </c>
      <c r="C25" s="204">
        <v>6.93</v>
      </c>
      <c r="D25" s="204">
        <v>60</v>
      </c>
      <c r="E25" s="299">
        <v>0</v>
      </c>
      <c r="F25" s="306" t="e">
        <f t="shared" si="2"/>
        <v>#DIV/0!</v>
      </c>
      <c r="G25" s="437">
        <v>0</v>
      </c>
      <c r="H25" s="205" t="e">
        <f t="shared" si="0"/>
        <v>#DIV/0!</v>
      </c>
    </row>
    <row r="26" spans="1:8">
      <c r="A26" s="380" t="s">
        <v>620</v>
      </c>
      <c r="B26" s="40" t="s">
        <v>857</v>
      </c>
      <c r="C26" s="204">
        <v>22.51</v>
      </c>
      <c r="D26" s="204">
        <v>60</v>
      </c>
      <c r="E26" s="299">
        <v>0</v>
      </c>
      <c r="F26" s="306" t="e">
        <f t="shared" si="2"/>
        <v>#DIV/0!</v>
      </c>
      <c r="G26" s="437">
        <v>0</v>
      </c>
      <c r="H26" s="205" t="e">
        <f t="shared" si="0"/>
        <v>#DIV/0!</v>
      </c>
    </row>
    <row r="27" spans="1:8">
      <c r="A27" s="380" t="s">
        <v>620</v>
      </c>
      <c r="B27" s="40" t="s">
        <v>858</v>
      </c>
      <c r="C27" s="204">
        <v>38.21</v>
      </c>
      <c r="D27" s="204">
        <v>60</v>
      </c>
      <c r="E27" s="299">
        <v>0</v>
      </c>
      <c r="F27" s="306" t="e">
        <f t="shared" si="2"/>
        <v>#DIV/0!</v>
      </c>
      <c r="G27" s="437">
        <v>0</v>
      </c>
      <c r="H27" s="205" t="e">
        <f t="shared" si="0"/>
        <v>#DIV/0!</v>
      </c>
    </row>
    <row r="28" spans="1:8">
      <c r="A28" s="380" t="s">
        <v>620</v>
      </c>
      <c r="B28" s="40" t="s">
        <v>859</v>
      </c>
      <c r="C28" s="204">
        <v>78.31</v>
      </c>
      <c r="D28" s="204">
        <v>60</v>
      </c>
      <c r="E28" s="299">
        <v>0</v>
      </c>
      <c r="F28" s="306" t="e">
        <f t="shared" si="2"/>
        <v>#DIV/0!</v>
      </c>
      <c r="G28" s="437">
        <v>0</v>
      </c>
      <c r="H28" s="205" t="e">
        <f t="shared" si="0"/>
        <v>#DIV/0!</v>
      </c>
    </row>
    <row r="29" spans="1:8">
      <c r="A29" s="380" t="s">
        <v>620</v>
      </c>
      <c r="B29" s="40" t="s">
        <v>860</v>
      </c>
      <c r="C29" s="204">
        <v>101.5</v>
      </c>
      <c r="D29" s="204">
        <v>60</v>
      </c>
      <c r="E29" s="299">
        <v>0</v>
      </c>
      <c r="F29" s="306" t="e">
        <f t="shared" si="2"/>
        <v>#DIV/0!</v>
      </c>
      <c r="G29" s="437">
        <v>0</v>
      </c>
      <c r="H29" s="205" t="e">
        <f t="shared" si="0"/>
        <v>#DIV/0!</v>
      </c>
    </row>
    <row r="30" spans="1:8">
      <c r="A30" s="380" t="s">
        <v>620</v>
      </c>
      <c r="B30" s="40" t="s">
        <v>861</v>
      </c>
      <c r="C30" s="204">
        <v>50.6</v>
      </c>
      <c r="D30" s="204">
        <v>60</v>
      </c>
      <c r="E30" s="299">
        <v>0</v>
      </c>
      <c r="F30" s="306" t="e">
        <f t="shared" si="2"/>
        <v>#DIV/0!</v>
      </c>
      <c r="G30" s="437">
        <v>0</v>
      </c>
      <c r="H30" s="205" t="e">
        <f t="shared" si="0"/>
        <v>#DIV/0!</v>
      </c>
    </row>
    <row r="31" spans="1:8">
      <c r="A31" s="380" t="s">
        <v>620</v>
      </c>
      <c r="B31" s="40" t="s">
        <v>862</v>
      </c>
      <c r="C31" s="204">
        <v>72.5</v>
      </c>
      <c r="D31" s="204">
        <v>60</v>
      </c>
      <c r="E31" s="299">
        <v>0</v>
      </c>
      <c r="F31" s="306" t="e">
        <f t="shared" si="2"/>
        <v>#DIV/0!</v>
      </c>
      <c r="G31" s="437">
        <v>0</v>
      </c>
      <c r="H31" s="205" t="e">
        <f t="shared" si="0"/>
        <v>#DIV/0!</v>
      </c>
    </row>
    <row r="32" spans="1:8">
      <c r="A32" s="380" t="s">
        <v>620</v>
      </c>
      <c r="B32" s="40" t="s">
        <v>863</v>
      </c>
      <c r="C32" s="204">
        <v>54.4</v>
      </c>
      <c r="D32" s="204">
        <v>60</v>
      </c>
      <c r="E32" s="299">
        <v>0</v>
      </c>
      <c r="F32" s="306" t="e">
        <f t="shared" si="2"/>
        <v>#DIV/0!</v>
      </c>
      <c r="G32" s="437">
        <v>0</v>
      </c>
      <c r="H32" s="205" t="e">
        <f t="shared" si="0"/>
        <v>#DIV/0!</v>
      </c>
    </row>
    <row r="33" spans="1:8">
      <c r="A33" s="380" t="s">
        <v>620</v>
      </c>
      <c r="B33" s="40" t="s">
        <v>864</v>
      </c>
      <c r="C33" s="204">
        <v>17.600000000000001</v>
      </c>
      <c r="D33" s="204">
        <v>60</v>
      </c>
      <c r="E33" s="299">
        <v>0</v>
      </c>
      <c r="F33" s="306" t="e">
        <f t="shared" si="2"/>
        <v>#DIV/0!</v>
      </c>
      <c r="G33" s="437">
        <v>0</v>
      </c>
      <c r="H33" s="205" t="e">
        <f t="shared" si="0"/>
        <v>#DIV/0!</v>
      </c>
    </row>
    <row r="34" spans="1:8">
      <c r="A34" s="380" t="s">
        <v>620</v>
      </c>
      <c r="B34" s="40" t="s">
        <v>865</v>
      </c>
      <c r="C34" s="204">
        <v>73.099999999999994</v>
      </c>
      <c r="D34" s="204">
        <v>60</v>
      </c>
      <c r="E34" s="299">
        <v>0</v>
      </c>
      <c r="F34" s="306" t="e">
        <f t="shared" si="2"/>
        <v>#DIV/0!</v>
      </c>
      <c r="G34" s="437">
        <v>0</v>
      </c>
      <c r="H34" s="205" t="e">
        <f t="shared" si="0"/>
        <v>#DIV/0!</v>
      </c>
    </row>
    <row r="35" spans="1:8">
      <c r="A35" s="203"/>
      <c r="B35" s="40"/>
      <c r="C35" s="204"/>
      <c r="D35" s="204"/>
      <c r="E35" s="299"/>
      <c r="F35" s="306">
        <f t="shared" ref="F35" si="3">E35*D35</f>
        <v>0</v>
      </c>
      <c r="G35" s="437"/>
      <c r="H35" s="205">
        <f t="shared" ref="H35" si="4">G35*F35</f>
        <v>0</v>
      </c>
    </row>
    <row r="37" spans="1:8" s="59" customFormat="1" ht="12.6">
      <c r="A37" s="101" t="s">
        <v>9</v>
      </c>
      <c r="B37" s="206"/>
      <c r="C37" s="206"/>
      <c r="D37" s="206"/>
      <c r="E37" s="206"/>
      <c r="F37" s="307" t="e">
        <f>SUM(F11:F35)</f>
        <v>#DIV/0!</v>
      </c>
      <c r="G37" s="206"/>
      <c r="H37" s="179" t="e">
        <f>SUM(H11:H36)</f>
        <v>#DIV/0!</v>
      </c>
    </row>
  </sheetData>
  <pageMargins left="0.59375" right="0.7" top="0.75" bottom="0.75" header="0.3" footer="0.3"/>
  <pageSetup paperSize="9" scale="99" fitToHeight="0" orientation="landscape"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F54"/>
  <sheetViews>
    <sheetView showGridLines="0" showZeros="0" zoomScale="96" zoomScaleNormal="96" zoomScaleSheetLayoutView="75" zoomScalePageLayoutView="50" workbookViewId="0">
      <pane ySplit="9" topLeftCell="A10" activePane="bottomLeft" state="frozen"/>
      <selection activeCell="B1" sqref="B1"/>
      <selection pane="bottomLeft" activeCell="D9" sqref="D9"/>
    </sheetView>
  </sheetViews>
  <sheetFormatPr defaultColWidth="11.44140625" defaultRowHeight="13.2"/>
  <cols>
    <col min="1" max="1" width="39" style="3" customWidth="1"/>
    <col min="2" max="2" width="20.33203125" style="3" customWidth="1"/>
    <col min="3" max="6" width="17.5546875" style="3" customWidth="1"/>
    <col min="7" max="16384" width="11.44140625" style="3"/>
  </cols>
  <sheetData>
    <row r="1" spans="1:6" ht="13.8">
      <c r="A1" s="298" t="s">
        <v>22</v>
      </c>
      <c r="B1" s="208"/>
      <c r="C1" s="208"/>
      <c r="D1" s="209"/>
    </row>
    <row r="3" spans="1:6" ht="15.6">
      <c r="A3" s="26" t="str">
        <f>'2-Kosten per locatie'!A3</f>
        <v>Naam opdrachtgever</v>
      </c>
      <c r="B3" s="52" t="str">
        <f>'2-Kosten per locatie'!B3</f>
        <v>Stichting Christelijk Onderwijs Haaglanden</v>
      </c>
      <c r="C3" s="210"/>
      <c r="D3" s="210"/>
    </row>
    <row r="4" spans="1:6" ht="15">
      <c r="A4" s="26" t="str">
        <f>'2-Kosten per locatie'!A4</f>
        <v>Calculatie onderdeel</v>
      </c>
      <c r="B4" s="52" t="str">
        <f ca="1">MID(CELL("bestandsnaam",$C$9),SEARCH("]",CELL("bestandsnaam",$C$9),1)+1,256)</f>
        <v>9-Afroepprijs</v>
      </c>
      <c r="C4" s="211"/>
      <c r="D4" s="212"/>
      <c r="E4" s="348"/>
    </row>
    <row r="5" spans="1:6" ht="15">
      <c r="A5" s="26" t="str">
        <f>'2-Kosten per locatie'!A5</f>
        <v>Gebouw/plaats</v>
      </c>
      <c r="B5" s="52" t="str">
        <f>'2-Kosten per locatie'!B5</f>
        <v>Den Haag</v>
      </c>
      <c r="C5" s="211"/>
      <c r="D5" s="212"/>
      <c r="E5" s="348"/>
    </row>
    <row r="6" spans="1:6" ht="15">
      <c r="A6" s="26" t="str">
        <f>'2-Kosten per locatie'!A6</f>
        <v>Referentie nummer</v>
      </c>
      <c r="B6" s="52" t="str">
        <f>'2-Kosten per locatie'!B6</f>
        <v>SCOH-EA-DK-RT-2023</v>
      </c>
      <c r="C6" s="211"/>
      <c r="D6" s="442"/>
      <c r="E6" s="348"/>
    </row>
    <row r="7" spans="1:6" ht="15">
      <c r="A7" s="26" t="str">
        <f>'2-Kosten per locatie'!A7</f>
        <v>Naam dienstverlener</v>
      </c>
      <c r="B7" s="52">
        <f>'2-Kosten per locatie'!B7</f>
        <v>0</v>
      </c>
      <c r="C7" s="211"/>
      <c r="D7" s="212"/>
      <c r="E7" s="348"/>
    </row>
    <row r="8" spans="1:6" ht="15">
      <c r="A8" s="26" t="str">
        <f>'2-Kosten per locatie'!A8</f>
        <v>Prijspeil</v>
      </c>
      <c r="B8" s="417">
        <f>'2-Kosten per locatie'!B8</f>
        <v>45292</v>
      </c>
      <c r="C8" s="211"/>
      <c r="D8" s="212"/>
    </row>
    <row r="9" spans="1:6" ht="15">
      <c r="A9" s="19"/>
      <c r="B9" s="213"/>
      <c r="C9" s="211"/>
      <c r="D9" s="212"/>
    </row>
    <row r="10" spans="1:6" ht="15">
      <c r="A10" s="235" t="s">
        <v>145</v>
      </c>
      <c r="B10" s="236"/>
      <c r="C10" s="236"/>
      <c r="D10" s="237"/>
      <c r="E10" s="237"/>
      <c r="F10" s="238"/>
    </row>
    <row r="12" spans="1:6">
      <c r="A12" s="219"/>
      <c r="B12" s="220"/>
      <c r="C12" s="498" t="s">
        <v>113</v>
      </c>
      <c r="D12" s="499"/>
      <c r="E12" s="499"/>
      <c r="F12" s="500"/>
    </row>
    <row r="13" spans="1:6">
      <c r="A13" s="221" t="s">
        <v>47</v>
      </c>
      <c r="B13" s="221" t="s">
        <v>12</v>
      </c>
      <c r="C13" s="222" t="s">
        <v>109</v>
      </c>
      <c r="D13" s="204" t="s">
        <v>110</v>
      </c>
      <c r="E13" s="204" t="s">
        <v>111</v>
      </c>
      <c r="F13" s="204" t="s">
        <v>112</v>
      </c>
    </row>
    <row r="14" spans="1:6" ht="13.8">
      <c r="A14" s="214" t="s">
        <v>217</v>
      </c>
      <c r="B14" s="214" t="s">
        <v>32</v>
      </c>
      <c r="C14" s="303">
        <v>0</v>
      </c>
      <c r="D14" s="303">
        <v>0</v>
      </c>
      <c r="E14" s="303">
        <v>0</v>
      </c>
      <c r="F14" s="303">
        <v>0</v>
      </c>
    </row>
    <row r="15" spans="1:6" ht="13.8">
      <c r="A15" s="214" t="s">
        <v>216</v>
      </c>
      <c r="B15" s="214" t="s">
        <v>32</v>
      </c>
      <c r="C15" s="303">
        <v>0</v>
      </c>
      <c r="D15" s="303">
        <v>0</v>
      </c>
      <c r="E15" s="303">
        <v>0</v>
      </c>
      <c r="F15" s="303">
        <v>0</v>
      </c>
    </row>
    <row r="16" spans="1:6" ht="13.8">
      <c r="A16" s="214" t="s">
        <v>69</v>
      </c>
      <c r="B16" s="214" t="s">
        <v>33</v>
      </c>
      <c r="C16" s="303">
        <v>0</v>
      </c>
      <c r="D16" s="303">
        <v>0</v>
      </c>
      <c r="E16" s="303">
        <v>0</v>
      </c>
      <c r="F16" s="303">
        <v>0</v>
      </c>
    </row>
    <row r="17" spans="1:6" ht="13.8">
      <c r="A17" s="221" t="s">
        <v>70</v>
      </c>
      <c r="B17" s="301"/>
      <c r="C17" s="303">
        <v>0</v>
      </c>
      <c r="D17" s="303">
        <v>0</v>
      </c>
      <c r="E17" s="303">
        <v>0</v>
      </c>
      <c r="F17" s="303">
        <v>0</v>
      </c>
    </row>
    <row r="18" spans="1:6" ht="13.8">
      <c r="A18" s="221" t="s">
        <v>8</v>
      </c>
      <c r="B18" s="301"/>
      <c r="C18" s="303">
        <v>0</v>
      </c>
      <c r="D18" s="303">
        <v>0</v>
      </c>
      <c r="E18" s="303">
        <v>0</v>
      </c>
      <c r="F18" s="303">
        <v>0</v>
      </c>
    </row>
    <row r="19" spans="1:6">
      <c r="A19" s="226"/>
      <c r="B19" s="227"/>
      <c r="C19" s="227"/>
      <c r="D19" s="226"/>
    </row>
    <row r="20" spans="1:6" ht="15">
      <c r="A20" s="235" t="s">
        <v>146</v>
      </c>
      <c r="B20" s="236"/>
      <c r="C20" s="236"/>
      <c r="D20" s="236"/>
      <c r="E20" s="236"/>
      <c r="F20" s="239"/>
    </row>
    <row r="21" spans="1:6">
      <c r="A21" s="216"/>
      <c r="B21" s="216"/>
      <c r="C21" s="216"/>
      <c r="D21" s="216"/>
    </row>
    <row r="22" spans="1:6" ht="26.4">
      <c r="A22" s="228" t="s">
        <v>47</v>
      </c>
      <c r="B22" s="229" t="s">
        <v>12</v>
      </c>
      <c r="C22" s="224"/>
      <c r="D22" s="225"/>
      <c r="E22" s="230" t="s">
        <v>107</v>
      </c>
      <c r="F22" s="231" t="s">
        <v>108</v>
      </c>
    </row>
    <row r="23" spans="1:6" ht="13.8">
      <c r="A23" s="214" t="s">
        <v>147</v>
      </c>
      <c r="B23" s="301" t="s">
        <v>18</v>
      </c>
      <c r="C23" s="302"/>
      <c r="D23" s="302"/>
      <c r="E23" s="303">
        <v>0</v>
      </c>
      <c r="F23" s="303">
        <v>0</v>
      </c>
    </row>
    <row r="24" spans="1:6" ht="13.8">
      <c r="A24" s="214" t="s">
        <v>148</v>
      </c>
      <c r="B24" s="301" t="s">
        <v>18</v>
      </c>
      <c r="C24" s="304"/>
      <c r="D24" s="304"/>
      <c r="E24" s="303">
        <v>0</v>
      </c>
      <c r="F24" s="303">
        <v>0</v>
      </c>
    </row>
    <row r="25" spans="1:6" ht="13.8">
      <c r="A25" s="214" t="s">
        <v>149</v>
      </c>
      <c r="B25" s="301" t="s">
        <v>18</v>
      </c>
      <c r="C25" s="305"/>
      <c r="D25" s="304"/>
      <c r="E25" s="303">
        <v>0</v>
      </c>
      <c r="F25" s="303">
        <v>0</v>
      </c>
    </row>
    <row r="26" spans="1:6" ht="13.8">
      <c r="A26" s="214" t="s">
        <v>190</v>
      </c>
      <c r="B26" s="301" t="s">
        <v>18</v>
      </c>
      <c r="C26" s="305"/>
      <c r="D26" s="304"/>
      <c r="E26" s="303">
        <v>0</v>
      </c>
      <c r="F26" s="303">
        <v>0</v>
      </c>
    </row>
    <row r="27" spans="1:6" ht="13.8">
      <c r="A27" s="214" t="s">
        <v>191</v>
      </c>
      <c r="B27" s="301" t="s">
        <v>18</v>
      </c>
      <c r="C27" s="305"/>
      <c r="D27" s="304"/>
      <c r="E27" s="303">
        <v>0</v>
      </c>
      <c r="F27" s="303">
        <v>0</v>
      </c>
    </row>
    <row r="29" spans="1:6" ht="13.8">
      <c r="A29" s="214" t="s">
        <v>907</v>
      </c>
      <c r="B29" s="461" t="s">
        <v>908</v>
      </c>
      <c r="C29" s="462"/>
      <c r="D29" s="463"/>
      <c r="E29" s="303">
        <v>0</v>
      </c>
      <c r="F29" s="303">
        <v>0</v>
      </c>
    </row>
    <row r="31" spans="1:6" ht="15">
      <c r="A31" s="235" t="s">
        <v>150</v>
      </c>
      <c r="B31" s="236"/>
      <c r="C31" s="236"/>
      <c r="D31" s="236"/>
      <c r="E31" s="236"/>
      <c r="F31" s="239"/>
    </row>
    <row r="32" spans="1:6" ht="13.8">
      <c r="A32" s="223"/>
      <c r="B32" s="215"/>
      <c r="C32" s="215"/>
      <c r="D32" s="208"/>
    </row>
    <row r="33" spans="1:6">
      <c r="A33" s="221" t="s">
        <v>47</v>
      </c>
      <c r="B33" s="219" t="s">
        <v>12</v>
      </c>
      <c r="C33" s="216"/>
      <c r="D33" s="216"/>
      <c r="E33" s="216"/>
      <c r="F33" s="232" t="s">
        <v>114</v>
      </c>
    </row>
    <row r="34" spans="1:6" ht="13.8">
      <c r="A34" s="214" t="s">
        <v>151</v>
      </c>
      <c r="B34" s="217" t="s">
        <v>115</v>
      </c>
      <c r="C34" s="217"/>
      <c r="D34" s="217"/>
      <c r="E34" s="217"/>
      <c r="F34" s="303">
        <v>0</v>
      </c>
    </row>
    <row r="35" spans="1:6" ht="13.8">
      <c r="A35" s="214" t="s">
        <v>151</v>
      </c>
      <c r="B35" s="217" t="s">
        <v>117</v>
      </c>
      <c r="C35" s="217"/>
      <c r="D35" s="217"/>
      <c r="E35" s="217"/>
      <c r="F35" s="303">
        <v>0</v>
      </c>
    </row>
    <row r="36" spans="1:6" ht="13.8">
      <c r="A36" s="214" t="s">
        <v>151</v>
      </c>
      <c r="B36" s="217" t="s">
        <v>116</v>
      </c>
      <c r="C36" s="217"/>
      <c r="D36" s="217"/>
      <c r="E36" s="217"/>
      <c r="F36" s="303">
        <v>0</v>
      </c>
    </row>
    <row r="37" spans="1:6" ht="13.8">
      <c r="A37" s="214" t="s">
        <v>131</v>
      </c>
      <c r="B37" s="217" t="s">
        <v>115</v>
      </c>
      <c r="C37" s="217"/>
      <c r="D37" s="217"/>
      <c r="E37" s="217"/>
      <c r="F37" s="303">
        <v>0</v>
      </c>
    </row>
    <row r="38" spans="1:6" s="17" customFormat="1"/>
    <row r="39" spans="1:6" s="17" customFormat="1" ht="15">
      <c r="A39" s="240" t="s">
        <v>155</v>
      </c>
      <c r="B39" s="239"/>
    </row>
    <row r="40" spans="1:6" s="17" customFormat="1">
      <c r="A40" s="221" t="s">
        <v>152</v>
      </c>
      <c r="B40" s="233" t="s">
        <v>114</v>
      </c>
    </row>
    <row r="41" spans="1:6" s="17" customFormat="1" ht="13.8">
      <c r="A41" s="214" t="s">
        <v>153</v>
      </c>
      <c r="B41" s="303">
        <v>0</v>
      </c>
    </row>
    <row r="42" spans="1:6" s="17" customFormat="1" ht="13.8">
      <c r="A42" s="214" t="s">
        <v>154</v>
      </c>
      <c r="B42" s="303">
        <v>0</v>
      </c>
    </row>
    <row r="43" spans="1:6" s="17" customFormat="1">
      <c r="A43" s="215"/>
      <c r="B43" s="215"/>
    </row>
    <row r="44" spans="1:6" ht="15">
      <c r="A44" s="234" t="s">
        <v>2</v>
      </c>
      <c r="B44" s="208"/>
      <c r="C44" s="208"/>
      <c r="D44" s="215"/>
    </row>
    <row r="45" spans="1:6">
      <c r="A45" s="215" t="s">
        <v>36</v>
      </c>
    </row>
    <row r="46" spans="1:6" ht="13.8">
      <c r="A46" s="215" t="s">
        <v>156</v>
      </c>
      <c r="B46" s="208"/>
      <c r="C46" s="208"/>
      <c r="D46" s="215"/>
    </row>
    <row r="47" spans="1:6" ht="12.75" customHeight="1">
      <c r="A47" s="215"/>
      <c r="B47" s="208"/>
      <c r="C47" s="208"/>
      <c r="D47" s="215"/>
    </row>
    <row r="48" spans="1:6" ht="13.8">
      <c r="A48" s="215"/>
      <c r="B48" s="208"/>
      <c r="C48" s="208"/>
      <c r="D48" s="215"/>
    </row>
    <row r="49" spans="1:4" ht="13.8">
      <c r="A49" s="215"/>
      <c r="B49" s="208"/>
      <c r="C49" s="208"/>
      <c r="D49" s="215"/>
    </row>
    <row r="51" spans="1:4" ht="13.8">
      <c r="A51" s="218"/>
      <c r="B51" s="208"/>
      <c r="C51" s="208"/>
      <c r="D51" s="208"/>
    </row>
    <row r="52" spans="1:4">
      <c r="A52" s="218"/>
    </row>
    <row r="53" spans="1:4">
      <c r="A53" s="218"/>
    </row>
    <row r="54" spans="1:4">
      <c r="A54" s="218"/>
    </row>
  </sheetData>
  <mergeCells count="1">
    <mergeCell ref="C12:F12"/>
  </mergeCells>
  <phoneticPr fontId="13"/>
  <conditionalFormatting sqref="E19:F27 B41:B42">
    <cfRule type="cellIs" dxfId="2" priority="3" stopIfTrue="1" operator="equal">
      <formula>"nvt"</formula>
    </cfRule>
  </conditionalFormatting>
  <conditionalFormatting sqref="E29:F29">
    <cfRule type="cellIs" dxfId="1" priority="2" stopIfTrue="1" operator="equal">
      <formula>"nvt"</formula>
    </cfRule>
  </conditionalFormatting>
  <conditionalFormatting sqref="F34:F37">
    <cfRule type="cellIs" dxfId="0" priority="1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6" ma:contentTypeDescription="Een nieuw document maken." ma:contentTypeScope="" ma:versionID="b5d3076c709f49fc47cb914b2d7754dd">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564dbe3c1b8ef1f6a09edebfb26d7a2c"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Props1.xml><?xml version="1.0" encoding="utf-8"?>
<ds:datastoreItem xmlns:ds="http://schemas.openxmlformats.org/officeDocument/2006/customXml" ds:itemID="{CF43AD85-89EE-4867-997C-BDBE8F4669E8}">
  <ds:schemaRefs>
    <ds:schemaRef ds:uri="http://schemas.microsoft.com/sharepoint/v3/contenttype/forms"/>
  </ds:schemaRefs>
</ds:datastoreItem>
</file>

<file path=customXml/itemProps2.xml><?xml version="1.0" encoding="utf-8"?>
<ds:datastoreItem xmlns:ds="http://schemas.openxmlformats.org/officeDocument/2006/customXml" ds:itemID="{B94B687A-C802-4BFC-BA04-3FDF290497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5279E3-0558-42EA-983D-62386B45515C}">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11</vt:i4>
      </vt:variant>
      <vt:variant>
        <vt:lpstr>Benoemde bereiken</vt:lpstr>
      </vt:variant>
      <vt:variant>
        <vt:i4>17</vt:i4>
      </vt:variant>
    </vt:vector>
  </HeadingPairs>
  <TitlesOfParts>
    <vt:vector size="28" baseType="lpstr">
      <vt:lpstr>1-Uitgangspunten</vt:lpstr>
      <vt:lpstr>2-Kosten per locatie</vt:lpstr>
      <vt:lpstr>3-Productie normen</vt:lpstr>
      <vt:lpstr>4-Basis ruimtestaat</vt:lpstr>
      <vt:lpstr>5-Premies en opslagen</vt:lpstr>
      <vt:lpstr>6-Opbouw uurtarief productie</vt:lpstr>
      <vt:lpstr>7-Opbouw uurtarief toezicht</vt:lpstr>
      <vt:lpstr>8-Additionele kosten</vt:lpstr>
      <vt:lpstr>9-Afroepprijs</vt:lpstr>
      <vt:lpstr>10-Glasbewassing</vt:lpstr>
      <vt:lpstr>11-Sanitaire voorzieningen</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'4-Basis ruimtestaat'!Afdrukbereik</vt:lpstr>
      <vt:lpstr>'5-Premies en opslagen'!Afdrukbereik</vt:lpstr>
      <vt:lpstr>'6-Opbouw uurtarief productie'!Afdrukbereik</vt:lpstr>
      <vt:lpstr>'9-Afroepprijs'!Afdrukbereik</vt:lpstr>
      <vt:lpstr>'10-Glasbewassing'!Afdruktitels</vt:lpstr>
      <vt:lpstr>'11-Sanitaire voorzieningen'!Afdruktitels</vt:lpstr>
      <vt:lpstr>'2-Kosten per locatie'!Afdruktitels</vt:lpstr>
      <vt:lpstr>'4-Basis ruimtestaat'!Afdruktitels</vt:lpstr>
      <vt:lpstr>'6-Opbouw uurtarief productie'!Afdruktitels</vt:lpstr>
      <vt:lpstr>'9-Afroepprijs'!Afdruktitels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Rob Toorenburgh</cp:lastModifiedBy>
  <cp:lastPrinted>2021-08-10T10:52:39Z</cp:lastPrinted>
  <dcterms:created xsi:type="dcterms:W3CDTF">1999-10-05T12:28:40Z</dcterms:created>
  <dcterms:modified xsi:type="dcterms:W3CDTF">2023-10-23T11:52:25Z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