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Z\Vastgoed, Huisvesting &amp; Facilities\PROJECTEN LOCATIE OVERSTIJGEND\2021 B&amp;T\3. Prijzenblad\"/>
    </mc:Choice>
  </mc:AlternateContent>
  <xr:revisionPtr revIDLastSave="0" documentId="13_ncr:1_{AAFBB504-C93F-4BDA-B5F9-DEA5CB0A18EE}" xr6:coauthVersionLast="47" xr6:coauthVersionMax="47" xr10:uidLastSave="{00000000-0000-0000-0000-000000000000}"/>
  <bookViews>
    <workbookView xWindow="-110" yWindow="-110" windowWidth="19420" windowHeight="10420" tabRatio="654" xr2:uid="{08AC4DED-B45E-42DD-A1CB-4D7281F0435D}"/>
  </bookViews>
  <sheets>
    <sheet name="Uurtarieven e.d." sheetId="4" r:id="rId1"/>
    <sheet name="Dakveiligheid Noord" sheetId="8" r:id="rId2"/>
    <sheet name="Dakveiligheid Zuid" sheetId="10" r:id="rId3"/>
    <sheet name="MJOP Noord" sheetId="9" r:id="rId4"/>
    <sheet name="MJOP Zuid" sheetId="11" r:id="rId5"/>
    <sheet name="Totaal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1" l="1"/>
  <c r="B10" i="1" s="1"/>
  <c r="F13" i="9"/>
  <c r="B9" i="1" s="1"/>
  <c r="B8" i="1"/>
  <c r="B7" i="1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3" i="4"/>
  <c r="E104" i="4"/>
  <c r="E105" i="4"/>
  <c r="E106" i="4"/>
  <c r="E107" i="4"/>
  <c r="E108" i="4"/>
  <c r="E109" i="4"/>
  <c r="E79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9" i="4"/>
  <c r="E70" i="4"/>
  <c r="E71" i="4"/>
  <c r="E72" i="4"/>
  <c r="E73" i="4"/>
  <c r="E74" i="4"/>
  <c r="E75" i="4"/>
  <c r="E45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D82" i="4"/>
  <c r="D83" i="4"/>
  <c r="D84" i="4"/>
  <c r="F84" i="4" s="1"/>
  <c r="D85" i="4"/>
  <c r="D86" i="4"/>
  <c r="D87" i="4"/>
  <c r="D88" i="4"/>
  <c r="D89" i="4"/>
  <c r="D49" i="4"/>
  <c r="D50" i="4"/>
  <c r="D51" i="4"/>
  <c r="D52" i="4"/>
  <c r="D53" i="4"/>
  <c r="D94" i="4"/>
  <c r="D59" i="4"/>
  <c r="D60" i="4"/>
  <c r="F115" i="4"/>
  <c r="D103" i="4"/>
  <c r="D104" i="4"/>
  <c r="D105" i="4"/>
  <c r="D106" i="4"/>
  <c r="D107" i="4"/>
  <c r="F107" i="4" s="1"/>
  <c r="D108" i="4"/>
  <c r="D109" i="4"/>
  <c r="D80" i="4"/>
  <c r="D81" i="4"/>
  <c r="F81" i="4" s="1"/>
  <c r="D90" i="4"/>
  <c r="D91" i="4"/>
  <c r="D92" i="4"/>
  <c r="F92" i="4" s="1"/>
  <c r="D93" i="4"/>
  <c r="D95" i="4"/>
  <c r="D96" i="4"/>
  <c r="D97" i="4"/>
  <c r="D98" i="4"/>
  <c r="D99" i="4"/>
  <c r="D100" i="4"/>
  <c r="D101" i="4"/>
  <c r="D79" i="4"/>
  <c r="F79" i="4" s="1"/>
  <c r="D46" i="4"/>
  <c r="F46" i="4" s="1"/>
  <c r="D47" i="4"/>
  <c r="F47" i="4" s="1"/>
  <c r="D48" i="4"/>
  <c r="F48" i="4" s="1"/>
  <c r="D54" i="4"/>
  <c r="D55" i="4"/>
  <c r="D56" i="4"/>
  <c r="F56" i="4" s="1"/>
  <c r="D57" i="4"/>
  <c r="D58" i="4"/>
  <c r="F58" i="4" s="1"/>
  <c r="D61" i="4"/>
  <c r="D62" i="4"/>
  <c r="D63" i="4"/>
  <c r="D64" i="4"/>
  <c r="D65" i="4"/>
  <c r="D66" i="4"/>
  <c r="F66" i="4" s="1"/>
  <c r="D67" i="4"/>
  <c r="D69" i="4"/>
  <c r="D70" i="4"/>
  <c r="D71" i="4"/>
  <c r="D72" i="4"/>
  <c r="D73" i="4"/>
  <c r="D74" i="4"/>
  <c r="D75" i="4"/>
  <c r="D45" i="4"/>
  <c r="F45" i="4" s="1"/>
  <c r="F12" i="4"/>
  <c r="F13" i="4"/>
  <c r="F35" i="4"/>
  <c r="F36" i="4"/>
  <c r="F37" i="4"/>
  <c r="F38" i="4"/>
  <c r="F39" i="4"/>
  <c r="F40" i="4"/>
  <c r="F41" i="4"/>
  <c r="F116" i="4"/>
  <c r="F117" i="4"/>
  <c r="F11" i="4"/>
  <c r="F109" i="4" l="1"/>
  <c r="F108" i="4"/>
  <c r="F73" i="4"/>
  <c r="F71" i="4"/>
  <c r="F70" i="4"/>
  <c r="F67" i="4"/>
  <c r="F100" i="4"/>
  <c r="F99" i="4"/>
  <c r="F64" i="4"/>
  <c r="F62" i="4"/>
  <c r="F96" i="4"/>
  <c r="F60" i="4"/>
  <c r="F91" i="4"/>
  <c r="F89" i="4"/>
  <c r="F52" i="4"/>
  <c r="F51" i="4"/>
  <c r="F50" i="4"/>
  <c r="F83" i="4"/>
  <c r="F95" i="4"/>
  <c r="F57" i="4"/>
  <c r="F101" i="4"/>
  <c r="F53" i="4"/>
  <c r="F86" i="4"/>
  <c r="F94" i="4"/>
  <c r="F74" i="4"/>
  <c r="F65" i="4"/>
  <c r="F55" i="4"/>
  <c r="F54" i="4"/>
  <c r="F103" i="4"/>
  <c r="F72" i="4"/>
  <c r="F63" i="4"/>
  <c r="F97" i="4"/>
  <c r="F49" i="4"/>
  <c r="F98" i="4"/>
  <c r="F88" i="4"/>
  <c r="F93" i="4"/>
  <c r="F87" i="4"/>
  <c r="F105" i="4"/>
  <c r="F85" i="4"/>
  <c r="F106" i="4"/>
  <c r="F90" i="4"/>
  <c r="F104" i="4"/>
  <c r="F80" i="4"/>
  <c r="F82" i="4"/>
  <c r="F75" i="4"/>
  <c r="F61" i="4"/>
  <c r="F59" i="4"/>
  <c r="F69" i="4"/>
  <c r="F118" i="4"/>
  <c r="F111" i="4" l="1"/>
  <c r="E122" i="4" l="1"/>
  <c r="F122" i="4" s="1"/>
  <c r="E125" i="4"/>
  <c r="F125" i="4" s="1"/>
  <c r="E123" i="4"/>
  <c r="F123" i="4" s="1"/>
  <c r="E124" i="4"/>
  <c r="F124" i="4" s="1"/>
  <c r="F126" i="4" l="1"/>
  <c r="F129" i="4" l="1"/>
  <c r="B6" i="1" l="1"/>
  <c r="B12" i="1" s="1"/>
</calcChain>
</file>

<file path=xl/sharedStrings.xml><?xml version="1.0" encoding="utf-8"?>
<sst xmlns="http://schemas.openxmlformats.org/spreadsheetml/2006/main" count="264" uniqueCount="187">
  <si>
    <t>1.</t>
  </si>
  <si>
    <t>A</t>
  </si>
  <si>
    <t>B</t>
  </si>
  <si>
    <t>C = A*B</t>
  </si>
  <si>
    <t>1.1</t>
  </si>
  <si>
    <t>1.1.1</t>
  </si>
  <si>
    <t>Allround servicetechnicus</t>
  </si>
  <si>
    <t>1.1.2</t>
  </si>
  <si>
    <t>Werkvoorbereider</t>
  </si>
  <si>
    <t>1.1.3</t>
  </si>
  <si>
    <t>1.1.4</t>
  </si>
  <si>
    <t>Uitvoerder</t>
  </si>
  <si>
    <t>1.2</t>
  </si>
  <si>
    <t>1.2.1</t>
  </si>
  <si>
    <t>1.2.3</t>
  </si>
  <si>
    <t>1.2.4</t>
  </si>
  <si>
    <t>1.3</t>
  </si>
  <si>
    <t>1.3.1</t>
  </si>
  <si>
    <t>1.3.3</t>
  </si>
  <si>
    <t>1.3.4</t>
  </si>
  <si>
    <t>2.</t>
  </si>
  <si>
    <t>2.1</t>
  </si>
  <si>
    <t>Calculatieschema</t>
  </si>
  <si>
    <t>2.1.2</t>
  </si>
  <si>
    <t>Netto materiaal, stukprijs &lt; €10.000</t>
  </si>
  <si>
    <t>2.1.3</t>
  </si>
  <si>
    <t>Netto materiaal, stukprijs ≥ € 10.000</t>
  </si>
  <si>
    <t>3.</t>
  </si>
  <si>
    <t>Verrekenprijzen</t>
  </si>
  <si>
    <t>3.1</t>
  </si>
  <si>
    <t>3.1.1</t>
  </si>
  <si>
    <t>Winst &amp; risico</t>
  </si>
  <si>
    <t>naar totaalblad</t>
  </si>
  <si>
    <t>1.1.5</t>
  </si>
  <si>
    <t>1.1.6</t>
  </si>
  <si>
    <t>Stucadoor</t>
  </si>
  <si>
    <t>1.1.7</t>
  </si>
  <si>
    <t>Tegelzetter</t>
  </si>
  <si>
    <t>1.1.8</t>
  </si>
  <si>
    <t>1.1.9</t>
  </si>
  <si>
    <t>Glaszetter</t>
  </si>
  <si>
    <t>1.1.10</t>
  </si>
  <si>
    <t>1.1.11</t>
  </si>
  <si>
    <t>Opruimer</t>
  </si>
  <si>
    <t>1.2.2</t>
  </si>
  <si>
    <t>1.2.5</t>
  </si>
  <si>
    <t>1.2.6</t>
  </si>
  <si>
    <t>1.2.7</t>
  </si>
  <si>
    <t>1.2.8</t>
  </si>
  <si>
    <t>1.2.9</t>
  </si>
  <si>
    <t>1.2.10</t>
  </si>
  <si>
    <t>1.2.11</t>
  </si>
  <si>
    <t>1.3.2</t>
  </si>
  <si>
    <t>1.3.5</t>
  </si>
  <si>
    <t>1.3.6</t>
  </si>
  <si>
    <t>1.3.7</t>
  </si>
  <si>
    <t>1.3.8</t>
  </si>
  <si>
    <t>1.3.9</t>
  </si>
  <si>
    <t>1.3.10</t>
  </si>
  <si>
    <t>1.3.11</t>
  </si>
  <si>
    <t>2.1.1</t>
  </si>
  <si>
    <t>3.1.2</t>
  </si>
  <si>
    <t>3.1.3</t>
  </si>
  <si>
    <t>3.1.4</t>
  </si>
  <si>
    <t>WERKBLAD</t>
  </si>
  <si>
    <t xml:space="preserve">NAAM INSCHRIJVER: </t>
  </si>
  <si>
    <t>Totaal</t>
  </si>
  <si>
    <t>Bedragen excl. btw, 
prijspeil 2021</t>
  </si>
  <si>
    <t xml:space="preserve">Keuringsassistentie </t>
  </si>
  <si>
    <t>Regievoerder</t>
  </si>
  <si>
    <t>Schilder</t>
  </si>
  <si>
    <t>Timmerman</t>
  </si>
  <si>
    <t>Loodgieter</t>
  </si>
  <si>
    <t>Monteur valveiligheid</t>
  </si>
  <si>
    <t>Monteur lichtwering</t>
  </si>
  <si>
    <t>Stratenmaker</t>
  </si>
  <si>
    <t>Monteur straatmeubiliar</t>
  </si>
  <si>
    <t>Calculator</t>
  </si>
  <si>
    <t>Constructeur</t>
  </si>
  <si>
    <t>Interieurbouwer</t>
  </si>
  <si>
    <t>Monteur gevel</t>
  </si>
  <si>
    <t>Metselaar/ voeger</t>
  </si>
  <si>
    <t>Monteur kitwerk in- en extern</t>
  </si>
  <si>
    <t>Monteur plafond en wanden</t>
  </si>
  <si>
    <t>1.1.12</t>
  </si>
  <si>
    <t>1.1.13</t>
  </si>
  <si>
    <t>1.1.14</t>
  </si>
  <si>
    <t>1.1.15</t>
  </si>
  <si>
    <t>1.1.16</t>
  </si>
  <si>
    <t>1.1.17</t>
  </si>
  <si>
    <t>1.1.18</t>
  </si>
  <si>
    <t>1.1.19</t>
  </si>
  <si>
    <t>1.1.20</t>
  </si>
  <si>
    <t>1.2.12</t>
  </si>
  <si>
    <t>1.2.13</t>
  </si>
  <si>
    <t>1.2.14</t>
  </si>
  <si>
    <t>1.2.15</t>
  </si>
  <si>
    <t>1.2.16</t>
  </si>
  <si>
    <t>1.2.17</t>
  </si>
  <si>
    <t>1.2.18</t>
  </si>
  <si>
    <t>1.2.19</t>
  </si>
  <si>
    <t>1.2.20</t>
  </si>
  <si>
    <t>1.1.21</t>
  </si>
  <si>
    <t>1.1.22</t>
  </si>
  <si>
    <t>1.1.23</t>
  </si>
  <si>
    <t>1.1.24</t>
  </si>
  <si>
    <t>1.1.25</t>
  </si>
  <si>
    <t>1.1.26</t>
  </si>
  <si>
    <t>1.1.27</t>
  </si>
  <si>
    <t>1.2.21</t>
  </si>
  <si>
    <t>1.2.22</t>
  </si>
  <si>
    <t>1.2.23</t>
  </si>
  <si>
    <t>1.2.24</t>
  </si>
  <si>
    <t>1.2.25</t>
  </si>
  <si>
    <t>1.2.26</t>
  </si>
  <si>
    <t>1.2.27</t>
  </si>
  <si>
    <t>1.3.12</t>
  </si>
  <si>
    <t>1.3.13</t>
  </si>
  <si>
    <t>1.3.14</t>
  </si>
  <si>
    <t>1.3.15</t>
  </si>
  <si>
    <t>1.3.16</t>
  </si>
  <si>
    <t>1.3.17</t>
  </si>
  <si>
    <t>1.3.18</t>
  </si>
  <si>
    <t>1.3.19</t>
  </si>
  <si>
    <t>1.3.20</t>
  </si>
  <si>
    <t>1.3.21</t>
  </si>
  <si>
    <t>1.3.22</t>
  </si>
  <si>
    <t>1.3.23</t>
  </si>
  <si>
    <t>1.3.24</t>
  </si>
  <si>
    <t>1.3.25</t>
  </si>
  <si>
    <t>1.3.26</t>
  </si>
  <si>
    <t>1.3.27</t>
  </si>
  <si>
    <t>Algemene bouwplaatskosten (ABK)</t>
  </si>
  <si>
    <t>Algemene bedrijfskosten (AK)</t>
  </si>
  <si>
    <t>CAR verzekering (Construction All Risk)</t>
  </si>
  <si>
    <t>Materiaal en werkderden toeslagen</t>
  </si>
  <si>
    <t>Loon  (maandag t/m vrijdag tussen 7.00 - 18.00 uur; all-inn uurtarief)</t>
  </si>
  <si>
    <t>Toeslag</t>
  </si>
  <si>
    <t>1.1.28</t>
  </si>
  <si>
    <t>1.2.28</t>
  </si>
  <si>
    <t>1.3.28</t>
  </si>
  <si>
    <t>Totaalbedrag inschrijving</t>
  </si>
  <si>
    <t>Monteur dakveiligheid</t>
  </si>
  <si>
    <t>Inspecteur keuringen en dakveiligheid</t>
  </si>
  <si>
    <t>1.1.29</t>
  </si>
  <si>
    <t>1.1.30</t>
  </si>
  <si>
    <t>1.2.29</t>
  </si>
  <si>
    <t>1.2.30</t>
  </si>
  <si>
    <t>1.3.29</t>
  </si>
  <si>
    <t>1.3.30</t>
  </si>
  <si>
    <t>BIJLAGE 3 - PRIJZENBLAD</t>
  </si>
  <si>
    <t>Dakdekker/ monteur</t>
  </si>
  <si>
    <t>Loon  (maandag t/m vrijdag tussen 18.01 - 6.59 uur; all-inn uurtarief) a 15% van reguliere uren</t>
  </si>
  <si>
    <t>CALCULATIESCHEMA - TOTAAL</t>
  </si>
  <si>
    <t>Loon  (weekeinden en feestdagen; all-inn uurtarief) a 10% van reguliere uren</t>
  </si>
  <si>
    <t>Metaalbewerker</t>
  </si>
  <si>
    <t>CALCULATIESCHEMA UURTARIEVEN  CORRECTIEF, PREVENTIEF EN PROJECTMATIG</t>
  </si>
  <si>
    <r>
      <rPr>
        <b/>
        <sz val="10"/>
        <color rgb="FFFF0000"/>
        <rFont val="Avenir Next LT Pro"/>
        <family val="2"/>
      </rPr>
      <t>Indicatieve</t>
    </r>
    <r>
      <rPr>
        <b/>
        <sz val="10"/>
        <color theme="1"/>
        <rFont val="Avenir Next LT Pro"/>
        <family val="2"/>
      </rPr>
      <t xml:space="preserve"> hoeveelheden</t>
    </r>
  </si>
  <si>
    <r>
      <rPr>
        <b/>
        <sz val="10"/>
        <color rgb="FFFF0000"/>
        <rFont val="Avenir Next LT Pro"/>
        <family val="2"/>
      </rPr>
      <t>Fictieve</t>
    </r>
    <r>
      <rPr>
        <b/>
        <sz val="10"/>
        <color theme="1"/>
        <rFont val="Avenir Next LT Pro"/>
        <family val="2"/>
      </rPr>
      <t xml:space="preserve"> rekenwaarde</t>
    </r>
  </si>
  <si>
    <t xml:space="preserve">Uurtarieven </t>
  </si>
  <si>
    <t>Stelling/ steigerbouwer</t>
  </si>
  <si>
    <t>Vloer- en parketlegger/ parketteur/ stoffeerder</t>
  </si>
  <si>
    <t>Projectcoordinator/ leider</t>
  </si>
  <si>
    <r>
      <rPr>
        <b/>
        <sz val="12"/>
        <color rgb="FFFF0000"/>
        <rFont val="Avenir Next LT Pro"/>
        <family val="2"/>
      </rPr>
      <t xml:space="preserve">Fictief </t>
    </r>
    <r>
      <rPr>
        <b/>
        <sz val="12"/>
        <color theme="1"/>
        <rFont val="Avenir Next LT Pro"/>
        <family val="2"/>
      </rPr>
      <t>totaal</t>
    </r>
  </si>
  <si>
    <r>
      <rPr>
        <sz val="10"/>
        <color rgb="FFFF0000"/>
        <rFont val="Avenir Next LT Pro"/>
        <family val="2"/>
      </rPr>
      <t xml:space="preserve">Fictief </t>
    </r>
    <r>
      <rPr>
        <sz val="10"/>
        <color theme="1"/>
        <rFont val="Avenir Next LT Pro"/>
        <family val="2"/>
      </rPr>
      <t>bedrag uurtarieven e.d.</t>
    </r>
  </si>
  <si>
    <t>Coordinatie vergoeding voor Werk derden: 
Volledige project organisatie wordt verzorgd door de Opdrachtnemer. De opdracht en betaling aan derden wordt rechtsreeks verzorgd door Opdrachtgever.</t>
  </si>
  <si>
    <t>Naar Bijlage 4 Inschrijfbiljet</t>
  </si>
  <si>
    <t>Kosten project Dakveiligheid Noord, excl btw</t>
  </si>
  <si>
    <t>Kosten project Dakveiligheid Zuid, excl btw</t>
  </si>
  <si>
    <t>CALCULATIESCHEMA - DAKVEILIGHEID NOORD</t>
  </si>
  <si>
    <t>CALCULATIESCHEMA - DAKVEILIGHEID ZUID</t>
  </si>
  <si>
    <t>Kosten project MJOP Noord, excl btw</t>
  </si>
  <si>
    <t>CALCULATIESCHEMA - MJOP PROJECT NOORD</t>
  </si>
  <si>
    <t>CALCULATIESCHEMA - MJOP PROJECT ZUID</t>
  </si>
  <si>
    <t>Project Dakveiligheid Noord</t>
  </si>
  <si>
    <t>Project Dakveiligheid Zuid</t>
  </si>
  <si>
    <t>Project MJOP Noord</t>
  </si>
  <si>
    <t>Project MJOP Zuid</t>
  </si>
  <si>
    <t>Gevel metselwerk reinigen</t>
  </si>
  <si>
    <t>Linoleum vervangen</t>
  </si>
  <si>
    <t>Stalen kozijnen vervangen</t>
  </si>
  <si>
    <t>Bitumen overplakken</t>
  </si>
  <si>
    <t>Buitenkozijnen reinigen en waxen</t>
  </si>
  <si>
    <t>Schilderwerk steenachtig dekkend</t>
  </si>
  <si>
    <t>Kosten project MJOP Zuid, excl btw</t>
  </si>
  <si>
    <r>
      <t xml:space="preserve">TOTAALBEDRAG </t>
    </r>
    <r>
      <rPr>
        <b/>
        <sz val="10"/>
        <color rgb="FFFF0000"/>
        <rFont val="Avenir Next LT Pro"/>
        <family val="2"/>
      </rPr>
      <t>exclusief</t>
    </r>
    <r>
      <rPr>
        <b/>
        <sz val="10"/>
        <color theme="1"/>
        <rFont val="Avenir Next LT Pro"/>
        <family val="2"/>
      </rPr>
      <t xml:space="preserve"> btw</t>
    </r>
  </si>
  <si>
    <t>naam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</si>
</sst>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venir Next LT Pro"/>
      <family val="2"/>
    </font>
    <font>
      <b/>
      <sz val="10"/>
      <color theme="1"/>
      <name val="Avenir Next LT Pro"/>
      <family val="2"/>
    </font>
    <font>
      <b/>
      <sz val="10"/>
      <name val="Avenir Next LT Pro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venir Next LT Pro"/>
      <family val="2"/>
    </font>
    <font>
      <sz val="10"/>
      <color rgb="FFFF0000"/>
      <name val="Avenir Next LT Pro"/>
      <family val="2"/>
    </font>
    <font>
      <b/>
      <sz val="10"/>
      <color theme="0"/>
      <name val="Avenir Next LT Pro"/>
      <family val="2"/>
    </font>
    <font>
      <sz val="10"/>
      <name val="Avenir Next LT Pro"/>
      <family val="2"/>
    </font>
    <font>
      <b/>
      <sz val="12"/>
      <color theme="1"/>
      <name val="Avenir Next LT Pro"/>
      <family val="2"/>
    </font>
    <font>
      <b/>
      <sz val="10"/>
      <color rgb="FFFF0000"/>
      <name val="Avenir Next LT Pro"/>
      <family val="2"/>
    </font>
    <font>
      <sz val="12"/>
      <color theme="1"/>
      <name val="Avenir Next LT Pro"/>
      <family val="2"/>
    </font>
    <font>
      <b/>
      <sz val="12"/>
      <color rgb="FFFF0000"/>
      <name val="Avenir Next LT Pro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0" fontId="1" fillId="0" borderId="3" xfId="0" applyFont="1" applyBorder="1"/>
    <xf numFmtId="164" fontId="1" fillId="0" borderId="3" xfId="0" applyNumberFormat="1" applyFont="1" applyBorder="1"/>
    <xf numFmtId="0" fontId="2" fillId="0" borderId="2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10" fontId="2" fillId="2" borderId="1" xfId="0" applyNumberFormat="1" applyFont="1" applyFill="1" applyBorder="1" applyAlignment="1">
      <alignment horizontal="right" vertical="top"/>
    </xf>
    <xf numFmtId="3" fontId="1" fillId="0" borderId="1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0" fontId="1" fillId="0" borderId="0" xfId="0" applyFont="1" applyAlignment="1">
      <alignment vertical="top"/>
    </xf>
    <xf numFmtId="3" fontId="2" fillId="3" borderId="1" xfId="0" applyNumberFormat="1" applyFont="1" applyFill="1" applyBorder="1" applyAlignment="1">
      <alignment horizontal="right" vertical="top" wrapText="1"/>
    </xf>
    <xf numFmtId="164" fontId="2" fillId="3" borderId="1" xfId="0" applyNumberFormat="1" applyFont="1" applyFill="1" applyBorder="1" applyAlignment="1">
      <alignment horizontal="right" vertical="top" wrapText="1"/>
    </xf>
    <xf numFmtId="0" fontId="2" fillId="0" borderId="0" xfId="0" applyFont="1" applyFill="1" applyAlignment="1">
      <alignment horizontal="right" vertical="top"/>
    </xf>
    <xf numFmtId="0" fontId="2" fillId="0" borderId="0" xfId="0" applyFont="1" applyFill="1" applyAlignment="1">
      <alignment horizontal="center" vertical="top"/>
    </xf>
    <xf numFmtId="0" fontId="1" fillId="0" borderId="0" xfId="0" applyFont="1" applyFill="1" applyAlignment="1">
      <alignment vertical="top"/>
    </xf>
    <xf numFmtId="164" fontId="1" fillId="0" borderId="0" xfId="0" applyNumberFormat="1" applyFont="1" applyAlignment="1">
      <alignment vertical="top"/>
    </xf>
    <xf numFmtId="0" fontId="2" fillId="3" borderId="1" xfId="0" applyFont="1" applyFill="1" applyBorder="1" applyAlignment="1">
      <alignment vertical="top"/>
    </xf>
    <xf numFmtId="164" fontId="2" fillId="3" borderId="1" xfId="0" applyNumberFormat="1" applyFont="1" applyFill="1" applyBorder="1" applyAlignment="1">
      <alignment horizontal="center" vertical="top"/>
    </xf>
    <xf numFmtId="3" fontId="2" fillId="3" borderId="1" xfId="0" applyNumberFormat="1" applyFont="1" applyFill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164" fontId="2" fillId="2" borderId="1" xfId="0" applyNumberFormat="1" applyFont="1" applyFill="1" applyBorder="1" applyAlignment="1">
      <alignment horizontal="right" vertical="top"/>
    </xf>
    <xf numFmtId="164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horizontal="right" vertical="top"/>
    </xf>
    <xf numFmtId="164" fontId="2" fillId="3" borderId="1" xfId="0" applyNumberFormat="1" applyFont="1" applyFill="1" applyBorder="1" applyAlignment="1">
      <alignment horizontal="right" vertical="top"/>
    </xf>
    <xf numFmtId="3" fontId="2" fillId="3" borderId="1" xfId="0" applyNumberFormat="1" applyFont="1" applyFill="1" applyBorder="1" applyAlignment="1">
      <alignment horizontal="right" vertical="top"/>
    </xf>
    <xf numFmtId="3" fontId="2" fillId="0" borderId="1" xfId="0" applyNumberFormat="1" applyFont="1" applyBorder="1" applyAlignment="1">
      <alignment horizontal="right" vertical="top"/>
    </xf>
    <xf numFmtId="164" fontId="2" fillId="0" borderId="1" xfId="0" applyNumberFormat="1" applyFont="1" applyBorder="1" applyAlignment="1">
      <alignment horizontal="right" vertical="top"/>
    </xf>
    <xf numFmtId="3" fontId="1" fillId="0" borderId="0" xfId="0" applyNumberFormat="1" applyFont="1" applyAlignment="1">
      <alignment vertical="top"/>
    </xf>
    <xf numFmtId="0" fontId="1" fillId="0" borderId="0" xfId="0" applyFont="1" applyBorder="1" applyAlignment="1">
      <alignment vertical="top"/>
    </xf>
    <xf numFmtId="164" fontId="1" fillId="0" borderId="0" xfId="0" applyNumberFormat="1" applyFont="1" applyBorder="1" applyAlignment="1">
      <alignment horizontal="right" vertical="top"/>
    </xf>
    <xf numFmtId="10" fontId="2" fillId="0" borderId="1" xfId="0" applyNumberFormat="1" applyFont="1" applyFill="1" applyBorder="1" applyAlignment="1">
      <alignment horizontal="right" vertical="top"/>
    </xf>
    <xf numFmtId="164" fontId="1" fillId="0" borderId="1" xfId="0" applyNumberFormat="1" applyFont="1" applyFill="1" applyBorder="1" applyAlignment="1">
      <alignment horizontal="right" vertical="top"/>
    </xf>
    <xf numFmtId="10" fontId="1" fillId="0" borderId="0" xfId="0" applyNumberFormat="1" applyFont="1" applyFill="1" applyBorder="1" applyAlignment="1">
      <alignment horizontal="right" vertical="top"/>
    </xf>
    <xf numFmtId="0" fontId="1" fillId="0" borderId="0" xfId="0" applyFont="1" applyFill="1" applyBorder="1" applyAlignment="1">
      <alignment vertical="top"/>
    </xf>
    <xf numFmtId="164" fontId="1" fillId="0" borderId="0" xfId="0" applyNumberFormat="1" applyFont="1" applyFill="1" applyBorder="1" applyAlignment="1">
      <alignment horizontal="right" vertical="top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horizontal="left" vertical="center" indent="1"/>
    </xf>
    <xf numFmtId="0" fontId="9" fillId="0" borderId="1" xfId="0" applyFont="1" applyBorder="1" applyAlignment="1">
      <alignment vertical="top"/>
    </xf>
    <xf numFmtId="164" fontId="3" fillId="2" borderId="1" xfId="0" applyNumberFormat="1" applyFont="1" applyFill="1" applyBorder="1" applyAlignment="1">
      <alignment horizontal="right" vertical="top"/>
    </xf>
    <xf numFmtId="164" fontId="9" fillId="0" borderId="1" xfId="0" applyNumberFormat="1" applyFont="1" applyBorder="1" applyAlignment="1">
      <alignment horizontal="right" vertical="top"/>
    </xf>
    <xf numFmtId="0" fontId="9" fillId="0" borderId="0" xfId="0" applyFont="1" applyAlignment="1">
      <alignment vertical="top"/>
    </xf>
    <xf numFmtId="0" fontId="9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horizontal="right" vertical="top"/>
    </xf>
    <xf numFmtId="0" fontId="10" fillId="0" borderId="0" xfId="0" applyFont="1" applyAlignment="1">
      <alignment vertical="top"/>
    </xf>
    <xf numFmtId="164" fontId="10" fillId="0" borderId="0" xfId="0" applyNumberFormat="1" applyFont="1" applyAlignment="1">
      <alignment horizontal="right" vertical="top"/>
    </xf>
    <xf numFmtId="3" fontId="10" fillId="0" borderId="4" xfId="0" applyNumberFormat="1" applyFont="1" applyBorder="1" applyAlignment="1">
      <alignment horizontal="right" vertical="top"/>
    </xf>
    <xf numFmtId="164" fontId="10" fillId="0" borderId="10" xfId="0" applyNumberFormat="1" applyFont="1" applyBorder="1" applyAlignment="1">
      <alignment horizontal="right" vertical="top"/>
    </xf>
    <xf numFmtId="0" fontId="8" fillId="0" borderId="0" xfId="0" applyFont="1" applyFill="1" applyBorder="1" applyAlignment="1">
      <alignment horizontal="center" vertical="top"/>
    </xf>
    <xf numFmtId="0" fontId="1" fillId="0" borderId="0" xfId="0" applyFont="1" applyFill="1"/>
    <xf numFmtId="0" fontId="2" fillId="0" borderId="2" xfId="0" applyFont="1" applyBorder="1" applyAlignment="1">
      <alignment horizontal="right"/>
    </xf>
    <xf numFmtId="3" fontId="9" fillId="0" borderId="1" xfId="0" applyNumberFormat="1" applyFont="1" applyFill="1" applyBorder="1" applyAlignment="1">
      <alignment horizontal="right" vertical="top"/>
    </xf>
    <xf numFmtId="0" fontId="12" fillId="0" borderId="6" xfId="0" applyFont="1" applyBorder="1" applyAlignment="1">
      <alignment vertical="top"/>
    </xf>
    <xf numFmtId="164" fontId="2" fillId="0" borderId="1" xfId="0" applyNumberFormat="1" applyFont="1" applyFill="1" applyBorder="1" applyAlignment="1">
      <alignment horizontal="right" vertical="top"/>
    </xf>
    <xf numFmtId="0" fontId="1" fillId="0" borderId="0" xfId="0" applyFont="1" applyAlignment="1">
      <alignment horizontal="center"/>
    </xf>
    <xf numFmtId="164" fontId="1" fillId="0" borderId="1" xfId="0" applyNumberFormat="1" applyFont="1" applyFill="1" applyBorder="1"/>
    <xf numFmtId="0" fontId="1" fillId="0" borderId="6" xfId="0" applyFont="1" applyBorder="1" applyAlignment="1">
      <alignment horizontal="center" vertical="top"/>
    </xf>
    <xf numFmtId="0" fontId="2" fillId="0" borderId="1" xfId="0" applyFont="1" applyBorder="1"/>
    <xf numFmtId="164" fontId="2" fillId="0" borderId="1" xfId="0" applyNumberFormat="1" applyFont="1" applyBorder="1"/>
    <xf numFmtId="164" fontId="1" fillId="2" borderId="0" xfId="0" applyNumberFormat="1" applyFont="1" applyFill="1"/>
    <xf numFmtId="0" fontId="7" fillId="0" borderId="0" xfId="0" applyFont="1" applyFill="1"/>
    <xf numFmtId="164" fontId="1" fillId="2" borderId="1" xfId="0" applyNumberFormat="1" applyFont="1" applyFill="1" applyBorder="1"/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8" fillId="4" borderId="4" xfId="0" applyFont="1" applyFill="1" applyBorder="1" applyAlignment="1">
      <alignment horizontal="center" vertical="top"/>
    </xf>
    <xf numFmtId="0" fontId="8" fillId="4" borderId="5" xfId="0" applyFont="1" applyFill="1" applyBorder="1" applyAlignment="1">
      <alignment horizontal="center" vertical="top"/>
    </xf>
    <xf numFmtId="0" fontId="8" fillId="4" borderId="6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</cellXfs>
  <cellStyles count="2">
    <cellStyle name="Standaard" xfId="0" builtinId="0"/>
    <cellStyle name="Valuta 2" xfId="1" xr:uid="{D04DEBA8-A842-411B-98CB-17F6911136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F89A7-4FFA-4816-B960-3AEAA35AB42A}">
  <dimension ref="A1:I150"/>
  <sheetViews>
    <sheetView tabSelected="1" zoomScaleNormal="100" workbookViewId="0">
      <pane ySplit="7" topLeftCell="A8" activePane="bottomLeft" state="frozen"/>
      <selection pane="bottomLeft" activeCell="D5" sqref="D5:F5"/>
    </sheetView>
  </sheetViews>
  <sheetFormatPr defaultRowHeight="13" x14ac:dyDescent="0.35"/>
  <cols>
    <col min="1" max="1" width="4.36328125" style="15" customWidth="1"/>
    <col min="2" max="2" width="7.54296875" style="15" customWidth="1"/>
    <col min="3" max="3" width="46.6328125" style="15" customWidth="1"/>
    <col min="4" max="4" width="19" style="21" customWidth="1"/>
    <col min="5" max="5" width="19" style="34" customWidth="1"/>
    <col min="6" max="6" width="19" style="21" customWidth="1"/>
    <col min="7" max="7" width="17.7265625" style="15" customWidth="1"/>
    <col min="8" max="16384" width="8.7265625" style="15"/>
  </cols>
  <sheetData>
    <row r="1" spans="1:9" ht="15" customHeight="1" thickBot="1" x14ac:dyDescent="0.35">
      <c r="A1" s="70" t="s">
        <v>150</v>
      </c>
      <c r="B1" s="71"/>
      <c r="C1" s="71"/>
      <c r="D1" s="71"/>
      <c r="E1" s="71"/>
      <c r="F1" s="72"/>
    </row>
    <row r="2" spans="1:9" ht="13.5" thickBot="1" x14ac:dyDescent="0.4"/>
    <row r="3" spans="1:9" ht="13.5" thickBot="1" x14ac:dyDescent="0.4">
      <c r="A3" s="76" t="s">
        <v>156</v>
      </c>
      <c r="B3" s="77"/>
      <c r="C3" s="77"/>
      <c r="D3" s="77"/>
      <c r="E3" s="77"/>
      <c r="F3" s="78"/>
    </row>
    <row r="5" spans="1:9" x14ac:dyDescent="0.35">
      <c r="A5" s="80" t="s">
        <v>65</v>
      </c>
      <c r="B5" s="80"/>
      <c r="C5" s="80"/>
      <c r="D5" s="79" t="s">
        <v>186</v>
      </c>
      <c r="E5" s="79"/>
      <c r="F5" s="79"/>
    </row>
    <row r="6" spans="1:9" s="20" customFormat="1" x14ac:dyDescent="0.35">
      <c r="A6" s="18"/>
      <c r="B6" s="18"/>
      <c r="C6" s="18"/>
      <c r="D6" s="19"/>
      <c r="E6" s="19"/>
      <c r="F6" s="19"/>
    </row>
    <row r="7" spans="1:9" s="2" customFormat="1" ht="26" x14ac:dyDescent="0.35">
      <c r="D7" s="17" t="s">
        <v>67</v>
      </c>
      <c r="E7" s="16" t="s">
        <v>157</v>
      </c>
      <c r="F7" s="17" t="s">
        <v>158</v>
      </c>
      <c r="G7" s="3"/>
    </row>
    <row r="9" spans="1:9" s="25" customFormat="1" x14ac:dyDescent="0.35">
      <c r="A9" s="22" t="s">
        <v>0</v>
      </c>
      <c r="B9" s="22" t="s">
        <v>159</v>
      </c>
      <c r="C9" s="22"/>
      <c r="D9" s="23" t="s">
        <v>1</v>
      </c>
      <c r="E9" s="24" t="s">
        <v>2</v>
      </c>
      <c r="F9" s="23" t="s">
        <v>3</v>
      </c>
    </row>
    <row r="10" spans="1:9" x14ac:dyDescent="0.35">
      <c r="A10" s="10"/>
      <c r="B10" s="26" t="s">
        <v>4</v>
      </c>
      <c r="C10" s="73" t="s">
        <v>136</v>
      </c>
      <c r="D10" s="74"/>
      <c r="E10" s="74"/>
      <c r="F10" s="75"/>
    </row>
    <row r="11" spans="1:9" x14ac:dyDescent="0.35">
      <c r="A11" s="10"/>
      <c r="B11" s="10" t="s">
        <v>5</v>
      </c>
      <c r="C11" s="10" t="s">
        <v>6</v>
      </c>
      <c r="D11" s="27">
        <v>1</v>
      </c>
      <c r="E11" s="51">
        <v>600</v>
      </c>
      <c r="F11" s="14">
        <f>D11*E11</f>
        <v>600</v>
      </c>
    </row>
    <row r="12" spans="1:9" s="47" customFormat="1" x14ac:dyDescent="0.35">
      <c r="A12" s="48"/>
      <c r="B12" s="44" t="s">
        <v>7</v>
      </c>
      <c r="C12" s="44" t="s">
        <v>151</v>
      </c>
      <c r="D12" s="45">
        <v>1</v>
      </c>
      <c r="E12" s="59">
        <v>250</v>
      </c>
      <c r="F12" s="46">
        <f t="shared" ref="F12:F41" si="0">D12*E12</f>
        <v>250</v>
      </c>
    </row>
    <row r="13" spans="1:9" x14ac:dyDescent="0.35">
      <c r="A13" s="10"/>
      <c r="B13" s="10" t="s">
        <v>9</v>
      </c>
      <c r="C13" s="49" t="s">
        <v>40</v>
      </c>
      <c r="D13" s="27">
        <v>1</v>
      </c>
      <c r="E13" s="51">
        <v>40</v>
      </c>
      <c r="F13" s="14">
        <f t="shared" si="0"/>
        <v>40</v>
      </c>
    </row>
    <row r="14" spans="1:9" x14ac:dyDescent="0.35">
      <c r="A14" s="10"/>
      <c r="B14" s="10" t="s">
        <v>10</v>
      </c>
      <c r="C14" s="49" t="s">
        <v>79</v>
      </c>
      <c r="D14" s="27">
        <v>1</v>
      </c>
      <c r="E14" s="51">
        <v>425</v>
      </c>
      <c r="F14" s="14">
        <f t="shared" si="0"/>
        <v>425</v>
      </c>
      <c r="I14" s="43"/>
    </row>
    <row r="15" spans="1:9" x14ac:dyDescent="0.35">
      <c r="A15" s="10"/>
      <c r="B15" s="10" t="s">
        <v>33</v>
      </c>
      <c r="C15" s="49" t="s">
        <v>143</v>
      </c>
      <c r="D15" s="27">
        <v>1</v>
      </c>
      <c r="E15" s="51">
        <v>80</v>
      </c>
      <c r="F15" s="14">
        <f t="shared" si="0"/>
        <v>80</v>
      </c>
      <c r="I15" s="43"/>
    </row>
    <row r="16" spans="1:9" x14ac:dyDescent="0.35">
      <c r="A16" s="10"/>
      <c r="B16" s="10" t="s">
        <v>34</v>
      </c>
      <c r="C16" s="49" t="s">
        <v>155</v>
      </c>
      <c r="D16" s="27">
        <v>1</v>
      </c>
      <c r="E16" s="51">
        <v>40</v>
      </c>
      <c r="F16" s="14">
        <f t="shared" si="0"/>
        <v>40</v>
      </c>
      <c r="I16" s="43"/>
    </row>
    <row r="17" spans="1:9" x14ac:dyDescent="0.35">
      <c r="A17" s="10"/>
      <c r="B17" s="10" t="s">
        <v>36</v>
      </c>
      <c r="C17" s="50" t="s">
        <v>72</v>
      </c>
      <c r="D17" s="27">
        <v>1</v>
      </c>
      <c r="E17" s="51">
        <v>100</v>
      </c>
      <c r="F17" s="14">
        <f t="shared" si="0"/>
        <v>100</v>
      </c>
      <c r="I17" s="43"/>
    </row>
    <row r="18" spans="1:9" x14ac:dyDescent="0.35">
      <c r="A18" s="10"/>
      <c r="B18" s="10" t="s">
        <v>38</v>
      </c>
      <c r="C18" s="49" t="s">
        <v>81</v>
      </c>
      <c r="D18" s="27">
        <v>1</v>
      </c>
      <c r="E18" s="51">
        <v>40</v>
      </c>
      <c r="F18" s="14">
        <f t="shared" si="0"/>
        <v>40</v>
      </c>
    </row>
    <row r="19" spans="1:9" x14ac:dyDescent="0.35">
      <c r="A19" s="10"/>
      <c r="B19" s="10" t="s">
        <v>39</v>
      </c>
      <c r="C19" s="49" t="s">
        <v>142</v>
      </c>
      <c r="D19" s="27">
        <v>1</v>
      </c>
      <c r="E19" s="51">
        <v>160</v>
      </c>
      <c r="F19" s="14">
        <f t="shared" si="0"/>
        <v>160</v>
      </c>
    </row>
    <row r="20" spans="1:9" x14ac:dyDescent="0.35">
      <c r="A20" s="10"/>
      <c r="B20" s="10" t="s">
        <v>41</v>
      </c>
      <c r="C20" s="49" t="s">
        <v>80</v>
      </c>
      <c r="D20" s="27">
        <v>1</v>
      </c>
      <c r="E20" s="51">
        <v>400</v>
      </c>
      <c r="F20" s="14">
        <f t="shared" si="0"/>
        <v>400</v>
      </c>
    </row>
    <row r="21" spans="1:9" x14ac:dyDescent="0.35">
      <c r="A21" s="10"/>
      <c r="B21" s="10" t="s">
        <v>42</v>
      </c>
      <c r="C21" s="49" t="s">
        <v>82</v>
      </c>
      <c r="D21" s="27">
        <v>1</v>
      </c>
      <c r="E21" s="51">
        <v>400</v>
      </c>
      <c r="F21" s="14">
        <f t="shared" si="0"/>
        <v>400</v>
      </c>
    </row>
    <row r="22" spans="1:9" x14ac:dyDescent="0.35">
      <c r="A22" s="10"/>
      <c r="B22" s="10" t="s">
        <v>84</v>
      </c>
      <c r="C22" s="10" t="s">
        <v>74</v>
      </c>
      <c r="D22" s="27">
        <v>1</v>
      </c>
      <c r="E22" s="51">
        <v>400</v>
      </c>
      <c r="F22" s="14">
        <f t="shared" si="0"/>
        <v>400</v>
      </c>
    </row>
    <row r="23" spans="1:9" x14ac:dyDescent="0.35">
      <c r="A23" s="10"/>
      <c r="B23" s="10" t="s">
        <v>85</v>
      </c>
      <c r="C23" s="10" t="s">
        <v>83</v>
      </c>
      <c r="D23" s="27">
        <v>1</v>
      </c>
      <c r="E23" s="51">
        <v>600</v>
      </c>
      <c r="F23" s="14">
        <f t="shared" si="0"/>
        <v>600</v>
      </c>
    </row>
    <row r="24" spans="1:9" x14ac:dyDescent="0.35">
      <c r="A24" s="10"/>
      <c r="B24" s="10" t="s">
        <v>86</v>
      </c>
      <c r="C24" s="10" t="s">
        <v>76</v>
      </c>
      <c r="D24" s="27">
        <v>1</v>
      </c>
      <c r="E24" s="51">
        <v>40</v>
      </c>
      <c r="F24" s="14">
        <f t="shared" si="0"/>
        <v>40</v>
      </c>
    </row>
    <row r="25" spans="1:9" x14ac:dyDescent="0.35">
      <c r="A25" s="10"/>
      <c r="B25" s="10" t="s">
        <v>87</v>
      </c>
      <c r="C25" s="10" t="s">
        <v>73</v>
      </c>
      <c r="D25" s="27">
        <v>1</v>
      </c>
      <c r="E25" s="51">
        <v>220</v>
      </c>
      <c r="F25" s="14">
        <f t="shared" si="0"/>
        <v>220</v>
      </c>
    </row>
    <row r="26" spans="1:9" x14ac:dyDescent="0.35">
      <c r="A26" s="10"/>
      <c r="B26" s="10" t="s">
        <v>88</v>
      </c>
      <c r="C26" s="10" t="s">
        <v>43</v>
      </c>
      <c r="D26" s="27">
        <v>1</v>
      </c>
      <c r="E26" s="51">
        <v>100</v>
      </c>
      <c r="F26" s="14">
        <f t="shared" si="0"/>
        <v>100</v>
      </c>
    </row>
    <row r="27" spans="1:9" x14ac:dyDescent="0.35">
      <c r="A27" s="10"/>
      <c r="B27" s="10" t="s">
        <v>89</v>
      </c>
      <c r="C27" s="10" t="s">
        <v>70</v>
      </c>
      <c r="D27" s="27">
        <v>1</v>
      </c>
      <c r="E27" s="51">
        <v>900</v>
      </c>
      <c r="F27" s="14">
        <f t="shared" si="0"/>
        <v>900</v>
      </c>
    </row>
    <row r="28" spans="1:9" x14ac:dyDescent="0.35">
      <c r="A28" s="10"/>
      <c r="B28" s="10" t="s">
        <v>90</v>
      </c>
      <c r="C28" s="10" t="s">
        <v>160</v>
      </c>
      <c r="D28" s="27">
        <v>1</v>
      </c>
      <c r="E28" s="51">
        <v>40</v>
      </c>
      <c r="F28" s="14">
        <f t="shared" si="0"/>
        <v>40</v>
      </c>
    </row>
    <row r="29" spans="1:9" x14ac:dyDescent="0.35">
      <c r="A29" s="10"/>
      <c r="B29" s="10" t="s">
        <v>91</v>
      </c>
      <c r="C29" s="10" t="s">
        <v>75</v>
      </c>
      <c r="D29" s="27">
        <v>1</v>
      </c>
      <c r="E29" s="51">
        <v>80</v>
      </c>
      <c r="F29" s="14">
        <f t="shared" si="0"/>
        <v>80</v>
      </c>
    </row>
    <row r="30" spans="1:9" x14ac:dyDescent="0.35">
      <c r="A30" s="10"/>
      <c r="B30" s="10" t="s">
        <v>92</v>
      </c>
      <c r="C30" s="10" t="s">
        <v>35</v>
      </c>
      <c r="D30" s="27">
        <v>1</v>
      </c>
      <c r="E30" s="51">
        <v>120</v>
      </c>
      <c r="F30" s="14">
        <f t="shared" si="0"/>
        <v>120</v>
      </c>
    </row>
    <row r="31" spans="1:9" x14ac:dyDescent="0.35">
      <c r="A31" s="10"/>
      <c r="B31" s="10" t="s">
        <v>102</v>
      </c>
      <c r="C31" s="10" t="s">
        <v>37</v>
      </c>
      <c r="D31" s="27">
        <v>1</v>
      </c>
      <c r="E31" s="51">
        <v>120</v>
      </c>
      <c r="F31" s="14">
        <f t="shared" si="0"/>
        <v>120</v>
      </c>
    </row>
    <row r="32" spans="1:9" x14ac:dyDescent="0.35">
      <c r="A32" s="10"/>
      <c r="B32" s="10" t="s">
        <v>103</v>
      </c>
      <c r="C32" s="10" t="s">
        <v>71</v>
      </c>
      <c r="D32" s="27">
        <v>1</v>
      </c>
      <c r="E32" s="51">
        <v>800</v>
      </c>
      <c r="F32" s="14">
        <f t="shared" si="0"/>
        <v>800</v>
      </c>
    </row>
    <row r="33" spans="1:6" x14ac:dyDescent="0.35">
      <c r="A33" s="10"/>
      <c r="B33" s="10" t="s">
        <v>104</v>
      </c>
      <c r="C33" s="10" t="s">
        <v>161</v>
      </c>
      <c r="D33" s="27">
        <v>1</v>
      </c>
      <c r="E33" s="51">
        <v>1600</v>
      </c>
      <c r="F33" s="14">
        <f t="shared" si="0"/>
        <v>1600</v>
      </c>
    </row>
    <row r="34" spans="1:6" x14ac:dyDescent="0.35">
      <c r="A34" s="10"/>
      <c r="C34" s="10"/>
      <c r="D34" s="61"/>
      <c r="E34" s="51"/>
      <c r="F34" s="14"/>
    </row>
    <row r="35" spans="1:6" x14ac:dyDescent="0.35">
      <c r="A35" s="10"/>
      <c r="B35" s="10" t="s">
        <v>105</v>
      </c>
      <c r="C35" s="10" t="s">
        <v>77</v>
      </c>
      <c r="D35" s="27">
        <v>1</v>
      </c>
      <c r="E35" s="51">
        <v>800</v>
      </c>
      <c r="F35" s="14">
        <f t="shared" si="0"/>
        <v>800</v>
      </c>
    </row>
    <row r="36" spans="1:6" x14ac:dyDescent="0.35">
      <c r="A36" s="10"/>
      <c r="B36" s="10" t="s">
        <v>106</v>
      </c>
      <c r="C36" s="10" t="s">
        <v>78</v>
      </c>
      <c r="D36" s="27">
        <v>1</v>
      </c>
      <c r="E36" s="51">
        <v>100</v>
      </c>
      <c r="F36" s="14">
        <f t="shared" si="0"/>
        <v>100</v>
      </c>
    </row>
    <row r="37" spans="1:6" x14ac:dyDescent="0.35">
      <c r="A37" s="10"/>
      <c r="B37" s="10" t="s">
        <v>107</v>
      </c>
      <c r="C37" s="10" t="s">
        <v>68</v>
      </c>
      <c r="D37" s="27">
        <v>1</v>
      </c>
      <c r="E37" s="51">
        <v>80</v>
      </c>
      <c r="F37" s="14">
        <f t="shared" si="0"/>
        <v>80</v>
      </c>
    </row>
    <row r="38" spans="1:6" x14ac:dyDescent="0.35">
      <c r="A38" s="10"/>
      <c r="B38" s="10" t="s">
        <v>108</v>
      </c>
      <c r="C38" s="10" t="s">
        <v>162</v>
      </c>
      <c r="D38" s="27">
        <v>1</v>
      </c>
      <c r="E38" s="51">
        <v>1600</v>
      </c>
      <c r="F38" s="14">
        <f t="shared" si="0"/>
        <v>1600</v>
      </c>
    </row>
    <row r="39" spans="1:6" x14ac:dyDescent="0.35">
      <c r="A39" s="10"/>
      <c r="B39" s="10" t="s">
        <v>138</v>
      </c>
      <c r="C39" s="10" t="s">
        <v>69</v>
      </c>
      <c r="D39" s="27">
        <v>1</v>
      </c>
      <c r="E39" s="51">
        <v>1600</v>
      </c>
      <c r="F39" s="14">
        <f t="shared" si="0"/>
        <v>1600</v>
      </c>
    </row>
    <row r="40" spans="1:6" x14ac:dyDescent="0.35">
      <c r="A40" s="10"/>
      <c r="B40" s="10" t="s">
        <v>144</v>
      </c>
      <c r="C40" s="10" t="s">
        <v>11</v>
      </c>
      <c r="D40" s="27">
        <v>1</v>
      </c>
      <c r="E40" s="51">
        <v>350</v>
      </c>
      <c r="F40" s="14">
        <f t="shared" si="0"/>
        <v>350</v>
      </c>
    </row>
    <row r="41" spans="1:6" x14ac:dyDescent="0.35">
      <c r="A41" s="10"/>
      <c r="B41" s="10" t="s">
        <v>145</v>
      </c>
      <c r="C41" s="10" t="s">
        <v>8</v>
      </c>
      <c r="D41" s="27">
        <v>1</v>
      </c>
      <c r="E41" s="51">
        <v>1600</v>
      </c>
      <c r="F41" s="14">
        <f t="shared" si="0"/>
        <v>1600</v>
      </c>
    </row>
    <row r="42" spans="1:6" x14ac:dyDescent="0.35">
      <c r="A42" s="10"/>
      <c r="B42" s="10"/>
      <c r="C42" s="10"/>
      <c r="D42" s="14"/>
      <c r="E42" s="13"/>
      <c r="F42" s="14"/>
    </row>
    <row r="43" spans="1:6" x14ac:dyDescent="0.35">
      <c r="A43" s="10"/>
      <c r="B43" s="26" t="s">
        <v>12</v>
      </c>
      <c r="C43" s="73" t="s">
        <v>152</v>
      </c>
      <c r="D43" s="74"/>
      <c r="E43" s="74"/>
      <c r="F43" s="75"/>
    </row>
    <row r="44" spans="1:6" x14ac:dyDescent="0.35">
      <c r="A44" s="10"/>
      <c r="B44" s="26"/>
      <c r="C44" s="26" t="s">
        <v>137</v>
      </c>
      <c r="D44" s="12">
        <v>0</v>
      </c>
      <c r="E44" s="13"/>
      <c r="F44" s="14"/>
    </row>
    <row r="45" spans="1:6" x14ac:dyDescent="0.35">
      <c r="A45" s="10"/>
      <c r="B45" s="10" t="s">
        <v>13</v>
      </c>
      <c r="C45" s="10" t="s">
        <v>6</v>
      </c>
      <c r="D45" s="38">
        <f t="shared" ref="D45:D67" si="1">D11+(D11*$D$44)</f>
        <v>1</v>
      </c>
      <c r="E45" s="51">
        <f>E11*0.15</f>
        <v>90</v>
      </c>
      <c r="F45" s="14">
        <f>D45*E45</f>
        <v>90</v>
      </c>
    </row>
    <row r="46" spans="1:6" x14ac:dyDescent="0.35">
      <c r="A46" s="10"/>
      <c r="B46" s="10" t="s">
        <v>44</v>
      </c>
      <c r="C46" s="44" t="s">
        <v>151</v>
      </c>
      <c r="D46" s="38">
        <f t="shared" si="1"/>
        <v>1</v>
      </c>
      <c r="E46" s="51">
        <f t="shared" ref="E46:E75" si="2">E12*0.15</f>
        <v>37.5</v>
      </c>
      <c r="F46" s="14">
        <f t="shared" ref="F46:F75" si="3">D46*E46</f>
        <v>37.5</v>
      </c>
    </row>
    <row r="47" spans="1:6" x14ac:dyDescent="0.35">
      <c r="A47" s="10"/>
      <c r="B47" s="10" t="s">
        <v>14</v>
      </c>
      <c r="C47" s="10" t="s">
        <v>40</v>
      </c>
      <c r="D47" s="38">
        <f t="shared" si="1"/>
        <v>1</v>
      </c>
      <c r="E47" s="51">
        <f t="shared" si="2"/>
        <v>6</v>
      </c>
      <c r="F47" s="14">
        <f t="shared" si="3"/>
        <v>6</v>
      </c>
    </row>
    <row r="48" spans="1:6" x14ac:dyDescent="0.35">
      <c r="A48" s="10"/>
      <c r="B48" s="10" t="s">
        <v>15</v>
      </c>
      <c r="C48" s="10" t="s">
        <v>79</v>
      </c>
      <c r="D48" s="38">
        <f t="shared" si="1"/>
        <v>1</v>
      </c>
      <c r="E48" s="51">
        <f t="shared" si="2"/>
        <v>63.75</v>
      </c>
      <c r="F48" s="14">
        <f t="shared" si="3"/>
        <v>63.75</v>
      </c>
    </row>
    <row r="49" spans="1:6" x14ac:dyDescent="0.35">
      <c r="A49" s="10"/>
      <c r="B49" s="10" t="s">
        <v>45</v>
      </c>
      <c r="C49" s="10" t="s">
        <v>143</v>
      </c>
      <c r="D49" s="38">
        <f t="shared" si="1"/>
        <v>1</v>
      </c>
      <c r="E49" s="51">
        <f t="shared" si="2"/>
        <v>12</v>
      </c>
      <c r="F49" s="14">
        <f t="shared" si="3"/>
        <v>12</v>
      </c>
    </row>
    <row r="50" spans="1:6" x14ac:dyDescent="0.35">
      <c r="A50" s="10"/>
      <c r="B50" s="10" t="s">
        <v>46</v>
      </c>
      <c r="C50" s="49" t="s">
        <v>155</v>
      </c>
      <c r="D50" s="38">
        <f t="shared" si="1"/>
        <v>1</v>
      </c>
      <c r="E50" s="51">
        <f t="shared" si="2"/>
        <v>6</v>
      </c>
      <c r="F50" s="14">
        <f t="shared" si="3"/>
        <v>6</v>
      </c>
    </row>
    <row r="51" spans="1:6" x14ac:dyDescent="0.35">
      <c r="A51" s="10"/>
      <c r="B51" s="10" t="s">
        <v>47</v>
      </c>
      <c r="C51" s="42" t="s">
        <v>72</v>
      </c>
      <c r="D51" s="38">
        <f t="shared" si="1"/>
        <v>1</v>
      </c>
      <c r="E51" s="51">
        <f t="shared" si="2"/>
        <v>15</v>
      </c>
      <c r="F51" s="14">
        <f t="shared" si="3"/>
        <v>15</v>
      </c>
    </row>
    <row r="52" spans="1:6" x14ac:dyDescent="0.35">
      <c r="A52" s="10"/>
      <c r="B52" s="10" t="s">
        <v>48</v>
      </c>
      <c r="C52" s="10" t="s">
        <v>81</v>
      </c>
      <c r="D52" s="38">
        <f t="shared" si="1"/>
        <v>1</v>
      </c>
      <c r="E52" s="51">
        <f t="shared" si="2"/>
        <v>6</v>
      </c>
      <c r="F52" s="14">
        <f t="shared" si="3"/>
        <v>6</v>
      </c>
    </row>
    <row r="53" spans="1:6" x14ac:dyDescent="0.35">
      <c r="A53" s="10"/>
      <c r="B53" s="10" t="s">
        <v>49</v>
      </c>
      <c r="C53" s="10" t="s">
        <v>142</v>
      </c>
      <c r="D53" s="38">
        <f t="shared" si="1"/>
        <v>1</v>
      </c>
      <c r="E53" s="51">
        <f t="shared" si="2"/>
        <v>24</v>
      </c>
      <c r="F53" s="14">
        <f t="shared" si="3"/>
        <v>24</v>
      </c>
    </row>
    <row r="54" spans="1:6" x14ac:dyDescent="0.35">
      <c r="A54" s="10"/>
      <c r="B54" s="10" t="s">
        <v>50</v>
      </c>
      <c r="C54" s="10" t="s">
        <v>80</v>
      </c>
      <c r="D54" s="38">
        <f t="shared" si="1"/>
        <v>1</v>
      </c>
      <c r="E54" s="51">
        <f t="shared" si="2"/>
        <v>60</v>
      </c>
      <c r="F54" s="14">
        <f t="shared" si="3"/>
        <v>60</v>
      </c>
    </row>
    <row r="55" spans="1:6" x14ac:dyDescent="0.35">
      <c r="A55" s="10"/>
      <c r="B55" s="10" t="s">
        <v>51</v>
      </c>
      <c r="C55" s="10" t="s">
        <v>82</v>
      </c>
      <c r="D55" s="38">
        <f t="shared" si="1"/>
        <v>1</v>
      </c>
      <c r="E55" s="51">
        <f t="shared" si="2"/>
        <v>60</v>
      </c>
      <c r="F55" s="14">
        <f t="shared" si="3"/>
        <v>60</v>
      </c>
    </row>
    <row r="56" spans="1:6" x14ac:dyDescent="0.35">
      <c r="A56" s="10"/>
      <c r="B56" s="10" t="s">
        <v>93</v>
      </c>
      <c r="C56" s="10" t="s">
        <v>74</v>
      </c>
      <c r="D56" s="38">
        <f t="shared" si="1"/>
        <v>1</v>
      </c>
      <c r="E56" s="51">
        <f t="shared" si="2"/>
        <v>60</v>
      </c>
      <c r="F56" s="14">
        <f t="shared" si="3"/>
        <v>60</v>
      </c>
    </row>
    <row r="57" spans="1:6" x14ac:dyDescent="0.35">
      <c r="A57" s="10"/>
      <c r="B57" s="10" t="s">
        <v>94</v>
      </c>
      <c r="C57" s="10" t="s">
        <v>83</v>
      </c>
      <c r="D57" s="38">
        <f t="shared" si="1"/>
        <v>1</v>
      </c>
      <c r="E57" s="51">
        <f t="shared" si="2"/>
        <v>90</v>
      </c>
      <c r="F57" s="14">
        <f t="shared" si="3"/>
        <v>90</v>
      </c>
    </row>
    <row r="58" spans="1:6" x14ac:dyDescent="0.35">
      <c r="A58" s="10"/>
      <c r="B58" s="10" t="s">
        <v>95</v>
      </c>
      <c r="C58" s="10" t="s">
        <v>76</v>
      </c>
      <c r="D58" s="38">
        <f t="shared" si="1"/>
        <v>1</v>
      </c>
      <c r="E58" s="51">
        <f t="shared" si="2"/>
        <v>6</v>
      </c>
      <c r="F58" s="14">
        <f t="shared" si="3"/>
        <v>6</v>
      </c>
    </row>
    <row r="59" spans="1:6" x14ac:dyDescent="0.35">
      <c r="A59" s="10"/>
      <c r="B59" s="10" t="s">
        <v>96</v>
      </c>
      <c r="C59" s="10" t="s">
        <v>73</v>
      </c>
      <c r="D59" s="38">
        <f t="shared" si="1"/>
        <v>1</v>
      </c>
      <c r="E59" s="51">
        <f t="shared" si="2"/>
        <v>33</v>
      </c>
      <c r="F59" s="14">
        <f t="shared" si="3"/>
        <v>33</v>
      </c>
    </row>
    <row r="60" spans="1:6" x14ac:dyDescent="0.35">
      <c r="A60" s="10"/>
      <c r="B60" s="10" t="s">
        <v>97</v>
      </c>
      <c r="C60" s="10" t="s">
        <v>43</v>
      </c>
      <c r="D60" s="38">
        <f t="shared" si="1"/>
        <v>1</v>
      </c>
      <c r="E60" s="51">
        <f t="shared" si="2"/>
        <v>15</v>
      </c>
      <c r="F60" s="14">
        <f t="shared" si="3"/>
        <v>15</v>
      </c>
    </row>
    <row r="61" spans="1:6" x14ac:dyDescent="0.35">
      <c r="A61" s="10"/>
      <c r="B61" s="10" t="s">
        <v>98</v>
      </c>
      <c r="C61" s="10" t="s">
        <v>70</v>
      </c>
      <c r="D61" s="38">
        <f t="shared" si="1"/>
        <v>1</v>
      </c>
      <c r="E61" s="51">
        <f t="shared" si="2"/>
        <v>135</v>
      </c>
      <c r="F61" s="14">
        <f t="shared" si="3"/>
        <v>135</v>
      </c>
    </row>
    <row r="62" spans="1:6" x14ac:dyDescent="0.35">
      <c r="A62" s="10"/>
      <c r="B62" s="10" t="s">
        <v>99</v>
      </c>
      <c r="C62" s="10" t="s">
        <v>160</v>
      </c>
      <c r="D62" s="38">
        <f t="shared" si="1"/>
        <v>1</v>
      </c>
      <c r="E62" s="51">
        <f t="shared" si="2"/>
        <v>6</v>
      </c>
      <c r="F62" s="14">
        <f t="shared" si="3"/>
        <v>6</v>
      </c>
    </row>
    <row r="63" spans="1:6" x14ac:dyDescent="0.35">
      <c r="A63" s="10"/>
      <c r="B63" s="10" t="s">
        <v>100</v>
      </c>
      <c r="C63" s="10" t="s">
        <v>75</v>
      </c>
      <c r="D63" s="38">
        <f t="shared" si="1"/>
        <v>1</v>
      </c>
      <c r="E63" s="51">
        <f t="shared" si="2"/>
        <v>12</v>
      </c>
      <c r="F63" s="14">
        <f t="shared" si="3"/>
        <v>12</v>
      </c>
    </row>
    <row r="64" spans="1:6" x14ac:dyDescent="0.35">
      <c r="A64" s="10"/>
      <c r="B64" s="10" t="s">
        <v>101</v>
      </c>
      <c r="C64" s="10" t="s">
        <v>35</v>
      </c>
      <c r="D64" s="38">
        <f t="shared" si="1"/>
        <v>1</v>
      </c>
      <c r="E64" s="51">
        <f t="shared" si="2"/>
        <v>18</v>
      </c>
      <c r="F64" s="14">
        <f t="shared" si="3"/>
        <v>18</v>
      </c>
    </row>
    <row r="65" spans="1:6" x14ac:dyDescent="0.35">
      <c r="A65" s="10"/>
      <c r="B65" s="10" t="s">
        <v>109</v>
      </c>
      <c r="C65" s="10" t="s">
        <v>37</v>
      </c>
      <c r="D65" s="38">
        <f t="shared" si="1"/>
        <v>1</v>
      </c>
      <c r="E65" s="51">
        <f t="shared" si="2"/>
        <v>18</v>
      </c>
      <c r="F65" s="14">
        <f t="shared" si="3"/>
        <v>18</v>
      </c>
    </row>
    <row r="66" spans="1:6" x14ac:dyDescent="0.35">
      <c r="A66" s="10"/>
      <c r="B66" s="10" t="s">
        <v>110</v>
      </c>
      <c r="C66" s="10" t="s">
        <v>71</v>
      </c>
      <c r="D66" s="38">
        <f t="shared" si="1"/>
        <v>1</v>
      </c>
      <c r="E66" s="51">
        <f t="shared" si="2"/>
        <v>120</v>
      </c>
      <c r="F66" s="14">
        <f t="shared" si="3"/>
        <v>120</v>
      </c>
    </row>
    <row r="67" spans="1:6" x14ac:dyDescent="0.35">
      <c r="A67" s="10"/>
      <c r="B67" s="10" t="s">
        <v>111</v>
      </c>
      <c r="C67" s="10" t="s">
        <v>161</v>
      </c>
      <c r="D67" s="38">
        <f t="shared" si="1"/>
        <v>1</v>
      </c>
      <c r="E67" s="51">
        <f t="shared" si="2"/>
        <v>240</v>
      </c>
      <c r="F67" s="14">
        <f t="shared" si="3"/>
        <v>240</v>
      </c>
    </row>
    <row r="68" spans="1:6" x14ac:dyDescent="0.35">
      <c r="A68" s="10"/>
      <c r="C68" s="10"/>
      <c r="D68" s="38"/>
      <c r="E68" s="51"/>
      <c r="F68" s="14"/>
    </row>
    <row r="69" spans="1:6" x14ac:dyDescent="0.35">
      <c r="A69" s="10"/>
      <c r="B69" s="10" t="s">
        <v>112</v>
      </c>
      <c r="C69" s="10" t="s">
        <v>77</v>
      </c>
      <c r="D69" s="38">
        <f t="shared" ref="D69:D75" si="4">D35+(D35*$D$44)</f>
        <v>1</v>
      </c>
      <c r="E69" s="51">
        <f t="shared" si="2"/>
        <v>120</v>
      </c>
      <c r="F69" s="14">
        <f t="shared" si="3"/>
        <v>120</v>
      </c>
    </row>
    <row r="70" spans="1:6" x14ac:dyDescent="0.35">
      <c r="A70" s="10"/>
      <c r="B70" s="10" t="s">
        <v>113</v>
      </c>
      <c r="C70" s="10" t="s">
        <v>78</v>
      </c>
      <c r="D70" s="38">
        <f t="shared" si="4"/>
        <v>1</v>
      </c>
      <c r="E70" s="51">
        <f t="shared" si="2"/>
        <v>15</v>
      </c>
      <c r="F70" s="14">
        <f t="shared" si="3"/>
        <v>15</v>
      </c>
    </row>
    <row r="71" spans="1:6" x14ac:dyDescent="0.35">
      <c r="A71" s="10"/>
      <c r="B71" s="10" t="s">
        <v>114</v>
      </c>
      <c r="C71" s="10" t="s">
        <v>68</v>
      </c>
      <c r="D71" s="38">
        <f t="shared" si="4"/>
        <v>1</v>
      </c>
      <c r="E71" s="51">
        <f t="shared" si="2"/>
        <v>12</v>
      </c>
      <c r="F71" s="14">
        <f t="shared" si="3"/>
        <v>12</v>
      </c>
    </row>
    <row r="72" spans="1:6" x14ac:dyDescent="0.35">
      <c r="A72" s="10"/>
      <c r="B72" s="10" t="s">
        <v>115</v>
      </c>
      <c r="C72" s="10" t="s">
        <v>162</v>
      </c>
      <c r="D72" s="38">
        <f t="shared" si="4"/>
        <v>1</v>
      </c>
      <c r="E72" s="51">
        <f t="shared" si="2"/>
        <v>240</v>
      </c>
      <c r="F72" s="14">
        <f t="shared" si="3"/>
        <v>240</v>
      </c>
    </row>
    <row r="73" spans="1:6" x14ac:dyDescent="0.35">
      <c r="A73" s="10"/>
      <c r="B73" s="10" t="s">
        <v>139</v>
      </c>
      <c r="C73" s="10" t="s">
        <v>69</v>
      </c>
      <c r="D73" s="38">
        <f t="shared" si="4"/>
        <v>1</v>
      </c>
      <c r="E73" s="51">
        <f t="shared" si="2"/>
        <v>240</v>
      </c>
      <c r="F73" s="14">
        <f t="shared" si="3"/>
        <v>240</v>
      </c>
    </row>
    <row r="74" spans="1:6" x14ac:dyDescent="0.35">
      <c r="A74" s="10"/>
      <c r="B74" s="10" t="s">
        <v>146</v>
      </c>
      <c r="C74" s="10" t="s">
        <v>11</v>
      </c>
      <c r="D74" s="38">
        <f t="shared" si="4"/>
        <v>1</v>
      </c>
      <c r="E74" s="51">
        <f t="shared" si="2"/>
        <v>52.5</v>
      </c>
      <c r="F74" s="14">
        <f t="shared" si="3"/>
        <v>52.5</v>
      </c>
    </row>
    <row r="75" spans="1:6" x14ac:dyDescent="0.35">
      <c r="A75" s="10"/>
      <c r="B75" s="10" t="s">
        <v>147</v>
      </c>
      <c r="C75" s="10" t="s">
        <v>8</v>
      </c>
      <c r="D75" s="38">
        <f t="shared" si="4"/>
        <v>1</v>
      </c>
      <c r="E75" s="51">
        <f t="shared" si="2"/>
        <v>240</v>
      </c>
      <c r="F75" s="14">
        <f t="shared" si="3"/>
        <v>240</v>
      </c>
    </row>
    <row r="76" spans="1:6" x14ac:dyDescent="0.35">
      <c r="A76" s="10"/>
      <c r="B76" s="10"/>
      <c r="C76" s="10"/>
      <c r="D76" s="37"/>
      <c r="E76" s="13"/>
      <c r="F76" s="14"/>
    </row>
    <row r="77" spans="1:6" x14ac:dyDescent="0.35">
      <c r="A77" s="10"/>
      <c r="B77" s="26" t="s">
        <v>16</v>
      </c>
      <c r="C77" s="73" t="s">
        <v>154</v>
      </c>
      <c r="D77" s="74"/>
      <c r="E77" s="74"/>
      <c r="F77" s="75"/>
    </row>
    <row r="78" spans="1:6" x14ac:dyDescent="0.35">
      <c r="A78" s="10"/>
      <c r="B78" s="26"/>
      <c r="C78" s="26" t="s">
        <v>137</v>
      </c>
      <c r="D78" s="12">
        <v>0</v>
      </c>
      <c r="E78" s="51"/>
      <c r="F78" s="14"/>
    </row>
    <row r="79" spans="1:6" x14ac:dyDescent="0.35">
      <c r="A79" s="10"/>
      <c r="B79" s="10" t="s">
        <v>17</v>
      </c>
      <c r="C79" s="10" t="s">
        <v>6</v>
      </c>
      <c r="D79" s="38">
        <f t="shared" ref="D79:D101" si="5">D11+(D11*$D$78)</f>
        <v>1</v>
      </c>
      <c r="E79" s="51">
        <f>E11*0.1</f>
        <v>60</v>
      </c>
      <c r="F79" s="14">
        <f>D79*E79</f>
        <v>60</v>
      </c>
    </row>
    <row r="80" spans="1:6" x14ac:dyDescent="0.35">
      <c r="A80" s="10"/>
      <c r="B80" s="10" t="s">
        <v>52</v>
      </c>
      <c r="C80" s="44" t="s">
        <v>151</v>
      </c>
      <c r="D80" s="38">
        <f t="shared" si="5"/>
        <v>1</v>
      </c>
      <c r="E80" s="51">
        <f t="shared" ref="E80:E109" si="6">E12*0.1</f>
        <v>25</v>
      </c>
      <c r="F80" s="14">
        <f t="shared" ref="F80:F109" si="7">D80*E80</f>
        <v>25</v>
      </c>
    </row>
    <row r="81" spans="1:6" x14ac:dyDescent="0.35">
      <c r="A81" s="10"/>
      <c r="B81" s="10" t="s">
        <v>18</v>
      </c>
      <c r="C81" s="10" t="s">
        <v>40</v>
      </c>
      <c r="D81" s="38">
        <f t="shared" si="5"/>
        <v>1</v>
      </c>
      <c r="E81" s="51">
        <f t="shared" si="6"/>
        <v>4</v>
      </c>
      <c r="F81" s="14">
        <f t="shared" si="7"/>
        <v>4</v>
      </c>
    </row>
    <row r="82" spans="1:6" x14ac:dyDescent="0.35">
      <c r="A82" s="10"/>
      <c r="B82" s="10" t="s">
        <v>19</v>
      </c>
      <c r="C82" s="10" t="s">
        <v>79</v>
      </c>
      <c r="D82" s="38">
        <f t="shared" si="5"/>
        <v>1</v>
      </c>
      <c r="E82" s="51">
        <f t="shared" si="6"/>
        <v>42.5</v>
      </c>
      <c r="F82" s="14">
        <f t="shared" si="7"/>
        <v>42.5</v>
      </c>
    </row>
    <row r="83" spans="1:6" x14ac:dyDescent="0.35">
      <c r="A83" s="10"/>
      <c r="B83" s="10" t="s">
        <v>53</v>
      </c>
      <c r="C83" s="10" t="s">
        <v>143</v>
      </c>
      <c r="D83" s="38">
        <f t="shared" si="5"/>
        <v>1</v>
      </c>
      <c r="E83" s="51">
        <f t="shared" si="6"/>
        <v>8</v>
      </c>
      <c r="F83" s="14">
        <f t="shared" si="7"/>
        <v>8</v>
      </c>
    </row>
    <row r="84" spans="1:6" x14ac:dyDescent="0.35">
      <c r="A84" s="10"/>
      <c r="B84" s="10" t="s">
        <v>54</v>
      </c>
      <c r="C84" s="49" t="s">
        <v>155</v>
      </c>
      <c r="D84" s="38">
        <f t="shared" si="5"/>
        <v>1</v>
      </c>
      <c r="E84" s="51">
        <f t="shared" si="6"/>
        <v>4</v>
      </c>
      <c r="F84" s="14">
        <f t="shared" si="7"/>
        <v>4</v>
      </c>
    </row>
    <row r="85" spans="1:6" x14ac:dyDescent="0.35">
      <c r="A85" s="10"/>
      <c r="B85" s="10" t="s">
        <v>55</v>
      </c>
      <c r="C85" s="42" t="s">
        <v>72</v>
      </c>
      <c r="D85" s="38">
        <f t="shared" si="5"/>
        <v>1</v>
      </c>
      <c r="E85" s="51">
        <f t="shared" si="6"/>
        <v>10</v>
      </c>
      <c r="F85" s="14">
        <f t="shared" si="7"/>
        <v>10</v>
      </c>
    </row>
    <row r="86" spans="1:6" x14ac:dyDescent="0.35">
      <c r="A86" s="10"/>
      <c r="B86" s="10" t="s">
        <v>56</v>
      </c>
      <c r="C86" s="10" t="s">
        <v>81</v>
      </c>
      <c r="D86" s="38">
        <f t="shared" si="5"/>
        <v>1</v>
      </c>
      <c r="E86" s="51">
        <f t="shared" si="6"/>
        <v>4</v>
      </c>
      <c r="F86" s="14">
        <f t="shared" si="7"/>
        <v>4</v>
      </c>
    </row>
    <row r="87" spans="1:6" x14ac:dyDescent="0.35">
      <c r="A87" s="10"/>
      <c r="B87" s="10" t="s">
        <v>57</v>
      </c>
      <c r="C87" s="10" t="s">
        <v>142</v>
      </c>
      <c r="D87" s="38">
        <f t="shared" si="5"/>
        <v>1</v>
      </c>
      <c r="E87" s="51">
        <f t="shared" si="6"/>
        <v>16</v>
      </c>
      <c r="F87" s="14">
        <f t="shared" si="7"/>
        <v>16</v>
      </c>
    </row>
    <row r="88" spans="1:6" x14ac:dyDescent="0.35">
      <c r="A88" s="10"/>
      <c r="B88" s="10" t="s">
        <v>58</v>
      </c>
      <c r="C88" s="10" t="s">
        <v>80</v>
      </c>
      <c r="D88" s="38">
        <f t="shared" si="5"/>
        <v>1</v>
      </c>
      <c r="E88" s="51">
        <f t="shared" si="6"/>
        <v>40</v>
      </c>
      <c r="F88" s="14">
        <f t="shared" si="7"/>
        <v>40</v>
      </c>
    </row>
    <row r="89" spans="1:6" x14ac:dyDescent="0.35">
      <c r="A89" s="10"/>
      <c r="B89" s="10" t="s">
        <v>59</v>
      </c>
      <c r="C89" s="10" t="s">
        <v>82</v>
      </c>
      <c r="D89" s="38">
        <f t="shared" si="5"/>
        <v>1</v>
      </c>
      <c r="E89" s="51">
        <f t="shared" si="6"/>
        <v>40</v>
      </c>
      <c r="F89" s="14">
        <f t="shared" si="7"/>
        <v>40</v>
      </c>
    </row>
    <row r="90" spans="1:6" x14ac:dyDescent="0.35">
      <c r="A90" s="10"/>
      <c r="B90" s="10" t="s">
        <v>116</v>
      </c>
      <c r="C90" s="10" t="s">
        <v>74</v>
      </c>
      <c r="D90" s="38">
        <f t="shared" si="5"/>
        <v>1</v>
      </c>
      <c r="E90" s="51">
        <f t="shared" si="6"/>
        <v>40</v>
      </c>
      <c r="F90" s="14">
        <f t="shared" si="7"/>
        <v>40</v>
      </c>
    </row>
    <row r="91" spans="1:6" x14ac:dyDescent="0.35">
      <c r="A91" s="10"/>
      <c r="B91" s="10" t="s">
        <v>117</v>
      </c>
      <c r="C91" s="10" t="s">
        <v>83</v>
      </c>
      <c r="D91" s="38">
        <f t="shared" si="5"/>
        <v>1</v>
      </c>
      <c r="E91" s="51">
        <f t="shared" si="6"/>
        <v>60</v>
      </c>
      <c r="F91" s="14">
        <f t="shared" si="7"/>
        <v>60</v>
      </c>
    </row>
    <row r="92" spans="1:6" x14ac:dyDescent="0.35">
      <c r="A92" s="10"/>
      <c r="B92" s="10" t="s">
        <v>118</v>
      </c>
      <c r="C92" s="10" t="s">
        <v>76</v>
      </c>
      <c r="D92" s="38">
        <f t="shared" si="5"/>
        <v>1</v>
      </c>
      <c r="E92" s="51">
        <f t="shared" si="6"/>
        <v>4</v>
      </c>
      <c r="F92" s="14">
        <f t="shared" si="7"/>
        <v>4</v>
      </c>
    </row>
    <row r="93" spans="1:6" x14ac:dyDescent="0.35">
      <c r="A93" s="10"/>
      <c r="B93" s="10" t="s">
        <v>119</v>
      </c>
      <c r="C93" s="10" t="s">
        <v>73</v>
      </c>
      <c r="D93" s="38">
        <f t="shared" si="5"/>
        <v>1</v>
      </c>
      <c r="E93" s="51">
        <f t="shared" si="6"/>
        <v>22</v>
      </c>
      <c r="F93" s="14">
        <f t="shared" si="7"/>
        <v>22</v>
      </c>
    </row>
    <row r="94" spans="1:6" x14ac:dyDescent="0.35">
      <c r="A94" s="10"/>
      <c r="B94" s="10" t="s">
        <v>120</v>
      </c>
      <c r="C94" s="10" t="s">
        <v>43</v>
      </c>
      <c r="D94" s="38">
        <f t="shared" si="5"/>
        <v>1</v>
      </c>
      <c r="E94" s="51">
        <f t="shared" si="6"/>
        <v>10</v>
      </c>
      <c r="F94" s="14">
        <f t="shared" si="7"/>
        <v>10</v>
      </c>
    </row>
    <row r="95" spans="1:6" x14ac:dyDescent="0.35">
      <c r="A95" s="10"/>
      <c r="B95" s="10" t="s">
        <v>121</v>
      </c>
      <c r="C95" s="10" t="s">
        <v>70</v>
      </c>
      <c r="D95" s="38">
        <f t="shared" si="5"/>
        <v>1</v>
      </c>
      <c r="E95" s="51">
        <f t="shared" si="6"/>
        <v>90</v>
      </c>
      <c r="F95" s="14">
        <f t="shared" si="7"/>
        <v>90</v>
      </c>
    </row>
    <row r="96" spans="1:6" x14ac:dyDescent="0.35">
      <c r="A96" s="10"/>
      <c r="B96" s="10" t="s">
        <v>122</v>
      </c>
      <c r="C96" s="10" t="s">
        <v>160</v>
      </c>
      <c r="D96" s="38">
        <f t="shared" si="5"/>
        <v>1</v>
      </c>
      <c r="E96" s="51">
        <f t="shared" si="6"/>
        <v>4</v>
      </c>
      <c r="F96" s="14">
        <f t="shared" si="7"/>
        <v>4</v>
      </c>
    </row>
    <row r="97" spans="1:6" x14ac:dyDescent="0.35">
      <c r="A97" s="10"/>
      <c r="B97" s="10" t="s">
        <v>123</v>
      </c>
      <c r="C97" s="10" t="s">
        <v>75</v>
      </c>
      <c r="D97" s="38">
        <f t="shared" si="5"/>
        <v>1</v>
      </c>
      <c r="E97" s="51">
        <f t="shared" si="6"/>
        <v>8</v>
      </c>
      <c r="F97" s="14">
        <f t="shared" si="7"/>
        <v>8</v>
      </c>
    </row>
    <row r="98" spans="1:6" x14ac:dyDescent="0.35">
      <c r="A98" s="10"/>
      <c r="B98" s="10" t="s">
        <v>124</v>
      </c>
      <c r="C98" s="10" t="s">
        <v>35</v>
      </c>
      <c r="D98" s="38">
        <f t="shared" si="5"/>
        <v>1</v>
      </c>
      <c r="E98" s="51">
        <f t="shared" si="6"/>
        <v>12</v>
      </c>
      <c r="F98" s="14">
        <f t="shared" si="7"/>
        <v>12</v>
      </c>
    </row>
    <row r="99" spans="1:6" x14ac:dyDescent="0.35">
      <c r="A99" s="10"/>
      <c r="B99" s="10" t="s">
        <v>125</v>
      </c>
      <c r="C99" s="10" t="s">
        <v>37</v>
      </c>
      <c r="D99" s="38">
        <f t="shared" si="5"/>
        <v>1</v>
      </c>
      <c r="E99" s="51">
        <f t="shared" si="6"/>
        <v>12</v>
      </c>
      <c r="F99" s="14">
        <f t="shared" si="7"/>
        <v>12</v>
      </c>
    </row>
    <row r="100" spans="1:6" x14ac:dyDescent="0.35">
      <c r="A100" s="10"/>
      <c r="B100" s="10" t="s">
        <v>126</v>
      </c>
      <c r="C100" s="10" t="s">
        <v>71</v>
      </c>
      <c r="D100" s="38">
        <f t="shared" si="5"/>
        <v>1</v>
      </c>
      <c r="E100" s="51">
        <f t="shared" si="6"/>
        <v>80</v>
      </c>
      <c r="F100" s="14">
        <f t="shared" si="7"/>
        <v>80</v>
      </c>
    </row>
    <row r="101" spans="1:6" x14ac:dyDescent="0.35">
      <c r="A101" s="10"/>
      <c r="B101" s="10" t="s">
        <v>127</v>
      </c>
      <c r="C101" s="10" t="s">
        <v>161</v>
      </c>
      <c r="D101" s="38">
        <f t="shared" si="5"/>
        <v>1</v>
      </c>
      <c r="E101" s="51">
        <f t="shared" si="6"/>
        <v>160</v>
      </c>
      <c r="F101" s="14">
        <f t="shared" si="7"/>
        <v>160</v>
      </c>
    </row>
    <row r="102" spans="1:6" x14ac:dyDescent="0.35">
      <c r="A102" s="10"/>
      <c r="C102" s="10"/>
      <c r="D102" s="38"/>
      <c r="E102" s="51"/>
      <c r="F102" s="14"/>
    </row>
    <row r="103" spans="1:6" x14ac:dyDescent="0.35">
      <c r="A103" s="10"/>
      <c r="B103" s="10" t="s">
        <v>128</v>
      </c>
      <c r="C103" s="10" t="s">
        <v>77</v>
      </c>
      <c r="D103" s="38">
        <f t="shared" ref="D103:D109" si="8">D35+(D35*$D$78)</f>
        <v>1</v>
      </c>
      <c r="E103" s="51">
        <f t="shared" si="6"/>
        <v>80</v>
      </c>
      <c r="F103" s="14">
        <f t="shared" si="7"/>
        <v>80</v>
      </c>
    </row>
    <row r="104" spans="1:6" x14ac:dyDescent="0.35">
      <c r="A104" s="10"/>
      <c r="B104" s="10" t="s">
        <v>129</v>
      </c>
      <c r="C104" s="10" t="s">
        <v>78</v>
      </c>
      <c r="D104" s="38">
        <f t="shared" si="8"/>
        <v>1</v>
      </c>
      <c r="E104" s="51">
        <f t="shared" si="6"/>
        <v>10</v>
      </c>
      <c r="F104" s="14">
        <f t="shared" si="7"/>
        <v>10</v>
      </c>
    </row>
    <row r="105" spans="1:6" x14ac:dyDescent="0.35">
      <c r="A105" s="10"/>
      <c r="B105" s="10" t="s">
        <v>130</v>
      </c>
      <c r="C105" s="10" t="s">
        <v>68</v>
      </c>
      <c r="D105" s="38">
        <f t="shared" si="8"/>
        <v>1</v>
      </c>
      <c r="E105" s="51">
        <f t="shared" si="6"/>
        <v>8</v>
      </c>
      <c r="F105" s="14">
        <f t="shared" si="7"/>
        <v>8</v>
      </c>
    </row>
    <row r="106" spans="1:6" x14ac:dyDescent="0.35">
      <c r="A106" s="10"/>
      <c r="B106" s="10" t="s">
        <v>131</v>
      </c>
      <c r="C106" s="10" t="s">
        <v>162</v>
      </c>
      <c r="D106" s="38">
        <f t="shared" si="8"/>
        <v>1</v>
      </c>
      <c r="E106" s="51">
        <f t="shared" si="6"/>
        <v>160</v>
      </c>
      <c r="F106" s="14">
        <f t="shared" si="7"/>
        <v>160</v>
      </c>
    </row>
    <row r="107" spans="1:6" x14ac:dyDescent="0.35">
      <c r="A107" s="10"/>
      <c r="B107" s="10" t="s">
        <v>140</v>
      </c>
      <c r="C107" s="10" t="s">
        <v>69</v>
      </c>
      <c r="D107" s="38">
        <f t="shared" si="8"/>
        <v>1</v>
      </c>
      <c r="E107" s="51">
        <f t="shared" si="6"/>
        <v>160</v>
      </c>
      <c r="F107" s="14">
        <f t="shared" si="7"/>
        <v>160</v>
      </c>
    </row>
    <row r="108" spans="1:6" x14ac:dyDescent="0.35">
      <c r="A108" s="10"/>
      <c r="B108" s="10" t="s">
        <v>148</v>
      </c>
      <c r="C108" s="10" t="s">
        <v>11</v>
      </c>
      <c r="D108" s="38">
        <f t="shared" si="8"/>
        <v>1</v>
      </c>
      <c r="E108" s="51">
        <f t="shared" si="6"/>
        <v>35</v>
      </c>
      <c r="F108" s="14">
        <f t="shared" si="7"/>
        <v>35</v>
      </c>
    </row>
    <row r="109" spans="1:6" x14ac:dyDescent="0.35">
      <c r="A109" s="10"/>
      <c r="B109" s="10" t="s">
        <v>149</v>
      </c>
      <c r="C109" s="10" t="s">
        <v>8</v>
      </c>
      <c r="D109" s="38">
        <f t="shared" si="8"/>
        <v>1</v>
      </c>
      <c r="E109" s="51">
        <f t="shared" si="6"/>
        <v>160</v>
      </c>
      <c r="F109" s="14">
        <f t="shared" si="7"/>
        <v>160</v>
      </c>
    </row>
    <row r="110" spans="1:6" x14ac:dyDescent="0.35">
      <c r="A110" s="10"/>
      <c r="B110" s="10"/>
      <c r="C110" s="10"/>
      <c r="D110" s="37"/>
      <c r="E110" s="13"/>
      <c r="F110" s="14"/>
    </row>
    <row r="111" spans="1:6" s="25" customFormat="1" x14ac:dyDescent="0.35">
      <c r="A111" s="26"/>
      <c r="B111" s="26"/>
      <c r="C111" s="26" t="s">
        <v>66</v>
      </c>
      <c r="D111" s="33"/>
      <c r="E111" s="32"/>
      <c r="F111" s="33">
        <f>SUM(F11:F110)</f>
        <v>17106.25</v>
      </c>
    </row>
    <row r="112" spans="1:6" x14ac:dyDescent="0.35">
      <c r="D112" s="28"/>
      <c r="E112" s="29"/>
      <c r="F112" s="28"/>
    </row>
    <row r="113" spans="1:6" x14ac:dyDescent="0.35">
      <c r="A113" s="22" t="s">
        <v>20</v>
      </c>
      <c r="B113" s="22" t="s">
        <v>135</v>
      </c>
      <c r="C113" s="22"/>
      <c r="D113" s="30"/>
      <c r="E113" s="31"/>
      <c r="F113" s="30"/>
    </row>
    <row r="114" spans="1:6" x14ac:dyDescent="0.35">
      <c r="A114" s="10"/>
      <c r="B114" s="26" t="s">
        <v>21</v>
      </c>
      <c r="C114" s="26" t="s">
        <v>22</v>
      </c>
      <c r="D114" s="14"/>
      <c r="E114" s="13"/>
      <c r="F114" s="14"/>
    </row>
    <row r="115" spans="1:6" x14ac:dyDescent="0.35">
      <c r="A115" s="10"/>
      <c r="B115" s="10" t="s">
        <v>60</v>
      </c>
      <c r="C115" s="10" t="s">
        <v>24</v>
      </c>
      <c r="D115" s="12">
        <v>0</v>
      </c>
      <c r="E115" s="38">
        <v>1450000</v>
      </c>
      <c r="F115" s="14">
        <f>D115*E115</f>
        <v>0</v>
      </c>
    </row>
    <row r="116" spans="1:6" x14ac:dyDescent="0.35">
      <c r="A116" s="10"/>
      <c r="B116" s="10" t="s">
        <v>23</v>
      </c>
      <c r="C116" s="10" t="s">
        <v>26</v>
      </c>
      <c r="D116" s="12">
        <v>0</v>
      </c>
      <c r="E116" s="38">
        <v>1600000</v>
      </c>
      <c r="F116" s="14">
        <f>D116*E116</f>
        <v>0</v>
      </c>
    </row>
    <row r="117" spans="1:6" ht="65" x14ac:dyDescent="0.35">
      <c r="A117" s="10"/>
      <c r="B117" s="10" t="s">
        <v>25</v>
      </c>
      <c r="C117" s="11" t="s">
        <v>165</v>
      </c>
      <c r="D117" s="12">
        <v>0</v>
      </c>
      <c r="E117" s="38">
        <v>850000</v>
      </c>
      <c r="F117" s="14">
        <f>D117*E117</f>
        <v>0</v>
      </c>
    </row>
    <row r="118" spans="1:6" s="25" customFormat="1" x14ac:dyDescent="0.35">
      <c r="A118" s="26"/>
      <c r="B118" s="26"/>
      <c r="C118" s="26" t="s">
        <v>66</v>
      </c>
      <c r="D118" s="33"/>
      <c r="E118" s="32"/>
      <c r="F118" s="33">
        <f>SUM(F115:F117)</f>
        <v>0</v>
      </c>
    </row>
    <row r="119" spans="1:6" x14ac:dyDescent="0.35">
      <c r="D119" s="28"/>
      <c r="E119" s="29"/>
      <c r="F119" s="28"/>
    </row>
    <row r="120" spans="1:6" s="25" customFormat="1" x14ac:dyDescent="0.35">
      <c r="A120" s="22" t="s">
        <v>27</v>
      </c>
      <c r="B120" s="22" t="s">
        <v>28</v>
      </c>
      <c r="C120" s="22"/>
      <c r="D120" s="30"/>
      <c r="E120" s="31"/>
      <c r="F120" s="30"/>
    </row>
    <row r="121" spans="1:6" x14ac:dyDescent="0.35">
      <c r="A121" s="10"/>
      <c r="B121" s="26" t="s">
        <v>29</v>
      </c>
      <c r="C121" s="26" t="s">
        <v>22</v>
      </c>
      <c r="D121" s="14"/>
      <c r="E121" s="13"/>
      <c r="F121" s="14"/>
    </row>
    <row r="122" spans="1:6" x14ac:dyDescent="0.35">
      <c r="A122" s="10"/>
      <c r="B122" s="10" t="s">
        <v>30</v>
      </c>
      <c r="C122" s="10" t="s">
        <v>133</v>
      </c>
      <c r="D122" s="12">
        <v>0</v>
      </c>
      <c r="E122" s="14">
        <f>F118+F111</f>
        <v>17106.25</v>
      </c>
      <c r="F122" s="14">
        <f>D122*E122</f>
        <v>0</v>
      </c>
    </row>
    <row r="123" spans="1:6" x14ac:dyDescent="0.35">
      <c r="A123" s="10"/>
      <c r="B123" s="10" t="s">
        <v>61</v>
      </c>
      <c r="C123" s="10" t="s">
        <v>132</v>
      </c>
      <c r="D123" s="12">
        <v>0</v>
      </c>
      <c r="E123" s="14">
        <f>F111+F118</f>
        <v>17106.25</v>
      </c>
      <c r="F123" s="14">
        <f t="shared" ref="F123:F125" si="9">D123*E123</f>
        <v>0</v>
      </c>
    </row>
    <row r="124" spans="1:6" x14ac:dyDescent="0.35">
      <c r="A124" s="10"/>
      <c r="B124" s="10" t="s">
        <v>62</v>
      </c>
      <c r="C124" s="10" t="s">
        <v>134</v>
      </c>
      <c r="D124" s="12">
        <v>0</v>
      </c>
      <c r="E124" s="14">
        <f>F111+F118</f>
        <v>17106.25</v>
      </c>
      <c r="F124" s="14">
        <f t="shared" si="9"/>
        <v>0</v>
      </c>
    </row>
    <row r="125" spans="1:6" x14ac:dyDescent="0.35">
      <c r="A125" s="10"/>
      <c r="B125" s="10" t="s">
        <v>63</v>
      </c>
      <c r="C125" s="10" t="s">
        <v>31</v>
      </c>
      <c r="D125" s="12">
        <v>0</v>
      </c>
      <c r="E125" s="14">
        <f>F111+F118</f>
        <v>17106.25</v>
      </c>
      <c r="F125" s="14">
        <f t="shared" si="9"/>
        <v>0</v>
      </c>
    </row>
    <row r="126" spans="1:6" s="25" customFormat="1" x14ac:dyDescent="0.35">
      <c r="A126" s="26"/>
      <c r="B126" s="26"/>
      <c r="C126" s="26" t="s">
        <v>66</v>
      </c>
      <c r="D126" s="37"/>
      <c r="E126" s="33"/>
      <c r="F126" s="33">
        <f>SUM(F122:F125)</f>
        <v>0</v>
      </c>
    </row>
    <row r="127" spans="1:6" x14ac:dyDescent="0.35">
      <c r="A127" s="35"/>
      <c r="B127" s="35"/>
      <c r="C127" s="35"/>
      <c r="D127" s="39"/>
      <c r="E127" s="36"/>
      <c r="F127" s="36"/>
    </row>
    <row r="128" spans="1:6" ht="13.5" thickBot="1" x14ac:dyDescent="0.4">
      <c r="A128" s="35"/>
      <c r="B128" s="35"/>
      <c r="C128" s="35"/>
      <c r="D128" s="39"/>
      <c r="E128" s="36"/>
      <c r="F128" s="36"/>
    </row>
    <row r="129" spans="1:7" s="52" customFormat="1" ht="16" thickBot="1" x14ac:dyDescent="0.4">
      <c r="D129" s="53"/>
      <c r="E129" s="54" t="s">
        <v>163</v>
      </c>
      <c r="F129" s="55">
        <f>F111+F118+F126</f>
        <v>17106.25</v>
      </c>
      <c r="G129" s="60" t="s">
        <v>32</v>
      </c>
    </row>
    <row r="130" spans="1:7" s="20" customFormat="1" x14ac:dyDescent="0.35">
      <c r="A130" s="40"/>
      <c r="B130" s="40"/>
      <c r="C130" s="40"/>
      <c r="D130" s="39"/>
      <c r="E130" s="41"/>
      <c r="F130" s="41"/>
    </row>
    <row r="131" spans="1:7" x14ac:dyDescent="0.35">
      <c r="A131" s="35"/>
      <c r="B131" s="35"/>
      <c r="C131" s="35"/>
      <c r="D131" s="39"/>
      <c r="E131" s="36"/>
      <c r="F131" s="36"/>
    </row>
    <row r="132" spans="1:7" x14ac:dyDescent="0.35">
      <c r="A132" s="35"/>
      <c r="B132" s="35"/>
      <c r="C132" s="35"/>
      <c r="D132" s="39"/>
      <c r="E132" s="36"/>
      <c r="F132" s="36"/>
    </row>
    <row r="133" spans="1:7" x14ac:dyDescent="0.35">
      <c r="A133" s="35"/>
      <c r="B133" s="35"/>
      <c r="C133" s="35"/>
      <c r="D133" s="39"/>
      <c r="E133" s="36"/>
      <c r="F133" s="36"/>
    </row>
    <row r="134" spans="1:7" x14ac:dyDescent="0.35">
      <c r="A134" s="35"/>
      <c r="B134" s="35"/>
      <c r="C134" s="35"/>
      <c r="D134" s="39"/>
      <c r="E134" s="36"/>
      <c r="F134" s="36"/>
    </row>
    <row r="135" spans="1:7" x14ac:dyDescent="0.35">
      <c r="A135" s="35"/>
      <c r="B135" s="35"/>
      <c r="C135" s="35"/>
      <c r="D135" s="39"/>
      <c r="E135" s="36"/>
      <c r="F135" s="36"/>
    </row>
    <row r="136" spans="1:7" x14ac:dyDescent="0.35">
      <c r="A136" s="35"/>
      <c r="B136" s="35"/>
      <c r="C136" s="35"/>
      <c r="D136" s="39"/>
      <c r="E136" s="36"/>
      <c r="F136" s="36"/>
    </row>
    <row r="137" spans="1:7" x14ac:dyDescent="0.35">
      <c r="A137" s="35"/>
      <c r="B137" s="35"/>
      <c r="C137" s="35"/>
      <c r="D137" s="39"/>
      <c r="E137" s="36"/>
      <c r="F137" s="36"/>
    </row>
    <row r="138" spans="1:7" x14ac:dyDescent="0.35">
      <c r="A138" s="35"/>
      <c r="B138" s="35"/>
      <c r="C138" s="35"/>
      <c r="D138" s="39"/>
      <c r="E138" s="36"/>
      <c r="F138" s="36"/>
    </row>
    <row r="139" spans="1:7" x14ac:dyDescent="0.35">
      <c r="A139" s="35"/>
      <c r="B139" s="35"/>
      <c r="C139" s="35"/>
      <c r="D139" s="39"/>
      <c r="E139" s="36"/>
      <c r="F139" s="36"/>
    </row>
    <row r="140" spans="1:7" x14ac:dyDescent="0.35">
      <c r="A140" s="35"/>
      <c r="B140" s="35"/>
      <c r="C140" s="35"/>
      <c r="D140" s="39"/>
      <c r="E140" s="36"/>
      <c r="F140" s="36"/>
    </row>
    <row r="141" spans="1:7" x14ac:dyDescent="0.35">
      <c r="A141" s="35"/>
      <c r="B141" s="35"/>
      <c r="C141" s="35"/>
      <c r="D141" s="39"/>
      <c r="E141" s="36"/>
      <c r="F141" s="36"/>
    </row>
    <row r="142" spans="1:7" x14ac:dyDescent="0.35">
      <c r="A142" s="35"/>
      <c r="B142" s="35"/>
      <c r="C142" s="35"/>
      <c r="D142" s="39"/>
      <c r="E142" s="36"/>
      <c r="F142" s="36"/>
    </row>
    <row r="143" spans="1:7" x14ac:dyDescent="0.35">
      <c r="A143" s="35"/>
      <c r="B143" s="35"/>
      <c r="C143" s="35"/>
      <c r="D143" s="39"/>
      <c r="E143" s="36"/>
      <c r="F143" s="36"/>
    </row>
    <row r="144" spans="1:7" x14ac:dyDescent="0.35">
      <c r="A144" s="35"/>
      <c r="B144" s="35"/>
      <c r="C144" s="35"/>
      <c r="D144" s="39"/>
      <c r="E144" s="36"/>
      <c r="F144" s="36"/>
    </row>
    <row r="145" spans="1:6" x14ac:dyDescent="0.35">
      <c r="A145" s="35"/>
      <c r="B145" s="35"/>
      <c r="C145" s="35"/>
      <c r="D145" s="39"/>
      <c r="E145" s="36"/>
      <c r="F145" s="36"/>
    </row>
    <row r="146" spans="1:6" x14ac:dyDescent="0.35">
      <c r="A146" s="35"/>
      <c r="B146" s="35"/>
      <c r="C146" s="35"/>
      <c r="D146" s="39"/>
      <c r="E146" s="36"/>
      <c r="F146" s="36"/>
    </row>
    <row r="147" spans="1:6" x14ac:dyDescent="0.35">
      <c r="A147" s="35"/>
      <c r="B147" s="35"/>
      <c r="C147" s="35"/>
      <c r="D147" s="39"/>
      <c r="E147" s="36"/>
      <c r="F147" s="36"/>
    </row>
    <row r="148" spans="1:6" x14ac:dyDescent="0.35">
      <c r="D148" s="28"/>
      <c r="E148" s="29"/>
      <c r="F148" s="28"/>
    </row>
    <row r="150" spans="1:6" x14ac:dyDescent="0.35">
      <c r="D150" s="28"/>
      <c r="E150" s="29"/>
      <c r="F150" s="28"/>
    </row>
  </sheetData>
  <sheetProtection algorithmName="SHA-512" hashValue="2MixYf0X9hbBKaJns7k4mewz/PIFI8fHWYd156cwjuRMjwPhpl1ii9GrrQ+IMUowPaNj+RGStDg1jZgHKn7esg==" saltValue="4jrUnWwTozVSXJgpIlsvQQ==" spinCount="100000" sheet="1" objects="1" scenarios="1"/>
  <protectedRanges>
    <protectedRange algorithmName="SHA-512" hashValue="ZBiBWve5jK36g/YRJhKc16Lp1FLUpxMQ/TJ39iZtRgnLR8WGu8rNRb77whYjpiv96ZbH5ZwrY5o+fVpoWGvylg==" saltValue="02PZCYLcf0oSU99qM5X2Xg==" spinCount="100000" sqref="D5:F5 D11:D41 D44 D78 D115:D117 D122:D125" name="Door Aanbieders in te vullen"/>
  </protectedRanges>
  <sortState xmlns:xlrd2="http://schemas.microsoft.com/office/spreadsheetml/2017/richdata2" ref="C122:C125">
    <sortCondition ref="C122:C125"/>
  </sortState>
  <mergeCells count="7">
    <mergeCell ref="A1:F1"/>
    <mergeCell ref="C43:F43"/>
    <mergeCell ref="C77:F77"/>
    <mergeCell ref="A3:F3"/>
    <mergeCell ref="D5:F5"/>
    <mergeCell ref="A5:C5"/>
    <mergeCell ref="C10:F10"/>
  </mergeCells>
  <phoneticPr fontId="4" type="noConversion"/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7B55D-AC14-4679-B720-85E0FE6AB742}">
  <dimension ref="A1:B7"/>
  <sheetViews>
    <sheetView zoomScale="110" zoomScaleNormal="110" workbookViewId="0">
      <selection activeCell="B6" sqref="B6"/>
    </sheetView>
  </sheetViews>
  <sheetFormatPr defaultRowHeight="13" x14ac:dyDescent="0.3"/>
  <cols>
    <col min="1" max="1" width="41.6328125" style="1" customWidth="1"/>
    <col min="2" max="2" width="17.54296875" style="1" customWidth="1"/>
    <col min="3" max="16384" width="8.7265625" style="1"/>
  </cols>
  <sheetData>
    <row r="1" spans="1:2" ht="13.5" thickBot="1" x14ac:dyDescent="0.35">
      <c r="A1" s="70" t="s">
        <v>150</v>
      </c>
      <c r="B1" s="72"/>
    </row>
    <row r="2" spans="1:2" ht="13.5" thickBot="1" x14ac:dyDescent="0.35">
      <c r="A2" s="15"/>
      <c r="B2" s="21"/>
    </row>
    <row r="3" spans="1:2" ht="13.5" thickBot="1" x14ac:dyDescent="0.35">
      <c r="A3" s="76" t="s">
        <v>169</v>
      </c>
      <c r="B3" s="78"/>
    </row>
    <row r="6" spans="1:2" x14ac:dyDescent="0.3">
      <c r="A6" s="1" t="s">
        <v>167</v>
      </c>
      <c r="B6" s="67">
        <v>0</v>
      </c>
    </row>
    <row r="7" spans="1:2" x14ac:dyDescent="0.3">
      <c r="B7" s="57"/>
    </row>
  </sheetData>
  <sheetProtection algorithmName="SHA-512" hashValue="YmD/hZcBMU9kwC1iMDSZgp6BeWzuDg+t5+33QeO3JPgiOasbBxO+CAc4YS3eTB5FHSMvc28J/BW/A5zJSvZ0cQ==" saltValue="bG6TvN+7yDAhmloXllBtmA==" spinCount="100000" sheet="1" objects="1" scenarios="1"/>
  <protectedRanges>
    <protectedRange algorithmName="SHA-512" hashValue="xOYzz15NVUuci13rbwlQtgrOTLNqf0XONSJGk89A0mhW+s+4hJBYsuI/8cna8CmlEo9LtSeW4L5Ft8Y8wAJ6rA==" saltValue="09ZD7klmX0hT/kylWT0Kaw==" spinCount="100000" sqref="B6" name="In te vullen door Aanbieder"/>
  </protectedRanges>
  <mergeCells count="2">
    <mergeCell ref="A1:B1"/>
    <mergeCell ref="A3:B3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71766-E726-43DB-A30C-FBCB7BCB15F7}">
  <dimension ref="A1:B7"/>
  <sheetViews>
    <sheetView zoomScale="110" zoomScaleNormal="110" workbookViewId="0">
      <selection activeCell="B6" sqref="B6"/>
    </sheetView>
  </sheetViews>
  <sheetFormatPr defaultRowHeight="13" x14ac:dyDescent="0.3"/>
  <cols>
    <col min="1" max="1" width="41.54296875" style="1" customWidth="1"/>
    <col min="2" max="2" width="17.54296875" style="1" customWidth="1"/>
    <col min="3" max="16384" width="8.7265625" style="1"/>
  </cols>
  <sheetData>
    <row r="1" spans="1:2" ht="13.5" thickBot="1" x14ac:dyDescent="0.35">
      <c r="A1" s="70" t="s">
        <v>150</v>
      </c>
      <c r="B1" s="72"/>
    </row>
    <row r="2" spans="1:2" ht="13.5" thickBot="1" x14ac:dyDescent="0.35">
      <c r="A2" s="15"/>
      <c r="B2" s="21"/>
    </row>
    <row r="3" spans="1:2" ht="13.5" thickBot="1" x14ac:dyDescent="0.35">
      <c r="A3" s="76" t="s">
        <v>170</v>
      </c>
      <c r="B3" s="78"/>
    </row>
    <row r="6" spans="1:2" x14ac:dyDescent="0.3">
      <c r="A6" s="1" t="s">
        <v>168</v>
      </c>
      <c r="B6" s="67">
        <v>0</v>
      </c>
    </row>
    <row r="7" spans="1:2" x14ac:dyDescent="0.3">
      <c r="B7" s="68"/>
    </row>
  </sheetData>
  <sheetProtection algorithmName="SHA-512" hashValue="yxw/9+sYT2Bz7ejEvmxuZFCm3KoafM/PgQXnHH2G0jYbA9zFpW7jcTwTcJ/gwITEyICTZ3BcMk14P64KcZXPtg==" saltValue="K4bMTyl94dz2aNjs6nJYCQ==" spinCount="100000" sheet="1" objects="1" scenarios="1"/>
  <protectedRanges>
    <protectedRange algorithmName="SHA-512" hashValue="c9Pk8XEktAGQJFpmf6iYyTxhfQ75Z/NNg2jyR1ewc7QH7OwEZhQjQysaKE4F4SGjTn+JNJTgf4fGKZGdURPrAg==" saltValue="qkyAbLeb8nSjD6mkfXWg5A==" spinCount="100000" sqref="B6" name="door Aanbieder in te vullen"/>
  </protectedRanges>
  <mergeCells count="2">
    <mergeCell ref="A1:B1"/>
    <mergeCell ref="A3:B3"/>
  </mergeCell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23CA9-4C2D-4492-9E8B-C7230EFCF520}">
  <dimension ref="A1:G13"/>
  <sheetViews>
    <sheetView zoomScale="110" zoomScaleNormal="110" workbookViewId="0">
      <selection activeCell="F7" sqref="F7"/>
    </sheetView>
  </sheetViews>
  <sheetFormatPr defaultRowHeight="13" x14ac:dyDescent="0.3"/>
  <cols>
    <col min="1" max="5" width="8.7265625" style="1"/>
    <col min="6" max="6" width="13.36328125" style="1" customWidth="1"/>
    <col min="7" max="7" width="17" style="1" customWidth="1"/>
    <col min="8" max="16384" width="8.7265625" style="1"/>
  </cols>
  <sheetData>
    <row r="1" spans="1:7" ht="13.5" thickBot="1" x14ac:dyDescent="0.35">
      <c r="A1" s="70" t="s">
        <v>150</v>
      </c>
      <c r="B1" s="71"/>
      <c r="C1" s="71"/>
      <c r="D1" s="71"/>
      <c r="E1" s="71"/>
      <c r="F1" s="72"/>
    </row>
    <row r="2" spans="1:7" ht="13.5" thickBot="1" x14ac:dyDescent="0.35">
      <c r="A2" s="15"/>
      <c r="B2" s="15"/>
      <c r="C2" s="15"/>
      <c r="D2" s="21"/>
      <c r="E2" s="34"/>
      <c r="F2" s="21"/>
    </row>
    <row r="3" spans="1:7" ht="13.5" thickBot="1" x14ac:dyDescent="0.35">
      <c r="A3" s="76" t="s">
        <v>172</v>
      </c>
      <c r="B3" s="77"/>
      <c r="C3" s="77"/>
      <c r="D3" s="77"/>
      <c r="E3" s="77"/>
      <c r="F3" s="78"/>
    </row>
    <row r="6" spans="1:7" x14ac:dyDescent="0.3">
      <c r="A6" s="1" t="s">
        <v>171</v>
      </c>
    </row>
    <row r="7" spans="1:7" x14ac:dyDescent="0.3">
      <c r="A7" s="62">
        <v>1</v>
      </c>
      <c r="B7" s="1" t="s">
        <v>179</v>
      </c>
      <c r="F7" s="69">
        <v>0</v>
      </c>
    </row>
    <row r="8" spans="1:7" x14ac:dyDescent="0.3">
      <c r="A8" s="62">
        <v>2</v>
      </c>
      <c r="B8" s="1" t="s">
        <v>181</v>
      </c>
      <c r="F8" s="69">
        <v>0</v>
      </c>
    </row>
    <row r="9" spans="1:7" x14ac:dyDescent="0.3">
      <c r="A9" s="62">
        <v>3</v>
      </c>
      <c r="B9" s="1" t="s">
        <v>180</v>
      </c>
      <c r="F9" s="69">
        <v>0</v>
      </c>
    </row>
    <row r="10" spans="1:7" x14ac:dyDescent="0.3">
      <c r="A10" s="62">
        <v>4</v>
      </c>
      <c r="B10" s="1" t="s">
        <v>182</v>
      </c>
      <c r="F10" s="69">
        <v>0</v>
      </c>
    </row>
    <row r="11" spans="1:7" x14ac:dyDescent="0.3">
      <c r="A11" s="62">
        <v>5</v>
      </c>
      <c r="B11" s="1" t="s">
        <v>183</v>
      </c>
      <c r="F11" s="69">
        <v>0</v>
      </c>
    </row>
    <row r="12" spans="1:7" ht="13.5" thickBot="1" x14ac:dyDescent="0.35">
      <c r="A12" s="62">
        <v>6</v>
      </c>
      <c r="B12" s="1" t="s">
        <v>178</v>
      </c>
      <c r="F12" s="69">
        <v>0</v>
      </c>
    </row>
    <row r="13" spans="1:7" ht="13.5" thickBot="1" x14ac:dyDescent="0.35">
      <c r="F13" s="63">
        <f>SUM(F7:F12)</f>
        <v>0</v>
      </c>
      <c r="G13" s="64" t="s">
        <v>32</v>
      </c>
    </row>
  </sheetData>
  <sheetProtection algorithmName="SHA-512" hashValue="9fWtausc254EsSAj9OWG709M7bGagNjL2ZignaqxK18i8IVkwijEkpvJdyCnxoyYNW/ctnIhaMT+TE3OmyqAXQ==" saltValue="Z+XUUifELw4hxLmQb0fIMQ==" spinCount="100000" sheet="1" objects="1" scenarios="1"/>
  <protectedRanges>
    <protectedRange algorithmName="SHA-512" hashValue="kLBa37IMvj8mn2ZpBwGbpkzmMVchLvlIJN6L5/2KW7ZN/UdE6i7ZT6kUKbWaQqRSPbw9iF3xHx2hhvGGSbqd4Q==" saltValue="eBslvelggG9WpGQIrwQOxQ==" spinCount="100000" sqref="F7:F12" name="door Aanbieder in te vullen"/>
  </protectedRanges>
  <mergeCells count="2">
    <mergeCell ref="A1:F1"/>
    <mergeCell ref="A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0AACB-7710-48FF-BCA6-C62DA8C8B84D}">
  <dimension ref="A1:G13"/>
  <sheetViews>
    <sheetView zoomScale="110" zoomScaleNormal="110" workbookViewId="0">
      <selection activeCell="F7" sqref="F7"/>
    </sheetView>
  </sheetViews>
  <sheetFormatPr defaultRowHeight="13" x14ac:dyDescent="0.3"/>
  <cols>
    <col min="1" max="5" width="8.7265625" style="1"/>
    <col min="6" max="6" width="13.36328125" style="1" customWidth="1"/>
    <col min="7" max="7" width="17" style="1" customWidth="1"/>
    <col min="8" max="16384" width="8.7265625" style="1"/>
  </cols>
  <sheetData>
    <row r="1" spans="1:7" ht="13.5" thickBot="1" x14ac:dyDescent="0.35">
      <c r="A1" s="70" t="s">
        <v>150</v>
      </c>
      <c r="B1" s="71"/>
      <c r="C1" s="71"/>
      <c r="D1" s="71"/>
      <c r="E1" s="71"/>
      <c r="F1" s="72"/>
    </row>
    <row r="2" spans="1:7" ht="13.5" thickBot="1" x14ac:dyDescent="0.35">
      <c r="A2" s="15"/>
      <c r="B2" s="15"/>
      <c r="C2" s="15"/>
      <c r="D2" s="21"/>
      <c r="E2" s="34"/>
      <c r="F2" s="21"/>
    </row>
    <row r="3" spans="1:7" ht="13.5" thickBot="1" x14ac:dyDescent="0.35">
      <c r="A3" s="76" t="s">
        <v>173</v>
      </c>
      <c r="B3" s="77"/>
      <c r="C3" s="77"/>
      <c r="D3" s="77"/>
      <c r="E3" s="77"/>
      <c r="F3" s="78"/>
    </row>
    <row r="6" spans="1:7" x14ac:dyDescent="0.3">
      <c r="A6" s="1" t="s">
        <v>184</v>
      </c>
    </row>
    <row r="7" spans="1:7" x14ac:dyDescent="0.3">
      <c r="A7" s="62">
        <v>1</v>
      </c>
      <c r="B7" s="1" t="s">
        <v>179</v>
      </c>
      <c r="F7" s="69">
        <v>0</v>
      </c>
    </row>
    <row r="8" spans="1:7" x14ac:dyDescent="0.3">
      <c r="A8" s="62">
        <v>2</v>
      </c>
      <c r="B8" s="1" t="s">
        <v>181</v>
      </c>
      <c r="F8" s="69">
        <v>0</v>
      </c>
    </row>
    <row r="9" spans="1:7" x14ac:dyDescent="0.3">
      <c r="A9" s="62">
        <v>3</v>
      </c>
      <c r="B9" s="1" t="s">
        <v>180</v>
      </c>
      <c r="F9" s="69">
        <v>0</v>
      </c>
    </row>
    <row r="10" spans="1:7" x14ac:dyDescent="0.3">
      <c r="A10" s="62">
        <v>4</v>
      </c>
      <c r="B10" s="1" t="s">
        <v>182</v>
      </c>
      <c r="F10" s="69">
        <v>0</v>
      </c>
    </row>
    <row r="11" spans="1:7" x14ac:dyDescent="0.3">
      <c r="A11" s="62">
        <v>5</v>
      </c>
      <c r="B11" s="1" t="s">
        <v>183</v>
      </c>
      <c r="F11" s="69">
        <v>0</v>
      </c>
    </row>
    <row r="12" spans="1:7" ht="13.5" thickBot="1" x14ac:dyDescent="0.35">
      <c r="A12" s="62">
        <v>6</v>
      </c>
      <c r="B12" s="1" t="s">
        <v>178</v>
      </c>
      <c r="F12" s="69">
        <v>0</v>
      </c>
    </row>
    <row r="13" spans="1:7" ht="13.5" thickBot="1" x14ac:dyDescent="0.35">
      <c r="F13" s="63">
        <f>SUM(F7:F12)</f>
        <v>0</v>
      </c>
      <c r="G13" s="64" t="s">
        <v>32</v>
      </c>
    </row>
  </sheetData>
  <sheetProtection algorithmName="SHA-512" hashValue="egYdsQvHTujsLVJAdNJ0SiBEpQXswffpbn8rNgKNOi3jadLq5L8gkgbf3bTT43m4PPDqGX9weGIYo2l+DQfELg==" saltValue="9ihy29XMhoSmsegbbZcu/w==" spinCount="100000" sheet="1" objects="1" scenarios="1"/>
  <protectedRanges>
    <protectedRange algorithmName="SHA-512" hashValue="/nkE8Z161ac2t3ddqzf7KeUIT1uASyH/Q18+2xOrkccoBBKtUUaSLtYMDK275DpCZQ4yyc+0JtueFukrfqDZyg==" saltValue="OvMWhdAN2zLWpTXkVf9Bvg==" spinCount="100000" sqref="F7:F12" name="door Aanbieder te vullen"/>
  </protectedRanges>
  <mergeCells count="2">
    <mergeCell ref="A1:F1"/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E318A-A78F-41ED-B34B-B97572C39F7F}">
  <dimension ref="A1:N19"/>
  <sheetViews>
    <sheetView zoomScale="110" zoomScaleNormal="110" workbookViewId="0">
      <selection activeCell="B6" sqref="B6:B10"/>
    </sheetView>
  </sheetViews>
  <sheetFormatPr defaultRowHeight="13" x14ac:dyDescent="0.3"/>
  <cols>
    <col min="1" max="2" width="33.26953125" style="1" customWidth="1"/>
    <col min="3" max="16384" width="8.7265625" style="1"/>
  </cols>
  <sheetData>
    <row r="1" spans="1:3" ht="15" customHeight="1" thickBot="1" x14ac:dyDescent="0.35">
      <c r="A1" s="70" t="s">
        <v>150</v>
      </c>
      <c r="B1" s="71"/>
    </row>
    <row r="2" spans="1:3" ht="13.5" thickBot="1" x14ac:dyDescent="0.35">
      <c r="A2" s="15"/>
      <c r="B2" s="15"/>
    </row>
    <row r="3" spans="1:3" ht="15" customHeight="1" thickBot="1" x14ac:dyDescent="0.35">
      <c r="A3" s="76" t="s">
        <v>153</v>
      </c>
      <c r="B3" s="77"/>
    </row>
    <row r="4" spans="1:3" s="57" customFormat="1" x14ac:dyDescent="0.3">
      <c r="A4" s="56"/>
      <c r="B4" s="56"/>
    </row>
    <row r="5" spans="1:3" s="4" customFormat="1" ht="13.5" thickBot="1" x14ac:dyDescent="0.35">
      <c r="A5" s="9" t="s">
        <v>64</v>
      </c>
      <c r="B5" s="58" t="s">
        <v>185</v>
      </c>
    </row>
    <row r="6" spans="1:3" ht="13.5" thickTop="1" x14ac:dyDescent="0.3">
      <c r="A6" s="7" t="s">
        <v>164</v>
      </c>
      <c r="B6" s="8">
        <f>'Uurtarieven e.d.'!F129</f>
        <v>17106.25</v>
      </c>
    </row>
    <row r="7" spans="1:3" x14ac:dyDescent="0.3">
      <c r="A7" s="5" t="s">
        <v>174</v>
      </c>
      <c r="B7" s="6">
        <f>'Dakveiligheid Noord'!B6</f>
        <v>0</v>
      </c>
    </row>
    <row r="8" spans="1:3" x14ac:dyDescent="0.3">
      <c r="A8" s="5" t="s">
        <v>175</v>
      </c>
      <c r="B8" s="6">
        <f>'Dakveiligheid Zuid'!B6</f>
        <v>0</v>
      </c>
    </row>
    <row r="9" spans="1:3" x14ac:dyDescent="0.3">
      <c r="A9" s="5" t="s">
        <v>176</v>
      </c>
      <c r="B9" s="6">
        <f>'MJOP Noord'!F13</f>
        <v>0</v>
      </c>
    </row>
    <row r="10" spans="1:3" x14ac:dyDescent="0.3">
      <c r="A10" s="5" t="s">
        <v>177</v>
      </c>
      <c r="B10" s="6">
        <f>'MJOP Zuid'!F13</f>
        <v>0</v>
      </c>
    </row>
    <row r="11" spans="1:3" x14ac:dyDescent="0.3">
      <c r="A11" s="5"/>
      <c r="B11" s="6"/>
    </row>
    <row r="12" spans="1:3" s="4" customFormat="1" x14ac:dyDescent="0.3">
      <c r="A12" s="65" t="s">
        <v>141</v>
      </c>
      <c r="B12" s="66">
        <f>SUM(B6:B10)</f>
        <v>17106.25</v>
      </c>
      <c r="C12" s="4" t="s">
        <v>166</v>
      </c>
    </row>
    <row r="19" spans="5:14" x14ac:dyDescent="0.3">
      <c r="E19" s="81"/>
      <c r="F19" s="81"/>
      <c r="G19" s="81"/>
      <c r="H19" s="81"/>
      <c r="I19" s="81"/>
      <c r="J19" s="81"/>
      <c r="K19" s="81"/>
      <c r="L19" s="81"/>
      <c r="M19" s="81"/>
      <c r="N19" s="81"/>
    </row>
  </sheetData>
  <sheetProtection algorithmName="SHA-512" hashValue="uLJN/62HPLVq3Vm1SJLuHwm6upQAax58fIpzjKZ5xV2qLqNlyIwqsuZ7CU4zlh1v+vNkmRtCAZ6kI5oiS2RPFw==" saltValue="hTlt737cGg3G/kMjUv7Dfw==" spinCount="100000" sheet="1" objects="1" scenarios="1"/>
  <mergeCells count="3">
    <mergeCell ref="A1:B1"/>
    <mergeCell ref="A3:B3"/>
    <mergeCell ref="E19:N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26FBFD3059B74B88F6CB38BA31418E" ma:contentTypeVersion="2" ma:contentTypeDescription="Create a new document." ma:contentTypeScope="" ma:versionID="a5dfb33819b1fa412ac1e50b929253cf">
  <xsd:schema xmlns:xsd="http://www.w3.org/2001/XMLSchema" xmlns:xs="http://www.w3.org/2001/XMLSchema" xmlns:p="http://schemas.microsoft.com/office/2006/metadata/properties" xmlns:ns2="008722a0-292a-48c8-9d63-cff66eb459cc" targetNamespace="http://schemas.microsoft.com/office/2006/metadata/properties" ma:root="true" ma:fieldsID="1d30a0994002be83a827993addb67b0a" ns2:_="">
    <xsd:import namespace="008722a0-292a-48c8-9d63-cff66eb459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8722a0-292a-48c8-9d63-cff66eb459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BAA645-100A-4002-80FE-EF363FFBCAB2}"/>
</file>

<file path=customXml/itemProps2.xml><?xml version="1.0" encoding="utf-8"?>
<ds:datastoreItem xmlns:ds="http://schemas.openxmlformats.org/officeDocument/2006/customXml" ds:itemID="{E15DBD25-DEBE-467C-9250-F985B057A8C9}"/>
</file>

<file path=customXml/itemProps3.xml><?xml version="1.0" encoding="utf-8"?>
<ds:datastoreItem xmlns:ds="http://schemas.openxmlformats.org/officeDocument/2006/customXml" ds:itemID="{D80BA111-18FD-490F-9C7E-216D871ECC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Uurtarieven e.d.</vt:lpstr>
      <vt:lpstr>Dakveiligheid Noord</vt:lpstr>
      <vt:lpstr>Dakveiligheid Zuid</vt:lpstr>
      <vt:lpstr>MJOP Noord</vt:lpstr>
      <vt:lpstr>MJOP Zuid</vt:lpstr>
      <vt:lpstr>Totaal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Mierlo, Maarten van</dc:creator>
  <cp:lastModifiedBy>Mierlo, Maarten van</cp:lastModifiedBy>
  <dcterms:created xsi:type="dcterms:W3CDTF">2021-03-10T08:38:40Z</dcterms:created>
  <dcterms:modified xsi:type="dcterms:W3CDTF">2021-08-30T10:39:25Z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0x010100AC26FBFD3059B74B88F6CB38BA31418E</vt:lpwstr>
  </property>
</Properties>
</file>