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Mijn documenten\Bureau LCH\Duurzame Verwerking\Deelproject 5 - Fase 3\HERAANBESTEDING\"/>
    </mc:Choice>
  </mc:AlternateContent>
  <xr:revisionPtr revIDLastSave="0" documentId="13_ncr:1_{02555F1B-ECF8-4FA3-B22C-63F25E1F60FD}" xr6:coauthVersionLast="47" xr6:coauthVersionMax="47" xr10:uidLastSave="{00000000-0000-0000-0000-000000000000}"/>
  <bookViews>
    <workbookView xWindow="-108" yWindow="-108" windowWidth="23256" windowHeight="12576" xr2:uid="{8A1063C3-F7DC-44EA-A666-F0D2BDC4887D}"/>
  </bookViews>
  <sheets>
    <sheet name="Bijlage 7"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 r="J8" i="2" s="1"/>
  <c r="I9" i="2"/>
  <c r="J9" i="2" s="1"/>
  <c r="I10" i="2"/>
  <c r="J10" i="2" s="1"/>
  <c r="I11" i="2"/>
  <c r="J11" i="2" s="1"/>
  <c r="I12" i="2"/>
  <c r="J12" i="2" s="1"/>
  <c r="I13" i="2"/>
  <c r="J13" i="2" s="1"/>
  <c r="I14" i="2"/>
  <c r="J14" i="2" s="1"/>
  <c r="I15" i="2"/>
  <c r="J15" i="2" s="1"/>
  <c r="I16" i="2"/>
  <c r="J16" i="2" s="1"/>
  <c r="I17" i="2"/>
  <c r="J17" i="2" s="1"/>
  <c r="I18" i="2"/>
  <c r="J18" i="2" s="1"/>
  <c r="I19" i="2"/>
  <c r="J19" i="2" s="1"/>
  <c r="I20" i="2"/>
  <c r="J20" i="2" s="1"/>
  <c r="I21" i="2"/>
  <c r="J21" i="2" s="1"/>
  <c r="I23" i="2"/>
  <c r="J23" i="2" s="1"/>
  <c r="I24" i="2"/>
  <c r="J24" i="2" s="1"/>
  <c r="I25" i="2"/>
  <c r="J25" i="2" s="1"/>
  <c r="I26" i="2"/>
  <c r="J26" i="2" s="1"/>
  <c r="I27" i="2"/>
  <c r="J27" i="2" s="1"/>
  <c r="I28" i="2"/>
  <c r="J28" i="2" s="1"/>
  <c r="I29" i="2"/>
  <c r="J29" i="2" s="1"/>
  <c r="I30" i="2"/>
  <c r="J30" i="2" s="1"/>
  <c r="I31" i="2"/>
  <c r="J31" i="2" s="1"/>
  <c r="I32" i="2"/>
  <c r="J32" i="2" s="1"/>
  <c r="I33" i="2"/>
  <c r="J33" i="2" s="1"/>
  <c r="I35" i="2"/>
  <c r="J35" i="2" s="1"/>
  <c r="I37" i="2"/>
  <c r="J37" i="2" s="1"/>
  <c r="I38" i="2"/>
  <c r="J38" i="2" s="1"/>
  <c r="I39" i="2"/>
  <c r="J39" i="2" s="1"/>
  <c r="I41" i="2"/>
  <c r="J41" i="2" s="1"/>
  <c r="I42" i="2"/>
  <c r="J42" i="2" s="1"/>
  <c r="I43" i="2"/>
  <c r="J43"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I56" i="2"/>
  <c r="J56" i="2" s="1"/>
  <c r="I57" i="2"/>
  <c r="J57" i="2" s="1"/>
  <c r="I58" i="2"/>
  <c r="J58" i="2" s="1"/>
  <c r="I59" i="2"/>
  <c r="J59" i="2" s="1"/>
  <c r="I60" i="2"/>
  <c r="J60" i="2" s="1"/>
  <c r="I61" i="2"/>
  <c r="J61" i="2" s="1"/>
  <c r="I63" i="2"/>
  <c r="J63" i="2" s="1"/>
  <c r="I64" i="2"/>
  <c r="J64" i="2" s="1"/>
  <c r="I65" i="2"/>
  <c r="J65" i="2" s="1"/>
  <c r="I66" i="2"/>
  <c r="J66" i="2" s="1"/>
  <c r="I6" i="2" l="1"/>
  <c r="J6" i="2" s="1"/>
  <c r="H62" i="2" l="1"/>
  <c r="I62" i="2" s="1"/>
  <c r="J62" i="2" s="1"/>
  <c r="G62" i="2"/>
  <c r="H40" i="2"/>
  <c r="I40" i="2" s="1"/>
  <c r="J40" i="2" s="1"/>
  <c r="G40" i="2"/>
  <c r="H36" i="2"/>
  <c r="I36" i="2" s="1"/>
  <c r="J36" i="2" s="1"/>
  <c r="G36" i="2"/>
  <c r="H34" i="2"/>
  <c r="I34" i="2" s="1"/>
  <c r="J34" i="2" s="1"/>
  <c r="G34" i="2"/>
  <c r="H22" i="2" l="1"/>
  <c r="I22" i="2" s="1"/>
  <c r="J22" i="2" s="1"/>
  <c r="G22" i="2"/>
  <c r="H7" i="2"/>
  <c r="I7" i="2" s="1"/>
  <c r="J7" i="2" s="1"/>
  <c r="G7" i="2"/>
</calcChain>
</file>

<file path=xl/sharedStrings.xml><?xml version="1.0" encoding="utf-8"?>
<sst xmlns="http://schemas.openxmlformats.org/spreadsheetml/2006/main" count="194" uniqueCount="122">
  <si>
    <t>Categorie</t>
  </si>
  <si>
    <t>Nr.</t>
  </si>
  <si>
    <t xml:space="preserve">Samenstelling </t>
  </si>
  <si>
    <t>Totale voorraad (in stuks)</t>
  </si>
  <si>
    <t>Totale voorraad (in pallets)</t>
  </si>
  <si>
    <t>Gewicht</t>
  </si>
  <si>
    <t>Totale volume (in ton)</t>
  </si>
  <si>
    <t>Onbekend</t>
  </si>
  <si>
    <t>Opmerking bij Perceel 1:</t>
  </si>
  <si>
    <t>Kleur</t>
  </si>
  <si>
    <t>Merk</t>
  </si>
  <si>
    <t>FFP-maskers</t>
  </si>
  <si>
    <t>Chirurgische maskers</t>
  </si>
  <si>
    <t>blauw</t>
  </si>
  <si>
    <t>Medprotex</t>
  </si>
  <si>
    <t>Outer layer: hydrophobic polypropylene spunbounded non-woven fabric. Midddle layer: Meltblown non-woven filter. Inner layer: soft absorbent white polypropylene spunbounded non-woven fabric</t>
  </si>
  <si>
    <t xml:space="preserve">Zogear </t>
  </si>
  <si>
    <t>Soft latex free earloop, nose piece. Verder onbekend</t>
  </si>
  <si>
    <t>wit</t>
  </si>
  <si>
    <t>M-Safe 5053</t>
  </si>
  <si>
    <t>M-Safe 5055</t>
  </si>
  <si>
    <t>M-Safe 5057</t>
  </si>
  <si>
    <t>Yubei</t>
  </si>
  <si>
    <t>Integrated nose bridge, non-woven, without glass fibres, latex free elastic earloops</t>
  </si>
  <si>
    <t>Non woven 49% melt blown fabric 24% nose clip 10% earband 17%</t>
  </si>
  <si>
    <t>merkloos</t>
  </si>
  <si>
    <t>M50A blue</t>
  </si>
  <si>
    <t>M50 blue</t>
  </si>
  <si>
    <t>Deltrisafe</t>
  </si>
  <si>
    <t>M50A white</t>
  </si>
  <si>
    <t>onbekend</t>
  </si>
  <si>
    <t xml:space="preserve">Lemoine </t>
  </si>
  <si>
    <t>non woven face mask, ribbon, without glass fibres</t>
  </si>
  <si>
    <t>QJMDM</t>
  </si>
  <si>
    <t>onbekend, neusbeugel</t>
  </si>
  <si>
    <t>PandaCross</t>
  </si>
  <si>
    <t>non-woven 48%, melt-blown 24% earband 16% nose strip 12%</t>
  </si>
  <si>
    <t>Auping</t>
  </si>
  <si>
    <t>InnovaFiltec, Spunmelt, aluminium strip, elastic</t>
  </si>
  <si>
    <t>Sion Biotext</t>
  </si>
  <si>
    <t>Non-woven fabric, soft ear elastics, nose clip</t>
  </si>
  <si>
    <t>Miao Shou</t>
  </si>
  <si>
    <t xml:space="preserve">Five layers non-woven face mask. Inner and outer laters are polypropylene spinbound. Middle 1 layer staticfree foam and 2 polypropylene meltblown. </t>
  </si>
  <si>
    <t>LexusLance</t>
  </si>
  <si>
    <t>Non-woven fabric PP, melt-blown PP fabric, ear loops, nose bridge clip</t>
  </si>
  <si>
    <t>Shengquan</t>
  </si>
  <si>
    <t>wit en grijs</t>
  </si>
  <si>
    <t>biomass graphene spunbound non-woven fabric (PP) Melt-blown non-woven fabric (PP) Spunbound non-woven fabric (PP)</t>
  </si>
  <si>
    <t xml:space="preserve">wit  </t>
  </si>
  <si>
    <t>wit en oranje</t>
  </si>
  <si>
    <t>wit polypropyleen, wit polypropyleen spunbound, wit polyester en bi-component nonwoven spunbound</t>
  </si>
  <si>
    <t>PP, Spunbound PP, polyester, bi-component spunbound non woven fabric</t>
  </si>
  <si>
    <t>wit polypropyleen, polypropyleen spunbound, polyester en bi-component nonwoven spunbound</t>
  </si>
  <si>
    <t>Dutch PPE</t>
  </si>
  <si>
    <t>Afpro, TC-2-A1</t>
  </si>
  <si>
    <t>Afpro, TC-2-B1</t>
  </si>
  <si>
    <t>Afpro, TC-2-F1</t>
  </si>
  <si>
    <t>polypropyleen, polypropyleen spunbound, vlamvertragend polyester, bi-component nonwoven spunbound. latex vrij, elastic band</t>
  </si>
  <si>
    <t xml:space="preserve">Spunbound NW, Meltblown NW </t>
  </si>
  <si>
    <t>JedX</t>
  </si>
  <si>
    <t>Apula</t>
  </si>
  <si>
    <t>PP non-woven fabric, PP Melt blown fabric PE fibers and aluminum nose clip</t>
  </si>
  <si>
    <t>UG</t>
  </si>
  <si>
    <t>Main mask, nose clip and ear loop, 65% PP non-woven 35% melt-blown fabric</t>
  </si>
  <si>
    <t>Jinlilaisi</t>
  </si>
  <si>
    <t>Nano Tech</t>
  </si>
  <si>
    <t>Tongjian</t>
  </si>
  <si>
    <t>meltblown coth composite ES hot air cotton, PP spun-bounded non-woven fabric, nose clip, side straps</t>
  </si>
  <si>
    <t>Mask body (PP meltblown non woven and PTFE nano filtration): 1e laag PP nonwoven (60gr), 2e laag PP electrostatic filteration (45gr), 3e laag PTFE Nano filteration  (11 gr), 4e laag PP nonwoven (30gr), 5e laag PP electrostatic filteration (45gr) 6e laag PP nonwoven (30gr). Nose clip en mask belt.</t>
  </si>
  <si>
    <t>Mask body (PP meltblown non woven and PTFE nano filtration membrane), nose clip and mask belt.</t>
  </si>
  <si>
    <t>Daylead</t>
  </si>
  <si>
    <t>Hioriaocon</t>
  </si>
  <si>
    <t>Huisimei</t>
  </si>
  <si>
    <t>KSA</t>
  </si>
  <si>
    <t>Merkloos - chinees</t>
  </si>
  <si>
    <t>NewLison</t>
  </si>
  <si>
    <t>WEK</t>
  </si>
  <si>
    <t>Xin Sheng Kang - blauw</t>
  </si>
  <si>
    <t>Xin Sheng Kang - groen</t>
  </si>
  <si>
    <t xml:space="preserve">nonwoven fabric </t>
  </si>
  <si>
    <t>40% meltblown fabric, 40% non-woven, 20% hot air cotton</t>
  </si>
  <si>
    <t>mask, head strap, metal nose clip verder onbekend.</t>
  </si>
  <si>
    <t>non-woven cloth, cotton, filter cloth, nose clip and mask belt.</t>
  </si>
  <si>
    <t>Lian You</t>
  </si>
  <si>
    <t>Powecom</t>
  </si>
  <si>
    <t>PP Non-woven fabric, ES hot air cotton non woven fabric and efficiency electrostatic melt-blown fabric, PP non-woven fabric</t>
  </si>
  <si>
    <t>Evereast</t>
  </si>
  <si>
    <t>Jiangsu Nanfang</t>
  </si>
  <si>
    <t>Yubei-Engels</t>
  </si>
  <si>
    <t>Yubei-Chinees</t>
  </si>
  <si>
    <t>Zhushi</t>
  </si>
  <si>
    <t>Tie, plastic nose clip, non-woven fabric, melt-blown fabric. 70% non-woven fabric 30% melt-blown fabric (polyester fiber)</t>
  </si>
  <si>
    <t>68% non-woven fabric, 32% melt-blown fabric</t>
  </si>
  <si>
    <t>Non-woven fabric, melt-blown fabric</t>
  </si>
  <si>
    <t xml:space="preserve">Non-woven fabric and polypropylene melt-blown fabric, nose clip (metal strip covered with fine galvanized iron wire material) and elastic band (non-woven fabric). </t>
  </si>
  <si>
    <t>Peninsula</t>
  </si>
  <si>
    <t>Aicare</t>
  </si>
  <si>
    <t>BingoTimes</t>
  </si>
  <si>
    <t>Hunan Xingyikang</t>
  </si>
  <si>
    <t>Tianjin Jiezhichu</t>
  </si>
  <si>
    <t>Tianjin</t>
  </si>
  <si>
    <t>Xingyikang</t>
  </si>
  <si>
    <t>Xinsanrui</t>
  </si>
  <si>
    <t>polypropylene spunbound, nonwoven fabric, Polypropylene melt-blown nonwoven, metal wire with plastic covering</t>
  </si>
  <si>
    <t>The mask body is composed of PP non-woven fabric and melt-blown fabric</t>
  </si>
  <si>
    <t>60% non-woven fabric and 40% melt-blown fabric</t>
  </si>
  <si>
    <t>melt-blown material placed between non-woven fabric. The nose clip is made of bendable polypropylene material and the mask string is made of elastic belt.</t>
  </si>
  <si>
    <t>Niosh</t>
  </si>
  <si>
    <t>polypropyleen melt blown nonwoven, neusclip van ijzerdraad, elastiek van elastaan en polypropyleen</t>
  </si>
  <si>
    <t xml:space="preserve">onbekend mask, ear elastics and nose clip. </t>
  </si>
  <si>
    <t>Aantal omdozen per pallet</t>
  </si>
  <si>
    <t>Aantal verkoopverpakkingen per omdoos</t>
  </si>
  <si>
    <t xml:space="preserve">Aantal stuks per verkoopverpakking </t>
  </si>
  <si>
    <t>?</t>
  </si>
  <si>
    <t>KN95</t>
  </si>
  <si>
    <t xml:space="preserve">Merkloos 2 </t>
  </si>
  <si>
    <t>s</t>
  </si>
  <si>
    <t>Starbuss #S-Kn95</t>
  </si>
  <si>
    <t>Starbuss #S-Kn95 - vierkant</t>
  </si>
  <si>
    <t>Starbuss #R-N99</t>
  </si>
  <si>
    <t>Mondmaskers (IIR, FFP2 en KN95)</t>
  </si>
  <si>
    <t xml:space="preserve">Deze opgave vertegenwoordigt +/-85% van de producten/het volume (zowel vast als optioneel) binnen perceel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</si>
</sst>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8"/>
      <color theme="1"/>
      <name val="Verdana"/>
      <family val="2"/>
    </font>
    <font>
      <sz val="8"/>
      <color theme="1"/>
      <name val="Verdana"/>
      <family val="2"/>
    </font>
    <font>
      <b/>
      <sz val="8"/>
      <color rgb="FFFF0000"/>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xf numFmtId="0" fontId="2" fillId="3" borderId="2" xfId="0" applyFont="1" applyFill="1" applyBorder="1" applyAlignment="1">
      <alignment horizontal="center" wrapText="1"/>
    </xf>
    <xf numFmtId="0" fontId="2" fillId="0" borderId="0" xfId="0" applyFont="1" applyAlignment="1">
      <alignment horizontal="center"/>
    </xf>
    <xf numFmtId="0" fontId="3" fillId="0" borderId="0" xfId="0" applyFont="1"/>
    <xf numFmtId="0" fontId="2" fillId="0" borderId="11" xfId="0" applyFont="1" applyFill="1" applyBorder="1" applyAlignment="1">
      <alignment wrapText="1"/>
    </xf>
    <xf numFmtId="0" fontId="2" fillId="0" borderId="2" xfId="0" applyFont="1" applyFill="1" applyBorder="1" applyAlignment="1">
      <alignment wrapText="1"/>
    </xf>
    <xf numFmtId="0" fontId="2" fillId="3" borderId="12" xfId="0" applyFont="1" applyFill="1" applyBorder="1"/>
    <xf numFmtId="0" fontId="2" fillId="3" borderId="2" xfId="0" applyFont="1" applyFill="1" applyBorder="1" applyAlignment="1">
      <alignment wrapText="1"/>
    </xf>
    <xf numFmtId="0" fontId="2" fillId="0" borderId="2" xfId="0" applyFont="1" applyBorder="1" applyAlignment="1">
      <alignment wrapText="1"/>
    </xf>
    <xf numFmtId="3" fontId="2" fillId="0" borderId="2"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3" fontId="2" fillId="3" borderId="10"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1" fillId="0" borderId="0" xfId="0" applyFont="1" applyFill="1"/>
    <xf numFmtId="0" fontId="2" fillId="0" borderId="0" xfId="0" applyFont="1" applyFill="1"/>
    <xf numFmtId="0" fontId="1" fillId="2" borderId="2" xfId="0" applyFont="1" applyFill="1" applyBorder="1"/>
    <xf numFmtId="0" fontId="1" fillId="2" borderId="2" xfId="0" applyFont="1" applyFill="1" applyBorder="1" applyAlignment="1">
      <alignment horizontal="center"/>
    </xf>
    <xf numFmtId="0" fontId="2" fillId="0" borderId="0" xfId="0" applyFont="1"/>
    <xf numFmtId="0" fontId="2" fillId="3" borderId="2" xfId="0" applyFont="1" applyFill="1" applyBorder="1" applyAlignment="1">
      <alignment horizontal="center"/>
    </xf>
    <xf numFmtId="0" fontId="2" fillId="3" borderId="2" xfId="0" applyFont="1" applyFill="1" applyBorder="1"/>
    <xf numFmtId="3" fontId="1" fillId="2" borderId="2" xfId="0" applyNumberFormat="1" applyFont="1" applyFill="1" applyBorder="1" applyAlignment="1">
      <alignment horizontal="center" wrapText="1"/>
    </xf>
    <xf numFmtId="3" fontId="2" fillId="3" borderId="2" xfId="0" applyNumberFormat="1" applyFont="1" applyFill="1" applyBorder="1" applyAlignment="1">
      <alignment horizontal="center"/>
    </xf>
    <xf numFmtId="3" fontId="1" fillId="2" borderId="2" xfId="0" applyNumberFormat="1" applyFont="1" applyFill="1" applyBorder="1" applyAlignment="1">
      <alignment horizontal="center" vertical="center" wrapText="1"/>
    </xf>
    <xf numFmtId="0" fontId="2" fillId="0" borderId="2" xfId="0" applyFont="1" applyBorder="1" applyAlignment="1">
      <alignment horizontal="center"/>
    </xf>
    <xf numFmtId="0" fontId="2" fillId="3" borderId="2" xfId="0" applyFont="1" applyFill="1" applyBorder="1" applyAlignment="1">
      <alignment horizontal="center" vertical="center"/>
    </xf>
    <xf numFmtId="0" fontId="2" fillId="3" borderId="0" xfId="0" applyFont="1" applyFill="1" applyBorder="1" applyAlignment="1">
      <alignment vertical="center"/>
    </xf>
    <xf numFmtId="0" fontId="2" fillId="0" borderId="2" xfId="0" applyFont="1" applyBorder="1"/>
    <xf numFmtId="0" fontId="1" fillId="3" borderId="0" xfId="0" applyFont="1" applyFill="1" applyBorder="1" applyAlignment="1">
      <alignment vertical="center"/>
    </xf>
    <xf numFmtId="0" fontId="2" fillId="0" borderId="2" xfId="0" applyFont="1" applyFill="1" applyBorder="1" applyAlignment="1">
      <alignment horizontal="center"/>
    </xf>
    <xf numFmtId="0" fontId="2" fillId="0" borderId="2" xfId="0" applyFont="1" applyFill="1" applyBorder="1"/>
    <xf numFmtId="164" fontId="2" fillId="3" borderId="2" xfId="0" applyNumberFormat="1" applyFont="1" applyFill="1" applyBorder="1" applyAlignment="1">
      <alignment horizontal="center"/>
    </xf>
    <xf numFmtId="0" fontId="2" fillId="0" borderId="0" xfId="0" applyFont="1" applyFill="1" applyAlignment="1">
      <alignment horizontal="center"/>
    </xf>
    <xf numFmtId="3" fontId="2" fillId="3" borderId="2" xfId="0" applyNumberFormat="1" applyFont="1" applyFill="1" applyBorder="1" applyAlignment="1">
      <alignment horizontal="center" vertical="center"/>
    </xf>
    <xf numFmtId="3" fontId="2" fillId="0" borderId="0" xfId="0" applyNumberFormat="1" applyFont="1" applyAlignment="1">
      <alignment horizontal="center" vertical="center"/>
    </xf>
    <xf numFmtId="3" fontId="2" fillId="0" borderId="0" xfId="0" applyNumberFormat="1" applyFont="1" applyFill="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 xfId="0" applyFont="1" applyBorder="1" applyAlignment="1">
      <alignment horizont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3" borderId="1" xfId="0" applyFont="1" applyFill="1" applyBorder="1" applyAlignment="1">
      <alignment horizontal="left" vertical="center"/>
    </xf>
    <xf numFmtId="0" fontId="1" fillId="3" borderId="7" xfId="0" applyFont="1" applyFill="1" applyBorder="1" applyAlignment="1">
      <alignment horizontal="left" vertical="center"/>
    </xf>
    <xf numFmtId="0" fontId="2" fillId="3"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477F3-F8FC-4ACC-9FD8-B1450BA1798C}">
  <dimension ref="B1:M70"/>
  <sheetViews>
    <sheetView tabSelected="1" zoomScale="80" zoomScaleNormal="80" workbookViewId="0">
      <pane ySplit="5" topLeftCell="A6" activePane="bottomLeft" state="frozen"/>
      <selection activeCell="E1" sqref="E1"/>
      <selection pane="bottomLeft" activeCell="D26" sqref="D26"/>
    </sheetView>
  </sheetViews>
  <sheetFormatPr defaultColWidth="8.88671875" defaultRowHeight="10.199999999999999" x14ac:dyDescent="0.2"/>
  <cols>
    <col min="1" max="1" width="8.88671875" style="1" customWidth="1"/>
    <col min="2" max="2" width="20.21875" style="1" customWidth="1"/>
    <col min="3" max="3" width="3.77734375" style="3" bestFit="1" customWidth="1"/>
    <col min="4" max="4" width="56" style="1" bestFit="1" customWidth="1"/>
    <col min="5" max="5" width="97.88671875" style="1" customWidth="1"/>
    <col min="6" max="6" width="10.44140625" style="20" bestFit="1" customWidth="1"/>
    <col min="7" max="7" width="17" style="11" customWidth="1"/>
    <col min="8" max="8" width="17" style="36" customWidth="1"/>
    <col min="9" max="9" width="9.88671875" style="1" bestFit="1" customWidth="1"/>
    <col min="10" max="10" width="22.6640625" style="1" customWidth="1"/>
    <col min="11" max="13" width="18.33203125" style="3" customWidth="1"/>
    <col min="14" max="18" width="8.88671875" style="1" customWidth="1"/>
    <col min="19" max="16384" width="8.88671875" style="1"/>
  </cols>
  <sheetData>
    <row r="1" spans="2:13" x14ac:dyDescent="0.2">
      <c r="B1" s="4"/>
    </row>
    <row r="2" spans="2:13" s="17" customFormat="1" x14ac:dyDescent="0.2">
      <c r="C2" s="34"/>
      <c r="E2" s="16"/>
      <c r="F2" s="16"/>
      <c r="G2" s="12"/>
      <c r="H2" s="37"/>
      <c r="K2" s="34"/>
      <c r="L2" s="34"/>
      <c r="M2" s="34"/>
    </row>
    <row r="3" spans="2:13" s="17" customFormat="1" x14ac:dyDescent="0.2">
      <c r="B3" s="42" t="s">
        <v>120</v>
      </c>
      <c r="C3" s="43"/>
      <c r="D3" s="43"/>
      <c r="E3" s="43"/>
      <c r="F3" s="43"/>
      <c r="G3" s="43"/>
      <c r="H3" s="43"/>
      <c r="I3" s="43"/>
      <c r="J3" s="43"/>
      <c r="K3" s="43"/>
      <c r="L3" s="43"/>
      <c r="M3" s="44"/>
    </row>
    <row r="4" spans="2:13" s="17" customFormat="1" x14ac:dyDescent="0.2">
      <c r="B4" s="45"/>
      <c r="C4" s="46"/>
      <c r="D4" s="46"/>
      <c r="E4" s="46"/>
      <c r="F4" s="46"/>
      <c r="G4" s="46"/>
      <c r="H4" s="46"/>
      <c r="I4" s="46"/>
      <c r="J4" s="46"/>
      <c r="K4" s="46"/>
      <c r="L4" s="46"/>
      <c r="M4" s="47"/>
    </row>
    <row r="5" spans="2:13" s="17" customFormat="1" ht="21.6" customHeight="1" x14ac:dyDescent="0.2">
      <c r="B5" s="19" t="s">
        <v>0</v>
      </c>
      <c r="C5" s="19" t="s">
        <v>1</v>
      </c>
      <c r="D5" s="19" t="s">
        <v>10</v>
      </c>
      <c r="E5" s="18" t="s">
        <v>2</v>
      </c>
      <c r="F5" s="18" t="s">
        <v>9</v>
      </c>
      <c r="G5" s="25" t="s">
        <v>3</v>
      </c>
      <c r="H5" s="25" t="s">
        <v>4</v>
      </c>
      <c r="I5" s="25" t="s">
        <v>5</v>
      </c>
      <c r="J5" s="23" t="s">
        <v>6</v>
      </c>
      <c r="K5" s="23" t="s">
        <v>110</v>
      </c>
      <c r="L5" s="23" t="s">
        <v>111</v>
      </c>
      <c r="M5" s="23" t="s">
        <v>112</v>
      </c>
    </row>
    <row r="6" spans="2:13" s="17" customFormat="1" ht="21.6" customHeight="1" x14ac:dyDescent="0.2">
      <c r="B6" s="48" t="s">
        <v>12</v>
      </c>
      <c r="C6" s="27">
        <v>1</v>
      </c>
      <c r="D6" s="21" t="s">
        <v>14</v>
      </c>
      <c r="E6" s="5" t="s">
        <v>15</v>
      </c>
      <c r="F6" s="21" t="s">
        <v>18</v>
      </c>
      <c r="G6" s="35">
        <v>21255170</v>
      </c>
      <c r="H6" s="35">
        <v>703</v>
      </c>
      <c r="I6" s="24">
        <f>H6*125</f>
        <v>87875</v>
      </c>
      <c r="J6" s="33">
        <f>I6/1000</f>
        <v>87.875</v>
      </c>
      <c r="K6" s="31">
        <v>72</v>
      </c>
      <c r="L6" s="31">
        <v>42</v>
      </c>
      <c r="M6" s="31">
        <v>10</v>
      </c>
    </row>
    <row r="7" spans="2:13" s="17" customFormat="1" x14ac:dyDescent="0.2">
      <c r="B7" s="48"/>
      <c r="C7" s="27">
        <v>2</v>
      </c>
      <c r="D7" s="31" t="s">
        <v>16</v>
      </c>
      <c r="E7" s="32" t="s">
        <v>17</v>
      </c>
      <c r="F7" s="31" t="s">
        <v>13</v>
      </c>
      <c r="G7" s="35">
        <f>15764512+17582600</f>
        <v>33347112</v>
      </c>
      <c r="H7" s="35">
        <f>450+501</f>
        <v>951</v>
      </c>
      <c r="I7" s="24">
        <f t="shared" ref="I7:I66" si="0">H7*125</f>
        <v>118875</v>
      </c>
      <c r="J7" s="33">
        <f t="shared" ref="J7:J66" si="1">I7/1000</f>
        <v>118.875</v>
      </c>
      <c r="K7" s="31">
        <v>24</v>
      </c>
      <c r="L7" s="31">
        <v>40</v>
      </c>
      <c r="M7" s="31">
        <v>50</v>
      </c>
    </row>
    <row r="8" spans="2:13" s="17" customFormat="1" x14ac:dyDescent="0.2">
      <c r="B8" s="48"/>
      <c r="C8" s="38">
        <v>3</v>
      </c>
      <c r="D8" s="31" t="s">
        <v>19</v>
      </c>
      <c r="E8" s="6" t="s">
        <v>23</v>
      </c>
      <c r="F8" s="31" t="s">
        <v>13</v>
      </c>
      <c r="G8" s="35">
        <v>5446200</v>
      </c>
      <c r="H8" s="35">
        <v>172</v>
      </c>
      <c r="I8" s="24">
        <f t="shared" si="0"/>
        <v>21500</v>
      </c>
      <c r="J8" s="33">
        <f t="shared" si="1"/>
        <v>21.5</v>
      </c>
      <c r="K8" s="31">
        <v>16</v>
      </c>
      <c r="L8" s="31">
        <v>40</v>
      </c>
      <c r="M8" s="31">
        <v>50</v>
      </c>
    </row>
    <row r="9" spans="2:13" s="17" customFormat="1" x14ac:dyDescent="0.2">
      <c r="B9" s="48"/>
      <c r="C9" s="39"/>
      <c r="D9" s="31" t="s">
        <v>20</v>
      </c>
      <c r="E9" s="6" t="s">
        <v>23</v>
      </c>
      <c r="F9" s="31" t="s">
        <v>13</v>
      </c>
      <c r="G9" s="35">
        <v>21556900</v>
      </c>
      <c r="H9" s="35">
        <v>585</v>
      </c>
      <c r="I9" s="24">
        <f t="shared" si="0"/>
        <v>73125</v>
      </c>
      <c r="J9" s="33">
        <f t="shared" si="1"/>
        <v>73.125</v>
      </c>
      <c r="K9" s="31">
        <v>16</v>
      </c>
      <c r="L9" s="31">
        <v>40</v>
      </c>
      <c r="M9" s="31">
        <v>50</v>
      </c>
    </row>
    <row r="10" spans="2:13" s="17" customFormat="1" x14ac:dyDescent="0.2">
      <c r="B10" s="48"/>
      <c r="C10" s="39"/>
      <c r="D10" s="31" t="s">
        <v>21</v>
      </c>
      <c r="E10" s="6" t="s">
        <v>23</v>
      </c>
      <c r="F10" s="31" t="s">
        <v>13</v>
      </c>
      <c r="G10" s="35">
        <v>1496600</v>
      </c>
      <c r="H10" s="35">
        <v>47</v>
      </c>
      <c r="I10" s="24">
        <f t="shared" si="0"/>
        <v>5875</v>
      </c>
      <c r="J10" s="33">
        <f t="shared" si="1"/>
        <v>5.875</v>
      </c>
      <c r="K10" s="31">
        <v>16</v>
      </c>
      <c r="L10" s="31">
        <v>40</v>
      </c>
      <c r="M10" s="31">
        <v>50</v>
      </c>
    </row>
    <row r="11" spans="2:13" s="17" customFormat="1" x14ac:dyDescent="0.2">
      <c r="B11" s="48"/>
      <c r="C11" s="40"/>
      <c r="D11" s="31" t="s">
        <v>22</v>
      </c>
      <c r="E11" s="32" t="s">
        <v>24</v>
      </c>
      <c r="F11" s="31" t="s">
        <v>13</v>
      </c>
      <c r="G11" s="13">
        <v>0</v>
      </c>
      <c r="H11" s="13">
        <v>0</v>
      </c>
      <c r="I11" s="24">
        <f t="shared" si="0"/>
        <v>0</v>
      </c>
      <c r="J11" s="33">
        <f t="shared" si="1"/>
        <v>0</v>
      </c>
      <c r="K11" s="31">
        <v>16</v>
      </c>
      <c r="L11" s="31">
        <v>40</v>
      </c>
      <c r="M11" s="31">
        <v>50</v>
      </c>
    </row>
    <row r="12" spans="2:13" s="17" customFormat="1" ht="12" customHeight="1" x14ac:dyDescent="0.2">
      <c r="B12" s="48"/>
      <c r="C12" s="38">
        <v>4</v>
      </c>
      <c r="D12" s="12" t="s">
        <v>86</v>
      </c>
      <c r="E12" s="6" t="s">
        <v>91</v>
      </c>
      <c r="F12" s="31" t="s">
        <v>13</v>
      </c>
      <c r="G12" s="35">
        <v>18756840</v>
      </c>
      <c r="H12" s="35">
        <v>739</v>
      </c>
      <c r="I12" s="24">
        <f t="shared" si="0"/>
        <v>92375</v>
      </c>
      <c r="J12" s="33">
        <f t="shared" si="1"/>
        <v>92.375</v>
      </c>
      <c r="K12" s="31">
        <v>9</v>
      </c>
      <c r="L12" s="31">
        <v>100</v>
      </c>
      <c r="M12" s="31">
        <v>20</v>
      </c>
    </row>
    <row r="13" spans="2:13" s="17" customFormat="1" x14ac:dyDescent="0.2">
      <c r="B13" s="48"/>
      <c r="C13" s="39"/>
      <c r="D13" s="15" t="s">
        <v>87</v>
      </c>
      <c r="E13" s="6" t="s">
        <v>92</v>
      </c>
      <c r="F13" s="31" t="s">
        <v>13</v>
      </c>
      <c r="G13" s="35">
        <v>1199400</v>
      </c>
      <c r="H13" s="35">
        <v>43</v>
      </c>
      <c r="I13" s="24">
        <f t="shared" si="0"/>
        <v>5375</v>
      </c>
      <c r="J13" s="33">
        <f t="shared" si="1"/>
        <v>5.375</v>
      </c>
      <c r="K13" s="31">
        <v>12</v>
      </c>
      <c r="L13" s="31">
        <v>100</v>
      </c>
      <c r="M13" s="31">
        <v>20</v>
      </c>
    </row>
    <row r="14" spans="2:13" s="17" customFormat="1" x14ac:dyDescent="0.2">
      <c r="B14" s="48"/>
      <c r="C14" s="39"/>
      <c r="D14" s="15" t="s">
        <v>88</v>
      </c>
      <c r="E14" s="6" t="s">
        <v>93</v>
      </c>
      <c r="F14" s="31" t="s">
        <v>13</v>
      </c>
      <c r="G14" s="35">
        <v>4059840</v>
      </c>
      <c r="H14" s="35">
        <v>148</v>
      </c>
      <c r="I14" s="24">
        <f t="shared" si="0"/>
        <v>18500</v>
      </c>
      <c r="J14" s="33">
        <f t="shared" si="1"/>
        <v>18.5</v>
      </c>
      <c r="K14" s="31">
        <v>16</v>
      </c>
      <c r="L14" s="31">
        <v>100</v>
      </c>
      <c r="M14" s="31">
        <v>20</v>
      </c>
    </row>
    <row r="15" spans="2:13" s="17" customFormat="1" x14ac:dyDescent="0.2">
      <c r="B15" s="48"/>
      <c r="C15" s="39"/>
      <c r="D15" s="15" t="s">
        <v>89</v>
      </c>
      <c r="E15" s="6" t="s">
        <v>7</v>
      </c>
      <c r="F15" s="31" t="s">
        <v>13</v>
      </c>
      <c r="G15" s="35">
        <v>684000</v>
      </c>
      <c r="H15" s="35">
        <v>28</v>
      </c>
      <c r="I15" s="24">
        <f t="shared" si="0"/>
        <v>3500</v>
      </c>
      <c r="J15" s="33">
        <f t="shared" si="1"/>
        <v>3.5</v>
      </c>
      <c r="K15" s="31">
        <v>16</v>
      </c>
      <c r="L15" s="31">
        <v>100</v>
      </c>
      <c r="M15" s="31">
        <v>11</v>
      </c>
    </row>
    <row r="16" spans="2:13" s="17" customFormat="1" ht="20.399999999999999" x14ac:dyDescent="0.2">
      <c r="B16" s="48"/>
      <c r="C16" s="40"/>
      <c r="D16" s="15" t="s">
        <v>90</v>
      </c>
      <c r="E16" s="6" t="s">
        <v>94</v>
      </c>
      <c r="F16" s="31" t="s">
        <v>30</v>
      </c>
      <c r="G16" s="35">
        <v>0</v>
      </c>
      <c r="H16" s="35">
        <v>0</v>
      </c>
      <c r="I16" s="24">
        <f t="shared" si="0"/>
        <v>0</v>
      </c>
      <c r="J16" s="33">
        <f t="shared" si="1"/>
        <v>0</v>
      </c>
      <c r="K16" s="31">
        <v>12</v>
      </c>
      <c r="L16" s="31">
        <v>100</v>
      </c>
      <c r="M16" s="31">
        <v>10</v>
      </c>
    </row>
    <row r="17" spans="2:13" s="17" customFormat="1" x14ac:dyDescent="0.2">
      <c r="B17" s="48"/>
      <c r="C17" s="38">
        <v>5</v>
      </c>
      <c r="D17" s="31" t="s">
        <v>25</v>
      </c>
      <c r="E17" s="6" t="s">
        <v>108</v>
      </c>
      <c r="F17" s="31" t="s">
        <v>13</v>
      </c>
      <c r="G17" s="35">
        <v>16456048</v>
      </c>
      <c r="H17" s="35">
        <v>439</v>
      </c>
      <c r="I17" s="24">
        <f t="shared" si="0"/>
        <v>54875</v>
      </c>
      <c r="J17" s="33">
        <f t="shared" si="1"/>
        <v>54.875</v>
      </c>
      <c r="K17" s="31">
        <v>48</v>
      </c>
      <c r="L17" s="31">
        <v>80</v>
      </c>
      <c r="M17" s="31">
        <v>10</v>
      </c>
    </row>
    <row r="18" spans="2:13" s="17" customFormat="1" x14ac:dyDescent="0.2">
      <c r="B18" s="48"/>
      <c r="C18" s="39"/>
      <c r="D18" s="31" t="s">
        <v>29</v>
      </c>
      <c r="E18" s="6" t="s">
        <v>108</v>
      </c>
      <c r="F18" s="31" t="s">
        <v>18</v>
      </c>
      <c r="G18" s="35">
        <v>1422700</v>
      </c>
      <c r="H18" s="35">
        <v>46</v>
      </c>
      <c r="I18" s="24">
        <f t="shared" si="0"/>
        <v>5750</v>
      </c>
      <c r="J18" s="33">
        <f t="shared" si="1"/>
        <v>5.75</v>
      </c>
      <c r="K18" s="31">
        <v>16</v>
      </c>
      <c r="L18" s="31">
        <v>40</v>
      </c>
      <c r="M18" s="31">
        <v>50</v>
      </c>
    </row>
    <row r="19" spans="2:13" s="17" customFormat="1" x14ac:dyDescent="0.2">
      <c r="B19" s="48"/>
      <c r="C19" s="39"/>
      <c r="D19" s="31" t="s">
        <v>26</v>
      </c>
      <c r="E19" s="6" t="s">
        <v>108</v>
      </c>
      <c r="F19" s="31" t="s">
        <v>13</v>
      </c>
      <c r="G19" s="35">
        <v>0</v>
      </c>
      <c r="H19" s="35">
        <v>0</v>
      </c>
      <c r="I19" s="24">
        <f t="shared" si="0"/>
        <v>0</v>
      </c>
      <c r="J19" s="33">
        <f t="shared" si="1"/>
        <v>0</v>
      </c>
      <c r="K19" s="31">
        <v>16</v>
      </c>
      <c r="L19" s="31">
        <v>40</v>
      </c>
      <c r="M19" s="31">
        <v>50</v>
      </c>
    </row>
    <row r="20" spans="2:13" s="17" customFormat="1" x14ac:dyDescent="0.2">
      <c r="B20" s="48"/>
      <c r="C20" s="39"/>
      <c r="D20" s="31" t="s">
        <v>27</v>
      </c>
      <c r="E20" s="6" t="s">
        <v>108</v>
      </c>
      <c r="F20" s="31" t="s">
        <v>13</v>
      </c>
      <c r="G20" s="35">
        <v>1752400</v>
      </c>
      <c r="H20" s="35">
        <v>61</v>
      </c>
      <c r="I20" s="24">
        <f t="shared" si="0"/>
        <v>7625</v>
      </c>
      <c r="J20" s="33">
        <f t="shared" si="1"/>
        <v>7.625</v>
      </c>
      <c r="K20" s="31">
        <v>72</v>
      </c>
      <c r="L20" s="31">
        <v>42</v>
      </c>
      <c r="M20" s="31">
        <v>10</v>
      </c>
    </row>
    <row r="21" spans="2:13" s="17" customFormat="1" x14ac:dyDescent="0.2">
      <c r="B21" s="48"/>
      <c r="C21" s="40"/>
      <c r="D21" s="31" t="s">
        <v>28</v>
      </c>
      <c r="E21" s="6" t="s">
        <v>108</v>
      </c>
      <c r="F21" s="31" t="s">
        <v>13</v>
      </c>
      <c r="G21" s="35">
        <v>710000</v>
      </c>
      <c r="H21" s="35">
        <v>27</v>
      </c>
      <c r="I21" s="24">
        <f t="shared" si="0"/>
        <v>3375</v>
      </c>
      <c r="J21" s="33">
        <f t="shared" si="1"/>
        <v>3.375</v>
      </c>
      <c r="K21" s="31">
        <v>16</v>
      </c>
      <c r="L21" s="31">
        <v>40</v>
      </c>
      <c r="M21" s="31">
        <v>50</v>
      </c>
    </row>
    <row r="22" spans="2:13" s="17" customFormat="1" x14ac:dyDescent="0.2">
      <c r="B22" s="48"/>
      <c r="C22" s="27">
        <v>6</v>
      </c>
      <c r="D22" s="31" t="s">
        <v>31</v>
      </c>
      <c r="E22" s="32" t="s">
        <v>109</v>
      </c>
      <c r="F22" s="31" t="s">
        <v>18</v>
      </c>
      <c r="G22" s="35">
        <f>184470+19001660</f>
        <v>19186130</v>
      </c>
      <c r="H22" s="35">
        <f>12+630</f>
        <v>642</v>
      </c>
      <c r="I22" s="24">
        <f t="shared" si="0"/>
        <v>80250</v>
      </c>
      <c r="J22" s="33">
        <f t="shared" si="1"/>
        <v>80.25</v>
      </c>
      <c r="K22" s="31">
        <v>72</v>
      </c>
      <c r="L22" s="31">
        <v>42</v>
      </c>
      <c r="M22" s="31">
        <v>10</v>
      </c>
    </row>
    <row r="23" spans="2:13" s="17" customFormat="1" x14ac:dyDescent="0.2">
      <c r="B23" s="48"/>
      <c r="C23" s="27">
        <v>7</v>
      </c>
      <c r="D23" s="31" t="s">
        <v>33</v>
      </c>
      <c r="E23" s="32" t="s">
        <v>32</v>
      </c>
      <c r="F23" s="31" t="s">
        <v>13</v>
      </c>
      <c r="G23" s="35">
        <v>19928150</v>
      </c>
      <c r="H23" s="35">
        <v>631</v>
      </c>
      <c r="I23" s="24">
        <f t="shared" si="0"/>
        <v>78875</v>
      </c>
      <c r="J23" s="33">
        <f t="shared" si="1"/>
        <v>78.875</v>
      </c>
      <c r="K23" s="31">
        <v>16</v>
      </c>
      <c r="L23" s="31">
        <v>40</v>
      </c>
      <c r="M23" s="31">
        <v>50</v>
      </c>
    </row>
    <row r="24" spans="2:13" s="17" customFormat="1" x14ac:dyDescent="0.2">
      <c r="B24" s="48"/>
      <c r="C24" s="38">
        <v>8</v>
      </c>
      <c r="D24" s="31" t="s">
        <v>95</v>
      </c>
      <c r="E24" s="6" t="s">
        <v>103</v>
      </c>
      <c r="F24" s="31" t="s">
        <v>13</v>
      </c>
      <c r="G24" s="35">
        <v>792000</v>
      </c>
      <c r="H24" s="35">
        <v>33</v>
      </c>
      <c r="I24" s="24">
        <f t="shared" si="0"/>
        <v>4125</v>
      </c>
      <c r="J24" s="33">
        <f t="shared" si="1"/>
        <v>4.125</v>
      </c>
      <c r="K24" s="31">
        <v>12</v>
      </c>
      <c r="L24" s="31">
        <v>40</v>
      </c>
      <c r="M24" s="31">
        <v>50</v>
      </c>
    </row>
    <row r="25" spans="2:13" s="17" customFormat="1" x14ac:dyDescent="0.2">
      <c r="B25" s="48"/>
      <c r="C25" s="39"/>
      <c r="D25" s="31" t="s">
        <v>96</v>
      </c>
      <c r="E25" s="6" t="s">
        <v>104</v>
      </c>
      <c r="F25" s="31" t="s">
        <v>7</v>
      </c>
      <c r="G25" s="35">
        <v>0</v>
      </c>
      <c r="H25" s="35">
        <v>0</v>
      </c>
      <c r="I25" s="24">
        <f t="shared" si="0"/>
        <v>0</v>
      </c>
      <c r="J25" s="33">
        <f t="shared" si="1"/>
        <v>0</v>
      </c>
      <c r="K25" s="31">
        <v>16</v>
      </c>
      <c r="L25" s="31">
        <v>40</v>
      </c>
      <c r="M25" s="31">
        <v>50</v>
      </c>
    </row>
    <row r="26" spans="2:13" s="17" customFormat="1" x14ac:dyDescent="0.2">
      <c r="B26" s="48"/>
      <c r="C26" s="39"/>
      <c r="D26" s="31" t="s">
        <v>97</v>
      </c>
      <c r="E26" s="6" t="s">
        <v>7</v>
      </c>
      <c r="F26" s="31" t="s">
        <v>13</v>
      </c>
      <c r="G26" s="35">
        <v>0</v>
      </c>
      <c r="H26" s="35">
        <v>0</v>
      </c>
      <c r="I26" s="24">
        <f t="shared" si="0"/>
        <v>0</v>
      </c>
      <c r="J26" s="33">
        <f t="shared" si="1"/>
        <v>0</v>
      </c>
      <c r="K26" s="31">
        <v>12</v>
      </c>
      <c r="L26" s="31">
        <v>40</v>
      </c>
      <c r="M26" s="31">
        <v>50</v>
      </c>
    </row>
    <row r="27" spans="2:13" s="17" customFormat="1" x14ac:dyDescent="0.2">
      <c r="B27" s="48"/>
      <c r="C27" s="39"/>
      <c r="D27" s="31" t="s">
        <v>98</v>
      </c>
      <c r="E27" s="6" t="s">
        <v>7</v>
      </c>
      <c r="F27" s="31" t="s">
        <v>13</v>
      </c>
      <c r="G27" s="35">
        <v>7400500</v>
      </c>
      <c r="H27" s="35">
        <v>445</v>
      </c>
      <c r="I27" s="24">
        <f t="shared" si="0"/>
        <v>55625</v>
      </c>
      <c r="J27" s="33">
        <f t="shared" si="1"/>
        <v>55.625</v>
      </c>
      <c r="K27" s="31">
        <v>12</v>
      </c>
      <c r="L27" s="31">
        <v>40</v>
      </c>
      <c r="M27" s="31">
        <v>50</v>
      </c>
    </row>
    <row r="28" spans="2:13" s="17" customFormat="1" x14ac:dyDescent="0.2">
      <c r="B28" s="48"/>
      <c r="C28" s="39"/>
      <c r="D28" s="31" t="s">
        <v>99</v>
      </c>
      <c r="E28" s="6" t="s">
        <v>105</v>
      </c>
      <c r="F28" s="31" t="s">
        <v>13</v>
      </c>
      <c r="G28" s="35">
        <v>3333820</v>
      </c>
      <c r="H28" s="35">
        <v>106</v>
      </c>
      <c r="I28" s="24">
        <f t="shared" si="0"/>
        <v>13250</v>
      </c>
      <c r="J28" s="33">
        <f t="shared" si="1"/>
        <v>13.25</v>
      </c>
      <c r="K28" s="31">
        <v>16</v>
      </c>
      <c r="L28" s="31">
        <v>100</v>
      </c>
      <c r="M28" s="31">
        <v>20</v>
      </c>
    </row>
    <row r="29" spans="2:13" s="17" customFormat="1" x14ac:dyDescent="0.2">
      <c r="B29" s="48"/>
      <c r="C29" s="39"/>
      <c r="D29" s="31" t="s">
        <v>100</v>
      </c>
      <c r="E29" s="6" t="s">
        <v>7</v>
      </c>
      <c r="F29" s="31" t="s">
        <v>13</v>
      </c>
      <c r="G29" s="35">
        <v>2020000</v>
      </c>
      <c r="H29" s="35">
        <v>85</v>
      </c>
      <c r="I29" s="24">
        <f t="shared" si="0"/>
        <v>10625</v>
      </c>
      <c r="J29" s="33">
        <f t="shared" si="1"/>
        <v>10.625</v>
      </c>
      <c r="K29" s="31">
        <v>12</v>
      </c>
      <c r="L29" s="31">
        <v>200</v>
      </c>
      <c r="M29" s="31">
        <v>10</v>
      </c>
    </row>
    <row r="30" spans="2:13" s="17" customFormat="1" x14ac:dyDescent="0.2">
      <c r="B30" s="48"/>
      <c r="C30" s="39"/>
      <c r="D30" s="31" t="s">
        <v>101</v>
      </c>
      <c r="E30" s="6" t="s">
        <v>7</v>
      </c>
      <c r="F30" s="31" t="s">
        <v>13</v>
      </c>
      <c r="G30" s="35">
        <v>0</v>
      </c>
      <c r="H30" s="35">
        <v>0</v>
      </c>
      <c r="I30" s="24">
        <f t="shared" si="0"/>
        <v>0</v>
      </c>
      <c r="J30" s="33">
        <f t="shared" si="1"/>
        <v>0</v>
      </c>
      <c r="K30" s="31">
        <v>16</v>
      </c>
      <c r="L30" s="31">
        <v>40</v>
      </c>
      <c r="M30" s="31">
        <v>50</v>
      </c>
    </row>
    <row r="31" spans="2:13" s="17" customFormat="1" ht="20.399999999999999" x14ac:dyDescent="0.2">
      <c r="B31" s="48"/>
      <c r="C31" s="40"/>
      <c r="D31" s="31" t="s">
        <v>102</v>
      </c>
      <c r="E31" s="6" t="s">
        <v>106</v>
      </c>
      <c r="F31" s="31" t="s">
        <v>13</v>
      </c>
      <c r="G31" s="35">
        <v>3599400</v>
      </c>
      <c r="H31" s="35">
        <v>120</v>
      </c>
      <c r="I31" s="24">
        <f t="shared" si="0"/>
        <v>15000</v>
      </c>
      <c r="J31" s="33">
        <f t="shared" si="1"/>
        <v>15</v>
      </c>
      <c r="K31" s="31">
        <v>12</v>
      </c>
      <c r="L31" s="31">
        <v>50</v>
      </c>
      <c r="M31" s="31">
        <v>50</v>
      </c>
    </row>
    <row r="32" spans="2:13" s="17" customFormat="1" x14ac:dyDescent="0.2">
      <c r="B32" s="48"/>
      <c r="C32" s="41">
        <v>9</v>
      </c>
      <c r="D32" s="31" t="s">
        <v>25</v>
      </c>
      <c r="E32" s="32" t="s">
        <v>34</v>
      </c>
      <c r="F32" s="31" t="s">
        <v>13</v>
      </c>
      <c r="G32" s="35">
        <v>355600</v>
      </c>
      <c r="H32" s="35">
        <v>12</v>
      </c>
      <c r="I32" s="24">
        <f t="shared" si="0"/>
        <v>1500</v>
      </c>
      <c r="J32" s="33">
        <f t="shared" si="1"/>
        <v>1.5</v>
      </c>
      <c r="K32" s="31">
        <v>16</v>
      </c>
      <c r="L32" s="31">
        <v>40</v>
      </c>
      <c r="M32" s="31">
        <v>50</v>
      </c>
    </row>
    <row r="33" spans="2:13" s="17" customFormat="1" x14ac:dyDescent="0.2">
      <c r="B33" s="48"/>
      <c r="C33" s="41"/>
      <c r="D33" s="31" t="s">
        <v>35</v>
      </c>
      <c r="E33" s="32" t="s">
        <v>36</v>
      </c>
      <c r="F33" s="31" t="s">
        <v>13</v>
      </c>
      <c r="G33" s="35">
        <v>12913460</v>
      </c>
      <c r="H33" s="35">
        <v>375</v>
      </c>
      <c r="I33" s="24">
        <f t="shared" si="0"/>
        <v>46875</v>
      </c>
      <c r="J33" s="33">
        <f t="shared" si="1"/>
        <v>46.875</v>
      </c>
      <c r="K33" s="31">
        <v>18</v>
      </c>
      <c r="L33" s="31">
        <v>40</v>
      </c>
      <c r="M33" s="31">
        <v>50</v>
      </c>
    </row>
    <row r="34" spans="2:13" s="17" customFormat="1" x14ac:dyDescent="0.2">
      <c r="B34" s="49" t="s">
        <v>11</v>
      </c>
      <c r="C34" s="27">
        <v>1</v>
      </c>
      <c r="D34" s="15" t="s">
        <v>45</v>
      </c>
      <c r="E34" s="8" t="s">
        <v>47</v>
      </c>
      <c r="F34" s="2" t="s">
        <v>46</v>
      </c>
      <c r="G34" s="10">
        <f>16887860+1896240</f>
        <v>18784100</v>
      </c>
      <c r="H34" s="35">
        <f>1128+160</f>
        <v>1288</v>
      </c>
      <c r="I34" s="24">
        <f t="shared" si="0"/>
        <v>161000</v>
      </c>
      <c r="J34" s="33">
        <f t="shared" si="1"/>
        <v>161</v>
      </c>
      <c r="K34" s="31">
        <v>40</v>
      </c>
      <c r="L34" s="31">
        <v>16</v>
      </c>
      <c r="M34" s="31">
        <v>40</v>
      </c>
    </row>
    <row r="35" spans="2:13" s="17" customFormat="1" x14ac:dyDescent="0.2">
      <c r="B35" s="49"/>
      <c r="C35" s="27">
        <v>2</v>
      </c>
      <c r="D35" s="14" t="s">
        <v>37</v>
      </c>
      <c r="E35" s="22" t="s">
        <v>38</v>
      </c>
      <c r="F35" s="21" t="s">
        <v>13</v>
      </c>
      <c r="G35" s="10">
        <v>13980130</v>
      </c>
      <c r="H35" s="35">
        <v>1468</v>
      </c>
      <c r="I35" s="24">
        <f t="shared" si="0"/>
        <v>183500</v>
      </c>
      <c r="J35" s="33">
        <f t="shared" si="1"/>
        <v>183.5</v>
      </c>
      <c r="K35" s="31">
        <v>48</v>
      </c>
      <c r="L35" s="31">
        <v>10</v>
      </c>
      <c r="M35" s="31">
        <v>20</v>
      </c>
    </row>
    <row r="36" spans="2:13" s="17" customFormat="1" x14ac:dyDescent="0.2">
      <c r="B36" s="49"/>
      <c r="C36" s="27">
        <v>3</v>
      </c>
      <c r="D36" s="27" t="s">
        <v>39</v>
      </c>
      <c r="E36" s="7" t="s">
        <v>40</v>
      </c>
      <c r="F36" s="21" t="s">
        <v>48</v>
      </c>
      <c r="G36" s="10">
        <f>11356085+920775</f>
        <v>12276860</v>
      </c>
      <c r="H36" s="35">
        <f>1683+136</f>
        <v>1819</v>
      </c>
      <c r="I36" s="24">
        <f t="shared" si="0"/>
        <v>227375</v>
      </c>
      <c r="J36" s="33">
        <f t="shared" si="1"/>
        <v>227.375</v>
      </c>
      <c r="K36" s="31">
        <v>6</v>
      </c>
      <c r="L36" s="31">
        <v>36</v>
      </c>
      <c r="M36" s="31">
        <v>25</v>
      </c>
    </row>
    <row r="37" spans="2:13" s="17" customFormat="1" x14ac:dyDescent="0.2">
      <c r="B37" s="49"/>
      <c r="C37" s="38">
        <v>4</v>
      </c>
      <c r="D37" s="14" t="s">
        <v>54</v>
      </c>
      <c r="E37" s="9" t="s">
        <v>52</v>
      </c>
      <c r="F37" s="26" t="s">
        <v>49</v>
      </c>
      <c r="G37" s="10">
        <v>3514750</v>
      </c>
      <c r="H37" s="10">
        <v>171</v>
      </c>
      <c r="I37" s="24">
        <f t="shared" si="0"/>
        <v>21375</v>
      </c>
      <c r="J37" s="33">
        <f t="shared" si="1"/>
        <v>21.375</v>
      </c>
      <c r="K37" s="31">
        <v>25</v>
      </c>
      <c r="L37" s="31">
        <v>10</v>
      </c>
      <c r="M37" s="31">
        <v>50</v>
      </c>
    </row>
    <row r="38" spans="2:13" s="17" customFormat="1" x14ac:dyDescent="0.2">
      <c r="B38" s="49"/>
      <c r="C38" s="39"/>
      <c r="D38" s="14" t="s">
        <v>55</v>
      </c>
      <c r="E38" s="9" t="s">
        <v>50</v>
      </c>
      <c r="F38" s="26" t="s">
        <v>18</v>
      </c>
      <c r="G38" s="10">
        <v>2535100</v>
      </c>
      <c r="H38" s="10">
        <v>208</v>
      </c>
      <c r="I38" s="24">
        <f t="shared" si="0"/>
        <v>26000</v>
      </c>
      <c r="J38" s="33">
        <f t="shared" si="1"/>
        <v>26</v>
      </c>
      <c r="K38" s="31">
        <v>25</v>
      </c>
      <c r="L38" s="31">
        <v>10</v>
      </c>
      <c r="M38" s="31">
        <v>50</v>
      </c>
    </row>
    <row r="39" spans="2:13" s="17" customFormat="1" x14ac:dyDescent="0.2">
      <c r="B39" s="49"/>
      <c r="C39" s="40"/>
      <c r="D39" s="14" t="s">
        <v>56</v>
      </c>
      <c r="E39" s="9" t="s">
        <v>51</v>
      </c>
      <c r="F39" s="26" t="s">
        <v>49</v>
      </c>
      <c r="G39" s="10">
        <v>5359775</v>
      </c>
      <c r="H39" s="10">
        <v>479</v>
      </c>
      <c r="I39" s="24">
        <f t="shared" si="0"/>
        <v>59875</v>
      </c>
      <c r="J39" s="33">
        <f t="shared" si="1"/>
        <v>59.875</v>
      </c>
      <c r="K39" s="31">
        <v>28</v>
      </c>
      <c r="L39" s="31">
        <v>16</v>
      </c>
      <c r="M39" s="31">
        <v>25</v>
      </c>
    </row>
    <row r="40" spans="2:13" s="17" customFormat="1" x14ac:dyDescent="0.2">
      <c r="B40" s="49"/>
      <c r="C40" s="27">
        <v>5</v>
      </c>
      <c r="D40" s="14" t="s">
        <v>53</v>
      </c>
      <c r="E40" s="9" t="s">
        <v>57</v>
      </c>
      <c r="F40" s="26" t="s">
        <v>49</v>
      </c>
      <c r="G40" s="10">
        <f>8323200</f>
        <v>8323200</v>
      </c>
      <c r="H40" s="10">
        <f>863</f>
        <v>863</v>
      </c>
      <c r="I40" s="24">
        <f t="shared" si="0"/>
        <v>107875</v>
      </c>
      <c r="J40" s="33">
        <f t="shared" si="1"/>
        <v>107.875</v>
      </c>
      <c r="K40" s="31">
        <v>16</v>
      </c>
      <c r="L40" s="31">
        <v>24</v>
      </c>
      <c r="M40" s="31">
        <v>25</v>
      </c>
    </row>
    <row r="41" spans="2:13" s="17" customFormat="1" ht="20.399999999999999" x14ac:dyDescent="0.2">
      <c r="B41" s="49"/>
      <c r="C41" s="48">
        <v>6</v>
      </c>
      <c r="D41" s="27" t="s">
        <v>41</v>
      </c>
      <c r="E41" s="8" t="s">
        <v>42</v>
      </c>
      <c r="F41" s="26" t="s">
        <v>18</v>
      </c>
      <c r="G41" s="10">
        <v>3633930</v>
      </c>
      <c r="H41" s="10">
        <v>313</v>
      </c>
      <c r="I41" s="24">
        <f t="shared" si="0"/>
        <v>39125</v>
      </c>
      <c r="J41" s="33">
        <f t="shared" si="1"/>
        <v>39.125</v>
      </c>
      <c r="K41" s="31">
        <v>20</v>
      </c>
      <c r="L41" s="31">
        <v>24</v>
      </c>
      <c r="M41" s="31">
        <v>30</v>
      </c>
    </row>
    <row r="42" spans="2:13" s="17" customFormat="1" x14ac:dyDescent="0.2">
      <c r="B42" s="49"/>
      <c r="C42" s="48"/>
      <c r="D42" s="27" t="s">
        <v>43</v>
      </c>
      <c r="E42" s="22" t="s">
        <v>44</v>
      </c>
      <c r="F42" s="26" t="s">
        <v>18</v>
      </c>
      <c r="G42" s="10">
        <v>3541070</v>
      </c>
      <c r="H42" s="10">
        <v>203</v>
      </c>
      <c r="I42" s="24">
        <f t="shared" si="0"/>
        <v>25375</v>
      </c>
      <c r="J42" s="33">
        <f t="shared" si="1"/>
        <v>25.375</v>
      </c>
      <c r="K42" s="31">
        <v>32</v>
      </c>
      <c r="L42" s="31">
        <v>12</v>
      </c>
      <c r="M42" s="31">
        <v>50</v>
      </c>
    </row>
    <row r="43" spans="2:13" s="17" customFormat="1" x14ac:dyDescent="0.2">
      <c r="B43" s="49"/>
      <c r="C43" s="14">
        <v>7</v>
      </c>
      <c r="D43" s="14" t="s">
        <v>59</v>
      </c>
      <c r="E43" s="29" t="s">
        <v>58</v>
      </c>
      <c r="F43" s="26" t="s">
        <v>18</v>
      </c>
      <c r="G43" s="10">
        <v>5500405</v>
      </c>
      <c r="H43" s="35">
        <v>473</v>
      </c>
      <c r="I43" s="24">
        <f t="shared" si="0"/>
        <v>59125</v>
      </c>
      <c r="J43" s="33">
        <f t="shared" si="1"/>
        <v>59.125</v>
      </c>
      <c r="K43" s="31">
        <v>12</v>
      </c>
      <c r="L43" s="31">
        <v>1000</v>
      </c>
      <c r="M43" s="31">
        <v>1</v>
      </c>
    </row>
    <row r="44" spans="2:13" s="17" customFormat="1" x14ac:dyDescent="0.2">
      <c r="B44" s="39" t="s">
        <v>114</v>
      </c>
      <c r="C44" s="38">
        <v>1</v>
      </c>
      <c r="D44" s="26" t="s">
        <v>64</v>
      </c>
      <c r="E44" s="8" t="s">
        <v>67</v>
      </c>
      <c r="F44" s="21" t="s">
        <v>18</v>
      </c>
      <c r="G44" s="35">
        <v>179600</v>
      </c>
      <c r="H44" s="35">
        <v>22</v>
      </c>
      <c r="I44" s="24">
        <f t="shared" si="0"/>
        <v>2750</v>
      </c>
      <c r="J44" s="33">
        <f t="shared" si="1"/>
        <v>2.75</v>
      </c>
      <c r="K44" s="31">
        <v>42</v>
      </c>
      <c r="L44" s="31">
        <v>100</v>
      </c>
      <c r="M44" s="31">
        <v>2</v>
      </c>
    </row>
    <row r="45" spans="2:13" s="17" customFormat="1" ht="30.6" x14ac:dyDescent="0.2">
      <c r="B45" s="39"/>
      <c r="C45" s="39"/>
      <c r="D45" s="26" t="s">
        <v>65</v>
      </c>
      <c r="E45" s="8" t="s">
        <v>68</v>
      </c>
      <c r="F45" s="21" t="s">
        <v>18</v>
      </c>
      <c r="G45" s="35">
        <v>2053751</v>
      </c>
      <c r="H45" s="35">
        <v>149</v>
      </c>
      <c r="I45" s="24">
        <f t="shared" si="0"/>
        <v>18625</v>
      </c>
      <c r="J45" s="33">
        <f t="shared" si="1"/>
        <v>18.625</v>
      </c>
      <c r="K45" s="31">
        <v>12</v>
      </c>
      <c r="L45" s="31">
        <v>40</v>
      </c>
      <c r="M45" s="31">
        <v>25</v>
      </c>
    </row>
    <row r="46" spans="2:13" s="17" customFormat="1" x14ac:dyDescent="0.2">
      <c r="B46" s="39"/>
      <c r="C46" s="39"/>
      <c r="D46" s="26" t="s">
        <v>117</v>
      </c>
      <c r="E46" s="8" t="s">
        <v>69</v>
      </c>
      <c r="F46" s="21" t="s">
        <v>18</v>
      </c>
      <c r="G46" s="35">
        <v>4431660</v>
      </c>
      <c r="H46" s="35">
        <v>446</v>
      </c>
      <c r="I46" s="24">
        <f t="shared" si="0"/>
        <v>55750</v>
      </c>
      <c r="J46" s="33">
        <f t="shared" si="1"/>
        <v>55.75</v>
      </c>
      <c r="K46" s="31">
        <v>9</v>
      </c>
      <c r="L46" s="31">
        <v>42</v>
      </c>
      <c r="M46" s="31">
        <v>24</v>
      </c>
    </row>
    <row r="47" spans="2:13" s="17" customFormat="1" x14ac:dyDescent="0.2">
      <c r="B47" s="39"/>
      <c r="C47" s="39"/>
      <c r="D47" s="26" t="s">
        <v>118</v>
      </c>
      <c r="E47" s="8"/>
      <c r="F47" s="21" t="s">
        <v>18</v>
      </c>
      <c r="G47" s="35">
        <v>2025000</v>
      </c>
      <c r="H47" s="35">
        <v>165</v>
      </c>
      <c r="I47" s="24">
        <f t="shared" si="0"/>
        <v>20625</v>
      </c>
      <c r="J47" s="33">
        <f t="shared" si="1"/>
        <v>20.625</v>
      </c>
      <c r="K47" s="31">
        <v>16</v>
      </c>
      <c r="L47" s="31">
        <v>40</v>
      </c>
      <c r="M47" s="31">
        <v>25</v>
      </c>
    </row>
    <row r="48" spans="2:13" s="17" customFormat="1" x14ac:dyDescent="0.2">
      <c r="B48" s="39"/>
      <c r="C48" s="39"/>
      <c r="D48" s="26" t="s">
        <v>119</v>
      </c>
      <c r="E48" s="8"/>
      <c r="F48" s="21" t="s">
        <v>18</v>
      </c>
      <c r="G48" s="35">
        <v>537850</v>
      </c>
      <c r="H48" s="35">
        <v>39</v>
      </c>
      <c r="I48" s="24">
        <f t="shared" si="0"/>
        <v>4875</v>
      </c>
      <c r="J48" s="33">
        <f t="shared" si="1"/>
        <v>4.875</v>
      </c>
      <c r="K48" s="31">
        <v>15</v>
      </c>
      <c r="L48" s="31">
        <v>40</v>
      </c>
      <c r="M48" s="31">
        <v>25</v>
      </c>
    </row>
    <row r="49" spans="2:13" s="17" customFormat="1" x14ac:dyDescent="0.2">
      <c r="B49" s="39"/>
      <c r="C49" s="39"/>
      <c r="D49" s="26" t="s">
        <v>7</v>
      </c>
      <c r="E49" s="8"/>
      <c r="F49" s="21" t="s">
        <v>18</v>
      </c>
      <c r="G49" s="35">
        <v>6796416</v>
      </c>
      <c r="H49" s="35">
        <v>582</v>
      </c>
      <c r="I49" s="24">
        <f t="shared" si="0"/>
        <v>72750</v>
      </c>
      <c r="J49" s="33">
        <f t="shared" si="1"/>
        <v>72.75</v>
      </c>
      <c r="K49" s="31" t="s">
        <v>113</v>
      </c>
      <c r="L49" s="31" t="s">
        <v>113</v>
      </c>
      <c r="M49" s="31" t="s">
        <v>113</v>
      </c>
    </row>
    <row r="50" spans="2:13" s="17" customFormat="1" x14ac:dyDescent="0.2">
      <c r="B50" s="39"/>
      <c r="C50" s="40"/>
      <c r="D50" s="26" t="s">
        <v>66</v>
      </c>
      <c r="E50" s="22" t="s">
        <v>7</v>
      </c>
      <c r="F50" s="21" t="s">
        <v>18</v>
      </c>
      <c r="G50" s="35">
        <v>674068</v>
      </c>
      <c r="H50" s="35">
        <v>86</v>
      </c>
      <c r="I50" s="24">
        <f t="shared" si="0"/>
        <v>10750</v>
      </c>
      <c r="J50" s="33">
        <f t="shared" si="1"/>
        <v>10.75</v>
      </c>
      <c r="K50" s="31">
        <v>18</v>
      </c>
      <c r="L50" s="31">
        <v>20</v>
      </c>
      <c r="M50" s="31">
        <v>50</v>
      </c>
    </row>
    <row r="51" spans="2:13" s="17" customFormat="1" x14ac:dyDescent="0.2">
      <c r="B51" s="39"/>
      <c r="C51" s="38">
        <v>2</v>
      </c>
      <c r="D51" s="31" t="s">
        <v>70</v>
      </c>
      <c r="E51" s="22" t="s">
        <v>79</v>
      </c>
      <c r="F51" s="21" t="s">
        <v>18</v>
      </c>
      <c r="G51" s="35">
        <v>207360</v>
      </c>
      <c r="H51" s="35">
        <v>9</v>
      </c>
      <c r="I51" s="24">
        <f t="shared" si="0"/>
        <v>1125</v>
      </c>
      <c r="J51" s="33">
        <f t="shared" si="1"/>
        <v>1.125</v>
      </c>
      <c r="K51" s="31">
        <v>24</v>
      </c>
      <c r="L51" s="31">
        <v>12</v>
      </c>
      <c r="M51" s="31">
        <v>80</v>
      </c>
    </row>
    <row r="52" spans="2:13" s="17" customFormat="1" x14ac:dyDescent="0.2">
      <c r="B52" s="39"/>
      <c r="C52" s="39"/>
      <c r="D52" s="31" t="s">
        <v>71</v>
      </c>
      <c r="E52" s="22" t="s">
        <v>80</v>
      </c>
      <c r="F52" s="21" t="s">
        <v>18</v>
      </c>
      <c r="G52" s="35">
        <v>5584020</v>
      </c>
      <c r="H52" s="35">
        <v>330</v>
      </c>
      <c r="I52" s="24">
        <f t="shared" si="0"/>
        <v>41250</v>
      </c>
      <c r="J52" s="33">
        <f t="shared" si="1"/>
        <v>41.25</v>
      </c>
      <c r="K52" s="31">
        <v>16</v>
      </c>
      <c r="L52" s="31">
        <v>36</v>
      </c>
      <c r="M52" s="31">
        <v>30</v>
      </c>
    </row>
    <row r="53" spans="2:13" s="17" customFormat="1" x14ac:dyDescent="0.2">
      <c r="B53" s="39"/>
      <c r="C53" s="39"/>
      <c r="D53" s="31" t="s">
        <v>72</v>
      </c>
      <c r="E53" s="22" t="s">
        <v>81</v>
      </c>
      <c r="F53" s="21" t="s">
        <v>18</v>
      </c>
      <c r="G53" s="35">
        <v>54500</v>
      </c>
      <c r="H53" s="35">
        <v>4</v>
      </c>
      <c r="I53" s="24">
        <f t="shared" si="0"/>
        <v>500</v>
      </c>
      <c r="J53" s="33">
        <f t="shared" si="1"/>
        <v>0.5</v>
      </c>
      <c r="K53" s="31">
        <v>8</v>
      </c>
      <c r="L53" s="31">
        <v>200</v>
      </c>
      <c r="M53" s="31">
        <v>10</v>
      </c>
    </row>
    <row r="54" spans="2:13" s="17" customFormat="1" x14ac:dyDescent="0.2">
      <c r="B54" s="39"/>
      <c r="C54" s="39"/>
      <c r="D54" s="31" t="s">
        <v>73</v>
      </c>
      <c r="E54" s="22" t="s">
        <v>82</v>
      </c>
      <c r="F54" s="21" t="s">
        <v>18</v>
      </c>
      <c r="G54" s="35">
        <v>0</v>
      </c>
      <c r="H54" s="35"/>
      <c r="I54" s="24">
        <f t="shared" si="0"/>
        <v>0</v>
      </c>
      <c r="J54" s="33">
        <f t="shared" si="1"/>
        <v>0</v>
      </c>
      <c r="K54" s="31">
        <v>12</v>
      </c>
      <c r="L54" s="31">
        <v>30</v>
      </c>
      <c r="M54" s="31">
        <v>20</v>
      </c>
    </row>
    <row r="55" spans="2:13" s="17" customFormat="1" x14ac:dyDescent="0.2">
      <c r="B55" s="39"/>
      <c r="C55" s="39"/>
      <c r="D55" s="31" t="s">
        <v>116</v>
      </c>
      <c r="E55" s="50" t="s">
        <v>30</v>
      </c>
      <c r="F55" s="21" t="s">
        <v>18</v>
      </c>
      <c r="G55" s="35">
        <v>408700</v>
      </c>
      <c r="H55" s="35">
        <v>33</v>
      </c>
      <c r="I55" s="24">
        <f t="shared" si="0"/>
        <v>4125</v>
      </c>
      <c r="J55" s="33">
        <f t="shared" si="1"/>
        <v>4.125</v>
      </c>
      <c r="K55" s="31">
        <v>14</v>
      </c>
      <c r="L55" s="31">
        <v>200</v>
      </c>
      <c r="M55" s="31">
        <v>5</v>
      </c>
    </row>
    <row r="56" spans="2:13" s="17" customFormat="1" x14ac:dyDescent="0.2">
      <c r="B56" s="39"/>
      <c r="C56" s="39"/>
      <c r="D56" s="31" t="s">
        <v>74</v>
      </c>
      <c r="E56" s="51"/>
      <c r="F56" s="21" t="s">
        <v>18</v>
      </c>
      <c r="G56" s="35">
        <v>1500</v>
      </c>
      <c r="H56" s="35">
        <v>1</v>
      </c>
      <c r="I56" s="24">
        <f t="shared" si="0"/>
        <v>125</v>
      </c>
      <c r="J56" s="33">
        <f t="shared" si="1"/>
        <v>0.125</v>
      </c>
      <c r="K56" s="31">
        <v>1</v>
      </c>
      <c r="L56" s="31">
        <v>150</v>
      </c>
      <c r="M56" s="31">
        <v>10</v>
      </c>
    </row>
    <row r="57" spans="2:13" s="17" customFormat="1" x14ac:dyDescent="0.2">
      <c r="B57" s="39"/>
      <c r="C57" s="39"/>
      <c r="D57" s="31" t="s">
        <v>115</v>
      </c>
      <c r="E57" s="51"/>
      <c r="F57" s="21" t="s">
        <v>18</v>
      </c>
      <c r="G57" s="35">
        <v>23500</v>
      </c>
      <c r="H57" s="35">
        <v>3</v>
      </c>
      <c r="I57" s="24">
        <f t="shared" si="0"/>
        <v>375</v>
      </c>
      <c r="J57" s="33">
        <f t="shared" si="1"/>
        <v>0.375</v>
      </c>
      <c r="K57" s="31">
        <v>16</v>
      </c>
      <c r="L57" s="31">
        <v>100</v>
      </c>
      <c r="M57" s="31">
        <v>10</v>
      </c>
    </row>
    <row r="58" spans="2:13" s="17" customFormat="1" x14ac:dyDescent="0.2">
      <c r="B58" s="39"/>
      <c r="C58" s="39"/>
      <c r="D58" s="31" t="s">
        <v>75</v>
      </c>
      <c r="E58" s="51"/>
      <c r="F58" s="21" t="s">
        <v>18</v>
      </c>
      <c r="G58" s="35">
        <v>0</v>
      </c>
      <c r="H58" s="35"/>
      <c r="I58" s="24">
        <f t="shared" si="0"/>
        <v>0</v>
      </c>
      <c r="J58" s="33">
        <f t="shared" si="1"/>
        <v>0</v>
      </c>
      <c r="K58" s="31">
        <v>20</v>
      </c>
      <c r="L58" s="31">
        <v>20</v>
      </c>
      <c r="M58" s="31">
        <v>50</v>
      </c>
    </row>
    <row r="59" spans="2:13" s="17" customFormat="1" x14ac:dyDescent="0.2">
      <c r="B59" s="39"/>
      <c r="C59" s="39"/>
      <c r="D59" s="31" t="s">
        <v>76</v>
      </c>
      <c r="E59" s="51"/>
      <c r="F59" s="21" t="s">
        <v>18</v>
      </c>
      <c r="G59" s="35">
        <v>0</v>
      </c>
      <c r="H59" s="35"/>
      <c r="I59" s="24">
        <f t="shared" si="0"/>
        <v>0</v>
      </c>
      <c r="J59" s="33">
        <f t="shared" si="1"/>
        <v>0</v>
      </c>
      <c r="K59" s="31">
        <v>16</v>
      </c>
      <c r="L59" s="31">
        <v>2</v>
      </c>
      <c r="M59" s="31">
        <v>500</v>
      </c>
    </row>
    <row r="60" spans="2:13" s="17" customFormat="1" x14ac:dyDescent="0.2">
      <c r="B60" s="39"/>
      <c r="C60" s="39"/>
      <c r="D60" s="31" t="s">
        <v>77</v>
      </c>
      <c r="E60" s="51"/>
      <c r="F60" s="21" t="s">
        <v>18</v>
      </c>
      <c r="G60" s="35">
        <v>1290</v>
      </c>
      <c r="H60" s="35">
        <v>1</v>
      </c>
      <c r="I60" s="24">
        <f t="shared" si="0"/>
        <v>125</v>
      </c>
      <c r="J60" s="33">
        <f t="shared" si="1"/>
        <v>0.125</v>
      </c>
      <c r="K60" s="31">
        <v>1</v>
      </c>
      <c r="L60" s="31">
        <v>140</v>
      </c>
      <c r="M60" s="31">
        <v>10</v>
      </c>
    </row>
    <row r="61" spans="2:13" s="17" customFormat="1" x14ac:dyDescent="0.2">
      <c r="B61" s="39"/>
      <c r="C61" s="40"/>
      <c r="D61" s="31" t="s">
        <v>78</v>
      </c>
      <c r="E61" s="52"/>
      <c r="F61" s="21" t="s">
        <v>18</v>
      </c>
      <c r="G61" s="35">
        <v>10500</v>
      </c>
      <c r="H61" s="35">
        <v>1</v>
      </c>
      <c r="I61" s="24">
        <f t="shared" si="0"/>
        <v>125</v>
      </c>
      <c r="J61" s="33">
        <f t="shared" si="1"/>
        <v>0.125</v>
      </c>
      <c r="K61" s="31">
        <v>7</v>
      </c>
      <c r="L61" s="31">
        <v>1500</v>
      </c>
      <c r="M61" s="31">
        <v>1</v>
      </c>
    </row>
    <row r="62" spans="2:13" s="17" customFormat="1" x14ac:dyDescent="0.2">
      <c r="B62" s="39"/>
      <c r="C62" s="38">
        <v>3</v>
      </c>
      <c r="D62" s="26" t="s">
        <v>62</v>
      </c>
      <c r="E62" s="9" t="s">
        <v>63</v>
      </c>
      <c r="F62" s="26" t="s">
        <v>18</v>
      </c>
      <c r="G62" s="10">
        <f>3947104+4260</f>
        <v>3951364</v>
      </c>
      <c r="H62" s="10">
        <f>215+2</f>
        <v>217</v>
      </c>
      <c r="I62" s="24">
        <f t="shared" si="0"/>
        <v>27125</v>
      </c>
      <c r="J62" s="33">
        <f t="shared" si="1"/>
        <v>27.125</v>
      </c>
      <c r="K62" s="31">
        <v>9</v>
      </c>
      <c r="L62" s="31">
        <v>80</v>
      </c>
      <c r="M62" s="31">
        <v>20</v>
      </c>
    </row>
    <row r="63" spans="2:13" s="17" customFormat="1" x14ac:dyDescent="0.2">
      <c r="B63" s="39"/>
      <c r="C63" s="40"/>
      <c r="D63" s="26" t="s">
        <v>107</v>
      </c>
      <c r="E63" s="9" t="s">
        <v>7</v>
      </c>
      <c r="F63" s="26" t="s">
        <v>18</v>
      </c>
      <c r="G63" s="10">
        <v>0</v>
      </c>
      <c r="H63" s="10">
        <v>0</v>
      </c>
      <c r="I63" s="24">
        <f t="shared" si="0"/>
        <v>0</v>
      </c>
      <c r="J63" s="33">
        <f t="shared" si="1"/>
        <v>0</v>
      </c>
      <c r="K63" s="31">
        <v>14</v>
      </c>
      <c r="L63" s="31">
        <v>20</v>
      </c>
      <c r="M63" s="31">
        <v>20</v>
      </c>
    </row>
    <row r="64" spans="2:13" s="17" customFormat="1" x14ac:dyDescent="0.2">
      <c r="B64" s="39"/>
      <c r="C64" s="27">
        <v>4</v>
      </c>
      <c r="D64" s="26" t="s">
        <v>60</v>
      </c>
      <c r="E64" s="9" t="s">
        <v>61</v>
      </c>
      <c r="F64" s="26"/>
      <c r="G64" s="10">
        <v>2273500</v>
      </c>
      <c r="H64" s="10">
        <v>186</v>
      </c>
      <c r="I64" s="24">
        <f t="shared" si="0"/>
        <v>23250</v>
      </c>
      <c r="J64" s="33">
        <f t="shared" si="1"/>
        <v>23.25</v>
      </c>
      <c r="K64" s="31">
        <v>118</v>
      </c>
      <c r="L64" s="31">
        <v>10</v>
      </c>
      <c r="M64" s="31">
        <v>10</v>
      </c>
    </row>
    <row r="65" spans="2:13" s="17" customFormat="1" x14ac:dyDescent="0.2">
      <c r="B65" s="39"/>
      <c r="C65" s="38">
        <v>5</v>
      </c>
      <c r="D65" s="31" t="s">
        <v>83</v>
      </c>
      <c r="E65" s="20" t="s">
        <v>30</v>
      </c>
      <c r="F65" s="26" t="s">
        <v>18</v>
      </c>
      <c r="G65" s="10">
        <v>3782550</v>
      </c>
      <c r="H65" s="10">
        <v>499</v>
      </c>
      <c r="I65" s="24">
        <f t="shared" si="0"/>
        <v>62375</v>
      </c>
      <c r="J65" s="33">
        <f t="shared" si="1"/>
        <v>62.375</v>
      </c>
      <c r="K65" s="31">
        <v>15</v>
      </c>
      <c r="L65" s="31">
        <v>10</v>
      </c>
      <c r="M65" s="31">
        <v>50</v>
      </c>
    </row>
    <row r="66" spans="2:13" s="17" customFormat="1" x14ac:dyDescent="0.2">
      <c r="B66" s="40"/>
      <c r="C66" s="40"/>
      <c r="D66" s="26" t="s">
        <v>84</v>
      </c>
      <c r="E66" s="9" t="s">
        <v>85</v>
      </c>
      <c r="F66" s="26" t="s">
        <v>18</v>
      </c>
      <c r="G66" s="10">
        <v>1377870</v>
      </c>
      <c r="H66" s="10">
        <v>119</v>
      </c>
      <c r="I66" s="24">
        <f t="shared" si="0"/>
        <v>14875</v>
      </c>
      <c r="J66" s="33">
        <f t="shared" si="1"/>
        <v>14.875</v>
      </c>
      <c r="K66" s="31">
        <v>12</v>
      </c>
      <c r="L66" s="31">
        <v>100</v>
      </c>
      <c r="M66" s="31">
        <v>10</v>
      </c>
    </row>
    <row r="67" spans="2:13" s="17" customFormat="1" x14ac:dyDescent="0.2">
      <c r="C67" s="34"/>
      <c r="E67" s="16"/>
      <c r="F67" s="16"/>
      <c r="G67" s="12"/>
      <c r="H67" s="37"/>
      <c r="K67" s="34"/>
      <c r="L67" s="34"/>
      <c r="M67" s="34"/>
    </row>
    <row r="68" spans="2:13" s="17" customFormat="1" x14ac:dyDescent="0.2">
      <c r="B68" s="30" t="s">
        <v>8</v>
      </c>
      <c r="C68" s="34"/>
      <c r="E68" s="16"/>
      <c r="F68" s="16"/>
      <c r="G68" s="12"/>
      <c r="H68" s="37"/>
      <c r="K68" s="34"/>
      <c r="L68" s="34"/>
      <c r="M68" s="34"/>
    </row>
    <row r="69" spans="2:13" s="17" customFormat="1" x14ac:dyDescent="0.2">
      <c r="B69" s="28" t="s">
        <v>121</v>
      </c>
      <c r="C69" s="34"/>
      <c r="E69" s="16"/>
      <c r="F69" s="16"/>
      <c r="G69" s="12"/>
      <c r="H69" s="37"/>
      <c r="K69" s="34"/>
      <c r="L69" s="34"/>
      <c r="M69" s="34"/>
    </row>
    <row r="70" spans="2:13" s="17" customFormat="1" x14ac:dyDescent="0.2">
      <c r="C70" s="34"/>
      <c r="E70" s="16"/>
      <c r="F70" s="16"/>
      <c r="G70" s="12"/>
      <c r="H70" s="37"/>
      <c r="K70" s="34"/>
      <c r="L70" s="34"/>
      <c r="M70" s="34"/>
    </row>
  </sheetData>
  <mergeCells count="16">
    <mergeCell ref="E55:E61"/>
    <mergeCell ref="C62:C63"/>
    <mergeCell ref="C65:C66"/>
    <mergeCell ref="B34:B43"/>
    <mergeCell ref="C37:C39"/>
    <mergeCell ref="C41:C42"/>
    <mergeCell ref="B44:B66"/>
    <mergeCell ref="C44:C50"/>
    <mergeCell ref="C51:C61"/>
    <mergeCell ref="C24:C31"/>
    <mergeCell ref="C32:C33"/>
    <mergeCell ref="B3:M4"/>
    <mergeCell ref="B6:B33"/>
    <mergeCell ref="C8:C11"/>
    <mergeCell ref="C12:C16"/>
    <mergeCell ref="C17:C21"/>
  </mergeCell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7</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Braun, M.J. (Michel)</dc:creator>
  <cp:lastModifiedBy>Braun, M.J. (Michel)</cp:lastModifiedBy>
  <dcterms:created xsi:type="dcterms:W3CDTF">2023-01-27T07:52:19Z</dcterms:created>
  <dcterms:modified xsi:type="dcterms:W3CDTF">2023-10-04T14:19:39Z</dcterms:modified>
</cp:coreProperties>
</file>