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19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Sanitairregionaalcontract/Gedeelde documenten/2023 Kantoorartikelen en papier/Nota van Inlichtingen/"/>
    </mc:Choice>
  </mc:AlternateContent>
  <xr:revisionPtr revIDLastSave="71" documentId="8_{BA211784-3191-4780-B34C-BD656F24A54A}" xr6:coauthVersionLast="47" xr6:coauthVersionMax="47" xr10:uidLastSave="{ADC9BB14-81F6-4FD3-961F-D2B2F3209D69}"/>
  <bookViews>
    <workbookView xWindow="-120" yWindow="-120" windowWidth="29040" windowHeight="15840" xr2:uid="{00000000-000D-0000-FFFF-FFFF00000000}"/>
  </bookViews>
  <sheets>
    <sheet name="Inhoudelijke beoordel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I18" i="2"/>
  <c r="I17" i="2"/>
  <c r="F18" i="2"/>
  <c r="F17" i="2"/>
  <c r="L18" i="2"/>
  <c r="L17" i="2"/>
  <c r="L19" i="2"/>
  <c r="L24" i="2" s="1"/>
  <c r="I19" i="2"/>
  <c r="I24" i="2" s="1"/>
  <c r="F19" i="2"/>
  <c r="K12" i="2"/>
  <c r="L12" i="2" s="1"/>
  <c r="K13" i="2"/>
  <c r="L13" i="2" s="1"/>
  <c r="H12" i="2"/>
  <c r="I12" i="2" s="1"/>
  <c r="H13" i="2"/>
  <c r="I13" i="2" s="1"/>
  <c r="E12" i="2"/>
  <c r="F12" i="2" s="1"/>
  <c r="E13" i="2"/>
  <c r="F13" i="2" s="1"/>
  <c r="K11" i="2"/>
  <c r="L11" i="2" s="1"/>
  <c r="L14" i="2" s="1"/>
  <c r="L23" i="2" s="1"/>
  <c r="H11" i="2"/>
  <c r="E11" i="2"/>
  <c r="F11" i="2" s="1"/>
  <c r="F14" i="2" s="1"/>
  <c r="F23" i="2" s="1"/>
  <c r="A6" i="2"/>
  <c r="A5" i="2"/>
  <c r="F24" i="2" l="1"/>
  <c r="F25" i="2"/>
  <c r="B4" i="2" s="1"/>
  <c r="I11" i="2"/>
  <c r="I14" i="2" s="1"/>
  <c r="L25" i="2"/>
  <c r="B6" i="2" s="1"/>
  <c r="I23" i="2" l="1"/>
  <c r="I25" i="2" s="1"/>
  <c r="B5" i="2" s="1"/>
  <c r="C6" i="2" l="1"/>
  <c r="C5" i="2"/>
  <c r="C4" i="2"/>
</calcChain>
</file>

<file path=xl/sharedStrings.xml><?xml version="1.0" encoding="utf-8"?>
<sst xmlns="http://schemas.openxmlformats.org/spreadsheetml/2006/main" count="39" uniqueCount="27">
  <si>
    <t>Overzicht uitslag aanbesteding</t>
  </si>
  <si>
    <t>Inschrijvingen</t>
  </si>
  <si>
    <t>Eindscore</t>
  </si>
  <si>
    <t>Ranking</t>
  </si>
  <si>
    <t>Vul aan indien nodig</t>
  </si>
  <si>
    <t xml:space="preserve">Beoordelingscriteria </t>
  </si>
  <si>
    <t>Inschrijver A</t>
  </si>
  <si>
    <t>Inschrijver B</t>
  </si>
  <si>
    <t>Inschrijver C</t>
  </si>
  <si>
    <t>Prijscriteria</t>
  </si>
  <si>
    <t>weging</t>
  </si>
  <si>
    <t>maximale punten</t>
  </si>
  <si>
    <t>Aangeboden tarief</t>
  </si>
  <si>
    <t>Score</t>
  </si>
  <si>
    <t>Gewogen score</t>
  </si>
  <si>
    <t>P1 Kernassortiment kantoorartikelen</t>
  </si>
  <si>
    <t>P2 Kernassortiment papier</t>
  </si>
  <si>
    <t>P3 Opslagpercentage restassortiment</t>
  </si>
  <si>
    <t>Kwaliteitscriteria</t>
  </si>
  <si>
    <t>Consensusscore</t>
  </si>
  <si>
    <t>K1 Implementatieplan inclusief bestelomgeving</t>
  </si>
  <si>
    <t>K2 Verduurzaming</t>
  </si>
  <si>
    <t>Totale eindscore</t>
  </si>
  <si>
    <t>Totale score Prijs</t>
  </si>
  <si>
    <t>Totale score Kwaliteit</t>
  </si>
  <si>
    <t>Scores kwalitateitscriteria:</t>
  </si>
  <si>
    <t xml:space="preserve">Nadere controle: Er wordt afgerond op maximaal twee cijfers achter de komma. Er wordt niet gewerkt met negatieve scores, de laagst haalbare score is 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</si>
</sst>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0.00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9C5700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2" borderId="0" applyNumberFormat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4" fillId="0" borderId="5" xfId="0" applyFont="1" applyBorder="1" applyAlignment="1">
      <alignment wrapText="1"/>
    </xf>
    <xf numFmtId="9" fontId="4" fillId="0" borderId="0" xfId="0" applyNumberFormat="1" applyFont="1" applyAlignment="1">
      <alignment horizontal="center" wrapText="1"/>
    </xf>
    <xf numFmtId="0" fontId="2" fillId="0" borderId="7" xfId="3" applyNumberFormat="1" applyFont="1" applyFill="1" applyBorder="1" applyAlignment="1" applyProtection="1">
      <alignment horizontal="center"/>
    </xf>
    <xf numFmtId="9" fontId="2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8" fillId="0" borderId="0" xfId="0" applyFont="1"/>
    <xf numFmtId="2" fontId="1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2" fontId="4" fillId="0" borderId="7" xfId="0" applyNumberFormat="1" applyFont="1" applyBorder="1" applyAlignment="1">
      <alignment horizontal="center"/>
    </xf>
    <xf numFmtId="44" fontId="4" fillId="0" borderId="0" xfId="2" applyFont="1" applyFill="1" applyBorder="1" applyAlignment="1">
      <alignment horizontal="center"/>
    </xf>
    <xf numFmtId="44" fontId="4" fillId="0" borderId="6" xfId="2" applyFont="1" applyFill="1" applyBorder="1" applyAlignment="1">
      <alignment horizontal="center"/>
    </xf>
    <xf numFmtId="44" fontId="1" fillId="0" borderId="0" xfId="2" applyFont="1" applyFill="1" applyBorder="1" applyAlignment="1">
      <alignment horizontal="center"/>
    </xf>
    <xf numFmtId="2" fontId="1" fillId="0" borderId="0" xfId="0" applyNumberFormat="1" applyFont="1" applyAlignment="1" applyProtection="1">
      <alignment horizontal="center"/>
      <protection locked="0"/>
    </xf>
    <xf numFmtId="2" fontId="1" fillId="0" borderId="7" xfId="0" applyNumberFormat="1" applyFont="1" applyBorder="1" applyAlignment="1" applyProtection="1">
      <alignment horizontal="center"/>
      <protection locked="0"/>
    </xf>
    <xf numFmtId="44" fontId="1" fillId="0" borderId="0" xfId="2" applyFont="1" applyFill="1" applyBorder="1" applyAlignment="1" applyProtection="1">
      <alignment horizontal="center"/>
      <protection locked="0"/>
    </xf>
    <xf numFmtId="9" fontId="1" fillId="0" borderId="0" xfId="3" applyFont="1" applyFill="1" applyBorder="1" applyAlignment="1">
      <alignment horizontal="center"/>
    </xf>
    <xf numFmtId="9" fontId="1" fillId="0" borderId="0" xfId="3" applyFont="1" applyFill="1" applyBorder="1" applyAlignment="1" applyProtection="1">
      <alignment horizontal="center"/>
      <protection locked="0"/>
    </xf>
    <xf numFmtId="2" fontId="2" fillId="0" borderId="8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7" xfId="0" applyFont="1" applyBorder="1"/>
    <xf numFmtId="0" fontId="4" fillId="0" borderId="5" xfId="0" applyFont="1" applyBorder="1" applyAlignment="1">
      <alignment horizontal="justify" wrapText="1"/>
    </xf>
    <xf numFmtId="0" fontId="4" fillId="0" borderId="0" xfId="0" applyFont="1" applyAlignment="1">
      <alignment horizontal="justify" wrapText="1"/>
    </xf>
    <xf numFmtId="0" fontId="4" fillId="0" borderId="7" xfId="0" applyFont="1" applyBorder="1" applyAlignment="1">
      <alignment horizontal="center" wrapText="1"/>
    </xf>
    <xf numFmtId="2" fontId="4" fillId="0" borderId="0" xfId="0" applyNumberFormat="1" applyFont="1" applyAlignment="1">
      <alignment horizontal="center"/>
    </xf>
    <xf numFmtId="44" fontId="4" fillId="0" borderId="7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2" fontId="6" fillId="0" borderId="7" xfId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center"/>
    </xf>
    <xf numFmtId="9" fontId="6" fillId="0" borderId="0" xfId="3" applyFont="1" applyFill="1" applyBorder="1" applyAlignment="1">
      <alignment horizontal="center"/>
    </xf>
    <xf numFmtId="2" fontId="6" fillId="0" borderId="0" xfId="1" applyNumberFormat="1" applyFont="1" applyFill="1" applyBorder="1" applyAlignment="1">
      <alignment horizontal="center"/>
    </xf>
    <xf numFmtId="2" fontId="4" fillId="0" borderId="8" xfId="1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164" fontId="4" fillId="0" borderId="7" xfId="3" applyNumberFormat="1" applyFont="1" applyFill="1" applyBorder="1" applyAlignment="1">
      <alignment horizontal="center" wrapText="1"/>
    </xf>
    <xf numFmtId="164" fontId="4" fillId="0" borderId="0" xfId="3" applyNumberFormat="1" applyFont="1" applyFill="1" applyBorder="1" applyAlignment="1">
      <alignment horizontal="center" wrapText="1"/>
    </xf>
    <xf numFmtId="2" fontId="6" fillId="0" borderId="0" xfId="1" applyNumberFormat="1" applyFont="1" applyFill="1" applyBorder="1" applyAlignment="1">
      <alignment horizontal="center" wrapText="1"/>
    </xf>
    <xf numFmtId="2" fontId="6" fillId="0" borderId="7" xfId="1" applyNumberFormat="1" applyFont="1" applyFill="1" applyBorder="1" applyAlignment="1">
      <alignment horizontal="center" wrapText="1"/>
    </xf>
    <xf numFmtId="0" fontId="3" fillId="0" borderId="0" xfId="2" applyNumberFormat="1" applyFont="1" applyFill="1" applyBorder="1" applyAlignment="1">
      <alignment horizontal="center" wrapText="1"/>
    </xf>
    <xf numFmtId="0" fontId="3" fillId="0" borderId="7" xfId="2" applyNumberFormat="1" applyFont="1" applyFill="1" applyBorder="1" applyAlignment="1">
      <alignment horizontal="center" wrapText="1"/>
    </xf>
    <xf numFmtId="2" fontId="6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left"/>
    </xf>
    <xf numFmtId="9" fontId="4" fillId="0" borderId="0" xfId="0" applyNumberFormat="1" applyFont="1" applyAlignment="1">
      <alignment horizontal="center"/>
    </xf>
    <xf numFmtId="2" fontId="4" fillId="0" borderId="12" xfId="1" applyNumberFormat="1" applyFont="1" applyFill="1" applyBorder="1" applyAlignment="1">
      <alignment horizontal="center"/>
    </xf>
    <xf numFmtId="0" fontId="9" fillId="0" borderId="9" xfId="0" applyFont="1" applyBorder="1"/>
    <xf numFmtId="0" fontId="2" fillId="0" borderId="10" xfId="0" applyFont="1" applyBorder="1"/>
    <xf numFmtId="0" fontId="4" fillId="0" borderId="11" xfId="3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10" xfId="2" applyNumberFormat="1" applyFont="1" applyFill="1" applyBorder="1" applyAlignment="1">
      <alignment horizontal="center"/>
    </xf>
    <xf numFmtId="9" fontId="1" fillId="0" borderId="0" xfId="0" applyNumberFormat="1" applyFont="1"/>
    <xf numFmtId="2" fontId="2" fillId="0" borderId="8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</cellXfs>
  <cellStyles count="5">
    <cellStyle name="Komma" xfId="1" builtinId="3"/>
    <cellStyle name="Neutraal" xfId="4" builtinId="28" customBuiltin="1"/>
    <cellStyle name="Procent" xfId="3" builtinId="5"/>
    <cellStyle name="Standaard" xfId="0" builtinId="0"/>
    <cellStyle name="Valuta" xfId="2" builtinId="4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tabSelected="1" topLeftCell="A4" zoomScale="80" zoomScaleNormal="80" workbookViewId="0">
      <selection activeCell="H12" sqref="H12"/>
    </sheetView>
  </sheetViews>
  <sheetFormatPr defaultColWidth="9.140625" defaultRowHeight="12.75"/>
  <cols>
    <col min="1" max="1" width="48.42578125" style="16" customWidth="1"/>
    <col min="2" max="2" width="15.42578125" style="16" customWidth="1"/>
    <col min="3" max="3" width="19.42578125" style="16" customWidth="1"/>
    <col min="4" max="4" width="20.28515625" style="16" customWidth="1"/>
    <col min="5" max="5" width="21.7109375" style="16" customWidth="1"/>
    <col min="6" max="7" width="22.85546875" style="1" customWidth="1"/>
    <col min="8" max="8" width="23.7109375" style="1" customWidth="1"/>
    <col min="9" max="10" width="22" style="1" customWidth="1"/>
    <col min="11" max="11" width="21.7109375" style="1" customWidth="1"/>
    <col min="12" max="12" width="20.28515625" style="1" customWidth="1"/>
    <col min="13" max="13" width="30.140625" style="1" customWidth="1"/>
    <col min="14" max="16384" width="9.140625" style="16"/>
  </cols>
  <sheetData>
    <row r="1" spans="1:13">
      <c r="A1" s="15" t="s">
        <v>0</v>
      </c>
      <c r="B1" s="15"/>
      <c r="C1" s="15"/>
    </row>
    <row r="2" spans="1:13">
      <c r="A2" s="15"/>
      <c r="B2" s="15"/>
      <c r="C2" s="15"/>
    </row>
    <row r="3" spans="1:13">
      <c r="A3" s="17" t="s">
        <v>1</v>
      </c>
      <c r="B3" s="2" t="s">
        <v>2</v>
      </c>
      <c r="C3" s="2" t="s">
        <v>3</v>
      </c>
      <c r="F3" s="18"/>
      <c r="G3" s="18"/>
      <c r="H3" s="18"/>
      <c r="M3" s="16"/>
    </row>
    <row r="4" spans="1:13" s="15" customFormat="1">
      <c r="A4" s="16" t="str">
        <f>D9</f>
        <v>Inschrijver A</v>
      </c>
      <c r="B4" s="3">
        <f>F25</f>
        <v>7.2177777777777781</v>
      </c>
      <c r="C4" s="1">
        <f>RANK(B4,B4:B6,0)</f>
        <v>1</v>
      </c>
      <c r="F4" s="1"/>
      <c r="G4" s="1"/>
      <c r="H4" s="1"/>
      <c r="I4" s="18"/>
      <c r="J4" s="18"/>
      <c r="K4" s="18"/>
      <c r="L4" s="18"/>
    </row>
    <row r="5" spans="1:13" s="15" customFormat="1">
      <c r="A5" s="16" t="str">
        <f>G9</f>
        <v>Inschrijver B</v>
      </c>
      <c r="B5" s="3">
        <f>I25</f>
        <v>5.6</v>
      </c>
      <c r="C5" s="1">
        <f>RANK(B5,B4:B6,0)</f>
        <v>3</v>
      </c>
      <c r="F5" s="1"/>
      <c r="G5" s="1"/>
      <c r="H5" s="1"/>
      <c r="I5" s="18"/>
      <c r="J5" s="18"/>
      <c r="K5" s="18"/>
      <c r="L5" s="18"/>
    </row>
    <row r="6" spans="1:13">
      <c r="A6" s="16" t="str">
        <f>J9</f>
        <v>Inschrijver C</v>
      </c>
      <c r="B6" s="3">
        <f>L25</f>
        <v>6.9155555555555548</v>
      </c>
      <c r="C6" s="1">
        <f>RANK(B6,B4:B6,0)</f>
        <v>2</v>
      </c>
      <c r="M6" s="16"/>
    </row>
    <row r="7" spans="1:13">
      <c r="A7" s="19" t="s">
        <v>4</v>
      </c>
      <c r="D7" s="1"/>
      <c r="E7" s="1"/>
    </row>
    <row r="8" spans="1:13">
      <c r="D8" s="20"/>
      <c r="E8" s="20"/>
    </row>
    <row r="9" spans="1:13" s="15" customFormat="1">
      <c r="A9" s="21" t="s">
        <v>5</v>
      </c>
      <c r="B9" s="22"/>
      <c r="C9" s="23"/>
      <c r="D9" s="71" t="s">
        <v>6</v>
      </c>
      <c r="E9" s="71"/>
      <c r="F9" s="72"/>
      <c r="G9" s="71" t="s">
        <v>7</v>
      </c>
      <c r="H9" s="71"/>
      <c r="I9" s="72"/>
      <c r="J9" s="71" t="s">
        <v>8</v>
      </c>
      <c r="K9" s="71"/>
      <c r="L9" s="72"/>
      <c r="M9" s="19" t="s">
        <v>4</v>
      </c>
    </row>
    <row r="10" spans="1:13" s="15" customFormat="1">
      <c r="A10" s="24" t="s">
        <v>9</v>
      </c>
      <c r="B10" s="25" t="s">
        <v>10</v>
      </c>
      <c r="C10" s="26" t="s">
        <v>11</v>
      </c>
      <c r="D10" s="18" t="s">
        <v>12</v>
      </c>
      <c r="E10" s="27" t="s">
        <v>13</v>
      </c>
      <c r="F10" s="28" t="s">
        <v>14</v>
      </c>
      <c r="G10" s="18" t="s">
        <v>12</v>
      </c>
      <c r="H10" s="27" t="s">
        <v>13</v>
      </c>
      <c r="I10" s="28" t="s">
        <v>14</v>
      </c>
      <c r="J10" s="18" t="s">
        <v>12</v>
      </c>
      <c r="K10" s="27" t="s">
        <v>13</v>
      </c>
      <c r="L10" s="4" t="s">
        <v>14</v>
      </c>
    </row>
    <row r="11" spans="1:13">
      <c r="A11" s="8" t="s">
        <v>15</v>
      </c>
      <c r="B11" s="9">
        <v>0.3</v>
      </c>
      <c r="C11" s="10">
        <v>10</v>
      </c>
      <c r="D11" s="29">
        <v>50000</v>
      </c>
      <c r="E11" s="30">
        <f>C11-C11*((D11-MIN($D11,$G11,$J11))/MIN($D11,$G11,$J11))</f>
        <v>10</v>
      </c>
      <c r="F11" s="31">
        <f>E11*B11</f>
        <v>3</v>
      </c>
      <c r="G11" s="32">
        <v>55000</v>
      </c>
      <c r="H11" s="30">
        <f>C11-C11*((G11-MIN($D11,$G11,$J11))/MIN($D11,$G11,$J11))</f>
        <v>9</v>
      </c>
      <c r="I11" s="31">
        <f>H11*B11</f>
        <v>2.6999999999999997</v>
      </c>
      <c r="J11" s="32">
        <v>60000</v>
      </c>
      <c r="K11" s="30">
        <f>C11-C11*((J11-MIN($D11,$G11,$J11))/MIN($D11,$G11,$J11))</f>
        <v>8</v>
      </c>
      <c r="L11" s="5">
        <f>K11*B11</f>
        <v>2.4</v>
      </c>
      <c r="M11" s="16"/>
    </row>
    <row r="12" spans="1:13">
      <c r="A12" s="8" t="s">
        <v>16</v>
      </c>
      <c r="B12" s="9">
        <v>0.5</v>
      </c>
      <c r="C12" s="10">
        <v>10</v>
      </c>
      <c r="D12" s="29">
        <v>20000</v>
      </c>
      <c r="E12" s="30">
        <f t="shared" ref="E12:E13" si="0">C12-C12*((D12-MIN($D12,$G12,$J12))/MIN($D12,$G12,$J12))</f>
        <v>8.8888888888888893</v>
      </c>
      <c r="F12" s="31">
        <f>E12*B12</f>
        <v>4.4444444444444446</v>
      </c>
      <c r="G12" s="32">
        <v>18000</v>
      </c>
      <c r="H12" s="30">
        <f t="shared" ref="H12:H13" si="1">C12-C12*((G12-MIN($D12,$G12,$J12))/MIN($D12,$G12,$J12))</f>
        <v>10</v>
      </c>
      <c r="I12" s="31">
        <f>H12*B12</f>
        <v>5</v>
      </c>
      <c r="J12" s="32">
        <v>22000</v>
      </c>
      <c r="K12" s="30">
        <f t="shared" ref="K12:K13" si="2">C12-C12*((J12-MIN($D12,$G12,$J12))/MIN($D12,$G12,$J12))</f>
        <v>7.7777777777777777</v>
      </c>
      <c r="L12" s="5">
        <f>K12*B12</f>
        <v>3.8888888888888888</v>
      </c>
      <c r="M12" s="16"/>
    </row>
    <row r="13" spans="1:13">
      <c r="A13" s="8" t="s">
        <v>17</v>
      </c>
      <c r="B13" s="9">
        <v>0.2</v>
      </c>
      <c r="C13" s="10">
        <v>10</v>
      </c>
      <c r="D13" s="33">
        <v>0.12</v>
      </c>
      <c r="E13" s="30">
        <f t="shared" si="0"/>
        <v>8</v>
      </c>
      <c r="F13" s="31">
        <f>E13*B13</f>
        <v>1.6</v>
      </c>
      <c r="G13" s="34">
        <v>0.11</v>
      </c>
      <c r="H13" s="30">
        <f t="shared" si="1"/>
        <v>9</v>
      </c>
      <c r="I13" s="31">
        <f>H13*B13</f>
        <v>1.8</v>
      </c>
      <c r="J13" s="34">
        <v>0.1</v>
      </c>
      <c r="K13" s="30">
        <f t="shared" si="2"/>
        <v>10</v>
      </c>
      <c r="L13" s="5">
        <f>K13*B13</f>
        <v>2</v>
      </c>
      <c r="M13" s="16"/>
    </row>
    <row r="14" spans="1:13">
      <c r="A14" s="8"/>
      <c r="B14" s="9"/>
      <c r="C14" s="10"/>
      <c r="D14" s="29"/>
      <c r="E14" s="30"/>
      <c r="F14" s="35">
        <f>F11+F12+F13</f>
        <v>9.0444444444444443</v>
      </c>
      <c r="G14" s="32"/>
      <c r="H14" s="30"/>
      <c r="I14" s="35">
        <f>I11+I12+I13</f>
        <v>9.5</v>
      </c>
      <c r="J14" s="32"/>
      <c r="K14" s="30"/>
      <c r="L14" s="68">
        <f>L11+L12+L13</f>
        <v>8.2888888888888879</v>
      </c>
      <c r="M14" s="16"/>
    </row>
    <row r="15" spans="1:13">
      <c r="A15" s="36"/>
      <c r="C15" s="37"/>
      <c r="E15" s="1"/>
      <c r="F15" s="12"/>
      <c r="I15" s="12"/>
      <c r="L15" s="12"/>
      <c r="M15" s="16"/>
    </row>
    <row r="16" spans="1:13" s="15" customFormat="1">
      <c r="A16" s="38" t="s">
        <v>18</v>
      </c>
      <c r="B16" s="39"/>
      <c r="C16" s="40"/>
      <c r="E16" s="41" t="s">
        <v>19</v>
      </c>
      <c r="F16" s="42" t="s">
        <v>14</v>
      </c>
      <c r="H16" s="41" t="s">
        <v>19</v>
      </c>
      <c r="I16" s="42" t="s">
        <v>14</v>
      </c>
      <c r="K16" s="41" t="s">
        <v>19</v>
      </c>
      <c r="L16" s="6" t="s">
        <v>14</v>
      </c>
    </row>
    <row r="17" spans="1:13">
      <c r="A17" s="49" t="s">
        <v>20</v>
      </c>
      <c r="B17" s="9">
        <v>0.5</v>
      </c>
      <c r="C17" s="40">
        <v>10</v>
      </c>
      <c r="E17" s="43">
        <v>10</v>
      </c>
      <c r="F17" s="44">
        <f>E17*B17</f>
        <v>5</v>
      </c>
      <c r="H17" s="43">
        <v>4</v>
      </c>
      <c r="I17" s="44">
        <f>H17*B17</f>
        <v>2</v>
      </c>
      <c r="K17" s="43">
        <v>10</v>
      </c>
      <c r="L17" s="5">
        <f>K17*B17</f>
        <v>5</v>
      </c>
      <c r="M17" s="16"/>
    </row>
    <row r="18" spans="1:13">
      <c r="A18" s="38" t="s">
        <v>21</v>
      </c>
      <c r="B18" s="9">
        <v>0.5</v>
      </c>
      <c r="C18" s="40">
        <v>10</v>
      </c>
      <c r="E18" s="45">
        <v>2</v>
      </c>
      <c r="F18" s="44">
        <f>E18*B18</f>
        <v>1</v>
      </c>
      <c r="H18" s="45">
        <v>2</v>
      </c>
      <c r="I18" s="44">
        <f>H18*B18</f>
        <v>1</v>
      </c>
      <c r="K18" s="45">
        <v>2</v>
      </c>
      <c r="L18" s="5">
        <f>K18*B18</f>
        <v>1</v>
      </c>
      <c r="M18" s="16"/>
    </row>
    <row r="19" spans="1:13">
      <c r="A19" s="38"/>
      <c r="B19" s="9"/>
      <c r="C19" s="40"/>
      <c r="D19" s="46"/>
      <c r="E19" s="47"/>
      <c r="F19" s="48">
        <f>F17+F18</f>
        <v>6</v>
      </c>
      <c r="G19" s="46"/>
      <c r="H19" s="47"/>
      <c r="I19" s="48">
        <f>I17+I18</f>
        <v>3</v>
      </c>
      <c r="J19" s="46"/>
      <c r="K19" s="47"/>
      <c r="L19" s="68">
        <f>L17+L18</f>
        <v>6</v>
      </c>
      <c r="M19" s="16"/>
    </row>
    <row r="20" spans="1:13">
      <c r="A20" s="36"/>
      <c r="C20" s="37"/>
      <c r="E20" s="1"/>
      <c r="F20" s="73"/>
      <c r="I20" s="12"/>
      <c r="L20" s="12"/>
      <c r="M20" s="16"/>
    </row>
    <row r="21" spans="1:13">
      <c r="A21" s="36"/>
      <c r="C21" s="37"/>
      <c r="E21" s="1"/>
      <c r="F21" s="12"/>
      <c r="I21" s="12"/>
      <c r="L21" s="12"/>
      <c r="M21" s="16"/>
    </row>
    <row r="22" spans="1:13">
      <c r="A22" s="49" t="s">
        <v>22</v>
      </c>
      <c r="B22" s="50"/>
      <c r="C22" s="51"/>
      <c r="D22" s="52"/>
      <c r="E22" s="53"/>
      <c r="F22" s="54"/>
      <c r="G22" s="55"/>
      <c r="H22" s="55"/>
      <c r="I22" s="56"/>
      <c r="J22" s="55"/>
      <c r="K22" s="55"/>
      <c r="L22" s="56"/>
      <c r="M22" s="16"/>
    </row>
    <row r="23" spans="1:13">
      <c r="A23" s="36" t="s">
        <v>23</v>
      </c>
      <c r="B23" s="11">
        <v>0.4</v>
      </c>
      <c r="C23" s="12"/>
      <c r="D23" s="43"/>
      <c r="E23" s="57"/>
      <c r="F23" s="26">
        <f>F14*B23</f>
        <v>3.617777777777778</v>
      </c>
      <c r="G23" s="69"/>
      <c r="H23" s="69"/>
      <c r="I23" s="26">
        <f>I14*B23</f>
        <v>3.8000000000000003</v>
      </c>
      <c r="J23" s="69"/>
      <c r="K23" s="70"/>
      <c r="L23" s="7">
        <f>L14*B23</f>
        <v>3.3155555555555551</v>
      </c>
      <c r="M23" s="16"/>
    </row>
    <row r="24" spans="1:13" ht="13.5" thickBot="1">
      <c r="A24" s="58" t="s">
        <v>24</v>
      </c>
      <c r="B24" s="59">
        <v>0.6</v>
      </c>
      <c r="C24" s="40"/>
      <c r="D24" s="46"/>
      <c r="E24" s="47"/>
      <c r="F24" s="60">
        <f>F19*B24</f>
        <v>3.5999999999999996</v>
      </c>
      <c r="G24" s="46"/>
      <c r="H24" s="47"/>
      <c r="I24" s="60">
        <f>I19*B24</f>
        <v>1.7999999999999998</v>
      </c>
      <c r="J24" s="46"/>
      <c r="K24" s="47"/>
      <c r="L24" s="13">
        <f>L19*B24</f>
        <v>3.5999999999999996</v>
      </c>
      <c r="M24" s="16"/>
    </row>
    <row r="25" spans="1:13" s="15" customFormat="1" ht="14.25" thickTop="1" thickBot="1">
      <c r="A25" s="61"/>
      <c r="B25" s="62"/>
      <c r="C25" s="63"/>
      <c r="D25" s="64"/>
      <c r="E25" s="65"/>
      <c r="F25" s="14">
        <f>F23+F24</f>
        <v>7.2177777777777781</v>
      </c>
      <c r="G25" s="65"/>
      <c r="H25" s="65"/>
      <c r="I25" s="14">
        <f>I23+I24</f>
        <v>5.6</v>
      </c>
      <c r="J25" s="66"/>
      <c r="K25" s="65"/>
      <c r="L25" s="14">
        <f>L23+L24</f>
        <v>6.9155555555555548</v>
      </c>
    </row>
    <row r="28" spans="1:13">
      <c r="A28" s="15" t="s">
        <v>25</v>
      </c>
    </row>
    <row r="29" spans="1:13">
      <c r="A29" s="16">
        <v>10</v>
      </c>
    </row>
    <row r="30" spans="1:13">
      <c r="A30" s="16">
        <v>7</v>
      </c>
    </row>
    <row r="31" spans="1:13">
      <c r="A31" s="16">
        <v>4</v>
      </c>
    </row>
    <row r="32" spans="1:13">
      <c r="A32" s="16">
        <v>0</v>
      </c>
      <c r="D32" s="67"/>
    </row>
    <row r="33" spans="1:4">
      <c r="D33" s="67"/>
    </row>
    <row r="34" spans="1:4">
      <c r="A34" s="15" t="s">
        <v>26</v>
      </c>
    </row>
  </sheetData>
  <mergeCells count="3">
    <mergeCell ref="D9:F9"/>
    <mergeCell ref="G9:I9"/>
    <mergeCell ref="J9:L9"/>
  </mergeCells>
  <conditionalFormatting sqref="E11:F14">
    <cfRule type="cellIs" dxfId="5" priority="470" operator="lessThan">
      <formula>#REF!</formula>
    </cfRule>
    <cfRule type="cellIs" dxfId="4" priority="482" operator="greaterThan">
      <formula>#REF!</formula>
    </cfRule>
    <cfRule type="cellIs" dxfId="3" priority="494" operator="between">
      <formula>#REF!</formula>
      <formula>#REF!</formula>
    </cfRule>
  </conditionalFormatting>
  <conditionalFormatting sqref="G11:I14">
    <cfRule type="cellIs" dxfId="2" priority="326" operator="lessThan">
      <formula>#REF!</formula>
    </cfRule>
    <cfRule type="cellIs" dxfId="1" priority="338" operator="greaterThan">
      <formula>#REF!</formula>
    </cfRule>
    <cfRule type="cellIs" dxfId="0" priority="350" operator="between">
      <formula>#REF!</formula>
      <formula>#REF!</formula>
    </cfRule>
  </conditionalFormatting>
  <dataValidations count="1">
    <dataValidation type="list" allowBlank="1" showInputMessage="1" showErrorMessage="1" sqref="E17:E18 H17:H18 K17:K18" xr:uid="{EB4A603C-CF0E-446D-A2B9-5FD9FFE3DA27}">
      <formula1>$A$29:$A$32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B95F1A7E35E46BE9308944738D63F" ma:contentTypeVersion="5" ma:contentTypeDescription="Een nieuw document maken." ma:contentTypeScope="" ma:versionID="cc50d2a5efb136355ed4b6612a7df939">
  <xsd:schema xmlns:xsd="http://www.w3.org/2001/XMLSchema" xmlns:xs="http://www.w3.org/2001/XMLSchema" xmlns:p="http://schemas.microsoft.com/office/2006/metadata/properties" xmlns:ns2="e2e3b131-f0e1-4b79-8c41-37d2870b4a66" xmlns:ns3="5a848dc5-750c-4865-8810-048d04485320" targetNamespace="http://schemas.microsoft.com/office/2006/metadata/properties" ma:root="true" ma:fieldsID="bac8f194ef24ee6b3840bb02ee7a4781" ns2:_="" ns3:_="">
    <xsd:import namespace="e2e3b131-f0e1-4b79-8c41-37d2870b4a66"/>
    <xsd:import namespace="5a848dc5-750c-4865-8810-048d04485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3b131-f0e1-4b79-8c41-37d2870b4a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48dc5-750c-4865-8810-048d044853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848dc5-750c-4865-8810-048d04485320">
      <UserInfo>
        <DisplayName>Verschuur-Oudshoorn, A (Annelies)</DisplayName>
        <AccountId>10</AccountId>
        <AccountType/>
      </UserInfo>
      <UserInfo>
        <DisplayName>Daniëls, JN (Joost)</DisplayName>
        <AccountId>13</AccountId>
        <AccountType/>
      </UserInfo>
      <UserInfo>
        <DisplayName>Kooten, MLA van (Miranda)</DisplayName>
        <AccountId>21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6A98CA4-0F36-4C11-9A6A-CB442B9ED3BD}"/>
</file>

<file path=customXml/itemProps2.xml><?xml version="1.0" encoding="utf-8"?>
<ds:datastoreItem xmlns:ds="http://schemas.openxmlformats.org/officeDocument/2006/customXml" ds:itemID="{3456F3DE-31C2-4222-AC0B-6F583BC6D1A0}"/>
</file>

<file path=customXml/itemProps3.xml><?xml version="1.0" encoding="utf-8"?>
<ds:datastoreItem xmlns:ds="http://schemas.openxmlformats.org/officeDocument/2006/customXml" ds:itemID="{2466E96A-C357-4F28-A44B-DEA4B1E403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Drechtsteden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Verschuur-Oudshoorn, A (Annelies)</dc:creator>
  <cp:keywords/>
  <dc:description/>
  <cp:lastModifiedBy>Kooten, MLA van (Miranda)</cp:lastModifiedBy>
  <cp:revision/>
  <dcterms:created xsi:type="dcterms:W3CDTF">2021-11-02T12:53:29Z</dcterms:created>
  <dcterms:modified xsi:type="dcterms:W3CDTF">2023-07-27T09:22:44Z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0x010100A43B95F1A7E35E46BE9308944738D63F</vt:lpwstr>
  </property>
</Properties>
</file>