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codeName="ThisWorkbook" defaultThemeVersion="124226"/>
  <mc:AlternateContent xmlns:mc="http://schemas.openxmlformats.org/markup-compatibility/2006">
    <mc:Choice Requires="x15">
      <x15ac:absPath xmlns:x15ac="http://schemas.microsoft.com/office/spreadsheetml/2010/11/ac" url="L:\Planning en Control\Coordinatie Aanbestedingen\Inkoopjaarplannen\Inkoopjaarplan 2020\Milieustraat en gemeentewerf\Expertise\VO + contract\3. Aanbestedingsdocument\"/>
    </mc:Choice>
  </mc:AlternateContent>
  <xr:revisionPtr revIDLastSave="0" documentId="13_ncr:1_{C2E9DF7B-59D2-49BA-B180-958DE37281A1}" xr6:coauthVersionLast="45" xr6:coauthVersionMax="45" xr10:uidLastSave="{00000000-0000-0000-0000-000000000000}"/>
  <workbookProtection workbookAlgorithmName="SHA-512" workbookHashValue="0NBOhdmnHFceQANLunEPNr3Y7fMBBHw0xax7hoABsLfDcqfkChENaBtbeX4dqV3xONF/jNAerSgjukbKixo1aQ==" workbookSaltValue="4gyH4QYX3/BxKP7atDFtNA==" workbookSpinCount="100000" lockStructure="1"/>
  <bookViews>
    <workbookView xWindow="-120" yWindow="-120" windowWidth="19440" windowHeight="10440" xr2:uid="{00000000-000D-0000-FFFF-FFFF00000000}"/>
  </bookViews>
  <sheets>
    <sheet name="Programma van eisen" sheetId="1" r:id="rId1"/>
    <sheet name="." sheetId="2" r:id="rId2"/>
    <sheet name="Blad2" sheetId="7" state="hidden" r:id="rId3"/>
  </sheets>
  <definedNames>
    <definedName name="_xlnm.Print_Area" localSheetId="0">'Programma van eisen'!$A$1:$F$33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30" i="1" l="1"/>
  <c r="F19" i="1" l="1"/>
  <c r="F18" i="1"/>
  <c r="F29" i="1" l="1"/>
  <c r="F7" i="1"/>
  <c r="F22" i="1"/>
  <c r="F23" i="1"/>
  <c r="F24" i="1"/>
  <c r="F25" i="1"/>
  <c r="F26" i="1"/>
  <c r="F27" i="1"/>
  <c r="F21" i="1"/>
  <c r="F14" i="1"/>
  <c r="F15" i="1"/>
  <c r="F16" i="1"/>
  <c r="F30" i="1"/>
  <c r="F13" i="1"/>
  <c r="F8" i="1"/>
  <c r="F9" i="1"/>
  <c r="F10" i="1"/>
  <c r="F11" i="1"/>
  <c r="F31" i="1" l="1"/>
  <c r="C19" i="2"/>
  <c r="D17" i="2" s="1"/>
  <c r="F18" i="2"/>
  <c r="D18" i="2"/>
  <c r="F17" i="2"/>
  <c r="F16" i="2"/>
  <c r="D16" i="2"/>
  <c r="C11" i="2"/>
  <c r="F11" i="2" s="1"/>
  <c r="C10" i="2"/>
  <c r="C9" i="2"/>
  <c r="F9" i="2" s="1"/>
  <c r="D6" i="2"/>
  <c r="C6" i="2"/>
  <c r="I5" i="2" s="1"/>
  <c r="F19" i="2" l="1"/>
  <c r="G17" i="2" s="1"/>
  <c r="G18" i="2"/>
  <c r="F10" i="2"/>
  <c r="G16" i="2"/>
  <c r="C12" i="2"/>
  <c r="D9" i="2" s="1"/>
  <c r="D11" i="2" l="1"/>
  <c r="D10" i="2"/>
  <c r="F12" i="2"/>
  <c r="G10" i="2" s="1"/>
  <c r="G11" i="2" l="1"/>
  <c r="G9" i="2"/>
</calcChain>
</file>

<file path=xl/sharedStrings.xml><?xml version="1.0" encoding="utf-8"?>
<sst xmlns="http://schemas.openxmlformats.org/spreadsheetml/2006/main" count="113" uniqueCount="85">
  <si>
    <t xml:space="preserve">Algemene ruimten: </t>
  </si>
  <si>
    <t>INSCHRIJVINGSSTAAT</t>
  </si>
  <si>
    <t xml:space="preserve">Etserstraat </t>
  </si>
  <si>
    <t>Kanaaldijk</t>
  </si>
  <si>
    <t>Karekietpark</t>
  </si>
  <si>
    <t>Woningtype 1</t>
  </si>
  <si>
    <t>Woningtype 2</t>
  </si>
  <si>
    <t xml:space="preserve">Bouwlagen </t>
  </si>
  <si>
    <t>Westerweg (Blijweg)</t>
  </si>
  <si>
    <t>Totaal</t>
  </si>
  <si>
    <t>Totaalprijs</t>
  </si>
  <si>
    <t>Stadsverwarming</t>
  </si>
  <si>
    <t>1e laag (uit bouwblokken met 1 laag, 2 lagen en 3 lagen)</t>
  </si>
  <si>
    <t>aantal woningen bouwblok met 1 laag</t>
  </si>
  <si>
    <t>aantal woningen bouwblok met 2 lagen</t>
  </si>
  <si>
    <t>aantal woningen bouwblok met 3 lagen</t>
  </si>
  <si>
    <t>2e laag (uit bouwblokken met 2 en 3 lagen) =</t>
  </si>
  <si>
    <t>3e laag (uit bouwblokken met3 lagen) =</t>
  </si>
  <si>
    <t>Uitgangspunten op basis van verdeling aantallen op basis van bekende locaties</t>
  </si>
  <si>
    <t>Uitgangspunten voor verdeling aantallen per post op basis van bekende en mogelijke andere locaties (dit vormt t uitgangpunt voor de inschrijvingsstaat)</t>
  </si>
  <si>
    <t>Energievoorziening</t>
  </si>
  <si>
    <t>geen gas en geen stadsverwarming (dus all elektrik)</t>
  </si>
  <si>
    <t>Instructie:</t>
  </si>
  <si>
    <t>Maximale waarde A + B</t>
  </si>
  <si>
    <t>Maximale waarde C1</t>
  </si>
  <si>
    <t>Maximale waarde D1</t>
  </si>
  <si>
    <t>&lt;naam inschrijver&gt;</t>
  </si>
  <si>
    <t xml:space="preserve">Het opstellen van systeemspecificatie(‘s)
Resultaat is systeemspecificatie(s) op detailniveau en bijbehorende ontwerpruimte om de markt te benaderen, wat als input dient voor het uitwerken van de vraagspecificaties, inclusief minimaal de KES, OBS en FBS.
</t>
  </si>
  <si>
    <t xml:space="preserve">Het in overleg met opdrachtgever opstellen van een Risicodossier voor de uitvoeringsfase met als doel het identificeren van uitvoering gerelateerde risico’s en de keuzes tot beheersing van deze risico’s. Met tenminste 2 risicosessies met deelname van het IPM team van de gemeente Purmerend.
</t>
  </si>
  <si>
    <t>Meedenken en input leveren op de geschiktheidseisen en selectiecriteria (gemeente is penvoerder en doet eerste voorstel)
(voorselectie selectiecriterium: visie op basis van referentieprojecten, geen loting)</t>
  </si>
  <si>
    <t xml:space="preserve">Probabilistische raming op te stellen conform SSK-raming systematiek o.b.v. CROW- publicatie SSK-2018. Deze raming dient opgesteld te worden inclusief ‘nader te detailleren kosten’ en ‘kosten object onvoorzien’ en zonder een object overstijgende risicoreservering. De raming dient tevens voorzien te zijn van een notitie waarin de uitgangspunten zijn vastgelegd.
(Geborgd moet worden dat vraagspecificatie aansluit op het beschikbare budget.)
</t>
  </si>
  <si>
    <t xml:space="preserve">Beantwoorden voor opdrachtnemer relevante vragen t.b.v.  nota's van inlichtingen en dit verwerken in de contractdocumenten </t>
  </si>
  <si>
    <t>1.1</t>
  </si>
  <si>
    <t>1.2</t>
  </si>
  <si>
    <t>1.3</t>
  </si>
  <si>
    <t>1.4</t>
  </si>
  <si>
    <t>1.5</t>
  </si>
  <si>
    <t>N T1813: Maken schriftelijke toelichting/rapport Voorontwerp Architectuur/bouwkunde 04.04.110 1813-1: Maken schriftelijke toelichting/rapport Voorontwerp Architectuur/bouwkunde D2074 (R) - Schriftelijke toelichting/rapport op Voorontwerp Architectuur/bouwkunde Inhoud: uitgangspunten / achtergronden / beschrijving van het concept / verantwoording van en toelichting op gemaakte keuzen / verantwoording ten opzichte van eventueel Structuurontwerp</t>
  </si>
  <si>
    <t>N T1613: Ontwerpen functionele en ruimtelijke indeling gebouw 04.04.030 1613-1: Ontwerpen functionele en ruimtelijke indeling gebouw D1859 (R) - Voorontwerp functionele en ruimtelijke indeling gebouw Inhoud: plattegronden (1:200/1:100) met positionering van gebruikersfuncties in onderling verband en globale ruimtelijke indeling en compositie / m2 per ruimte / ruimtefuncties per ruimte / ruimtelijke reservering voor hoofddraagconstructies ruimtelijke reservering voor installaties, inclusief technische ruimten en schachten / doorsneden (1:200/1:100): per gebouw(deel) tenminste twee oriëntaties</t>
  </si>
  <si>
    <t>N T1999: Ontwerpen architectonische verschijningsvorm gebouw 04.04.035 1999-1: Ontwerpen architectonische verschijningsvorm D2290 (R) - Voorontwerp architectonische verschijningsvorm gebouw Inhoud: geveltekeningen (1:200/1:100): globale aanduiding van indeling, verschijningsvorm en materiaalgebruik</t>
  </si>
  <si>
    <t>T1143: Verwerken programmatische aanpassingen in Voorontwerp 
Architectuur/bouwkunde 04.04.080 1143-1: Verwerken programmatische aanpassingen in Voorontwerp Architectuur/bouwkunde D1346 (T) - Programmatische aanpassingen op goedgekeurde faseresultaten in Voorontwerp Architectuur/bouwkunde Inhoud: consequenties van wijzigingen en/of aanvullingen in het Programma van Eisen t.o.v. reeds door de opdrachtgever goedgekeurde resultaten verwerkt in toepasselijke projectdocumenten</t>
  </si>
  <si>
    <t>T54: Maken 3D-visualisaties Architectuur/bouwkunde 04.04.090 54-1: Maken 3D-visualisaties Architectuur/bouwkunde D96 (R) - 3D-visualisaties Architectuur/bouwkunde fase Voorontwerp Inhoud*: afhankelijk van contractuele afspraken: gerenderde 3D CAD-tekeningen, video- of digitale animaties, virtual reality presentatie</t>
  </si>
  <si>
    <t xml:space="preserve">N T1391: Opstellen visie Voorontwerp Interieur 04.05.010 1391-1: Opstellen visie Voorontwerp Interieur D612 (T) - Visie Voorontwerp Interieur Inhoud: conceptuele uitgangspunten interieurontwerp / visie op de ontwerpopgave </t>
  </si>
  <si>
    <t xml:space="preserve">N T517: Maken Voorontwerp Interieur 04.05.020 517-1: Maken Voorontwerp Interieur D613 (R) - Voorontwerp Interieur Inhoud: situatieschets geografische oriëntatie / plattegronden, doorsneden en aanzichten (1:100/1:50): ruimtelijke relaties, gebruiksfuncties, inzicht in de verschijningsvorm / hoofdopzet ruimte-, routing- of installatiebepalende functies en inrichtingselementen (1:100/1:50) / signalering noodzakelijke structurele aanpassingen </t>
  </si>
  <si>
    <t>517-2: Presenteren Voorontwerp Interieur D1666 (R) - Presentatie Voorontwerp Interieur Inhoud: presentatietekeningen</t>
  </si>
  <si>
    <t>T539: Maken 3D-visualisaties Interieur 04.05.040 539-1: Maken 3D-visualisaties Interieur D666 (R) - 3D-visualisaties Interieur fase Voorontwerp Inhoud*: afhankelijk van contractuele afspraken: gerenderde 3D CAD-tekeningen, video- of digitale animaties, virtual reality presentatie</t>
  </si>
  <si>
    <t>2.1</t>
  </si>
  <si>
    <t>2.2</t>
  </si>
  <si>
    <t>2.3</t>
  </si>
  <si>
    <t>2.4</t>
  </si>
  <si>
    <t>1. Voorlopig ontwerp gebouw conform STB 2014</t>
  </si>
  <si>
    <t>2. Voorlopig ontwerp interieur conform STB 2014</t>
  </si>
  <si>
    <t>3.1</t>
  </si>
  <si>
    <t>3.2</t>
  </si>
  <si>
    <t>4.1</t>
  </si>
  <si>
    <t>4.2</t>
  </si>
  <si>
    <t>Werkzaamheden</t>
  </si>
  <si>
    <t>Eenheid</t>
  </si>
  <si>
    <t>Hoeveelheid</t>
  </si>
  <si>
    <t>Vaste prijs per eenheid</t>
  </si>
  <si>
    <t xml:space="preserve">OMSCHRIJVING
</t>
  </si>
  <si>
    <t>per uur</t>
  </si>
  <si>
    <t>Meedenken en  input leveren op de gunningscriteria (gemeente is penvoerder), waarbij een Technisch specialist en Contractspecialist zitting nemen in de beoordelingscommissie gunningsfase en helpt om te komen tot draagkrachtige motivering (voor de selectiefase is dit niet nodig).</t>
  </si>
  <si>
    <t xml:space="preserve">Omschrijving van de werkzaamheden (resultaatverplichting) en inschrijvingsstaat 
Expertise gemeentewerf en milieustraat
</t>
  </si>
  <si>
    <t>4. Aanbesteding</t>
  </si>
  <si>
    <t>4.3</t>
  </si>
  <si>
    <t>4.4</t>
  </si>
  <si>
    <t>4.5</t>
  </si>
  <si>
    <t>4.6</t>
  </si>
  <si>
    <t>4.7</t>
  </si>
  <si>
    <t>3. Onderzoeken t.b.v. overeenkomst en vraagspecificatie</t>
  </si>
  <si>
    <t>Alleen gele velden kolom (E) vaste prijs per eenheid en de naam van de inschrijver (rechts boven) invullen.</t>
  </si>
  <si>
    <t>5. Uitvoering en oplevering</t>
  </si>
  <si>
    <t>5.1</t>
  </si>
  <si>
    <t>5.2</t>
  </si>
  <si>
    <t>totale project</t>
  </si>
  <si>
    <t>Versie d.d. 24-03-2022</t>
  </si>
  <si>
    <t>IPM- rol Technischmanager</t>
  </si>
  <si>
    <r>
      <t xml:space="preserve">Resultaatverplichting: samen met opdrachtgever komen tot een voorlopig ontwerp, UAV-GC contractdocumenten en beoordeling van inschrijvingen resulterende in een getekende overeenkomst voor de realisatie een nieuwe circulaire milieustraat en gemeentewerf in Purmerend.
Omschrijving van de werkzaamheden om te komen tot de resultaatverplichting </t>
    </r>
    <r>
      <rPr>
        <b/>
        <u/>
        <sz val="11"/>
        <color theme="0"/>
        <rFont val="Calibri"/>
        <family val="2"/>
        <scheme val="minor"/>
      </rPr>
      <t>(niet uitputtend):</t>
    </r>
  </si>
  <si>
    <r>
      <t>Opstellen van contractdocumenten op basis van UAV-GC. Er wordt door gemeente Purmerend een review van de stukken met 90% (concept) en een review van de stukken met 100% (concept 2) gehouden. Purmerend heeft max 2 weken per review tijd nodig. 
U levert de contractstukken in bewerkbaar format aan.
Contractdocumenten conform UAV-GC ten behoeve van de aanbesteding bestaan o.a. uit Basisovereenkomst, Annexen behorend bij basisovereenkomst VS0 (inclusief bindende en informatieve documenten), het beoordelen van de onderzoeken (de gemeente levert de onderzoeken aan), VS1, VS2, concept contractbeheerplan, V&amp;G notitie ontwerp (voorbereiding, aanleg en onderhoud) en inschrijfs</t>
    </r>
    <r>
      <rPr>
        <b/>
        <u/>
        <sz val="11"/>
        <rFont val="Calibri"/>
        <family val="2"/>
        <scheme val="minor"/>
      </rPr>
      <t>staat.</t>
    </r>
  </si>
  <si>
    <t>IPM- rol Contractmanager (nb. Uurtarief gelijk aan Technischmanager, uurtarief vult u al in bij Technischmanager)</t>
  </si>
  <si>
    <t xml:space="preserve">De prijsvast periode loopt tot 1 januari 2024. Daarna mag opdrachtnemer de tarieven aanpassen conform het CBS-prijsindexcijfer SBI2008  711 architecten en ingenieursbureaus,  kolom Cao lonen per uur incl. bijz. beloning https://opendata.cbs.nl/statline/#/CBS/nl/dataset/82838NED/table?ts=1634723645885 Het percentage wordt gemeten over de periode van oktober tot oktober van het voorgaande jaar. Over deze twaalf (12) maanden wordt het gemiddelde genomen. 
De prijsindexering kan alleen plaats vinden per 1 januari en dient uiterlijk op 1 december daaraan voorafgaand aan de opdrachtgever schriftelijk kenbaar te worden gemaakt. Inhaalslagen /stapelen voor niet toegepaste prijsaanpassingen zijn niet mogelijk.
</t>
  </si>
  <si>
    <t>Op onderdeel 5 Uitvoering en oplevering na is de offerte fixed price en betreft een resultaatsverplichting. Indien er dus minder uren nodig zijn dan waar u intern vanuit bent gegaan dan is dit in uw voordeel, zijn er echter meer uren nodig dan kunnen deze niet in rekening worden gebracht en wil de gemeente hier ook geen enkele discussie over. De prijzen zijn exclusief omzetbelasting, verder inclusief alle kosten, zoals bijvoorbeeld kantoor-, reis-, verblijfs- en/ of voorrijkosten)</t>
  </si>
  <si>
    <t>Volledig transparant uitvragen onderzoeken
- 3 offertes per onderzoek (geen opslag, u wordt betaald uit deze post) 
- uiterlijk 2 weken na opdracht voorstel uitvraag (wie uit te nodigen en hoe)
- uiterlijk 2 weken later uitvragen 
- uiterlijk 4 weken later offertes
- uiterlijk 2 weken later  besproken en opdracht verleend
- uiterlijk 12 weken later alle onderzoeken opgeleverd</t>
  </si>
  <si>
    <t>In kaart brengen benodigde onderzoeken (welke wanneer, ook de onderzoeken waar de aannemer van het werk (opdrachtnemer UAV- GC contract) verantwoordelijk wordt gemaakt) waarbij advies wordt gegeven wat dit betekent voor de risico's in relatie tot het UAV-GC contract.
- binnen 2 weken na opdracht
Ter info:
Bodemonderzoek is reeds uitgezet.
Flora en Fauna wordt via de nota van inlichtingen gecommuniceerd wat daar de status van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</si>
</sst>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6" x14ac:knownFonts="1">
    <font>
      <sz val="11"/>
      <color theme="1"/>
      <name val="Calibri"/>
      <family val="2"/>
      <scheme val="minor"/>
    </font>
    <font>
      <sz val="11"/>
      <color theme="1"/>
      <name val="Arial"/>
      <family val="2"/>
    </font>
    <font>
      <sz val="11"/>
      <color rgb="FF000000"/>
      <name val="Calibri"/>
      <family val="2"/>
    </font>
    <font>
      <sz val="11"/>
      <name val="Calibri"/>
      <family val="2"/>
      <scheme val="minor"/>
    </font>
    <font>
      <sz val="11"/>
      <name val="Calibri"/>
      <family val="2"/>
    </font>
    <font>
      <sz val="11"/>
      <color theme="1"/>
      <name val="Calibri"/>
      <family val="2"/>
      <scheme val="minor"/>
    </font>
    <font>
      <u/>
      <sz val="16"/>
      <color theme="1"/>
      <name val="Calibri"/>
      <family val="2"/>
      <scheme val="minor"/>
    </font>
    <font>
      <sz val="18"/>
      <color theme="1"/>
      <name val="Calibri"/>
      <family val="2"/>
      <scheme val="minor"/>
    </font>
    <font>
      <sz val="8"/>
      <name val="Calibri"/>
      <family val="2"/>
      <scheme val="minor"/>
    </font>
    <font>
      <b/>
      <sz val="6"/>
      <color theme="1"/>
      <name val="Calibri"/>
      <family val="2"/>
      <scheme val="minor"/>
    </font>
    <font>
      <b/>
      <sz val="14"/>
      <color rgb="FF002060"/>
      <name val="Calibri"/>
      <family val="2"/>
      <scheme val="minor"/>
    </font>
    <font>
      <b/>
      <u/>
      <sz val="16"/>
      <color theme="0"/>
      <name val="Calibri"/>
      <family val="2"/>
      <scheme val="minor"/>
    </font>
    <font>
      <b/>
      <sz val="12"/>
      <color rgb="FF002060"/>
      <name val="Calibri"/>
      <family val="2"/>
      <scheme val="minor"/>
    </font>
    <font>
      <b/>
      <sz val="9.75"/>
      <color rgb="FFFFFFFF"/>
      <name val="Calibri"/>
      <family val="2"/>
      <scheme val="minor"/>
    </font>
    <font>
      <b/>
      <sz val="10"/>
      <color theme="0"/>
      <name val="Calibri"/>
      <family val="2"/>
      <scheme val="minor"/>
    </font>
    <font>
      <b/>
      <sz val="11"/>
      <color theme="0"/>
      <name val="Calibri"/>
      <family val="2"/>
      <scheme val="minor"/>
    </font>
    <font>
      <b/>
      <u/>
      <sz val="11"/>
      <color theme="0"/>
      <name val="Calibri"/>
      <family val="2"/>
      <scheme val="minor"/>
    </font>
    <font>
      <sz val="11"/>
      <color theme="0"/>
      <name val="Calibri"/>
      <family val="2"/>
      <scheme val="minor"/>
    </font>
    <font>
      <b/>
      <sz val="18"/>
      <color theme="0"/>
      <name val="Calibri"/>
      <family val="2"/>
      <scheme val="minor"/>
    </font>
    <font>
      <b/>
      <u/>
      <sz val="11"/>
      <name val="Calibri"/>
      <family val="2"/>
      <scheme val="minor"/>
    </font>
    <font>
      <sz val="11"/>
      <color rgb="FF000000"/>
      <name val="Calibri"/>
      <family val="2"/>
      <scheme val="minor"/>
    </font>
    <font>
      <b/>
      <sz val="24"/>
      <color theme="0"/>
      <name val="Calibri"/>
      <family val="2"/>
      <scheme val="minor"/>
    </font>
    <font>
      <b/>
      <sz val="16"/>
      <color theme="0"/>
      <name val="Calibri"/>
      <family val="2"/>
      <scheme val="minor"/>
    </font>
    <font>
      <b/>
      <sz val="11"/>
      <color theme="1"/>
      <name val="Calibri"/>
      <family val="2"/>
      <scheme val="minor"/>
    </font>
    <font>
      <b/>
      <u/>
      <sz val="11"/>
      <color theme="1"/>
      <name val="Calibri"/>
      <family val="2"/>
      <scheme val="minor"/>
    </font>
    <font>
      <b/>
      <sz val="12"/>
      <color rgb="FF000000"/>
      <name val="Calibri"/>
      <family val="2"/>
      <scheme val="minor"/>
    </font>
  </fonts>
  <fills count="9">
    <fill>
      <patternFill patternType="none"/>
    </fill>
    <fill>
      <patternFill patternType="gray125"/>
    </fill>
    <fill>
      <patternFill patternType="solid">
        <fgColor rgb="FF4682B4"/>
        <bgColor indexed="64"/>
      </patternFill>
    </fill>
    <fill>
      <patternFill patternType="solid">
        <fgColor theme="3"/>
        <bgColor indexed="64"/>
      </patternFill>
    </fill>
    <fill>
      <patternFill patternType="solid">
        <fgColor theme="1"/>
        <bgColor indexed="64"/>
      </patternFill>
    </fill>
    <fill>
      <patternFill patternType="solid">
        <fgColor theme="0" tint="-0.14999847407452621"/>
        <bgColor indexed="64"/>
      </patternFill>
    </fill>
    <fill>
      <patternFill patternType="solid">
        <fgColor rgb="FF00B0F0"/>
        <bgColor indexed="64"/>
      </patternFill>
    </fill>
    <fill>
      <patternFill patternType="solid">
        <fgColor rgb="FFFFFF00"/>
        <bgColor indexed="64"/>
      </patternFill>
    </fill>
    <fill>
      <patternFill patternType="solid">
        <fgColor theme="0" tint="-0.14996795556505021"/>
        <bgColor indexed="64"/>
      </patternFill>
    </fill>
  </fills>
  <borders count="15">
    <border>
      <left/>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indexed="64"/>
      </right>
      <top/>
      <bottom style="medium">
        <color indexed="64"/>
      </bottom>
      <diagonal/>
    </border>
    <border>
      <left/>
      <right/>
      <top/>
      <bottom style="thin">
        <color indexed="64"/>
      </bottom>
      <diagonal/>
    </border>
    <border>
      <left/>
      <right/>
      <top style="thin">
        <color indexed="64"/>
      </top>
      <bottom style="thin">
        <color indexed="64"/>
      </bottom>
      <diagonal/>
    </border>
    <border>
      <left/>
      <right style="medium">
        <color indexed="64"/>
      </right>
      <top style="thin">
        <color auto="1"/>
      </top>
      <bottom style="thin">
        <color indexed="64"/>
      </bottom>
      <diagonal/>
    </border>
  </borders>
  <cellStyleXfs count="2">
    <xf numFmtId="0" fontId="0" fillId="0" borderId="0"/>
    <xf numFmtId="44" fontId="5" fillId="0" borderId="0" applyFont="0" applyFill="0" applyBorder="0" applyAlignment="0" applyProtection="0"/>
  </cellStyleXfs>
  <cellXfs count="83">
    <xf numFmtId="0" fontId="0" fillId="0" borderId="0" xfId="0"/>
    <xf numFmtId="0" fontId="1" fillId="4" borderId="4" xfId="0" applyFont="1" applyFill="1" applyBorder="1" applyAlignment="1">
      <alignment vertical="top" wrapText="1"/>
    </xf>
    <xf numFmtId="0" fontId="2" fillId="4" borderId="11" xfId="0" applyFont="1" applyFill="1" applyBorder="1" applyAlignment="1">
      <alignment horizontal="center" vertical="center"/>
    </xf>
    <xf numFmtId="0" fontId="0" fillId="4" borderId="0" xfId="0" applyFill="1"/>
    <xf numFmtId="0" fontId="1" fillId="4" borderId="4" xfId="0" applyFont="1" applyFill="1" applyBorder="1" applyAlignment="1">
      <alignment horizontal="left" vertical="center"/>
    </xf>
    <xf numFmtId="0" fontId="4" fillId="4" borderId="11" xfId="0" applyFont="1" applyFill="1" applyBorder="1" applyAlignment="1">
      <alignment horizontal="center" vertical="center"/>
    </xf>
    <xf numFmtId="0" fontId="1" fillId="4" borderId="4" xfId="0" applyFont="1" applyFill="1" applyBorder="1" applyAlignment="1">
      <alignment horizontal="left" vertical="center" wrapText="1"/>
    </xf>
    <xf numFmtId="0" fontId="1" fillId="4" borderId="4" xfId="0" applyFont="1" applyFill="1" applyBorder="1" applyAlignment="1">
      <alignment horizontal="left"/>
    </xf>
    <xf numFmtId="10" fontId="1" fillId="4" borderId="4" xfId="0" applyNumberFormat="1" applyFont="1" applyFill="1" applyBorder="1" applyAlignment="1">
      <alignment vertical="top" wrapText="1"/>
    </xf>
    <xf numFmtId="0" fontId="1" fillId="4" borderId="10" xfId="0" applyFont="1" applyFill="1" applyBorder="1" applyAlignment="1">
      <alignment horizontal="left" vertical="center"/>
    </xf>
    <xf numFmtId="0" fontId="3" fillId="4" borderId="0" xfId="0" applyFont="1" applyFill="1" applyAlignment="1">
      <alignment horizontal="center"/>
    </xf>
    <xf numFmtId="10" fontId="1" fillId="4" borderId="2" xfId="0" applyNumberFormat="1" applyFont="1" applyFill="1" applyBorder="1" applyAlignment="1">
      <alignment horizontal="center" vertical="top" wrapText="1"/>
    </xf>
    <xf numFmtId="0" fontId="0" fillId="4" borderId="4" xfId="0" applyFill="1" applyBorder="1" applyAlignment="1">
      <alignment horizontal="center" vertical="top"/>
    </xf>
    <xf numFmtId="10" fontId="1" fillId="4" borderId="4" xfId="0" applyNumberFormat="1" applyFont="1" applyFill="1" applyBorder="1" applyAlignment="1">
      <alignment horizontal="center" vertical="top" wrapText="1"/>
    </xf>
    <xf numFmtId="0" fontId="0" fillId="4" borderId="4" xfId="0" applyFill="1" applyBorder="1" applyAlignment="1">
      <alignment horizontal="center" vertical="center"/>
    </xf>
    <xf numFmtId="0" fontId="0" fillId="4" borderId="4" xfId="0" applyFill="1" applyBorder="1" applyAlignment="1">
      <alignment horizontal="center"/>
    </xf>
    <xf numFmtId="0" fontId="0" fillId="4" borderId="0" xfId="0" applyFill="1" applyAlignment="1">
      <alignment horizontal="center"/>
    </xf>
    <xf numFmtId="9" fontId="1" fillId="4" borderId="4" xfId="0" applyNumberFormat="1" applyFont="1" applyFill="1" applyBorder="1" applyAlignment="1">
      <alignment vertical="top" wrapText="1"/>
    </xf>
    <xf numFmtId="10" fontId="1" fillId="4" borderId="9" xfId="0" applyNumberFormat="1" applyFont="1" applyFill="1" applyBorder="1" applyAlignment="1">
      <alignment horizontal="center" vertical="top" wrapText="1"/>
    </xf>
    <xf numFmtId="164" fontId="0" fillId="4" borderId="0" xfId="0" applyNumberFormat="1" applyFill="1"/>
    <xf numFmtId="0" fontId="9" fillId="0" borderId="0" xfId="0" applyFont="1" applyAlignment="1" applyProtection="1">
      <alignment horizontal="right" vertical="top" textRotation="90" wrapText="1"/>
      <protection hidden="1"/>
    </xf>
    <xf numFmtId="0" fontId="10" fillId="0" borderId="0" xfId="0" applyFont="1" applyAlignment="1" applyProtection="1">
      <alignment vertical="top" wrapText="1"/>
      <protection hidden="1"/>
    </xf>
    <xf numFmtId="0" fontId="0" fillId="0" borderId="0" xfId="0" applyFont="1" applyProtection="1"/>
    <xf numFmtId="0" fontId="13" fillId="2" borderId="3" xfId="0" applyFont="1" applyFill="1" applyBorder="1" applyAlignment="1" applyProtection="1">
      <alignment horizontal="center" vertical="center" textRotation="180" wrapText="1"/>
      <protection hidden="1"/>
    </xf>
    <xf numFmtId="0" fontId="13" fillId="2" borderId="3" xfId="0" applyFont="1" applyFill="1" applyBorder="1" applyAlignment="1" applyProtection="1">
      <alignment horizontal="left" vertical="center" wrapText="1"/>
      <protection hidden="1"/>
    </xf>
    <xf numFmtId="0" fontId="14" fillId="3" borderId="5" xfId="0" quotePrefix="1" applyFont="1" applyFill="1" applyBorder="1" applyAlignment="1" applyProtection="1">
      <alignment horizontal="center" vertical="center" textRotation="90" wrapText="1"/>
      <protection hidden="1"/>
    </xf>
    <xf numFmtId="0" fontId="15" fillId="3" borderId="5" xfId="0" quotePrefix="1" applyFont="1" applyFill="1" applyBorder="1" applyAlignment="1" applyProtection="1">
      <alignment vertical="top" wrapText="1"/>
      <protection hidden="1"/>
    </xf>
    <xf numFmtId="0" fontId="17" fillId="3" borderId="5" xfId="0" applyFont="1" applyFill="1" applyBorder="1" applyAlignment="1" applyProtection="1">
      <alignment horizontal="left"/>
      <protection hidden="1"/>
    </xf>
    <xf numFmtId="0" fontId="17" fillId="3" borderId="13" xfId="0" applyFont="1" applyFill="1" applyBorder="1" applyAlignment="1" applyProtection="1">
      <alignment horizontal="left" wrapText="1"/>
      <protection hidden="1"/>
    </xf>
    <xf numFmtId="164" fontId="17" fillId="3" borderId="13" xfId="0" applyNumberFormat="1" applyFont="1" applyFill="1" applyBorder="1" applyAlignment="1" applyProtection="1">
      <alignment horizontal="left"/>
      <protection hidden="1"/>
    </xf>
    <xf numFmtId="164" fontId="17" fillId="3" borderId="6" xfId="0" applyNumberFormat="1" applyFont="1" applyFill="1" applyBorder="1" applyAlignment="1" applyProtection="1">
      <alignment horizontal="left"/>
      <protection hidden="1"/>
    </xf>
    <xf numFmtId="0" fontId="0" fillId="0" borderId="6" xfId="0" applyFont="1" applyBorder="1" applyProtection="1"/>
    <xf numFmtId="0" fontId="0" fillId="0" borderId="4" xfId="0" applyFont="1" applyBorder="1" applyProtection="1"/>
    <xf numFmtId="0" fontId="15" fillId="6" borderId="4" xfId="0" applyFont="1" applyFill="1" applyBorder="1" applyAlignment="1">
      <alignment horizontal="left" vertical="top" wrapText="1"/>
    </xf>
    <xf numFmtId="164" fontId="15" fillId="6" borderId="4" xfId="0" applyNumberFormat="1" applyFont="1" applyFill="1" applyBorder="1" applyAlignment="1">
      <alignment horizontal="left" vertical="top" wrapText="1"/>
    </xf>
    <xf numFmtId="164" fontId="15" fillId="6" borderId="4" xfId="0" applyNumberFormat="1" applyFont="1" applyFill="1" applyBorder="1" applyAlignment="1">
      <alignment horizontal="center" vertical="top" wrapText="1"/>
    </xf>
    <xf numFmtId="0" fontId="15" fillId="6" borderId="14" xfId="0" applyFont="1" applyFill="1" applyBorder="1" applyAlignment="1">
      <alignment horizontal="center" vertical="top" wrapText="1"/>
    </xf>
    <xf numFmtId="0" fontId="0" fillId="0" borderId="0" xfId="0" applyFont="1"/>
    <xf numFmtId="44" fontId="18" fillId="6" borderId="4" xfId="1" quotePrefix="1" applyFont="1" applyFill="1" applyBorder="1" applyAlignment="1" applyProtection="1">
      <alignment horizontal="left" vertical="center" wrapText="1"/>
      <protection hidden="1"/>
    </xf>
    <xf numFmtId="164" fontId="18" fillId="6" borderId="4" xfId="1" quotePrefix="1" applyNumberFormat="1" applyFont="1" applyFill="1" applyBorder="1" applyAlignment="1" applyProtection="1">
      <alignment horizontal="left" vertical="center" wrapText="1"/>
      <protection hidden="1"/>
    </xf>
    <xf numFmtId="0" fontId="0" fillId="0" borderId="0" xfId="0" applyFont="1" applyBorder="1" applyProtection="1"/>
    <xf numFmtId="0" fontId="0" fillId="0" borderId="4" xfId="0" applyFont="1" applyBorder="1" applyAlignment="1">
      <alignment horizontal="left" vertical="top"/>
    </xf>
    <xf numFmtId="0" fontId="0" fillId="5" borderId="4" xfId="0" applyFont="1" applyFill="1" applyBorder="1" applyAlignment="1" applyProtection="1">
      <alignment vertical="top" wrapText="1"/>
      <protection hidden="1"/>
    </xf>
    <xf numFmtId="0" fontId="0" fillId="5" borderId="4" xfId="0" applyFont="1" applyFill="1" applyBorder="1" applyAlignment="1" applyProtection="1">
      <alignment horizontal="left" vertical="top" wrapText="1"/>
      <protection hidden="1"/>
    </xf>
    <xf numFmtId="164" fontId="0" fillId="7" borderId="4" xfId="0" applyNumberFormat="1" applyFont="1" applyFill="1" applyBorder="1" applyAlignment="1" applyProtection="1">
      <alignment vertical="top" wrapText="1"/>
      <protection hidden="1"/>
    </xf>
    <xf numFmtId="164" fontId="0" fillId="0" borderId="4" xfId="0" applyNumberFormat="1" applyFont="1" applyFill="1" applyBorder="1" applyAlignment="1" applyProtection="1">
      <alignment vertical="top" wrapText="1"/>
      <protection hidden="1"/>
    </xf>
    <xf numFmtId="0" fontId="0" fillId="5" borderId="6" xfId="0" applyFont="1" applyFill="1" applyBorder="1" applyAlignment="1" applyProtection="1">
      <alignment vertical="top" wrapText="1"/>
      <protection hidden="1"/>
    </xf>
    <xf numFmtId="0" fontId="3" fillId="5" borderId="4" xfId="0" applyFont="1" applyFill="1" applyBorder="1" applyAlignment="1" applyProtection="1">
      <alignment vertical="top" wrapText="1"/>
      <protection hidden="1"/>
    </xf>
    <xf numFmtId="0" fontId="20" fillId="5" borderId="4" xfId="0" applyFont="1" applyFill="1" applyBorder="1" applyAlignment="1" applyProtection="1">
      <alignment vertical="top" wrapText="1"/>
      <protection hidden="1"/>
    </xf>
    <xf numFmtId="0" fontId="0" fillId="5" borderId="0" xfId="0" applyFont="1" applyFill="1" applyProtection="1"/>
    <xf numFmtId="44" fontId="17" fillId="6" borderId="4" xfId="1" applyFont="1" applyFill="1" applyBorder="1" applyAlignment="1" applyProtection="1">
      <alignment horizontal="left"/>
      <protection hidden="1"/>
    </xf>
    <xf numFmtId="44" fontId="17" fillId="6" borderId="4" xfId="1" applyFont="1" applyFill="1" applyBorder="1" applyAlignment="1" applyProtection="1">
      <alignment horizontal="left" wrapText="1"/>
      <protection hidden="1"/>
    </xf>
    <xf numFmtId="164" fontId="0" fillId="8" borderId="4" xfId="0" applyNumberFormat="1" applyFont="1" applyFill="1" applyBorder="1" applyAlignment="1" applyProtection="1">
      <alignment vertical="top" wrapText="1"/>
      <protection hidden="1"/>
    </xf>
    <xf numFmtId="164" fontId="21" fillId="3" borderId="3" xfId="0" applyNumberFormat="1" applyFont="1" applyFill="1" applyBorder="1" applyAlignment="1" applyProtection="1">
      <alignment horizontal="right"/>
      <protection hidden="1"/>
    </xf>
    <xf numFmtId="164" fontId="21" fillId="3" borderId="8" xfId="0" applyNumberFormat="1" applyFont="1" applyFill="1" applyBorder="1" applyAlignment="1" applyProtection="1">
      <alignment horizontal="right"/>
      <protection hidden="1"/>
    </xf>
    <xf numFmtId="164" fontId="22" fillId="3" borderId="8" xfId="0" applyNumberFormat="1" applyFont="1" applyFill="1" applyBorder="1" applyAlignment="1" applyProtection="1">
      <alignment horizontal="left"/>
      <protection hidden="1"/>
    </xf>
    <xf numFmtId="0" fontId="23" fillId="0" borderId="0" xfId="0" applyFont="1" applyAlignment="1" applyProtection="1">
      <alignment vertical="top" wrapText="1"/>
      <protection hidden="1"/>
    </xf>
    <xf numFmtId="0" fontId="24" fillId="0" borderId="0" xfId="0" applyFont="1" applyAlignment="1" applyProtection="1">
      <alignment vertical="top" wrapText="1"/>
      <protection hidden="1"/>
    </xf>
    <xf numFmtId="0" fontId="0" fillId="0" borderId="0" xfId="0" applyFont="1" applyAlignment="1" applyProtection="1">
      <alignment vertical="top" wrapText="1"/>
      <protection hidden="1"/>
    </xf>
    <xf numFmtId="0" fontId="0" fillId="0" borderId="0" xfId="0" applyFont="1" applyProtection="1">
      <protection hidden="1"/>
    </xf>
    <xf numFmtId="164" fontId="0" fillId="0" borderId="0" xfId="0" applyNumberFormat="1" applyFont="1" applyProtection="1">
      <protection hidden="1"/>
    </xf>
    <xf numFmtId="164" fontId="25" fillId="0" borderId="0" xfId="0" applyNumberFormat="1" applyFont="1" applyBorder="1" applyAlignment="1" applyProtection="1">
      <alignment horizontal="left" vertical="top" wrapText="1"/>
      <protection hidden="1"/>
    </xf>
    <xf numFmtId="0" fontId="23" fillId="0" borderId="0" xfId="0" applyFont="1" applyProtection="1"/>
    <xf numFmtId="164" fontId="0" fillId="0" borderId="0" xfId="0" applyNumberFormat="1" applyFont="1" applyProtection="1"/>
    <xf numFmtId="0" fontId="0" fillId="0" borderId="0" xfId="0" applyFont="1" applyBorder="1" applyAlignment="1" applyProtection="1">
      <protection hidden="1"/>
    </xf>
    <xf numFmtId="0" fontId="13" fillId="2" borderId="1" xfId="0" applyFont="1" applyFill="1" applyBorder="1" applyAlignment="1" applyProtection="1">
      <alignment horizontal="center" vertical="center" wrapText="1"/>
      <protection hidden="1"/>
    </xf>
    <xf numFmtId="0" fontId="0" fillId="0" borderId="0" xfId="0" applyFont="1" applyBorder="1" applyAlignment="1" applyProtection="1">
      <alignment horizontal="center" vertical="center" wrapText="1"/>
      <protection hidden="1"/>
    </xf>
    <xf numFmtId="0" fontId="0" fillId="0" borderId="7" xfId="0" applyFont="1" applyBorder="1" applyAlignment="1" applyProtection="1">
      <alignment horizontal="center" vertical="center" wrapText="1"/>
      <protection hidden="1"/>
    </xf>
    <xf numFmtId="44" fontId="21" fillId="3" borderId="5" xfId="1" quotePrefix="1" applyFont="1" applyFill="1" applyBorder="1" applyAlignment="1" applyProtection="1">
      <alignment horizontal="left" vertical="center" wrapText="1"/>
      <protection hidden="1"/>
    </xf>
    <xf numFmtId="0" fontId="0" fillId="3" borderId="6" xfId="0" applyFont="1" applyFill="1" applyBorder="1" applyAlignment="1">
      <alignment horizontal="left" wrapText="1"/>
    </xf>
    <xf numFmtId="0" fontId="12" fillId="7" borderId="0" xfId="0" applyFont="1" applyFill="1" applyBorder="1" applyAlignment="1" applyProtection="1">
      <alignment horizontal="left" vertical="center" wrapText="1"/>
      <protection locked="0"/>
    </xf>
    <xf numFmtId="0" fontId="0" fillId="7" borderId="0" xfId="0" applyFont="1" applyFill="1" applyBorder="1" applyAlignment="1" applyProtection="1">
      <alignment horizontal="left" vertical="center" wrapText="1"/>
      <protection locked="0"/>
    </xf>
    <xf numFmtId="0" fontId="11" fillId="3" borderId="12" xfId="0" applyFont="1" applyFill="1" applyBorder="1" applyAlignment="1" applyProtection="1">
      <alignment horizontal="right" vertical="center" wrapText="1"/>
      <protection hidden="1"/>
    </xf>
    <xf numFmtId="0" fontId="6" fillId="0" borderId="12" xfId="0" applyFont="1" applyBorder="1" applyAlignment="1">
      <alignment wrapText="1"/>
    </xf>
    <xf numFmtId="44" fontId="18" fillId="6" borderId="5" xfId="1" quotePrefix="1" applyFont="1" applyFill="1" applyBorder="1" applyAlignment="1" applyProtection="1">
      <alignment horizontal="left" vertical="center" wrapText="1"/>
      <protection hidden="1"/>
    </xf>
    <xf numFmtId="0" fontId="7" fillId="0" borderId="6" xfId="0" applyFont="1" applyBorder="1" applyAlignment="1">
      <alignment horizontal="left" wrapText="1"/>
    </xf>
    <xf numFmtId="44" fontId="18" fillId="6" borderId="4" xfId="1" quotePrefix="1" applyFont="1" applyFill="1" applyBorder="1" applyAlignment="1" applyProtection="1">
      <alignment horizontal="left" vertical="center" wrapText="1"/>
      <protection hidden="1"/>
    </xf>
    <xf numFmtId="0" fontId="7" fillId="0" borderId="4" xfId="0" applyFont="1" applyBorder="1" applyAlignment="1">
      <alignment horizontal="left" wrapText="1"/>
    </xf>
    <xf numFmtId="164" fontId="18" fillId="6" borderId="4" xfId="1" quotePrefix="1" applyNumberFormat="1" applyFont="1" applyFill="1" applyBorder="1" applyAlignment="1" applyProtection="1">
      <alignment horizontal="left" vertical="center" wrapText="1"/>
      <protection hidden="1"/>
    </xf>
    <xf numFmtId="164" fontId="7" fillId="0" borderId="4" xfId="0" applyNumberFormat="1" applyFont="1" applyBorder="1" applyAlignment="1">
      <alignment horizontal="left" wrapText="1"/>
    </xf>
    <xf numFmtId="0" fontId="0" fillId="0" borderId="0" xfId="0" applyAlignment="1" applyProtection="1">
      <alignment vertical="top" wrapText="1"/>
      <protection hidden="1"/>
    </xf>
    <xf numFmtId="0" fontId="0" fillId="0" borderId="0" xfId="0" applyAlignment="1">
      <alignment vertical="top" wrapText="1"/>
    </xf>
    <xf numFmtId="0" fontId="0" fillId="0" borderId="0" xfId="0"/>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1042147</xdr:colOff>
      <xdr:row>0</xdr:row>
      <xdr:rowOff>0</xdr:rowOff>
    </xdr:from>
    <xdr:to>
      <xdr:col>6</xdr:col>
      <xdr:colOff>0</xdr:colOff>
      <xdr:row>0</xdr:row>
      <xdr:rowOff>616324</xdr:rowOff>
    </xdr:to>
    <xdr:pic>
      <xdr:nvPicPr>
        <xdr:cNvPr id="5" name="Afbeelding 4">
          <a:extLst>
            <a:ext uri="{FF2B5EF4-FFF2-40B4-BE49-F238E27FC236}">
              <a16:creationId xmlns:a16="http://schemas.microsoft.com/office/drawing/2014/main" id="{080BF915-989E-4451-9A35-591C06F67A03}"/>
            </a:ext>
          </a:extLst>
        </xdr:cNvPr>
        <xdr:cNvPicPr>
          <a:picLocks noChangeAspect="1"/>
        </xdr:cNvPicPr>
      </xdr:nvPicPr>
      <xdr:blipFill>
        <a:blip xmlns:r="http://schemas.openxmlformats.org/officeDocument/2006/relationships" r:embed="rId1"/>
        <a:stretch>
          <a:fillRect/>
        </a:stretch>
      </xdr:blipFill>
      <xdr:spPr>
        <a:xfrm>
          <a:off x="7384676" y="0"/>
          <a:ext cx="1445559" cy="61632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
    <pageSetUpPr fitToPage="1"/>
  </sheetPr>
  <dimension ref="A1:G35"/>
  <sheetViews>
    <sheetView tabSelected="1" zoomScale="80" zoomScaleNormal="80" workbookViewId="0">
      <pane ySplit="3" topLeftCell="A17" activePane="bottomLeft" state="frozen"/>
      <selection pane="bottomLeft" activeCell="A19" sqref="A19"/>
    </sheetView>
  </sheetViews>
  <sheetFormatPr defaultColWidth="0" defaultRowHeight="15" x14ac:dyDescent="0.25"/>
  <cols>
    <col min="1" max="1" width="4" style="62" customWidth="1"/>
    <col min="2" max="2" width="76.85546875" style="22" customWidth="1"/>
    <col min="3" max="3" width="9.85546875" style="22" customWidth="1"/>
    <col min="4" max="4" width="13.7109375" style="22" customWidth="1"/>
    <col min="5" max="5" width="19.7109375" style="63" customWidth="1"/>
    <col min="6" max="6" width="17.5703125" style="63" customWidth="1"/>
    <col min="7" max="7" width="0" style="22" hidden="1" customWidth="1"/>
    <col min="8" max="16384" width="0" style="22" hidden="1"/>
  </cols>
  <sheetData>
    <row r="1" spans="1:7" ht="62.25" customHeight="1" x14ac:dyDescent="0.25">
      <c r="A1" s="20" t="s">
        <v>76</v>
      </c>
      <c r="B1" s="21" t="s">
        <v>63</v>
      </c>
      <c r="C1" s="64"/>
      <c r="D1" s="64"/>
      <c r="E1" s="64"/>
      <c r="F1" s="64"/>
    </row>
    <row r="2" spans="1:7" ht="21" x14ac:dyDescent="0.35">
      <c r="A2" s="72"/>
      <c r="B2" s="73"/>
      <c r="C2" s="70" t="s">
        <v>26</v>
      </c>
      <c r="D2" s="71"/>
      <c r="E2" s="71"/>
      <c r="F2" s="71"/>
    </row>
    <row r="3" spans="1:7" ht="25.5" x14ac:dyDescent="0.25">
      <c r="A3" s="23"/>
      <c r="B3" s="24" t="s">
        <v>60</v>
      </c>
      <c r="C3" s="65" t="s">
        <v>1</v>
      </c>
      <c r="D3" s="66"/>
      <c r="E3" s="66"/>
      <c r="F3" s="67"/>
    </row>
    <row r="4" spans="1:7" s="32" customFormat="1" ht="90" x14ac:dyDescent="0.25">
      <c r="A4" s="25"/>
      <c r="B4" s="26" t="s">
        <v>78</v>
      </c>
      <c r="C4" s="27"/>
      <c r="D4" s="28"/>
      <c r="E4" s="29"/>
      <c r="F4" s="30"/>
      <c r="G4" s="31"/>
    </row>
    <row r="5" spans="1:7" s="37" customFormat="1" ht="35.25" customHeight="1" x14ac:dyDescent="0.35">
      <c r="A5" s="33"/>
      <c r="B5" s="74" t="s">
        <v>56</v>
      </c>
      <c r="C5" s="75" t="s">
        <v>57</v>
      </c>
      <c r="D5" s="33" t="s">
        <v>58</v>
      </c>
      <c r="E5" s="34" t="s">
        <v>59</v>
      </c>
      <c r="F5" s="35" t="s">
        <v>9</v>
      </c>
      <c r="G5" s="36" t="s">
        <v>9</v>
      </c>
    </row>
    <row r="6" spans="1:7" s="40" customFormat="1" ht="23.25" x14ac:dyDescent="0.35">
      <c r="A6" s="74" t="s">
        <v>50</v>
      </c>
      <c r="B6" s="75"/>
      <c r="C6" s="38"/>
      <c r="D6" s="39"/>
      <c r="E6" s="39"/>
      <c r="F6" s="39"/>
    </row>
    <row r="7" spans="1:7" s="40" customFormat="1" ht="122.25" customHeight="1" x14ac:dyDescent="0.25">
      <c r="A7" s="41" t="s">
        <v>32</v>
      </c>
      <c r="B7" s="42" t="s">
        <v>38</v>
      </c>
      <c r="C7" s="42" t="s">
        <v>75</v>
      </c>
      <c r="D7" s="43">
        <v>1</v>
      </c>
      <c r="E7" s="44">
        <v>0</v>
      </c>
      <c r="F7" s="45">
        <f>D7*E7</f>
        <v>0</v>
      </c>
    </row>
    <row r="8" spans="1:7" s="40" customFormat="1" ht="87" customHeight="1" x14ac:dyDescent="0.25">
      <c r="A8" s="41" t="s">
        <v>33</v>
      </c>
      <c r="B8" s="42" t="s">
        <v>39</v>
      </c>
      <c r="C8" s="42" t="s">
        <v>75</v>
      </c>
      <c r="D8" s="43">
        <v>1</v>
      </c>
      <c r="E8" s="44">
        <v>0</v>
      </c>
      <c r="F8" s="45">
        <f t="shared" ref="F8:F11" si="0">D8*E8</f>
        <v>0</v>
      </c>
    </row>
    <row r="9" spans="1:7" s="40" customFormat="1" ht="111.75" customHeight="1" x14ac:dyDescent="0.25">
      <c r="A9" s="41" t="s">
        <v>34</v>
      </c>
      <c r="B9" s="42" t="s">
        <v>40</v>
      </c>
      <c r="C9" s="42" t="s">
        <v>75</v>
      </c>
      <c r="D9" s="43">
        <v>1</v>
      </c>
      <c r="E9" s="44">
        <v>0</v>
      </c>
      <c r="F9" s="45">
        <f t="shared" si="0"/>
        <v>0</v>
      </c>
    </row>
    <row r="10" spans="1:7" s="40" customFormat="1" ht="91.5" customHeight="1" x14ac:dyDescent="0.25">
      <c r="A10" s="41" t="s">
        <v>35</v>
      </c>
      <c r="B10" s="42" t="s">
        <v>41</v>
      </c>
      <c r="C10" s="42" t="s">
        <v>75</v>
      </c>
      <c r="D10" s="43">
        <v>1</v>
      </c>
      <c r="E10" s="44">
        <v>0</v>
      </c>
      <c r="F10" s="45">
        <f t="shared" si="0"/>
        <v>0</v>
      </c>
    </row>
    <row r="11" spans="1:7" s="40" customFormat="1" ht="102.75" customHeight="1" x14ac:dyDescent="0.25">
      <c r="A11" s="41" t="s">
        <v>36</v>
      </c>
      <c r="B11" s="42" t="s">
        <v>37</v>
      </c>
      <c r="C11" s="42" t="s">
        <v>75</v>
      </c>
      <c r="D11" s="43">
        <v>1</v>
      </c>
      <c r="E11" s="44">
        <v>0</v>
      </c>
      <c r="F11" s="45">
        <f t="shared" si="0"/>
        <v>0</v>
      </c>
    </row>
    <row r="12" spans="1:7" s="40" customFormat="1" ht="23.25" x14ac:dyDescent="0.35">
      <c r="A12" s="74" t="s">
        <v>51</v>
      </c>
      <c r="B12" s="75"/>
      <c r="C12" s="76"/>
      <c r="D12" s="77"/>
      <c r="E12" s="78"/>
      <c r="F12" s="79"/>
    </row>
    <row r="13" spans="1:7" s="40" customFormat="1" ht="45" x14ac:dyDescent="0.25">
      <c r="A13" s="41" t="s">
        <v>46</v>
      </c>
      <c r="B13" s="42" t="s">
        <v>42</v>
      </c>
      <c r="C13" s="42" t="s">
        <v>75</v>
      </c>
      <c r="D13" s="43">
        <v>1</v>
      </c>
      <c r="E13" s="44">
        <v>0</v>
      </c>
      <c r="F13" s="45">
        <f>D13*E13</f>
        <v>0</v>
      </c>
    </row>
    <row r="14" spans="1:7" s="40" customFormat="1" ht="90" x14ac:dyDescent="0.25">
      <c r="A14" s="41" t="s">
        <v>47</v>
      </c>
      <c r="B14" s="42" t="s">
        <v>43</v>
      </c>
      <c r="C14" s="42" t="s">
        <v>75</v>
      </c>
      <c r="D14" s="43">
        <v>1</v>
      </c>
      <c r="E14" s="44">
        <v>0</v>
      </c>
      <c r="F14" s="45">
        <f t="shared" ref="F14:F16" si="1">D14*E14</f>
        <v>0</v>
      </c>
    </row>
    <row r="15" spans="1:7" s="40" customFormat="1" ht="30" x14ac:dyDescent="0.25">
      <c r="A15" s="41" t="s">
        <v>48</v>
      </c>
      <c r="B15" s="42" t="s">
        <v>44</v>
      </c>
      <c r="C15" s="42" t="s">
        <v>75</v>
      </c>
      <c r="D15" s="43">
        <v>1</v>
      </c>
      <c r="E15" s="44">
        <v>0</v>
      </c>
      <c r="F15" s="45">
        <f t="shared" si="1"/>
        <v>0</v>
      </c>
    </row>
    <row r="16" spans="1:7" s="40" customFormat="1" ht="60" x14ac:dyDescent="0.25">
      <c r="A16" s="41" t="s">
        <v>49</v>
      </c>
      <c r="B16" s="42" t="s">
        <v>45</v>
      </c>
      <c r="C16" s="42" t="s">
        <v>75</v>
      </c>
      <c r="D16" s="43">
        <v>1</v>
      </c>
      <c r="E16" s="44">
        <v>0</v>
      </c>
      <c r="F16" s="45">
        <f t="shared" si="1"/>
        <v>0</v>
      </c>
    </row>
    <row r="17" spans="1:6" s="40" customFormat="1" ht="51.75" customHeight="1" x14ac:dyDescent="0.35">
      <c r="A17" s="74" t="s">
        <v>70</v>
      </c>
      <c r="B17" s="75"/>
      <c r="C17" s="76"/>
      <c r="D17" s="77"/>
      <c r="E17" s="78"/>
      <c r="F17" s="79"/>
    </row>
    <row r="18" spans="1:6" s="40" customFormat="1" ht="165" customHeight="1" x14ac:dyDescent="0.25">
      <c r="A18" s="41" t="s">
        <v>52</v>
      </c>
      <c r="B18" s="46" t="s">
        <v>84</v>
      </c>
      <c r="C18" s="42" t="s">
        <v>75</v>
      </c>
      <c r="D18" s="43">
        <v>1</v>
      </c>
      <c r="E18" s="44">
        <v>0</v>
      </c>
      <c r="F18" s="45">
        <f t="shared" ref="F18:F19" si="2">D18*E18</f>
        <v>0</v>
      </c>
    </row>
    <row r="19" spans="1:6" s="40" customFormat="1" ht="105" x14ac:dyDescent="0.25">
      <c r="A19" s="41" t="s">
        <v>53</v>
      </c>
      <c r="B19" s="46" t="s">
        <v>83</v>
      </c>
      <c r="C19" s="42" t="s">
        <v>75</v>
      </c>
      <c r="D19" s="43">
        <v>1</v>
      </c>
      <c r="E19" s="44">
        <v>0</v>
      </c>
      <c r="F19" s="45">
        <f t="shared" si="2"/>
        <v>0</v>
      </c>
    </row>
    <row r="20" spans="1:6" s="40" customFormat="1" ht="23.25" x14ac:dyDescent="0.35">
      <c r="A20" s="74" t="s">
        <v>64</v>
      </c>
      <c r="B20" s="75"/>
      <c r="C20" s="76"/>
      <c r="D20" s="77"/>
      <c r="E20" s="78"/>
      <c r="F20" s="79"/>
    </row>
    <row r="21" spans="1:6" s="40" customFormat="1" ht="75" x14ac:dyDescent="0.25">
      <c r="A21" s="41" t="s">
        <v>54</v>
      </c>
      <c r="B21" s="42" t="s">
        <v>27</v>
      </c>
      <c r="C21" s="42" t="s">
        <v>75</v>
      </c>
      <c r="D21" s="43">
        <v>1</v>
      </c>
      <c r="E21" s="44">
        <v>0</v>
      </c>
      <c r="F21" s="45">
        <f>D21*E21</f>
        <v>0</v>
      </c>
    </row>
    <row r="22" spans="1:6" s="40" customFormat="1" ht="165" x14ac:dyDescent="0.25">
      <c r="A22" s="41" t="s">
        <v>55</v>
      </c>
      <c r="B22" s="47" t="s">
        <v>79</v>
      </c>
      <c r="C22" s="42" t="s">
        <v>75</v>
      </c>
      <c r="D22" s="43">
        <v>1</v>
      </c>
      <c r="E22" s="44">
        <v>0</v>
      </c>
      <c r="F22" s="45">
        <f t="shared" ref="F22:F27" si="3">D22*E22</f>
        <v>0</v>
      </c>
    </row>
    <row r="23" spans="1:6" s="40" customFormat="1" ht="105" x14ac:dyDescent="0.25">
      <c r="A23" s="41" t="s">
        <v>65</v>
      </c>
      <c r="B23" s="47" t="s">
        <v>30</v>
      </c>
      <c r="C23" s="42" t="s">
        <v>75</v>
      </c>
      <c r="D23" s="43">
        <v>1</v>
      </c>
      <c r="E23" s="44">
        <v>0</v>
      </c>
      <c r="F23" s="45">
        <f t="shared" si="3"/>
        <v>0</v>
      </c>
    </row>
    <row r="24" spans="1:6" s="40" customFormat="1" ht="75" x14ac:dyDescent="0.25">
      <c r="A24" s="41" t="s">
        <v>66</v>
      </c>
      <c r="B24" s="42" t="s">
        <v>28</v>
      </c>
      <c r="C24" s="42" t="s">
        <v>75</v>
      </c>
      <c r="D24" s="43">
        <v>1</v>
      </c>
      <c r="E24" s="44">
        <v>0</v>
      </c>
      <c r="F24" s="45">
        <f t="shared" si="3"/>
        <v>0</v>
      </c>
    </row>
    <row r="25" spans="1:6" s="40" customFormat="1" ht="30" x14ac:dyDescent="0.25">
      <c r="A25" s="41" t="s">
        <v>67</v>
      </c>
      <c r="B25" s="48" t="s">
        <v>31</v>
      </c>
      <c r="C25" s="42" t="s">
        <v>75</v>
      </c>
      <c r="D25" s="43">
        <v>1</v>
      </c>
      <c r="E25" s="44">
        <v>0</v>
      </c>
      <c r="F25" s="45">
        <f t="shared" si="3"/>
        <v>0</v>
      </c>
    </row>
    <row r="26" spans="1:6" ht="49.5" customHeight="1" x14ac:dyDescent="0.25">
      <c r="A26" s="41" t="s">
        <v>68</v>
      </c>
      <c r="B26" s="48" t="s">
        <v>29</v>
      </c>
      <c r="C26" s="42" t="s">
        <v>75</v>
      </c>
      <c r="D26" s="43">
        <v>1</v>
      </c>
      <c r="E26" s="44">
        <v>0</v>
      </c>
      <c r="F26" s="45">
        <f t="shared" si="3"/>
        <v>0</v>
      </c>
    </row>
    <row r="27" spans="1:6" s="49" customFormat="1" ht="60" x14ac:dyDescent="0.25">
      <c r="A27" s="41" t="s">
        <v>69</v>
      </c>
      <c r="B27" s="47" t="s">
        <v>62</v>
      </c>
      <c r="C27" s="42" t="s">
        <v>75</v>
      </c>
      <c r="D27" s="43">
        <v>1</v>
      </c>
      <c r="E27" s="44">
        <v>0</v>
      </c>
      <c r="F27" s="45">
        <f t="shared" si="3"/>
        <v>0</v>
      </c>
    </row>
    <row r="28" spans="1:6" s="40" customFormat="1" ht="23.25" x14ac:dyDescent="0.35">
      <c r="A28" s="74" t="s">
        <v>72</v>
      </c>
      <c r="B28" s="75"/>
      <c r="C28" s="50"/>
      <c r="D28" s="51"/>
      <c r="E28" s="51"/>
      <c r="F28" s="51"/>
    </row>
    <row r="29" spans="1:6" s="49" customFormat="1" x14ac:dyDescent="0.25">
      <c r="A29" s="41" t="s">
        <v>73</v>
      </c>
      <c r="B29" s="47" t="s">
        <v>77</v>
      </c>
      <c r="C29" s="42" t="s">
        <v>61</v>
      </c>
      <c r="D29" s="43">
        <v>750</v>
      </c>
      <c r="E29" s="44">
        <v>0</v>
      </c>
      <c r="F29" s="45">
        <f>D29*E29</f>
        <v>0</v>
      </c>
    </row>
    <row r="30" spans="1:6" s="49" customFormat="1" ht="30" x14ac:dyDescent="0.25">
      <c r="A30" s="41" t="s">
        <v>74</v>
      </c>
      <c r="B30" s="47" t="s">
        <v>80</v>
      </c>
      <c r="C30" s="42" t="s">
        <v>61</v>
      </c>
      <c r="D30" s="43">
        <v>800</v>
      </c>
      <c r="E30" s="52">
        <f>E29</f>
        <v>0</v>
      </c>
      <c r="F30" s="45">
        <f>D30*E30</f>
        <v>0</v>
      </c>
    </row>
    <row r="31" spans="1:6" ht="31.5" x14ac:dyDescent="0.5">
      <c r="A31" s="68" t="s">
        <v>10</v>
      </c>
      <c r="B31" s="69" t="s">
        <v>0</v>
      </c>
      <c r="C31" s="53"/>
      <c r="D31" s="54"/>
      <c r="E31" s="55"/>
      <c r="F31" s="55">
        <f>SUM(F1:F30)</f>
        <v>0</v>
      </c>
    </row>
    <row r="32" spans="1:6" ht="15.75" x14ac:dyDescent="0.25">
      <c r="A32" s="56"/>
      <c r="B32" s="57" t="s">
        <v>22</v>
      </c>
      <c r="C32" s="58"/>
      <c r="D32" s="59"/>
      <c r="E32" s="60"/>
      <c r="F32" s="61"/>
    </row>
    <row r="33" spans="1:6" ht="26.25" customHeight="1" x14ac:dyDescent="0.25">
      <c r="A33" s="56">
        <v>1</v>
      </c>
      <c r="B33" s="80" t="s">
        <v>71</v>
      </c>
      <c r="C33" s="80"/>
      <c r="D33" s="80"/>
      <c r="E33" s="80"/>
      <c r="F33" s="80"/>
    </row>
    <row r="34" spans="1:6" ht="75.75" customHeight="1" x14ac:dyDescent="0.25">
      <c r="A34" s="56">
        <v>2</v>
      </c>
      <c r="B34" s="80" t="s">
        <v>82</v>
      </c>
      <c r="C34" s="81"/>
      <c r="D34" s="81"/>
      <c r="E34" s="81"/>
      <c r="F34" s="81"/>
    </row>
    <row r="35" spans="1:6" ht="114" customHeight="1" x14ac:dyDescent="0.25">
      <c r="A35" s="56">
        <v>3</v>
      </c>
      <c r="B35" s="80" t="s">
        <v>81</v>
      </c>
      <c r="C35" s="82"/>
      <c r="D35" s="82"/>
      <c r="E35" s="82"/>
      <c r="F35" s="82"/>
    </row>
  </sheetData>
  <sheetProtection formatColumns="0" insertColumns="0"/>
  <mergeCells count="20">
    <mergeCell ref="B33:F33"/>
    <mergeCell ref="B34:F34"/>
    <mergeCell ref="B35:F35"/>
    <mergeCell ref="A28:B28"/>
    <mergeCell ref="C1:F1"/>
    <mergeCell ref="C3:F3"/>
    <mergeCell ref="A31:B31"/>
    <mergeCell ref="C2:F2"/>
    <mergeCell ref="A2:B2"/>
    <mergeCell ref="A6:B6"/>
    <mergeCell ref="A17:B17"/>
    <mergeCell ref="C17:D17"/>
    <mergeCell ref="E17:F17"/>
    <mergeCell ref="B5:C5"/>
    <mergeCell ref="C12:D12"/>
    <mergeCell ref="E12:F12"/>
    <mergeCell ref="C20:D20"/>
    <mergeCell ref="E20:F20"/>
    <mergeCell ref="A12:B12"/>
    <mergeCell ref="A20:B20"/>
  </mergeCells>
  <phoneticPr fontId="8" type="noConversion"/>
  <pageMargins left="0.70866141732283472" right="0.70866141732283472" top="0.74803149606299213" bottom="0.74803149606299213" header="0.31496062992125984" footer="0.31496062992125984"/>
  <pageSetup paperSize="9"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6"/>
  <dimension ref="A1:I24"/>
  <sheetViews>
    <sheetView zoomScale="145" zoomScaleNormal="145" workbookViewId="0">
      <selection sqref="A1:XFD1048576"/>
    </sheetView>
  </sheetViews>
  <sheetFormatPr defaultColWidth="9.140625" defaultRowHeight="15" x14ac:dyDescent="0.25"/>
  <cols>
    <col min="1" max="1" width="9.140625" style="3"/>
    <col min="2" max="2" width="23.42578125" style="3" customWidth="1"/>
    <col min="3" max="3" width="19.28515625" style="3" customWidth="1"/>
    <col min="4" max="4" width="19.140625" style="3" customWidth="1"/>
    <col min="5" max="5" width="21.7109375" style="3" customWidth="1"/>
    <col min="6" max="6" width="45.28515625" style="3" customWidth="1"/>
    <col min="7" max="16384" width="9.140625" style="3"/>
  </cols>
  <sheetData>
    <row r="1" spans="1:9" s="1" customFormat="1" ht="45" customHeight="1" thickBot="1" x14ac:dyDescent="0.3">
      <c r="C1" s="1" t="s">
        <v>5</v>
      </c>
      <c r="D1" s="1" t="s">
        <v>6</v>
      </c>
      <c r="E1" s="1" t="s">
        <v>7</v>
      </c>
      <c r="F1" s="2" t="s">
        <v>20</v>
      </c>
    </row>
    <row r="2" spans="1:9" ht="15.75" thickBot="1" x14ac:dyDescent="0.3">
      <c r="B2" s="4" t="s">
        <v>2</v>
      </c>
      <c r="C2" s="5">
        <v>30</v>
      </c>
      <c r="D2" s="5">
        <v>0</v>
      </c>
      <c r="E2" s="2">
        <v>2</v>
      </c>
      <c r="F2" s="2" t="s">
        <v>11</v>
      </c>
    </row>
    <row r="3" spans="1:9" ht="15.75" thickBot="1" x14ac:dyDescent="0.3">
      <c r="B3" s="6" t="s">
        <v>3</v>
      </c>
      <c r="C3" s="5">
        <v>21</v>
      </c>
      <c r="D3" s="5">
        <v>0</v>
      </c>
      <c r="E3" s="2">
        <v>3</v>
      </c>
      <c r="F3" s="2" t="s">
        <v>11</v>
      </c>
    </row>
    <row r="4" spans="1:9" ht="15.75" thickBot="1" x14ac:dyDescent="0.3">
      <c r="B4" s="4" t="s">
        <v>4</v>
      </c>
      <c r="C4" s="5">
        <v>34</v>
      </c>
      <c r="D4" s="5">
        <v>10</v>
      </c>
      <c r="E4" s="2">
        <v>1</v>
      </c>
      <c r="F4" s="2" t="s">
        <v>11</v>
      </c>
    </row>
    <row r="5" spans="1:9" ht="15.75" thickBot="1" x14ac:dyDescent="0.3">
      <c r="B5" s="7" t="s">
        <v>8</v>
      </c>
      <c r="C5" s="5">
        <v>25</v>
      </c>
      <c r="D5" s="5">
        <v>0</v>
      </c>
      <c r="E5" s="2">
        <v>1</v>
      </c>
      <c r="F5" s="2" t="s">
        <v>21</v>
      </c>
      <c r="I5" s="8">
        <f>(C5+D5)/(C6+D6)</f>
        <v>0.20833333333333334</v>
      </c>
    </row>
    <row r="6" spans="1:9" x14ac:dyDescent="0.25">
      <c r="B6" s="9" t="s">
        <v>9</v>
      </c>
      <c r="C6" s="10">
        <f>SUM(C2:C5)</f>
        <v>110</v>
      </c>
      <c r="D6" s="10">
        <f>SUM(D2:D5)</f>
        <v>10</v>
      </c>
    </row>
    <row r="8" spans="1:9" x14ac:dyDescent="0.25">
      <c r="A8" s="3" t="s">
        <v>18</v>
      </c>
      <c r="D8" s="11"/>
    </row>
    <row r="9" spans="1:9" ht="57" x14ac:dyDescent="0.25">
      <c r="B9" s="1" t="s">
        <v>13</v>
      </c>
      <c r="C9" s="12">
        <f>C4+D4+C5+D5</f>
        <v>69</v>
      </c>
      <c r="D9" s="13">
        <f>C9/C12</f>
        <v>0.57499999999999996</v>
      </c>
      <c r="E9" s="1" t="s">
        <v>12</v>
      </c>
      <c r="F9" s="12">
        <f>C9+(C10/2)+(C11/3)</f>
        <v>91</v>
      </c>
      <c r="G9" s="8">
        <f>F9/F12</f>
        <v>0.7583333333333333</v>
      </c>
    </row>
    <row r="10" spans="1:9" ht="42.75" x14ac:dyDescent="0.25">
      <c r="B10" s="1" t="s">
        <v>14</v>
      </c>
      <c r="C10" s="14">
        <f>C2+D2</f>
        <v>30</v>
      </c>
      <c r="D10" s="13">
        <f>C10/C12</f>
        <v>0.25</v>
      </c>
      <c r="E10" s="1" t="s">
        <v>16</v>
      </c>
      <c r="F10" s="12">
        <f>C10/2+C11/3</f>
        <v>22</v>
      </c>
      <c r="G10" s="8">
        <f>F10/F12</f>
        <v>0.18333333333333332</v>
      </c>
    </row>
    <row r="11" spans="1:9" ht="42.75" x14ac:dyDescent="0.25">
      <c r="B11" s="1" t="s">
        <v>15</v>
      </c>
      <c r="C11" s="15">
        <f>C3</f>
        <v>21</v>
      </c>
      <c r="D11" s="13">
        <f>C11/C12</f>
        <v>0.17499999999999999</v>
      </c>
      <c r="E11" s="1" t="s">
        <v>17</v>
      </c>
      <c r="F11" s="12">
        <f>C11/3</f>
        <v>7</v>
      </c>
      <c r="G11" s="8">
        <f>F11/F12</f>
        <v>5.8333333333333334E-2</v>
      </c>
    </row>
    <row r="12" spans="1:9" x14ac:dyDescent="0.25">
      <c r="C12" s="16">
        <f>SUM(C9:C11)</f>
        <v>120</v>
      </c>
      <c r="F12" s="16">
        <f>SUM(F9:F11)</f>
        <v>120</v>
      </c>
    </row>
    <row r="15" spans="1:9" x14ac:dyDescent="0.25">
      <c r="A15" s="3" t="s">
        <v>19</v>
      </c>
    </row>
    <row r="16" spans="1:9" ht="57" customHeight="1" x14ac:dyDescent="0.25">
      <c r="B16" s="1" t="s">
        <v>13</v>
      </c>
      <c r="C16" s="12">
        <v>120</v>
      </c>
      <c r="D16" s="13">
        <f>C16/C19</f>
        <v>0.4</v>
      </c>
      <c r="E16" s="1" t="s">
        <v>12</v>
      </c>
      <c r="F16" s="12">
        <f>C16+C17/2+C18/3</f>
        <v>200</v>
      </c>
      <c r="G16" s="8">
        <f>F16/F19</f>
        <v>0.66666666666666663</v>
      </c>
    </row>
    <row r="17" spans="2:7" ht="42.75" x14ac:dyDescent="0.25">
      <c r="B17" s="1" t="s">
        <v>14</v>
      </c>
      <c r="C17" s="12">
        <v>120</v>
      </c>
      <c r="D17" s="13">
        <f>C17/C19</f>
        <v>0.4</v>
      </c>
      <c r="E17" s="1" t="s">
        <v>16</v>
      </c>
      <c r="F17" s="12">
        <f>C17/2+(1/3*C18)</f>
        <v>80</v>
      </c>
      <c r="G17" s="17">
        <f>F17/F19</f>
        <v>0.26666666666666666</v>
      </c>
    </row>
    <row r="18" spans="2:7" ht="42.75" x14ac:dyDescent="0.25">
      <c r="B18" s="1" t="s">
        <v>15</v>
      </c>
      <c r="C18" s="12">
        <v>60</v>
      </c>
      <c r="D18" s="13">
        <f>C18/C19</f>
        <v>0.2</v>
      </c>
      <c r="E18" s="1" t="s">
        <v>17</v>
      </c>
      <c r="F18" s="12">
        <f>C18/3</f>
        <v>20</v>
      </c>
      <c r="G18" s="8">
        <f>F18/F19</f>
        <v>6.6666666666666666E-2</v>
      </c>
    </row>
    <row r="19" spans="2:7" x14ac:dyDescent="0.25">
      <c r="C19" s="16">
        <f>SUM(C16:C18)</f>
        <v>300</v>
      </c>
      <c r="D19" s="18"/>
      <c r="E19" s="16"/>
      <c r="F19" s="16">
        <f>SUM(F16:F18)</f>
        <v>300</v>
      </c>
    </row>
    <row r="22" spans="2:7" x14ac:dyDescent="0.25">
      <c r="B22" s="3" t="s">
        <v>23</v>
      </c>
      <c r="C22" s="19">
        <v>19200000</v>
      </c>
    </row>
    <row r="23" spans="2:7" x14ac:dyDescent="0.25">
      <c r="B23" s="3" t="s">
        <v>24</v>
      </c>
      <c r="C23" s="19">
        <v>800</v>
      </c>
    </row>
    <row r="24" spans="2:7" x14ac:dyDescent="0.25">
      <c r="B24" s="3" t="s">
        <v>25</v>
      </c>
      <c r="C24" s="19">
        <v>6000</v>
      </c>
    </row>
  </sheetData>
  <sheetProtection password="8BC2" sheet="1" objects="1" scenarios="1" selectLockedCells="1" selectUnlockedCells="1"/>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dimension ref="A1"/>
  <sheetViews>
    <sheetView workbookViewId="0"/>
  </sheetViews>
  <sheetFormatPr defaultRowHeight="15" x14ac:dyDescent="0.25"/>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Programma van eisen</vt:lpstr>
      <vt:lpstr>.</vt:lpstr>
      <vt:lpstr>Blad2</vt:lpstr>
      <vt:lpstr>'Programma van eisen'!Afdrukbereik</vt:lpstr>
    </vt:vector>
  </TitlesOfParts>
  <Company>Gemeente Purmerend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Heeringen, R. van (Rolf)</dc:creator>
  <cp:lastModifiedBy>Boterman, J.P. (Jules)</cp:lastModifiedBy>
  <cp:lastPrinted>2020-02-20T10:09:11Z</cp:lastPrinted>
  <dcterms:created xsi:type="dcterms:W3CDTF">2017-11-03T07:19:58Z</dcterms:created>
  <dcterms:modified xsi:type="dcterms:W3CDTF">2022-03-31T15:08:09Z</dcterms:modified>
</cp:coreProperties>
</file>