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13"/>
  <workbookPr filterPrivacy="1" codeName="ThisWorkbook" autoCompressPictures="0"/>
  <xr:revisionPtr revIDLastSave="7" documentId="13_ncr:1_{1DB2CD41-AFEF-C848-89A1-E3D6B51F934E}" xr6:coauthVersionLast="47" xr6:coauthVersionMax="47" xr10:uidLastSave="{C3D42656-1BA6-384C-9182-D68A18C9A379}"/>
  <bookViews>
    <workbookView xWindow="28840" yWindow="500" windowWidth="27140" windowHeight="19400" firstSheet="5" activeTab="5" xr2:uid="{00000000-000D-0000-FFFF-FFFF00000000}"/>
  </bookViews>
  <sheets>
    <sheet name="Beoordelen open vragen" sheetId="6" r:id="rId1"/>
    <sheet name="Beoordelaar 1" sheetId="7" r:id="rId2"/>
    <sheet name="Beoordelaar 2" sheetId="15" r:id="rId3"/>
    <sheet name="Beoordelaar 3" sheetId="16" r:id="rId4"/>
    <sheet name="Consensus" sheetId="9" r:id="rId5"/>
    <sheet name="Eindscores" sheetId="18" r:id="rId6"/>
  </sheets>
  <definedNames>
    <definedName name="SCORE">'Beoordelen open vragen'!$A$24:$A$29</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4" i="9" l="1"/>
  <c r="D52" i="9"/>
  <c r="D47" i="9"/>
  <c r="D42" i="9"/>
  <c r="D37" i="9"/>
  <c r="D32" i="9"/>
  <c r="D27" i="9"/>
  <c r="D22" i="9"/>
  <c r="D17" i="9"/>
  <c r="D12" i="9"/>
  <c r="D7" i="9"/>
  <c r="D50" i="9"/>
  <c r="D49" i="9"/>
  <c r="D48" i="9"/>
  <c r="D45" i="9"/>
  <c r="D44" i="9"/>
  <c r="D43" i="9"/>
  <c r="A48" i="9"/>
  <c r="A43" i="9"/>
  <c r="B10" i="9"/>
  <c r="B30" i="9"/>
  <c r="B50" i="9"/>
  <c r="B9" i="9"/>
  <c r="B29" i="9"/>
  <c r="B49" i="9"/>
  <c r="B8" i="9"/>
  <c r="B28" i="9"/>
  <c r="B48" i="9"/>
  <c r="B25" i="9"/>
  <c r="B45" i="9"/>
  <c r="B24" i="9"/>
  <c r="B44" i="9"/>
  <c r="B23" i="9"/>
  <c r="B43" i="9"/>
  <c r="A22" i="16"/>
  <c r="A21" i="16"/>
  <c r="A20" i="16"/>
  <c r="A19" i="16"/>
  <c r="A18" i="16"/>
  <c r="A17" i="16"/>
  <c r="A16" i="16"/>
  <c r="A15" i="16"/>
  <c r="A14" i="16"/>
  <c r="A13" i="16"/>
  <c r="A12" i="16"/>
  <c r="A11" i="16"/>
  <c r="A10" i="16"/>
  <c r="A9" i="16"/>
  <c r="A8" i="16"/>
  <c r="A7" i="16"/>
  <c r="A6" i="16"/>
  <c r="A5" i="16"/>
  <c r="A4" i="16"/>
  <c r="A3" i="16"/>
  <c r="A22" i="15"/>
  <c r="A21" i="15"/>
  <c r="A20" i="15"/>
  <c r="A19" i="15"/>
  <c r="A18" i="15"/>
  <c r="A17" i="15"/>
  <c r="A16" i="15"/>
  <c r="A15" i="15"/>
  <c r="A14" i="15"/>
  <c r="A13" i="15"/>
  <c r="A12" i="15"/>
  <c r="A11" i="15"/>
  <c r="A10" i="15"/>
  <c r="A9" i="15"/>
  <c r="A8" i="15"/>
  <c r="A7" i="15"/>
  <c r="A6" i="15"/>
  <c r="A5" i="15"/>
  <c r="A4" i="15"/>
  <c r="A3" i="15"/>
  <c r="A22" i="7"/>
  <c r="A21" i="7"/>
  <c r="A20" i="7"/>
  <c r="A19" i="7"/>
  <c r="C3" i="18"/>
  <c r="C4" i="18"/>
  <c r="D40" i="9"/>
  <c r="D39" i="9"/>
  <c r="D38" i="9"/>
  <c r="D35" i="9"/>
  <c r="D34" i="9"/>
  <c r="D33" i="9"/>
  <c r="D30" i="9"/>
  <c r="D29" i="9"/>
  <c r="D28" i="9"/>
  <c r="A38" i="9"/>
  <c r="B20" i="9"/>
  <c r="B40" i="9"/>
  <c r="B19" i="9"/>
  <c r="B39" i="9"/>
  <c r="B18" i="9"/>
  <c r="B38" i="9"/>
  <c r="A33" i="9"/>
  <c r="A28" i="9"/>
  <c r="B15" i="9"/>
  <c r="B35" i="9"/>
  <c r="B14" i="9"/>
  <c r="B34" i="9"/>
  <c r="B13" i="9"/>
  <c r="B33" i="9"/>
  <c r="A18" i="7"/>
  <c r="A17" i="7"/>
  <c r="A16" i="7"/>
  <c r="A15" i="7"/>
  <c r="A14" i="7"/>
  <c r="A13" i="7"/>
  <c r="E25" i="6"/>
  <c r="F25" i="6"/>
  <c r="D25" i="6"/>
  <c r="C25" i="6"/>
  <c r="B25" i="6"/>
  <c r="A23" i="9"/>
  <c r="A18" i="9"/>
  <c r="A13" i="9"/>
  <c r="A8" i="9"/>
  <c r="A3" i="9"/>
  <c r="A6" i="7"/>
  <c r="A12" i="7"/>
  <c r="A11" i="7"/>
  <c r="A9" i="7"/>
  <c r="A10" i="7"/>
  <c r="A8" i="7"/>
  <c r="A7" i="7"/>
  <c r="A5" i="7"/>
  <c r="A4" i="7"/>
  <c r="A3" i="7"/>
  <c r="C2" i="18"/>
  <c r="D2" i="9"/>
  <c r="D25" i="9"/>
  <c r="D20" i="9"/>
  <c r="D15" i="9"/>
  <c r="D10" i="9"/>
  <c r="D5" i="9"/>
  <c r="D9" i="9"/>
  <c r="D4" i="9"/>
  <c r="D23" i="9"/>
  <c r="D18" i="9"/>
  <c r="D13" i="9"/>
  <c r="D8" i="9"/>
  <c r="D3" i="9"/>
  <c r="D24" i="9"/>
  <c r="D19" i="9"/>
  <c r="D14" i="9"/>
  <c r="C8" i="18"/>
</calcChain>
</file>

<file path=xl/sharedStrings.xml><?xml version="1.0" encoding="utf-8"?>
<sst xmlns="http://schemas.openxmlformats.org/spreadsheetml/2006/main" count="165" uniqueCount="58">
  <si>
    <t>Beoordeling open vragen</t>
  </si>
  <si>
    <t>Om de kwaliteit van een inschrijver te kunnen beoordelen heeft de aanbestedende dienst gekozen voor de beoordelingsmethodiek ‘gunnen op waarde’. Per item zal de beoordelingsgroep een waarde toekennen, afhankelijk van het onderwerp en de keuzemogelijkheden die de beoordelaar heeft voor dat onderdeel. Hoe meer toegevoegde waarde en/of kwaliteit een inschrijver biedt, hoe hoger zij op het onderdeel kwaliteit scoort (meer € waarde). Om de kwaliteit en toegevoegde waarde van de inschrijver(s) te kunnen beoordelen dient inschrijver haar kwaliteit aan te tonen en meerwaarde uit te werken conform onderstaande open vragen.</t>
  </si>
  <si>
    <t>6.2.1 	PLAN VAN AANPAK (AANVANG DIENSTVERLENING)</t>
  </si>
  <si>
    <t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t>
  </si>
  <si>
    <t>6.2.2 	TEVREDENHEID</t>
  </si>
  <si>
    <t>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t>
  </si>
  <si>
    <t>6.2.3	 BESCHRIJVING BOEKINGSPROCES</t>
  </si>
  <si>
    <t>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opdrachtgever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andere vervoersmiddelen regelt dan wat inschrijver aangeboden heeft?</t>
  </si>
  <si>
    <t>6.2.4 	CALAMITEITEN</t>
  </si>
  <si>
    <t>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t>
  </si>
  <si>
    <t>6.2.5	 DUURZAAMHEID</t>
  </si>
  <si>
    <t xml:space="preserve">Inschrijver dient te beschrijven op maximaal 1 A4 welke maatregelen zij treft met betrekking tot duurzaamheid, CO2 uitstoot en reductie en CO2 compensatie. </t>
  </si>
  <si>
    <t>6.2.6 KOSTEN EN BEREIKBAARHEID VOOR ALLE LEERLINGEN EN STUDENTEN</t>
  </si>
  <si>
    <t>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t>
  </si>
  <si>
    <t>6.2.7 CASUS 1: INCORRECTE GEGEVENS OP VISA EN TICKETS</t>
  </si>
  <si>
    <t>Zie bijlage 6b Kwaliteit.</t>
  </si>
  <si>
    <t>6.2.8 CASUS 2: COMPLEXE REIS DIVERSE LANDEN EN BESMETTINGEN</t>
  </si>
  <si>
    <t>6.2.9 CASUS 3: COMPLEXE RIES INCLUSIEF DOMESTIC FLIGHTS</t>
  </si>
  <si>
    <t>6.2.10 CASUS 4: VLUCHT GECANCELD</t>
  </si>
  <si>
    <t>Wijze van beoordeling van de open vragen:</t>
  </si>
  <si>
    <t>6.2.1</t>
  </si>
  <si>
    <t>6.2.2</t>
  </si>
  <si>
    <t>6.2.3</t>
  </si>
  <si>
    <t>6.2.4</t>
  </si>
  <si>
    <t>6.2.5</t>
  </si>
  <si>
    <t>6.2.6</t>
  </si>
  <si>
    <t>6.2.7</t>
  </si>
  <si>
    <t>6.2.8</t>
  </si>
  <si>
    <t>6.2.9</t>
  </si>
  <si>
    <t>6.2.10</t>
  </si>
  <si>
    <t>Uitmuntend</t>
  </si>
  <si>
    <t>Goed</t>
  </si>
  <si>
    <t>Voldoende</t>
  </si>
  <si>
    <t>Matig</t>
  </si>
  <si>
    <t>Onvoldoende</t>
  </si>
  <si>
    <t>KO</t>
  </si>
  <si>
    <t>SCORE</t>
  </si>
  <si>
    <t>Beoordelaar 1: &lt;&lt;&gt;&gt;</t>
  </si>
  <si>
    <t>Inschrijver 1</t>
  </si>
  <si>
    <t>Open vragen</t>
  </si>
  <si>
    <t>Score:</t>
  </si>
  <si>
    <t>&lt;MOTIVATIE&gt;</t>
  </si>
  <si>
    <t>Beoordelaar 2: &lt;&lt;&gt;&gt;</t>
  </si>
  <si>
    <t>Beoordelaar 3: &lt;&lt;&gt;&gt;</t>
  </si>
  <si>
    <t>Totaalwaardes</t>
  </si>
  <si>
    <t xml:space="preserve">MOTIVATIE CONSENSUS </t>
  </si>
  <si>
    <t>Beoordelaar 1</t>
  </si>
  <si>
    <t>&lt;&lt;motivatie CONSENSUS&gt;&gt;</t>
  </si>
  <si>
    <t>Beoordelaar 2</t>
  </si>
  <si>
    <t>Beoordelaar 3</t>
  </si>
  <si>
    <t>Consensus</t>
  </si>
  <si>
    <t>Totaal behaalde waarde open vragen:</t>
  </si>
  <si>
    <t>Totaalwaarde criterium kwaliteit</t>
  </si>
  <si>
    <t>Onderdeel</t>
  </si>
  <si>
    <t>6.1 Open vragen + toelichting</t>
  </si>
  <si>
    <t>Totaal behaalde waarde criterium kwaliteit:</t>
  </si>
  <si>
    <t>Totaal behaalde waarde criterium prijs:</t>
  </si>
  <si>
    <t>FICTIEVE EINDWAARDE (prijs -/- 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</si>
</sst>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23">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sz val="10"/>
      <color rgb="FF000000"/>
      <name val="Verdana"/>
      <family val="2"/>
    </font>
    <font>
      <b/>
      <sz val="10"/>
      <color rgb="FFFF0000"/>
      <name val="Verdana"/>
      <family val="2"/>
    </font>
    <font>
      <b/>
      <sz val="10"/>
      <name val="Verdana"/>
      <family val="2"/>
    </font>
    <font>
      <b/>
      <sz val="18"/>
      <color theme="1"/>
      <name val="Verdana"/>
      <family val="2"/>
    </font>
    <font>
      <sz val="12"/>
      <color rgb="FF454545"/>
      <name val="Helvetica Neue"/>
      <family val="2"/>
    </font>
    <font>
      <i/>
      <sz val="10"/>
      <color theme="1"/>
      <name val="Verdana"/>
      <family val="2"/>
    </font>
    <font>
      <b/>
      <sz val="9"/>
      <color theme="0"/>
      <name val="Verdana"/>
      <family val="2"/>
    </font>
    <font>
      <b/>
      <sz val="10"/>
      <color theme="6" tint="-0.249977111117893"/>
      <name val="Verdana"/>
      <family val="2"/>
    </font>
    <font>
      <b/>
      <sz val="8"/>
      <color theme="0"/>
      <name val="Verdana"/>
      <family val="2"/>
    </font>
    <font>
      <sz val="10"/>
      <color rgb="FFFF0000"/>
      <name val="Verdana"/>
      <family val="2"/>
    </font>
    <font>
      <sz val="11"/>
      <color theme="0"/>
      <name val="Calibri"/>
      <family val="2"/>
      <scheme val="minor"/>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6"/>
        <bgColor indexed="64"/>
      </patternFill>
    </fill>
    <fill>
      <patternFill patternType="solid">
        <fgColor theme="6"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1">
    <xf numFmtId="0" fontId="0" fillId="0" borderId="0" xfId="0"/>
    <xf numFmtId="0" fontId="2" fillId="0" borderId="0" xfId="0" applyFont="1"/>
    <xf numFmtId="0" fontId="0" fillId="0" borderId="0" xfId="0" applyAlignment="1">
      <alignment wrapText="1"/>
    </xf>
    <xf numFmtId="0" fontId="7" fillId="0" borderId="0" xfId="0" applyFont="1"/>
    <xf numFmtId="0" fontId="4" fillId="2" borderId="7" xfId="0" applyFont="1" applyFill="1" applyBorder="1" applyAlignment="1">
      <alignment horizontal="left" vertical="center" indent="1"/>
    </xf>
    <xf numFmtId="0" fontId="0" fillId="0" borderId="0" xfId="0" applyAlignment="1">
      <alignment horizontal="left"/>
    </xf>
    <xf numFmtId="0" fontId="15" fillId="0" borderId="0" xfId="0" applyFont="1"/>
    <xf numFmtId="0" fontId="3" fillId="2" borderId="7" xfId="0" applyFont="1" applyFill="1" applyBorder="1" applyAlignment="1">
      <alignment horizontal="left" vertical="center" indent="1"/>
    </xf>
    <xf numFmtId="0" fontId="2" fillId="2" borderId="7" xfId="0" applyFont="1" applyFill="1" applyBorder="1" applyAlignment="1">
      <alignment horizontal="left" vertical="center" wrapText="1" indent="1"/>
    </xf>
    <xf numFmtId="0" fontId="3" fillId="4" borderId="1" xfId="0" applyFont="1" applyFill="1" applyBorder="1" applyAlignment="1">
      <alignment vertical="center" wrapText="1"/>
    </xf>
    <xf numFmtId="0" fontId="4" fillId="3" borderId="1" xfId="0" applyFont="1" applyFill="1" applyBorder="1" applyAlignment="1" applyProtection="1">
      <alignment horizontal="left" vertical="center" indent="1"/>
      <protection locked="0"/>
    </xf>
    <xf numFmtId="0" fontId="1" fillId="0" borderId="0" xfId="0" applyFont="1"/>
    <xf numFmtId="0" fontId="1" fillId="6" borderId="1" xfId="0" applyFont="1" applyFill="1" applyBorder="1" applyAlignment="1">
      <alignment horizontal="left" vertical="center" indent="1"/>
    </xf>
    <xf numFmtId="0" fontId="2" fillId="3" borderId="2" xfId="0" applyFont="1" applyFill="1" applyBorder="1"/>
    <xf numFmtId="0" fontId="2" fillId="2" borderId="7" xfId="0" applyFont="1" applyFill="1" applyBorder="1"/>
    <xf numFmtId="0" fontId="2" fillId="3" borderId="4" xfId="0" applyFont="1" applyFill="1" applyBorder="1"/>
    <xf numFmtId="0" fontId="2" fillId="2" borderId="0" xfId="0" applyFont="1" applyFill="1"/>
    <xf numFmtId="165" fontId="2" fillId="0" borderId="0" xfId="0" applyNumberFormat="1" applyFont="1" applyAlignment="1">
      <alignment horizontal="center"/>
    </xf>
    <xf numFmtId="164" fontId="2" fillId="2" borderId="7" xfId="0" applyNumberFormat="1" applyFont="1" applyFill="1" applyBorder="1" applyAlignment="1">
      <alignment horizontal="center" vertical="center" wrapText="1"/>
    </xf>
    <xf numFmtId="0" fontId="17" fillId="3" borderId="8" xfId="0" applyFont="1" applyFill="1" applyBorder="1" applyAlignment="1">
      <alignment horizontal="center" vertical="center"/>
    </xf>
    <xf numFmtId="0" fontId="2" fillId="6"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0" fontId="8" fillId="8" borderId="2" xfId="0" applyFont="1" applyFill="1" applyBorder="1" applyAlignment="1" applyProtection="1">
      <alignment horizontal="center" vertical="center" wrapText="1"/>
      <protection locked="0"/>
    </xf>
    <xf numFmtId="0" fontId="8" fillId="2" borderId="7" xfId="0" applyFont="1" applyFill="1" applyBorder="1" applyAlignment="1">
      <alignment horizontal="center" vertical="center" wrapText="1"/>
    </xf>
    <xf numFmtId="0" fontId="10" fillId="0" borderId="0" xfId="0" applyFont="1" applyAlignment="1">
      <alignment horizontal="right" vertical="center" wrapText="1"/>
    </xf>
    <xf numFmtId="0" fontId="8" fillId="0" borderId="0" xfId="0" applyFont="1" applyAlignment="1">
      <alignment horizontal="center" vertical="center" wrapText="1"/>
    </xf>
    <xf numFmtId="0" fontId="1" fillId="6" borderId="2" xfId="0" applyFont="1" applyFill="1" applyBorder="1" applyAlignment="1">
      <alignment vertical="center"/>
    </xf>
    <xf numFmtId="0" fontId="4" fillId="0" borderId="7" xfId="0" applyFont="1" applyBorder="1" applyAlignment="1">
      <alignment horizontal="left" vertical="center" indent="1"/>
    </xf>
    <xf numFmtId="0" fontId="4" fillId="6" borderId="3"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4" borderId="1" xfId="0" applyFont="1" applyFill="1" applyBorder="1" applyAlignment="1">
      <alignment vertical="center" wrapText="1"/>
    </xf>
    <xf numFmtId="166" fontId="1" fillId="4" borderId="11" xfId="0" applyNumberFormat="1" applyFont="1" applyFill="1" applyBorder="1" applyAlignment="1">
      <alignment horizontal="center" vertical="center" wrapText="1"/>
    </xf>
    <xf numFmtId="0" fontId="1" fillId="3" borderId="1" xfId="0" applyFont="1" applyFill="1" applyBorder="1" applyAlignment="1">
      <alignment horizontal="right" vertical="center"/>
    </xf>
    <xf numFmtId="166" fontId="1" fillId="3" borderId="1" xfId="0" applyNumberFormat="1" applyFont="1" applyFill="1" applyBorder="1" applyAlignment="1">
      <alignment horizontal="center" vertical="center"/>
    </xf>
    <xf numFmtId="0" fontId="1" fillId="4" borderId="1" xfId="0" applyFont="1" applyFill="1" applyBorder="1" applyAlignment="1">
      <alignment horizontal="right" vertical="center"/>
    </xf>
    <xf numFmtId="166" fontId="1" fillId="4" borderId="1" xfId="0" applyNumberFormat="1" applyFont="1" applyFill="1" applyBorder="1" applyAlignment="1" applyProtection="1">
      <alignment horizontal="center" vertical="center"/>
      <protection locked="0"/>
    </xf>
    <xf numFmtId="0" fontId="14" fillId="8" borderId="1" xfId="0" applyFont="1" applyFill="1" applyBorder="1" applyAlignment="1">
      <alignment horizontal="center" vertical="center"/>
    </xf>
    <xf numFmtId="167" fontId="1" fillId="8" borderId="1" xfId="0" applyNumberFormat="1" applyFont="1" applyFill="1" applyBorder="1" applyAlignment="1">
      <alignment horizontal="center" vertical="center"/>
    </xf>
    <xf numFmtId="166" fontId="13" fillId="7" borderId="2" xfId="0" applyNumberFormat="1" applyFont="1" applyFill="1" applyBorder="1" applyAlignment="1">
      <alignment vertical="center" wrapText="1"/>
    </xf>
    <xf numFmtId="166" fontId="13" fillId="7" borderId="3" xfId="0" applyNumberFormat="1" applyFont="1" applyFill="1" applyBorder="1" applyAlignment="1">
      <alignment vertical="center" wrapText="1"/>
    </xf>
    <xf numFmtId="0" fontId="2" fillId="4" borderId="10" xfId="0" applyFont="1" applyFill="1" applyBorder="1" applyAlignment="1">
      <alignment vertical="center" wrapText="1"/>
    </xf>
    <xf numFmtId="0" fontId="2" fillId="5" borderId="12" xfId="0" applyFont="1" applyFill="1" applyBorder="1" applyAlignment="1">
      <alignment horizontal="justify" vertical="center" wrapText="1"/>
    </xf>
    <xf numFmtId="0" fontId="11" fillId="5" borderId="12" xfId="0" applyFont="1" applyFill="1" applyBorder="1" applyAlignment="1">
      <alignment horizontal="justify" vertical="center" wrapText="1"/>
    </xf>
    <xf numFmtId="0" fontId="2" fillId="5" borderId="13" xfId="0" applyFont="1" applyFill="1" applyBorder="1" applyAlignment="1">
      <alignment horizontal="justify" vertical="center" wrapText="1"/>
    </xf>
    <xf numFmtId="0" fontId="17" fillId="3" borderId="1" xfId="0" applyFont="1" applyFill="1" applyBorder="1" applyAlignment="1">
      <alignment horizontal="center" vertical="center"/>
    </xf>
    <xf numFmtId="0" fontId="19" fillId="9" borderId="2" xfId="0" applyFont="1" applyFill="1" applyBorder="1" applyAlignment="1">
      <alignment horizontal="center" vertical="center" wrapText="1"/>
    </xf>
    <xf numFmtId="166" fontId="11" fillId="5" borderId="1" xfId="0" applyNumberFormat="1" applyFont="1" applyFill="1" applyBorder="1" applyAlignment="1">
      <alignment horizontal="center" vertical="center" wrapText="1"/>
    </xf>
    <xf numFmtId="0" fontId="3" fillId="4" borderId="11" xfId="0" applyFont="1" applyFill="1" applyBorder="1" applyAlignment="1">
      <alignment horizontal="center" vertical="center" wrapText="1"/>
    </xf>
    <xf numFmtId="0" fontId="12" fillId="5" borderId="11" xfId="0" applyFont="1" applyFill="1" applyBorder="1" applyAlignment="1">
      <alignment horizontal="center" vertical="center" wrapText="1"/>
    </xf>
    <xf numFmtId="166" fontId="12" fillId="5" borderId="11" xfId="0" applyNumberFormat="1" applyFont="1" applyFill="1" applyBorder="1" applyAlignment="1">
      <alignment horizontal="center" vertical="center" wrapText="1"/>
    </xf>
    <xf numFmtId="166" fontId="20" fillId="5" borderId="1" xfId="0" applyNumberFormat="1" applyFont="1" applyFill="1" applyBorder="1" applyAlignment="1">
      <alignment horizontal="center" vertical="center" wrapText="1"/>
    </xf>
    <xf numFmtId="0" fontId="21" fillId="0" borderId="0" xfId="0" applyFont="1"/>
    <xf numFmtId="0" fontId="18" fillId="3"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4" borderId="1" xfId="0" applyFont="1" applyFill="1" applyBorder="1" applyAlignment="1">
      <alignment horizontal="left" vertical="center" wrapText="1"/>
    </xf>
    <xf numFmtId="165" fontId="3" fillId="2" borderId="2"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165" fontId="3" fillId="5" borderId="2"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lignment horizontal="center" vertical="center"/>
    </xf>
    <xf numFmtId="165" fontId="3" fillId="6" borderId="3" xfId="0" applyNumberFormat="1" applyFont="1" applyFill="1" applyBorder="1" applyAlignment="1">
      <alignment horizontal="center" vertical="center"/>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4" fontId="16" fillId="5" borderId="7" xfId="0" applyNumberFormat="1" applyFont="1" applyFill="1" applyBorder="1" applyAlignment="1" applyProtection="1">
      <alignment horizontal="center" vertical="center" wrapText="1"/>
      <protection locked="0"/>
    </xf>
    <xf numFmtId="164" fontId="16" fillId="5" borderId="10" xfId="0" applyNumberFormat="1" applyFont="1" applyFill="1" applyBorder="1" applyAlignment="1" applyProtection="1">
      <alignment horizontal="center" vertical="center" wrapText="1"/>
      <protection locked="0"/>
    </xf>
    <xf numFmtId="0" fontId="9" fillId="8" borderId="6" xfId="0" applyFont="1" applyFill="1" applyBorder="1" applyAlignment="1">
      <alignment horizontal="right" vertical="center" wrapText="1"/>
    </xf>
    <xf numFmtId="0" fontId="9" fillId="8" borderId="9" xfId="0" applyFont="1" applyFill="1" applyBorder="1" applyAlignment="1">
      <alignment horizontal="right" vertical="center" wrapText="1"/>
    </xf>
    <xf numFmtId="0" fontId="10" fillId="9" borderId="8" xfId="0" applyFont="1" applyFill="1" applyBorder="1" applyAlignment="1">
      <alignment horizontal="right" vertical="center" wrapText="1"/>
    </xf>
    <xf numFmtId="0" fontId="10" fillId="9" borderId="5" xfId="0" applyFont="1" applyFill="1" applyBorder="1" applyAlignment="1">
      <alignment horizontal="right" vertical="center" wrapText="1"/>
    </xf>
    <xf numFmtId="0" fontId="3" fillId="4" borderId="11" xfId="0" applyFont="1" applyFill="1" applyBorder="1" applyAlignment="1">
      <alignment horizontal="left" vertical="center" wrapText="1"/>
    </xf>
    <xf numFmtId="0" fontId="3" fillId="4" borderId="7" xfId="0" applyFont="1" applyFill="1" applyBorder="1" applyAlignment="1">
      <alignment horizontal="left" vertical="center" wrapText="1"/>
    </xf>
    <xf numFmtId="0" fontId="1" fillId="7" borderId="2" xfId="0" applyFont="1" applyFill="1" applyBorder="1" applyAlignment="1">
      <alignment horizontal="right" vertical="center" wrapText="1"/>
    </xf>
    <xf numFmtId="0" fontId="1" fillId="7" borderId="3" xfId="0" applyFont="1" applyFill="1" applyBorder="1" applyAlignment="1">
      <alignment horizontal="right"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1" xfId="0" applyFont="1" applyFill="1" applyBorder="1" applyAlignment="1">
      <alignment horizontal="center" vertical="center"/>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K37"/>
  <sheetViews>
    <sheetView showGridLines="0" topLeftCell="A10" zoomScaleNormal="100" workbookViewId="0">
      <selection activeCell="A16" sqref="A16:K16"/>
    </sheetView>
  </sheetViews>
  <sheetFormatPr defaultColWidth="8.85546875" defaultRowHeight="15"/>
  <cols>
    <col min="1" max="1" width="45.85546875" customWidth="1"/>
    <col min="2" max="11" width="15.85546875" customWidth="1"/>
  </cols>
  <sheetData>
    <row r="1" spans="1:11" s="5" customFormat="1" ht="30" customHeight="1">
      <c r="A1" s="56" t="s">
        <v>0</v>
      </c>
      <c r="B1" s="56"/>
      <c r="C1" s="56"/>
      <c r="D1" s="56"/>
      <c r="E1" s="56"/>
      <c r="F1" s="56"/>
      <c r="G1" s="56"/>
      <c r="H1" s="56"/>
      <c r="I1" s="56"/>
      <c r="J1" s="56"/>
      <c r="K1" s="56"/>
    </row>
    <row r="2" spans="1:11" s="2" customFormat="1" ht="80.099999999999994" customHeight="1">
      <c r="A2" s="57" t="s">
        <v>1</v>
      </c>
      <c r="B2" s="57"/>
      <c r="C2" s="57"/>
      <c r="D2" s="57"/>
      <c r="E2" s="57"/>
      <c r="F2" s="57"/>
      <c r="G2" s="57"/>
      <c r="H2" s="57"/>
      <c r="I2" s="57"/>
      <c r="J2" s="57"/>
      <c r="K2" s="57"/>
    </row>
    <row r="3" spans="1:11" s="2" customFormat="1" ht="24.95" customHeight="1">
      <c r="A3" s="55" t="s">
        <v>2</v>
      </c>
      <c r="B3" s="55"/>
      <c r="C3" s="55"/>
      <c r="D3" s="55"/>
      <c r="E3" s="55"/>
      <c r="F3" s="55"/>
      <c r="G3" s="55"/>
      <c r="H3" s="55"/>
      <c r="I3" s="55"/>
      <c r="J3" s="55"/>
      <c r="K3" s="55"/>
    </row>
    <row r="4" spans="1:11" s="2" customFormat="1" ht="219.95" customHeight="1">
      <c r="A4" s="54" t="s">
        <v>3</v>
      </c>
      <c r="B4" s="54"/>
      <c r="C4" s="54"/>
      <c r="D4" s="54"/>
      <c r="E4" s="54"/>
      <c r="F4" s="54"/>
      <c r="G4" s="54"/>
      <c r="H4" s="54"/>
      <c r="I4" s="54"/>
      <c r="J4" s="54"/>
      <c r="K4" s="54"/>
    </row>
    <row r="5" spans="1:11" s="2" customFormat="1" ht="24.95" customHeight="1">
      <c r="A5" s="55" t="s">
        <v>4</v>
      </c>
      <c r="B5" s="55"/>
      <c r="C5" s="55"/>
      <c r="D5" s="55"/>
      <c r="E5" s="55"/>
      <c r="F5" s="55"/>
      <c r="G5" s="55"/>
      <c r="H5" s="55"/>
      <c r="I5" s="55"/>
      <c r="J5" s="55"/>
      <c r="K5" s="55"/>
    </row>
    <row r="6" spans="1:11" s="2" customFormat="1" ht="141" customHeight="1">
      <c r="A6" s="54" t="s">
        <v>5</v>
      </c>
      <c r="B6" s="54"/>
      <c r="C6" s="54"/>
      <c r="D6" s="54"/>
      <c r="E6" s="54"/>
      <c r="F6" s="54"/>
      <c r="G6" s="54"/>
      <c r="H6" s="54"/>
      <c r="I6" s="54"/>
      <c r="J6" s="54"/>
      <c r="K6" s="54"/>
    </row>
    <row r="7" spans="1:11" s="2" customFormat="1" ht="24.95" customHeight="1">
      <c r="A7" s="55" t="s">
        <v>6</v>
      </c>
      <c r="B7" s="55"/>
      <c r="C7" s="55"/>
      <c r="D7" s="55"/>
      <c r="E7" s="55"/>
      <c r="F7" s="55"/>
      <c r="G7" s="55"/>
      <c r="H7" s="55"/>
      <c r="I7" s="55"/>
      <c r="J7" s="55"/>
      <c r="K7" s="55"/>
    </row>
    <row r="8" spans="1:11" s="2" customFormat="1" ht="183.95" customHeight="1">
      <c r="A8" s="54" t="s">
        <v>7</v>
      </c>
      <c r="B8" s="54"/>
      <c r="C8" s="54"/>
      <c r="D8" s="54"/>
      <c r="E8" s="54"/>
      <c r="F8" s="54"/>
      <c r="G8" s="54"/>
      <c r="H8" s="54"/>
      <c r="I8" s="54"/>
      <c r="J8" s="54"/>
      <c r="K8" s="54"/>
    </row>
    <row r="9" spans="1:11" s="2" customFormat="1" ht="24.95" customHeight="1">
      <c r="A9" s="55" t="s">
        <v>8</v>
      </c>
      <c r="B9" s="55"/>
      <c r="C9" s="55"/>
      <c r="D9" s="55"/>
      <c r="E9" s="55"/>
      <c r="F9" s="55"/>
      <c r="G9" s="55"/>
      <c r="H9" s="55"/>
      <c r="I9" s="55"/>
      <c r="J9" s="55"/>
      <c r="K9" s="55"/>
    </row>
    <row r="10" spans="1:11" s="2" customFormat="1" ht="170.1" customHeight="1">
      <c r="A10" s="54" t="s">
        <v>9</v>
      </c>
      <c r="B10" s="54"/>
      <c r="C10" s="54"/>
      <c r="D10" s="54"/>
      <c r="E10" s="54"/>
      <c r="F10" s="54"/>
      <c r="G10" s="54"/>
      <c r="H10" s="54"/>
      <c r="I10" s="54"/>
      <c r="J10" s="54"/>
      <c r="K10" s="54"/>
    </row>
    <row r="11" spans="1:11" s="2" customFormat="1" ht="24.95" customHeight="1">
      <c r="A11" s="55" t="s">
        <v>10</v>
      </c>
      <c r="B11" s="55"/>
      <c r="C11" s="55"/>
      <c r="D11" s="55"/>
      <c r="E11" s="55"/>
      <c r="F11" s="55"/>
      <c r="G11" s="55"/>
      <c r="H11" s="55"/>
      <c r="I11" s="55"/>
      <c r="J11" s="55"/>
      <c r="K11" s="55"/>
    </row>
    <row r="12" spans="1:11" s="2" customFormat="1" ht="135" customHeight="1">
      <c r="A12" s="54" t="s">
        <v>11</v>
      </c>
      <c r="B12" s="54"/>
      <c r="C12" s="54"/>
      <c r="D12" s="54"/>
      <c r="E12" s="54"/>
      <c r="F12" s="54"/>
      <c r="G12" s="54"/>
      <c r="H12" s="54"/>
      <c r="I12" s="54"/>
      <c r="J12" s="54"/>
      <c r="K12" s="54"/>
    </row>
    <row r="13" spans="1:11" s="2" customFormat="1" ht="24.95" customHeight="1">
      <c r="A13" s="55" t="s">
        <v>12</v>
      </c>
      <c r="B13" s="55"/>
      <c r="C13" s="55"/>
      <c r="D13" s="55"/>
      <c r="E13" s="55"/>
      <c r="F13" s="55"/>
      <c r="G13" s="55"/>
      <c r="H13" s="55"/>
      <c r="I13" s="55"/>
      <c r="J13" s="55"/>
      <c r="K13" s="55"/>
    </row>
    <row r="14" spans="1:11" s="2" customFormat="1" ht="164.1" customHeight="1">
      <c r="A14" s="54" t="s">
        <v>13</v>
      </c>
      <c r="B14" s="54"/>
      <c r="C14" s="54"/>
      <c r="D14" s="54"/>
      <c r="E14" s="54"/>
      <c r="F14" s="54"/>
      <c r="G14" s="54"/>
      <c r="H14" s="54"/>
      <c r="I14" s="54"/>
      <c r="J14" s="54"/>
      <c r="K14" s="54"/>
    </row>
    <row r="15" spans="1:11" s="2" customFormat="1" ht="24.95" customHeight="1">
      <c r="A15" s="55" t="s">
        <v>14</v>
      </c>
      <c r="B15" s="55"/>
      <c r="C15" s="55"/>
      <c r="D15" s="55"/>
      <c r="E15" s="55"/>
      <c r="F15" s="55"/>
      <c r="G15" s="55"/>
      <c r="H15" s="55"/>
      <c r="I15" s="55"/>
      <c r="J15" s="55"/>
      <c r="K15" s="55"/>
    </row>
    <row r="16" spans="1:11" s="2" customFormat="1" ht="96" customHeight="1">
      <c r="A16" s="54" t="s">
        <v>15</v>
      </c>
      <c r="B16" s="54"/>
      <c r="C16" s="54"/>
      <c r="D16" s="54"/>
      <c r="E16" s="54"/>
      <c r="F16" s="54"/>
      <c r="G16" s="54"/>
      <c r="H16" s="54"/>
      <c r="I16" s="54"/>
      <c r="J16" s="54"/>
      <c r="K16" s="54"/>
    </row>
    <row r="17" spans="1:11" s="2" customFormat="1" ht="24.95" customHeight="1">
      <c r="A17" s="55" t="s">
        <v>16</v>
      </c>
      <c r="B17" s="55"/>
      <c r="C17" s="55"/>
      <c r="D17" s="55"/>
      <c r="E17" s="55"/>
      <c r="F17" s="55"/>
      <c r="G17" s="55"/>
      <c r="H17" s="55"/>
      <c r="I17" s="55"/>
      <c r="J17" s="55"/>
      <c r="K17" s="55"/>
    </row>
    <row r="18" spans="1:11" s="2" customFormat="1" ht="96" customHeight="1">
      <c r="A18" s="54" t="s">
        <v>15</v>
      </c>
      <c r="B18" s="54"/>
      <c r="C18" s="54"/>
      <c r="D18" s="54"/>
      <c r="E18" s="54"/>
      <c r="F18" s="54"/>
      <c r="G18" s="54"/>
      <c r="H18" s="54"/>
      <c r="I18" s="54"/>
      <c r="J18" s="54"/>
      <c r="K18" s="54"/>
    </row>
    <row r="19" spans="1:11" s="2" customFormat="1" ht="24.95" customHeight="1">
      <c r="A19" s="55" t="s">
        <v>17</v>
      </c>
      <c r="B19" s="55"/>
      <c r="C19" s="55"/>
      <c r="D19" s="55"/>
      <c r="E19" s="55"/>
      <c r="F19" s="55"/>
      <c r="G19" s="55"/>
      <c r="H19" s="55"/>
      <c r="I19" s="55"/>
      <c r="J19" s="55"/>
      <c r="K19" s="55"/>
    </row>
    <row r="20" spans="1:11" s="2" customFormat="1" ht="96" customHeight="1">
      <c r="A20" s="54" t="s">
        <v>15</v>
      </c>
      <c r="B20" s="54"/>
      <c r="C20" s="54"/>
      <c r="D20" s="54"/>
      <c r="E20" s="54"/>
      <c r="F20" s="54"/>
      <c r="G20" s="54"/>
      <c r="H20" s="54"/>
      <c r="I20" s="54"/>
      <c r="J20" s="54"/>
      <c r="K20" s="54"/>
    </row>
    <row r="21" spans="1:11" s="2" customFormat="1" ht="24.95" customHeight="1">
      <c r="A21" s="55" t="s">
        <v>18</v>
      </c>
      <c r="B21" s="55"/>
      <c r="C21" s="55"/>
      <c r="D21" s="55"/>
      <c r="E21" s="55"/>
      <c r="F21" s="55"/>
      <c r="G21" s="55"/>
      <c r="H21" s="55"/>
      <c r="I21" s="55"/>
      <c r="J21" s="55"/>
      <c r="K21" s="55"/>
    </row>
    <row r="22" spans="1:11" s="2" customFormat="1" ht="96" customHeight="1">
      <c r="A22" s="54" t="s">
        <v>15</v>
      </c>
      <c r="B22" s="54"/>
      <c r="C22" s="54"/>
      <c r="D22" s="54"/>
      <c r="E22" s="54"/>
      <c r="F22" s="54"/>
      <c r="G22" s="54"/>
      <c r="H22" s="54"/>
      <c r="I22" s="54"/>
      <c r="J22" s="54"/>
      <c r="K22" s="54"/>
    </row>
    <row r="23" spans="1:11" ht="24.95" customHeight="1">
      <c r="A23" s="9" t="s">
        <v>19</v>
      </c>
      <c r="B23" s="48" t="s">
        <v>20</v>
      </c>
      <c r="C23" s="48" t="s">
        <v>21</v>
      </c>
      <c r="D23" s="48" t="s">
        <v>22</v>
      </c>
      <c r="E23" s="48" t="s">
        <v>23</v>
      </c>
      <c r="F23" s="48" t="s">
        <v>24</v>
      </c>
      <c r="G23" s="48" t="s">
        <v>25</v>
      </c>
      <c r="H23" s="48" t="s">
        <v>26</v>
      </c>
      <c r="I23" s="48" t="s">
        <v>27</v>
      </c>
      <c r="J23" s="48" t="s">
        <v>28</v>
      </c>
      <c r="K23" s="48" t="s">
        <v>29</v>
      </c>
    </row>
    <row r="24" spans="1:11" ht="20.100000000000001" customHeight="1">
      <c r="A24" s="42" t="s">
        <v>30</v>
      </c>
      <c r="B24" s="47">
        <v>2500</v>
      </c>
      <c r="C24" s="47">
        <v>2500</v>
      </c>
      <c r="D24" s="47">
        <v>2500</v>
      </c>
      <c r="E24" s="47">
        <v>2500</v>
      </c>
      <c r="F24" s="47">
        <v>2500</v>
      </c>
      <c r="G24" s="47">
        <v>7500</v>
      </c>
      <c r="H24" s="47">
        <v>7500</v>
      </c>
      <c r="I24" s="47">
        <v>7500</v>
      </c>
      <c r="J24" s="47">
        <v>7500</v>
      </c>
      <c r="K24" s="47">
        <v>7500</v>
      </c>
    </row>
    <row r="25" spans="1:11" ht="20.100000000000001" customHeight="1">
      <c r="A25" s="43" t="s">
        <v>31</v>
      </c>
      <c r="B25" s="47">
        <f>B24/2</f>
        <v>1250</v>
      </c>
      <c r="C25" s="47">
        <f>C24/2</f>
        <v>1250</v>
      </c>
      <c r="D25" s="47">
        <f>D24/2</f>
        <v>1250</v>
      </c>
      <c r="E25" s="47">
        <f>E24/2</f>
        <v>1250</v>
      </c>
      <c r="F25" s="47">
        <f>F24/2</f>
        <v>1250</v>
      </c>
      <c r="G25" s="47">
        <v>3750</v>
      </c>
      <c r="H25" s="47">
        <v>3750</v>
      </c>
      <c r="I25" s="47">
        <v>3750</v>
      </c>
      <c r="J25" s="47">
        <v>3750</v>
      </c>
      <c r="K25" s="47">
        <v>3750</v>
      </c>
    </row>
    <row r="26" spans="1:11" ht="20.100000000000001" customHeight="1">
      <c r="A26" s="43" t="s">
        <v>32</v>
      </c>
      <c r="B26" s="47">
        <v>0</v>
      </c>
      <c r="C26" s="47">
        <v>0</v>
      </c>
      <c r="D26" s="47">
        <v>0</v>
      </c>
      <c r="E26" s="47">
        <v>0</v>
      </c>
      <c r="F26" s="47">
        <v>0</v>
      </c>
      <c r="G26" s="47">
        <v>0</v>
      </c>
      <c r="H26" s="47">
        <v>0</v>
      </c>
      <c r="I26" s="47">
        <v>0</v>
      </c>
      <c r="J26" s="47">
        <v>0</v>
      </c>
      <c r="K26" s="47">
        <v>0</v>
      </c>
    </row>
    <row r="27" spans="1:11" ht="20.100000000000001" customHeight="1">
      <c r="A27" s="42" t="s">
        <v>33</v>
      </c>
      <c r="B27" s="51">
        <v>-2500</v>
      </c>
      <c r="C27" s="51">
        <v>-2500</v>
      </c>
      <c r="D27" s="51">
        <v>-2500</v>
      </c>
      <c r="E27" s="51">
        <v>-2500</v>
      </c>
      <c r="F27" s="51">
        <v>-2500</v>
      </c>
      <c r="G27" s="51">
        <v>-7500</v>
      </c>
      <c r="H27" s="51">
        <v>-7500</v>
      </c>
      <c r="I27" s="51">
        <v>-7500</v>
      </c>
      <c r="J27" s="51">
        <v>-7500</v>
      </c>
      <c r="K27" s="51">
        <v>-7500</v>
      </c>
    </row>
    <row r="28" spans="1:11" ht="20.100000000000001" customHeight="1">
      <c r="A28" s="44" t="s">
        <v>34</v>
      </c>
      <c r="B28" s="50">
        <v>-10000</v>
      </c>
      <c r="C28" s="50">
        <v>-10000</v>
      </c>
      <c r="D28" s="50">
        <v>-10000</v>
      </c>
      <c r="E28" s="50" t="s">
        <v>35</v>
      </c>
      <c r="F28" s="50">
        <v>-10000</v>
      </c>
      <c r="G28" s="49" t="s">
        <v>35</v>
      </c>
      <c r="H28" s="49" t="s">
        <v>35</v>
      </c>
      <c r="I28" s="49" t="s">
        <v>35</v>
      </c>
      <c r="J28" s="49" t="s">
        <v>35</v>
      </c>
      <c r="K28" s="49" t="s">
        <v>35</v>
      </c>
    </row>
    <row r="29" spans="1:11" ht="20.100000000000001" customHeight="1">
      <c r="A29" s="53" t="s">
        <v>36</v>
      </c>
      <c r="B29" s="53"/>
      <c r="C29" s="53"/>
      <c r="D29" s="53"/>
      <c r="E29" s="53"/>
      <c r="F29" s="53"/>
      <c r="G29" s="53"/>
      <c r="H29" s="53"/>
      <c r="I29" s="53"/>
      <c r="J29" s="53"/>
      <c r="K29" s="53"/>
    </row>
    <row r="31" spans="1:11">
      <c r="A31" s="52" t="s">
        <v>36</v>
      </c>
    </row>
    <row r="32" spans="1:11">
      <c r="A32" s="52" t="s">
        <v>30</v>
      </c>
    </row>
    <row r="33" spans="1:1">
      <c r="A33" s="52" t="s">
        <v>31</v>
      </c>
    </row>
    <row r="34" spans="1:1">
      <c r="A34" s="52" t="s">
        <v>32</v>
      </c>
    </row>
    <row r="35" spans="1:1">
      <c r="A35" s="52" t="s">
        <v>33</v>
      </c>
    </row>
    <row r="36" spans="1:1">
      <c r="A36" s="52" t="s">
        <v>34</v>
      </c>
    </row>
    <row r="37" spans="1:1">
      <c r="A37" s="52"/>
    </row>
  </sheetData>
  <sheetProtection algorithmName="SHA-512" hashValue="ypNcJGxpGbAY9CEpoGzWu1/Mh5q+dpoeJQR8zSPngsiJS7EC2FZ3+EGGWyKX++NnFinlHBuPnBYTIaCqsQAhvQ==" saltValue="jg4Tlk/KRWT+DyTMsvXEGQ==" spinCount="100000" sheet="1" objects="1" scenarios="1"/>
  <mergeCells count="23">
    <mergeCell ref="A11:K11"/>
    <mergeCell ref="A12:K12"/>
    <mergeCell ref="A13:K13"/>
    <mergeCell ref="A14:K14"/>
    <mergeCell ref="A15:K15"/>
    <mergeCell ref="A6:K6"/>
    <mergeCell ref="A7:K7"/>
    <mergeCell ref="A8:K8"/>
    <mergeCell ref="A9:K9"/>
    <mergeCell ref="A10:K10"/>
    <mergeCell ref="A1:K1"/>
    <mergeCell ref="A2:K2"/>
    <mergeCell ref="A3:K3"/>
    <mergeCell ref="A4:K4"/>
    <mergeCell ref="A5:K5"/>
    <mergeCell ref="A29:K29"/>
    <mergeCell ref="A16:K16"/>
    <mergeCell ref="A17:K17"/>
    <mergeCell ref="A18:K18"/>
    <mergeCell ref="A19:K19"/>
    <mergeCell ref="A20:K20"/>
    <mergeCell ref="A21:K21"/>
    <mergeCell ref="A22:K22"/>
  </mergeCells>
  <phoneticPr fontId="22" type="noConversion"/>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E24"/>
  <sheetViews>
    <sheetView showGridLines="0" zoomScaleNormal="100" zoomScalePageLayoutView="85" workbookViewId="0">
      <pane ySplit="1" topLeftCell="A12" activePane="bottomLeft" state="frozen"/>
      <selection pane="bottomLeft" activeCell="A14" sqref="A14"/>
    </sheetView>
  </sheetViews>
  <sheetFormatPr defaultColWidth="8.85546875" defaultRowHeight="12.95"/>
  <cols>
    <col min="1" max="1" width="100.85546875" style="1" customWidth="1"/>
    <col min="2" max="2" width="2.85546875" style="16" customWidth="1"/>
    <col min="3" max="3" width="25.85546875" style="17" customWidth="1"/>
    <col min="4" max="4" width="3.85546875" style="17" customWidth="1"/>
    <col min="5" max="5" width="11.7109375" style="1" bestFit="1" customWidth="1"/>
    <col min="6" max="16384" width="8.85546875" style="1"/>
  </cols>
  <sheetData>
    <row r="1" spans="1:5" ht="50.1" customHeight="1">
      <c r="A1" s="10" t="s">
        <v>37</v>
      </c>
      <c r="B1" s="4"/>
      <c r="C1" s="64" t="s">
        <v>38</v>
      </c>
      <c r="D1" s="65"/>
      <c r="E1" s="11"/>
    </row>
    <row r="2" spans="1:5" ht="30" customHeight="1">
      <c r="A2" s="12" t="s">
        <v>39</v>
      </c>
      <c r="B2" s="7"/>
      <c r="C2" s="62" t="s">
        <v>40</v>
      </c>
      <c r="D2" s="63"/>
    </row>
    <row r="3" spans="1:5" ht="20.100000000000001" customHeight="1">
      <c r="A3" s="9" t="str">
        <f>'Beoordelen open vragen'!A3</f>
        <v>6.2.1 	PLAN VAN AANPAK (AANVANG DIENSTVERLENING)</v>
      </c>
      <c r="B3" s="8"/>
      <c r="C3" s="58" t="s">
        <v>36</v>
      </c>
      <c r="D3" s="59"/>
    </row>
    <row r="4" spans="1:5" ht="249.95" customHeight="1">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41</v>
      </c>
      <c r="D4" s="61"/>
    </row>
    <row r="5" spans="1:5" ht="20.100000000000001" customHeight="1">
      <c r="A5" s="9" t="str">
        <f>'Beoordelen open vragen'!A5</f>
        <v>6.2.2 	TEVREDENHEID</v>
      </c>
      <c r="B5" s="8"/>
      <c r="C5" s="58" t="s">
        <v>36</v>
      </c>
      <c r="D5" s="59"/>
    </row>
    <row r="6" spans="1:5" ht="123.95" customHeight="1">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41</v>
      </c>
      <c r="D6" s="61"/>
    </row>
    <row r="7" spans="1:5" ht="20.100000000000001" customHeight="1">
      <c r="A7" s="9" t="str">
        <f>'Beoordelen open vragen'!A7</f>
        <v>6.2.3	 BESCHRIJVING BOEKINGSPROCES</v>
      </c>
      <c r="B7" s="8"/>
      <c r="C7" s="58" t="s">
        <v>36</v>
      </c>
      <c r="D7" s="59"/>
    </row>
    <row r="8" spans="1:5" ht="222.95" customHeight="1">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opdrachtgever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andere vervoersmiddelen regelt dan wat inschrijver aangeboden heeft?</v>
      </c>
      <c r="B8" s="8"/>
      <c r="C8" s="60" t="s">
        <v>41</v>
      </c>
      <c r="D8" s="61"/>
    </row>
    <row r="9" spans="1:5" ht="20.100000000000001" customHeight="1">
      <c r="A9" s="9" t="str">
        <f>'Beoordelen open vragen'!A9</f>
        <v>6.2.4 	CALAMITEITEN</v>
      </c>
      <c r="B9" s="8"/>
      <c r="C9" s="58" t="s">
        <v>36</v>
      </c>
      <c r="D9" s="59"/>
    </row>
    <row r="10" spans="1:5" ht="188.1" customHeight="1">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41</v>
      </c>
      <c r="D10" s="61"/>
    </row>
    <row r="11" spans="1:5" ht="20.100000000000001" customHeight="1">
      <c r="A11" s="9" t="str">
        <f>'Beoordelen open vragen'!A11</f>
        <v>6.2.5	 DUURZAAMHEID</v>
      </c>
      <c r="B11" s="8"/>
      <c r="C11" s="58" t="s">
        <v>36</v>
      </c>
      <c r="D11" s="59"/>
    </row>
    <row r="12" spans="1:5" ht="192" customHeight="1">
      <c r="A12" s="41" t="str">
        <f>'Beoordelen open vragen'!A12</f>
        <v xml:space="preserve">Inschrijver dient te beschrijven op maximaal 1 A4 welke maatregelen zij treft met betrekking tot duurzaamheid, CO2 uitstoot en reductie en CO2 compensatie. </v>
      </c>
      <c r="B12" s="8"/>
      <c r="C12" s="60" t="s">
        <v>41</v>
      </c>
      <c r="D12" s="61"/>
    </row>
    <row r="13" spans="1:5" ht="20.100000000000001" customHeight="1">
      <c r="A13" s="9" t="str">
        <f>'Beoordelen open vragen'!A13</f>
        <v>6.2.6 KOSTEN EN BEREIKBAARHEID VOOR ALLE LEERLINGEN EN STUDENTEN</v>
      </c>
      <c r="B13" s="8"/>
      <c r="C13" s="58" t="s">
        <v>36</v>
      </c>
      <c r="D13" s="59"/>
    </row>
    <row r="14" spans="1:5" ht="192" customHeight="1">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41</v>
      </c>
      <c r="D14" s="61"/>
    </row>
    <row r="15" spans="1:5" ht="20.100000000000001" customHeight="1">
      <c r="A15" s="9" t="str">
        <f>'Beoordelen open vragen'!A15</f>
        <v>6.2.7 CASUS 1: INCORRECTE GEGEVENS OP VISA EN TICKETS</v>
      </c>
      <c r="B15" s="8"/>
      <c r="C15" s="58" t="s">
        <v>36</v>
      </c>
      <c r="D15" s="59"/>
    </row>
    <row r="16" spans="1:5" ht="129.94999999999999" customHeight="1">
      <c r="A16" s="41" t="str">
        <f>'Beoordelen open vragen'!A16</f>
        <v>Zie bijlage 6b Kwaliteit.</v>
      </c>
      <c r="B16" s="8"/>
      <c r="C16" s="60" t="s">
        <v>41</v>
      </c>
      <c r="D16" s="61"/>
    </row>
    <row r="17" spans="1:4" ht="20.100000000000001" customHeight="1">
      <c r="A17" s="9" t="str">
        <f>'Beoordelen open vragen'!A17</f>
        <v>6.2.8 CASUS 2: COMPLEXE REIS DIVERSE LANDEN EN BESMETTINGEN</v>
      </c>
      <c r="B17" s="8"/>
      <c r="C17" s="58" t="s">
        <v>36</v>
      </c>
      <c r="D17" s="59"/>
    </row>
    <row r="18" spans="1:4" ht="129.94999999999999" customHeight="1">
      <c r="A18" s="41" t="str">
        <f>'Beoordelen open vragen'!A18</f>
        <v>Zie bijlage 6b Kwaliteit.</v>
      </c>
      <c r="B18" s="8"/>
      <c r="C18" s="60" t="s">
        <v>41</v>
      </c>
      <c r="D18" s="61"/>
    </row>
    <row r="19" spans="1:4" ht="20.100000000000001" customHeight="1">
      <c r="A19" s="9" t="str">
        <f>'Beoordelen open vragen'!A19</f>
        <v>6.2.9 CASUS 3: COMPLEXE RIES INCLUSIEF DOMESTIC FLIGHTS</v>
      </c>
      <c r="B19" s="8"/>
      <c r="C19" s="58" t="s">
        <v>36</v>
      </c>
      <c r="D19" s="59"/>
    </row>
    <row r="20" spans="1:4" ht="129.94999999999999" customHeight="1">
      <c r="A20" s="41" t="str">
        <f>'Beoordelen open vragen'!A20</f>
        <v>Zie bijlage 6b Kwaliteit.</v>
      </c>
      <c r="B20" s="8"/>
      <c r="C20" s="60" t="s">
        <v>41</v>
      </c>
      <c r="D20" s="61"/>
    </row>
    <row r="21" spans="1:4" ht="20.100000000000001" customHeight="1">
      <c r="A21" s="9" t="str">
        <f>'Beoordelen open vragen'!A21</f>
        <v>6.2.10 CASUS 4: VLUCHT GECANCELD</v>
      </c>
      <c r="B21" s="8"/>
      <c r="C21" s="58" t="s">
        <v>36</v>
      </c>
      <c r="D21" s="59"/>
    </row>
    <row r="22" spans="1:4" ht="129.94999999999999" customHeight="1">
      <c r="A22" s="41" t="str">
        <f>'Beoordelen open vragen'!A22</f>
        <v>Zie bijlage 6b Kwaliteit.</v>
      </c>
      <c r="B22" s="8"/>
      <c r="C22" s="60" t="s">
        <v>41</v>
      </c>
      <c r="D22" s="61"/>
    </row>
    <row r="23" spans="1:4" ht="20.100000000000001" customHeight="1">
      <c r="A23" s="13"/>
      <c r="B23" s="14"/>
      <c r="C23" s="15"/>
      <c r="D23" s="15"/>
    </row>
    <row r="24" spans="1:4" ht="20.100000000000001" customHeight="1"/>
  </sheetData>
  <sheetProtection algorithmName="SHA-512" hashValue="m89jvW8cMYH2vFbYSj1wyOna/60fudFpJCHNZhCEI3tpBK8QFLJP/N0W4mVJ9UUEOsRCURFpw0FoMx/fCN3ZYQ==" saltValue="mGpD3y21G+dfTQJhBpypQQ==" spinCount="100000" sheet="1" objects="1" scenarios="1"/>
  <mergeCells count="22">
    <mergeCell ref="C1:D1"/>
    <mergeCell ref="C4:D4"/>
    <mergeCell ref="C6:D6"/>
    <mergeCell ref="C8:D8"/>
    <mergeCell ref="C3:D3"/>
    <mergeCell ref="C5:D5"/>
    <mergeCell ref="C7:D7"/>
    <mergeCell ref="C19:D19"/>
    <mergeCell ref="C20:D20"/>
    <mergeCell ref="C21:D21"/>
    <mergeCell ref="C22:D22"/>
    <mergeCell ref="C2:D2"/>
    <mergeCell ref="C9:D9"/>
    <mergeCell ref="C15:D15"/>
    <mergeCell ref="C10:D10"/>
    <mergeCell ref="C12:D12"/>
    <mergeCell ref="C11:D11"/>
    <mergeCell ref="C13:D13"/>
    <mergeCell ref="C14:D14"/>
    <mergeCell ref="C16:D16"/>
    <mergeCell ref="C17:D17"/>
    <mergeCell ref="C18:D18"/>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9607CE3D-6481-2748-8F43-B2C2BF34E003}">
          <x14:formula1>
            <xm:f>'Beoordelen open vragen'!$A$31:$A$36</xm:f>
          </x14:formula1>
          <xm:sqref>C3:D3 C5:D5 C7:D7 C9:D9 C11:D11 C13:D13 C15:D15 C17:D17 C19:D19 C21:D21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4"/>
  <sheetViews>
    <sheetView showGridLines="0" zoomScaleNormal="100" zoomScalePageLayoutView="85" workbookViewId="0">
      <pane ySplit="1" topLeftCell="A2" activePane="bottomLeft" state="frozen"/>
      <selection pane="bottomLeft" activeCell="A2" sqref="A2"/>
    </sheetView>
  </sheetViews>
  <sheetFormatPr defaultColWidth="8.85546875" defaultRowHeight="12.95"/>
  <cols>
    <col min="1" max="1" width="100.85546875" style="1" customWidth="1"/>
    <col min="2" max="2" width="2.85546875" style="16" customWidth="1"/>
    <col min="3" max="3" width="25.85546875" style="17" customWidth="1"/>
    <col min="4" max="4" width="3.85546875" style="17" customWidth="1"/>
    <col min="5" max="5" width="11.7109375" style="1" bestFit="1" customWidth="1"/>
    <col min="6" max="16384" width="8.85546875" style="1"/>
  </cols>
  <sheetData>
    <row r="1" spans="1:5" ht="50.1" customHeight="1">
      <c r="A1" s="10" t="s">
        <v>42</v>
      </c>
      <c r="B1" s="4"/>
      <c r="C1" s="64" t="s">
        <v>38</v>
      </c>
      <c r="D1" s="65"/>
      <c r="E1" s="11"/>
    </row>
    <row r="2" spans="1:5" ht="30" customHeight="1">
      <c r="A2" s="12" t="s">
        <v>39</v>
      </c>
      <c r="B2" s="7"/>
      <c r="C2" s="62" t="s">
        <v>40</v>
      </c>
      <c r="D2" s="63"/>
    </row>
    <row r="3" spans="1:5" ht="20.100000000000001" customHeight="1">
      <c r="A3" s="9" t="str">
        <f>'Beoordelen open vragen'!A3</f>
        <v>6.2.1 	PLAN VAN AANPAK (AANVANG DIENSTVERLENING)</v>
      </c>
      <c r="B3" s="8"/>
      <c r="C3" s="58" t="s">
        <v>36</v>
      </c>
      <c r="D3" s="59"/>
    </row>
    <row r="4" spans="1:5" ht="249.95" customHeight="1">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41</v>
      </c>
      <c r="D4" s="61"/>
    </row>
    <row r="5" spans="1:5" ht="20.100000000000001" customHeight="1">
      <c r="A5" s="9" t="str">
        <f>'Beoordelen open vragen'!A5</f>
        <v>6.2.2 	TEVREDENHEID</v>
      </c>
      <c r="B5" s="8"/>
      <c r="C5" s="58" t="s">
        <v>36</v>
      </c>
      <c r="D5" s="59"/>
    </row>
    <row r="6" spans="1:5" ht="123.95" customHeight="1">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41</v>
      </c>
      <c r="D6" s="61"/>
    </row>
    <row r="7" spans="1:5" ht="20.100000000000001" customHeight="1">
      <c r="A7" s="9" t="str">
        <f>'Beoordelen open vragen'!A7</f>
        <v>6.2.3	 BESCHRIJVING BOEKINGSPROCES</v>
      </c>
      <c r="B7" s="8"/>
      <c r="C7" s="58" t="s">
        <v>36</v>
      </c>
      <c r="D7" s="59"/>
    </row>
    <row r="8" spans="1:5" ht="222.95" customHeight="1">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opdrachtgever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andere vervoersmiddelen regelt dan wat inschrijver aangeboden heeft?</v>
      </c>
      <c r="B8" s="8"/>
      <c r="C8" s="60" t="s">
        <v>41</v>
      </c>
      <c r="D8" s="61"/>
    </row>
    <row r="9" spans="1:5" ht="20.100000000000001" customHeight="1">
      <c r="A9" s="9" t="str">
        <f>'Beoordelen open vragen'!A9</f>
        <v>6.2.4 	CALAMITEITEN</v>
      </c>
      <c r="B9" s="8"/>
      <c r="C9" s="58" t="s">
        <v>36</v>
      </c>
      <c r="D9" s="59"/>
    </row>
    <row r="10" spans="1:5" ht="188.1" customHeight="1">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41</v>
      </c>
      <c r="D10" s="61"/>
    </row>
    <row r="11" spans="1:5" ht="20.100000000000001" customHeight="1">
      <c r="A11" s="9" t="str">
        <f>'Beoordelen open vragen'!A11</f>
        <v>6.2.5	 DUURZAAMHEID</v>
      </c>
      <c r="B11" s="8"/>
      <c r="C11" s="58" t="s">
        <v>36</v>
      </c>
      <c r="D11" s="59"/>
    </row>
    <row r="12" spans="1:5" ht="192" customHeight="1">
      <c r="A12" s="41" t="str">
        <f>'Beoordelen open vragen'!A12</f>
        <v xml:space="preserve">Inschrijver dient te beschrijven op maximaal 1 A4 welke maatregelen zij treft met betrekking tot duurzaamheid, CO2 uitstoot en reductie en CO2 compensatie. </v>
      </c>
      <c r="B12" s="8"/>
      <c r="C12" s="60" t="s">
        <v>41</v>
      </c>
      <c r="D12" s="61"/>
    </row>
    <row r="13" spans="1:5" ht="20.100000000000001" customHeight="1">
      <c r="A13" s="9" t="str">
        <f>'Beoordelen open vragen'!A13</f>
        <v>6.2.6 KOSTEN EN BEREIKBAARHEID VOOR ALLE LEERLINGEN EN STUDENTEN</v>
      </c>
      <c r="B13" s="8"/>
      <c r="C13" s="58" t="s">
        <v>36</v>
      </c>
      <c r="D13" s="59"/>
    </row>
    <row r="14" spans="1:5" ht="192" customHeight="1">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41</v>
      </c>
      <c r="D14" s="61"/>
    </row>
    <row r="15" spans="1:5" ht="20.100000000000001" customHeight="1">
      <c r="A15" s="9" t="str">
        <f>'Beoordelen open vragen'!A15</f>
        <v>6.2.7 CASUS 1: INCORRECTE GEGEVENS OP VISA EN TICKETS</v>
      </c>
      <c r="B15" s="8"/>
      <c r="C15" s="58" t="s">
        <v>36</v>
      </c>
      <c r="D15" s="59"/>
    </row>
    <row r="16" spans="1:5" ht="129.94999999999999" customHeight="1">
      <c r="A16" s="41" t="str">
        <f>'Beoordelen open vragen'!A16</f>
        <v>Zie bijlage 6b Kwaliteit.</v>
      </c>
      <c r="B16" s="8"/>
      <c r="C16" s="60" t="s">
        <v>41</v>
      </c>
      <c r="D16" s="61"/>
    </row>
    <row r="17" spans="1:4" ht="20.100000000000001" customHeight="1">
      <c r="A17" s="9" t="str">
        <f>'Beoordelen open vragen'!A17</f>
        <v>6.2.8 CASUS 2: COMPLEXE REIS DIVERSE LANDEN EN BESMETTINGEN</v>
      </c>
      <c r="B17" s="8"/>
      <c r="C17" s="58" t="s">
        <v>36</v>
      </c>
      <c r="D17" s="59"/>
    </row>
    <row r="18" spans="1:4" ht="129.94999999999999" customHeight="1">
      <c r="A18" s="41" t="str">
        <f>'Beoordelen open vragen'!A18</f>
        <v>Zie bijlage 6b Kwaliteit.</v>
      </c>
      <c r="B18" s="8"/>
      <c r="C18" s="60" t="s">
        <v>41</v>
      </c>
      <c r="D18" s="61"/>
    </row>
    <row r="19" spans="1:4" ht="20.100000000000001" customHeight="1">
      <c r="A19" s="9" t="str">
        <f>'Beoordelen open vragen'!A19</f>
        <v>6.2.9 CASUS 3: COMPLEXE RIES INCLUSIEF DOMESTIC FLIGHTS</v>
      </c>
      <c r="B19" s="8"/>
      <c r="C19" s="58" t="s">
        <v>36</v>
      </c>
      <c r="D19" s="59"/>
    </row>
    <row r="20" spans="1:4" ht="129.94999999999999" customHeight="1">
      <c r="A20" s="41" t="str">
        <f>'Beoordelen open vragen'!A20</f>
        <v>Zie bijlage 6b Kwaliteit.</v>
      </c>
      <c r="B20" s="8"/>
      <c r="C20" s="60" t="s">
        <v>41</v>
      </c>
      <c r="D20" s="61"/>
    </row>
    <row r="21" spans="1:4" ht="20.100000000000001" customHeight="1">
      <c r="A21" s="9" t="str">
        <f>'Beoordelen open vragen'!A21</f>
        <v>6.2.10 CASUS 4: VLUCHT GECANCELD</v>
      </c>
      <c r="B21" s="8"/>
      <c r="C21" s="58" t="s">
        <v>36</v>
      </c>
      <c r="D21" s="59"/>
    </row>
    <row r="22" spans="1:4" ht="129.94999999999999" customHeight="1">
      <c r="A22" s="41" t="str">
        <f>'Beoordelen open vragen'!A22</f>
        <v>Zie bijlage 6b Kwaliteit.</v>
      </c>
      <c r="B22" s="8"/>
      <c r="C22" s="60" t="s">
        <v>41</v>
      </c>
      <c r="D22" s="61"/>
    </row>
    <row r="23" spans="1:4" ht="20.100000000000001" customHeight="1">
      <c r="A23" s="13"/>
      <c r="B23" s="14"/>
      <c r="C23" s="15"/>
      <c r="D23" s="15"/>
    </row>
    <row r="24" spans="1:4" ht="20.100000000000001" customHeight="1"/>
  </sheetData>
  <sheetProtection algorithmName="SHA-512" hashValue="R2EJYdTQsT0Ytqb6Cwg5TM2/o9YheimahlYpmdAwqzkUCEVThsOiZRm0hlC+a8UtFHp47JygCbMmbbKvaFbfHA==" saltValue="62XVQqfqp1GLNr/KnMAYnw==" spinCount="100000" sheet="1" objects="1" scenarios="1"/>
  <mergeCells count="22">
    <mergeCell ref="C1:D1"/>
    <mergeCell ref="C2:D2"/>
    <mergeCell ref="C3:D3"/>
    <mergeCell ref="C12:D12"/>
    <mergeCell ref="C10:D10"/>
    <mergeCell ref="C5:D5"/>
    <mergeCell ref="C7:D7"/>
    <mergeCell ref="C9:D9"/>
    <mergeCell ref="C11:D11"/>
    <mergeCell ref="C6:D6"/>
    <mergeCell ref="C8:D8"/>
    <mergeCell ref="C19:D19"/>
    <mergeCell ref="C20:D20"/>
    <mergeCell ref="C21:D21"/>
    <mergeCell ref="C22:D22"/>
    <mergeCell ref="C4:D4"/>
    <mergeCell ref="C14:D14"/>
    <mergeCell ref="C16:D16"/>
    <mergeCell ref="C18:D18"/>
    <mergeCell ref="C13:D13"/>
    <mergeCell ref="C15:D15"/>
    <mergeCell ref="C17:D17"/>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5F0517E6-12CD-0644-93C8-6EEBF9F6CFDB}">
          <x14:formula1>
            <xm:f>'Beoordelen open vragen'!$A$31:$A$36</xm:f>
          </x14:formula1>
          <xm:sqref>C3:D3 C5:D5 C7:D7 C9:D9 C11:D11 C13:D13 C15:D15 C17:D17 C19:D19 C21:D21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zoomScaleNormal="100" zoomScalePageLayoutView="85" workbookViewId="0">
      <pane ySplit="1" topLeftCell="A16" activePane="bottomLeft" state="frozen"/>
      <selection pane="bottomLeft" activeCell="C21" sqref="C21:D21"/>
    </sheetView>
  </sheetViews>
  <sheetFormatPr defaultColWidth="8.85546875" defaultRowHeight="12.95"/>
  <cols>
    <col min="1" max="1" width="100.85546875" style="1" customWidth="1"/>
    <col min="2" max="2" width="2.85546875" style="16" customWidth="1"/>
    <col min="3" max="3" width="25.85546875" style="17" customWidth="1"/>
    <col min="4" max="4" width="3.85546875" style="17" customWidth="1"/>
    <col min="5" max="5" width="11.7109375" style="1" bestFit="1" customWidth="1"/>
    <col min="6" max="16384" width="8.85546875" style="1"/>
  </cols>
  <sheetData>
    <row r="1" spans="1:5" ht="50.1" customHeight="1">
      <c r="A1" s="10" t="s">
        <v>43</v>
      </c>
      <c r="B1" s="4"/>
      <c r="C1" s="64" t="s">
        <v>38</v>
      </c>
      <c r="D1" s="65"/>
      <c r="E1" s="11"/>
    </row>
    <row r="2" spans="1:5" ht="30" customHeight="1">
      <c r="A2" s="12" t="s">
        <v>39</v>
      </c>
      <c r="B2" s="7"/>
      <c r="C2" s="62" t="s">
        <v>40</v>
      </c>
      <c r="D2" s="63"/>
    </row>
    <row r="3" spans="1:5" ht="20.100000000000001" customHeight="1">
      <c r="A3" s="9" t="str">
        <f>'Beoordelen open vragen'!A3</f>
        <v>6.2.1 	PLAN VAN AANPAK (AANVANG DIENSTVERLENING)</v>
      </c>
      <c r="B3" s="8"/>
      <c r="C3" s="58" t="s">
        <v>36</v>
      </c>
      <c r="D3" s="59"/>
    </row>
    <row r="4" spans="1:5" ht="249.95" customHeight="1">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41</v>
      </c>
      <c r="D4" s="61"/>
    </row>
    <row r="5" spans="1:5" ht="20.100000000000001" customHeight="1">
      <c r="A5" s="9" t="str">
        <f>'Beoordelen open vragen'!A5</f>
        <v>6.2.2 	TEVREDENHEID</v>
      </c>
      <c r="B5" s="8"/>
      <c r="C5" s="58" t="s">
        <v>36</v>
      </c>
      <c r="D5" s="59"/>
    </row>
    <row r="6" spans="1:5" ht="123.95" customHeight="1">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41</v>
      </c>
      <c r="D6" s="61"/>
    </row>
    <row r="7" spans="1:5" ht="20.100000000000001" customHeight="1">
      <c r="A7" s="9" t="str">
        <f>'Beoordelen open vragen'!A7</f>
        <v>6.2.3	 BESCHRIJVING BOEKINGSPROCES</v>
      </c>
      <c r="B7" s="8"/>
      <c r="C7" s="58" t="s">
        <v>36</v>
      </c>
      <c r="D7" s="59"/>
    </row>
    <row r="8" spans="1:5" ht="222.95" customHeight="1">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opdrachtgever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andere vervoersmiddelen regelt dan wat inschrijver aangeboden heeft?</v>
      </c>
      <c r="B8" s="8"/>
      <c r="C8" s="60" t="s">
        <v>41</v>
      </c>
      <c r="D8" s="61"/>
    </row>
    <row r="9" spans="1:5" ht="20.100000000000001" customHeight="1">
      <c r="A9" s="9" t="str">
        <f>'Beoordelen open vragen'!A9</f>
        <v>6.2.4 	CALAMITEITEN</v>
      </c>
      <c r="B9" s="8"/>
      <c r="C9" s="58" t="s">
        <v>36</v>
      </c>
      <c r="D9" s="59"/>
    </row>
    <row r="10" spans="1:5" ht="188.1" customHeight="1">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41</v>
      </c>
      <c r="D10" s="61"/>
    </row>
    <row r="11" spans="1:5" ht="20.100000000000001" customHeight="1">
      <c r="A11" s="9" t="str">
        <f>'Beoordelen open vragen'!A11</f>
        <v>6.2.5	 DUURZAAMHEID</v>
      </c>
      <c r="B11" s="8"/>
      <c r="C11" s="58" t="s">
        <v>36</v>
      </c>
      <c r="D11" s="59"/>
    </row>
    <row r="12" spans="1:5" ht="192" customHeight="1">
      <c r="A12" s="41" t="str">
        <f>'Beoordelen open vragen'!A12</f>
        <v xml:space="preserve">Inschrijver dient te beschrijven op maximaal 1 A4 welke maatregelen zij treft met betrekking tot duurzaamheid, CO2 uitstoot en reductie en CO2 compensatie. </v>
      </c>
      <c r="B12" s="8"/>
      <c r="C12" s="60" t="s">
        <v>41</v>
      </c>
      <c r="D12" s="61"/>
    </row>
    <row r="13" spans="1:5" ht="20.100000000000001" customHeight="1">
      <c r="A13" s="9" t="str">
        <f>'Beoordelen open vragen'!A13</f>
        <v>6.2.6 KOSTEN EN BEREIKBAARHEID VOOR ALLE LEERLINGEN EN STUDENTEN</v>
      </c>
      <c r="B13" s="8"/>
      <c r="C13" s="58" t="s">
        <v>36</v>
      </c>
      <c r="D13" s="59"/>
    </row>
    <row r="14" spans="1:5" ht="192" customHeight="1">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41</v>
      </c>
      <c r="D14" s="61"/>
    </row>
    <row r="15" spans="1:5" ht="20.100000000000001" customHeight="1">
      <c r="A15" s="9" t="str">
        <f>'Beoordelen open vragen'!A15</f>
        <v>6.2.7 CASUS 1: INCORRECTE GEGEVENS OP VISA EN TICKETS</v>
      </c>
      <c r="B15" s="8"/>
      <c r="C15" s="58" t="s">
        <v>36</v>
      </c>
      <c r="D15" s="59"/>
    </row>
    <row r="16" spans="1:5" ht="129.94999999999999" customHeight="1">
      <c r="A16" s="41" t="str">
        <f>'Beoordelen open vragen'!A16</f>
        <v>Zie bijlage 6b Kwaliteit.</v>
      </c>
      <c r="B16" s="8"/>
      <c r="C16" s="60" t="s">
        <v>41</v>
      </c>
      <c r="D16" s="61"/>
    </row>
    <row r="17" spans="1:4" ht="20.100000000000001" customHeight="1">
      <c r="A17" s="9" t="str">
        <f>'Beoordelen open vragen'!A17</f>
        <v>6.2.8 CASUS 2: COMPLEXE REIS DIVERSE LANDEN EN BESMETTINGEN</v>
      </c>
      <c r="B17" s="8"/>
      <c r="C17" s="58" t="s">
        <v>36</v>
      </c>
      <c r="D17" s="59"/>
    </row>
    <row r="18" spans="1:4" ht="129.94999999999999" customHeight="1">
      <c r="A18" s="41" t="str">
        <f>'Beoordelen open vragen'!A18</f>
        <v>Zie bijlage 6b Kwaliteit.</v>
      </c>
      <c r="B18" s="8"/>
      <c r="C18" s="60" t="s">
        <v>41</v>
      </c>
      <c r="D18" s="61"/>
    </row>
    <row r="19" spans="1:4" ht="20.100000000000001" customHeight="1">
      <c r="A19" s="9" t="str">
        <f>'Beoordelen open vragen'!A19</f>
        <v>6.2.9 CASUS 3: COMPLEXE RIES INCLUSIEF DOMESTIC FLIGHTS</v>
      </c>
      <c r="B19" s="8"/>
      <c r="C19" s="58" t="s">
        <v>36</v>
      </c>
      <c r="D19" s="59"/>
    </row>
    <row r="20" spans="1:4" ht="129.94999999999999" customHeight="1">
      <c r="A20" s="41" t="str">
        <f>'Beoordelen open vragen'!A20</f>
        <v>Zie bijlage 6b Kwaliteit.</v>
      </c>
      <c r="B20" s="8"/>
      <c r="C20" s="60" t="s">
        <v>41</v>
      </c>
      <c r="D20" s="61"/>
    </row>
    <row r="21" spans="1:4" ht="20.100000000000001" customHeight="1">
      <c r="A21" s="9" t="str">
        <f>'Beoordelen open vragen'!A21</f>
        <v>6.2.10 CASUS 4: VLUCHT GECANCELD</v>
      </c>
      <c r="B21" s="8"/>
      <c r="C21" s="58" t="s">
        <v>36</v>
      </c>
      <c r="D21" s="59"/>
    </row>
    <row r="22" spans="1:4" ht="129.94999999999999" customHeight="1">
      <c r="A22" s="41" t="str">
        <f>'Beoordelen open vragen'!A22</f>
        <v>Zie bijlage 6b Kwaliteit.</v>
      </c>
      <c r="B22" s="8"/>
      <c r="C22" s="60" t="s">
        <v>41</v>
      </c>
      <c r="D22" s="61"/>
    </row>
    <row r="23" spans="1:4" ht="20.100000000000001" customHeight="1">
      <c r="A23" s="13"/>
      <c r="B23" s="14"/>
      <c r="C23" s="15"/>
      <c r="D23" s="15"/>
    </row>
    <row r="24" spans="1:4" ht="20.100000000000001" customHeight="1"/>
  </sheetData>
  <sheetProtection algorithmName="SHA-512" hashValue="BA7vGfwUjQGNB8vpgNp5DpEC4OGe5ssqoeOY/w1fHFLb6VHN2sbAvz3MpWrvVBEDJ+/XzW/Pv+NS1U6s0K+a3A==" saltValue="c/JntI1ygwG+q7kR2pe1Uw==" spinCount="100000" sheet="1" objects="1" scenarios="1"/>
  <mergeCells count="22">
    <mergeCell ref="C1:D1"/>
    <mergeCell ref="C2:D2"/>
    <mergeCell ref="C3:D3"/>
    <mergeCell ref="C12:D12"/>
    <mergeCell ref="C10:D10"/>
    <mergeCell ref="C5:D5"/>
    <mergeCell ref="C7:D7"/>
    <mergeCell ref="C9:D9"/>
    <mergeCell ref="C11:D11"/>
    <mergeCell ref="C6:D6"/>
    <mergeCell ref="C8:D8"/>
    <mergeCell ref="C19:D19"/>
    <mergeCell ref="C20:D20"/>
    <mergeCell ref="C21:D21"/>
    <mergeCell ref="C22:D22"/>
    <mergeCell ref="C4:D4"/>
    <mergeCell ref="C14:D14"/>
    <mergeCell ref="C16:D16"/>
    <mergeCell ref="C18:D18"/>
    <mergeCell ref="C13:D13"/>
    <mergeCell ref="C15:D15"/>
    <mergeCell ref="C17:D17"/>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DA325836-304D-BB44-9F94-046E63F7B32B}">
          <x14:formula1>
            <xm:f>'Beoordelen open vragen'!$A$31:$A$36</xm:f>
          </x14:formula1>
          <xm:sqref>C3:D3 C5:D5 C7:D7 C9:D9 C11:D11 C13:D13 C15:D15 C17:D17 C19:D19 C21:D21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E54"/>
  <sheetViews>
    <sheetView showGridLines="0" topLeftCell="A25" zoomScaleNormal="100" workbookViewId="0">
      <selection activeCell="D55" sqref="D55"/>
    </sheetView>
  </sheetViews>
  <sheetFormatPr defaultColWidth="8.85546875" defaultRowHeight="15"/>
  <cols>
    <col min="1" max="1" width="65.7109375" customWidth="1"/>
    <col min="2" max="2" width="15.7109375" customWidth="1"/>
    <col min="3" max="3" width="2" customWidth="1"/>
    <col min="4" max="4" width="26.140625" customWidth="1"/>
    <col min="5" max="5" width="35.7109375" customWidth="1"/>
  </cols>
  <sheetData>
    <row r="1" spans="1:5" ht="39.950000000000003" customHeight="1">
      <c r="A1" s="78" t="s">
        <v>44</v>
      </c>
      <c r="B1" s="79"/>
      <c r="C1" s="4"/>
      <c r="D1" s="80"/>
      <c r="E1" s="80"/>
    </row>
    <row r="2" spans="1:5" ht="27.95" customHeight="1">
      <c r="A2" s="76" t="s">
        <v>39</v>
      </c>
      <c r="B2" s="77"/>
      <c r="C2" s="18"/>
      <c r="D2" s="19" t="str">
        <f>'Beoordelaar 1'!C1</f>
        <v>Inschrijver 1</v>
      </c>
      <c r="E2" s="45" t="s">
        <v>45</v>
      </c>
    </row>
    <row r="3" spans="1:5" ht="20.100000000000001" customHeight="1">
      <c r="A3" s="72" t="str">
        <f>'Beoordelen open vragen'!A3</f>
        <v>6.2.1 	PLAN VAN AANPAK (AANVANG DIENSTVERLENING)</v>
      </c>
      <c r="B3" s="20" t="s">
        <v>46</v>
      </c>
      <c r="C3" s="18"/>
      <c r="D3" s="21" t="str">
        <f>'Beoordelaar 1'!C3</f>
        <v>SCORE</v>
      </c>
      <c r="E3" s="66" t="s">
        <v>47</v>
      </c>
    </row>
    <row r="4" spans="1:5" ht="20.100000000000001" customHeight="1">
      <c r="A4" s="73"/>
      <c r="B4" s="20" t="s">
        <v>48</v>
      </c>
      <c r="C4" s="18"/>
      <c r="D4" s="21" t="str">
        <f>'Beoordelaar 2'!C3</f>
        <v>SCORE</v>
      </c>
      <c r="E4" s="66"/>
    </row>
    <row r="5" spans="1:5" ht="20.100000000000001" customHeight="1">
      <c r="A5" s="73"/>
      <c r="B5" s="20" t="s">
        <v>49</v>
      </c>
      <c r="C5" s="18"/>
      <c r="D5" s="21" t="str">
        <f>'Beoordelaar 3'!C3</f>
        <v>SCORE</v>
      </c>
      <c r="E5" s="66"/>
    </row>
    <row r="6" spans="1:5" ht="20.100000000000001" customHeight="1">
      <c r="A6" s="68" t="s">
        <v>50</v>
      </c>
      <c r="B6" s="69"/>
      <c r="C6" s="18"/>
      <c r="D6" s="22" t="s">
        <v>36</v>
      </c>
      <c r="E6" s="66"/>
    </row>
    <row r="7" spans="1:5" ht="20.100000000000001" customHeight="1">
      <c r="A7" s="70"/>
      <c r="B7" s="71"/>
      <c r="C7" s="23"/>
      <c r="D7" s="46" t="str">
        <f>IF(D6="Uitmuntend","€ 2.500",IF(D6="Goed","€ 1.250",IF(D6="Voldoende","€ 0",IF(D6="Matig","-€ 2.500",IF(D6="Onvoldoende","-€ 10.000"," ")))))</f>
        <v xml:space="preserve"> </v>
      </c>
      <c r="E7" s="67"/>
    </row>
    <row r="8" spans="1:5" ht="20.100000000000001" customHeight="1">
      <c r="A8" s="72" t="str">
        <f>'Beoordelen open vragen'!A5</f>
        <v>6.2.2 	TEVREDENHEID</v>
      </c>
      <c r="B8" s="20" t="str">
        <f>B3</f>
        <v>Beoordelaar 1</v>
      </c>
      <c r="C8" s="18"/>
      <c r="D8" s="21" t="str">
        <f>'Beoordelaar 1'!C5</f>
        <v>SCORE</v>
      </c>
      <c r="E8" s="66" t="s">
        <v>47</v>
      </c>
    </row>
    <row r="9" spans="1:5" ht="20.100000000000001" customHeight="1">
      <c r="A9" s="73"/>
      <c r="B9" s="20" t="str">
        <f>B4</f>
        <v>Beoordelaar 2</v>
      </c>
      <c r="C9" s="18"/>
      <c r="D9" s="21" t="str">
        <f>'Beoordelaar 2'!C5</f>
        <v>SCORE</v>
      </c>
      <c r="E9" s="66"/>
    </row>
    <row r="10" spans="1:5" ht="20.100000000000001" customHeight="1">
      <c r="A10" s="73"/>
      <c r="B10" s="20" t="str">
        <f>B5</f>
        <v>Beoordelaar 3</v>
      </c>
      <c r="C10" s="18"/>
      <c r="D10" s="21" t="str">
        <f>'Beoordelaar 3'!C5</f>
        <v>SCORE</v>
      </c>
      <c r="E10" s="66"/>
    </row>
    <row r="11" spans="1:5" ht="20.100000000000001" customHeight="1">
      <c r="A11" s="68"/>
      <c r="B11" s="69"/>
      <c r="C11" s="18"/>
      <c r="D11" s="22" t="s">
        <v>36</v>
      </c>
      <c r="E11" s="66"/>
    </row>
    <row r="12" spans="1:5" ht="20.100000000000001" customHeight="1">
      <c r="A12" s="70"/>
      <c r="B12" s="71"/>
      <c r="C12" s="23"/>
      <c r="D12" s="46" t="str">
        <f>IF(D11="Uitmuntend","€ 2.500",IF(D11="Goed","€ 1.250",IF(D11="Voldoende","€ 0",IF(D11="Matig","-€ 2.500",IF(D11="Onvoldoende","-€ 10.000"," ")))))</f>
        <v xml:space="preserve"> </v>
      </c>
      <c r="E12" s="67"/>
    </row>
    <row r="13" spans="1:5" ht="20.100000000000001" customHeight="1">
      <c r="A13" s="72" t="str">
        <f>'Beoordelen open vragen'!A7</f>
        <v>6.2.3	 BESCHRIJVING BOEKINGSPROCES</v>
      </c>
      <c r="B13" s="20" t="str">
        <f>B3</f>
        <v>Beoordelaar 1</v>
      </c>
      <c r="C13" s="18"/>
      <c r="D13" s="21" t="str">
        <f>'Beoordelaar 1'!C7</f>
        <v>SCORE</v>
      </c>
      <c r="E13" s="66" t="s">
        <v>47</v>
      </c>
    </row>
    <row r="14" spans="1:5" ht="20.100000000000001" customHeight="1">
      <c r="A14" s="73"/>
      <c r="B14" s="20" t="str">
        <f>B4</f>
        <v>Beoordelaar 2</v>
      </c>
      <c r="C14" s="18"/>
      <c r="D14" s="21" t="str">
        <f>'Beoordelaar 2'!C7</f>
        <v>SCORE</v>
      </c>
      <c r="E14" s="66"/>
    </row>
    <row r="15" spans="1:5" ht="20.100000000000001" customHeight="1">
      <c r="A15" s="73"/>
      <c r="B15" s="20" t="str">
        <f>B5</f>
        <v>Beoordelaar 3</v>
      </c>
      <c r="C15" s="18"/>
      <c r="D15" s="21" t="str">
        <f>'Beoordelaar 3'!C7</f>
        <v>SCORE</v>
      </c>
      <c r="E15" s="66"/>
    </row>
    <row r="16" spans="1:5" ht="20.100000000000001" customHeight="1">
      <c r="A16" s="68" t="s">
        <v>50</v>
      </c>
      <c r="B16" s="69"/>
      <c r="C16" s="18"/>
      <c r="D16" s="22" t="s">
        <v>36</v>
      </c>
      <c r="E16" s="66"/>
    </row>
    <row r="17" spans="1:5" ht="20.100000000000001" customHeight="1">
      <c r="A17" s="70"/>
      <c r="B17" s="71"/>
      <c r="C17" s="23"/>
      <c r="D17" s="46" t="str">
        <f>IF(D16="Uitmuntend","€ 2.500",IF(D16="Goed","€ 1.250",IF(D16="Voldoende","€ 0",IF(D16="Matig","-€ 2.500",IF(D16="Onvoldoende","-€ 10.000"," ")))))</f>
        <v xml:space="preserve"> </v>
      </c>
      <c r="E17" s="67"/>
    </row>
    <row r="18" spans="1:5" ht="20.100000000000001" customHeight="1">
      <c r="A18" s="72" t="str">
        <f>'Beoordelen open vragen'!A9</f>
        <v>6.2.4 	CALAMITEITEN</v>
      </c>
      <c r="B18" s="20" t="str">
        <f>B3</f>
        <v>Beoordelaar 1</v>
      </c>
      <c r="C18" s="18"/>
      <c r="D18" s="21" t="str">
        <f>'Beoordelaar 1'!C9</f>
        <v>SCORE</v>
      </c>
      <c r="E18" s="66" t="s">
        <v>47</v>
      </c>
    </row>
    <row r="19" spans="1:5" ht="20.100000000000001" customHeight="1">
      <c r="A19" s="73"/>
      <c r="B19" s="20" t="str">
        <f>B4</f>
        <v>Beoordelaar 2</v>
      </c>
      <c r="C19" s="18"/>
      <c r="D19" s="21" t="str">
        <f>'Beoordelaar 2'!C9</f>
        <v>SCORE</v>
      </c>
      <c r="E19" s="66"/>
    </row>
    <row r="20" spans="1:5" ht="20.100000000000001" customHeight="1">
      <c r="A20" s="73"/>
      <c r="B20" s="20" t="str">
        <f>B5</f>
        <v>Beoordelaar 3</v>
      </c>
      <c r="C20" s="18"/>
      <c r="D20" s="21" t="str">
        <f>'Beoordelaar 3'!C9</f>
        <v>SCORE</v>
      </c>
      <c r="E20" s="66"/>
    </row>
    <row r="21" spans="1:5" ht="20.100000000000001" customHeight="1">
      <c r="A21" s="68" t="s">
        <v>50</v>
      </c>
      <c r="B21" s="69"/>
      <c r="C21" s="18"/>
      <c r="D21" s="22" t="s">
        <v>36</v>
      </c>
      <c r="E21" s="66"/>
    </row>
    <row r="22" spans="1:5" ht="20.100000000000001" customHeight="1">
      <c r="A22" s="70"/>
      <c r="B22" s="71"/>
      <c r="C22" s="23"/>
      <c r="D22" s="46" t="str">
        <f>IF(D21="Uitmuntend","€ 2.500",IF(D21="Goed","€ 1.250",IF(D21="Voldoende","€ 0",IF(D21="Matig","-€ 2.500",IF(D21="Onvoldoende","UITSLUITING"," ")))))</f>
        <v xml:space="preserve"> </v>
      </c>
      <c r="E22" s="67"/>
    </row>
    <row r="23" spans="1:5" ht="20.100000000000001" customHeight="1">
      <c r="A23" s="72" t="str">
        <f>'Beoordelen open vragen'!A11</f>
        <v>6.2.5	 DUURZAAMHEID</v>
      </c>
      <c r="B23" s="20" t="str">
        <f>B3</f>
        <v>Beoordelaar 1</v>
      </c>
      <c r="C23" s="18"/>
      <c r="D23" s="21" t="str">
        <f>'Beoordelaar 1'!C11</f>
        <v>SCORE</v>
      </c>
      <c r="E23" s="66" t="s">
        <v>47</v>
      </c>
    </row>
    <row r="24" spans="1:5" ht="20.100000000000001" customHeight="1">
      <c r="A24" s="73"/>
      <c r="B24" s="20" t="str">
        <f>B4</f>
        <v>Beoordelaar 2</v>
      </c>
      <c r="C24" s="18"/>
      <c r="D24" s="21" t="str">
        <f>'Beoordelaar 2'!C11</f>
        <v>SCORE</v>
      </c>
      <c r="E24" s="66"/>
    </row>
    <row r="25" spans="1:5" ht="20.100000000000001" customHeight="1">
      <c r="A25" s="73"/>
      <c r="B25" s="20" t="str">
        <f>B5</f>
        <v>Beoordelaar 3</v>
      </c>
      <c r="C25" s="18"/>
      <c r="D25" s="21" t="str">
        <f>'Beoordelaar 3'!C11</f>
        <v>SCORE</v>
      </c>
      <c r="E25" s="66"/>
    </row>
    <row r="26" spans="1:5" ht="19.5" customHeight="1">
      <c r="A26" s="68" t="s">
        <v>50</v>
      </c>
      <c r="B26" s="69"/>
      <c r="C26" s="18"/>
      <c r="D26" s="22" t="s">
        <v>36</v>
      </c>
      <c r="E26" s="66"/>
    </row>
    <row r="27" spans="1:5" ht="20.100000000000001" customHeight="1">
      <c r="A27" s="70"/>
      <c r="B27" s="71"/>
      <c r="C27" s="23"/>
      <c r="D27" s="46" t="str">
        <f>IF(D26="Uitmuntend","€ 2.500",IF(D26="Goed","€ 1.250",IF(D26="Voldoende","€ 0",IF(D26="Matig","-€ 2.500",IF(D26="Onvoldoende","-€ 10.000"," ")))))</f>
        <v xml:space="preserve"> </v>
      </c>
      <c r="E27" s="67"/>
    </row>
    <row r="28" spans="1:5" ht="20.100000000000001" customHeight="1">
      <c r="A28" s="72" t="str">
        <f>'Beoordelen open vragen'!A13</f>
        <v>6.2.6 KOSTEN EN BEREIKBAARHEID VOOR ALLE LEERLINGEN EN STUDENTEN</v>
      </c>
      <c r="B28" s="20" t="str">
        <f>B8</f>
        <v>Beoordelaar 1</v>
      </c>
      <c r="C28" s="18"/>
      <c r="D28" s="21" t="str">
        <f>'Beoordelaar 1'!C13</f>
        <v>SCORE</v>
      </c>
      <c r="E28" s="66" t="s">
        <v>47</v>
      </c>
    </row>
    <row r="29" spans="1:5" ht="20.100000000000001" customHeight="1">
      <c r="A29" s="73"/>
      <c r="B29" s="20" t="str">
        <f>B9</f>
        <v>Beoordelaar 2</v>
      </c>
      <c r="C29" s="18"/>
      <c r="D29" s="21" t="str">
        <f>'Beoordelaar 2'!C13</f>
        <v>SCORE</v>
      </c>
      <c r="E29" s="66"/>
    </row>
    <row r="30" spans="1:5" ht="20.100000000000001" customHeight="1">
      <c r="A30" s="73"/>
      <c r="B30" s="20" t="str">
        <f>B10</f>
        <v>Beoordelaar 3</v>
      </c>
      <c r="C30" s="18"/>
      <c r="D30" s="21" t="str">
        <f>'Beoordelaar 3'!C13</f>
        <v>SCORE</v>
      </c>
      <c r="E30" s="66"/>
    </row>
    <row r="31" spans="1:5" ht="19.5" customHeight="1">
      <c r="A31" s="68" t="s">
        <v>50</v>
      </c>
      <c r="B31" s="69"/>
      <c r="C31" s="18"/>
      <c r="D31" s="22" t="s">
        <v>36</v>
      </c>
      <c r="E31" s="66"/>
    </row>
    <row r="32" spans="1:5" ht="20.100000000000001" customHeight="1">
      <c r="A32" s="70"/>
      <c r="B32" s="71"/>
      <c r="C32" s="23"/>
      <c r="D32" s="46" t="str">
        <f>IF(D31="Uitmuntend","€ 7.500",IF(D31="Goed","€ 3.750",IF(D31="Voldoende","€ 0",IF(D31="Matig","-€ 7.500",IF(D31="Onvoldoende","UITSLUITING"," ")))))</f>
        <v xml:space="preserve"> </v>
      </c>
      <c r="E32" s="67"/>
    </row>
    <row r="33" spans="1:5" ht="20.100000000000001" customHeight="1">
      <c r="A33" s="72" t="str">
        <f>'Beoordelen open vragen'!A15</f>
        <v>6.2.7 CASUS 1: INCORRECTE GEGEVENS OP VISA EN TICKETS</v>
      </c>
      <c r="B33" s="20" t="str">
        <f>B13</f>
        <v>Beoordelaar 1</v>
      </c>
      <c r="C33" s="18"/>
      <c r="D33" s="21" t="str">
        <f>'Beoordelaar 1'!C15</f>
        <v>SCORE</v>
      </c>
      <c r="E33" s="66" t="s">
        <v>47</v>
      </c>
    </row>
    <row r="34" spans="1:5" ht="20.100000000000001" customHeight="1">
      <c r="A34" s="73"/>
      <c r="B34" s="20" t="str">
        <f>B14</f>
        <v>Beoordelaar 2</v>
      </c>
      <c r="C34" s="18"/>
      <c r="D34" s="21" t="str">
        <f>'Beoordelaar 2'!C15</f>
        <v>SCORE</v>
      </c>
      <c r="E34" s="66"/>
    </row>
    <row r="35" spans="1:5" ht="20.100000000000001" customHeight="1">
      <c r="A35" s="73"/>
      <c r="B35" s="20" t="str">
        <f>B15</f>
        <v>Beoordelaar 3</v>
      </c>
      <c r="C35" s="18"/>
      <c r="D35" s="21" t="str">
        <f>'Beoordelaar 3'!C15</f>
        <v>SCORE</v>
      </c>
      <c r="E35" s="66"/>
    </row>
    <row r="36" spans="1:5" ht="19.5" customHeight="1">
      <c r="A36" s="68" t="s">
        <v>50</v>
      </c>
      <c r="B36" s="69"/>
      <c r="C36" s="18"/>
      <c r="D36" s="22" t="s">
        <v>36</v>
      </c>
      <c r="E36" s="66"/>
    </row>
    <row r="37" spans="1:5" ht="20.100000000000001" customHeight="1">
      <c r="A37" s="70"/>
      <c r="B37" s="71"/>
      <c r="C37" s="23"/>
      <c r="D37" s="46" t="str">
        <f>IF(D36="Uitmuntend","€ 7.500",IF(D36="Goed","€ 3.750",IF(D36="Voldoende","€ 0",IF(D36="Matig","-€ 7.500",IF(D36="Onvoldoende","UITSLUITING"," ")))))</f>
        <v xml:space="preserve"> </v>
      </c>
      <c r="E37" s="67"/>
    </row>
    <row r="38" spans="1:5" ht="20.100000000000001" customHeight="1">
      <c r="A38" s="72" t="str">
        <f>'Beoordelen open vragen'!A17</f>
        <v>6.2.8 CASUS 2: COMPLEXE REIS DIVERSE LANDEN EN BESMETTINGEN</v>
      </c>
      <c r="B38" s="20" t="str">
        <f>B18</f>
        <v>Beoordelaar 1</v>
      </c>
      <c r="C38" s="18"/>
      <c r="D38" s="21" t="str">
        <f>'Beoordelaar 1'!C17</f>
        <v>SCORE</v>
      </c>
      <c r="E38" s="66" t="s">
        <v>47</v>
      </c>
    </row>
    <row r="39" spans="1:5" ht="20.100000000000001" customHeight="1">
      <c r="A39" s="73"/>
      <c r="B39" s="20" t="str">
        <f>B19</f>
        <v>Beoordelaar 2</v>
      </c>
      <c r="C39" s="18"/>
      <c r="D39" s="21" t="str">
        <f>'Beoordelaar 2'!C17</f>
        <v>SCORE</v>
      </c>
      <c r="E39" s="66"/>
    </row>
    <row r="40" spans="1:5" ht="20.100000000000001" customHeight="1">
      <c r="A40" s="73"/>
      <c r="B40" s="20" t="str">
        <f>B20</f>
        <v>Beoordelaar 3</v>
      </c>
      <c r="C40" s="18"/>
      <c r="D40" s="21" t="str">
        <f>'Beoordelaar 3'!C17</f>
        <v>SCORE</v>
      </c>
      <c r="E40" s="66"/>
    </row>
    <row r="41" spans="1:5" ht="19.5" customHeight="1">
      <c r="A41" s="68" t="s">
        <v>50</v>
      </c>
      <c r="B41" s="69"/>
      <c r="C41" s="18"/>
      <c r="D41" s="22" t="s">
        <v>36</v>
      </c>
      <c r="E41" s="66"/>
    </row>
    <row r="42" spans="1:5" ht="20.100000000000001" customHeight="1">
      <c r="A42" s="70"/>
      <c r="B42" s="71"/>
      <c r="C42" s="23"/>
      <c r="D42" s="46" t="str">
        <f>IF(D41="Uitmuntend","€ 7.500",IF(D41="Goed","€ 3.750",IF(D41="Voldoende","€ 0",IF(D41="Matig","-€ 7.500",IF(D41="Onvoldoende","UITSLUITING"," ")))))</f>
        <v xml:space="preserve"> </v>
      </c>
      <c r="E42" s="67"/>
    </row>
    <row r="43" spans="1:5" ht="20.100000000000001" customHeight="1">
      <c r="A43" s="72" t="str">
        <f>'Beoordelen open vragen'!A19</f>
        <v>6.2.9 CASUS 3: COMPLEXE RIES INCLUSIEF DOMESTIC FLIGHTS</v>
      </c>
      <c r="B43" s="20" t="str">
        <f>B23</f>
        <v>Beoordelaar 1</v>
      </c>
      <c r="C43" s="18"/>
      <c r="D43" s="21" t="str">
        <f>'Beoordelaar 1'!C19</f>
        <v>SCORE</v>
      </c>
      <c r="E43" s="66" t="s">
        <v>47</v>
      </c>
    </row>
    <row r="44" spans="1:5" ht="20.100000000000001" customHeight="1">
      <c r="A44" s="73"/>
      <c r="B44" s="20" t="str">
        <f>B24</f>
        <v>Beoordelaar 2</v>
      </c>
      <c r="C44" s="18"/>
      <c r="D44" s="21" t="str">
        <f>'Beoordelaar 2'!C19</f>
        <v>SCORE</v>
      </c>
      <c r="E44" s="66"/>
    </row>
    <row r="45" spans="1:5" ht="20.100000000000001" customHeight="1">
      <c r="A45" s="73"/>
      <c r="B45" s="20" t="str">
        <f>B25</f>
        <v>Beoordelaar 3</v>
      </c>
      <c r="C45" s="18"/>
      <c r="D45" s="21" t="str">
        <f>'Beoordelaar 3'!C19</f>
        <v>SCORE</v>
      </c>
      <c r="E45" s="66"/>
    </row>
    <row r="46" spans="1:5" ht="19.5" customHeight="1">
      <c r="A46" s="68" t="s">
        <v>50</v>
      </c>
      <c r="B46" s="69"/>
      <c r="C46" s="18"/>
      <c r="D46" s="22" t="s">
        <v>36</v>
      </c>
      <c r="E46" s="66"/>
    </row>
    <row r="47" spans="1:5" ht="20.100000000000001" customHeight="1">
      <c r="A47" s="70"/>
      <c r="B47" s="71"/>
      <c r="C47" s="23"/>
      <c r="D47" s="46" t="str">
        <f>IF(D46="Uitmuntend","€ 7.500",IF(D46="Goed","€ 3.750",IF(D46="Voldoende","€ 0",IF(D46="Matig","-€ 7.500",IF(D46="Onvoldoende","UITSLUITING"," ")))))</f>
        <v xml:space="preserve"> </v>
      </c>
      <c r="E47" s="67"/>
    </row>
    <row r="48" spans="1:5" ht="20.100000000000001" customHeight="1">
      <c r="A48" s="72" t="str">
        <f>'Beoordelen open vragen'!A21</f>
        <v>6.2.10 CASUS 4: VLUCHT GECANCELD</v>
      </c>
      <c r="B48" s="20" t="str">
        <f>B28</f>
        <v>Beoordelaar 1</v>
      </c>
      <c r="C48" s="18"/>
      <c r="D48" s="21" t="str">
        <f>'Beoordelaar 1'!C21</f>
        <v>SCORE</v>
      </c>
      <c r="E48" s="66" t="s">
        <v>47</v>
      </c>
    </row>
    <row r="49" spans="1:5" ht="20.100000000000001" customHeight="1">
      <c r="A49" s="73"/>
      <c r="B49" s="20" t="str">
        <f>B29</f>
        <v>Beoordelaar 2</v>
      </c>
      <c r="C49" s="18"/>
      <c r="D49" s="21" t="str">
        <f>'Beoordelaar 2'!C21</f>
        <v>SCORE</v>
      </c>
      <c r="E49" s="66"/>
    </row>
    <row r="50" spans="1:5" ht="20.100000000000001" customHeight="1">
      <c r="A50" s="73"/>
      <c r="B50" s="20" t="str">
        <f>B30</f>
        <v>Beoordelaar 3</v>
      </c>
      <c r="C50" s="18"/>
      <c r="D50" s="21" t="str">
        <f>'Beoordelaar 3'!C21</f>
        <v>SCORE</v>
      </c>
      <c r="E50" s="66"/>
    </row>
    <row r="51" spans="1:5" ht="19.5" customHeight="1">
      <c r="A51" s="68" t="s">
        <v>50</v>
      </c>
      <c r="B51" s="69"/>
      <c r="C51" s="18"/>
      <c r="D51" s="22" t="s">
        <v>36</v>
      </c>
      <c r="E51" s="66"/>
    </row>
    <row r="52" spans="1:5" ht="20.100000000000001" customHeight="1">
      <c r="A52" s="70"/>
      <c r="B52" s="71"/>
      <c r="C52" s="23"/>
      <c r="D52" s="46" t="str">
        <f>IF(D51="Uitmuntend","€ 7.500",IF(D51="Goed","€ 3.750",IF(D51="Voldoende","€ 0",IF(D51="Matig","-€ 7.500",IF(D51="Onvoldoende","UITSLUITING"," ")))))</f>
        <v xml:space="preserve"> </v>
      </c>
      <c r="E52" s="67"/>
    </row>
    <row r="53" spans="1:5" ht="20.100000000000001" customHeight="1">
      <c r="A53" s="24"/>
      <c r="B53" s="24"/>
      <c r="C53" s="25"/>
      <c r="D53" s="25"/>
      <c r="E53" s="25"/>
    </row>
    <row r="54" spans="1:5" s="3" customFormat="1" ht="27.95" customHeight="1">
      <c r="A54" s="74" t="s">
        <v>51</v>
      </c>
      <c r="B54" s="75"/>
      <c r="C54" s="23"/>
      <c r="D54" s="39" t="e">
        <f>D7+D12+D17+D22+D27+D32+D37+D42+D47+D52</f>
        <v>#VALUE!</v>
      </c>
      <c r="E54" s="40"/>
    </row>
  </sheetData>
  <sheetProtection algorithmName="SHA-512" hashValue="HZXOw/lgYPmUGG/Wd0L9ChXcC9B5uPuiy/WjTYK3eKNw0Bz3A3PMVIzVEA3T2wxvNlBToC40dCkDrtj8Wpp8ZQ==" saltValue="lEcHihBOWbHkxmWQmKs+hg==" spinCount="100000" sheet="1" objects="1" scenarios="1"/>
  <mergeCells count="44">
    <mergeCell ref="E38:E42"/>
    <mergeCell ref="A42:B42"/>
    <mergeCell ref="E28:E32"/>
    <mergeCell ref="A31:B31"/>
    <mergeCell ref="A32:B32"/>
    <mergeCell ref="A33:A35"/>
    <mergeCell ref="E33:E37"/>
    <mergeCell ref="A41:B41"/>
    <mergeCell ref="E13:E17"/>
    <mergeCell ref="E18:E22"/>
    <mergeCell ref="E23:E27"/>
    <mergeCell ref="A36:B36"/>
    <mergeCell ref="A16:B16"/>
    <mergeCell ref="A13:A15"/>
    <mergeCell ref="A17:B17"/>
    <mergeCell ref="A18:A20"/>
    <mergeCell ref="A2:B2"/>
    <mergeCell ref="A1:B1"/>
    <mergeCell ref="D1:E1"/>
    <mergeCell ref="A11:B11"/>
    <mergeCell ref="A12:B12"/>
    <mergeCell ref="A7:B7"/>
    <mergeCell ref="A3:A5"/>
    <mergeCell ref="A8:A10"/>
    <mergeCell ref="E3:E7"/>
    <mergeCell ref="E8:E12"/>
    <mergeCell ref="A6:B6"/>
    <mergeCell ref="A54:B54"/>
    <mergeCell ref="A26:B26"/>
    <mergeCell ref="A21:B21"/>
    <mergeCell ref="A22:B22"/>
    <mergeCell ref="A27:B27"/>
    <mergeCell ref="A23:A25"/>
    <mergeCell ref="A28:A30"/>
    <mergeCell ref="A37:B37"/>
    <mergeCell ref="A38:A40"/>
    <mergeCell ref="A43:A45"/>
    <mergeCell ref="E43:E47"/>
    <mergeCell ref="A46:B46"/>
    <mergeCell ref="A47:B47"/>
    <mergeCell ref="A48:A50"/>
    <mergeCell ref="E48:E52"/>
    <mergeCell ref="A51:B51"/>
    <mergeCell ref="A52:B52"/>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errorStyle="warning" allowBlank="1" showErrorMessage="1" xr:uid="{C578A1AE-0BD0-D542-AC3A-7A93C3F18D58}">
          <x14:formula1>
            <xm:f>'Beoordelen open vragen'!$A$31:$A$36</xm:f>
          </x14:formula1>
          <xm:sqref>D6 D11 D16 D21 D26 D31 D36 D41 D46 D51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C18"/>
  <sheetViews>
    <sheetView showGridLines="0" tabSelected="1" zoomScaleNormal="100" workbookViewId="0">
      <selection activeCell="C8" sqref="C8"/>
    </sheetView>
  </sheetViews>
  <sheetFormatPr defaultColWidth="11.42578125" defaultRowHeight="15"/>
  <cols>
    <col min="1" max="1" width="96.42578125" customWidth="1"/>
    <col min="2" max="2" width="2.85546875" customWidth="1"/>
    <col min="3" max="3" width="28.85546875" customWidth="1"/>
  </cols>
  <sheetData>
    <row r="1" spans="1:3" ht="30" customHeight="1">
      <c r="A1" s="26" t="s">
        <v>52</v>
      </c>
      <c r="B1" s="27"/>
      <c r="C1" s="28"/>
    </row>
    <row r="2" spans="1:3" ht="30" customHeight="1">
      <c r="A2" s="29" t="s">
        <v>53</v>
      </c>
      <c r="B2" s="27"/>
      <c r="C2" s="30" t="str">
        <f>'Beoordelaar 1'!C1:D1</f>
        <v>Inschrijver 1</v>
      </c>
    </row>
    <row r="3" spans="1:3" s="2" customFormat="1" ht="35.1" customHeight="1">
      <c r="A3" s="31" t="s">
        <v>54</v>
      </c>
      <c r="B3" s="27"/>
      <c r="C3" s="32" t="e">
        <f>Consensus!D54</f>
        <v>#VALUE!</v>
      </c>
    </row>
    <row r="4" spans="1:3" ht="30" customHeight="1">
      <c r="A4" s="33" t="s">
        <v>55</v>
      </c>
      <c r="B4" s="27"/>
      <c r="C4" s="34" t="e">
        <f>C3</f>
        <v>#VALUE!</v>
      </c>
    </row>
    <row r="5" spans="1:3" ht="15" customHeight="1"/>
    <row r="6" spans="1:3" ht="30" customHeight="1">
      <c r="A6" s="35" t="s">
        <v>56</v>
      </c>
      <c r="B6" s="27"/>
      <c r="C6" s="36">
        <v>0</v>
      </c>
    </row>
    <row r="8" spans="1:3" ht="30" customHeight="1">
      <c r="A8" s="37" t="s">
        <v>57</v>
      </c>
      <c r="B8" s="27"/>
      <c r="C8" s="38" t="e">
        <f>C6-C4</f>
        <v>#VALUE!</v>
      </c>
    </row>
    <row r="15" spans="1:3" ht="15.95">
      <c r="C15" s="6"/>
    </row>
    <row r="16" spans="1:3" ht="15.95">
      <c r="C16" s="6"/>
    </row>
    <row r="17" spans="3:3" ht="15.95">
      <c r="C17" s="6"/>
    </row>
    <row r="18" spans="3:3" ht="15.95">
      <c r="C18" s="6"/>
    </row>
  </sheetData>
  <sheetProtection algorithmName="SHA-512" hashValue="0J0/Xuf5eWu+v9sZPqiTKx87GgVrYh/4U+rP8n+0XJ5PoSKCg5ulW2nfqtG7qjL7NDL+jwPljLH66xNa+Z9C7A==" saltValue="nxBmSLbxiQ1UXLBz9W9Cn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719E048D3F074DA054CA896A86D284" ma:contentTypeVersion="2" ma:contentTypeDescription="Een nieuw document maken." ma:contentTypeScope="" ma:versionID="2eece4ff55bb987b282bccb6d372e9e3">
  <xsd:schema xmlns:xsd="http://www.w3.org/2001/XMLSchema" xmlns:xs="http://www.w3.org/2001/XMLSchema" xmlns:p="http://schemas.microsoft.com/office/2006/metadata/properties" xmlns:ns2="f54f3d12-6714-4d85-a2a8-5b917b2afbe6" targetNamespace="http://schemas.microsoft.com/office/2006/metadata/properties" ma:root="true" ma:fieldsID="856e6f5fee3cc5f339af5ab06aea699a" ns2:_="">
    <xsd:import namespace="f54f3d12-6714-4d85-a2a8-5b917b2afb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f3d12-6714-4d85-a2a8-5b917b2afb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9892D2-4438-499B-9246-2A1FA7997721}"/>
</file>

<file path=customXml/itemProps2.xml><?xml version="1.0" encoding="utf-8"?>
<ds:datastoreItem xmlns:ds="http://schemas.openxmlformats.org/officeDocument/2006/customXml" ds:itemID="{B6DF53B3-87B5-41E4-A58E-C5359F8BCF98}"/>
</file>

<file path=customXml/itemProps3.xml><?xml version="1.0" encoding="utf-8"?>
<ds:datastoreItem xmlns:ds="http://schemas.openxmlformats.org/officeDocument/2006/customXml" ds:itemID="{0C4FC8F7-6D6F-4EE1-B037-88C17EB908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25-6</dc:description>
  <cp:lastModifiedBy>René Hutten</cp:lastModifiedBy>
  <cp:revision/>
  <dcterms:created xsi:type="dcterms:W3CDTF">2006-09-16T00:00:00Z</dcterms:created>
  <dcterms:modified xsi:type="dcterms:W3CDTF">2022-03-21T09:10:02Z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0x01010078719E048D3F074DA054CA896A86D284</vt:lpwstr>
  </property>
</Properties>
</file>