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Mijn documenten\Bureau LCH\Duurzame Verwerking\Deelproject 5 - Fase 3\"/>
    </mc:Choice>
  </mc:AlternateContent>
  <xr:revisionPtr revIDLastSave="0" documentId="13_ncr:1_{EA949A97-0967-46C9-8A65-49467976386E}" xr6:coauthVersionLast="47" xr6:coauthVersionMax="47" xr10:uidLastSave="{00000000-0000-0000-0000-000000000000}"/>
  <bookViews>
    <workbookView xWindow="-108" yWindow="-108" windowWidth="23256" windowHeight="12576" xr2:uid="{1CDB9AD4-3369-4ED3-8117-224EFBAC311E}"/>
  </bookViews>
  <sheets>
    <sheet name="Pallet per locati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9" i="1" l="1"/>
  <c r="C26" i="1"/>
  <c r="D26" i="1"/>
  <c r="H12" i="1"/>
  <c r="H8" i="1"/>
  <c r="H7" i="1"/>
  <c r="I34" i="1"/>
  <c r="I33" i="1"/>
  <c r="I32" i="1"/>
  <c r="I31" i="1"/>
  <c r="I30" i="1"/>
  <c r="G17" i="1"/>
  <c r="G16" i="1"/>
  <c r="G15" i="1"/>
  <c r="G14" i="1"/>
  <c r="G13" i="1"/>
  <c r="G23" i="1"/>
  <c r="I23" i="1" s="1"/>
  <c r="G24" i="1"/>
  <c r="I24" i="1" s="1"/>
  <c r="G25" i="1"/>
  <c r="I25" i="1" s="1"/>
  <c r="G26" i="1"/>
  <c r="G27" i="1"/>
  <c r="I27" i="1" s="1"/>
  <c r="G28" i="1"/>
  <c r="I28" i="1" s="1"/>
  <c r="G29" i="1"/>
  <c r="I29" i="1" s="1"/>
  <c r="I26" i="1" l="1"/>
  <c r="I35" i="1" s="1"/>
  <c r="I7" i="1" l="1"/>
  <c r="I8" i="1"/>
  <c r="I9" i="1"/>
  <c r="I10" i="1"/>
  <c r="I11" i="1"/>
  <c r="I12" i="1"/>
  <c r="I13" i="1"/>
  <c r="I14" i="1"/>
  <c r="I15" i="1"/>
  <c r="I16" i="1"/>
  <c r="I17" i="1"/>
  <c r="E6" i="1"/>
  <c r="H35" i="1"/>
  <c r="G35" i="1"/>
  <c r="F35" i="1"/>
  <c r="E35" i="1"/>
  <c r="D35" i="1"/>
  <c r="C35" i="1"/>
  <c r="I6" i="1" l="1"/>
  <c r="E18" i="1" l="1"/>
  <c r="G18" i="1"/>
  <c r="D18" i="1"/>
  <c r="C18" i="1"/>
  <c r="F18" i="1" l="1"/>
  <c r="I18" i="1"/>
</calcChain>
</file>

<file path=xl/sharedStrings.xml><?xml version="1.0" encoding="utf-8"?>
<sst xmlns="http://schemas.openxmlformats.org/spreadsheetml/2006/main" count="85" uniqueCount="43">
  <si>
    <t>Aantal pallets</t>
  </si>
  <si>
    <t>Locaties</t>
  </si>
  <si>
    <t>Postcode</t>
  </si>
  <si>
    <t>Eindtotaal</t>
  </si>
  <si>
    <t>Dienstverlener 1 - Loc 1</t>
  </si>
  <si>
    <t>5657 EZ, Eindhoven</t>
  </si>
  <si>
    <t>Dienstverlener 2 - Loc 1</t>
  </si>
  <si>
    <t>6678 PJ, Oosterhout (gld.)</t>
  </si>
  <si>
    <t>Dienstverlener 2 - Loc 2</t>
  </si>
  <si>
    <t>6641 TK, Beuningen</t>
  </si>
  <si>
    <t>Dienstverlener 3 - Loc 1</t>
  </si>
  <si>
    <t>Dienstverlener 3 - Loc 2</t>
  </si>
  <si>
    <t>Dienstverlener 3 - Loc 3</t>
  </si>
  <si>
    <t>Dienstverlener 3 - Loc 4</t>
  </si>
  <si>
    <t>Bijlage 8 - Overzicht aantal pallets per locatie</t>
  </si>
  <si>
    <t>Dienstverlener 3 - Loc 5</t>
  </si>
  <si>
    <t>Dienstverlener 2 - Loc 3</t>
  </si>
  <si>
    <t>5298 RM, Venlo</t>
  </si>
  <si>
    <t>Perceel 1</t>
  </si>
  <si>
    <t>Perceel 2</t>
  </si>
  <si>
    <t>Perceel 3</t>
  </si>
  <si>
    <t>Perceel 4</t>
  </si>
  <si>
    <t>Perceel 5</t>
  </si>
  <si>
    <t>Perceel 6</t>
  </si>
  <si>
    <t>Mondmaskers</t>
  </si>
  <si>
    <t>Handschoenen</t>
  </si>
  <si>
    <t>Overig LCH</t>
  </si>
  <si>
    <t>Zelftesten-1</t>
  </si>
  <si>
    <t>Zelftesten-2</t>
  </si>
  <si>
    <t>Overig DT</t>
  </si>
  <si>
    <t>Dienstverlener 1 - Loc 2</t>
  </si>
  <si>
    <t>Dienstverlener 1 - Loc 3</t>
  </si>
  <si>
    <t>Vaste gedeelte</t>
  </si>
  <si>
    <t>Optionele gedeelte</t>
  </si>
  <si>
    <t>5704 RB, Helmond</t>
  </si>
  <si>
    <t>5347 KW, Oss</t>
  </si>
  <si>
    <t>Dienstverlener 2 - Loc 4</t>
  </si>
  <si>
    <t>6718 XN, Ede</t>
  </si>
  <si>
    <t>3641 RM, Mijdrecht</t>
  </si>
  <si>
    <t>3199 LJ, Maasvlakte</t>
  </si>
  <si>
    <t>3199 LL, Maasvlakte</t>
  </si>
  <si>
    <t>4791 RX, Klundert</t>
  </si>
  <si>
    <t>5928 NX, Venlo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</si>
</sst>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name val="Calibri"/>
      <family val="2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41">
    <xf numFmtId="0" fontId="0" fillId="0" borderId="0" xfId="0"/>
    <xf numFmtId="0" fontId="2" fillId="2" borderId="4" xfId="0" applyFont="1" applyFill="1" applyBorder="1"/>
    <xf numFmtId="0" fontId="2" fillId="2" borderId="5" xfId="0" applyFont="1" applyFill="1" applyBorder="1"/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/>
    <xf numFmtId="0" fontId="2" fillId="2" borderId="7" xfId="0" applyFont="1" applyFill="1" applyBorder="1"/>
    <xf numFmtId="0" fontId="2" fillId="2" borderId="8" xfId="0" applyFont="1" applyFill="1" applyBorder="1"/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/>
    <xf numFmtId="0" fontId="2" fillId="2" borderId="1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3" fontId="2" fillId="2" borderId="2" xfId="0" applyNumberFormat="1" applyFont="1" applyFill="1" applyBorder="1" applyAlignment="1">
      <alignment horizontal="center" vertical="center"/>
    </xf>
    <xf numFmtId="3" fontId="2" fillId="2" borderId="3" xfId="1" applyNumberFormat="1" applyFont="1" applyFill="1" applyBorder="1" applyAlignment="1">
      <alignment horizontal="center" vertical="center"/>
    </xf>
    <xf numFmtId="0" fontId="0" fillId="3" borderId="4" xfId="0" applyFill="1" applyBorder="1"/>
    <xf numFmtId="0" fontId="3" fillId="3" borderId="5" xfId="0" applyFont="1" applyFill="1" applyBorder="1"/>
    <xf numFmtId="3" fontId="3" fillId="3" borderId="5" xfId="0" applyNumberFormat="1" applyFont="1" applyFill="1" applyBorder="1" applyAlignment="1">
      <alignment horizontal="center"/>
    </xf>
    <xf numFmtId="3" fontId="0" fillId="3" borderId="5" xfId="0" applyNumberFormat="1" applyFill="1" applyBorder="1" applyAlignment="1">
      <alignment horizontal="center"/>
    </xf>
    <xf numFmtId="0" fontId="0" fillId="3" borderId="10" xfId="0" applyFill="1" applyBorder="1"/>
    <xf numFmtId="0" fontId="3" fillId="3" borderId="0" xfId="0" applyFont="1" applyFill="1" applyBorder="1"/>
    <xf numFmtId="3" fontId="3" fillId="3" borderId="0" xfId="0" applyNumberFormat="1" applyFont="1" applyFill="1" applyBorder="1" applyAlignment="1">
      <alignment horizontal="center"/>
    </xf>
    <xf numFmtId="3" fontId="0" fillId="3" borderId="0" xfId="0" applyNumberFormat="1" applyFill="1" applyBorder="1" applyAlignment="1">
      <alignment horizontal="center"/>
    </xf>
    <xf numFmtId="3" fontId="0" fillId="3" borderId="11" xfId="0" applyNumberFormat="1" applyFill="1" applyBorder="1" applyAlignment="1">
      <alignment horizontal="center"/>
    </xf>
    <xf numFmtId="0" fontId="3" fillId="3" borderId="10" xfId="0" applyFont="1" applyFill="1" applyBorder="1"/>
    <xf numFmtId="0" fontId="0" fillId="3" borderId="7" xfId="0" applyFill="1" applyBorder="1"/>
    <xf numFmtId="0" fontId="3" fillId="3" borderId="8" xfId="0" applyFont="1" applyFill="1" applyBorder="1"/>
    <xf numFmtId="3" fontId="3" fillId="3" borderId="8" xfId="0" applyNumberFormat="1" applyFont="1" applyFill="1" applyBorder="1" applyAlignment="1">
      <alignment horizontal="center"/>
    </xf>
    <xf numFmtId="3" fontId="0" fillId="3" borderId="8" xfId="0" applyNumberFormat="1" applyFill="1" applyBorder="1" applyAlignment="1">
      <alignment horizontal="center"/>
    </xf>
    <xf numFmtId="0" fontId="0" fillId="3" borderId="0" xfId="0" applyFill="1"/>
    <xf numFmtId="0" fontId="6" fillId="3" borderId="0" xfId="0" applyFont="1" applyFill="1" applyBorder="1"/>
    <xf numFmtId="0" fontId="6" fillId="3" borderId="0" xfId="0" applyFont="1" applyFill="1"/>
    <xf numFmtId="3" fontId="7" fillId="3" borderId="0" xfId="0" applyNumberFormat="1" applyFont="1" applyFill="1" applyBorder="1" applyAlignment="1">
      <alignment horizontal="center"/>
    </xf>
    <xf numFmtId="3" fontId="0" fillId="0" borderId="0" xfId="0" applyNumberFormat="1" applyAlignment="1">
      <alignment horizontal="center"/>
    </xf>
    <xf numFmtId="0" fontId="0" fillId="0" borderId="0" xfId="0" applyFill="1"/>
    <xf numFmtId="3" fontId="0" fillId="0" borderId="0" xfId="0" applyNumberFormat="1" applyFill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1" fillId="3" borderId="0" xfId="0" applyFont="1" applyFill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3" fontId="2" fillId="3" borderId="0" xfId="1" applyNumberFormat="1" applyFont="1" applyFill="1" applyBorder="1" applyAlignment="1">
      <alignment horizontal="center" vertical="center"/>
    </xf>
  </cellXfs>
  <cellStyles count="2">
    <cellStyle name="Komma" xfId="1" builtinId="3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182AE7-8EB8-4D9F-8313-46ECC79E41E8}">
  <sheetPr>
    <pageSetUpPr fitToPage="1"/>
  </sheetPr>
  <dimension ref="A1:J42"/>
  <sheetViews>
    <sheetView tabSelected="1" zoomScale="90" zoomScaleNormal="90" workbookViewId="0">
      <selection activeCell="D29" sqref="D29"/>
    </sheetView>
  </sheetViews>
  <sheetFormatPr defaultColWidth="0" defaultRowHeight="14.4" zeroHeight="1" x14ac:dyDescent="0.3"/>
  <cols>
    <col min="1" max="1" width="22" bestFit="1" customWidth="1"/>
    <col min="2" max="2" width="24.109375" bestFit="1" customWidth="1"/>
    <col min="3" max="8" width="14.33203125" customWidth="1"/>
    <col min="9" max="9" width="9.5546875" bestFit="1" customWidth="1"/>
    <col min="10" max="10" width="9.5546875" style="32" customWidth="1"/>
    <col min="11" max="16384" width="8.88671875" hidden="1"/>
  </cols>
  <sheetData>
    <row r="1" spans="1:10" x14ac:dyDescent="0.3">
      <c r="A1" s="37" t="s">
        <v>14</v>
      </c>
      <c r="B1" s="27"/>
      <c r="C1" s="27"/>
      <c r="D1" s="27"/>
      <c r="E1" s="27"/>
      <c r="F1" s="27"/>
      <c r="G1" s="27"/>
      <c r="H1" s="27"/>
      <c r="I1" s="27"/>
      <c r="J1" s="27"/>
    </row>
    <row r="2" spans="1:10" x14ac:dyDescent="0.3">
      <c r="A2" s="37"/>
      <c r="B2" s="27"/>
      <c r="C2" s="27"/>
      <c r="D2" s="27"/>
      <c r="E2" s="27"/>
      <c r="F2" s="27"/>
      <c r="G2" s="27"/>
      <c r="H2" s="27"/>
      <c r="I2" s="27"/>
      <c r="J2" s="27"/>
    </row>
    <row r="3" spans="1:10" x14ac:dyDescent="0.3">
      <c r="A3" s="34" t="s">
        <v>32</v>
      </c>
      <c r="B3" s="35"/>
      <c r="C3" s="35"/>
      <c r="D3" s="35"/>
      <c r="E3" s="35"/>
      <c r="F3" s="35"/>
      <c r="G3" s="35"/>
      <c r="H3" s="35"/>
      <c r="I3" s="36"/>
      <c r="J3" s="38"/>
    </row>
    <row r="4" spans="1:10" x14ac:dyDescent="0.3">
      <c r="A4" s="1" t="s">
        <v>0</v>
      </c>
      <c r="B4" s="2"/>
      <c r="C4" s="3" t="s">
        <v>18</v>
      </c>
      <c r="D4" s="3" t="s">
        <v>19</v>
      </c>
      <c r="E4" s="3" t="s">
        <v>20</v>
      </c>
      <c r="F4" s="3" t="s">
        <v>21</v>
      </c>
      <c r="G4" s="3" t="s">
        <v>22</v>
      </c>
      <c r="H4" s="3" t="s">
        <v>23</v>
      </c>
      <c r="I4" s="4"/>
      <c r="J4" s="39"/>
    </row>
    <row r="5" spans="1:10" x14ac:dyDescent="0.3">
      <c r="A5" s="5" t="s">
        <v>1</v>
      </c>
      <c r="B5" s="6" t="s">
        <v>2</v>
      </c>
      <c r="C5" s="7" t="s">
        <v>24</v>
      </c>
      <c r="D5" s="7" t="s">
        <v>25</v>
      </c>
      <c r="E5" s="7" t="s">
        <v>26</v>
      </c>
      <c r="F5" s="7" t="s">
        <v>27</v>
      </c>
      <c r="G5" s="7" t="s">
        <v>28</v>
      </c>
      <c r="H5" s="7" t="s">
        <v>29</v>
      </c>
      <c r="I5" s="8" t="s">
        <v>3</v>
      </c>
      <c r="J5" s="39"/>
    </row>
    <row r="6" spans="1:10" x14ac:dyDescent="0.3">
      <c r="A6" s="13" t="s">
        <v>4</v>
      </c>
      <c r="B6" s="14" t="s">
        <v>5</v>
      </c>
      <c r="C6" s="15">
        <v>1452</v>
      </c>
      <c r="D6" s="15">
        <v>366</v>
      </c>
      <c r="E6" s="15">
        <f>27+150</f>
        <v>177</v>
      </c>
      <c r="F6" s="15">
        <v>903</v>
      </c>
      <c r="G6" s="16">
        <v>0</v>
      </c>
      <c r="H6" s="16">
        <v>1766</v>
      </c>
      <c r="I6" s="21">
        <f>SUM(C6:H6)</f>
        <v>4664</v>
      </c>
      <c r="J6" s="20"/>
    </row>
    <row r="7" spans="1:10" x14ac:dyDescent="0.3">
      <c r="A7" s="17" t="s">
        <v>30</v>
      </c>
      <c r="B7" s="29" t="s">
        <v>34</v>
      </c>
      <c r="C7" s="19">
        <v>0</v>
      </c>
      <c r="D7" s="19">
        <v>0</v>
      </c>
      <c r="E7" s="19">
        <v>0</v>
      </c>
      <c r="F7" s="19">
        <v>0</v>
      </c>
      <c r="G7" s="30">
        <v>0</v>
      </c>
      <c r="H7" s="30">
        <f>1132-H24</f>
        <v>849</v>
      </c>
      <c r="I7" s="21">
        <f t="shared" ref="I7:I17" si="0">SUM(C7:H7)</f>
        <v>849</v>
      </c>
      <c r="J7" s="20"/>
    </row>
    <row r="8" spans="1:10" x14ac:dyDescent="0.3">
      <c r="A8" s="17" t="s">
        <v>31</v>
      </c>
      <c r="B8" s="28" t="s">
        <v>35</v>
      </c>
      <c r="C8" s="19">
        <v>0</v>
      </c>
      <c r="D8" s="19">
        <v>0</v>
      </c>
      <c r="E8" s="19">
        <v>0</v>
      </c>
      <c r="F8" s="19">
        <v>0</v>
      </c>
      <c r="G8" s="30">
        <v>0</v>
      </c>
      <c r="H8" s="30">
        <f>292-H25</f>
        <v>219</v>
      </c>
      <c r="I8" s="21">
        <f t="shared" si="0"/>
        <v>219</v>
      </c>
      <c r="J8" s="20"/>
    </row>
    <row r="9" spans="1:10" x14ac:dyDescent="0.3">
      <c r="A9" s="17" t="s">
        <v>6</v>
      </c>
      <c r="B9" s="18" t="s">
        <v>7</v>
      </c>
      <c r="C9" s="19">
        <f>11627+839</f>
        <v>12466</v>
      </c>
      <c r="D9" s="19">
        <v>1936</v>
      </c>
      <c r="E9" s="19">
        <v>1074</v>
      </c>
      <c r="F9" s="19">
        <v>0</v>
      </c>
      <c r="G9" s="20">
        <v>0</v>
      </c>
      <c r="H9" s="20">
        <v>0</v>
      </c>
      <c r="I9" s="21">
        <f t="shared" si="0"/>
        <v>15476</v>
      </c>
      <c r="J9" s="20"/>
    </row>
    <row r="10" spans="1:10" x14ac:dyDescent="0.3">
      <c r="A10" s="22" t="s">
        <v>8</v>
      </c>
      <c r="B10" s="18" t="s">
        <v>9</v>
      </c>
      <c r="C10" s="19">
        <v>2265</v>
      </c>
      <c r="D10" s="19">
        <v>5</v>
      </c>
      <c r="E10" s="19">
        <v>16</v>
      </c>
      <c r="F10" s="19">
        <v>0</v>
      </c>
      <c r="G10" s="20">
        <v>0</v>
      </c>
      <c r="H10" s="20">
        <v>0</v>
      </c>
      <c r="I10" s="21">
        <f t="shared" si="0"/>
        <v>2286</v>
      </c>
      <c r="J10" s="20"/>
    </row>
    <row r="11" spans="1:10" x14ac:dyDescent="0.3">
      <c r="A11" s="22" t="s">
        <v>16</v>
      </c>
      <c r="B11" s="18" t="s">
        <v>17</v>
      </c>
      <c r="C11" s="19">
        <v>345</v>
      </c>
      <c r="D11" s="19">
        <v>20</v>
      </c>
      <c r="E11" s="19">
        <v>2</v>
      </c>
      <c r="F11" s="19">
        <v>0</v>
      </c>
      <c r="G11" s="20">
        <v>0</v>
      </c>
      <c r="H11" s="20">
        <v>0</v>
      </c>
      <c r="I11" s="21">
        <f t="shared" si="0"/>
        <v>367</v>
      </c>
      <c r="J11" s="20"/>
    </row>
    <row r="12" spans="1:10" x14ac:dyDescent="0.3">
      <c r="A12" s="22" t="s">
        <v>36</v>
      </c>
      <c r="B12" s="18" t="s">
        <v>37</v>
      </c>
      <c r="C12" s="19">
        <v>0</v>
      </c>
      <c r="D12" s="19">
        <v>0</v>
      </c>
      <c r="E12" s="19">
        <v>0</v>
      </c>
      <c r="F12" s="19">
        <v>0</v>
      </c>
      <c r="G12" s="20">
        <v>0</v>
      </c>
      <c r="H12" s="20">
        <f>1017-H29</f>
        <v>762.75</v>
      </c>
      <c r="I12" s="21">
        <f t="shared" si="0"/>
        <v>762.75</v>
      </c>
      <c r="J12" s="20"/>
    </row>
    <row r="13" spans="1:10" x14ac:dyDescent="0.3">
      <c r="A13" s="17" t="s">
        <v>10</v>
      </c>
      <c r="B13" s="18" t="s">
        <v>39</v>
      </c>
      <c r="C13" s="19">
        <v>0</v>
      </c>
      <c r="D13" s="19">
        <v>0</v>
      </c>
      <c r="E13" s="19">
        <v>0</v>
      </c>
      <c r="F13" s="19">
        <v>0</v>
      </c>
      <c r="G13" s="20">
        <f>521-G30</f>
        <v>390.75</v>
      </c>
      <c r="H13" s="20">
        <v>0</v>
      </c>
      <c r="I13" s="21">
        <f t="shared" si="0"/>
        <v>390.75</v>
      </c>
      <c r="J13" s="20"/>
    </row>
    <row r="14" spans="1:10" x14ac:dyDescent="0.3">
      <c r="A14" s="17" t="s">
        <v>11</v>
      </c>
      <c r="B14" s="18" t="s">
        <v>40</v>
      </c>
      <c r="C14" s="19">
        <v>0</v>
      </c>
      <c r="D14" s="19">
        <v>0</v>
      </c>
      <c r="E14" s="19">
        <v>0</v>
      </c>
      <c r="F14" s="19">
        <v>0</v>
      </c>
      <c r="G14" s="20">
        <f>3955-G31</f>
        <v>2966.25</v>
      </c>
      <c r="H14" s="20">
        <v>0</v>
      </c>
      <c r="I14" s="21">
        <f t="shared" si="0"/>
        <v>2966.25</v>
      </c>
      <c r="J14" s="20"/>
    </row>
    <row r="15" spans="1:10" x14ac:dyDescent="0.3">
      <c r="A15" s="17" t="s">
        <v>12</v>
      </c>
      <c r="B15" s="18" t="s">
        <v>41</v>
      </c>
      <c r="C15" s="19">
        <v>0</v>
      </c>
      <c r="D15" s="19">
        <v>0</v>
      </c>
      <c r="E15" s="19">
        <v>0</v>
      </c>
      <c r="F15" s="19">
        <v>0</v>
      </c>
      <c r="G15" s="20">
        <f>494-G32</f>
        <v>370.5</v>
      </c>
      <c r="H15" s="20">
        <v>0</v>
      </c>
      <c r="I15" s="21">
        <f t="shared" si="0"/>
        <v>370.5</v>
      </c>
      <c r="J15" s="20"/>
    </row>
    <row r="16" spans="1:10" x14ac:dyDescent="0.3">
      <c r="A16" s="17" t="s">
        <v>13</v>
      </c>
      <c r="B16" s="18" t="s">
        <v>38</v>
      </c>
      <c r="C16" s="19">
        <v>0</v>
      </c>
      <c r="D16" s="19">
        <v>0</v>
      </c>
      <c r="E16" s="19">
        <v>0</v>
      </c>
      <c r="F16" s="19">
        <v>0</v>
      </c>
      <c r="G16" s="20">
        <f>3630-G33</f>
        <v>2722.5</v>
      </c>
      <c r="H16" s="20">
        <v>0</v>
      </c>
      <c r="I16" s="21">
        <f t="shared" si="0"/>
        <v>2722.5</v>
      </c>
      <c r="J16" s="20"/>
    </row>
    <row r="17" spans="1:10" x14ac:dyDescent="0.3">
      <c r="A17" s="23" t="s">
        <v>15</v>
      </c>
      <c r="B17" s="24" t="s">
        <v>42</v>
      </c>
      <c r="C17" s="25">
        <v>0</v>
      </c>
      <c r="D17" s="25">
        <v>0</v>
      </c>
      <c r="E17" s="25">
        <v>0</v>
      </c>
      <c r="F17" s="25">
        <v>0</v>
      </c>
      <c r="G17" s="26">
        <f>1863-G34</f>
        <v>1397.25</v>
      </c>
      <c r="H17" s="26">
        <v>0</v>
      </c>
      <c r="I17" s="21">
        <f t="shared" si="0"/>
        <v>1397.25</v>
      </c>
      <c r="J17" s="20"/>
    </row>
    <row r="18" spans="1:10" x14ac:dyDescent="0.3">
      <c r="A18" s="9" t="s">
        <v>3</v>
      </c>
      <c r="B18" s="10"/>
      <c r="C18" s="11">
        <f t="shared" ref="C18:G18" si="1">SUM(C6:C17)</f>
        <v>16528</v>
      </c>
      <c r="D18" s="11">
        <f t="shared" si="1"/>
        <v>2327</v>
      </c>
      <c r="E18" s="11">
        <f t="shared" si="1"/>
        <v>1269</v>
      </c>
      <c r="F18" s="11">
        <f t="shared" si="1"/>
        <v>903</v>
      </c>
      <c r="G18" s="11">
        <f t="shared" si="1"/>
        <v>7847.25</v>
      </c>
      <c r="H18" s="11">
        <v>3597</v>
      </c>
      <c r="I18" s="12">
        <f>SUM(I6:I17)</f>
        <v>32471</v>
      </c>
      <c r="J18" s="40"/>
    </row>
    <row r="19" spans="1:10" x14ac:dyDescent="0.3">
      <c r="A19" s="27"/>
      <c r="B19" s="27"/>
      <c r="C19" s="27"/>
      <c r="D19" s="27"/>
      <c r="E19" s="27"/>
      <c r="F19" s="27"/>
      <c r="G19" s="27"/>
      <c r="H19" s="27"/>
      <c r="I19" s="27"/>
      <c r="J19" s="27"/>
    </row>
    <row r="20" spans="1:10" x14ac:dyDescent="0.3">
      <c r="A20" s="34" t="s">
        <v>33</v>
      </c>
      <c r="B20" s="35"/>
      <c r="C20" s="35"/>
      <c r="D20" s="35"/>
      <c r="E20" s="35"/>
      <c r="F20" s="35"/>
      <c r="G20" s="35"/>
      <c r="H20" s="35"/>
      <c r="I20" s="36"/>
      <c r="J20" s="38"/>
    </row>
    <row r="21" spans="1:10" x14ac:dyDescent="0.3">
      <c r="A21" s="1" t="s">
        <v>0</v>
      </c>
      <c r="B21" s="2"/>
      <c r="C21" s="3" t="s">
        <v>18</v>
      </c>
      <c r="D21" s="3" t="s">
        <v>19</v>
      </c>
      <c r="E21" s="3" t="s">
        <v>20</v>
      </c>
      <c r="F21" s="3" t="s">
        <v>21</v>
      </c>
      <c r="G21" s="3" t="s">
        <v>22</v>
      </c>
      <c r="H21" s="3" t="s">
        <v>23</v>
      </c>
      <c r="I21" s="4"/>
      <c r="J21" s="39"/>
    </row>
    <row r="22" spans="1:10" x14ac:dyDescent="0.3">
      <c r="A22" s="5" t="s">
        <v>1</v>
      </c>
      <c r="B22" s="6" t="s">
        <v>2</v>
      </c>
      <c r="C22" s="7" t="s">
        <v>24</v>
      </c>
      <c r="D22" s="7" t="s">
        <v>25</v>
      </c>
      <c r="E22" s="7" t="s">
        <v>26</v>
      </c>
      <c r="F22" s="7" t="s">
        <v>27</v>
      </c>
      <c r="G22" s="7" t="s">
        <v>28</v>
      </c>
      <c r="H22" s="7" t="s">
        <v>29</v>
      </c>
      <c r="I22" s="8" t="s">
        <v>3</v>
      </c>
      <c r="J22" s="39"/>
    </row>
    <row r="23" spans="1:10" x14ac:dyDescent="0.3">
      <c r="A23" s="13" t="s">
        <v>4</v>
      </c>
      <c r="B23" s="14" t="s">
        <v>5</v>
      </c>
      <c r="C23" s="15">
        <v>158</v>
      </c>
      <c r="D23" s="15">
        <v>889</v>
      </c>
      <c r="E23" s="15">
        <v>9</v>
      </c>
      <c r="F23" s="19">
        <v>301</v>
      </c>
      <c r="G23" s="19">
        <f t="shared" ref="G23:G29" si="2">G6/4</f>
        <v>0</v>
      </c>
      <c r="H23" s="19">
        <v>0</v>
      </c>
      <c r="I23" s="21">
        <f t="shared" ref="I23:I34" si="3">SUM(C23:H23)</f>
        <v>1357</v>
      </c>
      <c r="J23" s="20"/>
    </row>
    <row r="24" spans="1:10" x14ac:dyDescent="0.3">
      <c r="A24" s="17" t="s">
        <v>30</v>
      </c>
      <c r="B24" s="29" t="s">
        <v>34</v>
      </c>
      <c r="C24" s="19">
        <v>0</v>
      </c>
      <c r="D24" s="19">
        <v>0</v>
      </c>
      <c r="E24" s="19">
        <v>0</v>
      </c>
      <c r="F24" s="19">
        <v>0</v>
      </c>
      <c r="G24" s="19">
        <f t="shared" si="2"/>
        <v>0</v>
      </c>
      <c r="H24" s="19">
        <v>283</v>
      </c>
      <c r="I24" s="21">
        <f t="shared" si="3"/>
        <v>283</v>
      </c>
      <c r="J24" s="20"/>
    </row>
    <row r="25" spans="1:10" x14ac:dyDescent="0.3">
      <c r="A25" s="17" t="s">
        <v>31</v>
      </c>
      <c r="B25" s="28" t="s">
        <v>35</v>
      </c>
      <c r="C25" s="19">
        <v>0</v>
      </c>
      <c r="D25" s="19">
        <v>0</v>
      </c>
      <c r="E25" s="19">
        <v>0</v>
      </c>
      <c r="F25" s="19">
        <v>0</v>
      </c>
      <c r="G25" s="19">
        <f t="shared" si="2"/>
        <v>0</v>
      </c>
      <c r="H25" s="19">
        <v>73</v>
      </c>
      <c r="I25" s="21">
        <f t="shared" si="3"/>
        <v>73</v>
      </c>
      <c r="J25" s="20"/>
    </row>
    <row r="26" spans="1:10" x14ac:dyDescent="0.3">
      <c r="A26" s="17" t="s">
        <v>6</v>
      </c>
      <c r="B26" s="18" t="s">
        <v>7</v>
      </c>
      <c r="C26" s="19">
        <f>3709-839</f>
        <v>2870</v>
      </c>
      <c r="D26" s="19">
        <f>4697-1221</f>
        <v>3476</v>
      </c>
      <c r="E26" s="19">
        <v>32</v>
      </c>
      <c r="F26" s="19">
        <v>0</v>
      </c>
      <c r="G26" s="19">
        <f t="shared" si="2"/>
        <v>0</v>
      </c>
      <c r="H26" s="19">
        <v>0</v>
      </c>
      <c r="I26" s="21">
        <f t="shared" si="3"/>
        <v>6378</v>
      </c>
      <c r="J26" s="20"/>
    </row>
    <row r="27" spans="1:10" x14ac:dyDescent="0.3">
      <c r="A27" s="22" t="s">
        <v>8</v>
      </c>
      <c r="B27" s="18" t="s">
        <v>9</v>
      </c>
      <c r="C27" s="19">
        <v>30</v>
      </c>
      <c r="D27" s="19">
        <v>0</v>
      </c>
      <c r="E27" s="19">
        <v>0</v>
      </c>
      <c r="F27" s="19">
        <v>0</v>
      </c>
      <c r="G27" s="19">
        <f t="shared" si="2"/>
        <v>0</v>
      </c>
      <c r="H27" s="19">
        <v>0</v>
      </c>
      <c r="I27" s="21">
        <f t="shared" si="3"/>
        <v>30</v>
      </c>
      <c r="J27" s="20"/>
    </row>
    <row r="28" spans="1:10" x14ac:dyDescent="0.3">
      <c r="A28" s="22" t="s">
        <v>16</v>
      </c>
      <c r="B28" s="18" t="s">
        <v>17</v>
      </c>
      <c r="C28" s="19">
        <v>92</v>
      </c>
      <c r="D28" s="19">
        <v>0</v>
      </c>
      <c r="E28" s="19">
        <v>0</v>
      </c>
      <c r="F28" s="19">
        <v>0</v>
      </c>
      <c r="G28" s="19">
        <f t="shared" si="2"/>
        <v>0</v>
      </c>
      <c r="H28" s="19">
        <v>0</v>
      </c>
      <c r="I28" s="21">
        <f t="shared" si="3"/>
        <v>92</v>
      </c>
      <c r="J28" s="20"/>
    </row>
    <row r="29" spans="1:10" x14ac:dyDescent="0.3">
      <c r="A29" s="22" t="s">
        <v>36</v>
      </c>
      <c r="B29" s="18" t="s">
        <v>37</v>
      </c>
      <c r="C29" s="19">
        <v>0</v>
      </c>
      <c r="D29" s="19">
        <v>0</v>
      </c>
      <c r="E29" s="19">
        <v>0</v>
      </c>
      <c r="F29" s="19">
        <v>0</v>
      </c>
      <c r="G29" s="19">
        <f t="shared" si="2"/>
        <v>0</v>
      </c>
      <c r="H29" s="19">
        <v>254.25</v>
      </c>
      <c r="I29" s="21">
        <f t="shared" si="3"/>
        <v>254.25</v>
      </c>
      <c r="J29" s="20"/>
    </row>
    <row r="30" spans="1:10" x14ac:dyDescent="0.3">
      <c r="A30" s="17" t="s">
        <v>10</v>
      </c>
      <c r="B30" s="18" t="s">
        <v>39</v>
      </c>
      <c r="C30" s="19">
        <v>0</v>
      </c>
      <c r="D30" s="19">
        <v>0</v>
      </c>
      <c r="E30" s="19">
        <v>0</v>
      </c>
      <c r="F30" s="19">
        <v>0</v>
      </c>
      <c r="G30" s="19">
        <v>130.25</v>
      </c>
      <c r="H30" s="19">
        <v>0</v>
      </c>
      <c r="I30" s="21">
        <f t="shared" si="3"/>
        <v>130.25</v>
      </c>
      <c r="J30" s="20"/>
    </row>
    <row r="31" spans="1:10" x14ac:dyDescent="0.3">
      <c r="A31" s="17" t="s">
        <v>11</v>
      </c>
      <c r="B31" s="18" t="s">
        <v>40</v>
      </c>
      <c r="C31" s="19">
        <v>0</v>
      </c>
      <c r="D31" s="19">
        <v>0</v>
      </c>
      <c r="E31" s="19">
        <v>0</v>
      </c>
      <c r="F31" s="19">
        <v>0</v>
      </c>
      <c r="G31" s="19">
        <v>988.75</v>
      </c>
      <c r="H31" s="19">
        <v>0</v>
      </c>
      <c r="I31" s="21">
        <f t="shared" si="3"/>
        <v>988.75</v>
      </c>
      <c r="J31" s="20"/>
    </row>
    <row r="32" spans="1:10" x14ac:dyDescent="0.3">
      <c r="A32" s="17" t="s">
        <v>12</v>
      </c>
      <c r="B32" s="18" t="s">
        <v>41</v>
      </c>
      <c r="C32" s="19">
        <v>0</v>
      </c>
      <c r="D32" s="19">
        <v>0</v>
      </c>
      <c r="E32" s="19">
        <v>0</v>
      </c>
      <c r="F32" s="19">
        <v>0</v>
      </c>
      <c r="G32" s="19">
        <v>123.5</v>
      </c>
      <c r="H32" s="19">
        <v>0</v>
      </c>
      <c r="I32" s="21">
        <f t="shared" si="3"/>
        <v>123.5</v>
      </c>
      <c r="J32" s="20"/>
    </row>
    <row r="33" spans="1:10" x14ac:dyDescent="0.3">
      <c r="A33" s="17" t="s">
        <v>13</v>
      </c>
      <c r="B33" s="18" t="s">
        <v>38</v>
      </c>
      <c r="C33" s="19">
        <v>0</v>
      </c>
      <c r="D33" s="19">
        <v>0</v>
      </c>
      <c r="E33" s="19">
        <v>0</v>
      </c>
      <c r="F33" s="19">
        <v>0</v>
      </c>
      <c r="G33" s="19">
        <v>907.5</v>
      </c>
      <c r="H33" s="19">
        <v>0</v>
      </c>
      <c r="I33" s="21">
        <f t="shared" si="3"/>
        <v>907.5</v>
      </c>
      <c r="J33" s="20"/>
    </row>
    <row r="34" spans="1:10" x14ac:dyDescent="0.3">
      <c r="A34" s="23" t="s">
        <v>15</v>
      </c>
      <c r="B34" s="24" t="s">
        <v>42</v>
      </c>
      <c r="C34" s="19">
        <v>0</v>
      </c>
      <c r="D34" s="19">
        <v>0</v>
      </c>
      <c r="E34" s="19">
        <v>0</v>
      </c>
      <c r="F34" s="19">
        <v>0</v>
      </c>
      <c r="G34" s="19">
        <v>465.75</v>
      </c>
      <c r="H34" s="19">
        <v>0</v>
      </c>
      <c r="I34" s="21">
        <f t="shared" si="3"/>
        <v>465.75</v>
      </c>
      <c r="J34" s="20"/>
    </row>
    <row r="35" spans="1:10" x14ac:dyDescent="0.3">
      <c r="A35" s="9" t="s">
        <v>3</v>
      </c>
      <c r="B35" s="10"/>
      <c r="C35" s="11">
        <f t="shared" ref="C35:H35" si="4">SUM(C23:C34)</f>
        <v>3150</v>
      </c>
      <c r="D35" s="11">
        <f t="shared" si="4"/>
        <v>4365</v>
      </c>
      <c r="E35" s="11">
        <f t="shared" si="4"/>
        <v>41</v>
      </c>
      <c r="F35" s="11">
        <f t="shared" si="4"/>
        <v>301</v>
      </c>
      <c r="G35" s="11">
        <f t="shared" si="4"/>
        <v>2615.75</v>
      </c>
      <c r="H35" s="11">
        <f t="shared" si="4"/>
        <v>610.25</v>
      </c>
      <c r="I35" s="12">
        <f>SUM(I23:I34)</f>
        <v>11083</v>
      </c>
      <c r="J35" s="40"/>
    </row>
    <row r="36" spans="1:10" x14ac:dyDescent="0.3">
      <c r="A36" s="27"/>
      <c r="B36" s="27"/>
      <c r="C36" s="27"/>
      <c r="D36" s="27"/>
      <c r="E36" s="27"/>
      <c r="F36" s="27"/>
      <c r="G36" s="27"/>
      <c r="H36" s="27"/>
      <c r="I36" s="27"/>
      <c r="J36" s="27"/>
    </row>
    <row r="37" spans="1:10" hidden="1" x14ac:dyDescent="0.3">
      <c r="I37" s="31"/>
      <c r="J37" s="33"/>
    </row>
    <row r="42" spans="1:10" hidden="1" x14ac:dyDescent="0.3">
      <c r="B42" s="27"/>
    </row>
  </sheetData>
  <mergeCells count="2">
    <mergeCell ref="A3:I3"/>
    <mergeCell ref="A20:I20"/>
  </mergeCells>
  <phoneticPr fontId="5" type="noConversion"/>
  <pageMargins left="0.7" right="0.7" top="0.75" bottom="0.75" header="0.3" footer="0.3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Pallet per locatie</vt:lpstr>
    </vt:vector>
  </TitlesOfParts>
  <Company>Ministerie van Economische Zaken en Klimaat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Kerkhoff, T. van den (Thomas)</dc:creator>
  <cp:lastModifiedBy>Braun, M.J. (Michel)</cp:lastModifiedBy>
  <cp:lastPrinted>2023-05-11T07:31:49Z</cp:lastPrinted>
  <dcterms:created xsi:type="dcterms:W3CDTF">2022-12-07T14:58:59Z</dcterms:created>
  <dcterms:modified xsi:type="dcterms:W3CDTF">2023-05-11T07:31:58Z</dcterms:modified>
</cp:coreProperties>
</file>