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nsent/Energie 2023/Bestek/"/>
    </mc:Choice>
  </mc:AlternateContent>
  <xr:revisionPtr revIDLastSave="379" documentId="8_{D924AC75-54D1-4703-874A-66D8C1E2F50B}" xr6:coauthVersionLast="47" xr6:coauthVersionMax="47" xr10:uidLastSave="{3324FFBD-322F-48A0-B020-3B57120D4B56}"/>
  <bookViews>
    <workbookView xWindow="14295" yWindow="0" windowWidth="14610" windowHeight="15585" xr2:uid="{06ECCD35-BE4C-4F31-B37E-986AD459979B}"/>
  </bookViews>
  <sheets>
    <sheet name="Calculatie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E39" i="1"/>
  <c r="D39" i="1"/>
  <c r="E36" i="1"/>
  <c r="G37" i="1"/>
  <c r="E37" i="1"/>
  <c r="I37" i="1" s="1"/>
  <c r="D37" i="1"/>
  <c r="C37" i="1"/>
  <c r="G33" i="1"/>
  <c r="F33" i="1"/>
  <c r="E33" i="1"/>
  <c r="D33" i="1"/>
  <c r="C33" i="1"/>
  <c r="I33" i="1" s="1"/>
  <c r="G32" i="1"/>
  <c r="F32" i="1"/>
  <c r="E32" i="1"/>
  <c r="D32" i="1"/>
  <c r="C32" i="1"/>
  <c r="G29" i="1"/>
  <c r="F29" i="1"/>
  <c r="D29" i="1"/>
  <c r="G27" i="1"/>
  <c r="F27" i="1"/>
  <c r="E27" i="1"/>
  <c r="D27" i="1"/>
  <c r="C27" i="1"/>
  <c r="G26" i="1"/>
  <c r="F26" i="1"/>
  <c r="E26" i="1"/>
  <c r="I26" i="1" s="1"/>
  <c r="D26" i="1"/>
  <c r="C26" i="1"/>
  <c r="I14" i="1"/>
  <c r="G21" i="1"/>
  <c r="E21" i="1"/>
  <c r="D21" i="1"/>
  <c r="C21" i="1"/>
  <c r="C39" i="1" s="1"/>
  <c r="G11" i="1"/>
  <c r="F11" i="1"/>
  <c r="E11" i="1"/>
  <c r="E29" i="1" s="1"/>
  <c r="D11" i="1"/>
  <c r="C11" i="1"/>
  <c r="C29" i="1" s="1"/>
  <c r="I36" i="1"/>
  <c r="I27" i="1"/>
  <c r="I8" i="1"/>
  <c r="I19" i="1"/>
  <c r="I18" i="1"/>
  <c r="I15" i="1"/>
  <c r="I9" i="1"/>
  <c r="I32" i="1" l="1"/>
  <c r="I39" i="1"/>
  <c r="I21" i="1"/>
  <c r="I29" i="1"/>
  <c r="I11" i="1"/>
  <c r="I22" i="1" s="1"/>
  <c r="I40" i="1" l="1"/>
  <c r="C41" i="1" s="1"/>
</calcChain>
</file>

<file path=xl/sharedStrings.xml><?xml version="1.0" encoding="utf-8"?>
<sst xmlns="http://schemas.openxmlformats.org/spreadsheetml/2006/main" count="110" uniqueCount="36">
  <si>
    <t>Elektra</t>
  </si>
  <si>
    <t>Hoogtarief</t>
  </si>
  <si>
    <t>Laagtarief</t>
  </si>
  <si>
    <t>Soort</t>
  </si>
  <si>
    <t>Totaal</t>
  </si>
  <si>
    <t>Verduurzaming</t>
  </si>
  <si>
    <t>Teruglevering</t>
  </si>
  <si>
    <t>Door inschrijver in te vullen</t>
  </si>
  <si>
    <t>Gas</t>
  </si>
  <si>
    <t>Teruglevering hoog</t>
  </si>
  <si>
    <t>Teruglevering laag</t>
  </si>
  <si>
    <t>Inschrijver:</t>
  </si>
  <si>
    <t xml:space="preserve">Datum:           </t>
  </si>
  <si>
    <t xml:space="preserve">Naam:           </t>
  </si>
  <si>
    <t>Handtekening:</t>
  </si>
  <si>
    <t>Referentie: 2023/0714TK</t>
  </si>
  <si>
    <t>Volume Consent</t>
  </si>
  <si>
    <t>Volume Ronduit</t>
  </si>
  <si>
    <t>Volume Van Hall Larenstein</t>
  </si>
  <si>
    <t>Volume VvE Brede School Losser</t>
  </si>
  <si>
    <t>Levering gas (Telemetrisch)</t>
  </si>
  <si>
    <t>Levering gas (Geprofieleerd)</t>
  </si>
  <si>
    <t>Bijlage 5 - Calculatieblad</t>
  </si>
  <si>
    <t>Volume Stichting OPSPOOR</t>
  </si>
  <si>
    <t>Leveringstarief 2024 / 2025 - Per kWh</t>
  </si>
  <si>
    <t>Leveringstarief 2024 / 2025 - Per m3</t>
  </si>
  <si>
    <t>Kosten GvO's - Bos-gecompenseerd gas</t>
  </si>
  <si>
    <t>Leveringstarief 2024 - Per kWh</t>
  </si>
  <si>
    <t>Teruglever tarief 2024  - Per kWh</t>
  </si>
  <si>
    <t>Leveringstarief 2024 - Per m3</t>
  </si>
  <si>
    <t>Kosten GvO's - EU wind of zonne-energie</t>
  </si>
  <si>
    <t>Meerpijs GvO's - NL wind of zonne-energie - Optioneel</t>
  </si>
  <si>
    <t>Teruglever tarief 2024 / 2025  - Per kWh</t>
  </si>
  <si>
    <t>Fictieve Inschrijfsom:</t>
  </si>
  <si>
    <t>Tarieven 2 jaar vast (Weging 60%)</t>
  </si>
  <si>
    <t>Tarieven 1 jaar vast (Weging 40%)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</si>
</sst>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darkDown">
        <bgColor theme="0" tint="-4.9989318521683403E-2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4" borderId="1" xfId="0" applyFill="1" applyBorder="1"/>
    <xf numFmtId="0" fontId="3" fillId="3" borderId="4" xfId="0" applyFont="1" applyFill="1" applyBorder="1" applyAlignment="1">
      <alignment horizontal="center"/>
    </xf>
    <xf numFmtId="44" fontId="0" fillId="4" borderId="3" xfId="2" applyFont="1" applyFill="1" applyBorder="1" applyAlignment="1">
      <alignment horizontal="center"/>
    </xf>
    <xf numFmtId="44" fontId="7" fillId="0" borderId="0" xfId="0" applyNumberFormat="1" applyFont="1"/>
    <xf numFmtId="43" fontId="8" fillId="0" borderId="0" xfId="1" applyFont="1"/>
    <xf numFmtId="0" fontId="8" fillId="0" borderId="0" xfId="0" applyFont="1"/>
    <xf numFmtId="0" fontId="4" fillId="4" borderId="1" xfId="0" applyFont="1" applyFill="1" applyBorder="1"/>
    <xf numFmtId="0" fontId="4" fillId="4" borderId="1" xfId="0" applyFont="1" applyFill="1" applyBorder="1" applyAlignment="1">
      <alignment horizontal="left" vertical="top"/>
    </xf>
    <xf numFmtId="3" fontId="0" fillId="4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44" fontId="0" fillId="5" borderId="1" xfId="2" applyFont="1" applyFill="1" applyBorder="1" applyAlignment="1">
      <alignment horizontal="center"/>
    </xf>
    <xf numFmtId="0" fontId="0" fillId="0" borderId="7" xfId="0" applyBorder="1"/>
    <xf numFmtId="0" fontId="0" fillId="8" borderId="1" xfId="0" applyFill="1" applyBorder="1"/>
    <xf numFmtId="3" fontId="0" fillId="8" borderId="1" xfId="0" applyNumberFormat="1" applyFill="1" applyBorder="1" applyAlignment="1">
      <alignment horizontal="center"/>
    </xf>
    <xf numFmtId="3" fontId="0" fillId="8" borderId="2" xfId="0" applyNumberFormat="1" applyFill="1" applyBorder="1" applyAlignment="1">
      <alignment horizontal="center"/>
    </xf>
    <xf numFmtId="0" fontId="10" fillId="9" borderId="0" xfId="0" applyFont="1" applyFill="1"/>
    <xf numFmtId="0" fontId="9" fillId="9" borderId="0" xfId="0" applyFont="1" applyFill="1"/>
    <xf numFmtId="0" fontId="10" fillId="10" borderId="0" xfId="0" applyFont="1" applyFill="1"/>
    <xf numFmtId="0" fontId="9" fillId="10" borderId="0" xfId="0" applyFont="1" applyFill="1"/>
    <xf numFmtId="44" fontId="11" fillId="0" borderId="0" xfId="0" applyNumberFormat="1" applyFont="1"/>
    <xf numFmtId="44" fontId="13" fillId="7" borderId="0" xfId="0" applyNumberFormat="1" applyFont="1" applyFill="1"/>
    <xf numFmtId="0" fontId="12" fillId="0" borderId="0" xfId="0" applyFont="1" applyAlignment="1">
      <alignment horizontal="right"/>
    </xf>
    <xf numFmtId="0" fontId="3" fillId="3" borderId="4" xfId="0" applyFont="1" applyFill="1" applyBorder="1" applyAlignment="1">
      <alignment horizontal="left"/>
    </xf>
    <xf numFmtId="44" fontId="2" fillId="5" borderId="5" xfId="2" applyFont="1" applyFill="1" applyBorder="1" applyAlignment="1">
      <alignment horizontal="center"/>
    </xf>
    <xf numFmtId="44" fontId="2" fillId="5" borderId="6" xfId="2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image001.png@01D9A5C2.6E6A29B0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297180</xdr:colOff>
      <xdr:row>0</xdr:row>
      <xdr:rowOff>137160</xdr:rowOff>
    </xdr:from>
    <xdr:ext cx="472440" cy="480604"/>
    <xdr:pic>
      <xdr:nvPicPr>
        <xdr:cNvPr id="5" name="Afbeelding 4" descr="Stichting Consent | LinkedIn">
          <a:extLst>
            <a:ext uri="{FF2B5EF4-FFF2-40B4-BE49-F238E27FC236}">
              <a16:creationId xmlns:a16="http://schemas.microsoft.com/office/drawing/2014/main" id="{8C381E97-47C6-470A-954F-8DBB9C2EBB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1930" y="137160"/>
          <a:ext cx="472440" cy="48060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944880</xdr:colOff>
      <xdr:row>0</xdr:row>
      <xdr:rowOff>91440</xdr:rowOff>
    </xdr:from>
    <xdr:ext cx="1022168" cy="506189"/>
    <xdr:pic>
      <xdr:nvPicPr>
        <xdr:cNvPr id="6" name="Afbeelding 5" descr="Ronduit Onderwijs">
          <a:extLst>
            <a:ext uri="{FF2B5EF4-FFF2-40B4-BE49-F238E27FC236}">
              <a16:creationId xmlns:a16="http://schemas.microsoft.com/office/drawing/2014/main" id="{5CCBDC83-C315-4C57-922B-E84748CDAF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9630" y="91440"/>
          <a:ext cx="1022168" cy="50618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250371</xdr:colOff>
      <xdr:row>1</xdr:row>
      <xdr:rowOff>54156</xdr:rowOff>
    </xdr:from>
    <xdr:ext cx="893173" cy="375557"/>
    <xdr:pic>
      <xdr:nvPicPr>
        <xdr:cNvPr id="7" name="Afbeelding 6" descr="Van Hall Larenstein University of Applied Sciences Mission Statement,  Employees and Hiring | LinkedIn">
          <a:extLst>
            <a:ext uri="{FF2B5EF4-FFF2-40B4-BE49-F238E27FC236}">
              <a16:creationId xmlns:a16="http://schemas.microsoft.com/office/drawing/2014/main" id="{7DE87905-C582-4DFA-B5CF-162A92A2BE8C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28" b="28689"/>
        <a:stretch/>
      </xdr:blipFill>
      <xdr:spPr bwMode="auto">
        <a:xfrm>
          <a:off x="17656628" y="250099"/>
          <a:ext cx="893173" cy="37555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2162992</xdr:colOff>
      <xdr:row>0</xdr:row>
      <xdr:rowOff>181793</xdr:rowOff>
    </xdr:from>
    <xdr:to>
      <xdr:col>8</xdr:col>
      <xdr:colOff>117838</xdr:colOff>
      <xdr:row>2</xdr:row>
      <xdr:rowOff>118782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CB9DE75-06BA-C13D-39B6-E7019F80F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363" y="181793"/>
          <a:ext cx="1013732" cy="4434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25FF-214C-4404-A41F-E677B199054A}">
  <dimension ref="B1:I47"/>
  <sheetViews>
    <sheetView showGridLines="0" tabSelected="1" zoomScale="70" zoomScaleNormal="70" workbookViewId="0">
      <selection activeCell="E33" sqref="E33"/>
    </sheetView>
  </sheetViews>
  <sheetFormatPr defaultRowHeight="15" x14ac:dyDescent="0.25"/>
  <cols>
    <col min="2" max="2" width="52" customWidth="1"/>
    <col min="3" max="3" width="36" customWidth="1"/>
    <col min="4" max="5" width="26.7109375" customWidth="1"/>
    <col min="6" max="7" width="32.140625" customWidth="1"/>
    <col min="8" max="8" width="45.85546875" customWidth="1"/>
    <col min="9" max="9" width="25.7109375" customWidth="1"/>
    <col min="11" max="11" width="20.7109375" customWidth="1"/>
    <col min="12" max="12" width="15.140625" customWidth="1"/>
    <col min="13" max="13" width="26.5703125" customWidth="1"/>
    <col min="14" max="14" width="17" customWidth="1"/>
  </cols>
  <sheetData>
    <row r="1" spans="2:9" ht="15.75" thickBot="1" x14ac:dyDescent="0.3"/>
    <row r="2" spans="2:9" ht="24" thickBot="1" x14ac:dyDescent="0.4">
      <c r="B2" s="2" t="s">
        <v>22</v>
      </c>
      <c r="E2" s="28" t="s">
        <v>7</v>
      </c>
      <c r="F2" s="29"/>
    </row>
    <row r="3" spans="2:9" x14ac:dyDescent="0.25">
      <c r="B3" s="1" t="s">
        <v>15</v>
      </c>
    </row>
    <row r="4" spans="2:9" ht="10.15" customHeight="1" x14ac:dyDescent="0.25"/>
    <row r="5" spans="2:9" ht="45.75" customHeight="1" x14ac:dyDescent="0.45">
      <c r="B5" s="22" t="s">
        <v>35</v>
      </c>
      <c r="C5" s="23"/>
      <c r="D5" s="23"/>
      <c r="E5" s="23"/>
      <c r="F5" s="23"/>
      <c r="G5" s="23"/>
      <c r="H5" s="23"/>
      <c r="I5" s="23"/>
    </row>
    <row r="6" spans="2:9" ht="18.75" x14ac:dyDescent="0.3">
      <c r="B6" s="31" t="s">
        <v>0</v>
      </c>
      <c r="C6" s="31"/>
      <c r="D6" s="31"/>
      <c r="E6" s="31"/>
      <c r="F6" s="31"/>
      <c r="G6" s="31"/>
      <c r="H6" s="31"/>
      <c r="I6" s="31"/>
    </row>
    <row r="7" spans="2:9" x14ac:dyDescent="0.25">
      <c r="B7" s="3" t="s">
        <v>3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23</v>
      </c>
      <c r="H7" s="6" t="s">
        <v>27</v>
      </c>
      <c r="I7" s="4" t="s">
        <v>4</v>
      </c>
    </row>
    <row r="8" spans="2:9" x14ac:dyDescent="0.25">
      <c r="B8" s="5" t="s">
        <v>1</v>
      </c>
      <c r="C8" s="13">
        <v>812125</v>
      </c>
      <c r="D8" s="13">
        <v>455292</v>
      </c>
      <c r="E8" s="13">
        <v>906690</v>
      </c>
      <c r="F8" s="13">
        <v>29792</v>
      </c>
      <c r="G8" s="13">
        <v>945389</v>
      </c>
      <c r="H8" s="15">
        <v>0</v>
      </c>
      <c r="I8" s="7">
        <f>SUM(H8)*SUM(C8:G8)</f>
        <v>0</v>
      </c>
    </row>
    <row r="9" spans="2:9" x14ac:dyDescent="0.25">
      <c r="B9" s="5" t="s">
        <v>2</v>
      </c>
      <c r="C9" s="13">
        <v>289370</v>
      </c>
      <c r="D9" s="13">
        <v>151764</v>
      </c>
      <c r="E9" s="13">
        <v>448218</v>
      </c>
      <c r="F9" s="13">
        <v>10566</v>
      </c>
      <c r="G9" s="13">
        <v>1022490</v>
      </c>
      <c r="H9" s="15">
        <v>0</v>
      </c>
      <c r="I9" s="7">
        <f>SUM(H9)*SUM(C9:G9)</f>
        <v>0</v>
      </c>
    </row>
    <row r="10" spans="2:9" ht="16.899999999999999" customHeight="1" x14ac:dyDescent="0.25">
      <c r="B10" s="27" t="s">
        <v>5</v>
      </c>
      <c r="C10" s="6" t="s">
        <v>16</v>
      </c>
      <c r="D10" s="6" t="s">
        <v>17</v>
      </c>
      <c r="E10" s="6" t="s">
        <v>18</v>
      </c>
      <c r="F10" s="6" t="s">
        <v>19</v>
      </c>
      <c r="G10" s="6" t="s">
        <v>23</v>
      </c>
      <c r="H10" s="6" t="s">
        <v>27</v>
      </c>
      <c r="I10" s="4" t="s">
        <v>4</v>
      </c>
    </row>
    <row r="11" spans="2:9" x14ac:dyDescent="0.25">
      <c r="B11" s="5" t="s">
        <v>30</v>
      </c>
      <c r="C11" s="13">
        <f>SUM(C8:C9)</f>
        <v>1101495</v>
      </c>
      <c r="D11" s="13">
        <f t="shared" ref="D11:G11" si="0">SUM(D8:D9)</f>
        <v>607056</v>
      </c>
      <c r="E11" s="13">
        <f t="shared" si="0"/>
        <v>1354908</v>
      </c>
      <c r="F11" s="13">
        <f t="shared" si="0"/>
        <v>40358</v>
      </c>
      <c r="G11" s="13">
        <f t="shared" si="0"/>
        <v>1967879</v>
      </c>
      <c r="H11" s="15">
        <v>0</v>
      </c>
      <c r="I11" s="7">
        <f>SUM(H11)*SUM(C11:G11)</f>
        <v>0</v>
      </c>
    </row>
    <row r="12" spans="2:9" x14ac:dyDescent="0.25">
      <c r="B12" s="11" t="s">
        <v>31</v>
      </c>
      <c r="C12" s="14"/>
      <c r="D12" s="14"/>
      <c r="E12" s="14"/>
      <c r="F12" s="14"/>
      <c r="G12" s="14"/>
      <c r="H12" s="15">
        <v>0</v>
      </c>
      <c r="I12" s="14"/>
    </row>
    <row r="13" spans="2:9" ht="18.600000000000001" customHeight="1" x14ac:dyDescent="0.25">
      <c r="B13" s="3" t="s">
        <v>6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23</v>
      </c>
      <c r="H13" s="6" t="s">
        <v>28</v>
      </c>
      <c r="I13" s="16"/>
    </row>
    <row r="14" spans="2:9" x14ac:dyDescent="0.25">
      <c r="B14" s="17" t="s">
        <v>9</v>
      </c>
      <c r="C14" s="18">
        <v>974</v>
      </c>
      <c r="D14" s="18">
        <v>89160</v>
      </c>
      <c r="E14" s="18">
        <v>6500</v>
      </c>
      <c r="F14" s="19">
        <v>9605</v>
      </c>
      <c r="G14" s="19">
        <v>14591</v>
      </c>
      <c r="H14" s="15">
        <v>0</v>
      </c>
      <c r="I14" s="7">
        <f>SUM(H14)*SUM(C14:G14)</f>
        <v>0</v>
      </c>
    </row>
    <row r="15" spans="2:9" x14ac:dyDescent="0.25">
      <c r="B15" s="17" t="s">
        <v>10</v>
      </c>
      <c r="C15" s="18">
        <v>4025</v>
      </c>
      <c r="D15" s="18">
        <v>59440</v>
      </c>
      <c r="E15" s="18">
        <v>3500</v>
      </c>
      <c r="F15" s="19">
        <v>10876</v>
      </c>
      <c r="G15" s="19">
        <v>14480</v>
      </c>
      <c r="H15" s="15">
        <v>0</v>
      </c>
      <c r="I15" s="7">
        <f>SUM(H15)*SUM(C15:G15)</f>
        <v>0</v>
      </c>
    </row>
    <row r="16" spans="2:9" ht="18.75" x14ac:dyDescent="0.3">
      <c r="B16" s="31" t="s">
        <v>8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" t="s">
        <v>3</v>
      </c>
      <c r="C17" s="4" t="s">
        <v>16</v>
      </c>
      <c r="D17" s="4" t="s">
        <v>17</v>
      </c>
      <c r="E17" s="4" t="s">
        <v>18</v>
      </c>
      <c r="F17" s="4" t="s">
        <v>19</v>
      </c>
      <c r="G17" s="6" t="s">
        <v>23</v>
      </c>
      <c r="H17" s="6" t="s">
        <v>29</v>
      </c>
      <c r="I17" s="4" t="s">
        <v>4</v>
      </c>
    </row>
    <row r="18" spans="2:9" x14ac:dyDescent="0.25">
      <c r="B18" s="5" t="s">
        <v>20</v>
      </c>
      <c r="C18" s="14"/>
      <c r="D18" s="14"/>
      <c r="E18" s="13">
        <v>309701</v>
      </c>
      <c r="F18" s="14"/>
      <c r="G18" s="14"/>
      <c r="H18" s="15">
        <v>0</v>
      </c>
      <c r="I18" s="7">
        <f>SUM(H18)*SUM(C18:G18)</f>
        <v>0</v>
      </c>
    </row>
    <row r="19" spans="2:9" x14ac:dyDescent="0.25">
      <c r="B19" s="5" t="s">
        <v>21</v>
      </c>
      <c r="C19" s="13">
        <v>425882</v>
      </c>
      <c r="D19" s="13">
        <v>281981</v>
      </c>
      <c r="E19" s="13">
        <v>222</v>
      </c>
      <c r="F19" s="14"/>
      <c r="G19" s="13">
        <v>237055</v>
      </c>
      <c r="H19" s="15">
        <v>0</v>
      </c>
      <c r="I19" s="7">
        <f>SUM(H19)*SUM(C19:G19)</f>
        <v>0</v>
      </c>
    </row>
    <row r="20" spans="2:9" ht="16.899999999999999" customHeight="1" x14ac:dyDescent="0.25">
      <c r="B20" s="27" t="s">
        <v>5</v>
      </c>
      <c r="C20" s="6" t="s">
        <v>16</v>
      </c>
      <c r="D20" s="6" t="s">
        <v>17</v>
      </c>
      <c r="E20" s="6" t="s">
        <v>18</v>
      </c>
      <c r="F20" s="6" t="s">
        <v>19</v>
      </c>
      <c r="G20" s="6" t="s">
        <v>23</v>
      </c>
      <c r="H20" s="6" t="s">
        <v>29</v>
      </c>
      <c r="I20" s="4" t="s">
        <v>4</v>
      </c>
    </row>
    <row r="21" spans="2:9" x14ac:dyDescent="0.25">
      <c r="B21" s="5" t="s">
        <v>26</v>
      </c>
      <c r="C21" s="13">
        <f>SUM(C18:C19)</f>
        <v>425882</v>
      </c>
      <c r="D21" s="13">
        <f t="shared" ref="D21:G21" si="1">SUM(D18:D19)</f>
        <v>281981</v>
      </c>
      <c r="E21" s="13">
        <f t="shared" si="1"/>
        <v>309923</v>
      </c>
      <c r="F21" s="14"/>
      <c r="G21" s="13">
        <f t="shared" si="1"/>
        <v>237055</v>
      </c>
      <c r="H21" s="15"/>
      <c r="I21" s="7">
        <f>SUM(H21)*SUM(C21:G21)</f>
        <v>0</v>
      </c>
    </row>
    <row r="22" spans="2:9" ht="21.75" customHeight="1" x14ac:dyDescent="0.3">
      <c r="I22" s="24">
        <f>SUM(I8:I9,I11,I18:I19,I21)-SUM(I14:I15)</f>
        <v>0</v>
      </c>
    </row>
    <row r="23" spans="2:9" ht="45.75" customHeight="1" x14ac:dyDescent="0.45">
      <c r="B23" s="20" t="s">
        <v>34</v>
      </c>
      <c r="C23" s="21"/>
      <c r="D23" s="21"/>
      <c r="E23" s="21"/>
      <c r="F23" s="21"/>
      <c r="G23" s="21"/>
      <c r="H23" s="21"/>
      <c r="I23" s="21"/>
    </row>
    <row r="24" spans="2:9" ht="18.75" x14ac:dyDescent="0.3">
      <c r="B24" s="31" t="s">
        <v>0</v>
      </c>
      <c r="C24" s="31"/>
      <c r="D24" s="31"/>
      <c r="E24" s="31"/>
      <c r="F24" s="31"/>
      <c r="G24" s="31"/>
      <c r="H24" s="31"/>
      <c r="I24" s="31"/>
    </row>
    <row r="25" spans="2:9" x14ac:dyDescent="0.25">
      <c r="B25" s="3" t="s">
        <v>3</v>
      </c>
      <c r="C25" s="6" t="s">
        <v>16</v>
      </c>
      <c r="D25" s="6" t="s">
        <v>17</v>
      </c>
      <c r="E25" s="6" t="s">
        <v>18</v>
      </c>
      <c r="F25" s="6" t="s">
        <v>19</v>
      </c>
      <c r="G25" s="6" t="s">
        <v>23</v>
      </c>
      <c r="H25" s="6" t="s">
        <v>24</v>
      </c>
      <c r="I25" s="4" t="s">
        <v>4</v>
      </c>
    </row>
    <row r="26" spans="2:9" x14ac:dyDescent="0.25">
      <c r="B26" s="5" t="s">
        <v>1</v>
      </c>
      <c r="C26" s="13">
        <f>C8</f>
        <v>812125</v>
      </c>
      <c r="D26" s="13">
        <f t="shared" ref="D26:G26" si="2">D8</f>
        <v>455292</v>
      </c>
      <c r="E26" s="13">
        <f t="shared" si="2"/>
        <v>906690</v>
      </c>
      <c r="F26" s="13">
        <f t="shared" si="2"/>
        <v>29792</v>
      </c>
      <c r="G26" s="13">
        <f t="shared" si="2"/>
        <v>945389</v>
      </c>
      <c r="H26" s="15">
        <v>0</v>
      </c>
      <c r="I26" s="7">
        <f>SUM(H26)*SUM(C26:G26)</f>
        <v>0</v>
      </c>
    </row>
    <row r="27" spans="2:9" x14ac:dyDescent="0.25">
      <c r="B27" s="5" t="s">
        <v>2</v>
      </c>
      <c r="C27" s="13">
        <f t="shared" ref="C27:G27" si="3">C9</f>
        <v>289370</v>
      </c>
      <c r="D27" s="13">
        <f t="shared" si="3"/>
        <v>151764</v>
      </c>
      <c r="E27" s="13">
        <f t="shared" si="3"/>
        <v>448218</v>
      </c>
      <c r="F27" s="13">
        <f t="shared" si="3"/>
        <v>10566</v>
      </c>
      <c r="G27" s="13">
        <f t="shared" si="3"/>
        <v>1022490</v>
      </c>
      <c r="H27" s="15">
        <v>0</v>
      </c>
      <c r="I27" s="7">
        <f>SUM(H27)*SUM(C27:G27)</f>
        <v>0</v>
      </c>
    </row>
    <row r="28" spans="2:9" ht="16.899999999999999" customHeight="1" x14ac:dyDescent="0.25">
      <c r="B28" s="27" t="s">
        <v>5</v>
      </c>
      <c r="C28" s="6" t="s">
        <v>16</v>
      </c>
      <c r="D28" s="6" t="s">
        <v>17</v>
      </c>
      <c r="E28" s="6" t="s">
        <v>18</v>
      </c>
      <c r="F28" s="6" t="s">
        <v>19</v>
      </c>
      <c r="G28" s="6" t="s">
        <v>23</v>
      </c>
      <c r="H28" s="6" t="s">
        <v>24</v>
      </c>
      <c r="I28" s="4" t="s">
        <v>4</v>
      </c>
    </row>
    <row r="29" spans="2:9" x14ac:dyDescent="0.25">
      <c r="B29" s="5" t="s">
        <v>30</v>
      </c>
      <c r="C29" s="13">
        <f t="shared" ref="C29:G29" si="4">C11</f>
        <v>1101495</v>
      </c>
      <c r="D29" s="13">
        <f t="shared" si="4"/>
        <v>607056</v>
      </c>
      <c r="E29" s="13">
        <f t="shared" si="4"/>
        <v>1354908</v>
      </c>
      <c r="F29" s="13">
        <f t="shared" si="4"/>
        <v>40358</v>
      </c>
      <c r="G29" s="13">
        <f t="shared" si="4"/>
        <v>1967879</v>
      </c>
      <c r="H29" s="15">
        <v>0</v>
      </c>
      <c r="I29" s="7">
        <f>SUM(H29)*SUM(C29:G29)</f>
        <v>0</v>
      </c>
    </row>
    <row r="30" spans="2:9" x14ac:dyDescent="0.25">
      <c r="B30" s="11" t="s">
        <v>31</v>
      </c>
      <c r="C30" s="14"/>
      <c r="D30" s="14"/>
      <c r="E30" s="14"/>
      <c r="F30" s="14"/>
      <c r="G30" s="14"/>
      <c r="H30" s="15">
        <v>0</v>
      </c>
      <c r="I30" s="14"/>
    </row>
    <row r="31" spans="2:9" ht="18.600000000000001" customHeight="1" x14ac:dyDescent="0.25">
      <c r="B31" s="3" t="s">
        <v>6</v>
      </c>
      <c r="C31" s="6" t="s">
        <v>16</v>
      </c>
      <c r="D31" s="6" t="s">
        <v>17</v>
      </c>
      <c r="E31" s="6" t="s">
        <v>18</v>
      </c>
      <c r="F31" s="6" t="s">
        <v>19</v>
      </c>
      <c r="G31" s="6" t="s">
        <v>23</v>
      </c>
      <c r="H31" s="6" t="s">
        <v>32</v>
      </c>
      <c r="I31" s="16"/>
    </row>
    <row r="32" spans="2:9" x14ac:dyDescent="0.25">
      <c r="B32" s="17" t="s">
        <v>9</v>
      </c>
      <c r="C32" s="13">
        <f t="shared" ref="C32:G32" si="5">C14</f>
        <v>974</v>
      </c>
      <c r="D32" s="13">
        <f t="shared" si="5"/>
        <v>89160</v>
      </c>
      <c r="E32" s="13">
        <f t="shared" si="5"/>
        <v>6500</v>
      </c>
      <c r="F32" s="13">
        <f t="shared" si="5"/>
        <v>9605</v>
      </c>
      <c r="G32" s="13">
        <f t="shared" si="5"/>
        <v>14591</v>
      </c>
      <c r="H32" s="15">
        <v>0</v>
      </c>
      <c r="I32" s="7">
        <f>SUM(H32)*SUM(C32:G32)</f>
        <v>0</v>
      </c>
    </row>
    <row r="33" spans="2:9" x14ac:dyDescent="0.25">
      <c r="B33" s="17" t="s">
        <v>10</v>
      </c>
      <c r="C33" s="13">
        <f t="shared" ref="C33:G33" si="6">C15</f>
        <v>4025</v>
      </c>
      <c r="D33" s="13">
        <f t="shared" si="6"/>
        <v>59440</v>
      </c>
      <c r="E33" s="13">
        <f t="shared" si="6"/>
        <v>3500</v>
      </c>
      <c r="F33" s="13">
        <f t="shared" si="6"/>
        <v>10876</v>
      </c>
      <c r="G33" s="13">
        <f t="shared" si="6"/>
        <v>14480</v>
      </c>
      <c r="H33" s="15">
        <v>0</v>
      </c>
      <c r="I33" s="7">
        <f>SUM(H33)*SUM(C33:G33)</f>
        <v>0</v>
      </c>
    </row>
    <row r="34" spans="2:9" ht="18.75" x14ac:dyDescent="0.3">
      <c r="B34" s="31" t="s">
        <v>8</v>
      </c>
      <c r="C34" s="31"/>
      <c r="D34" s="31"/>
      <c r="E34" s="31"/>
      <c r="F34" s="31"/>
      <c r="G34" s="31"/>
      <c r="H34" s="31"/>
      <c r="I34" s="31"/>
    </row>
    <row r="35" spans="2:9" x14ac:dyDescent="0.25">
      <c r="B35" s="3" t="s">
        <v>3</v>
      </c>
      <c r="C35" s="4" t="s">
        <v>16</v>
      </c>
      <c r="D35" s="4" t="s">
        <v>17</v>
      </c>
      <c r="E35" s="4" t="s">
        <v>18</v>
      </c>
      <c r="F35" s="4" t="s">
        <v>19</v>
      </c>
      <c r="G35" s="6" t="s">
        <v>23</v>
      </c>
      <c r="H35" s="6" t="s">
        <v>25</v>
      </c>
      <c r="I35" s="4" t="s">
        <v>4</v>
      </c>
    </row>
    <row r="36" spans="2:9" x14ac:dyDescent="0.25">
      <c r="B36" s="5" t="s">
        <v>20</v>
      </c>
      <c r="C36" s="14"/>
      <c r="D36" s="14"/>
      <c r="E36" s="13">
        <f>E18</f>
        <v>309701</v>
      </c>
      <c r="F36" s="14"/>
      <c r="G36" s="14"/>
      <c r="H36" s="15">
        <v>0</v>
      </c>
      <c r="I36" s="7">
        <f>SUM(H36)*SUM(C36:G36)</f>
        <v>0</v>
      </c>
    </row>
    <row r="37" spans="2:9" x14ac:dyDescent="0.25">
      <c r="B37" s="5" t="s">
        <v>21</v>
      </c>
      <c r="C37" s="13">
        <f t="shared" ref="C37:G37" si="7">C19</f>
        <v>425882</v>
      </c>
      <c r="D37" s="13">
        <f t="shared" si="7"/>
        <v>281981</v>
      </c>
      <c r="E37" s="13">
        <f t="shared" si="7"/>
        <v>222</v>
      </c>
      <c r="F37" s="14"/>
      <c r="G37" s="13">
        <f t="shared" si="7"/>
        <v>237055</v>
      </c>
      <c r="H37" s="15">
        <v>0</v>
      </c>
      <c r="I37" s="7">
        <f>SUM(H37)*SUM(C37:G37)</f>
        <v>0</v>
      </c>
    </row>
    <row r="38" spans="2:9" ht="16.899999999999999" customHeight="1" x14ac:dyDescent="0.25">
      <c r="B38" s="27" t="s">
        <v>5</v>
      </c>
      <c r="C38" s="6" t="s">
        <v>16</v>
      </c>
      <c r="D38" s="6" t="s">
        <v>17</v>
      </c>
      <c r="E38" s="6" t="s">
        <v>18</v>
      </c>
      <c r="F38" s="6" t="s">
        <v>19</v>
      </c>
      <c r="G38" s="6" t="s">
        <v>23</v>
      </c>
      <c r="H38" s="6" t="s">
        <v>25</v>
      </c>
      <c r="I38" s="4" t="s">
        <v>4</v>
      </c>
    </row>
    <row r="39" spans="2:9" x14ac:dyDescent="0.25">
      <c r="B39" s="5" t="s">
        <v>26</v>
      </c>
      <c r="C39" s="13">
        <f>C21</f>
        <v>425882</v>
      </c>
      <c r="D39" s="13">
        <f t="shared" ref="D39:G39" si="8">D21</f>
        <v>281981</v>
      </c>
      <c r="E39" s="13">
        <f t="shared" si="8"/>
        <v>309923</v>
      </c>
      <c r="F39" s="14"/>
      <c r="G39" s="13">
        <f t="shared" si="8"/>
        <v>237055</v>
      </c>
      <c r="H39" s="15"/>
      <c r="I39" s="7">
        <f>SUM(H39)*SUM(C39:G39)</f>
        <v>0</v>
      </c>
    </row>
    <row r="40" spans="2:9" ht="18.75" x14ac:dyDescent="0.3">
      <c r="I40" s="24">
        <f>SUM(I26:I27,I29,I36:I37,I39)-SUM(I32:I33)</f>
        <v>0</v>
      </c>
    </row>
    <row r="41" spans="2:9" ht="33.75" x14ac:dyDescent="0.5">
      <c r="B41" s="26" t="s">
        <v>33</v>
      </c>
      <c r="C41" s="25">
        <f>(I22*0.4)+(I40*0.6)</f>
        <v>0</v>
      </c>
      <c r="D41" s="8"/>
      <c r="E41" s="8"/>
      <c r="F41" s="8"/>
      <c r="G41" s="8"/>
    </row>
    <row r="43" spans="2:9" x14ac:dyDescent="0.25">
      <c r="B43" s="9"/>
      <c r="C43" s="10"/>
      <c r="D43" s="10"/>
      <c r="E43" s="10"/>
      <c r="F43" s="10"/>
      <c r="G43" s="10"/>
    </row>
    <row r="44" spans="2:9" x14ac:dyDescent="0.25">
      <c r="B44" s="11" t="s">
        <v>11</v>
      </c>
      <c r="C44" s="30"/>
      <c r="D44" s="30"/>
    </row>
    <row r="45" spans="2:9" x14ac:dyDescent="0.25">
      <c r="B45" s="11" t="s">
        <v>12</v>
      </c>
      <c r="C45" s="30"/>
      <c r="D45" s="30"/>
    </row>
    <row r="46" spans="2:9" x14ac:dyDescent="0.25">
      <c r="B46" s="11" t="s">
        <v>13</v>
      </c>
      <c r="C46" s="30"/>
      <c r="D46" s="30"/>
    </row>
    <row r="47" spans="2:9" ht="58.15" customHeight="1" x14ac:dyDescent="0.25">
      <c r="B47" s="12" t="s">
        <v>14</v>
      </c>
      <c r="C47" s="30"/>
      <c r="D47" s="30"/>
    </row>
  </sheetData>
  <mergeCells count="9">
    <mergeCell ref="E2:F2"/>
    <mergeCell ref="C44:D44"/>
    <mergeCell ref="C45:D45"/>
    <mergeCell ref="C46:D46"/>
    <mergeCell ref="C47:D47"/>
    <mergeCell ref="B6:I6"/>
    <mergeCell ref="B16:I16"/>
    <mergeCell ref="B24:I24"/>
    <mergeCell ref="B34:I3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3E2420-C4F0-44C7-AA49-39AB343C269A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7C5FA26B-2E1E-4360-8695-475994183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7FD37B-2DE0-4A70-9E50-E40F3F5F9D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2020-10-13T14:23:40Z</dcterms:created>
  <dcterms:modified xsi:type="dcterms:W3CDTF">2023-07-14T14:51:52Z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