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3\Provincie Overijssel\Brand\04) Definitieve aanbestedingsstukken\"/>
    </mc:Choice>
  </mc:AlternateContent>
  <bookViews>
    <workbookView xWindow="-120" yWindow="-120" windowWidth="29040" windowHeight="15840"/>
  </bookViews>
  <sheets>
    <sheet name="specificatie per 311222" sheetId="2" r:id="rId1"/>
  </sheets>
  <definedNames>
    <definedName name="_xlnm._FilterDatabase" localSheetId="0" hidden="1">'specificatie per 311222'!$A$1:$O$111</definedName>
    <definedName name="_xlnm.Print_Area" localSheetId="0">'specificatie per 311222'!$A$1:$O$117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9" i="2" l="1"/>
  <c r="N6" i="2" l="1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M20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M93" i="2"/>
  <c r="O93" i="2" s="1"/>
  <c r="N93" i="2"/>
  <c r="N94" i="2"/>
  <c r="M95" i="2"/>
  <c r="N95" i="2"/>
  <c r="M96" i="2"/>
  <c r="N96" i="2"/>
  <c r="N97" i="2"/>
  <c r="M98" i="2"/>
  <c r="O98" i="2" s="1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5" i="2"/>
  <c r="K111" i="2"/>
  <c r="M111" i="2" s="1"/>
  <c r="O111" i="2" s="1"/>
  <c r="K110" i="2"/>
  <c r="M110" i="2" s="1"/>
  <c r="K109" i="2"/>
  <c r="M109" i="2" s="1"/>
  <c r="K108" i="2"/>
  <c r="M108" i="2" s="1"/>
  <c r="O108" i="2" s="1"/>
  <c r="K107" i="2"/>
  <c r="M107" i="2" s="1"/>
  <c r="O107" i="2" s="1"/>
  <c r="K106" i="2"/>
  <c r="M106" i="2" s="1"/>
  <c r="O106" i="2" s="1"/>
  <c r="K105" i="2"/>
  <c r="M105" i="2" s="1"/>
  <c r="K104" i="2"/>
  <c r="M104" i="2" s="1"/>
  <c r="O104" i="2" s="1"/>
  <c r="K103" i="2"/>
  <c r="M103" i="2" s="1"/>
  <c r="O103" i="2" s="1"/>
  <c r="K102" i="2"/>
  <c r="M102" i="2" s="1"/>
  <c r="K100" i="2"/>
  <c r="M100" i="2" s="1"/>
  <c r="K99" i="2"/>
  <c r="M99" i="2" s="1"/>
  <c r="O99" i="2" s="1"/>
  <c r="K97" i="2"/>
  <c r="M97" i="2" s="1"/>
  <c r="K91" i="2"/>
  <c r="M91" i="2" s="1"/>
  <c r="K90" i="2"/>
  <c r="M90" i="2" s="1"/>
  <c r="O90" i="2" s="1"/>
  <c r="K89" i="2"/>
  <c r="M89" i="2" s="1"/>
  <c r="O89" i="2" s="1"/>
  <c r="K88" i="2"/>
  <c r="M88" i="2" s="1"/>
  <c r="O88" i="2" s="1"/>
  <c r="K87" i="2"/>
  <c r="M87" i="2" s="1"/>
  <c r="K86" i="2"/>
  <c r="M86" i="2" s="1"/>
  <c r="O86" i="2" s="1"/>
  <c r="K85" i="2"/>
  <c r="M85" i="2" s="1"/>
  <c r="K84" i="2"/>
  <c r="M84" i="2" s="1"/>
  <c r="K82" i="2"/>
  <c r="M82" i="2" s="1"/>
  <c r="O82" i="2" s="1"/>
  <c r="K80" i="2"/>
  <c r="M80" i="2" s="1"/>
  <c r="O80" i="2" s="1"/>
  <c r="K79" i="2"/>
  <c r="M79" i="2" s="1"/>
  <c r="O79" i="2" s="1"/>
  <c r="K78" i="2"/>
  <c r="M78" i="2" s="1"/>
  <c r="O78" i="2" s="1"/>
  <c r="K77" i="2"/>
  <c r="M77" i="2" s="1"/>
  <c r="O77" i="2" s="1"/>
  <c r="K76" i="2"/>
  <c r="M76" i="2" s="1"/>
  <c r="K71" i="2"/>
  <c r="M71" i="2" s="1"/>
  <c r="O71" i="2" s="1"/>
  <c r="K70" i="2"/>
  <c r="M70" i="2" s="1"/>
  <c r="O70" i="2" s="1"/>
  <c r="K69" i="2"/>
  <c r="M69" i="2" s="1"/>
  <c r="O69" i="2" s="1"/>
  <c r="K64" i="2"/>
  <c r="M64" i="2" s="1"/>
  <c r="O64" i="2" s="1"/>
  <c r="K63" i="2"/>
  <c r="M63" i="2" s="1"/>
  <c r="O63" i="2" s="1"/>
  <c r="K62" i="2"/>
  <c r="M62" i="2" s="1"/>
  <c r="O62" i="2" s="1"/>
  <c r="K61" i="2"/>
  <c r="M61" i="2" s="1"/>
  <c r="O61" i="2" s="1"/>
  <c r="K54" i="2"/>
  <c r="M54" i="2" s="1"/>
  <c r="O54" i="2" s="1"/>
  <c r="K48" i="2"/>
  <c r="M48" i="2" s="1"/>
  <c r="O48" i="2" s="1"/>
  <c r="K43" i="2"/>
  <c r="M43" i="2" s="1"/>
  <c r="K41" i="2"/>
  <c r="M41" i="2" s="1"/>
  <c r="O41" i="2" s="1"/>
  <c r="K40" i="2"/>
  <c r="M40" i="2" s="1"/>
  <c r="O40" i="2" s="1"/>
  <c r="K21" i="2"/>
  <c r="M21" i="2" s="1"/>
  <c r="O21" i="2" s="1"/>
  <c r="K18" i="2"/>
  <c r="M18" i="2" s="1"/>
  <c r="O18" i="2" s="1"/>
  <c r="K12" i="2"/>
  <c r="M12" i="2" s="1"/>
  <c r="K11" i="2"/>
  <c r="M11" i="2" s="1"/>
  <c r="K10" i="2"/>
  <c r="M10" i="2" s="1"/>
  <c r="O10" i="2" s="1"/>
  <c r="K6" i="2"/>
  <c r="M6" i="2" s="1"/>
  <c r="O6" i="2" s="1"/>
  <c r="K5" i="2"/>
  <c r="M5" i="2" s="1"/>
  <c r="O97" i="2" l="1"/>
  <c r="O95" i="2"/>
  <c r="O43" i="2"/>
  <c r="O5" i="2"/>
  <c r="O84" i="2"/>
  <c r="O12" i="2"/>
  <c r="O20" i="2"/>
  <c r="O105" i="2"/>
  <c r="O96" i="2"/>
  <c r="O85" i="2"/>
  <c r="O91" i="2"/>
  <c r="O11" i="2"/>
  <c r="O76" i="2"/>
  <c r="O100" i="2"/>
  <c r="O109" i="2"/>
  <c r="O87" i="2"/>
  <c r="O102" i="2"/>
  <c r="O110" i="2"/>
  <c r="N114" i="2"/>
  <c r="K50" i="2"/>
  <c r="M50" i="2" s="1"/>
  <c r="O50" i="2" s="1"/>
  <c r="L114" i="2"/>
  <c r="I111" i="2"/>
  <c r="I110" i="2"/>
  <c r="I109" i="2"/>
  <c r="I108" i="2"/>
  <c r="I107" i="2"/>
  <c r="I106" i="2"/>
  <c r="I105" i="2"/>
  <c r="I104" i="2"/>
  <c r="I103" i="2"/>
  <c r="I102" i="2"/>
  <c r="I101" i="2"/>
  <c r="J101" i="2" s="1"/>
  <c r="K101" i="2" s="1"/>
  <c r="I100" i="2"/>
  <c r="I99" i="2"/>
  <c r="I92" i="2"/>
  <c r="J92" i="2" s="1"/>
  <c r="K92" i="2" s="1"/>
  <c r="I91" i="2"/>
  <c r="I90" i="2"/>
  <c r="I89" i="2"/>
  <c r="I88" i="2"/>
  <c r="I87" i="2"/>
  <c r="I86" i="2"/>
  <c r="I85" i="2"/>
  <c r="I84" i="2"/>
  <c r="I97" i="2"/>
  <c r="I83" i="2"/>
  <c r="J83" i="2" s="1"/>
  <c r="K83" i="2" s="1"/>
  <c r="I82" i="2"/>
  <c r="I78" i="2"/>
  <c r="I81" i="2"/>
  <c r="J81" i="2" s="1"/>
  <c r="K81" i="2" s="1"/>
  <c r="I80" i="2"/>
  <c r="I79" i="2"/>
  <c r="I76" i="2"/>
  <c r="I77" i="2"/>
  <c r="I75" i="2"/>
  <c r="J75" i="2" s="1"/>
  <c r="K75" i="2" s="1"/>
  <c r="I74" i="2"/>
  <c r="J74" i="2" s="1"/>
  <c r="K74" i="2" s="1"/>
  <c r="I73" i="2"/>
  <c r="J73" i="2" s="1"/>
  <c r="K73" i="2" s="1"/>
  <c r="I72" i="2"/>
  <c r="J72" i="2" s="1"/>
  <c r="K72" i="2" s="1"/>
  <c r="I70" i="2"/>
  <c r="I69" i="2"/>
  <c r="I71" i="2"/>
  <c r="I68" i="2"/>
  <c r="J68" i="2" s="1"/>
  <c r="K68" i="2" s="1"/>
  <c r="I67" i="2"/>
  <c r="J67" i="2" s="1"/>
  <c r="K67" i="2" s="1"/>
  <c r="I66" i="2"/>
  <c r="J66" i="2" s="1"/>
  <c r="K66" i="2" s="1"/>
  <c r="I65" i="2"/>
  <c r="J65" i="2" s="1"/>
  <c r="I63" i="2"/>
  <c r="I48" i="2"/>
  <c r="I62" i="2"/>
  <c r="I61" i="2"/>
  <c r="I60" i="2"/>
  <c r="J60" i="2" s="1"/>
  <c r="K60" i="2" s="1"/>
  <c r="I59" i="2"/>
  <c r="J59" i="2" s="1"/>
  <c r="K59" i="2" s="1"/>
  <c r="J58" i="2"/>
  <c r="K58" i="2" s="1"/>
  <c r="J57" i="2"/>
  <c r="K57" i="2" s="1"/>
  <c r="I56" i="2"/>
  <c r="J56" i="2" s="1"/>
  <c r="K56" i="2" s="1"/>
  <c r="I55" i="2"/>
  <c r="J55" i="2" s="1"/>
  <c r="K55" i="2" s="1"/>
  <c r="M55" i="2" s="1"/>
  <c r="O55" i="2" s="1"/>
  <c r="I54" i="2"/>
  <c r="J53" i="2"/>
  <c r="K53" i="2" s="1"/>
  <c r="I52" i="2"/>
  <c r="J52" i="2" s="1"/>
  <c r="K52" i="2" s="1"/>
  <c r="J51" i="2"/>
  <c r="K51" i="2" s="1"/>
  <c r="M51" i="2" s="1"/>
  <c r="O51" i="2" s="1"/>
  <c r="I50" i="2"/>
  <c r="I47" i="2"/>
  <c r="J47" i="2" s="1"/>
  <c r="K47" i="2" s="1"/>
  <c r="I46" i="2"/>
  <c r="J46" i="2" s="1"/>
  <c r="K46" i="2" s="1"/>
  <c r="I45" i="2"/>
  <c r="J45" i="2" s="1"/>
  <c r="K45" i="2" s="1"/>
  <c r="I44" i="2"/>
  <c r="J44" i="2" s="1"/>
  <c r="K44" i="2" s="1"/>
  <c r="M44" i="2" s="1"/>
  <c r="O44" i="2" s="1"/>
  <c r="I43" i="2"/>
  <c r="I42" i="2"/>
  <c r="J42" i="2" s="1"/>
  <c r="K42" i="2" s="1"/>
  <c r="M42" i="2" s="1"/>
  <c r="O42" i="2" s="1"/>
  <c r="I41" i="2"/>
  <c r="I40" i="2"/>
  <c r="I39" i="2"/>
  <c r="J39" i="2" s="1"/>
  <c r="K39" i="2" s="1"/>
  <c r="I38" i="2"/>
  <c r="J38" i="2" s="1"/>
  <c r="K38" i="2" s="1"/>
  <c r="I37" i="2"/>
  <c r="J37" i="2" s="1"/>
  <c r="K37" i="2" s="1"/>
  <c r="I36" i="2"/>
  <c r="J36" i="2" s="1"/>
  <c r="K36" i="2" s="1"/>
  <c r="I35" i="2"/>
  <c r="J35" i="2" s="1"/>
  <c r="K35" i="2" s="1"/>
  <c r="J34" i="2"/>
  <c r="K34" i="2" s="1"/>
  <c r="J33" i="2"/>
  <c r="K33" i="2" s="1"/>
  <c r="J32" i="2"/>
  <c r="K32" i="2" s="1"/>
  <c r="I49" i="2"/>
  <c r="J49" i="2" s="1"/>
  <c r="K49" i="2" s="1"/>
  <c r="M49" i="2" s="1"/>
  <c r="O49" i="2" s="1"/>
  <c r="J31" i="2"/>
  <c r="K31" i="2" s="1"/>
  <c r="I30" i="2"/>
  <c r="J30" i="2" s="1"/>
  <c r="K30" i="2" s="1"/>
  <c r="J29" i="2"/>
  <c r="K29" i="2" s="1"/>
  <c r="I28" i="2"/>
  <c r="J28" i="2" s="1"/>
  <c r="K28" i="2" s="1"/>
  <c r="I27" i="2"/>
  <c r="J27" i="2" s="1"/>
  <c r="K27" i="2" s="1"/>
  <c r="I26" i="2"/>
  <c r="J26" i="2" s="1"/>
  <c r="K26" i="2" s="1"/>
  <c r="I25" i="2"/>
  <c r="J25" i="2" s="1"/>
  <c r="K25" i="2" s="1"/>
  <c r="I24" i="2"/>
  <c r="J24" i="2" s="1"/>
  <c r="K24" i="2" s="1"/>
  <c r="I23" i="2"/>
  <c r="J23" i="2" s="1"/>
  <c r="K23" i="2" s="1"/>
  <c r="I22" i="2"/>
  <c r="J22" i="2" s="1"/>
  <c r="K22" i="2" s="1"/>
  <c r="I21" i="2"/>
  <c r="I19" i="2"/>
  <c r="J19" i="2" s="1"/>
  <c r="K19" i="2" s="1"/>
  <c r="M19" i="2" s="1"/>
  <c r="O19" i="2" s="1"/>
  <c r="I18" i="2"/>
  <c r="K17" i="2"/>
  <c r="K16" i="2"/>
  <c r="I15" i="2"/>
  <c r="J15" i="2" s="1"/>
  <c r="K15" i="2" s="1"/>
  <c r="I14" i="2"/>
  <c r="J14" i="2" s="1"/>
  <c r="K14" i="2" s="1"/>
  <c r="I13" i="2"/>
  <c r="J13" i="2" s="1"/>
  <c r="K13" i="2" s="1"/>
  <c r="I12" i="2"/>
  <c r="I10" i="2"/>
  <c r="I9" i="2"/>
  <c r="J9" i="2" s="1"/>
  <c r="K9" i="2" s="1"/>
  <c r="I8" i="2"/>
  <c r="J8" i="2" s="1"/>
  <c r="K8" i="2" s="1"/>
  <c r="I7" i="2"/>
  <c r="J7" i="2" s="1"/>
  <c r="K7" i="2" s="1"/>
  <c r="I6" i="2"/>
  <c r="I5" i="2"/>
  <c r="M32" i="2" l="1"/>
  <c r="O32" i="2" s="1"/>
  <c r="M66" i="2"/>
  <c r="O66" i="2" s="1"/>
  <c r="M28" i="2"/>
  <c r="O28" i="2" s="1"/>
  <c r="M45" i="2"/>
  <c r="O45" i="2" s="1"/>
  <c r="M14" i="2"/>
  <c r="O14" i="2" s="1"/>
  <c r="M15" i="2"/>
  <c r="O15" i="2" s="1"/>
  <c r="M67" i="2"/>
  <c r="O67" i="2" s="1"/>
  <c r="M83" i="2"/>
  <c r="O83" i="2" s="1"/>
  <c r="M29" i="2"/>
  <c r="O29" i="2" s="1"/>
  <c r="M31" i="2"/>
  <c r="O31" i="2" s="1"/>
  <c r="M52" i="2"/>
  <c r="O52" i="2" s="1"/>
  <c r="M68" i="2"/>
  <c r="O68" i="2" s="1"/>
  <c r="M35" i="2"/>
  <c r="O35" i="2" s="1"/>
  <c r="M22" i="2"/>
  <c r="O22" i="2" s="1"/>
  <c r="M37" i="2"/>
  <c r="O37" i="2" s="1"/>
  <c r="M92" i="2"/>
  <c r="O92" i="2" s="1"/>
  <c r="M13" i="2"/>
  <c r="O13" i="2" s="1"/>
  <c r="M81" i="2"/>
  <c r="O81" i="2" s="1"/>
  <c r="M17" i="2"/>
  <c r="O17" i="2" s="1"/>
  <c r="M34" i="2"/>
  <c r="O34" i="2" s="1"/>
  <c r="M36" i="2"/>
  <c r="O36" i="2" s="1"/>
  <c r="M23" i="2"/>
  <c r="O23" i="2" s="1"/>
  <c r="M72" i="2"/>
  <c r="O72" i="2" s="1"/>
  <c r="M57" i="2"/>
  <c r="O57" i="2" s="1"/>
  <c r="M73" i="2"/>
  <c r="O73" i="2" s="1"/>
  <c r="M30" i="2"/>
  <c r="O30" i="2" s="1"/>
  <c r="M101" i="2"/>
  <c r="O101" i="2" s="1"/>
  <c r="M47" i="2"/>
  <c r="O47" i="2" s="1"/>
  <c r="M33" i="2"/>
  <c r="O33" i="2" s="1"/>
  <c r="M46" i="2"/>
  <c r="O46" i="2" s="1"/>
  <c r="M16" i="2"/>
  <c r="O16" i="2" s="1"/>
  <c r="M38" i="2"/>
  <c r="O38" i="2" s="1"/>
  <c r="M24" i="2"/>
  <c r="O24" i="2" s="1"/>
  <c r="M25" i="2"/>
  <c r="O25" i="2" s="1"/>
  <c r="M74" i="2"/>
  <c r="O74" i="2" s="1"/>
  <c r="M8" i="2"/>
  <c r="O8" i="2" s="1"/>
  <c r="M53" i="2"/>
  <c r="O53" i="2" s="1"/>
  <c r="M56" i="2"/>
  <c r="O56" i="2" s="1"/>
  <c r="M39" i="2"/>
  <c r="O39" i="2" s="1"/>
  <c r="M7" i="2"/>
  <c r="O7" i="2" s="1"/>
  <c r="M58" i="2"/>
  <c r="O58" i="2" s="1"/>
  <c r="M26" i="2"/>
  <c r="O26" i="2" s="1"/>
  <c r="M59" i="2"/>
  <c r="O59" i="2" s="1"/>
  <c r="M75" i="2"/>
  <c r="O75" i="2" s="1"/>
  <c r="M9" i="2"/>
  <c r="O9" i="2" s="1"/>
  <c r="M27" i="2"/>
  <c r="O27" i="2" s="1"/>
  <c r="M60" i="2"/>
  <c r="O60" i="2" s="1"/>
  <c r="K65" i="2"/>
  <c r="J114" i="2"/>
  <c r="I114" i="2"/>
  <c r="M65" i="2" l="1"/>
  <c r="K114" i="2"/>
  <c r="M114" i="2" l="1"/>
  <c r="O65" i="2"/>
  <c r="O114" i="2"/>
</calcChain>
</file>

<file path=xl/sharedStrings.xml><?xml version="1.0" encoding="utf-8"?>
<sst xmlns="http://schemas.openxmlformats.org/spreadsheetml/2006/main" count="685" uniqueCount="304">
  <si>
    <t>Huyerenseweg 21</t>
  </si>
  <si>
    <t>Geesteren</t>
  </si>
  <si>
    <t>Zwartendijk 1</t>
  </si>
  <si>
    <t>Kampen</t>
  </si>
  <si>
    <t>Zwartendijk 6</t>
  </si>
  <si>
    <t>Dalfsen</t>
  </si>
  <si>
    <t>Ommen</t>
  </si>
  <si>
    <t>Dedemsweg 1</t>
  </si>
  <si>
    <t>Tussenweg 8</t>
  </si>
  <si>
    <t>Hessenweg 97</t>
  </si>
  <si>
    <t>Hessenweg 58A</t>
  </si>
  <si>
    <t>Hessenweg 58</t>
  </si>
  <si>
    <t>Wijhe</t>
  </si>
  <si>
    <t>Provinciehuis Kantoor</t>
  </si>
  <si>
    <t>kantoor</t>
  </si>
  <si>
    <t>Paaslooregel 77</t>
  </si>
  <si>
    <t>Willemsoord</t>
  </si>
  <si>
    <t xml:space="preserve">Trierstraat 59 -61 </t>
  </si>
  <si>
    <t>Brussel</t>
  </si>
  <si>
    <t>Almelo</t>
  </si>
  <si>
    <t xml:space="preserve">sluiswachtersverblijf </t>
  </si>
  <si>
    <t>De Haandrik 8a</t>
  </si>
  <si>
    <t>Holtheme</t>
  </si>
  <si>
    <t>De Haandrik 1</t>
  </si>
  <si>
    <t>Brug kanaal, Almelo-De Haandrik</t>
  </si>
  <si>
    <t>Vriezenveen</t>
  </si>
  <si>
    <t>brugwachtersdag-verblijf</t>
  </si>
  <si>
    <t>Daarlerveen</t>
  </si>
  <si>
    <t>Gouden Ploeg</t>
  </si>
  <si>
    <t>Loozen</t>
  </si>
  <si>
    <t>Raalte</t>
  </si>
  <si>
    <t xml:space="preserve">sneeuwschuifopslag, bestrating en hekwerken, kantoor, zoutopslag </t>
  </si>
  <si>
    <t>Bosweg 1</t>
  </si>
  <si>
    <t>Hardenberg</t>
  </si>
  <si>
    <t>steunpunt</t>
  </si>
  <si>
    <t>woonhuis</t>
  </si>
  <si>
    <t>Almeloseweg 67</t>
  </si>
  <si>
    <t>Tubbergen</t>
  </si>
  <si>
    <t>Beerzeveld</t>
  </si>
  <si>
    <t>brugwachtershuisje</t>
  </si>
  <si>
    <t>Bergentheim</t>
  </si>
  <si>
    <t>Hoogenweg</t>
  </si>
  <si>
    <t>Gramsbergen</t>
  </si>
  <si>
    <t>Wortelmarkt 7</t>
  </si>
  <si>
    <t>Blokzijl</t>
  </si>
  <si>
    <t>Hasselt</t>
  </si>
  <si>
    <t>Zwartewaterbrug, langs N331</t>
  </si>
  <si>
    <t>brughuis</t>
  </si>
  <si>
    <t>Hesselingen 3</t>
  </si>
  <si>
    <t>sluiswachtersdagverblijf</t>
  </si>
  <si>
    <t>Kuinre</t>
  </si>
  <si>
    <t>Ossenzijl</t>
  </si>
  <si>
    <t>Wanneperveen</t>
  </si>
  <si>
    <t>brugwachtersdagverblijf</t>
  </si>
  <si>
    <t>Steenwijkerwold</t>
  </si>
  <si>
    <t>Zomerdijk 20  en 20b</t>
  </si>
  <si>
    <t>Veneweg 286</t>
  </si>
  <si>
    <t>botenloods</t>
  </si>
  <si>
    <t>Wetering-Oost 12</t>
  </si>
  <si>
    <t>Wetering</t>
  </si>
  <si>
    <t>Zwartsluis</t>
  </si>
  <si>
    <t>Kanaaldijk 11</t>
  </si>
  <si>
    <t>Giethoorn</t>
  </si>
  <si>
    <t>Borkeldweg 2b</t>
  </si>
  <si>
    <t>Markelo</t>
  </si>
  <si>
    <t>Kamperveen</t>
  </si>
  <si>
    <t>Hessenweg 101</t>
  </si>
  <si>
    <t>Spijkerweg 1 + 2</t>
  </si>
  <si>
    <t>Stegeren</t>
  </si>
  <si>
    <t>Hessenweg 74</t>
  </si>
  <si>
    <t>Eekwielensweg 3</t>
  </si>
  <si>
    <t>Haarle</t>
  </si>
  <si>
    <t>Haarlerveldweg 12</t>
  </si>
  <si>
    <t>Hellendoorn</t>
  </si>
  <si>
    <t>Reeveweg 1</t>
  </si>
  <si>
    <t>Wolfkaterweg 82</t>
  </si>
  <si>
    <t>Hengelo</t>
  </si>
  <si>
    <t>Stroothuizerweg 43-45</t>
  </si>
  <si>
    <t>Beuningen</t>
  </si>
  <si>
    <t>Ligtenbergerweg 10</t>
  </si>
  <si>
    <t>Nijverdal</t>
  </si>
  <si>
    <t>Paandersdijk 9</t>
  </si>
  <si>
    <t>garage</t>
  </si>
  <si>
    <t>Bouwdeel</t>
  </si>
  <si>
    <t>Adres</t>
  </si>
  <si>
    <t>Plaats</t>
  </si>
  <si>
    <t>Specificatie Brandverzekering ten name van de Provincie Overijssel</t>
  </si>
  <si>
    <t>Gebruik</t>
  </si>
  <si>
    <t>Postcode</t>
  </si>
  <si>
    <t>8131 RD</t>
  </si>
  <si>
    <t>8338 SV</t>
  </si>
  <si>
    <t>7602 PZ</t>
  </si>
  <si>
    <t>7787 EA</t>
  </si>
  <si>
    <t>8102 PE</t>
  </si>
  <si>
    <t>7651 ND</t>
  </si>
  <si>
    <t>8356 DX</t>
  </si>
  <si>
    <t>7944 HP</t>
  </si>
  <si>
    <t>8374 KC</t>
  </si>
  <si>
    <t>7946 LZ</t>
  </si>
  <si>
    <t>7946 LX</t>
  </si>
  <si>
    <t>8363 TH</t>
  </si>
  <si>
    <t>8064 AD</t>
  </si>
  <si>
    <t>8355 VJ</t>
  </si>
  <si>
    <t>8376 HA</t>
  </si>
  <si>
    <t>7474 RV</t>
  </si>
  <si>
    <t>Cornelisgracht 1</t>
  </si>
  <si>
    <t>5 tijdelijke brugbedienhuisjes</t>
  </si>
  <si>
    <t>Sluisweg 4</t>
  </si>
  <si>
    <t xml:space="preserve">gebouw bediening sluis en brug </t>
  </si>
  <si>
    <t>Sluisweg 4, 2e gebouw</t>
  </si>
  <si>
    <t>Burchtstraat 2a</t>
  </si>
  <si>
    <t>t Nijenhuis 6</t>
  </si>
  <si>
    <t xml:space="preserve">t Nijenhuis 8 </t>
  </si>
  <si>
    <t>t Nijehuis 14</t>
  </si>
  <si>
    <t>t Nijehuis16</t>
  </si>
  <si>
    <t xml:space="preserve">Steunpunt Beukers </t>
  </si>
  <si>
    <t xml:space="preserve">Almelo </t>
  </si>
  <si>
    <t>Hoofdstraat 19</t>
  </si>
  <si>
    <t>Veneweg 261 (brug Ronduite)</t>
  </si>
  <si>
    <t xml:space="preserve">Ronduite </t>
  </si>
  <si>
    <t xml:space="preserve">brugwachtershuisje </t>
  </si>
  <si>
    <t xml:space="preserve">Totaal </t>
  </si>
  <si>
    <t>Taxatiedatum 
inventaris</t>
  </si>
  <si>
    <t xml:space="preserve">Westermaatweg 8 </t>
  </si>
  <si>
    <t xml:space="preserve">Westermaatweg 4 </t>
  </si>
  <si>
    <t xml:space="preserve">Vliegveldweg 345-B506 </t>
  </si>
  <si>
    <t>t Nijenhuis 2</t>
  </si>
  <si>
    <t xml:space="preserve">Enschede </t>
  </si>
  <si>
    <t>8355 CG</t>
  </si>
  <si>
    <t>8265 PR</t>
  </si>
  <si>
    <t>7554 PN</t>
  </si>
  <si>
    <t>8265 PD</t>
  </si>
  <si>
    <t>7722 SX</t>
  </si>
  <si>
    <t>7722 PZ</t>
  </si>
  <si>
    <t>7731 XS</t>
  </si>
  <si>
    <t>7678 SC</t>
  </si>
  <si>
    <t>7610 AH</t>
  </si>
  <si>
    <t>7588 PD</t>
  </si>
  <si>
    <t>7588 PZ</t>
  </si>
  <si>
    <t>7722 SR</t>
  </si>
  <si>
    <t>7722 XP</t>
  </si>
  <si>
    <t>7722 SH</t>
  </si>
  <si>
    <t>7524 PT</t>
  </si>
  <si>
    <t>7448 PT</t>
  </si>
  <si>
    <t>7448 PR</t>
  </si>
  <si>
    <t xml:space="preserve">de Chalmotweg 3a </t>
  </si>
  <si>
    <t>7441 PG</t>
  </si>
  <si>
    <t>7737 PV</t>
  </si>
  <si>
    <t>Zomerdijk 12</t>
  </si>
  <si>
    <t>Woning</t>
  </si>
  <si>
    <t>Dennenkamp 1-3</t>
  </si>
  <si>
    <t>Westermaatweg 2B</t>
  </si>
  <si>
    <t>Heegebeekweg 100</t>
  </si>
  <si>
    <t>Haaksbergen</t>
  </si>
  <si>
    <t>Ligboxstal</t>
  </si>
  <si>
    <t>7481 RS</t>
  </si>
  <si>
    <t>Oude Hoevenweg 149B</t>
  </si>
  <si>
    <t>7671 PL</t>
  </si>
  <si>
    <t>Weertjesweg 4</t>
  </si>
  <si>
    <t>7481 PA</t>
  </si>
  <si>
    <t>Vrijstaande woning</t>
  </si>
  <si>
    <t>Woning met aangebouwde stal</t>
  </si>
  <si>
    <t>Boerderijwoning met aangebouwde stal</t>
  </si>
  <si>
    <t>2/1 kap bungalow</t>
  </si>
  <si>
    <t>Woning met stallen</t>
  </si>
  <si>
    <t>Rietgedekte bungalow met aangebouwde stal</t>
  </si>
  <si>
    <t>Rietgedekte woonboerderij</t>
  </si>
  <si>
    <t>Woonboerderij</t>
  </si>
  <si>
    <t>vrijstaande bungalow</t>
  </si>
  <si>
    <t>Woonboerderij met aangebouwde schuur</t>
  </si>
  <si>
    <t>Vrijstaande bungalow</t>
  </si>
  <si>
    <t>Woonboerderij met schuur</t>
  </si>
  <si>
    <t>Bunker</t>
  </si>
  <si>
    <t>bungalow</t>
  </si>
  <si>
    <t>Agrarisch bedrijf met vrijstaande woning</t>
  </si>
  <si>
    <t>Enschede</t>
  </si>
  <si>
    <t>Vliegveldweg 100-B525</t>
  </si>
  <si>
    <t>Shelter</t>
  </si>
  <si>
    <t>Vliegveldweg 100-B524</t>
  </si>
  <si>
    <t>Ensmanweg 6 en 6A</t>
  </si>
  <si>
    <t>Rossum</t>
  </si>
  <si>
    <t>agrarisch bedrijf met Boerderij woning</t>
  </si>
  <si>
    <t>Duinigermeerweg 9</t>
  </si>
  <si>
    <t>Houten Woonhuis</t>
  </si>
  <si>
    <t>Gennerdijk 6</t>
  </si>
  <si>
    <t>Gennerdijk 8</t>
  </si>
  <si>
    <t>woning met aangebouwde garage</t>
  </si>
  <si>
    <t>Braambergweg 10</t>
  </si>
  <si>
    <t>Hezingen</t>
  </si>
  <si>
    <t>Melkveebedrijf met woning/bungalow</t>
  </si>
  <si>
    <t>Braambergweg 11</t>
  </si>
  <si>
    <t>vrijstaande woning met aangebouwde garage</t>
  </si>
  <si>
    <t>Eekmanweg 15</t>
  </si>
  <si>
    <t>Denekamp</t>
  </si>
  <si>
    <t>Melkveebedrijf met eenvoudige woning</t>
  </si>
  <si>
    <t>Wittenberg 24/26</t>
  </si>
  <si>
    <t>Nutter</t>
  </si>
  <si>
    <t>7638 PP</t>
  </si>
  <si>
    <t>Vliegveldweg 100-C26</t>
  </si>
  <si>
    <t>7596 NJ</t>
  </si>
  <si>
    <t>8356 VZ</t>
  </si>
  <si>
    <t>8061 PR</t>
  </si>
  <si>
    <t>7662 PT</t>
  </si>
  <si>
    <t>7591 NE</t>
  </si>
  <si>
    <t>Paasbergweg 3</t>
  </si>
  <si>
    <t>De Lutte</t>
  </si>
  <si>
    <t>7587 LW</t>
  </si>
  <si>
    <t>Braamberg 10</t>
  </si>
  <si>
    <t>Braamberg 11</t>
  </si>
  <si>
    <t>Vliegveld C26</t>
  </si>
  <si>
    <t>Vliegveld 524</t>
  </si>
  <si>
    <t>Vliegveld 525</t>
  </si>
  <si>
    <t>Schoolstraat 1</t>
  </si>
  <si>
    <t>Schoolstraat 2</t>
  </si>
  <si>
    <t>Woonhuis</t>
  </si>
  <si>
    <t>Hoofdstraat 38</t>
  </si>
  <si>
    <t>Vroomshoop</t>
  </si>
  <si>
    <t>graag nog waarde</t>
  </si>
  <si>
    <t>Hoofdstraat 39</t>
  </si>
  <si>
    <t>Hoofdstraat 33</t>
  </si>
  <si>
    <t>Noorderweg 34</t>
  </si>
  <si>
    <t>Brugstraat 34</t>
  </si>
  <si>
    <t>Vriezenveenseweg 33</t>
  </si>
  <si>
    <t>7681 DJ</t>
  </si>
  <si>
    <t>7681 CD</t>
  </si>
  <si>
    <t>7681 DS</t>
  </si>
  <si>
    <t>7687 BG</t>
  </si>
  <si>
    <t>Taxatiedatum gebouwen
incl.fundering</t>
  </si>
  <si>
    <t>Oosterweg 14a</t>
  </si>
  <si>
    <t>7685 PC</t>
  </si>
  <si>
    <t>Kanaalweg West</t>
  </si>
  <si>
    <t>7691 CJ</t>
  </si>
  <si>
    <t>Gerhard Nijlandstraat</t>
  </si>
  <si>
    <t>7687 AS</t>
  </si>
  <si>
    <t>7772 SE</t>
  </si>
  <si>
    <t>7783 BE</t>
  </si>
  <si>
    <t>Kanaalweg West 17A</t>
  </si>
  <si>
    <t>sluiswachtersverblijf</t>
  </si>
  <si>
    <t>Frieseweg 3</t>
  </si>
  <si>
    <t>8271 PA</t>
  </si>
  <si>
    <t>Kloosterdijk 23a</t>
  </si>
  <si>
    <t xml:space="preserve">Coevorderweg 12a </t>
  </si>
  <si>
    <t>Mariënberg</t>
  </si>
  <si>
    <t>7692 PH</t>
  </si>
  <si>
    <t>Kanaaldijk</t>
  </si>
  <si>
    <t>7778 HM</t>
  </si>
  <si>
    <t>Hoogeweg</t>
  </si>
  <si>
    <t>Heetenseweg 2</t>
  </si>
  <si>
    <t>excl. Fundering</t>
  </si>
  <si>
    <t>Diverse locaties</t>
  </si>
  <si>
    <t>Provincie Overijssel</t>
  </si>
  <si>
    <t>Tonnendijk/Schoolstraat</t>
  </si>
  <si>
    <t>7681 CK</t>
  </si>
  <si>
    <t>2 overkappingen t.b.v. sneeuwschuiven</t>
  </si>
  <si>
    <t>woning + opslagruimte</t>
  </si>
  <si>
    <t>leegstaand kantoor</t>
  </si>
  <si>
    <t>steunpuntkantoor met opslagruimte</t>
  </si>
  <si>
    <t>zoutloods met overkappingen</t>
  </si>
  <si>
    <t>stallingsruimte</t>
  </si>
  <si>
    <t>Daarlerveenseweg ong.</t>
  </si>
  <si>
    <t>Beulakkerweg langs N334</t>
  </si>
  <si>
    <t>Zomerdijk 22a</t>
  </si>
  <si>
    <t>brugwachtersverblijfsruimte en sluisbediening</t>
  </si>
  <si>
    <t>steunpuntkantoor, boeienopslag, stallingen sneeuwpoloegen, zoutloods met botenstalling</t>
  </si>
  <si>
    <t>woonhuis met schuur</t>
  </si>
  <si>
    <t>kantoor met stookhuis</t>
  </si>
  <si>
    <t>kunstopslagbunker met woning en schuilkelder</t>
  </si>
  <si>
    <t>Buitenkwartier 101</t>
  </si>
  <si>
    <t>Kamperstraatweg 7</t>
  </si>
  <si>
    <t>8265 PA</t>
  </si>
  <si>
    <t>brugwachtersverblijf</t>
  </si>
  <si>
    <t>Per 31 december 2022</t>
  </si>
  <si>
    <t>herbouwwaarde inclusief funderingen</t>
  </si>
  <si>
    <t xml:space="preserve">Inventaris  </t>
  </si>
  <si>
    <t>index 119,7</t>
  </si>
  <si>
    <t>index 115,1</t>
  </si>
  <si>
    <t>index 150,8</t>
  </si>
  <si>
    <t>index 158,3</t>
  </si>
  <si>
    <t>Verzekerde som 
31-12-2022 incl. index</t>
  </si>
  <si>
    <t>index 131,5</t>
  </si>
  <si>
    <t>index 140,3</t>
  </si>
  <si>
    <t xml:space="preserve"> </t>
  </si>
  <si>
    <t>Leegstand</t>
  </si>
  <si>
    <t>Asbestdaken</t>
  </si>
  <si>
    <t>Zonnepenalen</t>
  </si>
  <si>
    <t>Nee</t>
  </si>
  <si>
    <t>nee</t>
  </si>
  <si>
    <t>ja stallen</t>
  </si>
  <si>
    <t>ja aanbouw</t>
  </si>
  <si>
    <t>ja</t>
  </si>
  <si>
    <t>Verkocht</t>
  </si>
  <si>
    <t xml:space="preserve">Gesloopt </t>
  </si>
  <si>
    <t>Gesloopt</t>
  </si>
  <si>
    <t>?</t>
  </si>
  <si>
    <t>dubbele vermelding</t>
  </si>
  <si>
    <t>zelfde objecten als hieronder vermeld met 100 B</t>
  </si>
  <si>
    <t>ja woning en stallen</t>
  </si>
  <si>
    <t>Zonnepanelen aanwezig op zoutloods en kantoor</t>
  </si>
  <si>
    <t>Zonnepanelen op kantoor</t>
  </si>
  <si>
    <t xml:space="preserve">Nee </t>
  </si>
  <si>
    <t>Ja</t>
  </si>
  <si>
    <t>Zonnepanelen aanwezig op botenloods, in toekomst ook op kantoorgebouw</t>
  </si>
  <si>
    <t>asbest wel in stal/ bijgebouwen aanwezig</t>
  </si>
  <si>
    <t>Aanvulling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</si>
</sst>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413]mmm/yy;@"/>
    <numFmt numFmtId="166" formatCode="_-* #,##0.00_-;_-* #,##0.00\-;_-* &quot;-&quot;??_-;_-@_-"/>
    <numFmt numFmtId="167" formatCode="&quot;€&quot;\ #,##0.00"/>
    <numFmt numFmtId="168" formatCode="_ [$€-413]\ * #,##0.00_ ;_ [$€-413]\ * \-#,##0.00_ ;_ [$€-413]\ * &quot;-&quot;??_ ;_ @_ "/>
  </numFmts>
  <fonts count="16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Verdana"/>
      <family val="2"/>
    </font>
    <font>
      <sz val="9"/>
      <name val="Arial"/>
      <family val="2"/>
    </font>
    <font>
      <sz val="8"/>
      <color indexed="8"/>
      <name val="Verdana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Verdana"/>
      <family val="2"/>
    </font>
    <font>
      <b/>
      <i/>
      <sz val="11"/>
      <name val="Verdana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1" fillId="0" borderId="0"/>
    <xf numFmtId="44" fontId="1" fillId="0" borderId="0" applyFont="0" applyFill="0" applyBorder="0" applyAlignment="0" applyProtection="0"/>
    <xf numFmtId="165" fontId="6" fillId="0" borderId="0"/>
    <xf numFmtId="165" fontId="4" fillId="0" borderId="0">
      <alignment horizont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/>
    <xf numFmtId="165" fontId="6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44" fontId="2" fillId="0" borderId="0" applyFont="0" applyFill="0" applyBorder="0" applyAlignment="0" applyProtection="0"/>
    <xf numFmtId="165" fontId="1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5" fillId="0" borderId="1" xfId="0" applyFont="1" applyFill="1" applyBorder="1" applyAlignment="1">
      <alignment horizontal="left"/>
    </xf>
    <xf numFmtId="0" fontId="5" fillId="0" borderId="2" xfId="2" applyNumberFormat="1" applyFont="1" applyFill="1" applyBorder="1" applyAlignment="1">
      <alignment horizontal="left"/>
    </xf>
    <xf numFmtId="49" fontId="5" fillId="0" borderId="1" xfId="1" applyNumberFormat="1" applyFont="1" applyFill="1" applyBorder="1" applyAlignment="1" applyProtection="1">
      <alignment vertical="top"/>
      <protection locked="0"/>
    </xf>
    <xf numFmtId="0" fontId="5" fillId="0" borderId="3" xfId="5" applyNumberFormat="1" applyFont="1" applyFill="1" applyBorder="1" applyAlignment="1">
      <alignment horizontal="left"/>
    </xf>
    <xf numFmtId="165" fontId="5" fillId="0" borderId="3" xfId="7" applyFont="1" applyFill="1" applyBorder="1" applyAlignment="1">
      <alignment horizontal="left" wrapText="1"/>
    </xf>
    <xf numFmtId="0" fontId="5" fillId="0" borderId="7" xfId="5" applyNumberFormat="1" applyFont="1" applyFill="1" applyBorder="1" applyAlignment="1">
      <alignment horizontal="left"/>
    </xf>
    <xf numFmtId="165" fontId="5" fillId="0" borderId="7" xfId="7" applyFont="1" applyFill="1" applyBorder="1" applyAlignment="1">
      <alignment horizontal="left" wrapText="1"/>
    </xf>
    <xf numFmtId="165" fontId="7" fillId="0" borderId="11" xfId="7" applyFont="1" applyFill="1" applyBorder="1" applyAlignment="1">
      <alignment horizontal="left" wrapText="1"/>
    </xf>
    <xf numFmtId="49" fontId="5" fillId="0" borderId="1" xfId="0" applyNumberFormat="1" applyFont="1" applyFill="1" applyBorder="1" applyAlignment="1"/>
    <xf numFmtId="49" fontId="5" fillId="0" borderId="1" xfId="1" applyNumberFormat="1" applyFont="1" applyFill="1" applyBorder="1" applyAlignment="1" applyProtection="1">
      <alignment vertical="top" wrapText="1"/>
      <protection locked="0"/>
    </xf>
    <xf numFmtId="49" fontId="5" fillId="0" borderId="1" xfId="2" applyNumberFormat="1" applyFont="1" applyFill="1" applyBorder="1" applyAlignment="1"/>
    <xf numFmtId="49" fontId="5" fillId="0" borderId="1" xfId="7" applyNumberFormat="1" applyFont="1" applyFill="1" applyBorder="1" applyAlignment="1">
      <alignment wrapText="1"/>
    </xf>
    <xf numFmtId="0" fontId="5" fillId="0" borderId="1" xfId="1" applyNumberFormat="1" applyFont="1" applyFill="1" applyBorder="1" applyAlignment="1" applyProtection="1">
      <alignment vertical="top"/>
      <protection locked="0"/>
    </xf>
    <xf numFmtId="0" fontId="5" fillId="0" borderId="1" xfId="7" applyNumberFormat="1" applyFont="1" applyFill="1" applyBorder="1" applyAlignment="1">
      <alignment horizontal="left" wrapText="1"/>
    </xf>
    <xf numFmtId="49" fontId="5" fillId="0" borderId="1" xfId="1" applyNumberFormat="1" applyFont="1" applyFill="1" applyBorder="1" applyAlignment="1" applyProtection="1">
      <alignment horizontal="left" vertical="top"/>
      <protection locked="0"/>
    </xf>
    <xf numFmtId="49" fontId="5" fillId="0" borderId="1" xfId="5" applyNumberFormat="1" applyFont="1" applyFill="1" applyBorder="1" applyAlignment="1">
      <alignment horizontal="left"/>
    </xf>
    <xf numFmtId="49" fontId="5" fillId="0" borderId="1" xfId="2" applyNumberFormat="1" applyFont="1" applyFill="1" applyBorder="1" applyAlignment="1">
      <alignment horizontal="left"/>
    </xf>
    <xf numFmtId="49" fontId="5" fillId="0" borderId="4" xfId="1" applyNumberFormat="1" applyFont="1" applyFill="1" applyBorder="1" applyAlignment="1" applyProtection="1">
      <alignment vertical="top" wrapText="1"/>
      <protection locked="0"/>
    </xf>
    <xf numFmtId="49" fontId="5" fillId="0" borderId="1" xfId="1" applyNumberFormat="1" applyFont="1" applyFill="1" applyBorder="1" applyAlignment="1" applyProtection="1">
      <alignment horizontal="left" vertical="top" wrapText="1"/>
      <protection locked="0"/>
    </xf>
    <xf numFmtId="49" fontId="5" fillId="0" borderId="3" xfId="5" applyNumberFormat="1" applyFont="1" applyFill="1" applyBorder="1" applyAlignment="1">
      <alignment horizontal="left"/>
    </xf>
    <xf numFmtId="49" fontId="7" fillId="0" borderId="11" xfId="5" applyNumberFormat="1" applyFont="1" applyFill="1" applyBorder="1" applyAlignment="1">
      <alignment horizontal="left"/>
    </xf>
    <xf numFmtId="49" fontId="5" fillId="0" borderId="7" xfId="5" applyNumberFormat="1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NumberFormat="1" applyFont="1" applyFill="1" applyBorder="1"/>
    <xf numFmtId="49" fontId="5" fillId="0" borderId="1" xfId="0" applyNumberFormat="1" applyFont="1" applyFill="1" applyBorder="1"/>
    <xf numFmtId="14" fontId="5" fillId="0" borderId="1" xfId="0" applyNumberFormat="1" applyFont="1" applyFill="1" applyBorder="1"/>
    <xf numFmtId="49" fontId="5" fillId="0" borderId="4" xfId="0" applyNumberFormat="1" applyFont="1" applyFill="1" applyBorder="1"/>
    <xf numFmtId="0" fontId="5" fillId="0" borderId="1" xfId="0" applyFont="1" applyFill="1" applyBorder="1" applyAlignment="1">
      <alignment horizontal="left" vertical="top"/>
    </xf>
    <xf numFmtId="44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0" fontId="5" fillId="0" borderId="3" xfId="0" applyNumberFormat="1" applyFont="1" applyFill="1" applyBorder="1"/>
    <xf numFmtId="14" fontId="5" fillId="0" borderId="3" xfId="0" applyNumberFormat="1" applyFont="1" applyFill="1" applyBorder="1"/>
    <xf numFmtId="44" fontId="5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/>
    <xf numFmtId="14" fontId="7" fillId="0" borderId="11" xfId="0" applyNumberFormat="1" applyFont="1" applyFill="1" applyBorder="1"/>
    <xf numFmtId="44" fontId="7" fillId="0" borderId="11" xfId="0" applyNumberFormat="1" applyFont="1" applyFill="1" applyBorder="1" applyAlignment="1">
      <alignment horizontal="center"/>
    </xf>
    <xf numFmtId="0" fontId="5" fillId="0" borderId="7" xfId="0" applyNumberFormat="1" applyFont="1" applyFill="1" applyBorder="1"/>
    <xf numFmtId="14" fontId="5" fillId="0" borderId="7" xfId="0" applyNumberFormat="1" applyFont="1" applyFill="1" applyBorder="1"/>
    <xf numFmtId="44" fontId="5" fillId="0" borderId="7" xfId="0" applyNumberFormat="1" applyFont="1" applyFill="1" applyBorder="1" applyAlignment="1">
      <alignment horizontal="center"/>
    </xf>
    <xf numFmtId="49" fontId="5" fillId="0" borderId="1" xfId="7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3" xfId="7" applyNumberFormat="1" applyFont="1" applyFill="1" applyBorder="1" applyAlignment="1">
      <alignment horizontal="left" wrapText="1"/>
    </xf>
    <xf numFmtId="49" fontId="5" fillId="0" borderId="7" xfId="7" applyNumberFormat="1" applyFont="1" applyFill="1" applyBorder="1" applyAlignment="1">
      <alignment horizontal="left" wrapText="1"/>
    </xf>
    <xf numFmtId="44" fontId="5" fillId="0" borderId="1" xfId="0" applyNumberFormat="1" applyFont="1" applyFill="1" applyBorder="1" applyAlignment="1">
      <alignment horizontal="center"/>
    </xf>
    <xf numFmtId="44" fontId="5" fillId="0" borderId="1" xfId="21" applyFont="1" applyFill="1" applyBorder="1" applyAlignment="1">
      <alignment horizontal="center"/>
    </xf>
    <xf numFmtId="0" fontId="5" fillId="0" borderId="0" xfId="0" applyFont="1" applyFill="1"/>
    <xf numFmtId="168" fontId="5" fillId="0" borderId="1" xfId="21" applyNumberFormat="1" applyFont="1" applyFill="1" applyBorder="1" applyAlignment="1">
      <alignment horizontal="left"/>
    </xf>
    <xf numFmtId="168" fontId="5" fillId="0" borderId="3" xfId="21" applyNumberFormat="1" applyFont="1" applyFill="1" applyBorder="1" applyAlignment="1">
      <alignment horizontal="left"/>
    </xf>
    <xf numFmtId="168" fontId="7" fillId="0" borderId="11" xfId="21" applyNumberFormat="1" applyFont="1" applyFill="1" applyBorder="1" applyAlignment="1">
      <alignment horizontal="left"/>
    </xf>
    <xf numFmtId="168" fontId="5" fillId="0" borderId="7" xfId="21" applyNumberFormat="1" applyFont="1" applyFill="1" applyBorder="1" applyAlignment="1">
      <alignment horizontal="left"/>
    </xf>
    <xf numFmtId="44" fontId="5" fillId="0" borderId="1" xfId="0" applyNumberFormat="1" applyFont="1" applyFill="1" applyBorder="1" applyAlignment="1">
      <alignment horizontal="left"/>
    </xf>
    <xf numFmtId="167" fontId="5" fillId="0" borderId="1" xfId="0" applyNumberFormat="1" applyFont="1" applyFill="1" applyBorder="1" applyAlignment="1">
      <alignment horizontal="left"/>
    </xf>
    <xf numFmtId="44" fontId="5" fillId="0" borderId="3" xfId="0" applyNumberFormat="1" applyFont="1" applyFill="1" applyBorder="1" applyAlignment="1">
      <alignment horizontal="left"/>
    </xf>
    <xf numFmtId="44" fontId="7" fillId="0" borderId="11" xfId="0" applyNumberFormat="1" applyFont="1" applyFill="1" applyBorder="1" applyAlignment="1">
      <alignment horizontal="left"/>
    </xf>
    <xf numFmtId="44" fontId="5" fillId="0" borderId="7" xfId="0" applyNumberFormat="1" applyFont="1" applyFill="1" applyBorder="1" applyAlignment="1">
      <alignment horizontal="left"/>
    </xf>
    <xf numFmtId="44" fontId="12" fillId="0" borderId="1" xfId="0" applyNumberFormat="1" applyFont="1" applyFill="1" applyBorder="1" applyAlignment="1">
      <alignment horizontal="left"/>
    </xf>
    <xf numFmtId="14" fontId="12" fillId="0" borderId="1" xfId="0" applyNumberFormat="1" applyFont="1" applyFill="1" applyBorder="1"/>
    <xf numFmtId="44" fontId="5" fillId="0" borderId="1" xfId="21" applyFont="1" applyFill="1" applyBorder="1" applyAlignment="1">
      <alignment horizontal="left"/>
    </xf>
    <xf numFmtId="44" fontId="5" fillId="0" borderId="1" xfId="0" applyNumberFormat="1" applyFont="1" applyFill="1" applyBorder="1" applyAlignment="1">
      <alignment horizontal="center" vertical="top"/>
    </xf>
    <xf numFmtId="44" fontId="12" fillId="0" borderId="1" xfId="0" applyNumberFormat="1" applyFont="1" applyFill="1" applyBorder="1" applyAlignment="1">
      <alignment horizontal="left" vertical="top"/>
    </xf>
    <xf numFmtId="0" fontId="3" fillId="0" borderId="0" xfId="0" applyFont="1" applyFill="1"/>
    <xf numFmtId="0" fontId="5" fillId="0" borderId="1" xfId="1" applyNumberFormat="1" applyFont="1" applyFill="1" applyBorder="1" applyAlignment="1" applyProtection="1">
      <alignment horizontal="left" vertical="top" wrapText="1"/>
      <protection locked="0"/>
    </xf>
    <xf numFmtId="14" fontId="5" fillId="0" borderId="1" xfId="0" applyNumberFormat="1" applyFont="1" applyFill="1" applyBorder="1" applyAlignment="1">
      <alignment vertical="top"/>
    </xf>
    <xf numFmtId="44" fontId="12" fillId="0" borderId="1" xfId="21" applyFont="1" applyFill="1" applyBorder="1" applyAlignment="1">
      <alignment horizontal="left"/>
    </xf>
    <xf numFmtId="0" fontId="8" fillId="0" borderId="8" xfId="0" applyFont="1" applyFill="1" applyBorder="1"/>
    <xf numFmtId="0" fontId="8" fillId="0" borderId="5" xfId="0" applyFont="1" applyFill="1" applyBorder="1"/>
    <xf numFmtId="49" fontId="8" fillId="0" borderId="5" xfId="0" applyNumberFormat="1" applyFont="1" applyFill="1" applyBorder="1"/>
    <xf numFmtId="0" fontId="8" fillId="0" borderId="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168" fontId="8" fillId="0" borderId="12" xfId="21" applyNumberFormat="1" applyFont="1" applyFill="1" applyBorder="1" applyAlignment="1">
      <alignment horizontal="left"/>
    </xf>
    <xf numFmtId="0" fontId="8" fillId="0" borderId="9" xfId="0" applyFont="1" applyFill="1" applyBorder="1"/>
    <xf numFmtId="0" fontId="8" fillId="0" borderId="10" xfId="0" applyFont="1" applyFill="1" applyBorder="1"/>
    <xf numFmtId="49" fontId="8" fillId="0" borderId="10" xfId="0" applyNumberFormat="1" applyFont="1" applyFill="1" applyBorder="1"/>
    <xf numFmtId="0" fontId="8" fillId="0" borderId="10" xfId="0" applyFont="1" applyFill="1" applyBorder="1" applyAlignment="1">
      <alignment horizontal="left"/>
    </xf>
    <xf numFmtId="168" fontId="8" fillId="0" borderId="13" xfId="21" applyNumberFormat="1" applyFont="1" applyFill="1" applyBorder="1" applyAlignment="1">
      <alignment horizontal="left"/>
    </xf>
    <xf numFmtId="0" fontId="7" fillId="0" borderId="6" xfId="0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49" fontId="7" fillId="0" borderId="14" xfId="0" applyNumberFormat="1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 wrapText="1"/>
    </xf>
    <xf numFmtId="168" fontId="7" fillId="0" borderId="14" xfId="21" applyNumberFormat="1" applyFont="1" applyFill="1" applyBorder="1" applyAlignment="1">
      <alignment horizontal="center" vertical="top" wrapText="1"/>
    </xf>
    <xf numFmtId="44" fontId="13" fillId="0" borderId="1" xfId="0" applyNumberFormat="1" applyFont="1" applyFill="1" applyBorder="1" applyAlignment="1">
      <alignment horizontal="center" vertical="top"/>
    </xf>
    <xf numFmtId="44" fontId="13" fillId="0" borderId="1" xfId="0" applyNumberFormat="1" applyFont="1" applyFill="1" applyBorder="1" applyAlignment="1">
      <alignment horizontal="center"/>
    </xf>
    <xf numFmtId="0" fontId="12" fillId="0" borderId="0" xfId="0" applyFont="1" applyFill="1"/>
    <xf numFmtId="0" fontId="3" fillId="0" borderId="0" xfId="0" applyFont="1" applyFill="1" applyAlignment="1">
      <alignment horizontal="left" vertical="top"/>
    </xf>
    <xf numFmtId="44" fontId="5" fillId="0" borderId="1" xfId="21" applyFont="1" applyFill="1" applyBorder="1"/>
    <xf numFmtId="0" fontId="13" fillId="0" borderId="1" xfId="0" applyFont="1" applyFill="1" applyBorder="1" applyAlignment="1">
      <alignment wrapText="1"/>
    </xf>
    <xf numFmtId="0" fontId="5" fillId="0" borderId="1" xfId="2" applyNumberFormat="1" applyFont="1" applyFill="1" applyBorder="1" applyAlignment="1">
      <alignment horizontal="left"/>
    </xf>
    <xf numFmtId="0" fontId="10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3" fillId="0" borderId="0" xfId="0" applyFont="1" applyFill="1" applyAlignment="1">
      <alignment vertical="top"/>
    </xf>
    <xf numFmtId="49" fontId="12" fillId="0" borderId="1" xfId="0" applyNumberFormat="1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horizontal="left"/>
    </xf>
    <xf numFmtId="0" fontId="12" fillId="0" borderId="0" xfId="0" applyFont="1" applyFill="1" applyAlignment="1">
      <alignment vertical="top"/>
    </xf>
    <xf numFmtId="44" fontId="5" fillId="0" borderId="1" xfId="0" applyNumberFormat="1" applyFont="1" applyFill="1" applyBorder="1"/>
    <xf numFmtId="0" fontId="11" fillId="0" borderId="11" xfId="0" applyFont="1" applyFill="1" applyBorder="1"/>
    <xf numFmtId="49" fontId="10" fillId="0" borderId="11" xfId="0" applyNumberFormat="1" applyFont="1" applyFill="1" applyBorder="1"/>
    <xf numFmtId="49" fontId="5" fillId="0" borderId="0" xfId="0" applyNumberFormat="1" applyFont="1" applyFill="1"/>
    <xf numFmtId="0" fontId="5" fillId="0" borderId="0" xfId="0" applyFont="1" applyFill="1" applyAlignment="1">
      <alignment horizontal="left"/>
    </xf>
    <xf numFmtId="168" fontId="5" fillId="0" borderId="0" xfId="21" applyNumberFormat="1" applyFont="1" applyFill="1" applyAlignment="1">
      <alignment horizontal="left"/>
    </xf>
    <xf numFmtId="44" fontId="5" fillId="0" borderId="0" xfId="0" applyNumberFormat="1" applyFont="1" applyFill="1"/>
    <xf numFmtId="44" fontId="5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0" fontId="3" fillId="0" borderId="0" xfId="0" applyFont="1" applyFill="1" applyAlignment="1">
      <alignment horizontal="left"/>
    </xf>
    <xf numFmtId="168" fontId="3" fillId="0" borderId="0" xfId="21" applyNumberFormat="1" applyFont="1" applyFill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10" fillId="2" borderId="1" xfId="0" applyFont="1" applyFill="1" applyBorder="1" applyAlignment="1">
      <alignment vertical="top"/>
    </xf>
    <xf numFmtId="0" fontId="10" fillId="2" borderId="0" xfId="0" applyFont="1" applyFill="1" applyAlignment="1">
      <alignment vertical="top"/>
    </xf>
  </cellXfs>
  <cellStyles count="22">
    <cellStyle name="Bold" xfId="8"/>
    <cellStyle name="Euro" xfId="3"/>
    <cellStyle name="Komma" xfId="1" builtinId="3"/>
    <cellStyle name="Komma 2" xfId="4"/>
    <cellStyle name="Komma 3" xfId="9"/>
    <cellStyle name="Komma 3 2" xfId="10"/>
    <cellStyle name="Standaard" xfId="0" builtinId="0"/>
    <cellStyle name="Standaard 2" xfId="11"/>
    <cellStyle name="Standaard 2 2" xfId="12"/>
    <cellStyle name="Standaard 3" xfId="13"/>
    <cellStyle name="Standaard 4" xfId="5"/>
    <cellStyle name="Standaard 4 2" xfId="20"/>
    <cellStyle name="Standaard 5" xfId="14"/>
    <cellStyle name="Standaard 6" xfId="15"/>
    <cellStyle name="Standaard 7" xfId="16"/>
    <cellStyle name="Standaard 7 2" xfId="17"/>
    <cellStyle name="Standaard 8" xfId="18"/>
    <cellStyle name="Standaard 9" xfId="2"/>
    <cellStyle name="Standaard_2011-08-01 lijst te verwerven opstallen" xfId="7"/>
    <cellStyle name="Valuta" xfId="21" builtinId="4"/>
    <cellStyle name="Valuta 2" xfId="6"/>
    <cellStyle name="Valuta 3" xfId="19"/>
  </cellStyles>
  <dxfs count="0"/>
  <tableStyles count="0" defaultTableStyle="TableStyleMedium9" defaultPivotStyle="PivotStyleLight16"/>
  <colors>
    <mruColors>
      <color rgb="FF66FF33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topLeftCell="C16" zoomScaleNormal="100" workbookViewId="0">
      <selection activeCell="T15" sqref="T15"/>
    </sheetView>
  </sheetViews>
  <sheetFormatPr defaultRowHeight="10.5" x14ac:dyDescent="0.15"/>
  <cols>
    <col min="1" max="1" width="29.5703125" style="61" customWidth="1"/>
    <col min="2" max="2" width="17.140625" style="61" bestFit="1" customWidth="1"/>
    <col min="3" max="3" width="17.7109375" style="105" bestFit="1" customWidth="1"/>
    <col min="4" max="4" width="36.7109375" style="105" customWidth="1"/>
    <col min="5" max="5" width="16.5703125" style="105" bestFit="1" customWidth="1"/>
    <col min="6" max="6" width="12.140625" style="61" bestFit="1" customWidth="1"/>
    <col min="7" max="7" width="12.140625" style="61" customWidth="1"/>
    <col min="8" max="9" width="20.7109375" style="61" hidden="1" customWidth="1"/>
    <col min="10" max="11" width="20.7109375" style="106" hidden="1" customWidth="1"/>
    <col min="12" max="12" width="15.5703125" style="106" hidden="1" customWidth="1"/>
    <col min="13" max="14" width="15.5703125" style="106" customWidth="1"/>
    <col min="15" max="15" width="22.5703125" style="107" bestFit="1" customWidth="1"/>
    <col min="16" max="16" width="9.140625" style="61"/>
    <col min="17" max="17" width="10.7109375" style="61" customWidth="1"/>
    <col min="18" max="18" width="12.28515625" style="61" customWidth="1"/>
    <col min="19" max="19" width="17.85546875" style="61" customWidth="1"/>
    <col min="20" max="20" width="62" style="61" bestFit="1" customWidth="1"/>
    <col min="21" max="16384" width="9.140625" style="61"/>
  </cols>
  <sheetData>
    <row r="1" spans="1:20" ht="15.75" x14ac:dyDescent="0.25">
      <c r="A1" s="65" t="s">
        <v>86</v>
      </c>
      <c r="B1" s="66"/>
      <c r="C1" s="67"/>
      <c r="D1" s="67"/>
      <c r="E1" s="67"/>
      <c r="F1" s="66"/>
      <c r="G1" s="66"/>
      <c r="H1" s="66"/>
      <c r="I1" s="66"/>
      <c r="J1" s="68"/>
      <c r="K1" s="68"/>
      <c r="L1" s="69"/>
      <c r="M1" s="69"/>
      <c r="N1" s="69"/>
      <c r="O1" s="70"/>
    </row>
    <row r="2" spans="1:20" ht="16.5" thickBot="1" x14ac:dyDescent="0.3">
      <c r="A2" s="71" t="s">
        <v>271</v>
      </c>
      <c r="B2" s="72"/>
      <c r="C2" s="73"/>
      <c r="D2" s="73"/>
      <c r="E2" s="73"/>
      <c r="F2" s="72"/>
      <c r="G2" s="72"/>
      <c r="H2" s="72"/>
      <c r="I2" s="72"/>
      <c r="J2" s="74"/>
      <c r="K2" s="74"/>
      <c r="L2" s="74"/>
      <c r="M2" s="74"/>
      <c r="N2" s="74"/>
      <c r="O2" s="75"/>
    </row>
    <row r="3" spans="1:20" ht="36" x14ac:dyDescent="0.15">
      <c r="A3" s="76" t="s">
        <v>84</v>
      </c>
      <c r="B3" s="76" t="s">
        <v>88</v>
      </c>
      <c r="C3" s="77" t="s">
        <v>85</v>
      </c>
      <c r="D3" s="77" t="s">
        <v>87</v>
      </c>
      <c r="E3" s="77" t="s">
        <v>83</v>
      </c>
      <c r="F3" s="76" t="s">
        <v>227</v>
      </c>
      <c r="G3" s="76" t="s">
        <v>122</v>
      </c>
      <c r="H3" s="78" t="s">
        <v>272</v>
      </c>
      <c r="I3" s="78" t="s">
        <v>272</v>
      </c>
      <c r="J3" s="78" t="s">
        <v>272</v>
      </c>
      <c r="K3" s="78" t="s">
        <v>272</v>
      </c>
      <c r="L3" s="78" t="s">
        <v>273</v>
      </c>
      <c r="M3" s="78" t="s">
        <v>272</v>
      </c>
      <c r="N3" s="78" t="s">
        <v>273</v>
      </c>
      <c r="O3" s="78" t="s">
        <v>278</v>
      </c>
      <c r="Q3" s="111" t="s">
        <v>282</v>
      </c>
      <c r="R3" s="111" t="s">
        <v>283</v>
      </c>
      <c r="S3" s="111" t="s">
        <v>284</v>
      </c>
      <c r="T3" s="112" t="s">
        <v>303</v>
      </c>
    </row>
    <row r="4" spans="1:20" ht="12" x14ac:dyDescent="0.15">
      <c r="A4" s="79"/>
      <c r="B4" s="79"/>
      <c r="C4" s="80"/>
      <c r="D4" s="80"/>
      <c r="E4" s="80"/>
      <c r="F4" s="79"/>
      <c r="G4" s="79"/>
      <c r="H4" s="81" t="s">
        <v>279</v>
      </c>
      <c r="I4" s="81" t="s">
        <v>280</v>
      </c>
      <c r="J4" s="81" t="s">
        <v>276</v>
      </c>
      <c r="K4" s="81" t="s">
        <v>277</v>
      </c>
      <c r="L4" s="81"/>
      <c r="M4" s="81" t="s">
        <v>274</v>
      </c>
      <c r="N4" s="81" t="s">
        <v>275</v>
      </c>
      <c r="O4" s="82"/>
    </row>
    <row r="5" spans="1:20" ht="12" x14ac:dyDescent="0.2">
      <c r="A5" s="3" t="s">
        <v>107</v>
      </c>
      <c r="B5" s="13" t="s">
        <v>91</v>
      </c>
      <c r="C5" s="3" t="s">
        <v>19</v>
      </c>
      <c r="D5" s="10" t="s">
        <v>20</v>
      </c>
      <c r="E5" s="15"/>
      <c r="F5" s="26">
        <v>44305</v>
      </c>
      <c r="G5" s="23"/>
      <c r="H5" s="44">
        <v>153200</v>
      </c>
      <c r="I5" s="44">
        <f t="shared" ref="I5:I10" si="0">ROUND(H5/131.5*140.3,-2)</f>
        <v>163500</v>
      </c>
      <c r="J5" s="56">
        <v>225000</v>
      </c>
      <c r="K5" s="83">
        <f>ROUND(J5/153.1*158.3,-2)</f>
        <v>232600</v>
      </c>
      <c r="L5" s="51">
        <v>51000</v>
      </c>
      <c r="M5" s="83">
        <f>ROUND(K5/158.3*175.4,-2)</f>
        <v>257700</v>
      </c>
      <c r="N5" s="84">
        <f>ROUND(L5/126.6*140.8,-2)</f>
        <v>56700</v>
      </c>
      <c r="O5" s="47">
        <f>M5+N5</f>
        <v>314400</v>
      </c>
      <c r="Q5" s="61" t="s">
        <v>285</v>
      </c>
      <c r="R5" s="61" t="s">
        <v>286</v>
      </c>
      <c r="S5" s="61" t="s">
        <v>286</v>
      </c>
    </row>
    <row r="6" spans="1:20" ht="12" x14ac:dyDescent="0.2">
      <c r="A6" s="3" t="s">
        <v>109</v>
      </c>
      <c r="B6" s="13" t="s">
        <v>91</v>
      </c>
      <c r="C6" s="3" t="s">
        <v>116</v>
      </c>
      <c r="D6" s="10" t="s">
        <v>108</v>
      </c>
      <c r="E6" s="15"/>
      <c r="F6" s="26">
        <v>44305</v>
      </c>
      <c r="G6" s="23"/>
      <c r="H6" s="44">
        <v>109400</v>
      </c>
      <c r="I6" s="44">
        <f t="shared" si="0"/>
        <v>116700</v>
      </c>
      <c r="J6" s="56">
        <v>115000</v>
      </c>
      <c r="K6" s="83">
        <f>ROUND(J6/153.1*158.3,-2)</f>
        <v>118900</v>
      </c>
      <c r="L6" s="51"/>
      <c r="M6" s="83">
        <f t="shared" ref="M6:M67" si="1">ROUND(K6/158.3*175.4,-2)</f>
        <v>131700</v>
      </c>
      <c r="N6" s="84">
        <f t="shared" ref="N6:N67" si="2">ROUND(L6/126.6*140.8,-2)</f>
        <v>0</v>
      </c>
      <c r="O6" s="47">
        <f t="shared" ref="O6:O69" si="3">M6+N6</f>
        <v>131700</v>
      </c>
      <c r="Q6" s="61" t="s">
        <v>285</v>
      </c>
      <c r="R6" s="61" t="s">
        <v>286</v>
      </c>
      <c r="S6" s="61" t="s">
        <v>286</v>
      </c>
    </row>
    <row r="7" spans="1:20" ht="12" x14ac:dyDescent="0.2">
      <c r="A7" s="9" t="s">
        <v>151</v>
      </c>
      <c r="B7" s="24" t="s">
        <v>136</v>
      </c>
      <c r="C7" s="3" t="s">
        <v>116</v>
      </c>
      <c r="D7" s="25" t="s">
        <v>160</v>
      </c>
      <c r="E7" s="25"/>
      <c r="F7" s="24">
        <v>2017</v>
      </c>
      <c r="G7" s="26"/>
      <c r="H7" s="44">
        <v>268000</v>
      </c>
      <c r="I7" s="44">
        <f t="shared" si="0"/>
        <v>285900</v>
      </c>
      <c r="J7" s="51">
        <f>ROUND(I7/140.3*150.8,-2)</f>
        <v>307300</v>
      </c>
      <c r="K7" s="51">
        <f t="shared" ref="K7:K14" si="4">ROUND(J7/150.8*158.3,-2)</f>
        <v>322600</v>
      </c>
      <c r="L7" s="51"/>
      <c r="M7" s="83">
        <f t="shared" si="1"/>
        <v>357400</v>
      </c>
      <c r="N7" s="84">
        <f t="shared" si="2"/>
        <v>0</v>
      </c>
      <c r="O7" s="47">
        <f t="shared" si="3"/>
        <v>357400</v>
      </c>
      <c r="Q7" s="61" t="s">
        <v>286</v>
      </c>
      <c r="R7" s="61" t="s">
        <v>286</v>
      </c>
      <c r="S7" s="61" t="s">
        <v>286</v>
      </c>
      <c r="T7" s="61" t="s">
        <v>281</v>
      </c>
    </row>
    <row r="8" spans="1:20" ht="12" x14ac:dyDescent="0.2">
      <c r="A8" s="9" t="s">
        <v>124</v>
      </c>
      <c r="B8" s="24" t="s">
        <v>136</v>
      </c>
      <c r="C8" s="3" t="s">
        <v>116</v>
      </c>
      <c r="D8" s="27" t="s">
        <v>160</v>
      </c>
      <c r="E8" s="25"/>
      <c r="F8" s="24">
        <v>2017</v>
      </c>
      <c r="G8" s="26"/>
      <c r="H8" s="44">
        <v>202400</v>
      </c>
      <c r="I8" s="44">
        <f t="shared" si="0"/>
        <v>215900</v>
      </c>
      <c r="J8" s="51">
        <f>ROUND(I8/140.3*150.8,-2)</f>
        <v>232100</v>
      </c>
      <c r="K8" s="51">
        <f t="shared" si="4"/>
        <v>243600</v>
      </c>
      <c r="L8" s="51"/>
      <c r="M8" s="83">
        <f t="shared" si="1"/>
        <v>269900</v>
      </c>
      <c r="N8" s="84">
        <f t="shared" si="2"/>
        <v>0</v>
      </c>
      <c r="O8" s="47">
        <f t="shared" si="3"/>
        <v>269900</v>
      </c>
      <c r="Q8" s="61" t="s">
        <v>286</v>
      </c>
      <c r="R8" s="61" t="s">
        <v>287</v>
      </c>
      <c r="S8" s="61" t="s">
        <v>286</v>
      </c>
      <c r="T8" s="61" t="s">
        <v>302</v>
      </c>
    </row>
    <row r="9" spans="1:20" ht="12" x14ac:dyDescent="0.2">
      <c r="A9" s="9" t="s">
        <v>123</v>
      </c>
      <c r="B9" s="24" t="s">
        <v>136</v>
      </c>
      <c r="C9" s="3" t="s">
        <v>116</v>
      </c>
      <c r="D9" s="27" t="s">
        <v>160</v>
      </c>
      <c r="E9" s="25"/>
      <c r="F9" s="24">
        <v>2017</v>
      </c>
      <c r="G9" s="26"/>
      <c r="H9" s="44">
        <v>240700</v>
      </c>
      <c r="I9" s="44">
        <f t="shared" si="0"/>
        <v>256800</v>
      </c>
      <c r="J9" s="51">
        <f>ROUND(I9/140.3*150.8,-2)</f>
        <v>276000</v>
      </c>
      <c r="K9" s="51">
        <f t="shared" si="4"/>
        <v>289700</v>
      </c>
      <c r="L9" s="51"/>
      <c r="M9" s="83">
        <f t="shared" si="1"/>
        <v>321000</v>
      </c>
      <c r="N9" s="84">
        <f t="shared" si="2"/>
        <v>0</v>
      </c>
      <c r="O9" s="47">
        <f t="shared" si="3"/>
        <v>321000</v>
      </c>
      <c r="Q9" s="61" t="s">
        <v>286</v>
      </c>
      <c r="R9" s="61" t="s">
        <v>288</v>
      </c>
      <c r="S9" s="61" t="s">
        <v>286</v>
      </c>
      <c r="T9" s="61" t="s">
        <v>302</v>
      </c>
    </row>
    <row r="10" spans="1:20" ht="12" x14ac:dyDescent="0.2">
      <c r="A10" s="3" t="s">
        <v>228</v>
      </c>
      <c r="B10" s="13" t="s">
        <v>229</v>
      </c>
      <c r="C10" s="3" t="s">
        <v>38</v>
      </c>
      <c r="D10" s="15" t="s">
        <v>39</v>
      </c>
      <c r="E10" s="15"/>
      <c r="F10" s="26">
        <v>44305</v>
      </c>
      <c r="G10" s="23"/>
      <c r="H10" s="44">
        <v>25200</v>
      </c>
      <c r="I10" s="44">
        <f t="shared" si="0"/>
        <v>26900</v>
      </c>
      <c r="J10" s="56">
        <v>30000</v>
      </c>
      <c r="K10" s="83">
        <f t="shared" ref="K10:K12" si="5">ROUND(J10/153.1*158.3,-2)</f>
        <v>31000</v>
      </c>
      <c r="L10" s="51"/>
      <c r="M10" s="83">
        <f t="shared" si="1"/>
        <v>34300</v>
      </c>
      <c r="N10" s="84">
        <f t="shared" si="2"/>
        <v>0</v>
      </c>
      <c r="O10" s="47">
        <f t="shared" si="3"/>
        <v>34300</v>
      </c>
      <c r="Q10" s="61" t="s">
        <v>286</v>
      </c>
      <c r="R10" s="61" t="s">
        <v>286</v>
      </c>
      <c r="S10" s="61" t="s">
        <v>286</v>
      </c>
    </row>
    <row r="11" spans="1:20" ht="12" x14ac:dyDescent="0.2">
      <c r="A11" s="3" t="s">
        <v>230</v>
      </c>
      <c r="B11" s="13" t="s">
        <v>231</v>
      </c>
      <c r="C11" s="3" t="s">
        <v>40</v>
      </c>
      <c r="D11" s="15" t="s">
        <v>270</v>
      </c>
      <c r="E11" s="15"/>
      <c r="F11" s="26">
        <v>44305</v>
      </c>
      <c r="G11" s="23"/>
      <c r="H11" s="44"/>
      <c r="I11" s="44"/>
      <c r="J11" s="51">
        <v>85000</v>
      </c>
      <c r="K11" s="83">
        <f t="shared" si="5"/>
        <v>87900</v>
      </c>
      <c r="L11" s="51"/>
      <c r="M11" s="83">
        <f t="shared" si="1"/>
        <v>97400</v>
      </c>
      <c r="N11" s="84">
        <f t="shared" si="2"/>
        <v>0</v>
      </c>
      <c r="O11" s="47">
        <f t="shared" si="3"/>
        <v>97400</v>
      </c>
      <c r="Q11" s="61" t="s">
        <v>286</v>
      </c>
      <c r="R11" s="61" t="s">
        <v>286</v>
      </c>
      <c r="S11" s="61" t="s">
        <v>286</v>
      </c>
    </row>
    <row r="12" spans="1:20" ht="12" x14ac:dyDescent="0.2">
      <c r="A12" s="3" t="s">
        <v>236</v>
      </c>
      <c r="B12" s="13" t="s">
        <v>231</v>
      </c>
      <c r="C12" s="3" t="s">
        <v>40</v>
      </c>
      <c r="D12" s="15" t="s">
        <v>39</v>
      </c>
      <c r="E12" s="15"/>
      <c r="F12" s="26">
        <v>44305</v>
      </c>
      <c r="G12" s="23"/>
      <c r="H12" s="44">
        <v>25200</v>
      </c>
      <c r="I12" s="44">
        <f>ROUND(H12/131.5*140.3,-2)</f>
        <v>26900</v>
      </c>
      <c r="J12" s="51">
        <v>85000</v>
      </c>
      <c r="K12" s="83">
        <f t="shared" si="5"/>
        <v>87900</v>
      </c>
      <c r="L12" s="51"/>
      <c r="M12" s="83">
        <f t="shared" si="1"/>
        <v>97400</v>
      </c>
      <c r="N12" s="84">
        <f t="shared" si="2"/>
        <v>0</v>
      </c>
      <c r="O12" s="47">
        <f t="shared" si="3"/>
        <v>97400</v>
      </c>
      <c r="Q12" s="61" t="s">
        <v>286</v>
      </c>
      <c r="R12" s="61" t="s">
        <v>286</v>
      </c>
      <c r="S12" s="61" t="s">
        <v>286</v>
      </c>
    </row>
    <row r="13" spans="1:20" ht="12" x14ac:dyDescent="0.2">
      <c r="A13" s="9" t="s">
        <v>81</v>
      </c>
      <c r="B13" s="24" t="s">
        <v>138</v>
      </c>
      <c r="C13" s="25" t="s">
        <v>78</v>
      </c>
      <c r="D13" s="25" t="s">
        <v>171</v>
      </c>
      <c r="E13" s="25"/>
      <c r="F13" s="24">
        <v>2017</v>
      </c>
      <c r="G13" s="26"/>
      <c r="H13" s="44">
        <v>355600</v>
      </c>
      <c r="I13" s="44">
        <f>ROUND(H13/131.5*140.3,-2)</f>
        <v>379400</v>
      </c>
      <c r="J13" s="51">
        <f>ROUND(I13/140.3*150.8,-2)</f>
        <v>407800</v>
      </c>
      <c r="K13" s="51">
        <f t="shared" si="4"/>
        <v>428100</v>
      </c>
      <c r="L13" s="51"/>
      <c r="M13" s="83">
        <f t="shared" si="1"/>
        <v>474300</v>
      </c>
      <c r="N13" s="84">
        <f t="shared" si="2"/>
        <v>0</v>
      </c>
      <c r="O13" s="47">
        <f t="shared" si="3"/>
        <v>474300</v>
      </c>
      <c r="Q13" s="61" t="s">
        <v>286</v>
      </c>
      <c r="R13" s="61" t="s">
        <v>289</v>
      </c>
      <c r="S13" s="61" t="s">
        <v>286</v>
      </c>
    </row>
    <row r="14" spans="1:20" ht="12" x14ac:dyDescent="0.2">
      <c r="A14" s="9" t="s">
        <v>77</v>
      </c>
      <c r="B14" s="24" t="s">
        <v>137</v>
      </c>
      <c r="C14" s="25" t="s">
        <v>78</v>
      </c>
      <c r="D14" s="25" t="s">
        <v>169</v>
      </c>
      <c r="E14" s="25"/>
      <c r="F14" s="24">
        <v>2017</v>
      </c>
      <c r="G14" s="26"/>
      <c r="H14" s="44">
        <v>585300</v>
      </c>
      <c r="I14" s="44">
        <f>ROUND(H14/131.5*140.3,-2)</f>
        <v>624500</v>
      </c>
      <c r="J14" s="51">
        <f>ROUND(I14/140.3*150.8,-2)</f>
        <v>671200</v>
      </c>
      <c r="K14" s="51">
        <f t="shared" si="4"/>
        <v>704600</v>
      </c>
      <c r="L14" s="51"/>
      <c r="M14" s="83">
        <f t="shared" si="1"/>
        <v>780700</v>
      </c>
      <c r="N14" s="84">
        <f t="shared" si="2"/>
        <v>0</v>
      </c>
      <c r="O14" s="47">
        <f t="shared" si="3"/>
        <v>780700</v>
      </c>
      <c r="Q14" s="61" t="s">
        <v>289</v>
      </c>
      <c r="R14" s="61" t="s">
        <v>289</v>
      </c>
      <c r="S14" s="61" t="s">
        <v>286</v>
      </c>
    </row>
    <row r="15" spans="1:20" ht="12" x14ac:dyDescent="0.2">
      <c r="A15" s="23" t="s">
        <v>182</v>
      </c>
      <c r="B15" s="23" t="s">
        <v>200</v>
      </c>
      <c r="C15" s="23" t="s">
        <v>44</v>
      </c>
      <c r="D15" s="25" t="s">
        <v>183</v>
      </c>
      <c r="E15" s="25"/>
      <c r="F15" s="24">
        <v>2019</v>
      </c>
      <c r="G15" s="26"/>
      <c r="H15" s="45">
        <v>250000</v>
      </c>
      <c r="I15" s="45">
        <f>H15</f>
        <v>250000</v>
      </c>
      <c r="J15" s="51">
        <f>ROUND(I15/140.3*150.8,-2)</f>
        <v>268700</v>
      </c>
      <c r="K15" s="51">
        <f>ROUND(J15/150.8*158.3,-2)</f>
        <v>282100</v>
      </c>
      <c r="L15" s="52"/>
      <c r="M15" s="83">
        <f t="shared" si="1"/>
        <v>312600</v>
      </c>
      <c r="N15" s="84">
        <f t="shared" si="2"/>
        <v>0</v>
      </c>
      <c r="O15" s="47">
        <f t="shared" si="3"/>
        <v>312600</v>
      </c>
      <c r="Q15" s="108" t="s">
        <v>290</v>
      </c>
    </row>
    <row r="16" spans="1:20" ht="12" x14ac:dyDescent="0.2">
      <c r="A16" s="23" t="s">
        <v>212</v>
      </c>
      <c r="B16" s="23"/>
      <c r="C16" s="25" t="s">
        <v>44</v>
      </c>
      <c r="D16" s="25" t="s">
        <v>214</v>
      </c>
      <c r="E16" s="25"/>
      <c r="F16" s="23"/>
      <c r="G16" s="23"/>
      <c r="H16" s="23"/>
      <c r="I16" s="23"/>
      <c r="J16" s="58">
        <v>120000</v>
      </c>
      <c r="K16" s="51">
        <f>ROUND(J16/153.1*158.3,-2)</f>
        <v>124100</v>
      </c>
      <c r="L16" s="1"/>
      <c r="M16" s="83">
        <f t="shared" si="1"/>
        <v>137500</v>
      </c>
      <c r="N16" s="84">
        <f t="shared" si="2"/>
        <v>0</v>
      </c>
      <c r="O16" s="47">
        <f t="shared" si="3"/>
        <v>137500</v>
      </c>
      <c r="P16" s="85"/>
      <c r="Q16" s="85" t="s">
        <v>291</v>
      </c>
    </row>
    <row r="17" spans="1:19" ht="12" x14ac:dyDescent="0.2">
      <c r="A17" s="23" t="s">
        <v>213</v>
      </c>
      <c r="B17" s="23"/>
      <c r="C17" s="25" t="s">
        <v>44</v>
      </c>
      <c r="D17" s="25" t="s">
        <v>214</v>
      </c>
      <c r="E17" s="25"/>
      <c r="F17" s="23"/>
      <c r="G17" s="23"/>
      <c r="H17" s="23"/>
      <c r="I17" s="23"/>
      <c r="J17" s="58">
        <v>127500</v>
      </c>
      <c r="K17" s="51">
        <f>ROUND(J17/153.1*158.3,-2)</f>
        <v>131800</v>
      </c>
      <c r="L17" s="1"/>
      <c r="M17" s="83">
        <f t="shared" si="1"/>
        <v>146000</v>
      </c>
      <c r="N17" s="84">
        <f t="shared" si="2"/>
        <v>0</v>
      </c>
      <c r="O17" s="47">
        <f t="shared" si="3"/>
        <v>146000</v>
      </c>
      <c r="P17" s="85"/>
      <c r="Q17" s="85" t="s">
        <v>292</v>
      </c>
    </row>
    <row r="18" spans="1:19" ht="12" x14ac:dyDescent="0.2">
      <c r="A18" s="3" t="s">
        <v>43</v>
      </c>
      <c r="B18" s="13" t="s">
        <v>95</v>
      </c>
      <c r="C18" s="3" t="s">
        <v>44</v>
      </c>
      <c r="D18" s="15" t="s">
        <v>20</v>
      </c>
      <c r="E18" s="15"/>
      <c r="F18" s="26">
        <v>44305</v>
      </c>
      <c r="G18" s="23"/>
      <c r="H18" s="44">
        <v>65600</v>
      </c>
      <c r="I18" s="44">
        <f>ROUND(H18/131.5*140.3,-2)</f>
        <v>70000</v>
      </c>
      <c r="J18" s="56">
        <v>125000</v>
      </c>
      <c r="K18" s="83">
        <f>ROUND(J18/153.1*158.3,-2)</f>
        <v>129200</v>
      </c>
      <c r="L18" s="51">
        <v>10000</v>
      </c>
      <c r="M18" s="83">
        <f t="shared" si="1"/>
        <v>143200</v>
      </c>
      <c r="N18" s="84">
        <f t="shared" si="2"/>
        <v>11100</v>
      </c>
      <c r="O18" s="47">
        <f t="shared" si="3"/>
        <v>154300</v>
      </c>
      <c r="Q18" s="61" t="s">
        <v>285</v>
      </c>
      <c r="R18" s="61" t="s">
        <v>286</v>
      </c>
      <c r="S18" s="61" t="s">
        <v>286</v>
      </c>
    </row>
    <row r="19" spans="1:19" ht="12" x14ac:dyDescent="0.2">
      <c r="A19" s="3" t="s">
        <v>17</v>
      </c>
      <c r="B19" s="13">
        <v>1040</v>
      </c>
      <c r="C19" s="3" t="s">
        <v>18</v>
      </c>
      <c r="D19" s="10" t="s">
        <v>14</v>
      </c>
      <c r="E19" s="15"/>
      <c r="F19" s="57"/>
      <c r="G19" s="23"/>
      <c r="H19" s="44">
        <v>0</v>
      </c>
      <c r="I19" s="44">
        <f>ROUND(H19/131.5*140.3,-2)</f>
        <v>0</v>
      </c>
      <c r="J19" s="51">
        <f>ROUND(I19/140.3*150.8,-2)</f>
        <v>0</v>
      </c>
      <c r="K19" s="51">
        <f>ROUND(J19/153.1*158.3,-2)</f>
        <v>0</v>
      </c>
      <c r="L19" s="51">
        <v>45000</v>
      </c>
      <c r="M19" s="83">
        <f t="shared" si="1"/>
        <v>0</v>
      </c>
      <c r="N19" s="84">
        <f t="shared" si="2"/>
        <v>50000</v>
      </c>
      <c r="O19" s="47">
        <f t="shared" si="3"/>
        <v>50000</v>
      </c>
    </row>
    <row r="20" spans="1:19" ht="12" x14ac:dyDescent="0.2">
      <c r="A20" s="23" t="s">
        <v>221</v>
      </c>
      <c r="B20" s="23" t="s">
        <v>226</v>
      </c>
      <c r="C20" s="25" t="s">
        <v>27</v>
      </c>
      <c r="D20" s="25"/>
      <c r="E20" s="25"/>
      <c r="F20" s="23"/>
      <c r="G20" s="23"/>
      <c r="H20" s="23"/>
      <c r="I20" s="23"/>
      <c r="J20" s="1"/>
      <c r="K20" s="58">
        <v>285000</v>
      </c>
      <c r="L20" s="1"/>
      <c r="M20" s="59">
        <f t="shared" si="1"/>
        <v>315800</v>
      </c>
      <c r="N20" s="44">
        <f t="shared" si="2"/>
        <v>0</v>
      </c>
      <c r="O20" s="47">
        <f t="shared" si="3"/>
        <v>315800</v>
      </c>
      <c r="P20" s="46"/>
      <c r="Q20" s="46" t="s">
        <v>289</v>
      </c>
      <c r="R20" s="46" t="s">
        <v>293</v>
      </c>
      <c r="S20" s="61" t="s">
        <v>286</v>
      </c>
    </row>
    <row r="21" spans="1:19" ht="12" x14ac:dyDescent="0.2">
      <c r="A21" s="3" t="s">
        <v>232</v>
      </c>
      <c r="B21" s="13" t="s">
        <v>233</v>
      </c>
      <c r="C21" s="3" t="s">
        <v>27</v>
      </c>
      <c r="D21" s="15" t="s">
        <v>53</v>
      </c>
      <c r="E21" s="15"/>
      <c r="F21" s="26">
        <v>44305</v>
      </c>
      <c r="G21" s="23"/>
      <c r="H21" s="44">
        <v>65600</v>
      </c>
      <c r="I21" s="44">
        <f t="shared" ref="I21:I28" si="6">ROUND(H21/131.5*140.3,-2)</f>
        <v>70000</v>
      </c>
      <c r="J21" s="56">
        <v>85000</v>
      </c>
      <c r="K21" s="83">
        <f>ROUND(J21/153.1*158.3,-2)</f>
        <v>87900</v>
      </c>
      <c r="L21" s="51">
        <v>3350</v>
      </c>
      <c r="M21" s="83">
        <f t="shared" si="1"/>
        <v>97400</v>
      </c>
      <c r="N21" s="84">
        <f t="shared" si="2"/>
        <v>3700</v>
      </c>
      <c r="O21" s="47">
        <f t="shared" si="3"/>
        <v>101100</v>
      </c>
      <c r="Q21" s="61" t="s">
        <v>285</v>
      </c>
      <c r="R21" s="61" t="s">
        <v>286</v>
      </c>
      <c r="S21" s="61" t="s">
        <v>286</v>
      </c>
    </row>
    <row r="22" spans="1:19" ht="12" x14ac:dyDescent="0.2">
      <c r="A22" s="9" t="s">
        <v>7</v>
      </c>
      <c r="B22" s="24" t="s">
        <v>133</v>
      </c>
      <c r="C22" s="25" t="s">
        <v>5</v>
      </c>
      <c r="D22" s="25" t="s">
        <v>166</v>
      </c>
      <c r="E22" s="25"/>
      <c r="F22" s="24">
        <v>2017</v>
      </c>
      <c r="G22" s="26"/>
      <c r="H22" s="44">
        <v>508700</v>
      </c>
      <c r="I22" s="44">
        <f t="shared" si="6"/>
        <v>542700</v>
      </c>
      <c r="J22" s="51">
        <f t="shared" ref="J22:J30" si="7">ROUND(I22/140.3*150.8,-2)</f>
        <v>583300</v>
      </c>
      <c r="K22" s="51">
        <f>ROUND(J22/150.8*158.3,-2)</f>
        <v>612300</v>
      </c>
      <c r="L22" s="51"/>
      <c r="M22" s="83">
        <f t="shared" si="1"/>
        <v>678400</v>
      </c>
      <c r="N22" s="84">
        <f t="shared" si="2"/>
        <v>0</v>
      </c>
      <c r="O22" s="47">
        <f t="shared" si="3"/>
        <v>678400</v>
      </c>
      <c r="Q22" s="61" t="s">
        <v>286</v>
      </c>
      <c r="R22" s="61" t="s">
        <v>286</v>
      </c>
      <c r="S22" s="61" t="s">
        <v>286</v>
      </c>
    </row>
    <row r="23" spans="1:19" ht="12" x14ac:dyDescent="0.2">
      <c r="A23" s="9" t="s">
        <v>150</v>
      </c>
      <c r="B23" s="24" t="s">
        <v>139</v>
      </c>
      <c r="C23" s="25" t="s">
        <v>5</v>
      </c>
      <c r="D23" s="25" t="s">
        <v>166</v>
      </c>
      <c r="E23" s="25"/>
      <c r="F23" s="24">
        <v>2015</v>
      </c>
      <c r="G23" s="26"/>
      <c r="H23" s="44">
        <v>1148800</v>
      </c>
      <c r="I23" s="44">
        <f t="shared" si="6"/>
        <v>1225700</v>
      </c>
      <c r="J23" s="51">
        <f t="shared" si="7"/>
        <v>1317400</v>
      </c>
      <c r="K23" s="51">
        <f>ROUND(J23/150.8*158.3,-2)</f>
        <v>1382900</v>
      </c>
      <c r="L23" s="51"/>
      <c r="M23" s="83">
        <f t="shared" si="1"/>
        <v>1532300</v>
      </c>
      <c r="N23" s="84">
        <f t="shared" si="2"/>
        <v>0</v>
      </c>
      <c r="O23" s="47">
        <f t="shared" si="3"/>
        <v>1532300</v>
      </c>
      <c r="Q23" s="108" t="s">
        <v>290</v>
      </c>
    </row>
    <row r="24" spans="1:19" ht="12" x14ac:dyDescent="0.2">
      <c r="A24" s="12" t="s">
        <v>66</v>
      </c>
      <c r="B24" s="14" t="s">
        <v>132</v>
      </c>
      <c r="C24" s="40" t="s">
        <v>5</v>
      </c>
      <c r="D24" s="16" t="s">
        <v>167</v>
      </c>
      <c r="E24" s="40"/>
      <c r="F24" s="24">
        <v>2017</v>
      </c>
      <c r="G24" s="23"/>
      <c r="H24" s="44">
        <v>454000</v>
      </c>
      <c r="I24" s="44">
        <f t="shared" si="6"/>
        <v>484400</v>
      </c>
      <c r="J24" s="51">
        <f t="shared" si="7"/>
        <v>520700</v>
      </c>
      <c r="K24" s="51">
        <f>ROUND(J24/150.8*158.3,-2)</f>
        <v>546600</v>
      </c>
      <c r="L24" s="51"/>
      <c r="M24" s="83">
        <f t="shared" si="1"/>
        <v>605600</v>
      </c>
      <c r="N24" s="84">
        <f t="shared" si="2"/>
        <v>0</v>
      </c>
      <c r="O24" s="47">
        <f t="shared" si="3"/>
        <v>605600</v>
      </c>
      <c r="Q24" s="108" t="s">
        <v>290</v>
      </c>
    </row>
    <row r="25" spans="1:19" s="46" customFormat="1" ht="12" x14ac:dyDescent="0.2">
      <c r="A25" s="9" t="s">
        <v>11</v>
      </c>
      <c r="B25" s="24" t="s">
        <v>140</v>
      </c>
      <c r="C25" s="25" t="s">
        <v>5</v>
      </c>
      <c r="D25" s="25" t="s">
        <v>168</v>
      </c>
      <c r="E25" s="25"/>
      <c r="F25" s="24">
        <v>2017</v>
      </c>
      <c r="G25" s="26"/>
      <c r="H25" s="44">
        <v>273500</v>
      </c>
      <c r="I25" s="44">
        <f t="shared" si="6"/>
        <v>291800</v>
      </c>
      <c r="J25" s="51">
        <f t="shared" si="7"/>
        <v>313600</v>
      </c>
      <c r="K25" s="51">
        <f t="shared" ref="K25:K68" si="8">ROUND(J25/150.8*158.3,-2)</f>
        <v>329200</v>
      </c>
      <c r="L25" s="51"/>
      <c r="M25" s="83">
        <f t="shared" si="1"/>
        <v>364800</v>
      </c>
      <c r="N25" s="84">
        <f t="shared" si="2"/>
        <v>0</v>
      </c>
      <c r="O25" s="47">
        <f t="shared" si="3"/>
        <v>364800</v>
      </c>
      <c r="P25" s="61"/>
      <c r="Q25" s="61" t="s">
        <v>286</v>
      </c>
      <c r="R25" s="61" t="s">
        <v>289</v>
      </c>
      <c r="S25" s="46" t="s">
        <v>286</v>
      </c>
    </row>
    <row r="26" spans="1:19" s="46" customFormat="1" ht="12" x14ac:dyDescent="0.2">
      <c r="A26" s="9" t="s">
        <v>10</v>
      </c>
      <c r="B26" s="24" t="s">
        <v>140</v>
      </c>
      <c r="C26" s="25" t="s">
        <v>5</v>
      </c>
      <c r="D26" s="25" t="s">
        <v>160</v>
      </c>
      <c r="E26" s="25"/>
      <c r="F26" s="24">
        <v>2017</v>
      </c>
      <c r="G26" s="26"/>
      <c r="H26" s="44">
        <v>437600</v>
      </c>
      <c r="I26" s="44">
        <f t="shared" si="6"/>
        <v>466900</v>
      </c>
      <c r="J26" s="51">
        <f t="shared" si="7"/>
        <v>501800</v>
      </c>
      <c r="K26" s="51">
        <f t="shared" si="8"/>
        <v>526800</v>
      </c>
      <c r="L26" s="51"/>
      <c r="M26" s="83">
        <f t="shared" si="1"/>
        <v>583700</v>
      </c>
      <c r="N26" s="84">
        <f t="shared" si="2"/>
        <v>0</v>
      </c>
      <c r="O26" s="47">
        <f t="shared" si="3"/>
        <v>583700</v>
      </c>
      <c r="P26" s="61"/>
      <c r="Q26" s="61" t="s">
        <v>286</v>
      </c>
      <c r="R26" s="46" t="s">
        <v>289</v>
      </c>
      <c r="S26" s="46" t="s">
        <v>286</v>
      </c>
    </row>
    <row r="27" spans="1:19" s="46" customFormat="1" ht="12" x14ac:dyDescent="0.2">
      <c r="A27" s="9" t="s">
        <v>69</v>
      </c>
      <c r="B27" s="24" t="s">
        <v>141</v>
      </c>
      <c r="C27" s="25" t="s">
        <v>5</v>
      </c>
      <c r="D27" s="16" t="s">
        <v>166</v>
      </c>
      <c r="E27" s="25"/>
      <c r="F27" s="24">
        <v>2017</v>
      </c>
      <c r="G27" s="26"/>
      <c r="H27" s="44">
        <v>711200</v>
      </c>
      <c r="I27" s="44">
        <f t="shared" si="6"/>
        <v>758800</v>
      </c>
      <c r="J27" s="51">
        <f t="shared" si="7"/>
        <v>815600</v>
      </c>
      <c r="K27" s="51">
        <f t="shared" si="8"/>
        <v>856200</v>
      </c>
      <c r="L27" s="51"/>
      <c r="M27" s="83">
        <f t="shared" si="1"/>
        <v>948700</v>
      </c>
      <c r="N27" s="84">
        <f t="shared" si="2"/>
        <v>0</v>
      </c>
      <c r="O27" s="47">
        <f t="shared" si="3"/>
        <v>948700</v>
      </c>
      <c r="P27" s="61"/>
      <c r="Q27" s="108" t="s">
        <v>290</v>
      </c>
    </row>
    <row r="28" spans="1:19" ht="12" x14ac:dyDescent="0.2">
      <c r="A28" s="9" t="s">
        <v>9</v>
      </c>
      <c r="B28" s="24" t="s">
        <v>132</v>
      </c>
      <c r="C28" s="25" t="s">
        <v>5</v>
      </c>
      <c r="D28" s="25" t="s">
        <v>166</v>
      </c>
      <c r="E28" s="25"/>
      <c r="F28" s="24">
        <v>2017</v>
      </c>
      <c r="G28" s="26"/>
      <c r="H28" s="44">
        <v>454000</v>
      </c>
      <c r="I28" s="44">
        <f t="shared" si="6"/>
        <v>484400</v>
      </c>
      <c r="J28" s="51">
        <f t="shared" si="7"/>
        <v>520700</v>
      </c>
      <c r="K28" s="51">
        <f t="shared" si="8"/>
        <v>546600</v>
      </c>
      <c r="L28" s="51"/>
      <c r="M28" s="83">
        <f t="shared" si="1"/>
        <v>605600</v>
      </c>
      <c r="N28" s="84">
        <f t="shared" si="2"/>
        <v>0</v>
      </c>
      <c r="O28" s="47">
        <f t="shared" si="3"/>
        <v>605600</v>
      </c>
      <c r="P28" s="86"/>
      <c r="Q28" s="109" t="s">
        <v>290</v>
      </c>
      <c r="R28" s="46"/>
    </row>
    <row r="29" spans="1:19" ht="12" x14ac:dyDescent="0.2">
      <c r="A29" s="9" t="s">
        <v>204</v>
      </c>
      <c r="B29" s="24" t="s">
        <v>206</v>
      </c>
      <c r="C29" s="25" t="s">
        <v>205</v>
      </c>
      <c r="D29" s="25"/>
      <c r="E29" s="25"/>
      <c r="F29" s="24"/>
      <c r="G29" s="26"/>
      <c r="H29" s="44"/>
      <c r="I29" s="44"/>
      <c r="J29" s="51">
        <f t="shared" si="7"/>
        <v>0</v>
      </c>
      <c r="K29" s="51">
        <f t="shared" si="8"/>
        <v>0</v>
      </c>
      <c r="L29" s="51"/>
      <c r="M29" s="83">
        <f t="shared" si="1"/>
        <v>0</v>
      </c>
      <c r="N29" s="84">
        <f t="shared" si="2"/>
        <v>0</v>
      </c>
      <c r="O29" s="47">
        <f t="shared" si="3"/>
        <v>0</v>
      </c>
      <c r="P29" s="46"/>
      <c r="Q29" s="46" t="s">
        <v>289</v>
      </c>
      <c r="R29" s="61" t="s">
        <v>289</v>
      </c>
    </row>
    <row r="30" spans="1:19" ht="12" x14ac:dyDescent="0.2">
      <c r="A30" s="15" t="s">
        <v>192</v>
      </c>
      <c r="B30" s="23" t="s">
        <v>203</v>
      </c>
      <c r="C30" s="3" t="s">
        <v>193</v>
      </c>
      <c r="D30" s="15" t="s">
        <v>194</v>
      </c>
      <c r="E30" s="25"/>
      <c r="F30" s="24">
        <v>2019</v>
      </c>
      <c r="G30" s="26"/>
      <c r="H30" s="45">
        <v>1360000</v>
      </c>
      <c r="I30" s="45">
        <f>H30</f>
        <v>1360000</v>
      </c>
      <c r="J30" s="51">
        <f t="shared" si="7"/>
        <v>1461800</v>
      </c>
      <c r="K30" s="51">
        <f t="shared" si="8"/>
        <v>1534500</v>
      </c>
      <c r="L30" s="52"/>
      <c r="M30" s="83">
        <f t="shared" si="1"/>
        <v>1700300</v>
      </c>
      <c r="N30" s="84">
        <f t="shared" si="2"/>
        <v>0</v>
      </c>
      <c r="O30" s="47">
        <f t="shared" si="3"/>
        <v>1700300</v>
      </c>
      <c r="Q30" s="61" t="s">
        <v>286</v>
      </c>
      <c r="R30" s="61" t="s">
        <v>289</v>
      </c>
      <c r="S30" s="61" t="s">
        <v>286</v>
      </c>
    </row>
    <row r="31" spans="1:19" ht="12" x14ac:dyDescent="0.2">
      <c r="A31" s="23" t="s">
        <v>192</v>
      </c>
      <c r="B31" s="23" t="s">
        <v>203</v>
      </c>
      <c r="C31" s="25" t="s">
        <v>193</v>
      </c>
      <c r="D31" s="25"/>
      <c r="E31" s="25"/>
      <c r="F31" s="23"/>
      <c r="G31" s="23"/>
      <c r="H31" s="23"/>
      <c r="I31" s="87">
        <v>1360000</v>
      </c>
      <c r="J31" s="51">
        <f>ROUND(I31/147.5*150.8,-2)</f>
        <v>1390400</v>
      </c>
      <c r="K31" s="51">
        <f t="shared" si="8"/>
        <v>1459600</v>
      </c>
      <c r="L31" s="64"/>
      <c r="M31" s="83">
        <f t="shared" si="1"/>
        <v>1617300</v>
      </c>
      <c r="N31" s="84">
        <f t="shared" si="2"/>
        <v>0</v>
      </c>
      <c r="O31" s="47">
        <f t="shared" si="3"/>
        <v>1617300</v>
      </c>
      <c r="P31" s="85"/>
      <c r="Q31" s="85" t="s">
        <v>294</v>
      </c>
    </row>
    <row r="32" spans="1:19" ht="12" x14ac:dyDescent="0.2">
      <c r="A32" s="23" t="s">
        <v>210</v>
      </c>
      <c r="B32" s="23"/>
      <c r="C32" s="25" t="s">
        <v>175</v>
      </c>
      <c r="D32" s="25"/>
      <c r="E32" s="25"/>
      <c r="F32" s="23"/>
      <c r="G32" s="23"/>
      <c r="H32" s="23"/>
      <c r="I32" s="87">
        <v>3500000</v>
      </c>
      <c r="J32" s="51">
        <f>ROUND(I32/147.5*150.8,-2)</f>
        <v>3578300</v>
      </c>
      <c r="K32" s="51">
        <f t="shared" si="8"/>
        <v>3756300</v>
      </c>
      <c r="L32" s="64"/>
      <c r="M32" s="83">
        <f t="shared" si="1"/>
        <v>4162100</v>
      </c>
      <c r="N32" s="84">
        <f t="shared" si="2"/>
        <v>0</v>
      </c>
      <c r="O32" s="47">
        <f t="shared" si="3"/>
        <v>4162100</v>
      </c>
      <c r="P32" s="85"/>
      <c r="Q32" s="46" t="s">
        <v>295</v>
      </c>
    </row>
    <row r="33" spans="1:19" ht="12" x14ac:dyDescent="0.2">
      <c r="A33" s="23" t="s">
        <v>211</v>
      </c>
      <c r="B33" s="23"/>
      <c r="C33" s="25" t="s">
        <v>175</v>
      </c>
      <c r="D33" s="27"/>
      <c r="E33" s="25"/>
      <c r="F33" s="23"/>
      <c r="G33" s="23"/>
      <c r="H33" s="23"/>
      <c r="I33" s="87">
        <v>3500000</v>
      </c>
      <c r="J33" s="51">
        <f>ROUND(I33/147.5*150.8,-2)</f>
        <v>3578300</v>
      </c>
      <c r="K33" s="51">
        <f t="shared" si="8"/>
        <v>3756300</v>
      </c>
      <c r="L33" s="64"/>
      <c r="M33" s="83">
        <f t="shared" si="1"/>
        <v>4162100</v>
      </c>
      <c r="N33" s="84">
        <f t="shared" si="2"/>
        <v>0</v>
      </c>
      <c r="O33" s="47">
        <f t="shared" si="3"/>
        <v>4162100</v>
      </c>
      <c r="P33" s="85"/>
      <c r="Q33" s="46" t="s">
        <v>295</v>
      </c>
    </row>
    <row r="34" spans="1:19" ht="12" x14ac:dyDescent="0.2">
      <c r="A34" s="23" t="s">
        <v>209</v>
      </c>
      <c r="B34" s="23"/>
      <c r="C34" s="25" t="s">
        <v>175</v>
      </c>
      <c r="D34" s="27"/>
      <c r="E34" s="25"/>
      <c r="F34" s="23"/>
      <c r="G34" s="23"/>
      <c r="H34" s="23"/>
      <c r="I34" s="87">
        <v>300000</v>
      </c>
      <c r="J34" s="51">
        <f>ROUND(I34/147.5*150.8,-2)</f>
        <v>306700</v>
      </c>
      <c r="K34" s="51">
        <f t="shared" si="8"/>
        <v>322000</v>
      </c>
      <c r="L34" s="64"/>
      <c r="M34" s="83">
        <f t="shared" si="1"/>
        <v>356800</v>
      </c>
      <c r="N34" s="84">
        <f t="shared" si="2"/>
        <v>0</v>
      </c>
      <c r="O34" s="47">
        <f t="shared" si="3"/>
        <v>356800</v>
      </c>
      <c r="P34" s="85"/>
      <c r="Q34" s="46" t="s">
        <v>295</v>
      </c>
    </row>
    <row r="35" spans="1:19" s="46" customFormat="1" ht="12" x14ac:dyDescent="0.2">
      <c r="A35" s="15" t="s">
        <v>178</v>
      </c>
      <c r="B35" s="23" t="s">
        <v>142</v>
      </c>
      <c r="C35" s="3" t="s">
        <v>175</v>
      </c>
      <c r="D35" s="15" t="s">
        <v>177</v>
      </c>
      <c r="E35" s="25"/>
      <c r="F35" s="24">
        <v>2019</v>
      </c>
      <c r="G35" s="26"/>
      <c r="H35" s="45">
        <v>3500000</v>
      </c>
      <c r="I35" s="45">
        <f>H35</f>
        <v>3500000</v>
      </c>
      <c r="J35" s="51">
        <f>ROUND(I35/140.3*150.8,-2)</f>
        <v>3761900</v>
      </c>
      <c r="K35" s="51">
        <f t="shared" si="8"/>
        <v>3949000</v>
      </c>
      <c r="L35" s="52"/>
      <c r="M35" s="83">
        <f t="shared" si="1"/>
        <v>4375600</v>
      </c>
      <c r="N35" s="84">
        <f t="shared" si="2"/>
        <v>0</v>
      </c>
      <c r="O35" s="47">
        <f t="shared" si="3"/>
        <v>4375600</v>
      </c>
      <c r="Q35" s="46" t="s">
        <v>289</v>
      </c>
      <c r="R35" s="61" t="s">
        <v>286</v>
      </c>
      <c r="S35" s="61" t="s">
        <v>286</v>
      </c>
    </row>
    <row r="36" spans="1:19" ht="12" x14ac:dyDescent="0.2">
      <c r="A36" s="15" t="s">
        <v>176</v>
      </c>
      <c r="B36" s="23" t="s">
        <v>142</v>
      </c>
      <c r="C36" s="3" t="s">
        <v>175</v>
      </c>
      <c r="D36" s="15" t="s">
        <v>177</v>
      </c>
      <c r="E36" s="25"/>
      <c r="F36" s="24">
        <v>2019</v>
      </c>
      <c r="G36" s="26"/>
      <c r="H36" s="45">
        <v>3500000</v>
      </c>
      <c r="I36" s="45">
        <f>H36</f>
        <v>3500000</v>
      </c>
      <c r="J36" s="51">
        <f>ROUND(I36/140.3*150.8,-2)</f>
        <v>3761900</v>
      </c>
      <c r="K36" s="51">
        <f t="shared" si="8"/>
        <v>3949000</v>
      </c>
      <c r="L36" s="52"/>
      <c r="M36" s="83">
        <f t="shared" si="1"/>
        <v>4375600</v>
      </c>
      <c r="N36" s="84">
        <f t="shared" si="2"/>
        <v>0</v>
      </c>
      <c r="O36" s="47">
        <f t="shared" si="3"/>
        <v>4375600</v>
      </c>
      <c r="Q36" s="46" t="s">
        <v>289</v>
      </c>
      <c r="R36" s="46" t="s">
        <v>286</v>
      </c>
      <c r="S36" s="61" t="s">
        <v>286</v>
      </c>
    </row>
    <row r="37" spans="1:19" ht="12" x14ac:dyDescent="0.2">
      <c r="A37" s="15" t="s">
        <v>198</v>
      </c>
      <c r="B37" s="23" t="s">
        <v>142</v>
      </c>
      <c r="C37" s="3" t="s">
        <v>175</v>
      </c>
      <c r="D37" s="15" t="s">
        <v>281</v>
      </c>
      <c r="E37" s="25"/>
      <c r="F37" s="24">
        <v>2019</v>
      </c>
      <c r="G37" s="26"/>
      <c r="H37" s="45">
        <v>300000</v>
      </c>
      <c r="I37" s="45">
        <f>H37</f>
        <v>300000</v>
      </c>
      <c r="J37" s="51">
        <f>ROUND(I37/140.3*150.8,-2)</f>
        <v>322500</v>
      </c>
      <c r="K37" s="51">
        <f t="shared" si="8"/>
        <v>338500</v>
      </c>
      <c r="L37" s="52"/>
      <c r="M37" s="83">
        <f t="shared" si="1"/>
        <v>375100</v>
      </c>
      <c r="N37" s="84">
        <f t="shared" si="2"/>
        <v>0</v>
      </c>
      <c r="O37" s="47">
        <f t="shared" si="3"/>
        <v>375100</v>
      </c>
      <c r="Q37" s="46" t="s">
        <v>289</v>
      </c>
      <c r="R37" s="61" t="s">
        <v>286</v>
      </c>
      <c r="S37" s="61" t="s">
        <v>286</v>
      </c>
    </row>
    <row r="38" spans="1:19" ht="12" x14ac:dyDescent="0.2">
      <c r="A38" s="9" t="s">
        <v>125</v>
      </c>
      <c r="B38" s="24" t="s">
        <v>142</v>
      </c>
      <c r="C38" s="25" t="s">
        <v>127</v>
      </c>
      <c r="D38" s="25" t="s">
        <v>172</v>
      </c>
      <c r="E38" s="25"/>
      <c r="F38" s="24">
        <v>2017</v>
      </c>
      <c r="G38" s="26"/>
      <c r="H38" s="44">
        <v>465000</v>
      </c>
      <c r="I38" s="44">
        <f t="shared" ref="I38:I49" si="9">ROUND(H38/131.5*140.3,-2)</f>
        <v>496100</v>
      </c>
      <c r="J38" s="51">
        <f>ROUND(I38/140.3*150.8,-2)</f>
        <v>533200</v>
      </c>
      <c r="K38" s="51">
        <f t="shared" si="8"/>
        <v>559700</v>
      </c>
      <c r="L38" s="51"/>
      <c r="M38" s="83">
        <f t="shared" si="1"/>
        <v>620200</v>
      </c>
      <c r="N38" s="84">
        <f t="shared" si="2"/>
        <v>0</v>
      </c>
      <c r="O38" s="47">
        <f t="shared" si="3"/>
        <v>620200</v>
      </c>
      <c r="Q38" s="61" t="s">
        <v>289</v>
      </c>
      <c r="R38" s="61" t="s">
        <v>286</v>
      </c>
      <c r="S38" s="61" t="s">
        <v>286</v>
      </c>
    </row>
    <row r="39" spans="1:19" ht="12" x14ac:dyDescent="0.2">
      <c r="A39" s="9" t="s">
        <v>0</v>
      </c>
      <c r="B39" s="24" t="s">
        <v>135</v>
      </c>
      <c r="C39" s="25" t="s">
        <v>1</v>
      </c>
      <c r="D39" s="25" t="s">
        <v>161</v>
      </c>
      <c r="E39" s="25"/>
      <c r="F39" s="24">
        <v>2017</v>
      </c>
      <c r="G39" s="26"/>
      <c r="H39" s="44">
        <v>574400</v>
      </c>
      <c r="I39" s="44">
        <f t="shared" si="9"/>
        <v>612800</v>
      </c>
      <c r="J39" s="51">
        <f>ROUND(I39/140.3*150.8,-2)</f>
        <v>658700</v>
      </c>
      <c r="K39" s="51">
        <f t="shared" si="8"/>
        <v>691500</v>
      </c>
      <c r="L39" s="51"/>
      <c r="M39" s="83">
        <f t="shared" si="1"/>
        <v>766200</v>
      </c>
      <c r="N39" s="84">
        <f t="shared" si="2"/>
        <v>0</v>
      </c>
      <c r="O39" s="47">
        <f t="shared" si="3"/>
        <v>766200</v>
      </c>
      <c r="Q39" s="61" t="s">
        <v>289</v>
      </c>
      <c r="R39" s="61" t="s">
        <v>296</v>
      </c>
      <c r="S39" s="61" t="s">
        <v>286</v>
      </c>
    </row>
    <row r="40" spans="1:19" ht="12" x14ac:dyDescent="0.2">
      <c r="A40" s="9" t="s">
        <v>105</v>
      </c>
      <c r="B40" s="24" t="s">
        <v>128</v>
      </c>
      <c r="C40" s="25" t="s">
        <v>62</v>
      </c>
      <c r="D40" s="15" t="s">
        <v>53</v>
      </c>
      <c r="E40" s="25"/>
      <c r="F40" s="26">
        <v>44305</v>
      </c>
      <c r="G40" s="23"/>
      <c r="H40" s="44">
        <v>328200</v>
      </c>
      <c r="I40" s="44">
        <f t="shared" si="9"/>
        <v>350200</v>
      </c>
      <c r="J40" s="56">
        <v>375000</v>
      </c>
      <c r="K40" s="83">
        <f t="shared" ref="K40:K41" si="10">ROUND(J40/153.1*158.3,-2)</f>
        <v>387700</v>
      </c>
      <c r="L40" s="51">
        <v>15000</v>
      </c>
      <c r="M40" s="83">
        <f t="shared" si="1"/>
        <v>429600</v>
      </c>
      <c r="N40" s="84">
        <f t="shared" si="2"/>
        <v>16700</v>
      </c>
      <c r="O40" s="47">
        <f t="shared" si="3"/>
        <v>446300</v>
      </c>
      <c r="Q40" s="61" t="s">
        <v>285</v>
      </c>
      <c r="R40" s="61" t="s">
        <v>286</v>
      </c>
      <c r="S40" s="61" t="s">
        <v>286</v>
      </c>
    </row>
    <row r="41" spans="1:19" ht="12" x14ac:dyDescent="0.2">
      <c r="A41" s="3" t="s">
        <v>61</v>
      </c>
      <c r="B41" s="13" t="s">
        <v>102</v>
      </c>
      <c r="C41" s="3" t="s">
        <v>62</v>
      </c>
      <c r="D41" s="15" t="s">
        <v>39</v>
      </c>
      <c r="E41" s="15"/>
      <c r="F41" s="26">
        <v>44305</v>
      </c>
      <c r="G41" s="23"/>
      <c r="H41" s="44">
        <v>21900</v>
      </c>
      <c r="I41" s="44">
        <f t="shared" si="9"/>
        <v>23400</v>
      </c>
      <c r="J41" s="56">
        <v>75000</v>
      </c>
      <c r="K41" s="83">
        <f t="shared" si="10"/>
        <v>77500</v>
      </c>
      <c r="L41" s="51"/>
      <c r="M41" s="83">
        <f t="shared" si="1"/>
        <v>85900</v>
      </c>
      <c r="N41" s="84">
        <f t="shared" si="2"/>
        <v>0</v>
      </c>
      <c r="O41" s="47">
        <f t="shared" si="3"/>
        <v>85900</v>
      </c>
      <c r="Q41" s="61" t="s">
        <v>285</v>
      </c>
      <c r="R41" s="61" t="s">
        <v>286</v>
      </c>
      <c r="S41" s="61" t="s">
        <v>286</v>
      </c>
    </row>
    <row r="42" spans="1:19" ht="12" x14ac:dyDescent="0.2">
      <c r="A42" s="3" t="s">
        <v>24</v>
      </c>
      <c r="B42" s="13"/>
      <c r="C42" s="3" t="s">
        <v>28</v>
      </c>
      <c r="D42" s="10" t="s">
        <v>26</v>
      </c>
      <c r="E42" s="15"/>
      <c r="F42" s="23">
        <v>2015</v>
      </c>
      <c r="G42" s="23"/>
      <c r="H42" s="44">
        <v>65600</v>
      </c>
      <c r="I42" s="44">
        <f t="shared" si="9"/>
        <v>70000</v>
      </c>
      <c r="J42" s="51">
        <f>ROUND(I42/140.3*150.8,-2)</f>
        <v>75200</v>
      </c>
      <c r="K42" s="51">
        <f t="shared" si="8"/>
        <v>78900</v>
      </c>
      <c r="L42" s="51">
        <v>3450</v>
      </c>
      <c r="M42" s="83">
        <f t="shared" si="1"/>
        <v>87400</v>
      </c>
      <c r="N42" s="84">
        <f t="shared" si="2"/>
        <v>3800</v>
      </c>
      <c r="O42" s="47">
        <f t="shared" si="3"/>
        <v>91200</v>
      </c>
      <c r="Q42" s="61" t="s">
        <v>285</v>
      </c>
      <c r="R42" s="61" t="s">
        <v>286</v>
      </c>
      <c r="S42" s="61" t="s">
        <v>286</v>
      </c>
    </row>
    <row r="43" spans="1:19" ht="12" x14ac:dyDescent="0.2">
      <c r="A43" s="88" t="s">
        <v>241</v>
      </c>
      <c r="B43" s="13" t="s">
        <v>235</v>
      </c>
      <c r="C43" s="3" t="s">
        <v>42</v>
      </c>
      <c r="D43" s="15" t="s">
        <v>39</v>
      </c>
      <c r="E43" s="15"/>
      <c r="F43" s="26">
        <v>44305</v>
      </c>
      <c r="G43" s="23"/>
      <c r="H43" s="44">
        <v>25200</v>
      </c>
      <c r="I43" s="44">
        <f t="shared" si="9"/>
        <v>26900</v>
      </c>
      <c r="J43" s="56">
        <v>85000</v>
      </c>
      <c r="K43" s="83">
        <f>ROUND(J43/153.1*158.3,-2)</f>
        <v>87900</v>
      </c>
      <c r="L43" s="51"/>
      <c r="M43" s="83">
        <f t="shared" si="1"/>
        <v>97400</v>
      </c>
      <c r="N43" s="84">
        <f t="shared" si="2"/>
        <v>0</v>
      </c>
      <c r="O43" s="47">
        <f t="shared" si="3"/>
        <v>97400</v>
      </c>
      <c r="Q43" s="61" t="s">
        <v>285</v>
      </c>
      <c r="R43" s="61" t="s">
        <v>286</v>
      </c>
      <c r="S43" s="61" t="s">
        <v>286</v>
      </c>
    </row>
    <row r="44" spans="1:19" ht="12" x14ac:dyDescent="0.2">
      <c r="A44" s="9" t="s">
        <v>152</v>
      </c>
      <c r="B44" s="24" t="s">
        <v>155</v>
      </c>
      <c r="C44" s="25" t="s">
        <v>153</v>
      </c>
      <c r="D44" s="25" t="s">
        <v>154</v>
      </c>
      <c r="E44" s="25"/>
      <c r="F44" s="24">
        <v>2017</v>
      </c>
      <c r="G44" s="26"/>
      <c r="H44" s="44">
        <v>850000</v>
      </c>
      <c r="I44" s="44">
        <f t="shared" si="9"/>
        <v>906900</v>
      </c>
      <c r="J44" s="51">
        <f>ROUND(I44/140.3*150.8,-2)</f>
        <v>974800</v>
      </c>
      <c r="K44" s="51">
        <f t="shared" si="8"/>
        <v>1023300</v>
      </c>
      <c r="L44" s="51"/>
      <c r="M44" s="83">
        <f t="shared" si="1"/>
        <v>1133800</v>
      </c>
      <c r="N44" s="84">
        <f t="shared" si="2"/>
        <v>0</v>
      </c>
      <c r="O44" s="47">
        <f t="shared" si="3"/>
        <v>1133800</v>
      </c>
      <c r="P44" s="46"/>
      <c r="Q44" s="108" t="s">
        <v>290</v>
      </c>
    </row>
    <row r="45" spans="1:19" ht="12" x14ac:dyDescent="0.2">
      <c r="A45" s="9" t="s">
        <v>158</v>
      </c>
      <c r="B45" s="24" t="s">
        <v>159</v>
      </c>
      <c r="C45" s="25" t="s">
        <v>153</v>
      </c>
      <c r="D45" s="25" t="s">
        <v>173</v>
      </c>
      <c r="E45" s="25"/>
      <c r="F45" s="24">
        <v>2017</v>
      </c>
      <c r="G45" s="26"/>
      <c r="H45" s="44">
        <v>460000</v>
      </c>
      <c r="I45" s="44">
        <f t="shared" si="9"/>
        <v>490800</v>
      </c>
      <c r="J45" s="51">
        <f>ROUND(I45/140.3*150.8,-2)</f>
        <v>527500</v>
      </c>
      <c r="K45" s="51">
        <f t="shared" si="8"/>
        <v>553700</v>
      </c>
      <c r="L45" s="51"/>
      <c r="M45" s="83">
        <f t="shared" si="1"/>
        <v>613500</v>
      </c>
      <c r="N45" s="84">
        <f t="shared" si="2"/>
        <v>0</v>
      </c>
      <c r="O45" s="47">
        <f t="shared" si="3"/>
        <v>613500</v>
      </c>
      <c r="Q45" s="61" t="s">
        <v>289</v>
      </c>
      <c r="R45" s="61" t="s">
        <v>289</v>
      </c>
      <c r="S45" s="61" t="s">
        <v>286</v>
      </c>
    </row>
    <row r="46" spans="1:19" ht="12" x14ac:dyDescent="0.2">
      <c r="A46" s="9" t="s">
        <v>70</v>
      </c>
      <c r="B46" s="24" t="s">
        <v>143</v>
      </c>
      <c r="C46" s="25" t="s">
        <v>71</v>
      </c>
      <c r="D46" s="25" t="s">
        <v>166</v>
      </c>
      <c r="E46" s="25"/>
      <c r="F46" s="24">
        <v>2017</v>
      </c>
      <c r="G46" s="26"/>
      <c r="H46" s="44">
        <v>410300</v>
      </c>
      <c r="I46" s="44">
        <f t="shared" si="9"/>
        <v>437800</v>
      </c>
      <c r="J46" s="51">
        <f>ROUND(I46/140.3*150.8,-2)</f>
        <v>470600</v>
      </c>
      <c r="K46" s="51">
        <f t="shared" si="8"/>
        <v>494000</v>
      </c>
      <c r="L46" s="51"/>
      <c r="M46" s="83">
        <f t="shared" si="1"/>
        <v>547400</v>
      </c>
      <c r="N46" s="84">
        <f t="shared" si="2"/>
        <v>0</v>
      </c>
      <c r="O46" s="47">
        <f t="shared" si="3"/>
        <v>547400</v>
      </c>
      <c r="Q46" s="61" t="s">
        <v>286</v>
      </c>
      <c r="R46" s="61" t="s">
        <v>289</v>
      </c>
      <c r="S46" s="61" t="s">
        <v>286</v>
      </c>
    </row>
    <row r="47" spans="1:19" ht="12" x14ac:dyDescent="0.2">
      <c r="A47" s="3" t="s">
        <v>32</v>
      </c>
      <c r="B47" s="13"/>
      <c r="C47" s="3" t="s">
        <v>33</v>
      </c>
      <c r="D47" s="10" t="s">
        <v>34</v>
      </c>
      <c r="E47" s="15"/>
      <c r="F47" s="23"/>
      <c r="G47" s="23"/>
      <c r="H47" s="44">
        <v>0</v>
      </c>
      <c r="I47" s="44">
        <f t="shared" si="9"/>
        <v>0</v>
      </c>
      <c r="J47" s="51">
        <f>ROUND(I47/140.3*150.8,-2)</f>
        <v>0</v>
      </c>
      <c r="K47" s="51">
        <f t="shared" si="8"/>
        <v>0</v>
      </c>
      <c r="L47" s="51">
        <v>100000</v>
      </c>
      <c r="M47" s="83">
        <f t="shared" si="1"/>
        <v>0</v>
      </c>
      <c r="N47" s="84">
        <f t="shared" si="2"/>
        <v>111200</v>
      </c>
      <c r="O47" s="47">
        <f t="shared" si="3"/>
        <v>111200</v>
      </c>
    </row>
    <row r="48" spans="1:19" ht="12" x14ac:dyDescent="0.2">
      <c r="A48" s="3" t="s">
        <v>41</v>
      </c>
      <c r="B48" s="13"/>
      <c r="C48" s="3" t="s">
        <v>33</v>
      </c>
      <c r="D48" s="15" t="s">
        <v>39</v>
      </c>
      <c r="E48" s="15"/>
      <c r="F48" s="26">
        <v>44305</v>
      </c>
      <c r="G48" s="23"/>
      <c r="H48" s="44">
        <v>25200</v>
      </c>
      <c r="I48" s="44">
        <f t="shared" si="9"/>
        <v>26900</v>
      </c>
      <c r="J48" s="56">
        <v>30000</v>
      </c>
      <c r="K48" s="83">
        <f t="shared" ref="K48:K49" si="11">ROUND(J48/153.1*158.3,-2)</f>
        <v>31000</v>
      </c>
      <c r="L48" s="51"/>
      <c r="M48" s="83">
        <f t="shared" si="1"/>
        <v>34300</v>
      </c>
      <c r="N48" s="84">
        <f t="shared" si="2"/>
        <v>0</v>
      </c>
      <c r="O48" s="47">
        <f t="shared" si="3"/>
        <v>34300</v>
      </c>
      <c r="Q48" s="61" t="s">
        <v>285</v>
      </c>
      <c r="R48" s="61" t="s">
        <v>286</v>
      </c>
      <c r="S48" s="61" t="s">
        <v>286</v>
      </c>
    </row>
    <row r="49" spans="1:19" ht="12" x14ac:dyDescent="0.2">
      <c r="A49" s="15" t="s">
        <v>230</v>
      </c>
      <c r="B49" s="62" t="s">
        <v>234</v>
      </c>
      <c r="C49" s="15" t="s">
        <v>33</v>
      </c>
      <c r="D49" s="19" t="s">
        <v>26</v>
      </c>
      <c r="E49" s="15"/>
      <c r="F49" s="26">
        <v>44305</v>
      </c>
      <c r="G49" s="28"/>
      <c r="H49" s="29">
        <v>65600</v>
      </c>
      <c r="I49" s="44">
        <f t="shared" si="9"/>
        <v>70000</v>
      </c>
      <c r="J49" s="51">
        <f>ROUND(I49/140.3*150.8,-2)</f>
        <v>75200</v>
      </c>
      <c r="K49" s="83">
        <f t="shared" si="11"/>
        <v>77800</v>
      </c>
      <c r="L49" s="29">
        <v>7500</v>
      </c>
      <c r="M49" s="83">
        <f t="shared" si="1"/>
        <v>86200</v>
      </c>
      <c r="N49" s="84">
        <f t="shared" si="2"/>
        <v>8300</v>
      </c>
      <c r="O49" s="47">
        <f t="shared" si="3"/>
        <v>94500</v>
      </c>
      <c r="P49" s="46"/>
      <c r="Q49" s="61" t="s">
        <v>285</v>
      </c>
      <c r="R49" s="61" t="s">
        <v>286</v>
      </c>
      <c r="S49" s="61" t="s">
        <v>286</v>
      </c>
    </row>
    <row r="50" spans="1:19" ht="12" x14ac:dyDescent="0.2">
      <c r="A50" s="23" t="s">
        <v>184</v>
      </c>
      <c r="B50" s="23" t="s">
        <v>201</v>
      </c>
      <c r="C50" s="23" t="s">
        <v>45</v>
      </c>
      <c r="D50" s="25" t="s">
        <v>181</v>
      </c>
      <c r="E50" s="25"/>
      <c r="F50" s="24">
        <v>2019</v>
      </c>
      <c r="G50" s="26"/>
      <c r="H50" s="45">
        <v>1610000</v>
      </c>
      <c r="I50" s="45">
        <f>H50</f>
        <v>1610000</v>
      </c>
      <c r="J50" s="56">
        <v>85000</v>
      </c>
      <c r="K50" s="51">
        <f t="shared" si="8"/>
        <v>89200</v>
      </c>
      <c r="L50" s="52"/>
      <c r="M50" s="83">
        <f t="shared" si="1"/>
        <v>98800</v>
      </c>
      <c r="N50" s="84">
        <f t="shared" si="2"/>
        <v>0</v>
      </c>
      <c r="O50" s="47">
        <f t="shared" si="3"/>
        <v>98800</v>
      </c>
      <c r="Q50" s="61" t="s">
        <v>286</v>
      </c>
      <c r="R50" s="61" t="s">
        <v>289</v>
      </c>
      <c r="S50" s="61" t="s">
        <v>286</v>
      </c>
    </row>
    <row r="51" spans="1:19" ht="12" x14ac:dyDescent="0.2">
      <c r="A51" s="23" t="s">
        <v>184</v>
      </c>
      <c r="B51" s="23" t="s">
        <v>201</v>
      </c>
      <c r="C51" s="25" t="s">
        <v>45</v>
      </c>
      <c r="D51" s="25"/>
      <c r="E51" s="25"/>
      <c r="F51" s="23"/>
      <c r="G51" s="23"/>
      <c r="H51" s="23"/>
      <c r="I51" s="87">
        <v>1610000</v>
      </c>
      <c r="J51" s="51">
        <f>ROUND(I51/147.5*150.8,-2)</f>
        <v>1646000</v>
      </c>
      <c r="K51" s="51">
        <f t="shared" si="8"/>
        <v>1727900</v>
      </c>
      <c r="L51" s="64"/>
      <c r="M51" s="83">
        <f t="shared" si="1"/>
        <v>1914600</v>
      </c>
      <c r="N51" s="84">
        <f t="shared" si="2"/>
        <v>0</v>
      </c>
      <c r="O51" s="47">
        <f t="shared" si="3"/>
        <v>1914600</v>
      </c>
      <c r="P51" s="85"/>
      <c r="Q51" s="61" t="s">
        <v>286</v>
      </c>
      <c r="R51" s="61" t="s">
        <v>289</v>
      </c>
      <c r="S51" s="61" t="s">
        <v>286</v>
      </c>
    </row>
    <row r="52" spans="1:19" ht="12" x14ac:dyDescent="0.2">
      <c r="A52" s="23" t="s">
        <v>185</v>
      </c>
      <c r="B52" s="23" t="s">
        <v>201</v>
      </c>
      <c r="C52" s="23" t="s">
        <v>45</v>
      </c>
      <c r="D52" s="25" t="s">
        <v>186</v>
      </c>
      <c r="E52" s="25"/>
      <c r="F52" s="24">
        <v>2019</v>
      </c>
      <c r="G52" s="26"/>
      <c r="H52" s="45">
        <v>550000</v>
      </c>
      <c r="I52" s="45">
        <f>H52</f>
        <v>550000</v>
      </c>
      <c r="J52" s="51">
        <f>ROUND(I52/140.3*150.8,-2)</f>
        <v>591200</v>
      </c>
      <c r="K52" s="51">
        <f t="shared" si="8"/>
        <v>620600</v>
      </c>
      <c r="L52" s="52"/>
      <c r="M52" s="83">
        <f t="shared" si="1"/>
        <v>687600</v>
      </c>
      <c r="N52" s="84">
        <f t="shared" si="2"/>
        <v>0</v>
      </c>
      <c r="O52" s="47">
        <f t="shared" si="3"/>
        <v>687600</v>
      </c>
      <c r="Q52" s="108" t="s">
        <v>290</v>
      </c>
    </row>
    <row r="53" spans="1:19" ht="12" x14ac:dyDescent="0.2">
      <c r="A53" s="23" t="s">
        <v>185</v>
      </c>
      <c r="B53" s="23" t="s">
        <v>201</v>
      </c>
      <c r="C53" s="25" t="s">
        <v>45</v>
      </c>
      <c r="D53" s="25"/>
      <c r="E53" s="25"/>
      <c r="F53" s="23"/>
      <c r="G53" s="23"/>
      <c r="H53" s="23"/>
      <c r="I53" s="87">
        <v>550000</v>
      </c>
      <c r="J53" s="51">
        <f>ROUND(I53/147.5*150.8,-2)</f>
        <v>562300</v>
      </c>
      <c r="K53" s="51">
        <f t="shared" si="8"/>
        <v>590300</v>
      </c>
      <c r="L53" s="64"/>
      <c r="M53" s="83">
        <f t="shared" si="1"/>
        <v>654100</v>
      </c>
      <c r="N53" s="84">
        <f t="shared" si="2"/>
        <v>0</v>
      </c>
      <c r="O53" s="47">
        <f t="shared" si="3"/>
        <v>654100</v>
      </c>
      <c r="P53" s="85"/>
      <c r="Q53" s="108" t="s">
        <v>290</v>
      </c>
    </row>
    <row r="54" spans="1:19" ht="12" x14ac:dyDescent="0.2">
      <c r="A54" s="3" t="s">
        <v>46</v>
      </c>
      <c r="B54" s="13"/>
      <c r="C54" s="3" t="s">
        <v>45</v>
      </c>
      <c r="D54" s="15" t="s">
        <v>47</v>
      </c>
      <c r="E54" s="15"/>
      <c r="F54" s="26">
        <v>44305</v>
      </c>
      <c r="G54" s="23"/>
      <c r="H54" s="44">
        <v>131300</v>
      </c>
      <c r="I54" s="44">
        <f>ROUND(H54/131.5*140.3,-2)</f>
        <v>140100</v>
      </c>
      <c r="J54" s="56">
        <v>230000</v>
      </c>
      <c r="K54" s="83">
        <f>ROUND(J54/153.1*158.3,-2)</f>
        <v>237800</v>
      </c>
      <c r="L54" s="51">
        <v>8500</v>
      </c>
      <c r="M54" s="83">
        <f t="shared" si="1"/>
        <v>263500</v>
      </c>
      <c r="N54" s="84">
        <f t="shared" si="2"/>
        <v>9500</v>
      </c>
      <c r="O54" s="47">
        <f t="shared" si="3"/>
        <v>273000</v>
      </c>
      <c r="Q54" s="61" t="s">
        <v>285</v>
      </c>
      <c r="R54" s="61" t="s">
        <v>286</v>
      </c>
      <c r="S54" s="61" t="s">
        <v>286</v>
      </c>
    </row>
    <row r="55" spans="1:19" ht="12" x14ac:dyDescent="0.2">
      <c r="A55" s="9" t="s">
        <v>72</v>
      </c>
      <c r="B55" s="24" t="s">
        <v>144</v>
      </c>
      <c r="C55" s="25" t="s">
        <v>73</v>
      </c>
      <c r="D55" s="16" t="s">
        <v>166</v>
      </c>
      <c r="E55" s="25"/>
      <c r="F55" s="24">
        <v>2017</v>
      </c>
      <c r="G55" s="26"/>
      <c r="H55" s="44">
        <v>454000</v>
      </c>
      <c r="I55" s="44">
        <f>ROUND(H55/131.5*140.3,-2)</f>
        <v>484400</v>
      </c>
      <c r="J55" s="51">
        <f>ROUND(I55/140.3*150.8,-2)</f>
        <v>520700</v>
      </c>
      <c r="K55" s="51">
        <f t="shared" si="8"/>
        <v>546600</v>
      </c>
      <c r="L55" s="51"/>
      <c r="M55" s="83">
        <f t="shared" si="1"/>
        <v>605600</v>
      </c>
      <c r="N55" s="84">
        <f t="shared" si="2"/>
        <v>0</v>
      </c>
      <c r="O55" s="47">
        <f t="shared" si="3"/>
        <v>605600</v>
      </c>
      <c r="Q55" s="61" t="s">
        <v>289</v>
      </c>
      <c r="R55" s="61" t="s">
        <v>289</v>
      </c>
      <c r="S55" s="61" t="s">
        <v>286</v>
      </c>
    </row>
    <row r="56" spans="1:19" ht="12" x14ac:dyDescent="0.2">
      <c r="A56" s="9" t="s">
        <v>75</v>
      </c>
      <c r="B56" s="24" t="s">
        <v>130</v>
      </c>
      <c r="C56" s="25" t="s">
        <v>76</v>
      </c>
      <c r="D56" s="25" t="s">
        <v>13</v>
      </c>
      <c r="E56" s="25"/>
      <c r="F56" s="24"/>
      <c r="G56" s="26"/>
      <c r="H56" s="44">
        <v>273500</v>
      </c>
      <c r="I56" s="44">
        <f>ROUND(H56/131.5*140.3,-2)</f>
        <v>291800</v>
      </c>
      <c r="J56" s="51">
        <f>ROUND(I56/140.3*150.8,-2)</f>
        <v>313600</v>
      </c>
      <c r="K56" s="51">
        <f t="shared" si="8"/>
        <v>329200</v>
      </c>
      <c r="L56" s="51"/>
      <c r="M56" s="83">
        <f t="shared" si="1"/>
        <v>364800</v>
      </c>
      <c r="N56" s="84">
        <f t="shared" si="2"/>
        <v>0</v>
      </c>
      <c r="O56" s="47">
        <f t="shared" si="3"/>
        <v>364800</v>
      </c>
    </row>
    <row r="57" spans="1:19" ht="12" x14ac:dyDescent="0.2">
      <c r="A57" s="23" t="s">
        <v>207</v>
      </c>
      <c r="B57" s="23"/>
      <c r="C57" s="25" t="s">
        <v>188</v>
      </c>
      <c r="D57" s="25"/>
      <c r="E57" s="25"/>
      <c r="F57" s="23"/>
      <c r="G57" s="23"/>
      <c r="H57" s="23"/>
      <c r="I57" s="87">
        <v>1160000</v>
      </c>
      <c r="J57" s="51">
        <f>ROUND(I57/147.5*150.8,-2)</f>
        <v>1186000</v>
      </c>
      <c r="K57" s="51">
        <f t="shared" si="8"/>
        <v>1245000</v>
      </c>
      <c r="L57" s="64"/>
      <c r="M57" s="83">
        <f t="shared" si="1"/>
        <v>1379500</v>
      </c>
      <c r="N57" s="84">
        <f t="shared" si="2"/>
        <v>0</v>
      </c>
      <c r="O57" s="47">
        <f t="shared" si="3"/>
        <v>1379500</v>
      </c>
      <c r="P57" s="85"/>
      <c r="Q57" s="61" t="s">
        <v>294</v>
      </c>
    </row>
    <row r="58" spans="1:19" ht="12" x14ac:dyDescent="0.2">
      <c r="A58" s="23" t="s">
        <v>208</v>
      </c>
      <c r="B58" s="23"/>
      <c r="C58" s="25" t="s">
        <v>188</v>
      </c>
      <c r="D58" s="25"/>
      <c r="E58" s="25"/>
      <c r="F58" s="23"/>
      <c r="G58" s="23"/>
      <c r="H58" s="23"/>
      <c r="I58" s="87">
        <v>375000</v>
      </c>
      <c r="J58" s="51">
        <f>ROUND(I58/147.5*150.8,-2)</f>
        <v>383400</v>
      </c>
      <c r="K58" s="51">
        <f t="shared" si="8"/>
        <v>402500</v>
      </c>
      <c r="L58" s="64"/>
      <c r="M58" s="83">
        <f t="shared" si="1"/>
        <v>446000</v>
      </c>
      <c r="N58" s="84">
        <f t="shared" si="2"/>
        <v>0</v>
      </c>
      <c r="O58" s="47">
        <f t="shared" si="3"/>
        <v>446000</v>
      </c>
      <c r="P58" s="85"/>
      <c r="Q58" s="108" t="s">
        <v>290</v>
      </c>
    </row>
    <row r="59" spans="1:19" ht="12" x14ac:dyDescent="0.2">
      <c r="A59" s="23" t="s">
        <v>187</v>
      </c>
      <c r="B59" s="23" t="s">
        <v>202</v>
      </c>
      <c r="C59" s="23" t="s">
        <v>188</v>
      </c>
      <c r="D59" s="25" t="s">
        <v>189</v>
      </c>
      <c r="E59" s="25"/>
      <c r="F59" s="24">
        <v>2019</v>
      </c>
      <c r="G59" s="26"/>
      <c r="H59" s="45">
        <v>1160000</v>
      </c>
      <c r="I59" s="45">
        <f>H59</f>
        <v>1160000</v>
      </c>
      <c r="J59" s="51">
        <f>ROUND(I59/140.3*150.8,-2)</f>
        <v>1246800</v>
      </c>
      <c r="K59" s="51">
        <f t="shared" si="8"/>
        <v>1308800</v>
      </c>
      <c r="L59" s="52"/>
      <c r="M59" s="83">
        <f t="shared" si="1"/>
        <v>1450200</v>
      </c>
      <c r="N59" s="84">
        <f t="shared" si="2"/>
        <v>0</v>
      </c>
      <c r="O59" s="47">
        <f t="shared" si="3"/>
        <v>1450200</v>
      </c>
      <c r="Q59" s="61" t="s">
        <v>286</v>
      </c>
      <c r="R59" s="61" t="s">
        <v>289</v>
      </c>
      <c r="S59" s="61" t="s">
        <v>286</v>
      </c>
    </row>
    <row r="60" spans="1:19" ht="12" x14ac:dyDescent="0.2">
      <c r="A60" s="23" t="s">
        <v>190</v>
      </c>
      <c r="B60" s="23" t="s">
        <v>202</v>
      </c>
      <c r="C60" s="23" t="s">
        <v>188</v>
      </c>
      <c r="D60" s="25" t="s">
        <v>191</v>
      </c>
      <c r="E60" s="25"/>
      <c r="F60" s="24">
        <v>2019</v>
      </c>
      <c r="G60" s="26"/>
      <c r="H60" s="45">
        <v>375000</v>
      </c>
      <c r="I60" s="45">
        <f>H60</f>
        <v>375000</v>
      </c>
      <c r="J60" s="51">
        <f>ROUND(I60/140.3*150.8,-2)</f>
        <v>403100</v>
      </c>
      <c r="K60" s="51">
        <f t="shared" si="8"/>
        <v>423100</v>
      </c>
      <c r="L60" s="52"/>
      <c r="M60" s="83">
        <f t="shared" si="1"/>
        <v>468800</v>
      </c>
      <c r="N60" s="84">
        <f t="shared" si="2"/>
        <v>0</v>
      </c>
      <c r="O60" s="47">
        <f t="shared" si="3"/>
        <v>468800</v>
      </c>
      <c r="Q60" s="108" t="s">
        <v>290</v>
      </c>
    </row>
    <row r="61" spans="1:19" ht="12" x14ac:dyDescent="0.2">
      <c r="A61" s="3" t="s">
        <v>23</v>
      </c>
      <c r="B61" s="13" t="s">
        <v>92</v>
      </c>
      <c r="C61" s="3" t="s">
        <v>22</v>
      </c>
      <c r="D61" s="18" t="s">
        <v>237</v>
      </c>
      <c r="E61" s="15"/>
      <c r="F61" s="26">
        <v>44305</v>
      </c>
      <c r="G61" s="23"/>
      <c r="H61" s="44">
        <v>196900</v>
      </c>
      <c r="I61" s="44">
        <f>ROUND(H61/131.5*140.3,-2)</f>
        <v>210100</v>
      </c>
      <c r="J61" s="56">
        <v>275000</v>
      </c>
      <c r="K61" s="83">
        <f t="shared" ref="K61:K64" si="12">ROUND(J61/153.1*158.3,-2)</f>
        <v>284300</v>
      </c>
      <c r="L61" s="51">
        <v>5000</v>
      </c>
      <c r="M61" s="83">
        <f t="shared" si="1"/>
        <v>315000</v>
      </c>
      <c r="N61" s="84">
        <f t="shared" si="2"/>
        <v>5600</v>
      </c>
      <c r="O61" s="47">
        <f t="shared" si="3"/>
        <v>320600</v>
      </c>
      <c r="Q61" s="61" t="s">
        <v>285</v>
      </c>
      <c r="R61" s="61" t="s">
        <v>286</v>
      </c>
      <c r="S61" s="61" t="s">
        <v>286</v>
      </c>
    </row>
    <row r="62" spans="1:19" ht="12" x14ac:dyDescent="0.2">
      <c r="A62" s="3" t="s">
        <v>21</v>
      </c>
      <c r="B62" s="13" t="s">
        <v>92</v>
      </c>
      <c r="C62" s="3" t="s">
        <v>22</v>
      </c>
      <c r="D62" s="18" t="s">
        <v>237</v>
      </c>
      <c r="E62" s="15"/>
      <c r="F62" s="26">
        <v>44305</v>
      </c>
      <c r="G62" s="23"/>
      <c r="H62" s="44">
        <v>196900</v>
      </c>
      <c r="I62" s="44">
        <f>ROUND(H62/131.5*140.3,-2)</f>
        <v>210100</v>
      </c>
      <c r="J62" s="56">
        <v>275000</v>
      </c>
      <c r="K62" s="83">
        <f t="shared" si="12"/>
        <v>284300</v>
      </c>
      <c r="L62" s="51">
        <v>9000</v>
      </c>
      <c r="M62" s="83">
        <f t="shared" si="1"/>
        <v>315000</v>
      </c>
      <c r="N62" s="84">
        <f t="shared" si="2"/>
        <v>10000</v>
      </c>
      <c r="O62" s="47">
        <f t="shared" si="3"/>
        <v>325000</v>
      </c>
      <c r="Q62" s="61" t="s">
        <v>285</v>
      </c>
      <c r="R62" s="61" t="s">
        <v>286</v>
      </c>
      <c r="S62" s="61" t="s">
        <v>286</v>
      </c>
    </row>
    <row r="63" spans="1:19" ht="12" x14ac:dyDescent="0.2">
      <c r="A63" s="3" t="s">
        <v>238</v>
      </c>
      <c r="B63" s="13" t="s">
        <v>239</v>
      </c>
      <c r="C63" s="3" t="s">
        <v>3</v>
      </c>
      <c r="D63" s="15" t="s">
        <v>49</v>
      </c>
      <c r="E63" s="15"/>
      <c r="F63" s="26">
        <v>44305</v>
      </c>
      <c r="G63" s="23"/>
      <c r="H63" s="44">
        <v>87500</v>
      </c>
      <c r="I63" s="44">
        <f>ROUND(H63/131.5*140.3,-2)</f>
        <v>93400</v>
      </c>
      <c r="J63" s="56">
        <v>150000</v>
      </c>
      <c r="K63" s="83">
        <f t="shared" si="12"/>
        <v>155100</v>
      </c>
      <c r="L63" s="51">
        <v>10000</v>
      </c>
      <c r="M63" s="83">
        <f t="shared" si="1"/>
        <v>171900</v>
      </c>
      <c r="N63" s="84">
        <f t="shared" si="2"/>
        <v>11100</v>
      </c>
      <c r="O63" s="47">
        <f t="shared" si="3"/>
        <v>183000</v>
      </c>
      <c r="Q63" s="61" t="s">
        <v>285</v>
      </c>
      <c r="R63" s="61" t="s">
        <v>286</v>
      </c>
      <c r="S63" s="61" t="s">
        <v>286</v>
      </c>
    </row>
    <row r="64" spans="1:19" ht="12" x14ac:dyDescent="0.2">
      <c r="A64" s="23" t="s">
        <v>268</v>
      </c>
      <c r="B64" s="23" t="s">
        <v>269</v>
      </c>
      <c r="C64" s="25" t="s">
        <v>3</v>
      </c>
      <c r="D64" s="23" t="s">
        <v>237</v>
      </c>
      <c r="E64" s="25"/>
      <c r="F64" s="26">
        <v>44305</v>
      </c>
      <c r="G64" s="23"/>
      <c r="H64" s="23"/>
      <c r="I64" s="87">
        <v>270000</v>
      </c>
      <c r="J64" s="56">
        <v>250000</v>
      </c>
      <c r="K64" s="83">
        <f t="shared" si="12"/>
        <v>258500</v>
      </c>
      <c r="L64" s="64"/>
      <c r="M64" s="83">
        <f t="shared" si="1"/>
        <v>286400</v>
      </c>
      <c r="N64" s="84">
        <f t="shared" si="2"/>
        <v>0</v>
      </c>
      <c r="O64" s="47">
        <f t="shared" si="3"/>
        <v>286400</v>
      </c>
      <c r="P64" s="85"/>
      <c r="Q64" s="61" t="s">
        <v>285</v>
      </c>
      <c r="R64" s="61" t="s">
        <v>286</v>
      </c>
      <c r="S64" s="61" t="s">
        <v>286</v>
      </c>
    </row>
    <row r="65" spans="1:20" ht="12" x14ac:dyDescent="0.2">
      <c r="A65" s="9" t="s">
        <v>74</v>
      </c>
      <c r="B65" s="24" t="s">
        <v>129</v>
      </c>
      <c r="C65" s="25" t="s">
        <v>3</v>
      </c>
      <c r="D65" s="27" t="s">
        <v>13</v>
      </c>
      <c r="E65" s="25"/>
      <c r="F65" s="24"/>
      <c r="G65" s="26"/>
      <c r="H65" s="44">
        <v>492300</v>
      </c>
      <c r="I65" s="44">
        <f t="shared" ref="I65:I73" si="13">ROUND(H65/131.5*140.3,-2)</f>
        <v>525200</v>
      </c>
      <c r="J65" s="51">
        <f>ROUND(I65/140.3*150.8,-2)</f>
        <v>564500</v>
      </c>
      <c r="K65" s="51">
        <f t="shared" si="8"/>
        <v>592600</v>
      </c>
      <c r="L65" s="51"/>
      <c r="M65" s="83">
        <f t="shared" si="1"/>
        <v>656600</v>
      </c>
      <c r="N65" s="84">
        <f t="shared" si="2"/>
        <v>0</v>
      </c>
      <c r="O65" s="47">
        <f t="shared" si="3"/>
        <v>656600</v>
      </c>
    </row>
    <row r="66" spans="1:20" ht="12" x14ac:dyDescent="0.2">
      <c r="A66" s="9" t="s">
        <v>2</v>
      </c>
      <c r="B66" s="24" t="s">
        <v>131</v>
      </c>
      <c r="C66" s="25" t="s">
        <v>3</v>
      </c>
      <c r="D66" s="25" t="s">
        <v>164</v>
      </c>
      <c r="E66" s="25"/>
      <c r="F66" s="24">
        <v>2017</v>
      </c>
      <c r="G66" s="26"/>
      <c r="H66" s="44">
        <v>547000</v>
      </c>
      <c r="I66" s="44">
        <f t="shared" si="13"/>
        <v>583600</v>
      </c>
      <c r="J66" s="51">
        <f>ROUND(I66/140.3*150.8,-2)</f>
        <v>627300</v>
      </c>
      <c r="K66" s="51">
        <f t="shared" si="8"/>
        <v>658500</v>
      </c>
      <c r="L66" s="51"/>
      <c r="M66" s="83">
        <f t="shared" si="1"/>
        <v>729600</v>
      </c>
      <c r="N66" s="84">
        <f t="shared" si="2"/>
        <v>0</v>
      </c>
      <c r="O66" s="47">
        <f t="shared" si="3"/>
        <v>729600</v>
      </c>
      <c r="Q66" s="108" t="s">
        <v>290</v>
      </c>
    </row>
    <row r="67" spans="1:20" ht="12" x14ac:dyDescent="0.2">
      <c r="A67" s="9" t="s">
        <v>4</v>
      </c>
      <c r="B67" s="24" t="s">
        <v>131</v>
      </c>
      <c r="C67" s="25" t="s">
        <v>3</v>
      </c>
      <c r="D67" s="25" t="s">
        <v>165</v>
      </c>
      <c r="E67" s="25"/>
      <c r="F67" s="24">
        <v>2017</v>
      </c>
      <c r="G67" s="26"/>
      <c r="H67" s="44">
        <v>399300</v>
      </c>
      <c r="I67" s="44">
        <f t="shared" si="13"/>
        <v>426000</v>
      </c>
      <c r="J67" s="51">
        <f>ROUND(I67/140.3*150.8,-2)</f>
        <v>457900</v>
      </c>
      <c r="K67" s="51">
        <f t="shared" si="8"/>
        <v>480700</v>
      </c>
      <c r="L67" s="51"/>
      <c r="M67" s="83">
        <f t="shared" si="1"/>
        <v>532600</v>
      </c>
      <c r="N67" s="84">
        <f t="shared" si="2"/>
        <v>0</v>
      </c>
      <c r="O67" s="47">
        <f t="shared" si="3"/>
        <v>532600</v>
      </c>
      <c r="Q67" s="108" t="s">
        <v>290</v>
      </c>
    </row>
    <row r="68" spans="1:20" ht="12" x14ac:dyDescent="0.2">
      <c r="A68" s="11" t="s">
        <v>145</v>
      </c>
      <c r="B68" s="89"/>
      <c r="C68" s="17" t="s">
        <v>65</v>
      </c>
      <c r="D68" s="17"/>
      <c r="E68" s="17"/>
      <c r="F68" s="24"/>
      <c r="G68" s="23"/>
      <c r="H68" s="44">
        <v>0</v>
      </c>
      <c r="I68" s="44">
        <f t="shared" si="13"/>
        <v>0</v>
      </c>
      <c r="J68" s="51">
        <f>ROUND(I68/140.3*150.8,-2)</f>
        <v>0</v>
      </c>
      <c r="K68" s="51">
        <f t="shared" si="8"/>
        <v>0</v>
      </c>
      <c r="L68" s="51"/>
      <c r="M68" s="83">
        <f t="shared" ref="M68:M111" si="14">ROUND(K68/158.3*175.4,-2)</f>
        <v>0</v>
      </c>
      <c r="N68" s="84">
        <f t="shared" ref="N68:N111" si="15">ROUND(L68/126.6*140.8,-2)</f>
        <v>0</v>
      </c>
      <c r="O68" s="47">
        <f t="shared" si="3"/>
        <v>0</v>
      </c>
    </row>
    <row r="69" spans="1:20" ht="12" x14ac:dyDescent="0.2">
      <c r="A69" s="3" t="s">
        <v>110</v>
      </c>
      <c r="B69" s="13" t="s">
        <v>97</v>
      </c>
      <c r="C69" s="3" t="s">
        <v>50</v>
      </c>
      <c r="D69" s="15" t="s">
        <v>49</v>
      </c>
      <c r="E69" s="15"/>
      <c r="F69" s="26">
        <v>44305</v>
      </c>
      <c r="G69" s="23"/>
      <c r="H69" s="44">
        <v>65600</v>
      </c>
      <c r="I69" s="44">
        <f t="shared" si="13"/>
        <v>70000</v>
      </c>
      <c r="J69" s="56">
        <v>125000</v>
      </c>
      <c r="K69" s="83">
        <f>ROUND(J69/153.1*158.3,-2)</f>
        <v>129200</v>
      </c>
      <c r="L69" s="51">
        <v>6000</v>
      </c>
      <c r="M69" s="83">
        <f t="shared" si="14"/>
        <v>143200</v>
      </c>
      <c r="N69" s="84">
        <f t="shared" si="15"/>
        <v>6700</v>
      </c>
      <c r="O69" s="47">
        <f t="shared" si="3"/>
        <v>149900</v>
      </c>
      <c r="Q69" s="61" t="s">
        <v>285</v>
      </c>
      <c r="R69" s="61" t="s">
        <v>286</v>
      </c>
      <c r="S69" s="61" t="s">
        <v>286</v>
      </c>
    </row>
    <row r="70" spans="1:20" ht="12" x14ac:dyDescent="0.2">
      <c r="A70" s="3" t="s">
        <v>244</v>
      </c>
      <c r="B70" s="13" t="s">
        <v>245</v>
      </c>
      <c r="C70" s="3" t="s">
        <v>29</v>
      </c>
      <c r="D70" s="15" t="s">
        <v>53</v>
      </c>
      <c r="E70" s="15"/>
      <c r="F70" s="26">
        <v>44305</v>
      </c>
      <c r="G70" s="23"/>
      <c r="H70" s="44">
        <v>65600</v>
      </c>
      <c r="I70" s="44">
        <f t="shared" si="13"/>
        <v>70000</v>
      </c>
      <c r="J70" s="56">
        <v>30000</v>
      </c>
      <c r="K70" s="83">
        <f t="shared" ref="K70:K71" si="16">ROUND(J70/153.1*158.3,-2)</f>
        <v>31000</v>
      </c>
      <c r="L70" s="51">
        <v>6500</v>
      </c>
      <c r="M70" s="83">
        <f t="shared" si="14"/>
        <v>34300</v>
      </c>
      <c r="N70" s="84">
        <f t="shared" si="15"/>
        <v>7200</v>
      </c>
      <c r="O70" s="47">
        <f t="shared" ref="O70:O111" si="17">M70+N70</f>
        <v>41500</v>
      </c>
      <c r="Q70" s="61" t="s">
        <v>285</v>
      </c>
      <c r="R70" s="61" t="s">
        <v>286</v>
      </c>
      <c r="S70" s="61" t="s">
        <v>286</v>
      </c>
    </row>
    <row r="71" spans="1:20" ht="12" x14ac:dyDescent="0.2">
      <c r="A71" s="3" t="s">
        <v>240</v>
      </c>
      <c r="B71" s="13" t="s">
        <v>243</v>
      </c>
      <c r="C71" s="3" t="s">
        <v>242</v>
      </c>
      <c r="D71" s="15" t="s">
        <v>53</v>
      </c>
      <c r="E71" s="15"/>
      <c r="F71" s="26">
        <v>44305</v>
      </c>
      <c r="G71" s="23"/>
      <c r="H71" s="44">
        <v>65600</v>
      </c>
      <c r="I71" s="44">
        <f t="shared" si="13"/>
        <v>70000</v>
      </c>
      <c r="J71" s="56">
        <v>85000</v>
      </c>
      <c r="K71" s="83">
        <f t="shared" si="16"/>
        <v>87900</v>
      </c>
      <c r="L71" s="51">
        <v>5850</v>
      </c>
      <c r="M71" s="83">
        <f t="shared" si="14"/>
        <v>97400</v>
      </c>
      <c r="N71" s="84">
        <f t="shared" si="15"/>
        <v>6500</v>
      </c>
      <c r="O71" s="47">
        <f t="shared" si="17"/>
        <v>103900</v>
      </c>
      <c r="Q71" s="61" t="s">
        <v>285</v>
      </c>
      <c r="R71" s="61" t="s">
        <v>286</v>
      </c>
      <c r="S71" s="61" t="s">
        <v>286</v>
      </c>
    </row>
    <row r="72" spans="1:20" ht="12" x14ac:dyDescent="0.2">
      <c r="A72" s="3" t="s">
        <v>63</v>
      </c>
      <c r="B72" s="13" t="s">
        <v>104</v>
      </c>
      <c r="C72" s="3" t="s">
        <v>64</v>
      </c>
      <c r="D72" s="15" t="s">
        <v>34</v>
      </c>
      <c r="E72" s="15"/>
      <c r="F72" s="23"/>
      <c r="G72" s="23"/>
      <c r="H72" s="44">
        <v>0</v>
      </c>
      <c r="I72" s="44">
        <f t="shared" si="13"/>
        <v>0</v>
      </c>
      <c r="J72" s="51">
        <f>ROUND(I72/140.3*150.8,-2)</f>
        <v>0</v>
      </c>
      <c r="K72" s="51">
        <f>ROUND(J72/150.8*158.3,-2)</f>
        <v>0</v>
      </c>
      <c r="L72" s="51">
        <v>34000</v>
      </c>
      <c r="M72" s="83">
        <f t="shared" si="14"/>
        <v>0</v>
      </c>
      <c r="N72" s="84">
        <f t="shared" si="15"/>
        <v>37800</v>
      </c>
      <c r="O72" s="47">
        <f t="shared" si="17"/>
        <v>37800</v>
      </c>
    </row>
    <row r="73" spans="1:20" ht="12" x14ac:dyDescent="0.2">
      <c r="A73" s="9" t="s">
        <v>79</v>
      </c>
      <c r="B73" s="24" t="s">
        <v>146</v>
      </c>
      <c r="C73" s="25" t="s">
        <v>80</v>
      </c>
      <c r="D73" s="25" t="s">
        <v>170</v>
      </c>
      <c r="E73" s="25"/>
      <c r="F73" s="24">
        <v>2017</v>
      </c>
      <c r="G73" s="26"/>
      <c r="H73" s="44">
        <v>369100</v>
      </c>
      <c r="I73" s="44">
        <f t="shared" si="13"/>
        <v>393800</v>
      </c>
      <c r="J73" s="51">
        <f>ROUND(I73/140.3*150.8,-2)</f>
        <v>423300</v>
      </c>
      <c r="K73" s="51">
        <f>ROUND(J73/150.8*158.3,-2)</f>
        <v>444400</v>
      </c>
      <c r="L73" s="51"/>
      <c r="M73" s="83">
        <f t="shared" si="14"/>
        <v>492400</v>
      </c>
      <c r="N73" s="84">
        <f t="shared" si="15"/>
        <v>0</v>
      </c>
      <c r="O73" s="47">
        <f t="shared" si="17"/>
        <v>492400</v>
      </c>
      <c r="Q73" s="108" t="s">
        <v>290</v>
      </c>
    </row>
    <row r="74" spans="1:20" ht="12" x14ac:dyDescent="0.2">
      <c r="A74" s="23" t="s">
        <v>195</v>
      </c>
      <c r="B74" s="23" t="s">
        <v>197</v>
      </c>
      <c r="C74" s="25" t="s">
        <v>196</v>
      </c>
      <c r="D74" s="27" t="s">
        <v>149</v>
      </c>
      <c r="E74" s="25"/>
      <c r="F74" s="23"/>
      <c r="G74" s="23"/>
      <c r="H74" s="87">
        <v>1242100</v>
      </c>
      <c r="I74" s="45">
        <f>H74</f>
        <v>1242100</v>
      </c>
      <c r="J74" s="51">
        <f>ROUND(I74/140.3*150.8,-2)</f>
        <v>1335100</v>
      </c>
      <c r="K74" s="51">
        <f>ROUND(J74/150.8*158.3,-2)</f>
        <v>1401500</v>
      </c>
      <c r="L74" s="1"/>
      <c r="M74" s="83">
        <f t="shared" si="14"/>
        <v>1552900</v>
      </c>
      <c r="N74" s="84">
        <f t="shared" si="15"/>
        <v>0</v>
      </c>
      <c r="O74" s="47">
        <f t="shared" si="17"/>
        <v>1552900</v>
      </c>
      <c r="Q74" s="108" t="s">
        <v>290</v>
      </c>
    </row>
    <row r="75" spans="1:20" ht="12" x14ac:dyDescent="0.2">
      <c r="A75" s="9" t="s">
        <v>8</v>
      </c>
      <c r="B75" s="24" t="s">
        <v>134</v>
      </c>
      <c r="C75" s="25" t="s">
        <v>6</v>
      </c>
      <c r="D75" s="25" t="s">
        <v>167</v>
      </c>
      <c r="E75" s="25"/>
      <c r="F75" s="24">
        <v>2017</v>
      </c>
      <c r="G75" s="26"/>
      <c r="H75" s="44">
        <v>590800</v>
      </c>
      <c r="I75" s="44">
        <f t="shared" ref="I75:I80" si="18">ROUND(H75/131.5*140.3,-2)</f>
        <v>630300</v>
      </c>
      <c r="J75" s="51">
        <f>ROUND(I75/140.3*150.8,-2)</f>
        <v>677500</v>
      </c>
      <c r="K75" s="51">
        <f t="shared" ref="K75:K92" si="19">ROUND(J75/150.8*158.3,-2)</f>
        <v>711200</v>
      </c>
      <c r="L75" s="51"/>
      <c r="M75" s="83">
        <f t="shared" si="14"/>
        <v>788000</v>
      </c>
      <c r="N75" s="84">
        <f t="shared" si="15"/>
        <v>0</v>
      </c>
      <c r="O75" s="47">
        <f t="shared" si="17"/>
        <v>788000</v>
      </c>
      <c r="Q75" s="108" t="s">
        <v>290</v>
      </c>
    </row>
    <row r="76" spans="1:20" ht="12" x14ac:dyDescent="0.2">
      <c r="A76" s="3" t="s">
        <v>117</v>
      </c>
      <c r="B76" s="13" t="s">
        <v>103</v>
      </c>
      <c r="C76" s="3" t="s">
        <v>51</v>
      </c>
      <c r="D76" s="15" t="s">
        <v>39</v>
      </c>
      <c r="E76" s="15"/>
      <c r="F76" s="26">
        <v>44305</v>
      </c>
      <c r="G76" s="23"/>
      <c r="H76" s="44">
        <v>43800</v>
      </c>
      <c r="I76" s="44">
        <f t="shared" si="18"/>
        <v>46700</v>
      </c>
      <c r="J76" s="56">
        <v>100000</v>
      </c>
      <c r="K76" s="83">
        <f t="shared" ref="K76:K80" si="20">ROUND(J76/153.1*158.3,-2)</f>
        <v>103400</v>
      </c>
      <c r="L76" s="51">
        <v>1000</v>
      </c>
      <c r="M76" s="83">
        <f t="shared" si="14"/>
        <v>114600</v>
      </c>
      <c r="N76" s="84">
        <f t="shared" si="15"/>
        <v>1100</v>
      </c>
      <c r="O76" s="47">
        <f t="shared" si="17"/>
        <v>115700</v>
      </c>
      <c r="Q76" s="61" t="s">
        <v>285</v>
      </c>
      <c r="R76" s="61" t="s">
        <v>286</v>
      </c>
      <c r="S76" s="61" t="s">
        <v>286</v>
      </c>
    </row>
    <row r="77" spans="1:20" ht="12" x14ac:dyDescent="0.2">
      <c r="A77" s="3" t="s">
        <v>246</v>
      </c>
      <c r="B77" s="13"/>
      <c r="C77" s="3" t="s">
        <v>51</v>
      </c>
      <c r="D77" s="15" t="s">
        <v>53</v>
      </c>
      <c r="E77" s="15"/>
      <c r="F77" s="26">
        <v>44305</v>
      </c>
      <c r="G77" s="23"/>
      <c r="H77" s="44">
        <v>29500</v>
      </c>
      <c r="I77" s="44">
        <f t="shared" si="18"/>
        <v>31500</v>
      </c>
      <c r="J77" s="56">
        <v>50000</v>
      </c>
      <c r="K77" s="83">
        <f t="shared" si="20"/>
        <v>51700</v>
      </c>
      <c r="L77" s="51">
        <v>6000</v>
      </c>
      <c r="M77" s="83">
        <f t="shared" si="14"/>
        <v>57300</v>
      </c>
      <c r="N77" s="84">
        <f t="shared" si="15"/>
        <v>6700</v>
      </c>
      <c r="O77" s="47">
        <f t="shared" si="17"/>
        <v>64000</v>
      </c>
      <c r="Q77" s="61" t="s">
        <v>285</v>
      </c>
      <c r="R77" s="61" t="s">
        <v>286</v>
      </c>
      <c r="S77" s="61" t="s">
        <v>286</v>
      </c>
    </row>
    <row r="78" spans="1:20" ht="12" x14ac:dyDescent="0.2">
      <c r="A78" s="9" t="s">
        <v>249</v>
      </c>
      <c r="B78" s="24"/>
      <c r="C78" s="25" t="s">
        <v>250</v>
      </c>
      <c r="D78" s="9" t="s">
        <v>106</v>
      </c>
      <c r="E78" s="25"/>
      <c r="F78" s="26">
        <v>44305</v>
      </c>
      <c r="G78" s="90"/>
      <c r="H78" s="44">
        <v>109400</v>
      </c>
      <c r="I78" s="44">
        <f t="shared" si="18"/>
        <v>116700</v>
      </c>
      <c r="J78" s="56">
        <v>250000</v>
      </c>
      <c r="K78" s="83">
        <f t="shared" si="20"/>
        <v>258500</v>
      </c>
      <c r="L78" s="91"/>
      <c r="M78" s="83">
        <f t="shared" si="14"/>
        <v>286400</v>
      </c>
      <c r="N78" s="84">
        <f t="shared" si="15"/>
        <v>0</v>
      </c>
      <c r="O78" s="47">
        <f t="shared" si="17"/>
        <v>286400</v>
      </c>
      <c r="Q78" s="61" t="s">
        <v>285</v>
      </c>
      <c r="R78" s="61" t="s">
        <v>286</v>
      </c>
      <c r="S78" s="61" t="s">
        <v>286</v>
      </c>
    </row>
    <row r="79" spans="1:20" s="92" customFormat="1" ht="24" x14ac:dyDescent="0.2">
      <c r="A79" s="10" t="s">
        <v>247</v>
      </c>
      <c r="B79" s="13" t="s">
        <v>93</v>
      </c>
      <c r="C79" s="3" t="s">
        <v>30</v>
      </c>
      <c r="D79" s="10" t="s">
        <v>31</v>
      </c>
      <c r="E79" s="19"/>
      <c r="F79" s="63">
        <v>44305</v>
      </c>
      <c r="G79" s="63"/>
      <c r="H79" s="59">
        <v>1805200</v>
      </c>
      <c r="I79" s="59">
        <f t="shared" si="18"/>
        <v>1926000</v>
      </c>
      <c r="J79" s="60">
        <v>1650000</v>
      </c>
      <c r="K79" s="83">
        <f t="shared" si="20"/>
        <v>1706000</v>
      </c>
      <c r="L79" s="29">
        <v>145000</v>
      </c>
      <c r="M79" s="83">
        <f t="shared" si="14"/>
        <v>1890300</v>
      </c>
      <c r="N79" s="83">
        <f t="shared" si="15"/>
        <v>161300</v>
      </c>
      <c r="O79" s="47">
        <f t="shared" si="17"/>
        <v>2051600</v>
      </c>
      <c r="Q79" s="92" t="s">
        <v>286</v>
      </c>
      <c r="R79" s="92" t="s">
        <v>286</v>
      </c>
      <c r="S79" s="92" t="s">
        <v>289</v>
      </c>
      <c r="T79" s="92" t="s">
        <v>297</v>
      </c>
    </row>
    <row r="80" spans="1:20" ht="12" x14ac:dyDescent="0.2">
      <c r="A80" s="3" t="s">
        <v>118</v>
      </c>
      <c r="B80" s="13"/>
      <c r="C80" s="3" t="s">
        <v>119</v>
      </c>
      <c r="D80" s="15" t="s">
        <v>120</v>
      </c>
      <c r="E80" s="15" t="s">
        <v>248</v>
      </c>
      <c r="F80" s="26">
        <v>44305</v>
      </c>
      <c r="G80" s="23"/>
      <c r="H80" s="44">
        <v>21900</v>
      </c>
      <c r="I80" s="44">
        <f t="shared" si="18"/>
        <v>23400</v>
      </c>
      <c r="J80" s="56">
        <v>75000</v>
      </c>
      <c r="K80" s="83">
        <f t="shared" si="20"/>
        <v>77500</v>
      </c>
      <c r="L80" s="51">
        <v>1550</v>
      </c>
      <c r="M80" s="83">
        <f t="shared" si="14"/>
        <v>85900</v>
      </c>
      <c r="N80" s="84">
        <f t="shared" si="15"/>
        <v>1700</v>
      </c>
      <c r="O80" s="47">
        <f t="shared" si="17"/>
        <v>87600</v>
      </c>
      <c r="Q80" s="61" t="s">
        <v>285</v>
      </c>
      <c r="R80" s="61" t="s">
        <v>286</v>
      </c>
      <c r="S80" s="61" t="s">
        <v>286</v>
      </c>
    </row>
    <row r="81" spans="1:20" ht="12" x14ac:dyDescent="0.2">
      <c r="A81" s="15" t="s">
        <v>179</v>
      </c>
      <c r="B81" s="23" t="s">
        <v>199</v>
      </c>
      <c r="C81" s="3" t="s">
        <v>180</v>
      </c>
      <c r="D81" s="15" t="s">
        <v>181</v>
      </c>
      <c r="E81" s="25"/>
      <c r="F81" s="24">
        <v>2019</v>
      </c>
      <c r="G81" s="26"/>
      <c r="H81" s="45">
        <v>1730000</v>
      </c>
      <c r="I81" s="45">
        <f>H81</f>
        <v>1730000</v>
      </c>
      <c r="J81" s="51">
        <f>ROUND(I81/140.3*150.8,-2)</f>
        <v>1859500</v>
      </c>
      <c r="K81" s="51">
        <f t="shared" si="19"/>
        <v>1952000</v>
      </c>
      <c r="L81" s="52"/>
      <c r="M81" s="83">
        <f t="shared" si="14"/>
        <v>2162900</v>
      </c>
      <c r="N81" s="84">
        <f t="shared" si="15"/>
        <v>0</v>
      </c>
      <c r="O81" s="47">
        <f t="shared" si="17"/>
        <v>2162900</v>
      </c>
      <c r="Q81" s="61" t="s">
        <v>286</v>
      </c>
      <c r="R81" s="61" t="s">
        <v>289</v>
      </c>
      <c r="S81" s="61" t="s">
        <v>286</v>
      </c>
    </row>
    <row r="82" spans="1:20" s="46" customFormat="1" ht="12" x14ac:dyDescent="0.2">
      <c r="A82" s="3" t="s">
        <v>48</v>
      </c>
      <c r="B82" s="13" t="s">
        <v>96</v>
      </c>
      <c r="C82" s="10" t="s">
        <v>54</v>
      </c>
      <c r="D82" s="10" t="s">
        <v>53</v>
      </c>
      <c r="E82" s="15" t="s">
        <v>248</v>
      </c>
      <c r="F82" s="26">
        <v>44305</v>
      </c>
      <c r="G82" s="23"/>
      <c r="H82" s="44">
        <v>21900</v>
      </c>
      <c r="I82" s="44">
        <f t="shared" ref="I82:I92" si="21">ROUND(H82/131.5*140.3,-2)</f>
        <v>23400</v>
      </c>
      <c r="J82" s="56">
        <v>50000</v>
      </c>
      <c r="K82" s="83">
        <f>ROUND(J82/153.1*158.3,-2)</f>
        <v>51700</v>
      </c>
      <c r="L82" s="51"/>
      <c r="M82" s="83">
        <f t="shared" si="14"/>
        <v>57300</v>
      </c>
      <c r="N82" s="84">
        <f t="shared" si="15"/>
        <v>0</v>
      </c>
      <c r="O82" s="47">
        <f t="shared" si="17"/>
        <v>57300</v>
      </c>
      <c r="P82" s="61"/>
      <c r="Q82" s="61" t="s">
        <v>285</v>
      </c>
      <c r="R82" s="61" t="s">
        <v>286</v>
      </c>
      <c r="S82" s="61" t="s">
        <v>286</v>
      </c>
    </row>
    <row r="83" spans="1:20" s="46" customFormat="1" ht="12" x14ac:dyDescent="0.2">
      <c r="A83" s="9" t="s">
        <v>67</v>
      </c>
      <c r="B83" s="24" t="s">
        <v>147</v>
      </c>
      <c r="C83" s="25" t="s">
        <v>68</v>
      </c>
      <c r="D83" s="17" t="s">
        <v>163</v>
      </c>
      <c r="E83" s="25"/>
      <c r="F83" s="24">
        <v>2017</v>
      </c>
      <c r="G83" s="26"/>
      <c r="H83" s="44">
        <v>749400</v>
      </c>
      <c r="I83" s="44">
        <f t="shared" si="21"/>
        <v>799500</v>
      </c>
      <c r="J83" s="51">
        <f>ROUND(I83/140.3*150.8,-2)</f>
        <v>859300</v>
      </c>
      <c r="K83" s="51">
        <f t="shared" si="19"/>
        <v>902000</v>
      </c>
      <c r="L83" s="51"/>
      <c r="M83" s="83">
        <f t="shared" si="14"/>
        <v>999400</v>
      </c>
      <c r="N83" s="84">
        <f t="shared" si="15"/>
        <v>0</v>
      </c>
      <c r="O83" s="47">
        <f t="shared" si="17"/>
        <v>999400</v>
      </c>
      <c r="P83" s="61"/>
      <c r="Q83" s="108" t="s">
        <v>290</v>
      </c>
    </row>
    <row r="84" spans="1:20" s="46" customFormat="1" ht="12" x14ac:dyDescent="0.2">
      <c r="A84" s="3" t="s">
        <v>36</v>
      </c>
      <c r="B84" s="13" t="s">
        <v>94</v>
      </c>
      <c r="C84" s="3" t="s">
        <v>37</v>
      </c>
      <c r="D84" s="10" t="s">
        <v>256</v>
      </c>
      <c r="E84" s="15"/>
      <c r="F84" s="26">
        <v>44305</v>
      </c>
      <c r="G84" s="26"/>
      <c r="H84" s="44">
        <v>0</v>
      </c>
      <c r="I84" s="44">
        <f t="shared" si="21"/>
        <v>0</v>
      </c>
      <c r="J84" s="56">
        <v>1125000</v>
      </c>
      <c r="K84" s="83">
        <f t="shared" ref="K84:K91" si="22">ROUND(J84/153.1*158.3,-2)</f>
        <v>1163200</v>
      </c>
      <c r="L84" s="58">
        <v>100000</v>
      </c>
      <c r="M84" s="83">
        <f t="shared" si="14"/>
        <v>1288900</v>
      </c>
      <c r="N84" s="84">
        <f t="shared" si="15"/>
        <v>111200</v>
      </c>
      <c r="O84" s="47">
        <f t="shared" si="17"/>
        <v>1400100</v>
      </c>
      <c r="P84" s="61"/>
      <c r="Q84" s="61" t="s">
        <v>285</v>
      </c>
      <c r="R84" s="61" t="s">
        <v>286</v>
      </c>
      <c r="S84" s="61" t="s">
        <v>289</v>
      </c>
      <c r="T84" s="46" t="s">
        <v>298</v>
      </c>
    </row>
    <row r="85" spans="1:20" s="46" customFormat="1" ht="12" x14ac:dyDescent="0.2">
      <c r="A85" s="3" t="s">
        <v>36</v>
      </c>
      <c r="B85" s="13" t="s">
        <v>94</v>
      </c>
      <c r="C85" s="3" t="s">
        <v>37</v>
      </c>
      <c r="D85" s="15" t="s">
        <v>254</v>
      </c>
      <c r="E85" s="15"/>
      <c r="F85" s="26">
        <v>44305</v>
      </c>
      <c r="G85" s="26"/>
      <c r="H85" s="44">
        <v>2582000</v>
      </c>
      <c r="I85" s="44">
        <f t="shared" si="21"/>
        <v>2754800</v>
      </c>
      <c r="J85" s="56">
        <v>1525000</v>
      </c>
      <c r="K85" s="83">
        <f t="shared" si="22"/>
        <v>1576800</v>
      </c>
      <c r="L85" s="51"/>
      <c r="M85" s="83">
        <f t="shared" si="14"/>
        <v>1747100</v>
      </c>
      <c r="N85" s="84">
        <f t="shared" si="15"/>
        <v>0</v>
      </c>
      <c r="O85" s="47">
        <f t="shared" si="17"/>
        <v>1747100</v>
      </c>
      <c r="P85" s="61"/>
      <c r="Q85" s="61" t="s">
        <v>285</v>
      </c>
      <c r="R85" s="61" t="s">
        <v>286</v>
      </c>
      <c r="S85" s="61" t="s">
        <v>286</v>
      </c>
    </row>
    <row r="86" spans="1:20" s="46" customFormat="1" ht="12" x14ac:dyDescent="0.2">
      <c r="A86" s="3" t="s">
        <v>36</v>
      </c>
      <c r="B86" s="13" t="s">
        <v>94</v>
      </c>
      <c r="C86" s="3" t="s">
        <v>37</v>
      </c>
      <c r="D86" s="15" t="s">
        <v>255</v>
      </c>
      <c r="E86" s="15"/>
      <c r="F86" s="26">
        <v>44305</v>
      </c>
      <c r="G86" s="26"/>
      <c r="H86" s="44">
        <v>27400</v>
      </c>
      <c r="I86" s="44">
        <f t="shared" si="21"/>
        <v>29200</v>
      </c>
      <c r="J86" s="56">
        <v>135000</v>
      </c>
      <c r="K86" s="83">
        <f t="shared" si="22"/>
        <v>139600</v>
      </c>
      <c r="L86" s="51"/>
      <c r="M86" s="83">
        <f t="shared" si="14"/>
        <v>154700</v>
      </c>
      <c r="N86" s="84">
        <f t="shared" si="15"/>
        <v>0</v>
      </c>
      <c r="O86" s="47">
        <f t="shared" si="17"/>
        <v>154700</v>
      </c>
      <c r="P86" s="61"/>
      <c r="Q86" s="61" t="s">
        <v>285</v>
      </c>
      <c r="R86" s="61" t="s">
        <v>286</v>
      </c>
      <c r="S86" s="61" t="s">
        <v>286</v>
      </c>
    </row>
    <row r="87" spans="1:20" s="46" customFormat="1" ht="12" x14ac:dyDescent="0.2">
      <c r="A87" s="3" t="s">
        <v>36</v>
      </c>
      <c r="B87" s="13" t="s">
        <v>94</v>
      </c>
      <c r="C87" s="3" t="s">
        <v>37</v>
      </c>
      <c r="D87" s="15" t="s">
        <v>82</v>
      </c>
      <c r="E87" s="15"/>
      <c r="F87" s="26">
        <v>44305</v>
      </c>
      <c r="G87" s="26"/>
      <c r="H87" s="44">
        <v>93000</v>
      </c>
      <c r="I87" s="44">
        <f t="shared" si="21"/>
        <v>99200</v>
      </c>
      <c r="J87" s="56">
        <v>150000</v>
      </c>
      <c r="K87" s="83">
        <f t="shared" si="22"/>
        <v>155100</v>
      </c>
      <c r="L87" s="51"/>
      <c r="M87" s="83">
        <f t="shared" si="14"/>
        <v>171900</v>
      </c>
      <c r="N87" s="84">
        <f t="shared" si="15"/>
        <v>0</v>
      </c>
      <c r="O87" s="47">
        <f t="shared" si="17"/>
        <v>171900</v>
      </c>
      <c r="P87" s="61"/>
      <c r="Q87" s="61" t="s">
        <v>285</v>
      </c>
      <c r="R87" s="61" t="s">
        <v>286</v>
      </c>
      <c r="S87" s="61" t="s">
        <v>286</v>
      </c>
    </row>
    <row r="88" spans="1:20" s="46" customFormat="1" ht="12" x14ac:dyDescent="0.2">
      <c r="A88" s="3" t="s">
        <v>36</v>
      </c>
      <c r="B88" s="13" t="s">
        <v>94</v>
      </c>
      <c r="C88" s="3" t="s">
        <v>37</v>
      </c>
      <c r="D88" s="15" t="s">
        <v>257</v>
      </c>
      <c r="E88" s="15"/>
      <c r="F88" s="26">
        <v>44305</v>
      </c>
      <c r="G88" s="26"/>
      <c r="H88" s="44">
        <v>437600</v>
      </c>
      <c r="I88" s="44">
        <f t="shared" si="21"/>
        <v>466900</v>
      </c>
      <c r="J88" s="56">
        <v>550000</v>
      </c>
      <c r="K88" s="83">
        <f t="shared" si="22"/>
        <v>568700</v>
      </c>
      <c r="L88" s="51"/>
      <c r="M88" s="83">
        <f t="shared" si="14"/>
        <v>630100</v>
      </c>
      <c r="N88" s="84">
        <f t="shared" si="15"/>
        <v>0</v>
      </c>
      <c r="O88" s="47">
        <f t="shared" si="17"/>
        <v>630100</v>
      </c>
      <c r="P88" s="61"/>
      <c r="Q88" s="61" t="s">
        <v>285</v>
      </c>
      <c r="R88" s="61" t="s">
        <v>286</v>
      </c>
      <c r="S88" s="61" t="s">
        <v>286</v>
      </c>
      <c r="T88" s="46" t="s">
        <v>281</v>
      </c>
    </row>
    <row r="89" spans="1:20" s="46" customFormat="1" ht="12" x14ac:dyDescent="0.2">
      <c r="A89" s="3" t="s">
        <v>36</v>
      </c>
      <c r="B89" s="13" t="s">
        <v>94</v>
      </c>
      <c r="C89" s="3" t="s">
        <v>37</v>
      </c>
      <c r="D89" s="15" t="s">
        <v>258</v>
      </c>
      <c r="E89" s="15"/>
      <c r="F89" s="26">
        <v>44305</v>
      </c>
      <c r="G89" s="26"/>
      <c r="H89" s="44">
        <v>218800</v>
      </c>
      <c r="I89" s="44">
        <f t="shared" si="21"/>
        <v>233400</v>
      </c>
      <c r="J89" s="56">
        <v>100000</v>
      </c>
      <c r="K89" s="83">
        <f t="shared" si="22"/>
        <v>103400</v>
      </c>
      <c r="L89" s="51"/>
      <c r="M89" s="83">
        <f t="shared" si="14"/>
        <v>114600</v>
      </c>
      <c r="N89" s="84">
        <f t="shared" si="15"/>
        <v>0</v>
      </c>
      <c r="O89" s="47">
        <f t="shared" si="17"/>
        <v>114600</v>
      </c>
      <c r="P89" s="61"/>
      <c r="Q89" s="61" t="s">
        <v>285</v>
      </c>
      <c r="R89" s="61" t="s">
        <v>286</v>
      </c>
      <c r="S89" s="61" t="s">
        <v>286</v>
      </c>
    </row>
    <row r="90" spans="1:20" s="46" customFormat="1" ht="12" x14ac:dyDescent="0.2">
      <c r="A90" s="3" t="s">
        <v>36</v>
      </c>
      <c r="B90" s="13" t="s">
        <v>94</v>
      </c>
      <c r="C90" s="3" t="s">
        <v>37</v>
      </c>
      <c r="D90" s="15" t="s">
        <v>253</v>
      </c>
      <c r="E90" s="15"/>
      <c r="F90" s="26">
        <v>44305</v>
      </c>
      <c r="G90" s="26"/>
      <c r="H90" s="44">
        <v>65600</v>
      </c>
      <c r="I90" s="44">
        <f t="shared" si="21"/>
        <v>70000</v>
      </c>
      <c r="J90" s="56">
        <v>60000</v>
      </c>
      <c r="K90" s="83">
        <f t="shared" si="22"/>
        <v>62000</v>
      </c>
      <c r="L90" s="51"/>
      <c r="M90" s="83">
        <f t="shared" si="14"/>
        <v>68700</v>
      </c>
      <c r="N90" s="84">
        <f t="shared" si="15"/>
        <v>0</v>
      </c>
      <c r="O90" s="47">
        <f t="shared" si="17"/>
        <v>68700</v>
      </c>
      <c r="P90" s="61"/>
      <c r="Q90" s="61" t="s">
        <v>285</v>
      </c>
      <c r="R90" s="61" t="s">
        <v>286</v>
      </c>
      <c r="S90" s="61" t="s">
        <v>286</v>
      </c>
    </row>
    <row r="91" spans="1:20" s="85" customFormat="1" ht="12" x14ac:dyDescent="0.2">
      <c r="A91" s="3" t="s">
        <v>259</v>
      </c>
      <c r="B91" s="13"/>
      <c r="C91" s="3" t="s">
        <v>25</v>
      </c>
      <c r="D91" s="15" t="s">
        <v>53</v>
      </c>
      <c r="E91" s="15"/>
      <c r="F91" s="26">
        <v>44305</v>
      </c>
      <c r="G91" s="23"/>
      <c r="H91" s="44">
        <v>65600</v>
      </c>
      <c r="I91" s="44">
        <f t="shared" si="21"/>
        <v>70000</v>
      </c>
      <c r="J91" s="56">
        <v>135000</v>
      </c>
      <c r="K91" s="83">
        <f t="shared" si="22"/>
        <v>139600</v>
      </c>
      <c r="L91" s="51">
        <v>6500</v>
      </c>
      <c r="M91" s="83">
        <f t="shared" si="14"/>
        <v>154700</v>
      </c>
      <c r="N91" s="84">
        <f t="shared" si="15"/>
        <v>7200</v>
      </c>
      <c r="O91" s="47">
        <f t="shared" si="17"/>
        <v>161900</v>
      </c>
      <c r="P91" s="61"/>
      <c r="Q91" s="61" t="s">
        <v>285</v>
      </c>
      <c r="R91" s="61" t="s">
        <v>286</v>
      </c>
      <c r="S91" s="61" t="s">
        <v>286</v>
      </c>
    </row>
    <row r="92" spans="1:20" s="85" customFormat="1" ht="12" x14ac:dyDescent="0.2">
      <c r="A92" s="9" t="s">
        <v>156</v>
      </c>
      <c r="B92" s="24" t="s">
        <v>157</v>
      </c>
      <c r="C92" s="25" t="s">
        <v>25</v>
      </c>
      <c r="D92" s="25" t="s">
        <v>174</v>
      </c>
      <c r="E92" s="25"/>
      <c r="F92" s="24">
        <v>2017</v>
      </c>
      <c r="G92" s="26"/>
      <c r="H92" s="44">
        <v>2325000</v>
      </c>
      <c r="I92" s="44">
        <f t="shared" si="21"/>
        <v>2480600</v>
      </c>
      <c r="J92" s="51">
        <f>ROUND(I92/140.3*150.8,-2)</f>
        <v>2666200</v>
      </c>
      <c r="K92" s="51">
        <f t="shared" si="19"/>
        <v>2798800</v>
      </c>
      <c r="L92" s="51"/>
      <c r="M92" s="83">
        <f t="shared" si="14"/>
        <v>3101100</v>
      </c>
      <c r="N92" s="84">
        <f t="shared" si="15"/>
        <v>0</v>
      </c>
      <c r="O92" s="47">
        <f t="shared" si="17"/>
        <v>3101100</v>
      </c>
      <c r="P92" s="61"/>
      <c r="Q92" s="61" t="s">
        <v>286</v>
      </c>
      <c r="R92" s="46" t="s">
        <v>289</v>
      </c>
      <c r="S92" s="46" t="s">
        <v>286</v>
      </c>
    </row>
    <row r="93" spans="1:20" s="85" customFormat="1" ht="12" x14ac:dyDescent="0.2">
      <c r="A93" s="23" t="s">
        <v>219</v>
      </c>
      <c r="B93" s="23" t="s">
        <v>223</v>
      </c>
      <c r="C93" s="25" t="s">
        <v>216</v>
      </c>
      <c r="D93" s="93"/>
      <c r="E93" s="93"/>
      <c r="F93" s="94"/>
      <c r="G93" s="94"/>
      <c r="H93" s="94"/>
      <c r="I93" s="94"/>
      <c r="J93" s="95"/>
      <c r="K93" s="58">
        <v>505000</v>
      </c>
      <c r="L93" s="95"/>
      <c r="M93" s="83">
        <f t="shared" si="14"/>
        <v>559600</v>
      </c>
      <c r="N93" s="84">
        <f t="shared" si="15"/>
        <v>0</v>
      </c>
      <c r="O93" s="47">
        <f t="shared" si="17"/>
        <v>559600</v>
      </c>
      <c r="Q93" s="46" t="s">
        <v>289</v>
      </c>
      <c r="R93" s="85" t="s">
        <v>281</v>
      </c>
      <c r="S93" s="46" t="s">
        <v>286</v>
      </c>
    </row>
    <row r="94" spans="1:20" s="85" customFormat="1" ht="12" x14ac:dyDescent="0.2">
      <c r="A94" s="23" t="s">
        <v>215</v>
      </c>
      <c r="B94" s="23" t="s">
        <v>223</v>
      </c>
      <c r="C94" s="25" t="s">
        <v>216</v>
      </c>
      <c r="D94" s="93"/>
      <c r="E94" s="93"/>
      <c r="F94" s="94"/>
      <c r="G94" s="94"/>
      <c r="H94" s="94"/>
      <c r="I94" s="94"/>
      <c r="J94" s="95"/>
      <c r="K94" s="95" t="s">
        <v>217</v>
      </c>
      <c r="L94" s="95"/>
      <c r="M94" s="95" t="s">
        <v>281</v>
      </c>
      <c r="N94" s="84">
        <f t="shared" si="15"/>
        <v>0</v>
      </c>
      <c r="O94" s="47"/>
      <c r="Q94" s="85" t="s">
        <v>291</v>
      </c>
    </row>
    <row r="95" spans="1:20" s="85" customFormat="1" ht="12" x14ac:dyDescent="0.2">
      <c r="A95" s="23" t="s">
        <v>218</v>
      </c>
      <c r="B95" s="23" t="s">
        <v>223</v>
      </c>
      <c r="C95" s="25" t="s">
        <v>216</v>
      </c>
      <c r="D95" s="93"/>
      <c r="E95" s="93"/>
      <c r="F95" s="94"/>
      <c r="G95" s="94"/>
      <c r="H95" s="94"/>
      <c r="I95" s="94"/>
      <c r="J95" s="95"/>
      <c r="K95" s="58">
        <v>450000</v>
      </c>
      <c r="L95" s="95"/>
      <c r="M95" s="83">
        <f t="shared" si="14"/>
        <v>498600</v>
      </c>
      <c r="N95" s="84">
        <f t="shared" si="15"/>
        <v>0</v>
      </c>
      <c r="O95" s="47">
        <f t="shared" si="17"/>
        <v>498600</v>
      </c>
      <c r="Q95" s="46" t="s">
        <v>289</v>
      </c>
      <c r="R95" s="85" t="s">
        <v>281</v>
      </c>
      <c r="S95" s="46" t="s">
        <v>286</v>
      </c>
    </row>
    <row r="96" spans="1:20" s="85" customFormat="1" ht="12" x14ac:dyDescent="0.2">
      <c r="A96" s="23" t="s">
        <v>220</v>
      </c>
      <c r="B96" s="23" t="s">
        <v>224</v>
      </c>
      <c r="C96" s="25" t="s">
        <v>216</v>
      </c>
      <c r="D96" s="93"/>
      <c r="E96" s="93"/>
      <c r="F96" s="94"/>
      <c r="G96" s="94"/>
      <c r="H96" s="94"/>
      <c r="I96" s="94"/>
      <c r="J96" s="95"/>
      <c r="K96" s="58">
        <v>450000</v>
      </c>
      <c r="L96" s="95"/>
      <c r="M96" s="83">
        <f t="shared" si="14"/>
        <v>498600</v>
      </c>
      <c r="N96" s="84">
        <f t="shared" si="15"/>
        <v>0</v>
      </c>
      <c r="O96" s="47">
        <f t="shared" si="17"/>
        <v>498600</v>
      </c>
      <c r="Q96" s="85" t="s">
        <v>291</v>
      </c>
    </row>
    <row r="97" spans="1:20" s="96" customFormat="1" ht="12" x14ac:dyDescent="0.2">
      <c r="A97" s="3" t="s">
        <v>251</v>
      </c>
      <c r="B97" s="13" t="s">
        <v>252</v>
      </c>
      <c r="C97" s="3" t="s">
        <v>216</v>
      </c>
      <c r="D97" s="15" t="s">
        <v>53</v>
      </c>
      <c r="E97" s="15"/>
      <c r="F97" s="26">
        <v>44305</v>
      </c>
      <c r="G97" s="23"/>
      <c r="H97" s="44">
        <v>54700</v>
      </c>
      <c r="I97" s="44">
        <f>ROUND(H97/131.5*140.3,-2)</f>
        <v>58400</v>
      </c>
      <c r="J97" s="56">
        <v>90000</v>
      </c>
      <c r="K97" s="59">
        <f>ROUND(J97/153.1*158.3,-2)</f>
        <v>93100</v>
      </c>
      <c r="L97" s="51">
        <v>4000</v>
      </c>
      <c r="M97" s="83">
        <f t="shared" si="14"/>
        <v>103200</v>
      </c>
      <c r="N97" s="84">
        <f t="shared" si="15"/>
        <v>4400</v>
      </c>
      <c r="O97" s="47">
        <f t="shared" si="17"/>
        <v>107600</v>
      </c>
      <c r="P97" s="61"/>
      <c r="Q97" s="61" t="s">
        <v>285</v>
      </c>
      <c r="R97" s="61" t="s">
        <v>281</v>
      </c>
      <c r="S97" s="61" t="s">
        <v>286</v>
      </c>
    </row>
    <row r="98" spans="1:20" s="85" customFormat="1" ht="12" x14ac:dyDescent="0.2">
      <c r="A98" s="23" t="s">
        <v>222</v>
      </c>
      <c r="B98" s="23" t="s">
        <v>225</v>
      </c>
      <c r="C98" s="25" t="s">
        <v>216</v>
      </c>
      <c r="D98" s="93"/>
      <c r="E98" s="93"/>
      <c r="F98" s="94"/>
      <c r="G98" s="94"/>
      <c r="H98" s="94"/>
      <c r="I98" s="94"/>
      <c r="J98" s="95"/>
      <c r="K98" s="58">
        <v>235000</v>
      </c>
      <c r="L98" s="95"/>
      <c r="M98" s="83">
        <f t="shared" si="14"/>
        <v>260400</v>
      </c>
      <c r="N98" s="84">
        <f t="shared" si="15"/>
        <v>0</v>
      </c>
      <c r="O98" s="47">
        <f t="shared" si="17"/>
        <v>260400</v>
      </c>
      <c r="Q98" s="46" t="s">
        <v>289</v>
      </c>
      <c r="R98" s="85" t="s">
        <v>293</v>
      </c>
      <c r="S98" s="46" t="s">
        <v>286</v>
      </c>
    </row>
    <row r="99" spans="1:20" s="85" customFormat="1" ht="12" x14ac:dyDescent="0.2">
      <c r="A99" s="3" t="s">
        <v>260</v>
      </c>
      <c r="B99" s="13" t="s">
        <v>99</v>
      </c>
      <c r="C99" s="3" t="s">
        <v>52</v>
      </c>
      <c r="D99" s="15" t="s">
        <v>53</v>
      </c>
      <c r="E99" s="15"/>
      <c r="F99" s="26">
        <v>44305</v>
      </c>
      <c r="G99" s="23"/>
      <c r="H99" s="44">
        <v>109400</v>
      </c>
      <c r="I99" s="44">
        <f t="shared" ref="I99:I111" si="23">ROUND(H99/131.5*140.3,-2)</f>
        <v>116700</v>
      </c>
      <c r="J99" s="56">
        <v>165000</v>
      </c>
      <c r="K99" s="59">
        <f t="shared" ref="K99:K100" si="24">ROUND(J99/153.1*158.3,-2)</f>
        <v>170600</v>
      </c>
      <c r="L99" s="51">
        <v>12000</v>
      </c>
      <c r="M99" s="83">
        <f t="shared" si="14"/>
        <v>189000</v>
      </c>
      <c r="N99" s="84">
        <f t="shared" si="15"/>
        <v>13300</v>
      </c>
      <c r="O99" s="47">
        <f t="shared" si="17"/>
        <v>202300</v>
      </c>
      <c r="P99" s="61"/>
      <c r="Q99" s="61" t="s">
        <v>285</v>
      </c>
      <c r="R99" s="61" t="s">
        <v>286</v>
      </c>
      <c r="S99" s="61" t="s">
        <v>286</v>
      </c>
    </row>
    <row r="100" spans="1:20" s="85" customFormat="1" ht="12" x14ac:dyDescent="0.2">
      <c r="A100" s="3" t="s">
        <v>56</v>
      </c>
      <c r="B100" s="13" t="s">
        <v>99</v>
      </c>
      <c r="C100" s="3" t="s">
        <v>52</v>
      </c>
      <c r="D100" s="15" t="s">
        <v>57</v>
      </c>
      <c r="E100" s="15"/>
      <c r="F100" s="26">
        <v>44305</v>
      </c>
      <c r="G100" s="23"/>
      <c r="H100" s="44">
        <v>43800</v>
      </c>
      <c r="I100" s="44">
        <f t="shared" si="23"/>
        <v>46700</v>
      </c>
      <c r="J100" s="56">
        <v>85000</v>
      </c>
      <c r="K100" s="83">
        <f t="shared" si="24"/>
        <v>87900</v>
      </c>
      <c r="L100" s="51">
        <v>5300</v>
      </c>
      <c r="M100" s="83">
        <f t="shared" si="14"/>
        <v>97400</v>
      </c>
      <c r="N100" s="84">
        <f t="shared" si="15"/>
        <v>5900</v>
      </c>
      <c r="O100" s="47">
        <f t="shared" si="17"/>
        <v>103300</v>
      </c>
      <c r="P100" s="61"/>
      <c r="Q100" s="61" t="s">
        <v>285</v>
      </c>
      <c r="R100" s="61" t="s">
        <v>286</v>
      </c>
      <c r="S100" s="61" t="s">
        <v>286</v>
      </c>
    </row>
    <row r="101" spans="1:20" s="85" customFormat="1" ht="12" x14ac:dyDescent="0.2">
      <c r="A101" s="3" t="s">
        <v>148</v>
      </c>
      <c r="B101" s="13" t="s">
        <v>98</v>
      </c>
      <c r="C101" s="3" t="s">
        <v>52</v>
      </c>
      <c r="D101" s="19" t="s">
        <v>162</v>
      </c>
      <c r="E101" s="15"/>
      <c r="F101" s="23">
        <v>2017</v>
      </c>
      <c r="G101" s="23"/>
      <c r="H101" s="44">
        <v>410300</v>
      </c>
      <c r="I101" s="44">
        <f t="shared" si="23"/>
        <v>437800</v>
      </c>
      <c r="J101" s="51">
        <f>ROUND(I101/140.3*150.8,-2)</f>
        <v>470600</v>
      </c>
      <c r="K101" s="51">
        <f t="shared" ref="K101" si="25">ROUND(J101/150.8*158.3,-2)</f>
        <v>494000</v>
      </c>
      <c r="L101" s="51"/>
      <c r="M101" s="83">
        <f t="shared" si="14"/>
        <v>547400</v>
      </c>
      <c r="N101" s="84">
        <f t="shared" si="15"/>
        <v>0</v>
      </c>
      <c r="O101" s="47">
        <f t="shared" si="17"/>
        <v>547400</v>
      </c>
      <c r="P101" s="61"/>
      <c r="Q101" s="108" t="s">
        <v>290</v>
      </c>
    </row>
    <row r="102" spans="1:20" s="96" customFormat="1" ht="36" x14ac:dyDescent="0.2">
      <c r="A102" s="3" t="s">
        <v>55</v>
      </c>
      <c r="B102" s="13" t="s">
        <v>98</v>
      </c>
      <c r="C102" s="3" t="s">
        <v>52</v>
      </c>
      <c r="D102" s="19" t="s">
        <v>263</v>
      </c>
      <c r="E102" s="15" t="s">
        <v>115</v>
      </c>
      <c r="F102" s="63">
        <v>44305</v>
      </c>
      <c r="G102" s="30"/>
      <c r="H102" s="59">
        <v>2359900</v>
      </c>
      <c r="I102" s="59">
        <f t="shared" si="23"/>
        <v>2517800</v>
      </c>
      <c r="J102" s="60">
        <v>1975000</v>
      </c>
      <c r="K102" s="83">
        <f t="shared" ref="K102:K111" si="26">ROUND(J102/153.1*158.3,-2)</f>
        <v>2042100</v>
      </c>
      <c r="L102" s="29">
        <v>412000</v>
      </c>
      <c r="M102" s="83">
        <f t="shared" si="14"/>
        <v>2262700</v>
      </c>
      <c r="N102" s="83">
        <f t="shared" si="15"/>
        <v>458200</v>
      </c>
      <c r="O102" s="47">
        <f t="shared" si="17"/>
        <v>2720900</v>
      </c>
      <c r="P102" s="92"/>
      <c r="Q102" s="92" t="s">
        <v>299</v>
      </c>
      <c r="R102" s="110" t="s">
        <v>285</v>
      </c>
      <c r="S102" s="110" t="s">
        <v>300</v>
      </c>
      <c r="T102" s="110" t="s">
        <v>301</v>
      </c>
    </row>
    <row r="103" spans="1:20" s="96" customFormat="1" ht="24" x14ac:dyDescent="0.2">
      <c r="A103" s="3" t="s">
        <v>261</v>
      </c>
      <c r="B103" s="13" t="s">
        <v>98</v>
      </c>
      <c r="C103" s="3" t="s">
        <v>52</v>
      </c>
      <c r="D103" s="19" t="s">
        <v>262</v>
      </c>
      <c r="E103" s="15"/>
      <c r="F103" s="63">
        <v>44305</v>
      </c>
      <c r="G103" s="23"/>
      <c r="H103" s="44">
        <v>109400</v>
      </c>
      <c r="I103" s="44">
        <f t="shared" si="23"/>
        <v>116700</v>
      </c>
      <c r="J103" s="60">
        <v>220000</v>
      </c>
      <c r="K103" s="83">
        <f t="shared" si="26"/>
        <v>227500</v>
      </c>
      <c r="L103" s="29">
        <v>16000</v>
      </c>
      <c r="M103" s="83">
        <f t="shared" si="14"/>
        <v>252100</v>
      </c>
      <c r="N103" s="84">
        <f t="shared" si="15"/>
        <v>17800</v>
      </c>
      <c r="O103" s="47">
        <f t="shared" si="17"/>
        <v>269900</v>
      </c>
      <c r="P103" s="92"/>
      <c r="Q103" s="61" t="s">
        <v>285</v>
      </c>
      <c r="R103" s="61" t="s">
        <v>286</v>
      </c>
      <c r="S103" s="61" t="s">
        <v>286</v>
      </c>
    </row>
    <row r="104" spans="1:20" s="85" customFormat="1" ht="12" x14ac:dyDescent="0.2">
      <c r="A104" s="3" t="s">
        <v>58</v>
      </c>
      <c r="B104" s="13" t="s">
        <v>100</v>
      </c>
      <c r="C104" s="3" t="s">
        <v>59</v>
      </c>
      <c r="D104" s="15" t="s">
        <v>39</v>
      </c>
      <c r="E104" s="15"/>
      <c r="F104" s="26">
        <v>44305</v>
      </c>
      <c r="G104" s="23"/>
      <c r="H104" s="44">
        <v>21900</v>
      </c>
      <c r="I104" s="44">
        <f t="shared" si="23"/>
        <v>23400</v>
      </c>
      <c r="J104" s="56">
        <v>50000</v>
      </c>
      <c r="K104" s="83">
        <f t="shared" si="26"/>
        <v>51700</v>
      </c>
      <c r="L104" s="51">
        <v>2000</v>
      </c>
      <c r="M104" s="83">
        <f t="shared" si="14"/>
        <v>57300</v>
      </c>
      <c r="N104" s="84">
        <f t="shared" si="15"/>
        <v>2200</v>
      </c>
      <c r="O104" s="47">
        <f t="shared" si="17"/>
        <v>59500</v>
      </c>
      <c r="P104" s="46"/>
      <c r="Q104" s="61" t="s">
        <v>285</v>
      </c>
      <c r="R104" s="61" t="s">
        <v>286</v>
      </c>
      <c r="S104" s="61" t="s">
        <v>286</v>
      </c>
    </row>
    <row r="105" spans="1:20" s="85" customFormat="1" ht="12" x14ac:dyDescent="0.2">
      <c r="A105" s="9" t="s">
        <v>113</v>
      </c>
      <c r="B105" s="1" t="s">
        <v>89</v>
      </c>
      <c r="C105" s="41" t="s">
        <v>12</v>
      </c>
      <c r="D105" s="25" t="s">
        <v>264</v>
      </c>
      <c r="E105" s="41"/>
      <c r="F105" s="26">
        <v>44305</v>
      </c>
      <c r="G105" s="23"/>
      <c r="H105" s="44">
        <v>339200</v>
      </c>
      <c r="I105" s="44">
        <f t="shared" si="23"/>
        <v>361900</v>
      </c>
      <c r="J105" s="56">
        <v>350000</v>
      </c>
      <c r="K105" s="83">
        <f t="shared" si="26"/>
        <v>361900</v>
      </c>
      <c r="L105" s="51"/>
      <c r="M105" s="83">
        <f t="shared" si="14"/>
        <v>401000</v>
      </c>
      <c r="N105" s="84">
        <f t="shared" si="15"/>
        <v>0</v>
      </c>
      <c r="O105" s="47">
        <f t="shared" si="17"/>
        <v>401000</v>
      </c>
      <c r="P105" s="46"/>
      <c r="Q105" s="61" t="s">
        <v>285</v>
      </c>
      <c r="R105" s="61" t="s">
        <v>286</v>
      </c>
      <c r="S105" s="61" t="s">
        <v>286</v>
      </c>
    </row>
    <row r="106" spans="1:20" s="85" customFormat="1" ht="12" x14ac:dyDescent="0.2">
      <c r="A106" s="9" t="s">
        <v>114</v>
      </c>
      <c r="B106" s="1" t="s">
        <v>89</v>
      </c>
      <c r="C106" s="41" t="s">
        <v>12</v>
      </c>
      <c r="D106" s="25" t="s">
        <v>264</v>
      </c>
      <c r="E106" s="41"/>
      <c r="F106" s="26">
        <v>44305</v>
      </c>
      <c r="G106" s="23"/>
      <c r="H106" s="44">
        <v>333700</v>
      </c>
      <c r="I106" s="44">
        <f t="shared" si="23"/>
        <v>356000</v>
      </c>
      <c r="J106" s="56">
        <v>350000</v>
      </c>
      <c r="K106" s="83">
        <f t="shared" si="26"/>
        <v>361900</v>
      </c>
      <c r="L106" s="51"/>
      <c r="M106" s="83">
        <f t="shared" si="14"/>
        <v>401000</v>
      </c>
      <c r="N106" s="84">
        <f t="shared" si="15"/>
        <v>0</v>
      </c>
      <c r="O106" s="47">
        <f t="shared" si="17"/>
        <v>401000</v>
      </c>
      <c r="P106" s="46"/>
      <c r="Q106" s="61" t="s">
        <v>285</v>
      </c>
      <c r="R106" s="61" t="s">
        <v>286</v>
      </c>
      <c r="S106" s="61" t="s">
        <v>286</v>
      </c>
    </row>
    <row r="107" spans="1:20" s="85" customFormat="1" ht="12" x14ac:dyDescent="0.2">
      <c r="A107" s="9" t="s">
        <v>126</v>
      </c>
      <c r="B107" s="1" t="s">
        <v>89</v>
      </c>
      <c r="C107" s="41" t="s">
        <v>12</v>
      </c>
      <c r="D107" s="25" t="s">
        <v>264</v>
      </c>
      <c r="E107" s="41"/>
      <c r="F107" s="26">
        <v>44305</v>
      </c>
      <c r="G107" s="23"/>
      <c r="H107" s="44">
        <v>419000</v>
      </c>
      <c r="I107" s="44">
        <f t="shared" si="23"/>
        <v>447000</v>
      </c>
      <c r="J107" s="56">
        <v>425000</v>
      </c>
      <c r="K107" s="83">
        <f t="shared" si="26"/>
        <v>439400</v>
      </c>
      <c r="L107" s="51">
        <v>30000</v>
      </c>
      <c r="M107" s="83">
        <f t="shared" si="14"/>
        <v>486900</v>
      </c>
      <c r="N107" s="84">
        <f t="shared" si="15"/>
        <v>33400</v>
      </c>
      <c r="O107" s="47">
        <f t="shared" si="17"/>
        <v>520300</v>
      </c>
      <c r="P107" s="46"/>
      <c r="Q107" s="61" t="s">
        <v>285</v>
      </c>
      <c r="R107" s="61" t="s">
        <v>286</v>
      </c>
      <c r="S107" s="61" t="s">
        <v>286</v>
      </c>
    </row>
    <row r="108" spans="1:20" s="85" customFormat="1" ht="12" x14ac:dyDescent="0.2">
      <c r="A108" s="9" t="s">
        <v>111</v>
      </c>
      <c r="B108" s="1" t="s">
        <v>89</v>
      </c>
      <c r="C108" s="41" t="s">
        <v>12</v>
      </c>
      <c r="D108" s="25" t="s">
        <v>35</v>
      </c>
      <c r="E108" s="41"/>
      <c r="F108" s="26">
        <v>44305</v>
      </c>
      <c r="G108" s="23"/>
      <c r="H108" s="44">
        <v>382900</v>
      </c>
      <c r="I108" s="44">
        <f t="shared" si="23"/>
        <v>408500</v>
      </c>
      <c r="J108" s="56">
        <v>530000</v>
      </c>
      <c r="K108" s="83">
        <f t="shared" si="26"/>
        <v>548000</v>
      </c>
      <c r="L108" s="51"/>
      <c r="M108" s="83">
        <f t="shared" si="14"/>
        <v>607200</v>
      </c>
      <c r="N108" s="84">
        <f t="shared" si="15"/>
        <v>0</v>
      </c>
      <c r="O108" s="47">
        <f t="shared" si="17"/>
        <v>607200</v>
      </c>
      <c r="P108" s="46"/>
      <c r="Q108" s="61" t="s">
        <v>285</v>
      </c>
      <c r="R108" s="61" t="s">
        <v>286</v>
      </c>
      <c r="S108" s="61" t="s">
        <v>286</v>
      </c>
    </row>
    <row r="109" spans="1:20" s="85" customFormat="1" ht="12" x14ac:dyDescent="0.2">
      <c r="A109" s="9" t="s">
        <v>112</v>
      </c>
      <c r="B109" s="1" t="s">
        <v>89</v>
      </c>
      <c r="C109" s="41" t="s">
        <v>12</v>
      </c>
      <c r="D109" s="25" t="s">
        <v>265</v>
      </c>
      <c r="E109" s="41"/>
      <c r="F109" s="26">
        <v>44305</v>
      </c>
      <c r="G109" s="23"/>
      <c r="H109" s="44">
        <v>339200</v>
      </c>
      <c r="I109" s="44">
        <f t="shared" si="23"/>
        <v>361900</v>
      </c>
      <c r="J109" s="56">
        <v>515000</v>
      </c>
      <c r="K109" s="83">
        <f t="shared" si="26"/>
        <v>532500</v>
      </c>
      <c r="L109" s="51"/>
      <c r="M109" s="83">
        <f t="shared" si="14"/>
        <v>590000</v>
      </c>
      <c r="N109" s="84">
        <f t="shared" si="15"/>
        <v>0</v>
      </c>
      <c r="O109" s="47">
        <f t="shared" si="17"/>
        <v>590000</v>
      </c>
      <c r="P109" s="46"/>
      <c r="Q109" s="61" t="s">
        <v>285</v>
      </c>
      <c r="R109" s="61" t="s">
        <v>286</v>
      </c>
      <c r="S109" s="61" t="s">
        <v>286</v>
      </c>
    </row>
    <row r="110" spans="1:20" s="85" customFormat="1" ht="24" x14ac:dyDescent="0.2">
      <c r="A110" s="3" t="s">
        <v>15</v>
      </c>
      <c r="B110" s="13" t="s">
        <v>90</v>
      </c>
      <c r="C110" s="3" t="s">
        <v>16</v>
      </c>
      <c r="D110" s="10" t="s">
        <v>266</v>
      </c>
      <c r="E110" s="15"/>
      <c r="F110" s="26">
        <v>44305</v>
      </c>
      <c r="G110" s="23"/>
      <c r="H110" s="44">
        <v>9354400</v>
      </c>
      <c r="I110" s="44">
        <f t="shared" si="23"/>
        <v>9980400</v>
      </c>
      <c r="J110" s="56">
        <v>12000000</v>
      </c>
      <c r="K110" s="83">
        <f t="shared" si="26"/>
        <v>12407600</v>
      </c>
      <c r="L110" s="51"/>
      <c r="M110" s="83">
        <f t="shared" si="14"/>
        <v>13747900</v>
      </c>
      <c r="N110" s="84">
        <f t="shared" si="15"/>
        <v>0</v>
      </c>
      <c r="O110" s="47">
        <f t="shared" si="17"/>
        <v>13747900</v>
      </c>
      <c r="P110" s="46"/>
      <c r="Q110" s="61" t="s">
        <v>285</v>
      </c>
      <c r="R110" s="61" t="s">
        <v>286</v>
      </c>
      <c r="S110" s="61" t="s">
        <v>286</v>
      </c>
    </row>
    <row r="111" spans="1:20" s="85" customFormat="1" ht="12" x14ac:dyDescent="0.2">
      <c r="A111" s="3" t="s">
        <v>267</v>
      </c>
      <c r="B111" s="13" t="s">
        <v>101</v>
      </c>
      <c r="C111" s="3" t="s">
        <v>60</v>
      </c>
      <c r="D111" s="15" t="s">
        <v>237</v>
      </c>
      <c r="E111" s="15"/>
      <c r="F111" s="26">
        <v>44305</v>
      </c>
      <c r="G111" s="23"/>
      <c r="H111" s="44">
        <v>65600</v>
      </c>
      <c r="I111" s="44">
        <f t="shared" si="23"/>
        <v>70000</v>
      </c>
      <c r="J111" s="56">
        <v>125000</v>
      </c>
      <c r="K111" s="83">
        <f t="shared" si="26"/>
        <v>129200</v>
      </c>
      <c r="L111" s="51">
        <v>7250</v>
      </c>
      <c r="M111" s="83">
        <f t="shared" si="14"/>
        <v>143200</v>
      </c>
      <c r="N111" s="84">
        <f t="shared" si="15"/>
        <v>8100</v>
      </c>
      <c r="O111" s="47">
        <f t="shared" si="17"/>
        <v>151300</v>
      </c>
      <c r="P111" s="46"/>
      <c r="Q111" s="61" t="s">
        <v>285</v>
      </c>
      <c r="R111" s="61" t="s">
        <v>286</v>
      </c>
      <c r="S111" s="61" t="s">
        <v>286</v>
      </c>
    </row>
    <row r="112" spans="1:20" ht="12" x14ac:dyDescent="0.2">
      <c r="A112" s="2"/>
      <c r="B112" s="23"/>
      <c r="C112" s="25"/>
      <c r="D112" s="25"/>
      <c r="E112" s="25"/>
      <c r="F112" s="24"/>
      <c r="G112" s="23"/>
      <c r="H112" s="97"/>
      <c r="I112" s="97"/>
      <c r="J112" s="51"/>
      <c r="K112" s="51"/>
      <c r="L112" s="51"/>
      <c r="M112" s="51"/>
      <c r="N112" s="51"/>
      <c r="O112" s="47"/>
      <c r="T112" s="85"/>
    </row>
    <row r="113" spans="1:15" ht="12.75" thickBot="1" x14ac:dyDescent="0.25">
      <c r="A113" s="4"/>
      <c r="B113" s="5"/>
      <c r="C113" s="42"/>
      <c r="D113" s="20"/>
      <c r="E113" s="20"/>
      <c r="F113" s="31"/>
      <c r="G113" s="32"/>
      <c r="H113" s="33"/>
      <c r="I113" s="33"/>
      <c r="J113" s="53"/>
      <c r="K113" s="53"/>
      <c r="L113" s="53"/>
      <c r="M113" s="53"/>
      <c r="N113" s="53"/>
      <c r="O113" s="48"/>
    </row>
    <row r="114" spans="1:15" ht="15" thickBot="1" x14ac:dyDescent="0.25">
      <c r="A114" s="98" t="s">
        <v>121</v>
      </c>
      <c r="B114" s="8"/>
      <c r="C114" s="99"/>
      <c r="D114" s="21"/>
      <c r="E114" s="99"/>
      <c r="F114" s="34"/>
      <c r="G114" s="35"/>
      <c r="H114" s="36">
        <v>54604500</v>
      </c>
      <c r="I114" s="36">
        <f t="shared" ref="I114:O114" si="27">SUM(I5:I113)</f>
        <v>66878400</v>
      </c>
      <c r="J114" s="54">
        <f t="shared" si="27"/>
        <v>70910000</v>
      </c>
      <c r="K114" s="54">
        <f t="shared" si="27"/>
        <v>75953400</v>
      </c>
      <c r="L114" s="54">
        <f t="shared" si="27"/>
        <v>1068750</v>
      </c>
      <c r="M114" s="54">
        <f t="shared" si="27"/>
        <v>84158400</v>
      </c>
      <c r="N114" s="54">
        <f t="shared" si="27"/>
        <v>1188400</v>
      </c>
      <c r="O114" s="49">
        <f t="shared" si="27"/>
        <v>85346800</v>
      </c>
    </row>
    <row r="115" spans="1:15" s="46" customFormat="1" ht="12.75" thickTop="1" x14ac:dyDescent="0.2">
      <c r="A115" s="6"/>
      <c r="B115" s="7"/>
      <c r="C115" s="43"/>
      <c r="D115" s="22"/>
      <c r="E115" s="22"/>
      <c r="F115" s="37"/>
      <c r="G115" s="38"/>
      <c r="H115" s="39"/>
      <c r="I115" s="39"/>
      <c r="J115" s="55"/>
      <c r="K115" s="55"/>
      <c r="L115" s="55"/>
      <c r="M115" s="55"/>
      <c r="N115" s="55"/>
      <c r="O115" s="50"/>
    </row>
    <row r="116" spans="1:15" s="46" customFormat="1" ht="12" x14ac:dyDescent="0.2">
      <c r="C116" s="100"/>
      <c r="D116" s="100"/>
      <c r="E116" s="100"/>
      <c r="J116" s="101"/>
      <c r="K116" s="101"/>
      <c r="L116" s="101"/>
      <c r="M116" s="101"/>
      <c r="N116" s="101"/>
      <c r="O116" s="102"/>
    </row>
    <row r="117" spans="1:15" s="46" customFormat="1" ht="12" x14ac:dyDescent="0.2">
      <c r="B117" s="103"/>
      <c r="C117" s="100"/>
      <c r="D117" s="100"/>
      <c r="E117" s="100"/>
      <c r="J117" s="101"/>
      <c r="K117" s="101"/>
      <c r="L117" s="104"/>
      <c r="M117" s="104"/>
      <c r="N117" s="104"/>
      <c r="O117" s="102"/>
    </row>
  </sheetData>
  <autoFilter ref="A1:O111"/>
  <sortState ref="A5:R111">
    <sortCondition ref="A5:A111"/>
  </sortState>
  <pageMargins left="0.7" right="0.7" top="0.75" bottom="0.75" header="0.3" footer="0.3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 per 311222</vt:lpstr>
      <vt:lpstr>'specificatie per 311222'!Afdrukbereik</vt:lpstr>
    </vt:vector>
  </TitlesOfParts>
  <Company>Provincie Overijssel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refa</dc:creator>
  <cp:lastModifiedBy>John van der Woude</cp:lastModifiedBy>
  <cp:lastPrinted>2023-02-06T12:34:33Z</cp:lastPrinted>
  <dcterms:created xsi:type="dcterms:W3CDTF">2017-03-13T14:55:19Z</dcterms:created>
  <dcterms:modified xsi:type="dcterms:W3CDTF">2023-09-21T12:45:46Z</dcterms:modified>
</cp:coreProperties>
</file>