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unitedqualitybv.sharepoint.com/klanten/Docs/VRR/Inkoop ondersteuning (999)/Meetapparatuur gevaarlijke stoffen/Nota van Inlichtingen/"/>
    </mc:Choice>
  </mc:AlternateContent>
  <xr:revisionPtr revIDLastSave="7" documentId="14_{29B6AF8D-28E3-4116-BFB4-6FB923494F24}" xr6:coauthVersionLast="47" xr6:coauthVersionMax="47" xr10:uidLastSave="{95A9F068-77EC-4277-AB2E-4959D57DFF79}"/>
  <bookViews>
    <workbookView xWindow="-108" yWindow="-108" windowWidth="23256" windowHeight="12576" activeTab="1" xr2:uid="{925411BA-567B-4644-9B33-8EE179F08FD5}"/>
  </bookViews>
  <sheets>
    <sheet name="Voorblad " sheetId="3" r:id="rId1"/>
    <sheet name="Kw. gunningscriteria" sheetId="2" r:id="rId2"/>
  </sheets>
  <definedNames>
    <definedName name="_xlnm.Print_Area" localSheetId="1">'Kw. gunningscriteria'!$A$1:$H$42</definedName>
    <definedName name="_xlnm.Print_Area" localSheetId="0">'Voorblad '!$A$1:$L$22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2" l="1"/>
  <c r="E17" i="2"/>
  <c r="E15" i="2" l="1"/>
  <c r="E21" i="2"/>
  <c r="E6" i="2" l="1"/>
  <c r="E20" i="2"/>
  <c r="E9" i="2"/>
  <c r="E8" i="2"/>
  <c r="E7" i="2"/>
  <c r="E19" i="2" l="1"/>
  <c r="E14" i="2"/>
  <c r="G23" i="2"/>
  <c r="E22" i="2"/>
  <c r="E16" i="2"/>
  <c r="G30" i="2"/>
  <c r="E12" i="2" l="1"/>
  <c r="F12" i="2" s="1"/>
  <c r="F9" i="2"/>
  <c r="F7" i="2"/>
  <c r="E13" i="2" l="1"/>
  <c r="F13" i="2" s="1"/>
  <c r="E11" i="2"/>
  <c r="F11" i="2" s="1"/>
  <c r="E10" i="2"/>
  <c r="F10" i="2" s="1"/>
  <c r="F22" i="2"/>
  <c r="F21" i="2"/>
  <c r="F20" i="2"/>
  <c r="F19" i="2"/>
  <c r="F16" i="2"/>
  <c r="F17" i="2"/>
  <c r="F18" i="2"/>
  <c r="F15" i="2"/>
  <c r="F14" i="2"/>
  <c r="F6" i="2"/>
  <c r="F8" i="2"/>
  <c r="E5" i="2"/>
  <c r="F5" i="2" s="1"/>
  <c r="F24" i="2" l="1"/>
</calcChain>
</file>

<file path=xl/sharedStrings.xml><?xml version="1.0" encoding="utf-8"?>
<sst xmlns="http://schemas.openxmlformats.org/spreadsheetml/2006/main" count="116" uniqueCount="98">
  <si>
    <t xml:space="preserve"> Naam inschrijver:  </t>
  </si>
  <si>
    <t>………………………………............................</t>
  </si>
  <si>
    <t>Fase 1</t>
  </si>
  <si>
    <t>Criterium</t>
  </si>
  <si>
    <t xml:space="preserve"> Omschrijving</t>
  </si>
  <si>
    <t>Eenheid</t>
  </si>
  <si>
    <t>Antwoord</t>
  </si>
  <si>
    <t>Behaald aantal punten</t>
  </si>
  <si>
    <t>Max. te behalen punten</t>
  </si>
  <si>
    <t>Formule voor de score</t>
  </si>
  <si>
    <t>KG-1</t>
  </si>
  <si>
    <t>Ja of Nee</t>
  </si>
  <si>
    <t>KG-2</t>
  </si>
  <si>
    <t>Aantal maanden garantie</t>
  </si>
  <si>
    <t>KG-3</t>
  </si>
  <si>
    <t>KG-4</t>
  </si>
  <si>
    <t>Van de TOX-detectoren is simulatie-apparatuur of een app beschikbaar, die gebruikt kan worden bij trainingen en oefeningen. Door vormgeving moet duidelijk zichtbaar zijn dat dit simulatie apparatuur betreft.</t>
  </si>
  <si>
    <t>KG-5</t>
  </si>
  <si>
    <t>KG-6</t>
  </si>
  <si>
    <t>KG-7</t>
  </si>
  <si>
    <t>Hoeveel gebruiksduur (in uren) heeft een ExOx-detector met volgeladen accu?</t>
  </si>
  <si>
    <t>Uren</t>
  </si>
  <si>
    <t>KG-8</t>
  </si>
  <si>
    <t>Seconden</t>
  </si>
  <si>
    <t>KG-9</t>
  </si>
  <si>
    <t>Demping CO</t>
  </si>
  <si>
    <t>Demping NH3</t>
  </si>
  <si>
    <t>Demping H2S</t>
  </si>
  <si>
    <t>KG-10</t>
  </si>
  <si>
    <t>Demping</t>
  </si>
  <si>
    <t>KG-11</t>
  </si>
  <si>
    <t>KG-12</t>
  </si>
  <si>
    <t>Wat is de maximale schone luchtkalibratie van de ExOx-detector?</t>
  </si>
  <si>
    <t>KG-13</t>
  </si>
  <si>
    <t>De ExOx-detector heeft minder dan 3 knoppen</t>
  </si>
  <si>
    <t>Aantal knoppen</t>
  </si>
  <si>
    <t>Formule voor uw score</t>
  </si>
  <si>
    <t>KG-14</t>
  </si>
  <si>
    <t>KG-15</t>
  </si>
  <si>
    <t>KG-16</t>
  </si>
  <si>
    <t>Fase 2</t>
  </si>
  <si>
    <t>KG-17</t>
  </si>
  <si>
    <t>Gebruikersbeoordeling</t>
  </si>
  <si>
    <t>KG-18</t>
  </si>
  <si>
    <t>Expertbeoordeling:</t>
  </si>
  <si>
    <t>760, bestaande uit:</t>
  </si>
  <si>
    <t>• TOX</t>
  </si>
  <si>
    <t>• 260</t>
  </si>
  <si>
    <t>• ExOx</t>
  </si>
  <si>
    <t>• 500</t>
  </si>
  <si>
    <t>In te vullen door inschrijver</t>
  </si>
  <si>
    <t xml:space="preserve">Ja = 20 punten
Nee = 0 punten </t>
  </si>
  <si>
    <t>Onderdeel K1 (Schriftelijk te beantwoorden vragen)</t>
  </si>
  <si>
    <t>Onderdeel M1 (Maatschappelijk Verantwoord Ondernemen)</t>
  </si>
  <si>
    <t>KG-19</t>
  </si>
  <si>
    <t>Totaal maximaal te behalen punten t.a.v. K1</t>
  </si>
  <si>
    <t>Door inschrijver behaalde punten t.a.v. K1</t>
  </si>
  <si>
    <t>KG-20</t>
  </si>
  <si>
    <t>KG-21</t>
  </si>
  <si>
    <t xml:space="preserve"> Onderdeel G1 Praktijkbeoordeling</t>
  </si>
  <si>
    <t>Totaal maximaal door inschrijver te behalen punten t.a.v. M1</t>
  </si>
  <si>
    <t>Totaal maximaal door inschrijver te behalen punten t.a.v. G1</t>
  </si>
  <si>
    <t>Zie Beschrijvend document en Bijlage 12A</t>
  </si>
  <si>
    <t>Zie Beschrijvend document en Bijlage 12B</t>
  </si>
  <si>
    <t>Kolom Formule (VERBERGEN)</t>
  </si>
  <si>
    <t xml:space="preserve">Ja = 40 punten
Nee = 0 punten </t>
  </si>
  <si>
    <t>6 uur = Minimale eis (0 punten)
    Min. 7 en max. 9 uur = 10 punten
Min. 10 en max. 11 uur = 15 punten
       12 uur of meer = 20 punten</t>
  </si>
  <si>
    <t xml:space="preserve">     Vanaf 0 tot en met 15 seconden = 40 punten
   Vanaf 16 tot en met 20 seconden = 30 punten
   Vanaf 21 tot en met 25 seconden = 20 punten
  Vanaf 26 tot en met 29 seconden = 10 punten 
30 seconden = Maximale eis (0 punten)</t>
  </si>
  <si>
    <t xml:space="preserve">      1 of 2 knoppen = 20 punten
 3 knoppen = Maximale eis (0 punten)
</t>
  </si>
  <si>
    <t xml:space="preserve"> 24 maanden = Minimale eis (0 punten)
 36 maanden = 10 punten
 48 maanden = 20 punten
 60 maanden = 30 punten                
 72 maanden of meer = 40 punten</t>
  </si>
  <si>
    <t xml:space="preserve"> 24 maanden = Minimale eis (0 punten)
 36 maanden = 20 punten
 48 maanden = 40 punten
 60 maanden = 30 punten                
 72 maanden of meer = 40 punten</t>
  </si>
  <si>
    <t>Bump- en kalibratieresultaten t.a.v. ExOx-detectoren worden automatisch in een centrale database opgeslagen. Via deze database is inzichtelijk welke meters (inclusief alias) voor het laatst is aangeboden voor bump of kalibratie (diverse manieren sorteerbaar, maar in ieder geval oud-nieuw/ pass-fail). Dit laatste mag ook via standaard software zoals Excel. Van de kalibratie moet een rapport, in pdf, geëxporteerd kunnen worden.</t>
  </si>
  <si>
    <t>Bump- en kalibratieresultaten t.a.v. TOX-detectoren worden automatisch in een centrale database opgeslagen. Via deze database is inzichtelijk welke meters (inclusief alias) voor het laatst is aangeboden voor bump of kalibratie (diverse manieren sorteerbaar, maar in ieder geval oud-nieuw/ pass-fail). Dit laatste mag ook via standaard software zoals Excel. Van de kalibratie moet een rapport, in pdf, geëxporteerd kunnen worden.</t>
  </si>
  <si>
    <t>De TOX-detector is voorzien van een trilalarmsignaal.</t>
  </si>
  <si>
    <t xml:space="preserve">De T0-90 sensor (O2) (ExOx-detector) is gelijk of minder dan 60 seconden. Hoeveel seconden betreft dit?  
De praktijkbeoordeling zal worden uitgevoerd in een met diverse door de VRR vastgestelde concentraties O2 in lucht. Er worden met de ExOx-detector controlemetingen uitgevoerd. De uitkomsten van de detectieresultaten kunnen recht geven op extra punten. </t>
  </si>
  <si>
    <t xml:space="preserve">     Vanaf 0 tot en met 14 seconden = 40 punten
    Vanaf 15 tot en met 29 seconden = 30 punten
    Vanaf 30 tot en met 44 seconden = 20 punten
   Vanaf 45 tot en met 59 seconden = 10 punten
60 seconden = Maximale eis (0 punten)</t>
  </si>
  <si>
    <t xml:space="preserve">   -2 - +2 = Minimale eis (0 punten)
        -1 - +1 = 7,5 punten
  0  = 15 punten</t>
  </si>
  <si>
    <t xml:space="preserve">-0,5 - +0,5 = Minimale eis (0 punten)
-0,4 - + 0,4 = 10 punten
    -0,3 - + 0,3 = 20 punten
     -0,2 - + 0,2 =  30 punten
     -0,1 - 0 - 0,1 = 40 punten
</t>
  </si>
  <si>
    <t xml:space="preserve">De inschrijver die een langere garantietermijn aanbiedt dan 24 maanden op de Ex-sensor van de ExOx-detector, ontvangt hiervoor punten. Het aantal te behalen punten is afhankelijk van de (extra) garantietermijn die de inschrijver aanbiedt. </t>
  </si>
  <si>
    <t xml:space="preserve">Minimale zichtbare demping ten opzichte van de beginwaarde(n) van ExOx-detector(grootste absolute waarde geldt).
De getalswaarde van de niet zichtbare demping van de Ex-sensor op het display, is ten opzichte van het vaste punt 0.
Bij de demping wordt bedoeld het niet zichtbare gebied op het display. Dit wil zeggen dat bij een demping van 0 te allen tijde het eerstvolgende getal zichtbaar is. Bijvoorbeeld als in het geval van een demping van – 3 tot + 2, is in het display zichtbaar -4 of +3.
</t>
  </si>
  <si>
    <t>Wat is de minimale zichtbare demping ten opzichte van de beginwaarde(n) van de TOX-detector (grootste absolute waarde geldt)?
Bij de demping wordt bedoeld het niet zichtbare gebied op het display. Dit wil zeggen dat bij een demping van 0 te allen tijde het eerstvolgende getal zichtbaar is. Bijvoorbeeld 0,1 of -0,1 in het geval de demping 0 is.</t>
  </si>
  <si>
    <t>Wat is de minimale zichtbare demping ten opzichte van de beginwaarde(n) van ExOx-detector (grootste absolute waarde geldt).
De getalswaarde van de niet zichtbare demping van de Ox-sensor op het display, is ten opzichte van het vaste punt 20,9.
Bij de demping wordt bedoeld het niet zichtbare gebied op het display. Dit wil zeggen dat bij een demping van 0 te allen tijde het eerstvolgende getal zichtbaar is. Bijvoorbeeld als in het geval van een demping van – 0,5 tot + 0,5, is in het display zichtbaar -20,3 of +21,5.</t>
  </si>
  <si>
    <t>Gele cellen =</t>
  </si>
  <si>
    <t>De 4 verschillende TOX-detectoren (koolmonoxide- (CO), waterstofsulfide- (H2S), ammoniak- (NH3) en kooldioxide (CO2) (H2S, NH3 en CO2 al dan niet gecombineerd in een multimeter) komen uit dezelfde model reeks. Hiermee wordt bedoeld dat de bediening identiek is.</t>
  </si>
  <si>
    <t xml:space="preserve">De inschrijver die een langere garantietermijn aanbiedt dan 24 maanden op de sensor per TOX-detector (koolmonoxide- (CO), waterstofsulfide- (H2S), ammoniak- (NH3) en kooldioxide (CO2) (H2S, NH3 en CO2 al dan niet gecombineerd in een multimeter), ontvangt hiervoor punten. Het aantal te behalen punten is afhankelijk van de (extra) garantietermijn die de inschrijver aanbiedt. </t>
  </si>
  <si>
    <t>De inschrijver die een langere garantietermijn aanbiedt dan 24 maanden per complete TOX-detector (koolmonoxide- (CO), waterstofsulfide- (H2S), ammoniak- (NH3) en kooldioxide (CO2) (H2S, NH3 en CO2 al dan niet gecombineerd in een multimeter) exclusief sensoren en filters, ontvangt hiervoor punten. Het aantal te behalen punten is afhankelijk van de aangeboden extra garantietermijn. Welk garantietermijn biedt inschrijver aan?</t>
  </si>
  <si>
    <t xml:space="preserve">
Europese openbare aanbesteding 
"Levering en onderhoud van meetapparatuur"</t>
  </si>
  <si>
    <t>Zie pagina's 24 en 25 van het Beschrijvend document:
-Uitmuntend: max. aantal punten
-Goed: 70% van het max. aantal punten
-Voldoende: 40% van het max. aantal punten
-Onvoldoende: 0 punten</t>
  </si>
  <si>
    <t>Zie pagina's 24 en 25 van het Beschrijvend document en aanvullend:
-  Beoordeeld als R4:15 punten
- Beoordeeld als R5:10 punten
- Beoordeeld R6: 0 punten</t>
  </si>
  <si>
    <t xml:space="preserve">     -3- +2 = Minimale eis (0 punten)
      -2 - +1 = 20 punten
     -1 - +1 = 40 punten</t>
  </si>
  <si>
    <r>
      <t xml:space="preserve">Omdat hoogwaardige grondstoffen schaarser worden en op den duur uitgeput raken, is het van belang om inzet van grondstoffen te minimaliseren en producten en materialen beter herbruikbaar te maken. De VRR vindt circulariteit belangrijk en zet daarom in op oneindig gebruik van grondstoffen. Dit is vertaald in de ambitie om in 2040 een circulaire organisatie te zijn.
Geef aan hoe Inschrijver de inzet van grondstoffen minimaliseert. 
</t>
    </r>
    <r>
      <rPr>
        <b/>
        <sz val="10"/>
        <rFont val="Arial"/>
        <family val="2"/>
      </rPr>
      <t>Beschrijf uw antwoord in maximaal 0,5 A4, Arial, 10 pts, regelafstand enkel.</t>
    </r>
    <r>
      <rPr>
        <sz val="10"/>
        <rFont val="Arial"/>
        <family val="2"/>
      </rPr>
      <t xml:space="preserve">
</t>
    </r>
    <r>
      <rPr>
        <b/>
        <sz val="10"/>
        <rFont val="Arial"/>
        <family val="2"/>
      </rPr>
      <t>Als separate bijlage in te dienen bij de inschrijving met als (deel van de) titel en/of bestandsnaam 'M1 KG17</t>
    </r>
    <r>
      <rPr>
        <sz val="10"/>
        <rFont val="Arial"/>
        <family val="2"/>
      </rPr>
      <t>'</t>
    </r>
  </si>
  <si>
    <r>
      <t xml:space="preserve">Geef aan hoe Inschrijver gebruikte verpakkingen verwerkt in de afvalfase.
Beoordeling: Hoe gebruikte verpakkingen worden gebruikt in de afvalfase wordt beoordeeld aan de hand van drie strategieën uit de R-ladder R-ladder - strategieën van circulariteit (rvo.nl). 
-	Opnieuw gebruiken of geschikt maken voor gebruik door reparatie, opknappen, reviseren  (R4 – 15 punten). 
-	Recyclen waarbij de verpakking wordt verwerkt tot nieuwe grondstof(fen) (R5 – 10 punten). 
-	Verbranding van het materiaal, al dan niet met energieterugwinning (R6 – 0 punten). 
Definities van gerecycled of secundair materiaal of hergebruikte producten zie MVI-criteriatool (https://www.mvicriteria.nl/nl) 
</t>
    </r>
    <r>
      <rPr>
        <b/>
        <sz val="10"/>
        <rFont val="Arial"/>
        <family val="2"/>
      </rPr>
      <t>Beschrijf uw antwoord in maximaal 0,5 A4, Arial, 10 pts, regelafstand enkel.
Als separate bijlage in te dienen bij de inschrijving met als (deel van de) titel en/of bestandsnaam 'M1 KG18'</t>
    </r>
  </si>
  <si>
    <r>
      <t xml:space="preserve">Het klimaat verandert en dat heeft directe impact op onze leefomgeving. De VRR wil een bijdrage leveren om klimaatverandering tegen te gaan door de uitstoot van CO2 en andere broeikasgassen te voorkomen of te minimaliseren en een positieve bijdrage te leveren aan energiebesparing en de transitie naar duurzame energiebronnen. Dit is vertaald in de ambitie om in 2040 een klimaatneutrale organisatie te zijn.
Geef aan hoe binnen de eigen bedrijfsvoering klimaatbewust gewerkt wordt en beschrijf minimaal hoe uw organisatie inzet op een reductie van CO2-uitstoot en energiebesparing door genomen maatregelen en behaalde resultaten te benoemen.
</t>
    </r>
    <r>
      <rPr>
        <b/>
        <sz val="10"/>
        <rFont val="Arial"/>
        <family val="2"/>
      </rPr>
      <t>Beschrijf uw antwoord in maximaal 1 A4 (enkelzijdig), Arial, 10 pts, regelafstand enkel.
Als separate bijlage in te dienen bij de inschrijving met als (deel van de) titel en/of bestandsnaam 'M1 KG19'</t>
    </r>
  </si>
  <si>
    <t>De inschrijver die een langere garantietermijn aanbiedt dan 24 maanden per complete ExOx-detector exclusief sensoren en filters, ontvangt hiervoor punten. Het aantal te behalen punten is afhankelijk van de aangeboden extra garantietermijn. Welk garantietermijn biedt inschrijver aan?</t>
  </si>
  <si>
    <t xml:space="preserve">   -4 - +4 = Minimale eis (0 punten) 
        -3 - +3 = 7,5 punten
-2 - +2  = 15 punten</t>
  </si>
  <si>
    <t xml:space="preserve"> -0,4 - +0,4 = Minimale eis (0 punten)
           -0,3 - + 0,3 = 7,5 punten    
 -0,2 - +0,2  = 15 punten</t>
  </si>
  <si>
    <r>
      <t>Bijlage 12 - Kwalitatieve gunningcriteria</t>
    </r>
    <r>
      <rPr>
        <b/>
        <sz val="14"/>
        <color rgb="FFFF0000"/>
        <rFont val="Arial"/>
        <family val="2"/>
      </rPr>
      <t xml:space="preserve"> - Aangepast bij Nota van inlichtingen 1</t>
    </r>
  </si>
  <si>
    <r>
      <t xml:space="preserve">Bijlage 12 - Kwalitatieve gunningscriteria </t>
    </r>
    <r>
      <rPr>
        <b/>
        <sz val="14"/>
        <color rgb="FFFF0000"/>
        <rFont val="Century Gothic"/>
        <family val="2"/>
      </rPr>
      <t>-
Aangepast bij Nota van inlichtingen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</si>
</sst>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color theme="1"/>
      <name val="Century Gothic"/>
      <family val="2"/>
    </font>
    <font>
      <sz val="10"/>
      <name val="Century Gothic"/>
      <family val="2"/>
    </font>
    <font>
      <sz val="10"/>
      <name val="Arial"/>
      <family val="2"/>
    </font>
    <font>
      <b/>
      <sz val="12"/>
      <name val="Century Gothic"/>
      <family val="2"/>
    </font>
    <font>
      <sz val="9"/>
      <name val="Century Gothic"/>
      <family val="2"/>
    </font>
    <font>
      <sz val="10"/>
      <color rgb="FFFF0000"/>
      <name val="Century Gothic"/>
      <family val="2"/>
    </font>
    <font>
      <sz val="9"/>
      <color rgb="FFFF0000"/>
      <name val="Century Gothic"/>
      <family val="2"/>
    </font>
    <font>
      <sz val="11"/>
      <color theme="1"/>
      <name val="Century Gothic"/>
      <family val="2"/>
    </font>
    <font>
      <sz val="10"/>
      <color rgb="FFFFFFFF"/>
      <name val="Century Gothic"/>
      <family val="2"/>
    </font>
    <font>
      <b/>
      <sz val="14"/>
      <name val="Century Gothic"/>
      <family val="2"/>
    </font>
    <font>
      <b/>
      <sz val="14"/>
      <color indexed="9"/>
      <name val="Arial"/>
      <family val="2"/>
    </font>
    <font>
      <b/>
      <sz val="12"/>
      <color theme="0"/>
      <name val="Arial"/>
      <family val="2"/>
    </font>
    <font>
      <b/>
      <sz val="12"/>
      <color theme="1"/>
      <name val="Arial"/>
      <family val="2"/>
    </font>
    <font>
      <sz val="9"/>
      <color rgb="FFFF0000"/>
      <name val="Arial"/>
      <family val="2"/>
    </font>
    <font>
      <sz val="10"/>
      <color theme="1"/>
      <name val="Arial"/>
      <family val="2"/>
    </font>
    <font>
      <sz val="9"/>
      <color theme="1"/>
      <name val="Arial"/>
      <family val="2"/>
    </font>
    <font>
      <sz val="9"/>
      <name val="Arial"/>
      <family val="2"/>
    </font>
    <font>
      <b/>
      <sz val="10"/>
      <color theme="1"/>
      <name val="Arial"/>
      <family val="2"/>
    </font>
    <font>
      <b/>
      <sz val="9"/>
      <name val="Arial"/>
      <family val="2"/>
    </font>
    <font>
      <b/>
      <sz val="9.5"/>
      <name val="Arial"/>
      <family val="2"/>
    </font>
    <font>
      <b/>
      <sz val="8"/>
      <name val="Arial"/>
      <family val="2"/>
    </font>
    <font>
      <b/>
      <sz val="10"/>
      <name val="Arial"/>
      <family val="2"/>
    </font>
    <font>
      <sz val="8"/>
      <color theme="1"/>
      <name val="Arial"/>
      <family val="2"/>
    </font>
    <font>
      <sz val="10"/>
      <color rgb="FFFF0000"/>
      <name val="Arial"/>
      <family val="2"/>
    </font>
    <font>
      <sz val="12"/>
      <color theme="1"/>
      <name val="Arial"/>
      <family val="2"/>
    </font>
    <font>
      <b/>
      <sz val="12"/>
      <color rgb="FFFF0000"/>
      <name val="Arial"/>
      <family val="2"/>
    </font>
    <font>
      <b/>
      <sz val="11"/>
      <color rgb="FFFFFFFF"/>
      <name val="Arial"/>
      <family val="2"/>
    </font>
    <font>
      <b/>
      <sz val="11"/>
      <color rgb="FFFF0000"/>
      <name val="Arial"/>
      <family val="2"/>
    </font>
    <font>
      <sz val="11"/>
      <color theme="1"/>
      <name val="Arial"/>
      <family val="2"/>
    </font>
    <font>
      <b/>
      <sz val="11"/>
      <color indexed="9"/>
      <name val="Arial"/>
      <family val="2"/>
    </font>
    <font>
      <b/>
      <sz val="12"/>
      <color rgb="FFFFFFFF"/>
      <name val="Arial"/>
      <family val="2"/>
    </font>
    <font>
      <b/>
      <sz val="11"/>
      <color theme="1"/>
      <name val="Arial"/>
      <family val="2"/>
    </font>
    <font>
      <b/>
      <sz val="11"/>
      <name val="Arial"/>
      <family val="2"/>
    </font>
    <font>
      <b/>
      <sz val="12"/>
      <name val="Arial"/>
      <family val="2"/>
    </font>
    <font>
      <sz val="11"/>
      <color rgb="FFFF0000"/>
      <name val="Arial"/>
      <family val="2"/>
    </font>
    <font>
      <sz val="12"/>
      <color rgb="FFFF0000"/>
      <name val="Arial"/>
      <family val="2"/>
    </font>
    <font>
      <b/>
      <sz val="14"/>
      <color rgb="FFFF0000"/>
      <name val="Arial"/>
      <family val="2"/>
    </font>
    <font>
      <b/>
      <sz val="14"/>
      <color rgb="FFFF0000"/>
      <name val="Century Gothic"/>
      <family val="2"/>
    </font>
  </fonts>
  <fills count="9">
    <fill>
      <patternFill patternType="none"/>
    </fill>
    <fill>
      <patternFill patternType="gray125"/>
    </fill>
    <fill>
      <patternFill patternType="solid">
        <fgColor indexed="48"/>
        <bgColor indexed="64"/>
      </patternFill>
    </fill>
    <fill>
      <patternFill patternType="solid">
        <fgColor rgb="FF3366FF"/>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tint="-0.14999847407452621"/>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2" fillId="0" borderId="0"/>
    <xf numFmtId="0" fontId="2" fillId="0" borderId="0"/>
    <xf numFmtId="0" fontId="2" fillId="0" borderId="0"/>
    <xf numFmtId="0" fontId="2" fillId="0" borderId="0"/>
  </cellStyleXfs>
  <cellXfs count="153">
    <xf numFmtId="0" fontId="0" fillId="0" borderId="0" xfId="0"/>
    <xf numFmtId="0" fontId="3" fillId="0" borderId="0" xfId="4" applyFont="1" applyAlignment="1">
      <alignment horizontal="left" vertical="center"/>
    </xf>
    <xf numFmtId="0" fontId="4" fillId="0" borderId="0" xfId="4" applyFont="1"/>
    <xf numFmtId="0" fontId="6" fillId="0" borderId="0" xfId="4" applyFont="1" applyAlignment="1">
      <alignment vertical="top" wrapText="1"/>
    </xf>
    <xf numFmtId="0" fontId="4" fillId="0" borderId="0" xfId="4" applyFont="1" applyAlignment="1">
      <alignment vertical="center" wrapText="1"/>
    </xf>
    <xf numFmtId="0" fontId="6" fillId="0" borderId="0" xfId="4" applyFont="1" applyAlignment="1">
      <alignment vertical="center" wrapText="1"/>
    </xf>
    <xf numFmtId="0" fontId="1" fillId="0" borderId="0" xfId="2" applyFont="1"/>
    <xf numFmtId="0" fontId="7" fillId="0" borderId="1" xfId="4" applyFont="1" applyBorder="1"/>
    <xf numFmtId="0" fontId="7" fillId="0" borderId="2" xfId="4" applyFont="1" applyBorder="1"/>
    <xf numFmtId="0" fontId="8" fillId="0" borderId="2" xfId="4" applyFont="1" applyBorder="1"/>
    <xf numFmtId="0" fontId="7" fillId="0" borderId="3" xfId="4" applyFont="1" applyBorder="1"/>
    <xf numFmtId="0" fontId="6" fillId="0" borderId="0" xfId="4" applyFont="1"/>
    <xf numFmtId="0" fontId="5" fillId="0" borderId="0" xfId="4" applyFont="1"/>
    <xf numFmtId="0" fontId="7" fillId="0" borderId="4" xfId="4" applyFont="1" applyBorder="1"/>
    <xf numFmtId="0" fontId="5" fillId="0" borderId="0" xfId="4" applyFont="1" applyAlignment="1">
      <alignment wrapText="1"/>
    </xf>
    <xf numFmtId="0" fontId="7" fillId="0" borderId="5" xfId="4" applyFont="1" applyBorder="1"/>
    <xf numFmtId="0" fontId="6" fillId="0" borderId="0" xfId="2" applyFont="1"/>
    <xf numFmtId="0" fontId="5" fillId="0" borderId="0" xfId="2" applyFont="1" applyAlignment="1">
      <alignment horizontal="left" vertical="center"/>
    </xf>
    <xf numFmtId="0" fontId="1" fillId="0" borderId="5" xfId="2" applyFont="1" applyBorder="1"/>
    <xf numFmtId="0" fontId="1" fillId="0" borderId="4" xfId="2" applyFont="1" applyBorder="1"/>
    <xf numFmtId="0" fontId="5" fillId="0" borderId="0" xfId="2" applyFont="1"/>
    <xf numFmtId="0" fontId="1" fillId="0" borderId="6" xfId="2" applyFont="1" applyBorder="1"/>
    <xf numFmtId="0" fontId="1" fillId="0" borderId="7" xfId="2" applyFont="1" applyBorder="1"/>
    <xf numFmtId="0" fontId="1" fillId="0" borderId="8" xfId="2" applyFont="1" applyBorder="1"/>
    <xf numFmtId="0" fontId="9" fillId="0" borderId="5" xfId="4" applyFont="1" applyBorder="1" applyAlignment="1">
      <alignment horizontal="center" vertical="top" wrapText="1"/>
    </xf>
    <xf numFmtId="0" fontId="1" fillId="0" borderId="0" xfId="2" applyFont="1" applyAlignment="1">
      <alignment horizontal="left" vertical="center"/>
    </xf>
    <xf numFmtId="0" fontId="10" fillId="2" borderId="7" xfId="2" applyFont="1" applyFill="1" applyBorder="1" applyAlignment="1">
      <alignment horizontal="center" vertical="center" wrapText="1"/>
    </xf>
    <xf numFmtId="0" fontId="11" fillId="3" borderId="10" xfId="2" applyFont="1" applyFill="1" applyBorder="1" applyAlignment="1">
      <alignment horizontal="center" vertical="center" wrapText="1"/>
    </xf>
    <xf numFmtId="0" fontId="12" fillId="5" borderId="11" xfId="2" applyFont="1" applyFill="1" applyBorder="1" applyAlignment="1">
      <alignment vertical="center" wrapText="1"/>
    </xf>
    <xf numFmtId="0" fontId="36" fillId="4" borderId="0" xfId="0" applyFont="1" applyFill="1" applyAlignment="1">
      <alignment vertical="top" wrapText="1"/>
    </xf>
    <xf numFmtId="0" fontId="14" fillId="4" borderId="0" xfId="0" applyFont="1" applyFill="1"/>
    <xf numFmtId="0" fontId="14" fillId="0" borderId="0" xfId="0" applyFont="1"/>
    <xf numFmtId="0" fontId="34" fillId="4" borderId="0" xfId="0" applyFont="1" applyFill="1" applyAlignment="1">
      <alignment vertical="top"/>
    </xf>
    <xf numFmtId="0" fontId="28" fillId="4" borderId="0" xfId="0" applyFont="1" applyFill="1" applyAlignment="1">
      <alignment vertical="center"/>
    </xf>
    <xf numFmtId="0" fontId="28" fillId="0" borderId="0" xfId="0" applyFont="1" applyAlignment="1">
      <alignment vertical="center"/>
    </xf>
    <xf numFmtId="0" fontId="26" fillId="3" borderId="13" xfId="0" applyFont="1" applyFill="1" applyBorder="1" applyAlignment="1">
      <alignment horizontal="center" vertical="center" wrapText="1"/>
    </xf>
    <xf numFmtId="0" fontId="26" fillId="3" borderId="13" xfId="0" applyFont="1" applyFill="1" applyBorder="1" applyAlignment="1">
      <alignment vertical="center" wrapText="1"/>
    </xf>
    <xf numFmtId="0" fontId="26" fillId="3" borderId="10"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27" fillId="2" borderId="14" xfId="0" applyFont="1" applyFill="1" applyBorder="1" applyAlignment="1">
      <alignment horizontal="center" vertical="center" wrapText="1"/>
    </xf>
    <xf numFmtId="0" fontId="14" fillId="0" borderId="13" xfId="0" applyFont="1" applyBorder="1" applyAlignment="1">
      <alignment horizontal="center" vertical="center" wrapText="1"/>
    </xf>
    <xf numFmtId="0" fontId="2" fillId="0" borderId="13" xfId="0" applyFont="1" applyBorder="1" applyAlignment="1">
      <alignment vertical="center" wrapText="1"/>
    </xf>
    <xf numFmtId="0" fontId="2" fillId="0" borderId="10" xfId="0" applyFont="1" applyBorder="1" applyAlignment="1">
      <alignment horizontal="center" vertical="center" wrapText="1"/>
    </xf>
    <xf numFmtId="0" fontId="14" fillId="4" borderId="15" xfId="0" applyFont="1" applyFill="1" applyBorder="1" applyAlignment="1">
      <alignment horizontal="center" vertical="center" wrapText="1"/>
    </xf>
    <xf numFmtId="0" fontId="2" fillId="0" borderId="13" xfId="0" applyFont="1" applyBorder="1" applyAlignment="1">
      <alignment horizontal="center" vertical="center" wrapText="1"/>
    </xf>
    <xf numFmtId="0" fontId="23" fillId="4" borderId="0" xfId="0" applyFont="1" applyFill="1" applyAlignment="1">
      <alignment vertical="top"/>
    </xf>
    <xf numFmtId="0" fontId="14" fillId="0" borderId="13" xfId="0" applyFont="1" applyBorder="1" applyAlignment="1">
      <alignment horizontal="center" vertical="center"/>
    </xf>
    <xf numFmtId="0" fontId="2" fillId="0" borderId="15" xfId="2" applyBorder="1" applyAlignment="1">
      <alignment horizontal="left" vertical="center" wrapText="1"/>
    </xf>
    <xf numFmtId="0" fontId="2" fillId="0" borderId="13" xfId="0" applyFont="1" applyBorder="1" applyAlignment="1">
      <alignment horizontal="left" vertical="center" wrapText="1"/>
    </xf>
    <xf numFmtId="0" fontId="14" fillId="0" borderId="13" xfId="0" applyFont="1" applyBorder="1" applyAlignment="1">
      <alignment horizontal="left" vertical="center" wrapText="1"/>
    </xf>
    <xf numFmtId="0" fontId="2" fillId="4" borderId="15" xfId="2" applyFill="1" applyBorder="1" applyAlignment="1">
      <alignment horizontal="center" vertical="center" wrapText="1"/>
    </xf>
    <xf numFmtId="0" fontId="14" fillId="0" borderId="10" xfId="0" applyFont="1" applyBorder="1" applyAlignment="1">
      <alignment horizontal="center" vertical="center" wrapText="1"/>
    </xf>
    <xf numFmtId="0" fontId="2" fillId="0" borderId="15" xfId="2" applyBorder="1" applyAlignment="1">
      <alignment horizontal="center" vertical="center" wrapText="1"/>
    </xf>
    <xf numFmtId="0" fontId="23" fillId="4" borderId="0" xfId="0" applyFont="1" applyFill="1" applyAlignment="1">
      <alignment vertical="top" wrapText="1"/>
    </xf>
    <xf numFmtId="0" fontId="14"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4" xfId="0" applyFont="1" applyBorder="1" applyAlignment="1">
      <alignment horizontal="center" vertical="center" wrapText="1"/>
    </xf>
    <xf numFmtId="0" fontId="2" fillId="0" borderId="15" xfId="2" quotePrefix="1" applyBorder="1" applyAlignment="1">
      <alignment horizontal="center" vertical="center" wrapText="1"/>
    </xf>
    <xf numFmtId="0" fontId="14" fillId="4" borderId="13" xfId="0" applyFont="1" applyFill="1" applyBorder="1" applyAlignment="1">
      <alignment horizontal="center" vertical="center" wrapText="1"/>
    </xf>
    <xf numFmtId="0" fontId="2" fillId="0" borderId="13" xfId="2" applyBorder="1" applyAlignment="1">
      <alignment horizontal="center" vertical="top" wrapText="1"/>
    </xf>
    <xf numFmtId="0" fontId="32" fillId="8" borderId="13" xfId="0" applyFont="1" applyFill="1" applyBorder="1" applyAlignment="1">
      <alignment horizontal="center" vertical="center" wrapText="1"/>
    </xf>
    <xf numFmtId="0" fontId="32" fillId="8" borderId="13" xfId="2" applyFont="1" applyFill="1" applyBorder="1" applyAlignment="1">
      <alignment horizontal="center" vertical="center" wrapText="1"/>
    </xf>
    <xf numFmtId="0" fontId="28" fillId="4" borderId="0" xfId="0" applyFont="1" applyFill="1"/>
    <xf numFmtId="0" fontId="28" fillId="0" borderId="0" xfId="0" applyFont="1"/>
    <xf numFmtId="0" fontId="24" fillId="6" borderId="19" xfId="0" applyFont="1" applyFill="1" applyBorder="1"/>
    <xf numFmtId="0" fontId="12" fillId="6" borderId="20" xfId="0" applyFont="1" applyFill="1" applyBorder="1" applyAlignment="1">
      <alignment horizontal="center" vertical="center"/>
    </xf>
    <xf numFmtId="0" fontId="35" fillId="4" borderId="0" xfId="0" applyFont="1" applyFill="1" applyAlignment="1">
      <alignment vertical="top"/>
    </xf>
    <xf numFmtId="0" fontId="24" fillId="4" borderId="0" xfId="0" applyFont="1" applyFill="1"/>
    <xf numFmtId="0" fontId="24" fillId="0" borderId="0" xfId="0" applyFont="1"/>
    <xf numFmtId="0" fontId="13" fillId="0" borderId="7" xfId="0" applyFont="1" applyBorder="1" applyAlignment="1">
      <alignment horizontal="center" vertical="center" wrapText="1"/>
    </xf>
    <xf numFmtId="0" fontId="16" fillId="0" borderId="7" xfId="2" applyFont="1" applyBorder="1" applyAlignment="1">
      <alignment horizontal="center" vertical="top" wrapText="1"/>
    </xf>
    <xf numFmtId="0" fontId="32" fillId="0" borderId="13" xfId="0" applyFont="1" applyBorder="1" applyAlignment="1">
      <alignment horizontal="center" vertical="center" wrapText="1"/>
    </xf>
    <xf numFmtId="0" fontId="32" fillId="0" borderId="13" xfId="2" applyFont="1" applyBorder="1" applyAlignment="1">
      <alignment horizontal="center" vertical="center" wrapText="1"/>
    </xf>
    <xf numFmtId="0" fontId="15" fillId="0" borderId="10" xfId="0" applyFont="1" applyBorder="1" applyAlignment="1">
      <alignment horizontal="center" vertical="center" wrapText="1"/>
    </xf>
    <xf numFmtId="0" fontId="16" fillId="0" borderId="11" xfId="0" applyFont="1" applyBorder="1" applyAlignment="1">
      <alignment horizontal="left" vertical="center" wrapText="1"/>
    </xf>
    <xf numFmtId="0" fontId="15" fillId="0" borderId="11" xfId="0" applyFont="1" applyBorder="1" applyAlignment="1">
      <alignment horizontal="center" vertical="center" wrapText="1"/>
    </xf>
    <xf numFmtId="0" fontId="16" fillId="0" borderId="11" xfId="2" applyFont="1" applyBorder="1" applyAlignment="1">
      <alignment horizontal="center" vertical="top" wrapText="1"/>
    </xf>
    <xf numFmtId="0" fontId="15" fillId="4" borderId="11" xfId="0" applyFont="1" applyFill="1" applyBorder="1" applyAlignment="1">
      <alignment horizontal="center" vertical="center" wrapText="1"/>
    </xf>
    <xf numFmtId="0" fontId="13" fillId="0" borderId="11" xfId="0" applyFont="1" applyBorder="1" applyAlignment="1">
      <alignment horizontal="center" vertical="center" wrapText="1"/>
    </xf>
    <xf numFmtId="0" fontId="14" fillId="4" borderId="0" xfId="0" applyFont="1" applyFill="1" applyAlignment="1">
      <alignment vertical="center"/>
    </xf>
    <xf numFmtId="0" fontId="14" fillId="0" borderId="0" xfId="0" applyFont="1" applyAlignment="1">
      <alignment vertical="center"/>
    </xf>
    <xf numFmtId="0" fontId="29" fillId="2" borderId="13" xfId="0" applyFont="1" applyFill="1" applyBorder="1" applyAlignment="1">
      <alignment horizontal="center" vertical="center" wrapText="1"/>
    </xf>
    <xf numFmtId="3" fontId="32" fillId="0" borderId="13" xfId="0" applyNumberFormat="1" applyFont="1" applyBorder="1" applyAlignment="1">
      <alignment horizontal="center" vertical="center" wrapText="1"/>
    </xf>
    <xf numFmtId="0" fontId="18" fillId="4" borderId="0" xfId="0" applyFont="1" applyFill="1" applyAlignment="1">
      <alignment horizontal="right" vertical="center" wrapText="1"/>
    </xf>
    <xf numFmtId="0" fontId="18" fillId="4" borderId="0" xfId="0" applyFont="1" applyFill="1" applyAlignment="1">
      <alignment horizontal="center" vertical="center" wrapText="1"/>
    </xf>
    <xf numFmtId="0" fontId="19" fillId="4" borderId="0" xfId="3" applyFont="1" applyFill="1" applyAlignment="1">
      <alignment horizontal="center" vertical="center" wrapText="1"/>
    </xf>
    <xf numFmtId="0" fontId="20" fillId="4" borderId="0" xfId="0" applyFont="1" applyFill="1" applyAlignment="1">
      <alignment horizontal="center" vertical="center" wrapText="1"/>
    </xf>
    <xf numFmtId="0" fontId="15" fillId="4" borderId="0" xfId="0" applyFont="1" applyFill="1" applyAlignment="1">
      <alignment horizontal="center" vertical="center"/>
    </xf>
    <xf numFmtId="0" fontId="15" fillId="4" borderId="0" xfId="0" applyFont="1" applyFill="1" applyAlignment="1">
      <alignment horizontal="left" vertical="center" wrapText="1"/>
    </xf>
    <xf numFmtId="0" fontId="15" fillId="4" borderId="0" xfId="0" applyFont="1" applyFill="1" applyAlignment="1">
      <alignment horizontal="center" vertical="center" wrapText="1"/>
    </xf>
    <xf numFmtId="0" fontId="21" fillId="4" borderId="0" xfId="3" applyFont="1" applyFill="1" applyAlignment="1">
      <alignment horizontal="center" vertical="center" wrapText="1"/>
    </xf>
    <xf numFmtId="0" fontId="22" fillId="4" borderId="0" xfId="0" applyFont="1" applyFill="1" applyAlignment="1">
      <alignment horizontal="center" vertical="center" wrapText="1"/>
    </xf>
    <xf numFmtId="0" fontId="12" fillId="5" borderId="17" xfId="0" applyFont="1" applyFill="1" applyBorder="1" applyAlignment="1">
      <alignment horizontal="center" vertical="center"/>
    </xf>
    <xf numFmtId="0" fontId="35" fillId="0" borderId="0" xfId="0" applyFont="1" applyAlignment="1">
      <alignment vertical="top"/>
    </xf>
    <xf numFmtId="0" fontId="24" fillId="0" borderId="0" xfId="0" applyFont="1" applyAlignment="1">
      <alignment vertical="center"/>
    </xf>
    <xf numFmtId="0" fontId="14" fillId="4" borderId="0" xfId="0" applyFont="1" applyFill="1" applyAlignment="1">
      <alignment horizontal="center"/>
    </xf>
    <xf numFmtId="0" fontId="14" fillId="0" borderId="0" xfId="0" applyFont="1" applyAlignment="1">
      <alignment horizontal="center"/>
    </xf>
    <xf numFmtId="0" fontId="23" fillId="0" borderId="0" xfId="0" applyFont="1" applyAlignment="1">
      <alignment vertical="top"/>
    </xf>
    <xf numFmtId="0" fontId="14" fillId="5" borderId="15" xfId="0" applyFont="1" applyFill="1" applyBorder="1" applyAlignment="1" applyProtection="1">
      <alignment horizontal="center" vertical="center" wrapText="1"/>
      <protection locked="0"/>
    </xf>
    <xf numFmtId="49" fontId="14" fillId="5" borderId="15" xfId="0" applyNumberFormat="1" applyFont="1" applyFill="1" applyBorder="1" applyAlignment="1" applyProtection="1">
      <alignment horizontal="center" vertical="center" wrapText="1"/>
      <protection locked="0"/>
    </xf>
    <xf numFmtId="0" fontId="9" fillId="0" borderId="0" xfId="4" applyFont="1" applyAlignment="1">
      <alignment horizontal="center" vertical="top" wrapText="1"/>
    </xf>
    <xf numFmtId="0" fontId="10" fillId="2" borderId="9" xfId="2" applyFont="1" applyFill="1" applyBorder="1" applyAlignment="1">
      <alignment horizontal="left" vertical="center" wrapText="1"/>
    </xf>
    <xf numFmtId="0" fontId="10" fillId="2" borderId="7" xfId="2" applyFont="1" applyFill="1" applyBorder="1" applyAlignment="1">
      <alignment horizontal="left" vertical="center" wrapText="1"/>
    </xf>
    <xf numFmtId="0" fontId="12" fillId="5" borderId="18" xfId="0" applyFont="1" applyFill="1" applyBorder="1" applyAlignment="1">
      <alignment horizontal="left" vertical="center"/>
    </xf>
    <xf numFmtId="0" fontId="12" fillId="5" borderId="19" xfId="0" applyFont="1" applyFill="1" applyBorder="1" applyAlignment="1">
      <alignment horizontal="left" vertical="center"/>
    </xf>
    <xf numFmtId="0" fontId="14" fillId="0" borderId="15"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4" xfId="0" applyFont="1" applyBorder="1" applyAlignment="1">
      <alignment horizontal="left" vertical="center" wrapText="1"/>
    </xf>
    <xf numFmtId="0" fontId="12" fillId="5" borderId="11" xfId="2" applyFont="1" applyFill="1" applyBorder="1" applyAlignment="1" applyProtection="1">
      <alignment horizontal="left" vertical="center" wrapText="1"/>
      <protection locked="0"/>
    </xf>
    <xf numFmtId="0" fontId="12" fillId="5" borderId="12" xfId="2" applyFont="1" applyFill="1" applyBorder="1" applyAlignment="1" applyProtection="1">
      <alignment horizontal="left" vertical="center" wrapText="1"/>
      <protection locked="0"/>
    </xf>
    <xf numFmtId="0" fontId="31" fillId="8" borderId="1" xfId="0" applyFont="1" applyFill="1" applyBorder="1" applyAlignment="1">
      <alignment horizontal="left" vertical="center" wrapText="1"/>
    </xf>
    <xf numFmtId="0" fontId="31" fillId="8" borderId="2" xfId="0" applyFont="1" applyFill="1" applyBorder="1" applyAlignment="1">
      <alignment horizontal="left" vertical="center" wrapText="1"/>
    </xf>
    <xf numFmtId="0" fontId="31" fillId="8" borderId="3" xfId="0" applyFont="1" applyFill="1" applyBorder="1" applyAlignment="1">
      <alignment horizontal="left" vertical="center" wrapText="1"/>
    </xf>
    <xf numFmtId="0" fontId="30" fillId="3" borderId="10" xfId="0" applyFont="1" applyFill="1" applyBorder="1" applyAlignment="1">
      <alignment horizontal="left" vertical="center" wrapText="1"/>
    </xf>
    <xf numFmtId="0" fontId="30" fillId="3" borderId="11" xfId="0" applyFont="1" applyFill="1" applyBorder="1" applyAlignment="1">
      <alignment horizontal="left" vertical="center" wrapText="1"/>
    </xf>
    <xf numFmtId="0" fontId="30" fillId="3" borderId="12" xfId="0" applyFont="1" applyFill="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2" fillId="6" borderId="17" xfId="0" applyFont="1" applyFill="1" applyBorder="1" applyAlignment="1">
      <alignment horizontal="left" vertical="center"/>
    </xf>
    <xf numFmtId="0" fontId="12" fillId="6" borderId="18" xfId="0" applyFont="1" applyFill="1" applyBorder="1" applyAlignment="1">
      <alignment horizontal="left" vertical="center"/>
    </xf>
    <xf numFmtId="0" fontId="33" fillId="7" borderId="10" xfId="0" applyFont="1" applyFill="1" applyBorder="1" applyAlignment="1">
      <alignment horizontal="left" vertical="center" wrapText="1"/>
    </xf>
    <xf numFmtId="0" fontId="33" fillId="7" borderId="11" xfId="0" applyFont="1" applyFill="1" applyBorder="1" applyAlignment="1">
      <alignment horizontal="left" vertical="center" wrapText="1"/>
    </xf>
    <xf numFmtId="0" fontId="33" fillId="7" borderId="12" xfId="0" applyFont="1" applyFill="1" applyBorder="1" applyAlignment="1">
      <alignment horizontal="left" vertical="center" wrapText="1"/>
    </xf>
    <xf numFmtId="0" fontId="33" fillId="7" borderId="13" xfId="0" applyFont="1" applyFill="1" applyBorder="1" applyAlignment="1">
      <alignment horizontal="lef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6" fillId="3" borderId="13" xfId="0" applyFont="1" applyFill="1" applyBorder="1" applyAlignment="1">
      <alignment horizontal="left" vertical="center" wrapText="1"/>
    </xf>
    <xf numFmtId="0" fontId="25" fillId="0" borderId="11" xfId="0" applyFont="1" applyBorder="1" applyAlignment="1">
      <alignment horizontal="center" vertical="center" wrapText="1"/>
    </xf>
    <xf numFmtId="0" fontId="31" fillId="0" borderId="13" xfId="0" applyFont="1" applyBorder="1" applyAlignment="1">
      <alignment horizontal="left" vertical="center" wrapText="1"/>
    </xf>
    <xf numFmtId="0" fontId="14" fillId="0" borderId="13" xfId="0" applyFont="1" applyBorder="1" applyAlignment="1">
      <alignment horizontal="center" vertical="center" wrapText="1"/>
    </xf>
    <xf numFmtId="0" fontId="2" fillId="0" borderId="13" xfId="2"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6" fillId="3" borderId="10" xfId="0" applyFont="1" applyFill="1" applyBorder="1" applyAlignment="1">
      <alignment horizontal="left" vertical="center" wrapText="1"/>
    </xf>
    <xf numFmtId="0" fontId="26" fillId="3" borderId="11" xfId="0" applyFont="1" applyFill="1" applyBorder="1" applyAlignment="1">
      <alignment horizontal="left" vertical="center" wrapText="1"/>
    </xf>
    <xf numFmtId="0" fontId="26" fillId="3" borderId="12" xfId="0" applyFont="1" applyFill="1" applyBorder="1" applyAlignment="1">
      <alignment horizontal="left" vertical="center" wrapText="1"/>
    </xf>
  </cellXfs>
  <cellStyles count="5">
    <cellStyle name="Berekening 10 33 2" xfId="4" xr:uid="{8DF965EE-A771-45A3-B365-F8EA35F92D49}"/>
    <cellStyle name="Standaard" xfId="0" builtinId="0"/>
    <cellStyle name="Standaard 10" xfId="2" xr:uid="{486B679E-9EB6-46E4-BA40-243FFAE996AF}"/>
    <cellStyle name="Standaard 11" xfId="3" xr:uid="{01DB198B-E16E-4728-947D-88336D9F0581}"/>
    <cellStyle name="Standaard 35" xfId="1" xr:uid="{4B1C3ED5-5425-467B-8E46-355135D3B0B8}"/>
  </cellStyles>
  <dxfs count="0"/>
  <tableStyles count="0" defaultTableStyle="TableStyleMedium2"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510540</xdr:colOff>
      <xdr:row>2</xdr:row>
      <xdr:rowOff>655320</xdr:rowOff>
    </xdr:from>
    <xdr:to>
      <xdr:col>9</xdr:col>
      <xdr:colOff>360045</xdr:colOff>
      <xdr:row>2</xdr:row>
      <xdr:rowOff>1734820</xdr:rowOff>
    </xdr:to>
    <xdr:pic>
      <xdr:nvPicPr>
        <xdr:cNvPr id="3" name="Afbeelding 2">
          <a:extLst>
            <a:ext uri="{FF2B5EF4-FFF2-40B4-BE49-F238E27FC236}">
              <a16:creationId xmlns:a16="http://schemas.microsoft.com/office/drawing/2014/main" id="{B4C87EEF-D5C0-A7FB-4B57-3FD8C16E20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3020" y="1021080"/>
          <a:ext cx="4010025" cy="1079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339C2-BB54-4DE6-8954-FD16D3DB52E9}">
  <sheetPr>
    <pageSetUpPr fitToPage="1"/>
  </sheetPr>
  <dimension ref="A1:AMK20"/>
  <sheetViews>
    <sheetView showGridLines="0" view="pageBreakPreview" topLeftCell="A3" zoomScaleNormal="100" zoomScaleSheetLayoutView="100" zoomScalePageLayoutView="85" workbookViewId="0">
      <selection activeCell="N3" sqref="N3"/>
    </sheetView>
  </sheetViews>
  <sheetFormatPr defaultColWidth="8.88671875" defaultRowHeight="13.8" x14ac:dyDescent="0.3"/>
  <cols>
    <col min="1" max="1" width="5.33203125" style="6" customWidth="1"/>
    <col min="2" max="2" width="2.88671875" style="6" customWidth="1"/>
    <col min="3" max="10" width="8.6640625" style="6" customWidth="1"/>
    <col min="11" max="11" width="7" style="6" customWidth="1"/>
    <col min="12" max="12" width="3.109375" style="16" customWidth="1"/>
    <col min="13" max="13" width="48.6640625" style="12" customWidth="1"/>
    <col min="14" max="1025" width="8.6640625" style="6" customWidth="1"/>
    <col min="1026" max="16384" width="8.88671875" style="6"/>
  </cols>
  <sheetData>
    <row r="1" spans="1:1025" s="4" customFormat="1" ht="15" x14ac:dyDescent="0.3">
      <c r="A1" s="1"/>
      <c r="B1" s="2"/>
      <c r="C1" s="3"/>
      <c r="L1" s="5"/>
    </row>
    <row r="3" spans="1:1025" ht="151.19999999999999" customHeight="1" x14ac:dyDescent="0.3">
      <c r="B3" s="7"/>
      <c r="C3" s="8"/>
      <c r="D3" s="8"/>
      <c r="E3" s="8"/>
      <c r="F3" s="9"/>
      <c r="G3" s="8"/>
      <c r="H3" s="8"/>
      <c r="I3" s="8"/>
      <c r="J3" s="8"/>
      <c r="K3" s="10"/>
      <c r="L3" s="11"/>
    </row>
    <row r="4" spans="1:1025" ht="103.2" customHeight="1" x14ac:dyDescent="0.3">
      <c r="B4" s="13"/>
      <c r="C4" s="101" t="s">
        <v>86</v>
      </c>
      <c r="D4" s="101"/>
      <c r="E4" s="101"/>
      <c r="F4" s="101"/>
      <c r="G4" s="101"/>
      <c r="H4" s="101"/>
      <c r="I4" s="101"/>
      <c r="J4" s="101"/>
      <c r="K4" s="24"/>
      <c r="L4" s="11"/>
      <c r="M4" s="14"/>
    </row>
    <row r="5" spans="1:1025" ht="47.25" customHeight="1" x14ac:dyDescent="0.3">
      <c r="B5" s="13"/>
      <c r="C5" s="101" t="s">
        <v>97</v>
      </c>
      <c r="D5" s="101"/>
      <c r="E5" s="101"/>
      <c r="F5" s="101"/>
      <c r="G5" s="101"/>
      <c r="H5" s="101"/>
      <c r="I5" s="101"/>
      <c r="J5" s="101"/>
      <c r="K5" s="15"/>
      <c r="L5" s="11"/>
    </row>
    <row r="6" spans="1:1025" s="16" customFormat="1" x14ac:dyDescent="0.3">
      <c r="A6" s="6"/>
      <c r="B6" s="19"/>
      <c r="C6" s="17"/>
      <c r="D6" s="17"/>
      <c r="E6" s="20"/>
      <c r="F6" s="20"/>
      <c r="G6" s="20"/>
      <c r="H6" s="20"/>
      <c r="I6" s="20"/>
      <c r="J6" s="6"/>
      <c r="K6" s="18"/>
      <c r="M6" s="12"/>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row>
    <row r="7" spans="1:1025" s="16" customFormat="1" x14ac:dyDescent="0.3">
      <c r="A7" s="6"/>
      <c r="B7" s="19"/>
      <c r="C7" s="17"/>
      <c r="D7" s="17"/>
      <c r="E7" s="20"/>
      <c r="F7" s="20"/>
      <c r="G7" s="20"/>
      <c r="H7" s="20"/>
      <c r="I7" s="20"/>
      <c r="J7" s="6"/>
      <c r="K7" s="18"/>
      <c r="M7" s="12"/>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row>
    <row r="8" spans="1:1025" s="16" customFormat="1" x14ac:dyDescent="0.3">
      <c r="A8" s="6"/>
      <c r="B8" s="19"/>
      <c r="C8" s="17"/>
      <c r="D8" s="25"/>
      <c r="E8" s="6"/>
      <c r="F8" s="6"/>
      <c r="G8" s="6"/>
      <c r="H8" s="6"/>
      <c r="I8" s="6"/>
      <c r="J8" s="6"/>
      <c r="K8" s="18"/>
      <c r="M8" s="12"/>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row>
    <row r="9" spans="1:1025" x14ac:dyDescent="0.3">
      <c r="B9" s="19"/>
      <c r="K9" s="18"/>
    </row>
    <row r="10" spans="1:1025" ht="77.25" customHeight="1" x14ac:dyDescent="0.3">
      <c r="B10" s="19"/>
      <c r="K10" s="18"/>
    </row>
    <row r="11" spans="1:1025" x14ac:dyDescent="0.3">
      <c r="B11" s="19"/>
      <c r="K11" s="18"/>
    </row>
    <row r="12" spans="1:1025" x14ac:dyDescent="0.3">
      <c r="B12" s="19"/>
      <c r="K12" s="18"/>
    </row>
    <row r="13" spans="1:1025" ht="47.25" customHeight="1" x14ac:dyDescent="0.3">
      <c r="B13" s="19"/>
      <c r="K13" s="18"/>
    </row>
    <row r="14" spans="1:1025" x14ac:dyDescent="0.3">
      <c r="B14" s="19"/>
      <c r="K14" s="18"/>
    </row>
    <row r="15" spans="1:1025" x14ac:dyDescent="0.3">
      <c r="B15" s="19"/>
      <c r="K15" s="18"/>
    </row>
    <row r="16" spans="1:1025" x14ac:dyDescent="0.3">
      <c r="B16" s="19"/>
      <c r="K16" s="18"/>
    </row>
    <row r="17" spans="2:11" x14ac:dyDescent="0.3">
      <c r="B17" s="19"/>
      <c r="K17" s="18"/>
    </row>
    <row r="18" spans="2:11" x14ac:dyDescent="0.3">
      <c r="B18" s="19"/>
      <c r="K18" s="18"/>
    </row>
    <row r="19" spans="2:11" x14ac:dyDescent="0.3">
      <c r="B19" s="19"/>
      <c r="K19" s="18"/>
    </row>
    <row r="20" spans="2:11" x14ac:dyDescent="0.3">
      <c r="B20" s="21"/>
      <c r="C20" s="22"/>
      <c r="D20" s="22"/>
      <c r="E20" s="22"/>
      <c r="F20" s="22"/>
      <c r="G20" s="22"/>
      <c r="H20" s="22"/>
      <c r="I20" s="22"/>
      <c r="J20" s="22"/>
      <c r="K20" s="23"/>
    </row>
  </sheetData>
  <sheetProtection algorithmName="SHA-512" hashValue="ySMwYfqIrrGhjJANUYJKMxKXJcbA3UbODVEVB0QFHnvh/vw1xEfOJC9YKmEur5jP2cw6ViMgFTtrQTJRZJQM3Q==" saltValue="27d/4QtLW0ji50pPaGVT6g==" spinCount="100000" sheet="1" objects="1" scenarios="1"/>
  <mergeCells count="2">
    <mergeCell ref="C5:J5"/>
    <mergeCell ref="C4:J4"/>
  </mergeCells>
  <pageMargins left="0.7" right="0.7" top="0.75" bottom="0.75" header="0.51180555555555496" footer="0.51180555555555496"/>
  <pageSetup paperSize="9" firstPageNumber="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CB9AC-DAD8-44E6-BAAB-E5A234683569}">
  <sheetPr>
    <pageSetUpPr fitToPage="1"/>
  </sheetPr>
  <dimension ref="A1:AF42"/>
  <sheetViews>
    <sheetView tabSelected="1" topLeftCell="A14" zoomScale="85" zoomScaleNormal="85" workbookViewId="0">
      <selection activeCell="H15" sqref="H15"/>
    </sheetView>
  </sheetViews>
  <sheetFormatPr defaultColWidth="9.109375" defaultRowHeight="13.2" x14ac:dyDescent="0.25"/>
  <cols>
    <col min="1" max="1" width="16" style="97" customWidth="1"/>
    <col min="2" max="2" width="81.5546875" style="31" customWidth="1"/>
    <col min="3" max="3" width="20.6640625" style="97" customWidth="1"/>
    <col min="4" max="4" width="24" style="31" customWidth="1"/>
    <col min="5" max="5" width="16.33203125" style="31" hidden="1" customWidth="1"/>
    <col min="6" max="7" width="20.6640625" style="31" customWidth="1"/>
    <col min="8" max="8" width="33.33203125" style="97" customWidth="1"/>
    <col min="9" max="9" width="41" style="98" customWidth="1"/>
    <col min="10" max="16384" width="9.109375" style="31"/>
  </cols>
  <sheetData>
    <row r="1" spans="1:32" ht="40.5" customHeight="1" x14ac:dyDescent="0.25">
      <c r="A1" s="102" t="s">
        <v>96</v>
      </c>
      <c r="B1" s="103"/>
      <c r="C1" s="26"/>
      <c r="D1" s="27" t="s">
        <v>0</v>
      </c>
      <c r="E1" s="28"/>
      <c r="F1" s="112" t="s">
        <v>1</v>
      </c>
      <c r="G1" s="112"/>
      <c r="H1" s="113"/>
      <c r="I1" s="29"/>
      <c r="J1" s="30"/>
      <c r="K1" s="30"/>
      <c r="L1" s="30"/>
      <c r="M1" s="30"/>
      <c r="N1" s="30"/>
      <c r="O1" s="30"/>
      <c r="P1" s="30"/>
      <c r="Q1" s="30"/>
      <c r="R1" s="30"/>
      <c r="S1" s="30"/>
      <c r="T1" s="30"/>
      <c r="U1" s="30"/>
      <c r="V1" s="30"/>
      <c r="W1" s="30"/>
      <c r="X1" s="30"/>
      <c r="Y1" s="30"/>
      <c r="Z1" s="30"/>
      <c r="AA1" s="30"/>
      <c r="AB1" s="30"/>
      <c r="AC1" s="30"/>
      <c r="AD1" s="30"/>
      <c r="AE1" s="30"/>
      <c r="AF1" s="30"/>
    </row>
    <row r="2" spans="1:32" s="34" customFormat="1" ht="25.2" customHeight="1" x14ac:dyDescent="0.25">
      <c r="A2" s="125" t="s">
        <v>2</v>
      </c>
      <c r="B2" s="126"/>
      <c r="C2" s="126"/>
      <c r="D2" s="126"/>
      <c r="E2" s="126"/>
      <c r="F2" s="126"/>
      <c r="G2" s="126"/>
      <c r="H2" s="127"/>
      <c r="I2" s="32"/>
      <c r="J2" s="33"/>
      <c r="K2" s="33"/>
      <c r="L2" s="33"/>
      <c r="M2" s="33"/>
      <c r="N2" s="33"/>
      <c r="O2" s="33"/>
      <c r="P2" s="33"/>
      <c r="Q2" s="33"/>
      <c r="R2" s="33"/>
      <c r="S2" s="33"/>
      <c r="T2" s="33"/>
      <c r="U2" s="33"/>
      <c r="V2" s="33"/>
      <c r="W2" s="33"/>
      <c r="X2" s="33"/>
      <c r="Y2" s="33"/>
      <c r="Z2" s="33"/>
      <c r="AA2" s="33"/>
      <c r="AB2" s="33"/>
      <c r="AC2" s="33"/>
      <c r="AD2" s="33"/>
      <c r="AE2" s="33"/>
      <c r="AF2" s="33"/>
    </row>
    <row r="3" spans="1:32" s="34" customFormat="1" ht="25.2" customHeight="1" x14ac:dyDescent="0.25">
      <c r="A3" s="117" t="s">
        <v>52</v>
      </c>
      <c r="B3" s="118"/>
      <c r="C3" s="118"/>
      <c r="D3" s="118"/>
      <c r="E3" s="118"/>
      <c r="F3" s="118"/>
      <c r="G3" s="118"/>
      <c r="H3" s="119"/>
      <c r="I3" s="32"/>
      <c r="J3" s="33"/>
      <c r="K3" s="33"/>
      <c r="L3" s="33"/>
      <c r="M3" s="33"/>
      <c r="N3" s="33"/>
      <c r="O3" s="33"/>
      <c r="P3" s="33"/>
      <c r="Q3" s="33"/>
      <c r="R3" s="33"/>
      <c r="S3" s="33"/>
      <c r="T3" s="33"/>
      <c r="U3" s="33"/>
      <c r="V3" s="33"/>
      <c r="W3" s="33"/>
      <c r="X3" s="33"/>
      <c r="Y3" s="33"/>
      <c r="Z3" s="33"/>
      <c r="AA3" s="33"/>
      <c r="AB3" s="33"/>
      <c r="AC3" s="33"/>
      <c r="AD3" s="33"/>
      <c r="AE3" s="33"/>
      <c r="AF3" s="33"/>
    </row>
    <row r="4" spans="1:32" s="34" customFormat="1" ht="35.25" customHeight="1" x14ac:dyDescent="0.25">
      <c r="A4" s="35" t="s">
        <v>3</v>
      </c>
      <c r="B4" s="36" t="s">
        <v>4</v>
      </c>
      <c r="C4" s="37" t="s">
        <v>5</v>
      </c>
      <c r="D4" s="38" t="s">
        <v>6</v>
      </c>
      <c r="E4" s="39" t="s">
        <v>64</v>
      </c>
      <c r="F4" s="38" t="s">
        <v>7</v>
      </c>
      <c r="G4" s="38" t="s">
        <v>8</v>
      </c>
      <c r="H4" s="38" t="s">
        <v>9</v>
      </c>
      <c r="I4" s="32"/>
      <c r="J4" s="33"/>
      <c r="K4" s="33"/>
      <c r="L4" s="33"/>
      <c r="M4" s="33"/>
      <c r="N4" s="33"/>
      <c r="O4" s="33"/>
      <c r="P4" s="33"/>
      <c r="Q4" s="33"/>
      <c r="R4" s="33"/>
      <c r="S4" s="33"/>
      <c r="T4" s="33"/>
      <c r="U4" s="33"/>
      <c r="V4" s="33"/>
      <c r="W4" s="33"/>
      <c r="X4" s="33"/>
      <c r="Y4" s="33"/>
      <c r="Z4" s="33"/>
      <c r="AA4" s="33"/>
      <c r="AB4" s="33"/>
      <c r="AC4" s="33"/>
      <c r="AD4" s="33"/>
      <c r="AE4" s="33"/>
      <c r="AF4" s="33"/>
    </row>
    <row r="5" spans="1:32" ht="47.4" customHeight="1" x14ac:dyDescent="0.25">
      <c r="A5" s="40" t="s">
        <v>10</v>
      </c>
      <c r="B5" s="41" t="s">
        <v>83</v>
      </c>
      <c r="C5" s="42" t="s">
        <v>11</v>
      </c>
      <c r="D5" s="99"/>
      <c r="E5" s="43">
        <f>IF(D5="Ja",G5,0)</f>
        <v>0</v>
      </c>
      <c r="F5" s="43">
        <f t="shared" ref="F5:F22" si="0">E5</f>
        <v>0</v>
      </c>
      <c r="G5" s="40">
        <v>40</v>
      </c>
      <c r="H5" s="44" t="s">
        <v>65</v>
      </c>
      <c r="I5" s="45"/>
      <c r="J5" s="30"/>
      <c r="K5" s="30"/>
      <c r="L5" s="30"/>
      <c r="M5" s="30"/>
      <c r="N5" s="30"/>
      <c r="O5" s="30"/>
      <c r="P5" s="30"/>
      <c r="Q5" s="30"/>
      <c r="R5" s="30"/>
      <c r="S5" s="30"/>
      <c r="T5" s="30"/>
      <c r="U5" s="30"/>
      <c r="V5" s="30"/>
      <c r="W5" s="30"/>
      <c r="X5" s="30"/>
      <c r="Y5" s="30"/>
      <c r="Z5" s="30"/>
      <c r="AA5" s="30"/>
      <c r="AB5" s="30"/>
      <c r="AC5" s="30"/>
      <c r="AD5" s="30"/>
      <c r="AE5" s="30"/>
      <c r="AF5" s="30"/>
    </row>
    <row r="6" spans="1:32" ht="131.25" customHeight="1" x14ac:dyDescent="0.25">
      <c r="A6" s="46" t="s">
        <v>12</v>
      </c>
      <c r="B6" s="41" t="s">
        <v>93</v>
      </c>
      <c r="C6" s="42" t="s">
        <v>13</v>
      </c>
      <c r="D6" s="99"/>
      <c r="E6" s="43">
        <f>IF(D6="",0,IF(D6&gt;=72,G6,IF(D6=60,0.75*G6,IF(D6=48,0.5*G6,IF(D6=36,0.25*G6,IF(D6=24,0))))))</f>
        <v>0</v>
      </c>
      <c r="F6" s="43">
        <f t="shared" si="0"/>
        <v>0</v>
      </c>
      <c r="G6" s="40">
        <v>40</v>
      </c>
      <c r="H6" s="47" t="s">
        <v>69</v>
      </c>
      <c r="I6" s="45"/>
      <c r="J6" s="30"/>
      <c r="K6" s="30"/>
      <c r="L6" s="30"/>
      <c r="M6" s="30"/>
      <c r="N6" s="30"/>
      <c r="O6" s="30"/>
      <c r="P6" s="30"/>
      <c r="Q6" s="30"/>
      <c r="R6" s="30"/>
      <c r="S6" s="30"/>
      <c r="T6" s="30"/>
      <c r="U6" s="30"/>
      <c r="V6" s="30"/>
      <c r="W6" s="30"/>
      <c r="X6" s="30"/>
      <c r="Y6" s="30"/>
      <c r="Z6" s="30"/>
      <c r="AA6" s="30"/>
      <c r="AB6" s="30"/>
      <c r="AC6" s="30"/>
      <c r="AD6" s="30"/>
      <c r="AE6" s="30"/>
      <c r="AF6" s="30"/>
    </row>
    <row r="7" spans="1:32" ht="131.25" customHeight="1" x14ac:dyDescent="0.25">
      <c r="A7" s="46" t="s">
        <v>14</v>
      </c>
      <c r="B7" s="41" t="s">
        <v>85</v>
      </c>
      <c r="C7" s="42" t="s">
        <v>13</v>
      </c>
      <c r="D7" s="99"/>
      <c r="E7" s="43">
        <f>IF(D7="",0,IF(D7&gt;=72,G7,IF(D7=60,0.75*G7,IF(D7=48,0.5*G7,IF(D7=36,0.25*G7,IF(D7=24,0))))))</f>
        <v>0</v>
      </c>
      <c r="F7" s="43">
        <f t="shared" ref="F7" si="1">E7</f>
        <v>0</v>
      </c>
      <c r="G7" s="40">
        <v>40</v>
      </c>
      <c r="H7" s="47" t="s">
        <v>69</v>
      </c>
      <c r="I7" s="45"/>
      <c r="J7" s="30"/>
      <c r="K7" s="30"/>
      <c r="L7" s="30"/>
      <c r="M7" s="30"/>
      <c r="N7" s="30"/>
      <c r="O7" s="30"/>
      <c r="P7" s="30"/>
      <c r="Q7" s="30"/>
      <c r="R7" s="30"/>
      <c r="S7" s="30"/>
      <c r="T7" s="30"/>
      <c r="U7" s="30"/>
      <c r="V7" s="30"/>
      <c r="W7" s="30"/>
      <c r="X7" s="30"/>
      <c r="Y7" s="30"/>
      <c r="Z7" s="30"/>
      <c r="AA7" s="30"/>
      <c r="AB7" s="30"/>
      <c r="AC7" s="30"/>
      <c r="AD7" s="30"/>
      <c r="AE7" s="30"/>
      <c r="AF7" s="30"/>
    </row>
    <row r="8" spans="1:32" ht="121.5" customHeight="1" x14ac:dyDescent="0.25">
      <c r="A8" s="40" t="s">
        <v>15</v>
      </c>
      <c r="B8" s="41" t="s">
        <v>78</v>
      </c>
      <c r="C8" s="42" t="s">
        <v>13</v>
      </c>
      <c r="D8" s="99"/>
      <c r="E8" s="43">
        <f>IF(D8="",0,IF(D8&gt;=72,G8,IF(D8=60,0.75*G8,IF(D8=48,0.5*G8,IF(D8=36,0.25*G8,IF(D8=24,0))))))</f>
        <v>0</v>
      </c>
      <c r="F8" s="43">
        <f t="shared" si="0"/>
        <v>0</v>
      </c>
      <c r="G8" s="40">
        <v>40</v>
      </c>
      <c r="H8" s="47" t="s">
        <v>70</v>
      </c>
      <c r="I8" s="45"/>
      <c r="J8" s="30"/>
      <c r="K8" s="30"/>
      <c r="L8" s="30"/>
      <c r="M8" s="30"/>
      <c r="N8" s="30"/>
      <c r="O8" s="30"/>
      <c r="P8" s="30"/>
      <c r="Q8" s="30"/>
      <c r="R8" s="30"/>
      <c r="S8" s="30"/>
      <c r="T8" s="30"/>
      <c r="U8" s="30"/>
      <c r="V8" s="30"/>
      <c r="W8" s="30"/>
      <c r="X8" s="30"/>
      <c r="Y8" s="30"/>
      <c r="Z8" s="30"/>
      <c r="AA8" s="30"/>
      <c r="AB8" s="30"/>
      <c r="AC8" s="30"/>
      <c r="AD8" s="30"/>
      <c r="AE8" s="30"/>
      <c r="AF8" s="30"/>
    </row>
    <row r="9" spans="1:32" ht="121.5" customHeight="1" x14ac:dyDescent="0.25">
      <c r="A9" s="40" t="s">
        <v>17</v>
      </c>
      <c r="B9" s="41" t="s">
        <v>84</v>
      </c>
      <c r="C9" s="42" t="s">
        <v>13</v>
      </c>
      <c r="D9" s="99"/>
      <c r="E9" s="43">
        <f>IF(D9="",0,IF(D9&gt;=72,G9,IF(D9=60,0.75*G9,IF(D9=48,0.5*G9,IF(D9=36,0.25*G9,IF(D9=24,0))))))</f>
        <v>0</v>
      </c>
      <c r="F9" s="43">
        <f t="shared" ref="F9" si="2">E9</f>
        <v>0</v>
      </c>
      <c r="G9" s="40">
        <v>40</v>
      </c>
      <c r="H9" s="47" t="s">
        <v>69</v>
      </c>
      <c r="I9" s="45"/>
      <c r="J9" s="30"/>
      <c r="K9" s="30"/>
      <c r="L9" s="30"/>
      <c r="M9" s="30"/>
      <c r="N9" s="30"/>
      <c r="O9" s="30"/>
      <c r="P9" s="30"/>
      <c r="Q9" s="30"/>
      <c r="R9" s="30"/>
      <c r="S9" s="30"/>
      <c r="T9" s="30"/>
      <c r="U9" s="30"/>
      <c r="V9" s="30"/>
      <c r="W9" s="30"/>
      <c r="X9" s="30"/>
      <c r="Y9" s="30"/>
      <c r="Z9" s="30"/>
      <c r="AA9" s="30"/>
      <c r="AB9" s="30"/>
      <c r="AC9" s="30"/>
      <c r="AD9" s="30"/>
      <c r="AE9" s="30"/>
      <c r="AF9" s="30"/>
    </row>
    <row r="10" spans="1:32" ht="47.4" customHeight="1" x14ac:dyDescent="0.25">
      <c r="A10" s="40" t="s">
        <v>18</v>
      </c>
      <c r="B10" s="48" t="s">
        <v>16</v>
      </c>
      <c r="C10" s="42" t="s">
        <v>11</v>
      </c>
      <c r="D10" s="99"/>
      <c r="E10" s="43">
        <f>IF(D10="Ja",G10,0)</f>
        <v>0</v>
      </c>
      <c r="F10" s="43">
        <f t="shared" si="0"/>
        <v>0</v>
      </c>
      <c r="G10" s="40">
        <v>20</v>
      </c>
      <c r="H10" s="44" t="s">
        <v>51</v>
      </c>
      <c r="I10" s="45"/>
      <c r="J10" s="30"/>
      <c r="K10" s="30"/>
      <c r="L10" s="30"/>
      <c r="M10" s="30"/>
      <c r="N10" s="30"/>
      <c r="O10" s="30"/>
      <c r="P10" s="30"/>
      <c r="Q10" s="30"/>
      <c r="R10" s="30"/>
      <c r="S10" s="30"/>
      <c r="T10" s="30"/>
      <c r="U10" s="30"/>
      <c r="V10" s="30"/>
      <c r="W10" s="30"/>
      <c r="X10" s="30"/>
      <c r="Y10" s="30"/>
      <c r="Z10" s="30"/>
      <c r="AA10" s="30"/>
      <c r="AB10" s="30"/>
      <c r="AC10" s="30"/>
      <c r="AD10" s="30"/>
      <c r="AE10" s="30"/>
      <c r="AF10" s="30"/>
    </row>
    <row r="11" spans="1:32" ht="91.5" customHeight="1" x14ac:dyDescent="0.25">
      <c r="A11" s="40" t="s">
        <v>19</v>
      </c>
      <c r="B11" s="41" t="s">
        <v>71</v>
      </c>
      <c r="C11" s="42" t="s">
        <v>11</v>
      </c>
      <c r="D11" s="99"/>
      <c r="E11" s="43">
        <f>IF(D11="Ja",G11,0)</f>
        <v>0</v>
      </c>
      <c r="F11" s="43">
        <f t="shared" si="0"/>
        <v>0</v>
      </c>
      <c r="G11" s="40">
        <v>20</v>
      </c>
      <c r="H11" s="44" t="s">
        <v>51</v>
      </c>
      <c r="I11" s="45"/>
      <c r="J11" s="30"/>
      <c r="K11" s="30"/>
      <c r="L11" s="30"/>
      <c r="M11" s="30"/>
      <c r="N11" s="30"/>
      <c r="O11" s="30"/>
      <c r="P11" s="30"/>
      <c r="Q11" s="30"/>
      <c r="R11" s="30"/>
      <c r="S11" s="30"/>
      <c r="T11" s="30"/>
      <c r="U11" s="30"/>
      <c r="V11" s="30"/>
      <c r="W11" s="30"/>
      <c r="X11" s="30"/>
      <c r="Y11" s="30"/>
      <c r="Z11" s="30"/>
      <c r="AA11" s="30"/>
      <c r="AB11" s="30"/>
      <c r="AC11" s="30"/>
      <c r="AD11" s="30"/>
      <c r="AE11" s="30"/>
      <c r="AF11" s="30"/>
    </row>
    <row r="12" spans="1:32" ht="84.6" customHeight="1" x14ac:dyDescent="0.25">
      <c r="A12" s="40" t="s">
        <v>22</v>
      </c>
      <c r="B12" s="41" t="s">
        <v>72</v>
      </c>
      <c r="C12" s="42" t="s">
        <v>11</v>
      </c>
      <c r="D12" s="99"/>
      <c r="E12" s="43">
        <f>IF(D12="Ja",G12,0)</f>
        <v>0</v>
      </c>
      <c r="F12" s="43">
        <f t="shared" ref="F12" si="3">E12</f>
        <v>0</v>
      </c>
      <c r="G12" s="40">
        <v>20</v>
      </c>
      <c r="H12" s="44" t="s">
        <v>51</v>
      </c>
      <c r="I12" s="45"/>
      <c r="J12" s="30"/>
      <c r="K12" s="30"/>
      <c r="L12" s="30"/>
      <c r="M12" s="30"/>
      <c r="N12" s="30"/>
      <c r="O12" s="30"/>
      <c r="P12" s="30"/>
      <c r="Q12" s="30"/>
      <c r="R12" s="30"/>
      <c r="S12" s="30"/>
      <c r="T12" s="30"/>
      <c r="U12" s="30"/>
      <c r="V12" s="30"/>
      <c r="W12" s="30"/>
      <c r="X12" s="30"/>
      <c r="Y12" s="30"/>
      <c r="Z12" s="30"/>
      <c r="AA12" s="30"/>
      <c r="AB12" s="30"/>
      <c r="AC12" s="30"/>
      <c r="AD12" s="30"/>
      <c r="AE12" s="30"/>
      <c r="AF12" s="30"/>
    </row>
    <row r="13" spans="1:32" ht="48.6" customHeight="1" x14ac:dyDescent="0.25">
      <c r="A13" s="40" t="s">
        <v>24</v>
      </c>
      <c r="B13" s="41" t="s">
        <v>73</v>
      </c>
      <c r="C13" s="42" t="s">
        <v>11</v>
      </c>
      <c r="D13" s="99"/>
      <c r="E13" s="43">
        <f>IF(D13="Ja",G13,0)</f>
        <v>0</v>
      </c>
      <c r="F13" s="43">
        <f t="shared" si="0"/>
        <v>0</v>
      </c>
      <c r="G13" s="40">
        <v>20</v>
      </c>
      <c r="H13" s="44" t="s">
        <v>51</v>
      </c>
      <c r="I13" s="45"/>
      <c r="J13" s="30"/>
      <c r="K13" s="30"/>
      <c r="L13" s="30"/>
      <c r="M13" s="30"/>
      <c r="N13" s="30"/>
      <c r="O13" s="30"/>
      <c r="P13" s="30"/>
      <c r="Q13" s="30"/>
      <c r="R13" s="30"/>
      <c r="S13" s="30"/>
      <c r="T13" s="30"/>
      <c r="U13" s="30"/>
      <c r="V13" s="30"/>
      <c r="W13" s="30"/>
      <c r="X13" s="30"/>
      <c r="Y13" s="30"/>
      <c r="Z13" s="30"/>
      <c r="AA13" s="30"/>
      <c r="AB13" s="30"/>
      <c r="AC13" s="30"/>
      <c r="AD13" s="30"/>
      <c r="AE13" s="30"/>
      <c r="AF13" s="30"/>
    </row>
    <row r="14" spans="1:32" ht="75" customHeight="1" x14ac:dyDescent="0.25">
      <c r="A14" s="40" t="s">
        <v>28</v>
      </c>
      <c r="B14" s="49" t="s">
        <v>20</v>
      </c>
      <c r="C14" s="42" t="s">
        <v>21</v>
      </c>
      <c r="D14" s="99"/>
      <c r="E14" s="43">
        <f>IF(D14="",0,IF(D14&gt;=12,G14,IF(D14&gt;=10,0.75*G14,IF(D14&gt;=7,0.5*G14,IF(D14=6,"0")))))</f>
        <v>0</v>
      </c>
      <c r="F14" s="43">
        <f t="shared" si="0"/>
        <v>0</v>
      </c>
      <c r="G14" s="40">
        <v>20</v>
      </c>
      <c r="H14" s="50" t="s">
        <v>66</v>
      </c>
      <c r="I14" s="45"/>
      <c r="J14" s="30"/>
      <c r="K14" s="30"/>
      <c r="L14" s="30"/>
      <c r="M14" s="30"/>
      <c r="N14" s="30"/>
      <c r="O14" s="30"/>
      <c r="P14" s="30"/>
      <c r="Q14" s="30"/>
      <c r="R14" s="30"/>
      <c r="S14" s="30"/>
      <c r="T14" s="30"/>
      <c r="U14" s="30"/>
      <c r="V14" s="30"/>
      <c r="W14" s="30"/>
      <c r="X14" s="30"/>
      <c r="Y14" s="30"/>
      <c r="Z14" s="30"/>
      <c r="AA14" s="30"/>
      <c r="AB14" s="30"/>
      <c r="AC14" s="30"/>
      <c r="AD14" s="30"/>
      <c r="AE14" s="30"/>
      <c r="AF14" s="30"/>
    </row>
    <row r="15" spans="1:32" ht="142.5" customHeight="1" x14ac:dyDescent="0.25">
      <c r="A15" s="40" t="s">
        <v>30</v>
      </c>
      <c r="B15" s="48" t="s">
        <v>74</v>
      </c>
      <c r="C15" s="51" t="s">
        <v>23</v>
      </c>
      <c r="D15" s="99"/>
      <c r="E15" s="43">
        <f>IF(D15="",0,IF(D15&lt;=14,G15,IF(D15&lt;=29,0.75*G15,IF(D15&lt;=44,0.5*G15,IF(D15&lt;=59,0.25*G15,IF(D15&lt;=60,"0"))))))</f>
        <v>0</v>
      </c>
      <c r="F15" s="43">
        <f t="shared" si="0"/>
        <v>0</v>
      </c>
      <c r="G15" s="40">
        <v>40</v>
      </c>
      <c r="H15" s="52" t="s">
        <v>75</v>
      </c>
      <c r="I15" s="53"/>
      <c r="J15" s="30"/>
      <c r="K15" s="30"/>
      <c r="L15" s="30"/>
      <c r="M15" s="30"/>
      <c r="N15" s="30"/>
      <c r="O15" s="30"/>
      <c r="P15" s="30"/>
      <c r="Q15" s="30"/>
      <c r="R15" s="30"/>
      <c r="S15" s="30"/>
      <c r="T15" s="30"/>
      <c r="U15" s="30"/>
      <c r="V15" s="30"/>
      <c r="W15" s="30"/>
      <c r="X15" s="30"/>
      <c r="Y15" s="30"/>
      <c r="Z15" s="30"/>
      <c r="AA15" s="30"/>
      <c r="AB15" s="30"/>
      <c r="AC15" s="30"/>
      <c r="AD15" s="30"/>
      <c r="AE15" s="30"/>
      <c r="AF15" s="30"/>
    </row>
    <row r="16" spans="1:32" ht="81.75" customHeight="1" x14ac:dyDescent="0.25">
      <c r="A16" s="106" t="s">
        <v>31</v>
      </c>
      <c r="B16" s="109" t="s">
        <v>80</v>
      </c>
      <c r="C16" s="55" t="s">
        <v>25</v>
      </c>
      <c r="D16" s="100"/>
      <c r="E16" s="43">
        <f>IF(D16="",0,IF(D16="-2 en +2 ","0",IF(D16="-1 en +1 ",0.5*G16,IF(D16="0",G16))))</f>
        <v>0</v>
      </c>
      <c r="F16" s="43">
        <f t="shared" si="0"/>
        <v>0</v>
      </c>
      <c r="G16" s="44">
        <v>15</v>
      </c>
      <c r="H16" s="52" t="s">
        <v>76</v>
      </c>
      <c r="I16" s="45"/>
      <c r="J16" s="30"/>
      <c r="K16" s="30"/>
      <c r="L16" s="30"/>
      <c r="M16" s="30"/>
      <c r="N16" s="30"/>
      <c r="O16" s="30"/>
      <c r="P16" s="30"/>
      <c r="Q16" s="30"/>
      <c r="R16" s="30"/>
      <c r="S16" s="30"/>
      <c r="T16" s="30"/>
      <c r="U16" s="30"/>
      <c r="V16" s="30"/>
      <c r="W16" s="30"/>
      <c r="X16" s="30"/>
      <c r="Y16" s="30"/>
      <c r="Z16" s="30"/>
      <c r="AA16" s="30"/>
      <c r="AB16" s="30"/>
      <c r="AC16" s="30"/>
      <c r="AD16" s="30"/>
      <c r="AE16" s="30"/>
      <c r="AF16" s="30"/>
    </row>
    <row r="17" spans="1:32" ht="72.75" customHeight="1" x14ac:dyDescent="0.25">
      <c r="A17" s="107"/>
      <c r="B17" s="110"/>
      <c r="C17" s="55" t="s">
        <v>26</v>
      </c>
      <c r="D17" s="100"/>
      <c r="E17" s="43">
        <f>IF(D17="",0,IF(D17="-4 en +4 ","0",IF(D17="-3 en +3 ",0.5*G17,IF(D17="-2 en +2",G17))))</f>
        <v>0</v>
      </c>
      <c r="F17" s="43">
        <f t="shared" si="0"/>
        <v>0</v>
      </c>
      <c r="G17" s="44">
        <v>15</v>
      </c>
      <c r="H17" s="52" t="s">
        <v>94</v>
      </c>
      <c r="I17" s="45"/>
      <c r="J17" s="30"/>
      <c r="K17" s="30"/>
      <c r="L17" s="30"/>
      <c r="M17" s="30"/>
      <c r="N17" s="30"/>
      <c r="O17" s="30"/>
      <c r="P17" s="30"/>
      <c r="Q17" s="30"/>
      <c r="R17" s="30"/>
      <c r="S17" s="30"/>
      <c r="T17" s="30"/>
      <c r="U17" s="30"/>
      <c r="V17" s="30"/>
      <c r="W17" s="30"/>
      <c r="X17" s="30"/>
      <c r="Y17" s="30"/>
      <c r="Z17" s="30"/>
      <c r="AA17" s="30"/>
      <c r="AB17" s="30"/>
      <c r="AC17" s="30"/>
      <c r="AD17" s="30"/>
      <c r="AE17" s="30"/>
      <c r="AF17" s="30"/>
    </row>
    <row r="18" spans="1:32" ht="81.75" customHeight="1" x14ac:dyDescent="0.25">
      <c r="A18" s="108"/>
      <c r="B18" s="111"/>
      <c r="C18" s="55" t="s">
        <v>27</v>
      </c>
      <c r="D18" s="100"/>
      <c r="E18" s="43">
        <f>IF(D18="",0,IF(D18="-0,4 en +0,4 ","0",IF(D18="-0,3 en +0,3 ",0.5*G18,IF(D18="-0,2 en +0,2",G18))))</f>
        <v>0</v>
      </c>
      <c r="F18" s="43">
        <f t="shared" si="0"/>
        <v>0</v>
      </c>
      <c r="G18" s="44">
        <v>15</v>
      </c>
      <c r="H18" s="52" t="s">
        <v>95</v>
      </c>
      <c r="I18" s="45"/>
      <c r="J18" s="30"/>
      <c r="K18" s="30"/>
      <c r="L18" s="30"/>
      <c r="M18" s="30"/>
      <c r="N18" s="30"/>
      <c r="O18" s="30"/>
      <c r="P18" s="30"/>
      <c r="Q18" s="30"/>
      <c r="R18" s="30"/>
      <c r="S18" s="30"/>
      <c r="T18" s="30"/>
      <c r="U18" s="30"/>
      <c r="V18" s="30"/>
      <c r="W18" s="30"/>
      <c r="X18" s="30"/>
      <c r="Y18" s="30"/>
      <c r="Z18" s="30"/>
      <c r="AA18" s="30"/>
      <c r="AB18" s="30"/>
      <c r="AC18" s="30"/>
      <c r="AD18" s="30"/>
      <c r="AE18" s="30"/>
      <c r="AF18" s="30"/>
    </row>
    <row r="19" spans="1:32" ht="117.75" customHeight="1" x14ac:dyDescent="0.25">
      <c r="A19" s="40" t="s">
        <v>33</v>
      </c>
      <c r="B19" s="49" t="s">
        <v>81</v>
      </c>
      <c r="C19" s="55" t="s">
        <v>29</v>
      </c>
      <c r="D19" s="100"/>
      <c r="E19" s="43">
        <f>IF(D19="",0,IF(D19="-0,5 en +0,5 ","0",IF(D19="-0,4 en +0,4 ",0.25*G19,IF(D19="-0,3 en +0,3 ",0.5*G19,IF(D19="-0,2 en +0,2 ",0.75*G19,IF(D19="-0,1 en 0 en +0,1",1*G19,IF(D19="0",G19)))))))</f>
        <v>0</v>
      </c>
      <c r="F19" s="43">
        <f t="shared" si="0"/>
        <v>0</v>
      </c>
      <c r="G19" s="40">
        <v>40</v>
      </c>
      <c r="H19" s="58" t="s">
        <v>77</v>
      </c>
      <c r="I19" s="45"/>
      <c r="J19" s="30"/>
      <c r="K19" s="30"/>
      <c r="L19" s="30"/>
      <c r="M19" s="30"/>
      <c r="N19" s="30"/>
      <c r="O19" s="30"/>
      <c r="P19" s="30"/>
      <c r="Q19" s="30"/>
      <c r="R19" s="30"/>
      <c r="S19" s="30"/>
      <c r="T19" s="30"/>
      <c r="U19" s="30"/>
      <c r="V19" s="30"/>
      <c r="W19" s="30"/>
      <c r="X19" s="30"/>
      <c r="Y19" s="30"/>
      <c r="Z19" s="30"/>
      <c r="AA19" s="30"/>
      <c r="AB19" s="30"/>
      <c r="AC19" s="30"/>
      <c r="AD19" s="30"/>
      <c r="AE19" s="30"/>
      <c r="AF19" s="30"/>
    </row>
    <row r="20" spans="1:32" ht="120.75" customHeight="1" x14ac:dyDescent="0.25">
      <c r="A20" s="40" t="s">
        <v>37</v>
      </c>
      <c r="B20" s="48" t="s">
        <v>79</v>
      </c>
      <c r="C20" s="55" t="s">
        <v>29</v>
      </c>
      <c r="D20" s="100"/>
      <c r="E20" s="43">
        <f>IF(D20="",0,IF(D20="-3 en +2 ","0",IF(D20="-2 en +1 ",0.5*G20,IF(D20="0",G20))))</f>
        <v>0</v>
      </c>
      <c r="F20" s="43">
        <f t="shared" si="0"/>
        <v>0</v>
      </c>
      <c r="G20" s="40">
        <v>40</v>
      </c>
      <c r="H20" s="52" t="s">
        <v>89</v>
      </c>
      <c r="I20" s="53"/>
      <c r="J20" s="30"/>
      <c r="K20" s="30"/>
      <c r="L20" s="30"/>
      <c r="M20" s="30"/>
      <c r="N20" s="30"/>
      <c r="O20" s="30"/>
      <c r="P20" s="30"/>
      <c r="Q20" s="30"/>
      <c r="R20" s="30"/>
      <c r="S20" s="30"/>
      <c r="T20" s="30"/>
      <c r="U20" s="30"/>
      <c r="V20" s="30"/>
      <c r="W20" s="30"/>
      <c r="X20" s="30"/>
      <c r="Y20" s="30"/>
      <c r="Z20" s="30"/>
      <c r="AA20" s="30"/>
      <c r="AB20" s="30"/>
      <c r="AC20" s="30"/>
      <c r="AD20" s="30"/>
      <c r="AE20" s="30"/>
      <c r="AF20" s="30"/>
    </row>
    <row r="21" spans="1:32" ht="148.5" customHeight="1" x14ac:dyDescent="0.25">
      <c r="A21" s="40" t="s">
        <v>38</v>
      </c>
      <c r="B21" s="49" t="s">
        <v>32</v>
      </c>
      <c r="C21" s="54" t="s">
        <v>23</v>
      </c>
      <c r="D21" s="99"/>
      <c r="E21" s="43">
        <f>IF(D21="",0,IF(D21&lt;=15,G21,IF(D21&lt;=20,0.75*G21,IF(D21&lt;=25,0.5*G21,IF(D21&lt;=29,0.25*G21,IF(D21&lt;=30,"0"))))))</f>
        <v>0</v>
      </c>
      <c r="F21" s="43">
        <f t="shared" si="0"/>
        <v>0</v>
      </c>
      <c r="G21" s="40">
        <v>40</v>
      </c>
      <c r="H21" s="52" t="s">
        <v>67</v>
      </c>
      <c r="I21" s="45"/>
      <c r="J21" s="30"/>
      <c r="K21" s="30"/>
      <c r="L21" s="30"/>
      <c r="M21" s="30"/>
      <c r="N21" s="30"/>
      <c r="O21" s="30"/>
      <c r="P21" s="30"/>
      <c r="Q21" s="30"/>
      <c r="R21" s="30"/>
      <c r="S21" s="30"/>
      <c r="T21" s="30"/>
      <c r="U21" s="30"/>
      <c r="V21" s="30"/>
      <c r="W21" s="30"/>
      <c r="X21" s="30"/>
      <c r="Y21" s="30"/>
      <c r="Z21" s="30"/>
      <c r="AA21" s="30"/>
      <c r="AB21" s="30"/>
      <c r="AC21" s="30"/>
      <c r="AD21" s="30"/>
      <c r="AE21" s="30"/>
      <c r="AF21" s="30"/>
    </row>
    <row r="22" spans="1:32" ht="55.5" customHeight="1" x14ac:dyDescent="0.25">
      <c r="A22" s="40" t="s">
        <v>39</v>
      </c>
      <c r="B22" s="48" t="s">
        <v>34</v>
      </c>
      <c r="C22" s="54" t="s">
        <v>35</v>
      </c>
      <c r="D22" s="99"/>
      <c r="E22" s="59">
        <f>IF(D22="",0,IF(D22=3,"0",IF(D22=2,G22,IF(D22=1,G22))))</f>
        <v>0</v>
      </c>
      <c r="F22" s="43">
        <f t="shared" si="0"/>
        <v>0</v>
      </c>
      <c r="G22" s="40">
        <v>20</v>
      </c>
      <c r="H22" s="60" t="s">
        <v>68</v>
      </c>
      <c r="I22" s="45"/>
      <c r="J22" s="30"/>
      <c r="K22" s="30"/>
      <c r="L22" s="30"/>
      <c r="M22" s="30"/>
      <c r="N22" s="30"/>
      <c r="O22" s="30"/>
      <c r="P22" s="30"/>
      <c r="Q22" s="30"/>
      <c r="R22" s="30"/>
      <c r="S22" s="30"/>
      <c r="T22" s="30"/>
      <c r="U22" s="30"/>
      <c r="V22" s="30"/>
      <c r="W22" s="30"/>
      <c r="X22" s="30"/>
      <c r="Y22" s="30"/>
      <c r="Z22" s="30"/>
      <c r="AA22" s="30"/>
      <c r="AB22" s="30"/>
      <c r="AC22" s="30"/>
      <c r="AD22" s="30"/>
      <c r="AE22" s="30"/>
      <c r="AF22" s="30"/>
    </row>
    <row r="23" spans="1:32" s="64" customFormat="1" ht="51" customHeight="1" thickBot="1" x14ac:dyDescent="0.3">
      <c r="A23" s="114" t="s">
        <v>55</v>
      </c>
      <c r="B23" s="115"/>
      <c r="C23" s="115"/>
      <c r="D23" s="115"/>
      <c r="E23" s="115"/>
      <c r="F23" s="116"/>
      <c r="G23" s="61">
        <f>SUM(G5:G22)</f>
        <v>525</v>
      </c>
      <c r="H23" s="62"/>
      <c r="I23" s="32"/>
      <c r="J23" s="63"/>
      <c r="K23" s="63"/>
      <c r="L23" s="63"/>
      <c r="M23" s="63"/>
      <c r="N23" s="63"/>
      <c r="O23" s="63"/>
      <c r="P23" s="63"/>
      <c r="Q23" s="63"/>
      <c r="R23" s="63"/>
      <c r="S23" s="63"/>
      <c r="T23" s="63"/>
      <c r="U23" s="63"/>
      <c r="V23" s="63"/>
      <c r="W23" s="63"/>
      <c r="X23" s="63"/>
      <c r="Y23" s="63"/>
      <c r="Z23" s="63"/>
      <c r="AA23" s="63"/>
      <c r="AB23" s="63"/>
      <c r="AC23" s="63"/>
      <c r="AD23" s="63"/>
      <c r="AE23" s="63"/>
      <c r="AF23" s="63"/>
    </row>
    <row r="24" spans="1:32" s="69" customFormat="1" ht="30" customHeight="1" thickBot="1" x14ac:dyDescent="0.3">
      <c r="A24" s="123" t="s">
        <v>56</v>
      </c>
      <c r="B24" s="124"/>
      <c r="C24" s="124"/>
      <c r="D24" s="124"/>
      <c r="E24" s="65"/>
      <c r="F24" s="66">
        <f>SUM(F5:F22)</f>
        <v>0</v>
      </c>
      <c r="G24" s="137"/>
      <c r="H24" s="137"/>
      <c r="I24" s="67"/>
      <c r="J24" s="68"/>
      <c r="K24" s="68"/>
      <c r="L24" s="68"/>
      <c r="M24" s="68"/>
      <c r="N24" s="68"/>
      <c r="O24" s="68"/>
      <c r="P24" s="68"/>
      <c r="Q24" s="68"/>
      <c r="R24" s="68"/>
      <c r="S24" s="68"/>
      <c r="T24" s="68"/>
      <c r="U24" s="68"/>
      <c r="V24" s="68"/>
      <c r="W24" s="68"/>
      <c r="X24" s="68"/>
      <c r="Y24" s="68"/>
      <c r="Z24" s="68"/>
      <c r="AA24" s="68"/>
      <c r="AB24" s="68"/>
      <c r="AC24" s="68"/>
      <c r="AD24" s="68"/>
      <c r="AE24" s="68"/>
      <c r="AF24" s="68"/>
    </row>
    <row r="25" spans="1:32" ht="30" customHeight="1" x14ac:dyDescent="0.25">
      <c r="A25" s="120"/>
      <c r="B25" s="121"/>
      <c r="C25" s="121"/>
      <c r="D25" s="121"/>
      <c r="E25" s="121"/>
      <c r="F25" s="122"/>
      <c r="G25" s="70"/>
      <c r="H25" s="71"/>
      <c r="I25" s="45"/>
      <c r="J25" s="30"/>
      <c r="K25" s="30"/>
      <c r="L25" s="30"/>
      <c r="M25" s="30"/>
      <c r="N25" s="30"/>
      <c r="O25" s="30"/>
      <c r="P25" s="30"/>
      <c r="Q25" s="30"/>
      <c r="R25" s="30"/>
      <c r="S25" s="30"/>
      <c r="T25" s="30"/>
      <c r="U25" s="30"/>
      <c r="V25" s="30"/>
      <c r="W25" s="30"/>
      <c r="X25" s="30"/>
      <c r="Y25" s="30"/>
      <c r="Z25" s="30"/>
      <c r="AA25" s="30"/>
      <c r="AB25" s="30"/>
      <c r="AC25" s="30"/>
      <c r="AD25" s="30"/>
      <c r="AE25" s="30"/>
      <c r="AF25" s="30"/>
    </row>
    <row r="26" spans="1:32" s="64" customFormat="1" ht="34.5" customHeight="1" x14ac:dyDescent="0.25">
      <c r="A26" s="150" t="s">
        <v>53</v>
      </c>
      <c r="B26" s="151"/>
      <c r="C26" s="151"/>
      <c r="D26" s="151"/>
      <c r="E26" s="151"/>
      <c r="F26" s="152"/>
      <c r="G26" s="38" t="s">
        <v>8</v>
      </c>
      <c r="H26" s="38" t="s">
        <v>36</v>
      </c>
      <c r="I26" s="32"/>
      <c r="J26" s="63"/>
      <c r="K26" s="63"/>
      <c r="L26" s="63"/>
      <c r="M26" s="63"/>
      <c r="N26" s="63"/>
      <c r="O26" s="63"/>
      <c r="P26" s="63"/>
      <c r="Q26" s="63"/>
      <c r="R26" s="63"/>
      <c r="S26" s="63"/>
      <c r="T26" s="63"/>
      <c r="U26" s="63"/>
      <c r="V26" s="63"/>
      <c r="W26" s="63"/>
      <c r="X26" s="63"/>
      <c r="Y26" s="63"/>
      <c r="Z26" s="63"/>
      <c r="AA26" s="63"/>
      <c r="AB26" s="63"/>
      <c r="AC26" s="63"/>
      <c r="AD26" s="63"/>
      <c r="AE26" s="63"/>
      <c r="AF26" s="63"/>
    </row>
    <row r="27" spans="1:32" ht="121.5" customHeight="1" x14ac:dyDescent="0.25">
      <c r="A27" s="40" t="s">
        <v>41</v>
      </c>
      <c r="B27" s="132" t="s">
        <v>90</v>
      </c>
      <c r="C27" s="133"/>
      <c r="D27" s="133"/>
      <c r="E27" s="133"/>
      <c r="F27" s="134"/>
      <c r="G27" s="44">
        <v>40</v>
      </c>
      <c r="H27" s="60" t="s">
        <v>87</v>
      </c>
      <c r="I27" s="45"/>
      <c r="J27" s="30"/>
      <c r="K27" s="30"/>
      <c r="L27" s="30"/>
      <c r="M27" s="30"/>
      <c r="N27" s="30"/>
      <c r="O27" s="30"/>
      <c r="P27" s="30"/>
      <c r="Q27" s="30"/>
      <c r="R27" s="30"/>
      <c r="S27" s="30"/>
      <c r="T27" s="30"/>
      <c r="U27" s="30"/>
      <c r="V27" s="30"/>
      <c r="W27" s="30"/>
      <c r="X27" s="30"/>
      <c r="Y27" s="30"/>
      <c r="Z27" s="30"/>
      <c r="AA27" s="30"/>
      <c r="AB27" s="30"/>
      <c r="AC27" s="30"/>
      <c r="AD27" s="30"/>
      <c r="AE27" s="30"/>
      <c r="AF27" s="30"/>
    </row>
    <row r="28" spans="1:32" ht="183" customHeight="1" x14ac:dyDescent="0.25">
      <c r="A28" s="40" t="s">
        <v>43</v>
      </c>
      <c r="B28" s="132" t="s">
        <v>91</v>
      </c>
      <c r="C28" s="133"/>
      <c r="D28" s="133"/>
      <c r="E28" s="133"/>
      <c r="F28" s="134"/>
      <c r="G28" s="44">
        <v>15</v>
      </c>
      <c r="H28" s="60" t="s">
        <v>88</v>
      </c>
      <c r="I28" s="45"/>
      <c r="J28" s="30"/>
      <c r="K28" s="30"/>
      <c r="L28" s="30"/>
      <c r="M28" s="30"/>
      <c r="N28" s="30"/>
      <c r="O28" s="30"/>
      <c r="P28" s="30"/>
      <c r="Q28" s="30"/>
      <c r="R28" s="30"/>
      <c r="S28" s="30"/>
      <c r="T28" s="30"/>
      <c r="U28" s="30"/>
      <c r="V28" s="30"/>
      <c r="W28" s="30"/>
      <c r="X28" s="30"/>
      <c r="Y28" s="30"/>
      <c r="Z28" s="30"/>
      <c r="AA28" s="30"/>
      <c r="AB28" s="30"/>
      <c r="AC28" s="30"/>
      <c r="AD28" s="30"/>
      <c r="AE28" s="30"/>
      <c r="AF28" s="30"/>
    </row>
    <row r="29" spans="1:32" ht="171" customHeight="1" x14ac:dyDescent="0.25">
      <c r="A29" s="40" t="s">
        <v>54</v>
      </c>
      <c r="B29" s="132" t="s">
        <v>92</v>
      </c>
      <c r="C29" s="133"/>
      <c r="D29" s="133"/>
      <c r="E29" s="133"/>
      <c r="F29" s="134"/>
      <c r="G29" s="44">
        <v>20</v>
      </c>
      <c r="H29" s="60" t="s">
        <v>87</v>
      </c>
      <c r="I29" s="45"/>
      <c r="J29" s="30"/>
      <c r="K29" s="30"/>
      <c r="L29" s="30"/>
      <c r="M29" s="30"/>
      <c r="N29" s="30"/>
      <c r="O29" s="30"/>
      <c r="P29" s="30"/>
      <c r="Q29" s="30"/>
      <c r="R29" s="30"/>
      <c r="S29" s="30"/>
      <c r="T29" s="30"/>
      <c r="U29" s="30"/>
      <c r="V29" s="30"/>
      <c r="W29" s="30"/>
      <c r="X29" s="30"/>
      <c r="Y29" s="30"/>
      <c r="Z29" s="30"/>
      <c r="AA29" s="30"/>
      <c r="AB29" s="30"/>
      <c r="AC29" s="30"/>
      <c r="AD29" s="30"/>
      <c r="AE29" s="30"/>
      <c r="AF29" s="30"/>
    </row>
    <row r="30" spans="1:32" s="64" customFormat="1" ht="58.5" customHeight="1" x14ac:dyDescent="0.25">
      <c r="A30" s="129" t="s">
        <v>60</v>
      </c>
      <c r="B30" s="130"/>
      <c r="C30" s="130"/>
      <c r="D30" s="130"/>
      <c r="E30" s="130"/>
      <c r="F30" s="131"/>
      <c r="G30" s="72">
        <f>SUM(G27:G29)</f>
        <v>75</v>
      </c>
      <c r="H30" s="73"/>
      <c r="I30" s="32"/>
      <c r="J30" s="63"/>
      <c r="K30" s="63"/>
      <c r="L30" s="63"/>
      <c r="M30" s="63"/>
      <c r="N30" s="63"/>
      <c r="O30" s="63"/>
      <c r="P30" s="63"/>
      <c r="Q30" s="63"/>
      <c r="R30" s="63"/>
      <c r="S30" s="63"/>
      <c r="T30" s="63"/>
      <c r="U30" s="63"/>
      <c r="V30" s="63"/>
      <c r="W30" s="63"/>
      <c r="X30" s="63"/>
      <c r="Y30" s="63"/>
      <c r="Z30" s="63"/>
      <c r="AA30" s="63"/>
      <c r="AB30" s="63"/>
      <c r="AC30" s="63"/>
      <c r="AD30" s="63"/>
      <c r="AE30" s="63"/>
      <c r="AF30" s="63"/>
    </row>
    <row r="31" spans="1:32" ht="30" customHeight="1" x14ac:dyDescent="0.25">
      <c r="A31" s="74"/>
      <c r="B31" s="75"/>
      <c r="C31" s="76"/>
      <c r="D31" s="77"/>
      <c r="E31" s="78"/>
      <c r="F31" s="78"/>
      <c r="G31" s="79"/>
      <c r="H31" s="77"/>
      <c r="I31" s="45"/>
      <c r="J31" s="30"/>
      <c r="K31" s="30"/>
      <c r="L31" s="30"/>
      <c r="M31" s="30"/>
      <c r="N31" s="30"/>
      <c r="O31" s="30"/>
      <c r="P31" s="30"/>
      <c r="Q31" s="30"/>
      <c r="R31" s="30"/>
      <c r="S31" s="30"/>
      <c r="T31" s="30"/>
      <c r="U31" s="30"/>
      <c r="V31" s="30"/>
      <c r="W31" s="30"/>
      <c r="X31" s="30"/>
      <c r="Y31" s="30"/>
      <c r="Z31" s="30"/>
      <c r="AA31" s="30"/>
      <c r="AB31" s="30"/>
      <c r="AC31" s="30"/>
      <c r="AD31" s="30"/>
      <c r="AE31" s="30"/>
      <c r="AF31" s="30"/>
    </row>
    <row r="32" spans="1:32" s="81" customFormat="1" ht="25.2" customHeight="1" x14ac:dyDescent="0.25">
      <c r="A32" s="128" t="s">
        <v>40</v>
      </c>
      <c r="B32" s="128"/>
      <c r="C32" s="128"/>
      <c r="D32" s="128"/>
      <c r="E32" s="128"/>
      <c r="F32" s="128"/>
      <c r="G32" s="128"/>
      <c r="H32" s="128"/>
      <c r="I32" s="45"/>
      <c r="J32" s="80"/>
      <c r="K32" s="80"/>
      <c r="L32" s="80"/>
      <c r="M32" s="80"/>
      <c r="N32" s="80"/>
      <c r="O32" s="80"/>
      <c r="P32" s="80"/>
      <c r="Q32" s="80"/>
      <c r="R32" s="80"/>
      <c r="S32" s="80"/>
      <c r="T32" s="80"/>
      <c r="U32" s="80"/>
      <c r="V32" s="80"/>
      <c r="W32" s="80"/>
      <c r="X32" s="80"/>
      <c r="Y32" s="80"/>
      <c r="Z32" s="80"/>
      <c r="AA32" s="80"/>
      <c r="AB32" s="80"/>
      <c r="AC32" s="80"/>
      <c r="AD32" s="80"/>
      <c r="AE32" s="80"/>
      <c r="AF32" s="80"/>
    </row>
    <row r="33" spans="1:32" s="64" customFormat="1" ht="31.5" customHeight="1" x14ac:dyDescent="0.25">
      <c r="A33" s="136" t="s">
        <v>59</v>
      </c>
      <c r="B33" s="136"/>
      <c r="C33" s="136"/>
      <c r="D33" s="136"/>
      <c r="E33" s="136"/>
      <c r="F33" s="136"/>
      <c r="G33" s="82" t="s">
        <v>8</v>
      </c>
      <c r="H33" s="82" t="s">
        <v>36</v>
      </c>
      <c r="I33" s="32"/>
      <c r="J33" s="63"/>
      <c r="K33" s="63"/>
      <c r="L33" s="63"/>
      <c r="M33" s="63"/>
      <c r="N33" s="63"/>
      <c r="O33" s="63"/>
      <c r="P33" s="63"/>
      <c r="Q33" s="63"/>
      <c r="R33" s="63"/>
      <c r="S33" s="63"/>
      <c r="T33" s="63"/>
      <c r="U33" s="63"/>
      <c r="V33" s="63"/>
      <c r="W33" s="63"/>
      <c r="X33" s="63"/>
      <c r="Y33" s="63"/>
      <c r="Z33" s="63"/>
      <c r="AA33" s="63"/>
      <c r="AB33" s="63"/>
      <c r="AC33" s="63"/>
      <c r="AD33" s="63"/>
      <c r="AE33" s="63"/>
      <c r="AF33" s="63"/>
    </row>
    <row r="34" spans="1:32" ht="30" customHeight="1" x14ac:dyDescent="0.25">
      <c r="A34" s="40" t="s">
        <v>57</v>
      </c>
      <c r="B34" s="135" t="s">
        <v>42</v>
      </c>
      <c r="C34" s="135"/>
      <c r="D34" s="135"/>
      <c r="E34" s="135"/>
      <c r="F34" s="135"/>
      <c r="G34" s="40">
        <v>240</v>
      </c>
      <c r="H34" s="60" t="s">
        <v>62</v>
      </c>
      <c r="I34" s="45"/>
      <c r="J34" s="30"/>
      <c r="K34" s="30"/>
      <c r="L34" s="30"/>
      <c r="M34" s="30"/>
      <c r="N34" s="30"/>
      <c r="O34" s="30"/>
      <c r="P34" s="30"/>
      <c r="Q34" s="30"/>
      <c r="R34" s="30"/>
      <c r="S34" s="30"/>
      <c r="T34" s="30"/>
      <c r="U34" s="30"/>
      <c r="V34" s="30"/>
      <c r="W34" s="30"/>
      <c r="X34" s="30"/>
      <c r="Y34" s="30"/>
      <c r="Z34" s="30"/>
      <c r="AA34" s="30"/>
      <c r="AB34" s="30"/>
      <c r="AC34" s="30"/>
      <c r="AD34" s="30"/>
      <c r="AE34" s="30"/>
      <c r="AF34" s="30"/>
    </row>
    <row r="35" spans="1:32" ht="30" customHeight="1" x14ac:dyDescent="0.25">
      <c r="A35" s="139" t="s">
        <v>58</v>
      </c>
      <c r="B35" s="141" t="s">
        <v>44</v>
      </c>
      <c r="C35" s="142"/>
      <c r="D35" s="142"/>
      <c r="E35" s="142"/>
      <c r="F35" s="143"/>
      <c r="G35" s="54" t="s">
        <v>45</v>
      </c>
      <c r="H35" s="140" t="s">
        <v>63</v>
      </c>
      <c r="I35" s="45"/>
      <c r="J35" s="30"/>
      <c r="K35" s="30"/>
      <c r="L35" s="30"/>
      <c r="M35" s="30"/>
      <c r="N35" s="30"/>
      <c r="O35" s="30"/>
      <c r="P35" s="30"/>
      <c r="Q35" s="30"/>
      <c r="R35" s="30"/>
      <c r="S35" s="30"/>
      <c r="T35" s="30"/>
      <c r="U35" s="30"/>
      <c r="V35" s="30"/>
      <c r="W35" s="30"/>
      <c r="X35" s="30"/>
      <c r="Y35" s="30"/>
      <c r="Z35" s="30"/>
      <c r="AA35" s="30"/>
      <c r="AB35" s="30"/>
      <c r="AC35" s="30"/>
      <c r="AD35" s="30"/>
      <c r="AE35" s="30"/>
      <c r="AF35" s="30"/>
    </row>
    <row r="36" spans="1:32" ht="30" customHeight="1" x14ac:dyDescent="0.25">
      <c r="A36" s="139"/>
      <c r="B36" s="144" t="s">
        <v>46</v>
      </c>
      <c r="C36" s="145"/>
      <c r="D36" s="145"/>
      <c r="E36" s="145"/>
      <c r="F36" s="146"/>
      <c r="G36" s="56" t="s">
        <v>47</v>
      </c>
      <c r="H36" s="140"/>
      <c r="I36" s="45"/>
      <c r="J36" s="30"/>
      <c r="K36" s="30"/>
      <c r="L36" s="30"/>
      <c r="M36" s="30"/>
      <c r="N36" s="30"/>
      <c r="O36" s="30"/>
      <c r="P36" s="30"/>
      <c r="Q36" s="30"/>
      <c r="R36" s="30"/>
      <c r="S36" s="30"/>
      <c r="T36" s="30"/>
      <c r="U36" s="30"/>
      <c r="V36" s="30"/>
      <c r="W36" s="30"/>
      <c r="X36" s="30"/>
      <c r="Y36" s="30"/>
      <c r="Z36" s="30"/>
      <c r="AA36" s="30"/>
      <c r="AB36" s="30"/>
      <c r="AC36" s="30"/>
      <c r="AD36" s="30"/>
      <c r="AE36" s="30"/>
      <c r="AF36" s="30"/>
    </row>
    <row r="37" spans="1:32" ht="30" customHeight="1" x14ac:dyDescent="0.25">
      <c r="A37" s="139"/>
      <c r="B37" s="147" t="s">
        <v>48</v>
      </c>
      <c r="C37" s="148"/>
      <c r="D37" s="148"/>
      <c r="E37" s="148"/>
      <c r="F37" s="149"/>
      <c r="G37" s="57" t="s">
        <v>49</v>
      </c>
      <c r="H37" s="140"/>
      <c r="I37" s="45"/>
      <c r="J37" s="30"/>
      <c r="K37" s="30"/>
      <c r="L37" s="30"/>
      <c r="M37" s="30"/>
      <c r="N37" s="30"/>
      <c r="O37" s="30"/>
      <c r="P37" s="30"/>
      <c r="Q37" s="30"/>
      <c r="R37" s="30"/>
      <c r="S37" s="30"/>
      <c r="T37" s="30"/>
      <c r="U37" s="30"/>
      <c r="V37" s="30"/>
      <c r="W37" s="30"/>
      <c r="X37" s="30"/>
      <c r="Y37" s="30"/>
      <c r="Z37" s="30"/>
      <c r="AA37" s="30"/>
      <c r="AB37" s="30"/>
      <c r="AC37" s="30"/>
      <c r="AD37" s="30"/>
      <c r="AE37" s="30"/>
      <c r="AF37" s="30"/>
    </row>
    <row r="38" spans="1:32" s="64" customFormat="1" ht="40.5" customHeight="1" x14ac:dyDescent="0.25">
      <c r="A38" s="138" t="s">
        <v>61</v>
      </c>
      <c r="B38" s="138"/>
      <c r="C38" s="138"/>
      <c r="D38" s="138"/>
      <c r="E38" s="138"/>
      <c r="F38" s="138"/>
      <c r="G38" s="83">
        <v>1000</v>
      </c>
      <c r="H38" s="73"/>
      <c r="I38" s="32"/>
      <c r="J38" s="63"/>
      <c r="K38" s="63"/>
      <c r="L38" s="63"/>
      <c r="M38" s="63"/>
      <c r="N38" s="63"/>
      <c r="O38" s="63"/>
      <c r="P38" s="63"/>
      <c r="Q38" s="63"/>
      <c r="R38" s="63"/>
      <c r="S38" s="63"/>
      <c r="T38" s="63"/>
      <c r="U38" s="63"/>
      <c r="V38" s="63"/>
      <c r="W38" s="63"/>
      <c r="X38" s="63"/>
      <c r="Y38" s="63"/>
      <c r="Z38" s="63"/>
      <c r="AA38" s="63"/>
      <c r="AB38" s="63"/>
      <c r="AC38" s="63"/>
      <c r="AD38" s="63"/>
      <c r="AE38" s="63"/>
      <c r="AF38" s="63"/>
    </row>
    <row r="39" spans="1:32" ht="21" customHeight="1" x14ac:dyDescent="0.25">
      <c r="A39" s="84"/>
      <c r="B39" s="84"/>
      <c r="C39" s="84"/>
      <c r="D39" s="84"/>
      <c r="E39" s="84"/>
      <c r="F39" s="85"/>
      <c r="G39" s="86"/>
      <c r="H39" s="87"/>
      <c r="I39" s="45"/>
      <c r="J39" s="30"/>
      <c r="K39" s="30"/>
      <c r="L39" s="30"/>
      <c r="M39" s="30"/>
      <c r="N39" s="30"/>
      <c r="O39" s="30"/>
      <c r="P39" s="30"/>
      <c r="Q39" s="30"/>
      <c r="R39" s="30"/>
      <c r="S39" s="30"/>
      <c r="T39" s="30"/>
      <c r="U39" s="30"/>
      <c r="V39" s="30"/>
      <c r="W39" s="30"/>
      <c r="X39" s="30"/>
      <c r="Y39" s="30"/>
      <c r="Z39" s="30"/>
      <c r="AA39" s="30"/>
      <c r="AB39" s="30"/>
      <c r="AC39" s="30"/>
      <c r="AD39" s="30"/>
      <c r="AE39" s="30"/>
      <c r="AF39" s="30"/>
    </row>
    <row r="40" spans="1:32" s="30" customFormat="1" ht="13.8" thickBot="1" x14ac:dyDescent="0.3">
      <c r="A40" s="88"/>
      <c r="B40" s="89"/>
      <c r="C40" s="90"/>
      <c r="D40" s="91"/>
      <c r="E40" s="91"/>
      <c r="F40" s="91"/>
      <c r="G40" s="86"/>
      <c r="H40" s="92"/>
      <c r="I40" s="45"/>
    </row>
    <row r="41" spans="1:32" s="95" customFormat="1" ht="36.75" customHeight="1" thickBot="1" x14ac:dyDescent="0.3">
      <c r="A41" s="93" t="s">
        <v>82</v>
      </c>
      <c r="B41" s="104" t="s">
        <v>50</v>
      </c>
      <c r="C41" s="104"/>
      <c r="D41" s="104"/>
      <c r="E41" s="104"/>
      <c r="F41" s="104"/>
      <c r="G41" s="104"/>
      <c r="H41" s="105"/>
      <c r="I41" s="94"/>
    </row>
    <row r="42" spans="1:32" s="30" customFormat="1" x14ac:dyDescent="0.25">
      <c r="A42" s="96"/>
      <c r="C42" s="96"/>
      <c r="H42" s="96"/>
      <c r="I42" s="45"/>
    </row>
  </sheetData>
  <sheetProtection algorithmName="SHA-512" hashValue="2qwy3R0NYy91dcfCm3oAMAqco7559rM9daYVdaLGEx7Tv3R6P1f19jZWHpCadOaS4GsuriczX8wmLEK765tQ2g==" saltValue="h7BOBqve7vyOmvZK0QMYqQ==" spinCount="100000" sheet="1" objects="1" scenarios="1"/>
  <mergeCells count="25">
    <mergeCell ref="A33:F33"/>
    <mergeCell ref="G24:H24"/>
    <mergeCell ref="A38:F38"/>
    <mergeCell ref="A35:A37"/>
    <mergeCell ref="H35:H37"/>
    <mergeCell ref="B35:F35"/>
    <mergeCell ref="B36:F36"/>
    <mergeCell ref="B37:F37"/>
    <mergeCell ref="A26:F26"/>
    <mergeCell ref="A1:B1"/>
    <mergeCell ref="B41:H41"/>
    <mergeCell ref="A16:A18"/>
    <mergeCell ref="B16:B18"/>
    <mergeCell ref="F1:H1"/>
    <mergeCell ref="A23:F23"/>
    <mergeCell ref="A3:H3"/>
    <mergeCell ref="A25:F25"/>
    <mergeCell ref="A24:D24"/>
    <mergeCell ref="A2:H2"/>
    <mergeCell ref="A32:H32"/>
    <mergeCell ref="A30:F30"/>
    <mergeCell ref="B27:F27"/>
    <mergeCell ref="B28:F28"/>
    <mergeCell ref="B29:F29"/>
    <mergeCell ref="B34:F34"/>
  </mergeCells>
  <dataValidations count="12">
    <dataValidation type="list" allowBlank="1" showInputMessage="1" showErrorMessage="1" sqref="D5 D10:D13" xr:uid="{8DE49910-D3F5-4BBA-8209-4F864829FD7C}">
      <formula1>"Ja,Nee"</formula1>
    </dataValidation>
    <dataValidation type="whole" operator="greaterThanOrEqual" allowBlank="1" showInputMessage="1" showErrorMessage="1" sqref="D14" xr:uid="{82891CD2-4D58-4387-BF14-374AE6B49219}">
      <formula1>6</formula1>
    </dataValidation>
    <dataValidation type="whole" allowBlank="1" showInputMessage="1" showErrorMessage="1" sqref="D15" xr:uid="{DC15ADEA-043F-476E-BCB9-37EE120BC566}">
      <formula1>0</formula1>
      <formula2>60</formula2>
    </dataValidation>
    <dataValidation type="list" allowBlank="1" showInputMessage="1" showErrorMessage="1" sqref="D16" xr:uid="{A9006844-F1FC-41B8-8C75-E7E88F6D59A2}">
      <formula1>"-2 en +2 , -1 en +1 , 0"</formula1>
    </dataValidation>
    <dataValidation type="list" allowBlank="1" showInputMessage="1" showErrorMessage="1" sqref="D18" xr:uid="{D9C697CC-2E43-4199-89FB-8F49358D28C0}">
      <mc:AlternateContent xmlns:x12ac="http://schemas.microsoft.com/office/spreadsheetml/2011/1/ac" xmlns:mc="http://schemas.openxmlformats.org/markup-compatibility/2006">
        <mc:Choice Requires="x12ac">
          <x12ac:list>"-0,4 en +0,4 "," -0,3 en +0,3 "," -0,2 en +0,2"</x12ac:list>
        </mc:Choice>
        <mc:Fallback>
          <formula1>"-0,4 en +0,4 , -0,3 en +0,3 , -0,2 en +0,2"</formula1>
        </mc:Fallback>
      </mc:AlternateContent>
    </dataValidation>
    <dataValidation type="list" allowBlank="1" showInputMessage="1" showErrorMessage="1" sqref="D19" xr:uid="{89975466-CFAC-455A-8213-8839C6E747A0}">
      <mc:AlternateContent xmlns:x12ac="http://schemas.microsoft.com/office/spreadsheetml/2011/1/ac" xmlns:mc="http://schemas.openxmlformats.org/markup-compatibility/2006">
        <mc:Choice Requires="x12ac">
          <x12ac:list>"-0,5 en +0,5 "," -0,4 en +0,4 "," -0,3 en +0,3 "," -0,2 en +0,2 "," -0,1 en 0 en +0,1"</x12ac:list>
        </mc:Choice>
        <mc:Fallback>
          <formula1>"-0,5 en +0,5 , -0,4 en +0,4 , -0,3 en +0,3 , -0,2 en +0,2 , -0,1 en 0 en +0,1"</formula1>
        </mc:Fallback>
      </mc:AlternateContent>
    </dataValidation>
    <dataValidation type="whole" operator="greaterThanOrEqual" allowBlank="1" showInputMessage="1" showErrorMessage="1" sqref="D21 E6:E9" xr:uid="{96F7ECB3-395D-4E74-AA68-857B84111E40}">
      <formula1>0</formula1>
    </dataValidation>
    <dataValidation type="list" allowBlank="1" showInputMessage="1" showErrorMessage="1" sqref="D22" xr:uid="{A0AC1658-C669-41B0-96B1-8878F3E8125C}">
      <formula1>"1, 2, 3"</formula1>
    </dataValidation>
    <dataValidation type="list" allowBlank="1" showInputMessage="1" showErrorMessage="1" sqref="D31" xr:uid="{57658E50-6249-4628-A4BC-3CE51F64C489}">
      <formula1>"1, 2, 3, 4, 5"</formula1>
    </dataValidation>
    <dataValidation type="list" operator="greaterThanOrEqual" allowBlank="1" showInputMessage="1" showErrorMessage="1" sqref="D6:D9" xr:uid="{18372D94-D0E5-4A13-B3C5-CB59DC65EC4A}">
      <formula1>"24,36,48,60,72 of meer"</formula1>
    </dataValidation>
    <dataValidation type="list" allowBlank="1" showInputMessage="1" showErrorMessage="1" sqref="D20" xr:uid="{ECD3025B-A192-4815-9345-48E6B307EBFE}">
      <formula1>"-3 en +2 , -2 en +1 , -1 en +1"</formula1>
    </dataValidation>
    <dataValidation type="list" allowBlank="1" showInputMessage="1" showErrorMessage="1" sqref="D17" xr:uid="{76F431BE-7282-44ED-8E24-B78CE52711E8}">
      <formula1>"-4 en +4 , -3 en +3 , -2 en +2"</formula1>
    </dataValidation>
  </dataValidations>
  <pageMargins left="0.70866141732283472" right="0.70866141732283472" top="0.55118110236220474" bottom="0.65" header="0.31496062992125984" footer="0.23622047244094491"/>
  <pageSetup paperSize="9" scale="66" fitToHeight="0" orientation="landscape" r:id="rId1"/>
  <headerFooter>
    <oddHeader>&amp;L&amp;"Century Gothic,Vet"&amp;16&amp;F&amp;R&amp;"Century Gothic,Vet"&amp;14&amp;A</oddHeader>
    <oddFooter>&amp;L&amp;8&amp;F
Afdrukdatum: &amp;D
&amp;P van &amp;N&amp;R&amp;"Century Gothic,Vet"&amp;8United Quality
&amp;"Century Gothic,Cursief""Automotive Support and Development"</oddFooter>
  </headerFooter>
  <rowBreaks count="1" manualBreakCount="1">
    <brk id="2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lcf76f155ced4ddcb4097134ff3c332f xmlns="962d65e8-ec2e-4f08-b510-02888a857b6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FD18DB-6C9C-4E6D-BB1B-66F8E27D21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E1C4C3-85FF-4403-A181-2C9E201C2775}">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customXml/itemProps3.xml><?xml version="1.0" encoding="utf-8"?>
<ds:datastoreItem xmlns:ds="http://schemas.openxmlformats.org/officeDocument/2006/customXml" ds:itemID="{9316445D-8123-41B5-8831-228AC38911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 </vt:lpstr>
      <vt:lpstr>Kw. gunningscriteria</vt:lpstr>
      <vt:lpstr>'Kw. gunningscriteria'!Afdrukbereik</vt:lpstr>
      <vt:lpstr>'Voorblad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nieuw</dc:creator>
  <cp:keywords/>
  <dc:description/>
  <cp:lastModifiedBy>Carine Mulder</cp:lastModifiedBy>
  <cp:revision/>
  <cp:lastPrinted>2023-09-19T13:13:57Z</cp:lastPrinted>
  <dcterms:created xsi:type="dcterms:W3CDTF">2023-07-05T07:23:53Z</dcterms:created>
  <dcterms:modified xsi:type="dcterms:W3CDTF">2023-10-24T14:40:53Z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