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B:\BOR\10 Riool\02 BUCH combinatie bestekken\2023 -2027 gemalen BUCH\Tenderned stukken\"/>
    </mc:Choice>
  </mc:AlternateContent>
  <xr:revisionPtr revIDLastSave="0" documentId="13_ncr:1_{C95E45D7-DF56-4A0C-A568-C4543657D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6" i="1" l="1"/>
  <c r="K16" i="1"/>
  <c r="K102" i="1"/>
  <c r="K86" i="1"/>
  <c r="K72" i="1"/>
  <c r="K36" i="1" l="1"/>
  <c r="I10" i="1"/>
  <c r="I33" i="1"/>
  <c r="K66" i="1"/>
  <c r="K67" i="1"/>
  <c r="K68" i="1"/>
  <c r="K70" i="1"/>
  <c r="K71" i="1"/>
  <c r="K74" i="1"/>
  <c r="K76" i="1"/>
  <c r="K77" i="1"/>
  <c r="K79" i="1"/>
  <c r="K80" i="1"/>
  <c r="K81" i="1"/>
  <c r="K82" i="1"/>
  <c r="K83" i="1"/>
  <c r="K85" i="1"/>
  <c r="K87" i="1"/>
  <c r="K89" i="1"/>
  <c r="K90" i="1"/>
  <c r="K91" i="1"/>
  <c r="K93" i="1"/>
  <c r="K64" i="1"/>
  <c r="K99" i="1"/>
  <c r="K101" i="1"/>
  <c r="K103" i="1"/>
  <c r="K104" i="1"/>
  <c r="K106" i="1"/>
  <c r="K108" i="1"/>
  <c r="K109" i="1"/>
  <c r="K110" i="1"/>
  <c r="K112" i="1"/>
  <c r="K113" i="1"/>
  <c r="K60" i="1"/>
  <c r="K58" i="1"/>
  <c r="K61" i="1"/>
  <c r="K57" i="1"/>
  <c r="K62" i="1"/>
  <c r="K56" i="1" l="1"/>
  <c r="K53" i="1"/>
  <c r="K52" i="1"/>
  <c r="K98" i="1" l="1"/>
  <c r="K117" i="1" s="1"/>
  <c r="K50" i="1" l="1"/>
  <c r="K49" i="1"/>
  <c r="K48" i="1"/>
  <c r="K45" i="1"/>
  <c r="F24" i="1" l="1"/>
  <c r="F25" i="1" s="1"/>
  <c r="G24" i="1"/>
  <c r="G25" i="1" s="1"/>
  <c r="H24" i="1"/>
  <c r="H25" i="1" s="1"/>
  <c r="E24" i="1"/>
  <c r="E25" i="1" s="1"/>
  <c r="I22" i="1"/>
  <c r="K22" i="1" s="1"/>
  <c r="G15" i="1"/>
  <c r="F15" i="1"/>
  <c r="F9" i="1"/>
  <c r="G9" i="1"/>
  <c r="H9" i="1"/>
  <c r="E9" i="1"/>
  <c r="I9" i="1" l="1"/>
  <c r="I32" i="1"/>
  <c r="K32" i="1" s="1"/>
  <c r="I31" i="1"/>
  <c r="K31" i="1" s="1"/>
  <c r="K34" i="1" l="1"/>
  <c r="K33" i="1"/>
  <c r="I24" i="1"/>
  <c r="K24" i="1" s="1"/>
  <c r="I25" i="1"/>
  <c r="K25" i="1" s="1"/>
  <c r="I26" i="1"/>
  <c r="K26" i="1" s="1"/>
  <c r="K42" i="1" l="1"/>
  <c r="K43" i="1"/>
  <c r="K44" i="1"/>
  <c r="K46" i="1"/>
  <c r="K54" i="1"/>
  <c r="K41" i="1" l="1"/>
  <c r="K94" i="1" s="1"/>
  <c r="K17" i="1"/>
  <c r="K10" i="1"/>
  <c r="K9" i="1" l="1"/>
  <c r="K11" i="1" s="1"/>
  <c r="I15" i="1"/>
  <c r="K15" i="1" s="1"/>
  <c r="K18" i="1" s="1"/>
  <c r="I23" i="1"/>
  <c r="K23" i="1" s="1"/>
  <c r="K27" i="1" s="1"/>
  <c r="K35" i="1" l="1"/>
  <c r="K37" i="1" s="1"/>
  <c r="K120" i="1" s="1"/>
</calcChain>
</file>

<file path=xl/sharedStrings.xml><?xml version="1.0" encoding="utf-8"?>
<sst xmlns="http://schemas.openxmlformats.org/spreadsheetml/2006/main" count="204" uniqueCount="101">
  <si>
    <t>post nr</t>
  </si>
  <si>
    <t>eenheid</t>
  </si>
  <si>
    <t>Prijs per eenheid</t>
  </si>
  <si>
    <t>Prijs totaal</t>
  </si>
  <si>
    <t>st</t>
  </si>
  <si>
    <t>Hoeveelheid Bergen</t>
  </si>
  <si>
    <t>hoeveelheid Uitgeest</t>
  </si>
  <si>
    <t>Hoeveelheid Castricum</t>
  </si>
  <si>
    <t>Hoeveelheid Heiloo</t>
  </si>
  <si>
    <t>omschrijving inspectie</t>
  </si>
  <si>
    <t>omschrijving reiningen</t>
  </si>
  <si>
    <t>omschrijving storingen</t>
  </si>
  <si>
    <t>keer</t>
  </si>
  <si>
    <t>ledigen gemaal met zuigwagen</t>
  </si>
  <si>
    <t>%</t>
  </si>
  <si>
    <t>flygt pomp 3102 type 3,1kw</t>
  </si>
  <si>
    <t>stuk</t>
  </si>
  <si>
    <t>storing</t>
  </si>
  <si>
    <t>m</t>
  </si>
  <si>
    <t>uur</t>
  </si>
  <si>
    <t>Monteur met werkbus 7u-17u</t>
  </si>
  <si>
    <t>2e monteur of bijrijder</t>
  </si>
  <si>
    <t>Vacuum/hogedruk combiwagen met bediening</t>
  </si>
  <si>
    <t>Regie uren</t>
  </si>
  <si>
    <t>flygt pomp 3069 versnijdend type 2,4 kW</t>
  </si>
  <si>
    <t>flygt pomp 3069 versnijdend type 1,7 kW</t>
  </si>
  <si>
    <t>flygt pomp 3085 type 1,3 kW</t>
  </si>
  <si>
    <t>flygt pomp 3085 type 1,8 kW</t>
  </si>
  <si>
    <t>flygt pomp 3085 type 2,0 kW</t>
  </si>
  <si>
    <t>vaststellen oorzaak storing rioolgemaal (op locatie)</t>
  </si>
  <si>
    <t>vaststellen oorzaak storing enkel/minigemaal (op locatie)</t>
  </si>
  <si>
    <t>omschrijving installeren</t>
  </si>
  <si>
    <t>grundfos SEG 40.09.2.50B - 0,9 kW met adapterklauw</t>
  </si>
  <si>
    <t>grundfos SEG 40.12.2.50B - 1,2 kW met adapterklauw</t>
  </si>
  <si>
    <t>grundfos SEG 40.15.2.50B - 1,5 kW met adapterklauw</t>
  </si>
  <si>
    <t>Balkeerklep GIJ DN 65</t>
  </si>
  <si>
    <t>Balkeerklep rvs316  DN50</t>
  </si>
  <si>
    <t>Balkeerklep GIJ DN 80</t>
  </si>
  <si>
    <t>Korting op bruto prijslijst bij leveren pomponderdeel KSB</t>
  </si>
  <si>
    <t>Korting op bruto prijslijst bij leveren pomponderdeel Flygt</t>
  </si>
  <si>
    <t>Korting op bruto prijslijst bij leveren pomponderdeel Grundfos</t>
  </si>
  <si>
    <t>Magneetschakelaar tot 3KW</t>
  </si>
  <si>
    <t>Softstarter 3KW - 5,5KW</t>
  </si>
  <si>
    <t>Drukschakelaar niveauregeling borrelbuis, in combinatie luchtpomp en slang</t>
  </si>
  <si>
    <t>set</t>
  </si>
  <si>
    <t>Hoeveelheid BUCH totaal perjaar</t>
  </si>
  <si>
    <t>Hijsketting rvs316 diameter 6mm lengte per 1m</t>
  </si>
  <si>
    <t>Geleidestangen set rvs 316  3/4" lengte 2m incl muurbeugel en bevestigingsmateriaal</t>
  </si>
  <si>
    <t>Geleidestangen set rvs 316  1" lengte 3m incl muurbeugel en bevestigingsmateriaal</t>
  </si>
  <si>
    <t>Geleidestangen set rvs 316  2" lengte 4m incl muurbeugel en bevestigingsmateriaal</t>
  </si>
  <si>
    <t>Set leidingwerk minigemaal conform standaard inrichting</t>
  </si>
  <si>
    <t>radar VEGAPULS C 11 + bevestigingsbeugel/materiaal</t>
  </si>
  <si>
    <t>Niveausensor LTU 601 + bevestigingsbeugel/materiaal</t>
  </si>
  <si>
    <t>Vlotter + bevestigingsbeugel/materiaal</t>
  </si>
  <si>
    <t>ontstoppen pomp en afstellen waaier</t>
  </si>
  <si>
    <t>Vacuum/hogedruk aanhangwagen + monteur</t>
  </si>
  <si>
    <t>eur</t>
  </si>
  <si>
    <t>-</t>
  </si>
  <si>
    <t>Aardlekschakelaar 300mA</t>
  </si>
  <si>
    <t>Aardlekschakelaar 30mA</t>
  </si>
  <si>
    <t>omschrijving leveren nieuw</t>
  </si>
  <si>
    <t>besturing met niveaumetting minigemaal app300</t>
  </si>
  <si>
    <t xml:space="preserve">besturing met niveaumetting minigemaal jazz-lora </t>
  </si>
  <si>
    <t xml:space="preserve">besturing met niveaumetting minigemaal jazz-min </t>
  </si>
  <si>
    <t>Korting op bruto prijslijst bij leveren pomp Flygt (type anders dan benoemd in post 19 t/m 24)</t>
  </si>
  <si>
    <t>Korting op bruto prijslijst bij leveren pomp Grundfos (type anders dan benoemd in post 25 t/m 27)</t>
  </si>
  <si>
    <t>Korting op bruto prijslijst bij leveren pomp KSB (type anders dan benoemd in post 28 t/m 30)</t>
  </si>
  <si>
    <t>opstellen diverse plannen en brieven  (verkeersplan/v&amp;g-plan/jaarplanning/bewonersbrieven)</t>
  </si>
  <si>
    <t>installeren pomponderdeel (post 34 t/m 36)</t>
  </si>
  <si>
    <t>installeren leidingwerk onderdeel (post 41 t/m 43)</t>
  </si>
  <si>
    <t>Inbouwen nieuw leidingwerk in bestaand minigemaal (post 44)</t>
  </si>
  <si>
    <t>installeren compleet minigemaal (post 45 en 46)</t>
  </si>
  <si>
    <t>installeren niveaumeting (post 55 t/m 57)</t>
  </si>
  <si>
    <t>installeren pomp (post 19 t/m 33)</t>
  </si>
  <si>
    <t>installeren electrisch onderdeel (post 47 t/m 51)</t>
  </si>
  <si>
    <t>installeren besturing (post 52 t/m 54)</t>
  </si>
  <si>
    <t>installeren geleidestangen (post 38 t/m 40)</t>
  </si>
  <si>
    <t>Totaal inschrijving</t>
  </si>
  <si>
    <t>Compleet minigemaal volgens standaard BUCH-noord (tot 3 woningen)</t>
  </si>
  <si>
    <t>Compleet minigemaal volgens standaard BUCH-zuid (tot 3 woningen)</t>
  </si>
  <si>
    <t>Prijsopgaveformulier behorend bij PVE "Onderhoud, Reiniging, Inspectie, Storingen van gemalen in de BUCH gemeenten"</t>
  </si>
  <si>
    <t>Dit zijn de verwachtte hoeveelheden van de 4 gemeenten per jaar.</t>
  </si>
  <si>
    <r>
      <t xml:space="preserve">Let op posten waar gevraagd wordt om toeslag of korting af te prijzen vult u </t>
    </r>
    <r>
      <rPr>
        <b/>
        <sz val="11"/>
        <color theme="1"/>
        <rFont val="Arial"/>
        <family val="2"/>
      </rPr>
      <t>alléén</t>
    </r>
    <r>
      <rPr>
        <sz val="11"/>
        <color theme="1"/>
        <rFont val="Arial"/>
        <family val="2"/>
      </rPr>
      <t xml:space="preserve"> het korting of toeslag deel in percentage in , alleen de groene velden</t>
    </r>
  </si>
  <si>
    <t>ton</t>
  </si>
  <si>
    <t>stortkosten, inclusief transport naar erkende verwerkingslocatie</t>
  </si>
  <si>
    <t>Leveren en installeren Qr-code sticker geplastificeerd 3*3cm en koppelen beheerpakket tijdens BRL inspectie</t>
  </si>
  <si>
    <t>installeren klein onderdeel (post 37)</t>
  </si>
  <si>
    <t>ophogen putstel d.m.v. stelranden en leveren benodigde materialen</t>
  </si>
  <si>
    <t>ophogen buitenopstellingskast incl. verlengen voedingskabel en leveren benodigde materialen</t>
  </si>
  <si>
    <t>inspectie enkel/minigemaal, inclusief reiskosten</t>
  </si>
  <si>
    <t>inspectie rioolgemalen (vuilwater/hemelwater/tunnel), inclusief reiskosten</t>
  </si>
  <si>
    <t>Hoeveelheid BUCH totaal per jaar</t>
  </si>
  <si>
    <t>reiskosten naar gemaal bij storingsbezoek</t>
  </si>
  <si>
    <t>reiskosten naar gemaal voor installatie onderdelen</t>
  </si>
  <si>
    <t>reinigen enkel/minigemaal (voor inspectie en/of onderhoud), inclusief reiskosten</t>
  </si>
  <si>
    <t>reinigen rioolgemalen (vuilwater voor inspectie en/of onderhoud), inclusief reiskosten</t>
  </si>
  <si>
    <t xml:space="preserve">toeslag (post 10-14-15) buitenkantoor uren ma-vr (17u tot 7u) en weekend  </t>
  </si>
  <si>
    <t xml:space="preserve">toeslag (post 6-7-8-9-13-16)  buitenkantoor uren ma-vr (17u tot 7u) en weekend  </t>
  </si>
  <si>
    <t>KSB Amarex NS 50 172 / 012 ULG 160 met adapterklauw</t>
  </si>
  <si>
    <t>KSB Amarex NS 50 222 / 032 ULG 175 met adapterklauw</t>
  </si>
  <si>
    <t>KSB Amarex F 050-140/023F2USG-150 met adapterklauw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</si>
</sst>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0" borderId="0" xfId="0" applyNumberFormat="1" applyAlignment="1">
      <alignment horizontal="left" vertical="top" wrapText="1"/>
    </xf>
    <xf numFmtId="44" fontId="0" fillId="0" borderId="0" xfId="0" applyNumberFormat="1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4" fontId="0" fillId="0" borderId="3" xfId="0" applyNumberForma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5" xfId="0" applyBorder="1"/>
    <xf numFmtId="44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Border="1"/>
    <xf numFmtId="44" fontId="0" fillId="0" borderId="9" xfId="0" applyNumberFormat="1" applyBorder="1"/>
    <xf numFmtId="44" fontId="0" fillId="0" borderId="8" xfId="0" applyNumberFormat="1" applyBorder="1"/>
    <xf numFmtId="1" fontId="0" fillId="0" borderId="5" xfId="0" applyNumberFormat="1" applyBorder="1"/>
    <xf numFmtId="9" fontId="0" fillId="2" borderId="5" xfId="0" applyNumberFormat="1" applyFill="1" applyBorder="1"/>
    <xf numFmtId="44" fontId="0" fillId="2" borderId="5" xfId="0" applyNumberFormat="1" applyFill="1" applyBorder="1"/>
    <xf numFmtId="44" fontId="0" fillId="2" borderId="8" xfId="0" applyNumberFormat="1" applyFill="1" applyBorder="1"/>
    <xf numFmtId="44" fontId="1" fillId="0" borderId="10" xfId="0" applyNumberFormat="1" applyFont="1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164" fontId="0" fillId="2" borderId="5" xfId="0" applyNumberFormat="1" applyFill="1" applyBorder="1"/>
    <xf numFmtId="44" fontId="1" fillId="0" borderId="14" xfId="0" applyNumberFormat="1" applyFont="1" applyBorder="1"/>
    <xf numFmtId="44" fontId="1" fillId="0" borderId="15" xfId="0" applyNumberFormat="1" applyFont="1" applyBorder="1"/>
    <xf numFmtId="44" fontId="1" fillId="0" borderId="0" xfId="0" applyNumberFormat="1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0" fillId="0" borderId="19" xfId="0" applyNumberFormat="1" applyBorder="1"/>
    <xf numFmtId="6" fontId="0" fillId="0" borderId="19" xfId="0" applyNumberFormat="1" applyBorder="1"/>
    <xf numFmtId="0" fontId="0" fillId="0" borderId="0" xfId="0" applyAlignment="1">
      <alignment vertical="center"/>
    </xf>
    <xf numFmtId="0" fontId="2" fillId="0" borderId="0" xfId="0" applyFont="1"/>
    <xf numFmtId="1" fontId="0" fillId="0" borderId="21" xfId="0" applyNumberFormat="1" applyBorder="1"/>
    <xf numFmtId="0" fontId="0" fillId="0" borderId="25" xfId="0" applyBorder="1" applyAlignment="1">
      <alignment horizontal="left"/>
    </xf>
    <xf numFmtId="0" fontId="0" fillId="0" borderId="20" xfId="0" applyBorder="1"/>
    <xf numFmtId="1" fontId="0" fillId="0" borderId="20" xfId="0" applyNumberFormat="1" applyBorder="1"/>
    <xf numFmtId="164" fontId="0" fillId="2" borderId="20" xfId="0" applyNumberFormat="1" applyFill="1" applyBorder="1"/>
    <xf numFmtId="0" fontId="0" fillId="0" borderId="26" xfId="0" applyBorder="1" applyAlignment="1">
      <alignment horizontal="left"/>
    </xf>
    <xf numFmtId="0" fontId="0" fillId="0" borderId="16" xfId="0" applyBorder="1"/>
    <xf numFmtId="1" fontId="0" fillId="0" borderId="16" xfId="0" applyNumberFormat="1" applyBorder="1"/>
    <xf numFmtId="164" fontId="0" fillId="2" borderId="16" xfId="0" applyNumberFormat="1" applyFill="1" applyBorder="1"/>
    <xf numFmtId="42" fontId="0" fillId="2" borderId="5" xfId="0" applyNumberFormat="1" applyFill="1" applyBorder="1"/>
    <xf numFmtId="42" fontId="0" fillId="2" borderId="8" xfId="0" applyNumberFormat="1" applyFill="1" applyBorder="1"/>
    <xf numFmtId="1" fontId="0" fillId="3" borderId="5" xfId="0" applyNumberFormat="1" applyFill="1" applyBorder="1"/>
    <xf numFmtId="9" fontId="0" fillId="0" borderId="0" xfId="0" applyNumberFormat="1"/>
    <xf numFmtId="44" fontId="0" fillId="0" borderId="5" xfId="0" applyNumberFormat="1" applyBorder="1"/>
    <xf numFmtId="1" fontId="0" fillId="0" borderId="8" xfId="0" applyNumberFormat="1" applyBorder="1"/>
    <xf numFmtId="9" fontId="0" fillId="2" borderId="8" xfId="0" applyNumberFormat="1" applyFill="1" applyBorder="1"/>
    <xf numFmtId="0" fontId="0" fillId="0" borderId="27" xfId="0" applyBorder="1" applyAlignment="1">
      <alignment horizontal="left"/>
    </xf>
    <xf numFmtId="0" fontId="0" fillId="0" borderId="27" xfId="0" applyBorder="1"/>
    <xf numFmtId="1" fontId="0" fillId="0" borderId="27" xfId="0" applyNumberFormat="1" applyBorder="1"/>
    <xf numFmtId="1" fontId="0" fillId="0" borderId="29" xfId="0" applyNumberFormat="1" applyBorder="1"/>
    <xf numFmtId="44" fontId="1" fillId="0" borderId="28" xfId="0" applyNumberFormat="1" applyFont="1" applyBorder="1"/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0" borderId="22" xfId="0" applyNumberFormat="1" applyBorder="1" applyAlignment="1">
      <alignment horizontal="left" vertical="top" wrapText="1"/>
    </xf>
    <xf numFmtId="49" fontId="0" fillId="0" borderId="23" xfId="0" applyNumberFormat="1" applyBorder="1" applyAlignment="1">
      <alignment horizontal="left" vertical="top" wrapText="1"/>
    </xf>
    <xf numFmtId="49" fontId="0" fillId="0" borderId="24" xfId="0" applyNumberFormat="1" applyBorder="1" applyAlignment="1">
      <alignment horizontal="left" vertical="top" wrapText="1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31" xfId="0" applyBorder="1"/>
    <xf numFmtId="1" fontId="0" fillId="0" borderId="31" xfId="0" applyNumberFormat="1" applyBorder="1"/>
    <xf numFmtId="44" fontId="0" fillId="2" borderId="31" xfId="0" applyNumberFormat="1" applyFill="1" applyBorder="1"/>
    <xf numFmtId="44" fontId="0" fillId="0" borderId="32" xfId="0" applyNumberForma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4" xfId="0" applyBorder="1"/>
    <xf numFmtId="1" fontId="0" fillId="0" borderId="34" xfId="0" applyNumberFormat="1" applyBorder="1"/>
    <xf numFmtId="164" fontId="0" fillId="2" borderId="34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20"/>
  <sheetViews>
    <sheetView tabSelected="1" topLeftCell="A24" zoomScale="85" zoomScaleNormal="85" workbookViewId="0">
      <selection activeCell="I44" sqref="I44"/>
    </sheetView>
  </sheetViews>
  <sheetFormatPr defaultRowHeight="14.25" x14ac:dyDescent="0.2"/>
  <cols>
    <col min="1" max="1" width="3.375" customWidth="1"/>
    <col min="2" max="2" width="9" style="3"/>
    <col min="3" max="3" width="72.875" customWidth="1"/>
    <col min="5" max="8" width="11.25" customWidth="1"/>
    <col min="9" max="9" width="28.375" bestFit="1" customWidth="1"/>
    <col min="10" max="10" width="14.75" customWidth="1"/>
    <col min="11" max="11" width="15" style="2" customWidth="1"/>
  </cols>
  <sheetData>
    <row r="2" spans="2:12" x14ac:dyDescent="0.2">
      <c r="C2" t="s">
        <v>80</v>
      </c>
    </row>
    <row r="4" spans="2:12" x14ac:dyDescent="0.2">
      <c r="C4" t="s">
        <v>81</v>
      </c>
    </row>
    <row r="5" spans="2:12" ht="15" x14ac:dyDescent="0.25">
      <c r="C5" t="s">
        <v>82</v>
      </c>
    </row>
    <row r="7" spans="2:12" s="1" customFormat="1" ht="27.75" customHeight="1" x14ac:dyDescent="0.2">
      <c r="B7" s="4" t="s">
        <v>0</v>
      </c>
      <c r="C7" s="5" t="s">
        <v>9</v>
      </c>
      <c r="D7" s="5" t="s">
        <v>1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45</v>
      </c>
      <c r="J7" s="5" t="s">
        <v>2</v>
      </c>
      <c r="K7" s="6" t="s">
        <v>3</v>
      </c>
    </row>
    <row r="8" spans="2:12" x14ac:dyDescent="0.2">
      <c r="B8" s="7"/>
      <c r="C8" s="8"/>
      <c r="D8" s="8"/>
      <c r="E8" s="8"/>
      <c r="F8" s="8"/>
      <c r="G8" s="8"/>
      <c r="H8" s="8"/>
      <c r="I8" s="8"/>
      <c r="J8" s="8"/>
      <c r="K8" s="9"/>
    </row>
    <row r="9" spans="2:12" x14ac:dyDescent="0.2">
      <c r="B9" s="7">
        <v>1</v>
      </c>
      <c r="C9" s="8" t="s">
        <v>89</v>
      </c>
      <c r="D9" s="8" t="s">
        <v>4</v>
      </c>
      <c r="E9" s="14">
        <f>221/3</f>
        <v>73.666666666666671</v>
      </c>
      <c r="F9" s="14">
        <f>44/3</f>
        <v>14.666666666666666</v>
      </c>
      <c r="G9" s="14">
        <f>185/3</f>
        <v>61.666666666666664</v>
      </c>
      <c r="H9" s="14">
        <f>63/3</f>
        <v>21</v>
      </c>
      <c r="I9" s="14">
        <f>SUM(E9:H9)</f>
        <v>171</v>
      </c>
      <c r="J9" s="16">
        <v>0</v>
      </c>
      <c r="K9" s="9">
        <f>J9*I9</f>
        <v>0</v>
      </c>
      <c r="L9" s="45"/>
    </row>
    <row r="10" spans="2:12" x14ac:dyDescent="0.2">
      <c r="B10" s="10">
        <v>2</v>
      </c>
      <c r="C10" s="11" t="s">
        <v>90</v>
      </c>
      <c r="D10" s="11" t="s">
        <v>4</v>
      </c>
      <c r="E10" s="47">
        <v>33</v>
      </c>
      <c r="F10" s="47">
        <v>8</v>
      </c>
      <c r="G10" s="47">
        <v>17</v>
      </c>
      <c r="H10" s="47">
        <v>23</v>
      </c>
      <c r="I10" s="47">
        <f>SUM(E10:H10)</f>
        <v>81</v>
      </c>
      <c r="J10" s="17">
        <v>0</v>
      </c>
      <c r="K10" s="12">
        <f t="shared" ref="K10" si="0">J10*I10</f>
        <v>0</v>
      </c>
      <c r="L10" s="45"/>
    </row>
    <row r="11" spans="2:12" ht="15.75" thickBot="1" x14ac:dyDescent="0.3">
      <c r="K11" s="18">
        <f>SUM(K9:K10)</f>
        <v>0</v>
      </c>
    </row>
    <row r="12" spans="2:12" ht="15.75" thickTop="1" x14ac:dyDescent="0.25">
      <c r="K12" s="24"/>
    </row>
    <row r="13" spans="2:12" ht="28.5" x14ac:dyDescent="0.2">
      <c r="B13" s="4" t="s">
        <v>0</v>
      </c>
      <c r="C13" s="5" t="s">
        <v>10</v>
      </c>
      <c r="D13" s="5" t="s">
        <v>1</v>
      </c>
      <c r="E13" s="5" t="s">
        <v>5</v>
      </c>
      <c r="F13" s="5" t="s">
        <v>6</v>
      </c>
      <c r="G13" s="5" t="s">
        <v>7</v>
      </c>
      <c r="H13" s="5" t="s">
        <v>8</v>
      </c>
      <c r="I13" s="5" t="s">
        <v>45</v>
      </c>
      <c r="J13" s="5" t="s">
        <v>2</v>
      </c>
      <c r="K13" s="6" t="s">
        <v>3</v>
      </c>
    </row>
    <row r="14" spans="2:12" x14ac:dyDescent="0.2">
      <c r="B14" s="7"/>
      <c r="C14" s="8"/>
      <c r="D14" s="8"/>
      <c r="E14" s="8"/>
      <c r="F14" s="8"/>
      <c r="G14" s="8"/>
      <c r="H14" s="8"/>
      <c r="I14" s="8"/>
      <c r="J14" s="8"/>
      <c r="K14" s="9"/>
    </row>
    <row r="15" spans="2:12" x14ac:dyDescent="0.2">
      <c r="B15" s="7">
        <v>3</v>
      </c>
      <c r="C15" s="8" t="s">
        <v>94</v>
      </c>
      <c r="D15" s="8" t="s">
        <v>4</v>
      </c>
      <c r="E15" s="14">
        <v>0</v>
      </c>
      <c r="F15" s="14">
        <f>44/3</f>
        <v>14.666666666666666</v>
      </c>
      <c r="G15" s="14">
        <f>185/3</f>
        <v>61.666666666666664</v>
      </c>
      <c r="H15" s="14">
        <v>0</v>
      </c>
      <c r="I15" s="14">
        <f>SUM(E15:H15)</f>
        <v>76.333333333333329</v>
      </c>
      <c r="J15" s="16">
        <v>0</v>
      </c>
      <c r="K15" s="9">
        <f>J15*I15</f>
        <v>0</v>
      </c>
      <c r="L15" s="45"/>
    </row>
    <row r="16" spans="2:12" x14ac:dyDescent="0.2">
      <c r="B16" s="73">
        <v>4</v>
      </c>
      <c r="C16" s="74" t="s">
        <v>95</v>
      </c>
      <c r="D16" s="74" t="s">
        <v>4</v>
      </c>
      <c r="E16" s="75">
        <v>2</v>
      </c>
      <c r="F16" s="75">
        <v>8</v>
      </c>
      <c r="G16" s="75">
        <v>14</v>
      </c>
      <c r="H16" s="75">
        <v>3</v>
      </c>
      <c r="I16" s="75">
        <v>27</v>
      </c>
      <c r="J16" s="76">
        <v>0</v>
      </c>
      <c r="K16" s="9">
        <f>J16*I16</f>
        <v>0</v>
      </c>
      <c r="L16" s="45"/>
    </row>
    <row r="17" spans="2:12" x14ac:dyDescent="0.2">
      <c r="B17" s="10">
        <v>5</v>
      </c>
      <c r="C17" s="11" t="s">
        <v>84</v>
      </c>
      <c r="D17" s="11" t="s">
        <v>83</v>
      </c>
      <c r="E17" s="47"/>
      <c r="F17" s="47"/>
      <c r="G17" s="47"/>
      <c r="H17" s="47"/>
      <c r="I17" s="47">
        <v>25</v>
      </c>
      <c r="J17" s="17">
        <v>0</v>
      </c>
      <c r="K17" s="12">
        <f t="shared" ref="K17" si="1">J17*I17</f>
        <v>0</v>
      </c>
      <c r="L17" s="45"/>
    </row>
    <row r="18" spans="2:12" ht="15.75" thickBot="1" x14ac:dyDescent="0.3">
      <c r="J18">
        <v>0</v>
      </c>
      <c r="K18" s="23">
        <f>SUM(K15:K17)</f>
        <v>0</v>
      </c>
    </row>
    <row r="19" spans="2:12" ht="15.75" thickTop="1" x14ac:dyDescent="0.25">
      <c r="K19" s="24"/>
    </row>
    <row r="20" spans="2:12" ht="28.5" x14ac:dyDescent="0.2">
      <c r="B20" s="4" t="s">
        <v>0</v>
      </c>
      <c r="C20" s="5" t="s">
        <v>11</v>
      </c>
      <c r="D20" s="5" t="s">
        <v>1</v>
      </c>
      <c r="E20" s="5" t="s">
        <v>5</v>
      </c>
      <c r="F20" s="5" t="s">
        <v>6</v>
      </c>
      <c r="G20" s="5" t="s">
        <v>7</v>
      </c>
      <c r="H20" s="5" t="s">
        <v>8</v>
      </c>
      <c r="I20" s="5" t="s">
        <v>45</v>
      </c>
      <c r="J20" s="5" t="s">
        <v>2</v>
      </c>
      <c r="K20" s="6" t="s">
        <v>3</v>
      </c>
    </row>
    <row r="21" spans="2:12" x14ac:dyDescent="0.2">
      <c r="B21" s="7"/>
      <c r="C21" s="8"/>
      <c r="D21" s="8"/>
      <c r="E21" s="8"/>
      <c r="F21" s="8"/>
      <c r="G21" s="8"/>
      <c r="H21" s="8"/>
      <c r="I21" s="8"/>
      <c r="J21" s="8"/>
      <c r="K21" s="9"/>
    </row>
    <row r="22" spans="2:12" x14ac:dyDescent="0.2">
      <c r="B22" s="7">
        <v>6</v>
      </c>
      <c r="C22" s="8" t="s">
        <v>30</v>
      </c>
      <c r="D22" s="8" t="s">
        <v>17</v>
      </c>
      <c r="E22" s="14">
        <v>10</v>
      </c>
      <c r="F22" s="14">
        <v>6</v>
      </c>
      <c r="G22" s="14">
        <v>32</v>
      </c>
      <c r="H22" s="14">
        <v>6</v>
      </c>
      <c r="I22" s="14">
        <f t="shared" ref="I22:I26" si="2">SUM(E22:H22)</f>
        <v>54</v>
      </c>
      <c r="J22" s="16">
        <v>0</v>
      </c>
      <c r="K22" s="9">
        <f>J22*I22</f>
        <v>0</v>
      </c>
    </row>
    <row r="23" spans="2:12" x14ac:dyDescent="0.2">
      <c r="B23" s="7">
        <v>7</v>
      </c>
      <c r="C23" s="8" t="s">
        <v>29</v>
      </c>
      <c r="D23" s="8" t="s">
        <v>17</v>
      </c>
      <c r="E23" s="14">
        <v>12</v>
      </c>
      <c r="F23" s="14">
        <v>10</v>
      </c>
      <c r="G23" s="14">
        <v>12</v>
      </c>
      <c r="H23" s="14">
        <v>12</v>
      </c>
      <c r="I23" s="14">
        <f>SUM(E23:H23)</f>
        <v>46</v>
      </c>
      <c r="J23" s="16">
        <v>0</v>
      </c>
      <c r="K23" s="9">
        <f>J23*I23</f>
        <v>0</v>
      </c>
    </row>
    <row r="24" spans="2:12" x14ac:dyDescent="0.2">
      <c r="B24" s="7">
        <v>8</v>
      </c>
      <c r="C24" s="8" t="s">
        <v>92</v>
      </c>
      <c r="D24" s="8" t="s">
        <v>12</v>
      </c>
      <c r="E24" s="14">
        <f>E23+E22</f>
        <v>22</v>
      </c>
      <c r="F24" s="14">
        <f>F23+F22</f>
        <v>16</v>
      </c>
      <c r="G24" s="14">
        <f>G23+G22</f>
        <v>44</v>
      </c>
      <c r="H24" s="14">
        <f>H23+H22</f>
        <v>18</v>
      </c>
      <c r="I24" s="14">
        <f t="shared" si="2"/>
        <v>100</v>
      </c>
      <c r="J24" s="16">
        <v>0</v>
      </c>
      <c r="K24" s="9">
        <f t="shared" ref="K24:K26" si="3">J24*I24</f>
        <v>0</v>
      </c>
    </row>
    <row r="25" spans="2:12" x14ac:dyDescent="0.2">
      <c r="B25" s="7">
        <v>9</v>
      </c>
      <c r="C25" s="8" t="s">
        <v>54</v>
      </c>
      <c r="D25" s="8" t="s">
        <v>12</v>
      </c>
      <c r="E25" s="14">
        <f>E24/2</f>
        <v>11</v>
      </c>
      <c r="F25" s="14">
        <f t="shared" ref="F25:H25" si="4">F24/2</f>
        <v>8</v>
      </c>
      <c r="G25" s="14">
        <f t="shared" si="4"/>
        <v>22</v>
      </c>
      <c r="H25" s="14">
        <f t="shared" si="4"/>
        <v>9</v>
      </c>
      <c r="I25" s="14">
        <f t="shared" si="2"/>
        <v>50</v>
      </c>
      <c r="J25" s="16">
        <v>0</v>
      </c>
      <c r="K25" s="9">
        <f t="shared" si="3"/>
        <v>0</v>
      </c>
    </row>
    <row r="26" spans="2:12" x14ac:dyDescent="0.2">
      <c r="B26" s="10">
        <v>10</v>
      </c>
      <c r="C26" s="11" t="s">
        <v>13</v>
      </c>
      <c r="D26" s="11" t="s">
        <v>19</v>
      </c>
      <c r="E26" s="11">
        <v>4</v>
      </c>
      <c r="F26" s="11">
        <v>4</v>
      </c>
      <c r="G26" s="11">
        <v>4</v>
      </c>
      <c r="H26" s="11">
        <v>4</v>
      </c>
      <c r="I26" s="47">
        <f t="shared" si="2"/>
        <v>16</v>
      </c>
      <c r="J26" s="17">
        <v>0</v>
      </c>
      <c r="K26" s="12">
        <f t="shared" si="3"/>
        <v>0</v>
      </c>
    </row>
    <row r="27" spans="2:12" ht="15.75" thickBot="1" x14ac:dyDescent="0.3">
      <c r="K27" s="23">
        <f>SUM(K22:K26)</f>
        <v>0</v>
      </c>
    </row>
    <row r="28" spans="2:12" ht="15.75" thickTop="1" x14ac:dyDescent="0.25">
      <c r="K28" s="25"/>
    </row>
    <row r="29" spans="2:12" ht="28.5" x14ac:dyDescent="0.2">
      <c r="B29" s="4" t="s">
        <v>0</v>
      </c>
      <c r="C29" s="19" t="s">
        <v>23</v>
      </c>
      <c r="D29" s="5" t="s">
        <v>1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45</v>
      </c>
      <c r="J29" s="5" t="s">
        <v>2</v>
      </c>
      <c r="K29" s="6" t="s">
        <v>3</v>
      </c>
    </row>
    <row r="30" spans="2:12" x14ac:dyDescent="0.2">
      <c r="B30" s="20"/>
      <c r="C30" s="21"/>
      <c r="D30" s="8"/>
      <c r="E30" s="14"/>
      <c r="F30" s="14"/>
      <c r="G30" s="14"/>
      <c r="H30" s="14"/>
      <c r="I30" s="14"/>
      <c r="J30" s="14"/>
      <c r="K30" s="9"/>
    </row>
    <row r="31" spans="2:12" x14ac:dyDescent="0.2">
      <c r="B31" s="20">
        <v>13</v>
      </c>
      <c r="C31" s="21" t="s">
        <v>20</v>
      </c>
      <c r="D31" s="8" t="s">
        <v>19</v>
      </c>
      <c r="E31" s="8">
        <v>20</v>
      </c>
      <c r="F31" s="8">
        <v>30</v>
      </c>
      <c r="G31" s="8">
        <v>80</v>
      </c>
      <c r="H31" s="8">
        <v>20</v>
      </c>
      <c r="I31" s="14">
        <f t="shared" ref="I31:I33" si="5">SUM(E31:H31)</f>
        <v>150</v>
      </c>
      <c r="J31" s="16">
        <v>0</v>
      </c>
      <c r="K31" s="9">
        <f t="shared" ref="K31:K34" si="6">J31*I31</f>
        <v>0</v>
      </c>
      <c r="L31" s="45"/>
    </row>
    <row r="32" spans="2:12" x14ac:dyDescent="0.2">
      <c r="B32" s="20">
        <v>14</v>
      </c>
      <c r="C32" s="21" t="s">
        <v>55</v>
      </c>
      <c r="D32" s="8" t="s">
        <v>19</v>
      </c>
      <c r="E32" s="8">
        <v>4</v>
      </c>
      <c r="F32" s="8">
        <v>8</v>
      </c>
      <c r="G32" s="8">
        <v>8</v>
      </c>
      <c r="H32" s="8">
        <v>4</v>
      </c>
      <c r="I32" s="14">
        <f t="shared" si="5"/>
        <v>24</v>
      </c>
      <c r="J32" s="16">
        <v>0</v>
      </c>
      <c r="K32" s="9">
        <f t="shared" si="6"/>
        <v>0</v>
      </c>
      <c r="L32" s="45"/>
    </row>
    <row r="33" spans="2:11" x14ac:dyDescent="0.2">
      <c r="B33" s="20">
        <v>15</v>
      </c>
      <c r="C33" s="21" t="s">
        <v>22</v>
      </c>
      <c r="D33" s="8" t="s">
        <v>19</v>
      </c>
      <c r="E33" s="8">
        <v>4</v>
      </c>
      <c r="F33" s="8">
        <v>8</v>
      </c>
      <c r="G33" s="8">
        <v>8</v>
      </c>
      <c r="H33" s="8">
        <v>4</v>
      </c>
      <c r="I33" s="14">
        <f t="shared" si="5"/>
        <v>24</v>
      </c>
      <c r="J33" s="16">
        <v>0</v>
      </c>
      <c r="K33" s="9">
        <f t="shared" si="6"/>
        <v>0</v>
      </c>
    </row>
    <row r="34" spans="2:11" x14ac:dyDescent="0.2">
      <c r="B34" s="20">
        <v>16</v>
      </c>
      <c r="C34" s="21" t="s">
        <v>21</v>
      </c>
      <c r="D34" s="8" t="s">
        <v>19</v>
      </c>
      <c r="E34" s="44"/>
      <c r="F34" s="44"/>
      <c r="G34" s="44"/>
      <c r="H34" s="44"/>
      <c r="I34" s="14">
        <v>32</v>
      </c>
      <c r="J34" s="16">
        <v>0</v>
      </c>
      <c r="K34" s="9">
        <f t="shared" si="6"/>
        <v>0</v>
      </c>
    </row>
    <row r="35" spans="2:11" x14ac:dyDescent="0.2">
      <c r="B35" s="7">
        <v>17</v>
      </c>
      <c r="C35" s="8" t="s">
        <v>97</v>
      </c>
      <c r="D35" s="8" t="s">
        <v>14</v>
      </c>
      <c r="E35" s="8" t="s">
        <v>57</v>
      </c>
      <c r="F35" s="8" t="s">
        <v>57</v>
      </c>
      <c r="G35" s="8" t="s">
        <v>57</v>
      </c>
      <c r="H35" s="8" t="s">
        <v>57</v>
      </c>
      <c r="I35" s="46">
        <v>10000</v>
      </c>
      <c r="J35" s="15">
        <v>0</v>
      </c>
      <c r="K35" s="9">
        <f t="shared" ref="K35" si="7">J35*I35</f>
        <v>0</v>
      </c>
    </row>
    <row r="36" spans="2:11" x14ac:dyDescent="0.2">
      <c r="B36" s="10">
        <v>18</v>
      </c>
      <c r="C36" s="11" t="s">
        <v>96</v>
      </c>
      <c r="D36" s="11" t="s">
        <v>14</v>
      </c>
      <c r="E36" s="11" t="s">
        <v>57</v>
      </c>
      <c r="F36" s="11" t="s">
        <v>57</v>
      </c>
      <c r="G36" s="11" t="s">
        <v>57</v>
      </c>
      <c r="H36" s="11" t="s">
        <v>57</v>
      </c>
      <c r="I36" s="13">
        <v>10000</v>
      </c>
      <c r="J36" s="48">
        <v>0</v>
      </c>
      <c r="K36" s="12">
        <f t="shared" ref="K36" si="8">J36*I36</f>
        <v>0</v>
      </c>
    </row>
    <row r="37" spans="2:11" ht="15.75" thickBot="1" x14ac:dyDescent="0.3">
      <c r="K37" s="23">
        <f>SUM(K30:K36)</f>
        <v>0</v>
      </c>
    </row>
    <row r="38" spans="2:11" ht="15" thickTop="1" x14ac:dyDescent="0.2"/>
    <row r="39" spans="2:11" x14ac:dyDescent="0.2">
      <c r="B39" s="4" t="s">
        <v>0</v>
      </c>
      <c r="C39" s="61" t="s">
        <v>60</v>
      </c>
      <c r="D39" s="62"/>
      <c r="E39" s="62"/>
      <c r="F39" s="62"/>
      <c r="G39" s="63"/>
      <c r="H39" s="5" t="s">
        <v>1</v>
      </c>
      <c r="I39" s="5" t="s">
        <v>45</v>
      </c>
      <c r="J39" s="5" t="s">
        <v>2</v>
      </c>
      <c r="K39" s="6" t="s">
        <v>3</v>
      </c>
    </row>
    <row r="40" spans="2:11" x14ac:dyDescent="0.2">
      <c r="B40" s="7"/>
      <c r="C40" s="55"/>
      <c r="D40" s="56"/>
      <c r="E40" s="56"/>
      <c r="F40" s="56"/>
      <c r="G40" s="57"/>
      <c r="H40" s="26"/>
      <c r="I40" s="28"/>
      <c r="J40" s="8"/>
      <c r="K40" s="9"/>
    </row>
    <row r="41" spans="2:11" x14ac:dyDescent="0.2">
      <c r="B41" s="7">
        <v>19</v>
      </c>
      <c r="C41" s="55" t="s">
        <v>25</v>
      </c>
      <c r="D41" s="56"/>
      <c r="E41" s="56"/>
      <c r="F41" s="56"/>
      <c r="G41" s="57"/>
      <c r="H41" s="26" t="s">
        <v>4</v>
      </c>
      <c r="I41" s="29">
        <v>8</v>
      </c>
      <c r="J41" s="22">
        <v>0</v>
      </c>
      <c r="K41" s="9">
        <f>J41*I41</f>
        <v>0</v>
      </c>
    </row>
    <row r="42" spans="2:11" x14ac:dyDescent="0.2">
      <c r="B42" s="7">
        <v>20</v>
      </c>
      <c r="C42" s="55" t="s">
        <v>24</v>
      </c>
      <c r="D42" s="56"/>
      <c r="E42" s="56"/>
      <c r="F42" s="56"/>
      <c r="G42" s="57"/>
      <c r="H42" s="26" t="s">
        <v>4</v>
      </c>
      <c r="I42" s="29">
        <v>4</v>
      </c>
      <c r="J42" s="22">
        <v>0</v>
      </c>
      <c r="K42" s="9">
        <f t="shared" ref="K42:K54" si="9">J42*I42</f>
        <v>0</v>
      </c>
    </row>
    <row r="43" spans="2:11" x14ac:dyDescent="0.2">
      <c r="B43" s="7">
        <v>21</v>
      </c>
      <c r="C43" s="55" t="s">
        <v>26</v>
      </c>
      <c r="D43" s="56"/>
      <c r="E43" s="56"/>
      <c r="F43" s="56"/>
      <c r="G43" s="57"/>
      <c r="H43" s="26" t="s">
        <v>4</v>
      </c>
      <c r="I43" s="29">
        <v>2</v>
      </c>
      <c r="J43" s="22">
        <v>0</v>
      </c>
      <c r="K43" s="9">
        <f t="shared" si="9"/>
        <v>0</v>
      </c>
    </row>
    <row r="44" spans="2:11" x14ac:dyDescent="0.2">
      <c r="B44" s="7">
        <v>22</v>
      </c>
      <c r="C44" s="55" t="s">
        <v>27</v>
      </c>
      <c r="D44" s="56"/>
      <c r="E44" s="56"/>
      <c r="F44" s="56"/>
      <c r="G44" s="57"/>
      <c r="H44" s="26" t="s">
        <v>4</v>
      </c>
      <c r="I44" s="29">
        <v>0</v>
      </c>
      <c r="J44" s="22">
        <v>0</v>
      </c>
      <c r="K44" s="9">
        <f t="shared" si="9"/>
        <v>0</v>
      </c>
    </row>
    <row r="45" spans="2:11" x14ac:dyDescent="0.2">
      <c r="B45" s="7">
        <v>23</v>
      </c>
      <c r="C45" s="55" t="s">
        <v>28</v>
      </c>
      <c r="D45" s="56"/>
      <c r="E45" s="56"/>
      <c r="F45" s="56"/>
      <c r="G45" s="57"/>
      <c r="H45" s="26" t="s">
        <v>4</v>
      </c>
      <c r="I45" s="29">
        <v>5</v>
      </c>
      <c r="J45" s="22">
        <v>0</v>
      </c>
      <c r="K45" s="9">
        <f t="shared" si="9"/>
        <v>0</v>
      </c>
    </row>
    <row r="46" spans="2:11" x14ac:dyDescent="0.2">
      <c r="B46" s="7">
        <v>24</v>
      </c>
      <c r="C46" s="55" t="s">
        <v>15</v>
      </c>
      <c r="D46" s="56"/>
      <c r="E46" s="56"/>
      <c r="F46" s="56"/>
      <c r="G46" s="57"/>
      <c r="H46" s="26" t="s">
        <v>4</v>
      </c>
      <c r="I46" s="29">
        <v>2</v>
      </c>
      <c r="J46" s="22">
        <v>0</v>
      </c>
      <c r="K46" s="9">
        <f t="shared" si="9"/>
        <v>0</v>
      </c>
    </row>
    <row r="47" spans="2:11" x14ac:dyDescent="0.2">
      <c r="B47" s="7"/>
      <c r="C47" s="55"/>
      <c r="D47" s="56"/>
      <c r="E47" s="56"/>
      <c r="F47" s="56"/>
      <c r="G47" s="57"/>
      <c r="H47" s="26"/>
      <c r="I47" s="29"/>
      <c r="J47" s="22"/>
      <c r="K47" s="9"/>
    </row>
    <row r="48" spans="2:11" x14ac:dyDescent="0.2">
      <c r="B48" s="7">
        <v>25</v>
      </c>
      <c r="C48" s="55" t="s">
        <v>32</v>
      </c>
      <c r="D48" s="56"/>
      <c r="E48" s="56"/>
      <c r="F48" s="56"/>
      <c r="G48" s="57"/>
      <c r="H48" s="26" t="s">
        <v>4</v>
      </c>
      <c r="I48" s="29">
        <v>6</v>
      </c>
      <c r="J48" s="22">
        <v>0</v>
      </c>
      <c r="K48" s="9">
        <f t="shared" si="9"/>
        <v>0</v>
      </c>
    </row>
    <row r="49" spans="2:16" x14ac:dyDescent="0.2">
      <c r="B49" s="7">
        <v>26</v>
      </c>
      <c r="C49" s="55" t="s">
        <v>33</v>
      </c>
      <c r="D49" s="56"/>
      <c r="E49" s="56"/>
      <c r="F49" s="56"/>
      <c r="G49" s="57"/>
      <c r="H49" s="26" t="s">
        <v>4</v>
      </c>
      <c r="I49" s="29">
        <v>6</v>
      </c>
      <c r="J49" s="22">
        <v>0</v>
      </c>
      <c r="K49" s="9">
        <f t="shared" si="9"/>
        <v>0</v>
      </c>
    </row>
    <row r="50" spans="2:16" x14ac:dyDescent="0.2">
      <c r="B50" s="7">
        <v>27</v>
      </c>
      <c r="C50" s="55" t="s">
        <v>34</v>
      </c>
      <c r="D50" s="56"/>
      <c r="E50" s="56"/>
      <c r="F50" s="56"/>
      <c r="G50" s="57"/>
      <c r="H50" s="26" t="s">
        <v>4</v>
      </c>
      <c r="I50" s="29">
        <v>6</v>
      </c>
      <c r="J50" s="22">
        <v>0</v>
      </c>
      <c r="K50" s="9">
        <f t="shared" si="9"/>
        <v>0</v>
      </c>
    </row>
    <row r="51" spans="2:16" x14ac:dyDescent="0.2">
      <c r="B51" s="7"/>
      <c r="C51" s="55"/>
      <c r="D51" s="56"/>
      <c r="E51" s="56"/>
      <c r="F51" s="56"/>
      <c r="G51" s="57"/>
      <c r="H51" s="26"/>
      <c r="I51" s="29"/>
      <c r="J51" s="22"/>
      <c r="K51" s="9"/>
    </row>
    <row r="52" spans="2:16" x14ac:dyDescent="0.2">
      <c r="B52" s="7">
        <v>28</v>
      </c>
      <c r="C52" s="55" t="s">
        <v>98</v>
      </c>
      <c r="D52" s="56"/>
      <c r="E52" s="56"/>
      <c r="F52" s="56"/>
      <c r="G52" s="57"/>
      <c r="H52" s="26" t="s">
        <v>4</v>
      </c>
      <c r="I52" s="29">
        <v>4</v>
      </c>
      <c r="J52" s="22">
        <v>0</v>
      </c>
      <c r="K52" s="9">
        <f t="shared" si="9"/>
        <v>0</v>
      </c>
    </row>
    <row r="53" spans="2:16" x14ac:dyDescent="0.2">
      <c r="B53" s="7">
        <v>29</v>
      </c>
      <c r="C53" s="55" t="s">
        <v>99</v>
      </c>
      <c r="D53" s="56"/>
      <c r="E53" s="56"/>
      <c r="F53" s="56"/>
      <c r="G53" s="57"/>
      <c r="H53" s="26" t="s">
        <v>4</v>
      </c>
      <c r="I53" s="29">
        <v>2</v>
      </c>
      <c r="J53" s="22">
        <v>0</v>
      </c>
      <c r="K53" s="9">
        <f t="shared" si="9"/>
        <v>0</v>
      </c>
    </row>
    <row r="54" spans="2:16" x14ac:dyDescent="0.2">
      <c r="B54" s="7">
        <v>30</v>
      </c>
      <c r="C54" s="67" t="s">
        <v>100</v>
      </c>
      <c r="D54" s="68"/>
      <c r="E54" s="68"/>
      <c r="F54" s="68"/>
      <c r="G54" s="69"/>
      <c r="H54" s="26" t="s">
        <v>4</v>
      </c>
      <c r="I54" s="29">
        <v>4</v>
      </c>
      <c r="J54" s="22">
        <v>0</v>
      </c>
      <c r="K54" s="9">
        <f t="shared" si="9"/>
        <v>0</v>
      </c>
      <c r="P54" s="31"/>
    </row>
    <row r="55" spans="2:16" x14ac:dyDescent="0.2">
      <c r="B55" s="7"/>
      <c r="C55" s="67"/>
      <c r="D55" s="68"/>
      <c r="E55" s="68"/>
      <c r="F55" s="68"/>
      <c r="G55" s="69"/>
      <c r="H55" s="26"/>
      <c r="I55" s="29"/>
      <c r="J55" s="22"/>
      <c r="K55" s="9"/>
      <c r="P55" s="31"/>
    </row>
    <row r="56" spans="2:16" x14ac:dyDescent="0.2">
      <c r="B56" s="7">
        <v>31</v>
      </c>
      <c r="C56" s="55" t="s">
        <v>64</v>
      </c>
      <c r="D56" s="56"/>
      <c r="E56" s="56"/>
      <c r="F56" s="56"/>
      <c r="G56" s="57"/>
      <c r="H56" s="26" t="s">
        <v>14</v>
      </c>
      <c r="I56" s="30">
        <v>15000</v>
      </c>
      <c r="J56" s="15">
        <v>0</v>
      </c>
      <c r="K56" s="9">
        <f>I56-I56*J56</f>
        <v>15000</v>
      </c>
    </row>
    <row r="57" spans="2:16" x14ac:dyDescent="0.2">
      <c r="B57" s="7">
        <v>32</v>
      </c>
      <c r="C57" s="55" t="s">
        <v>65</v>
      </c>
      <c r="D57" s="56"/>
      <c r="E57" s="56"/>
      <c r="F57" s="56"/>
      <c r="G57" s="57"/>
      <c r="H57" s="26" t="s">
        <v>14</v>
      </c>
      <c r="I57" s="30">
        <v>15000</v>
      </c>
      <c r="J57" s="15">
        <v>0</v>
      </c>
      <c r="K57" s="9">
        <f>I57-I57*J57</f>
        <v>15000</v>
      </c>
    </row>
    <row r="58" spans="2:16" x14ac:dyDescent="0.2">
      <c r="B58" s="7">
        <v>33</v>
      </c>
      <c r="C58" s="55" t="s">
        <v>66</v>
      </c>
      <c r="D58" s="56"/>
      <c r="E58" s="56"/>
      <c r="F58" s="56"/>
      <c r="G58" s="57"/>
      <c r="H58" s="26" t="s">
        <v>14</v>
      </c>
      <c r="I58" s="30">
        <v>5000</v>
      </c>
      <c r="J58" s="15">
        <v>0</v>
      </c>
      <c r="K58" s="9">
        <f>I58-I58*J58</f>
        <v>5000</v>
      </c>
    </row>
    <row r="59" spans="2:16" x14ac:dyDescent="0.2">
      <c r="B59" s="7"/>
      <c r="C59" s="67"/>
      <c r="D59" s="68"/>
      <c r="E59" s="68"/>
      <c r="F59" s="68"/>
      <c r="G59" s="69"/>
      <c r="H59" s="26"/>
      <c r="I59" s="30"/>
      <c r="J59" s="15"/>
      <c r="K59" s="9"/>
    </row>
    <row r="60" spans="2:16" x14ac:dyDescent="0.2">
      <c r="B60" s="7">
        <v>34</v>
      </c>
      <c r="C60" s="55" t="s">
        <v>39</v>
      </c>
      <c r="D60" s="56"/>
      <c r="E60" s="56"/>
      <c r="F60" s="56"/>
      <c r="G60" s="57"/>
      <c r="H60" s="26" t="s">
        <v>14</v>
      </c>
      <c r="I60" s="30">
        <v>15000</v>
      </c>
      <c r="J60" s="15">
        <v>0</v>
      </c>
      <c r="K60" s="9">
        <f t="shared" ref="K60:K62" si="10">I60-I60*J60</f>
        <v>15000</v>
      </c>
    </row>
    <row r="61" spans="2:16" x14ac:dyDescent="0.2">
      <c r="B61" s="7">
        <v>35</v>
      </c>
      <c r="C61" s="55" t="s">
        <v>38</v>
      </c>
      <c r="D61" s="56"/>
      <c r="E61" s="56"/>
      <c r="F61" s="56"/>
      <c r="G61" s="57"/>
      <c r="H61" s="26" t="s">
        <v>14</v>
      </c>
      <c r="I61" s="30">
        <v>2000</v>
      </c>
      <c r="J61" s="15">
        <v>0</v>
      </c>
      <c r="K61" s="9">
        <f t="shared" si="10"/>
        <v>2000</v>
      </c>
    </row>
    <row r="62" spans="2:16" x14ac:dyDescent="0.2">
      <c r="B62" s="7">
        <v>36</v>
      </c>
      <c r="C62" s="55" t="s">
        <v>40</v>
      </c>
      <c r="D62" s="56"/>
      <c r="E62" s="56"/>
      <c r="F62" s="56"/>
      <c r="G62" s="57"/>
      <c r="H62" s="26" t="s">
        <v>14</v>
      </c>
      <c r="I62" s="30">
        <v>4000</v>
      </c>
      <c r="J62" s="15">
        <v>0</v>
      </c>
      <c r="K62" s="9">
        <f t="shared" si="10"/>
        <v>4000</v>
      </c>
    </row>
    <row r="63" spans="2:16" x14ac:dyDescent="0.2">
      <c r="B63" s="7"/>
      <c r="C63" s="55"/>
      <c r="D63" s="56"/>
      <c r="E63" s="56"/>
      <c r="F63" s="56"/>
      <c r="G63" s="57"/>
      <c r="H63" s="26"/>
      <c r="I63" s="29"/>
      <c r="J63" s="42"/>
      <c r="K63" s="9"/>
    </row>
    <row r="64" spans="2:16" x14ac:dyDescent="0.2">
      <c r="B64" s="7">
        <v>37</v>
      </c>
      <c r="C64" s="55" t="s">
        <v>46</v>
      </c>
      <c r="D64" s="56"/>
      <c r="E64" s="56"/>
      <c r="F64" s="56"/>
      <c r="G64" s="57"/>
      <c r="H64" s="26" t="s">
        <v>18</v>
      </c>
      <c r="I64" s="29">
        <v>30</v>
      </c>
      <c r="J64" s="42">
        <v>0</v>
      </c>
      <c r="K64" s="9">
        <f>J64*I64</f>
        <v>0</v>
      </c>
    </row>
    <row r="65" spans="2:11" x14ac:dyDescent="0.2">
      <c r="B65" s="7"/>
      <c r="C65" s="55"/>
      <c r="D65" s="56"/>
      <c r="E65" s="56"/>
      <c r="F65" s="56"/>
      <c r="G65" s="57"/>
      <c r="H65" s="26"/>
      <c r="I65" s="29"/>
      <c r="J65" s="42"/>
      <c r="K65" s="9"/>
    </row>
    <row r="66" spans="2:11" x14ac:dyDescent="0.2">
      <c r="B66" s="7">
        <v>38</v>
      </c>
      <c r="C66" s="55" t="s">
        <v>47</v>
      </c>
      <c r="D66" s="56"/>
      <c r="E66" s="56"/>
      <c r="F66" s="56"/>
      <c r="G66" s="57"/>
      <c r="H66" s="26" t="s">
        <v>44</v>
      </c>
      <c r="I66" s="29">
        <v>10</v>
      </c>
      <c r="J66" s="42">
        <v>0</v>
      </c>
      <c r="K66" s="9">
        <f t="shared" ref="K66:K93" si="11">J66*I66</f>
        <v>0</v>
      </c>
    </row>
    <row r="67" spans="2:11" x14ac:dyDescent="0.2">
      <c r="B67" s="7">
        <v>39</v>
      </c>
      <c r="C67" s="55" t="s">
        <v>48</v>
      </c>
      <c r="D67" s="56"/>
      <c r="E67" s="56"/>
      <c r="F67" s="56"/>
      <c r="G67" s="57"/>
      <c r="H67" s="26" t="s">
        <v>44</v>
      </c>
      <c r="I67" s="29">
        <v>3</v>
      </c>
      <c r="J67" s="42">
        <v>0</v>
      </c>
      <c r="K67" s="9">
        <f t="shared" si="11"/>
        <v>0</v>
      </c>
    </row>
    <row r="68" spans="2:11" x14ac:dyDescent="0.2">
      <c r="B68" s="7">
        <v>40</v>
      </c>
      <c r="C68" s="55" t="s">
        <v>49</v>
      </c>
      <c r="D68" s="56"/>
      <c r="E68" s="56"/>
      <c r="F68" s="56"/>
      <c r="G68" s="57"/>
      <c r="H68" s="26" t="s">
        <v>44</v>
      </c>
      <c r="I68" s="29">
        <v>3</v>
      </c>
      <c r="J68" s="42">
        <v>0</v>
      </c>
      <c r="K68" s="9">
        <f t="shared" si="11"/>
        <v>0</v>
      </c>
    </row>
    <row r="69" spans="2:11" x14ac:dyDescent="0.2">
      <c r="B69" s="7"/>
      <c r="C69" s="55"/>
      <c r="D69" s="56"/>
      <c r="E69" s="56"/>
      <c r="F69" s="56"/>
      <c r="G69" s="57"/>
      <c r="H69" s="26"/>
      <c r="I69" s="29"/>
      <c r="J69" s="42"/>
      <c r="K69" s="9"/>
    </row>
    <row r="70" spans="2:11" x14ac:dyDescent="0.2">
      <c r="B70" s="7">
        <v>41</v>
      </c>
      <c r="C70" s="55" t="s">
        <v>36</v>
      </c>
      <c r="D70" s="56"/>
      <c r="E70" s="56"/>
      <c r="F70" s="56"/>
      <c r="G70" s="57"/>
      <c r="H70" s="26" t="s">
        <v>4</v>
      </c>
      <c r="I70" s="29">
        <v>10</v>
      </c>
      <c r="J70" s="42">
        <v>0</v>
      </c>
      <c r="K70" s="9">
        <f t="shared" si="11"/>
        <v>0</v>
      </c>
    </row>
    <row r="71" spans="2:11" x14ac:dyDescent="0.2">
      <c r="B71" s="7">
        <v>42</v>
      </c>
      <c r="C71" s="55" t="s">
        <v>35</v>
      </c>
      <c r="D71" s="56"/>
      <c r="E71" s="56"/>
      <c r="F71" s="56"/>
      <c r="G71" s="57"/>
      <c r="H71" s="26" t="s">
        <v>4</v>
      </c>
      <c r="I71" s="29">
        <v>3</v>
      </c>
      <c r="J71" s="42">
        <v>0</v>
      </c>
      <c r="K71" s="9">
        <f t="shared" si="11"/>
        <v>0</v>
      </c>
    </row>
    <row r="72" spans="2:11" x14ac:dyDescent="0.2">
      <c r="B72" s="7">
        <v>43</v>
      </c>
      <c r="C72" s="55" t="s">
        <v>37</v>
      </c>
      <c r="D72" s="56"/>
      <c r="E72" s="56"/>
      <c r="F72" s="56"/>
      <c r="G72" s="57"/>
      <c r="H72" s="26" t="s">
        <v>4</v>
      </c>
      <c r="I72" s="29">
        <v>3</v>
      </c>
      <c r="J72" s="42">
        <v>0</v>
      </c>
      <c r="K72" s="9">
        <f t="shared" si="11"/>
        <v>0</v>
      </c>
    </row>
    <row r="73" spans="2:11" x14ac:dyDescent="0.2">
      <c r="B73" s="7"/>
      <c r="C73" s="55"/>
      <c r="D73" s="56"/>
      <c r="E73" s="56"/>
      <c r="F73" s="56"/>
      <c r="G73" s="57"/>
      <c r="H73" s="26"/>
      <c r="I73" s="29"/>
      <c r="J73" s="42"/>
      <c r="K73" s="9"/>
    </row>
    <row r="74" spans="2:11" x14ac:dyDescent="0.2">
      <c r="B74" s="7">
        <v>44</v>
      </c>
      <c r="C74" s="55" t="s">
        <v>50</v>
      </c>
      <c r="D74" s="56"/>
      <c r="E74" s="56"/>
      <c r="F74" s="56"/>
      <c r="G74" s="57"/>
      <c r="H74" s="26" t="s">
        <v>4</v>
      </c>
      <c r="I74" s="29">
        <v>2</v>
      </c>
      <c r="J74" s="42">
        <v>0</v>
      </c>
      <c r="K74" s="9">
        <f t="shared" si="11"/>
        <v>0</v>
      </c>
    </row>
    <row r="75" spans="2:11" x14ac:dyDescent="0.2">
      <c r="B75" s="7"/>
      <c r="C75" s="55"/>
      <c r="D75" s="56"/>
      <c r="E75" s="56"/>
      <c r="F75" s="56"/>
      <c r="G75" s="57"/>
      <c r="H75" s="26"/>
      <c r="I75" s="29"/>
      <c r="J75" s="42"/>
      <c r="K75" s="9"/>
    </row>
    <row r="76" spans="2:11" x14ac:dyDescent="0.2">
      <c r="B76" s="7">
        <v>45</v>
      </c>
      <c r="C76" s="55" t="s">
        <v>78</v>
      </c>
      <c r="D76" s="56"/>
      <c r="E76" s="56"/>
      <c r="F76" s="56"/>
      <c r="G76" s="57"/>
      <c r="H76" s="26" t="s">
        <v>4</v>
      </c>
      <c r="I76" s="29">
        <v>1</v>
      </c>
      <c r="J76" s="42">
        <v>0</v>
      </c>
      <c r="K76" s="9">
        <f t="shared" si="11"/>
        <v>0</v>
      </c>
    </row>
    <row r="77" spans="2:11" x14ac:dyDescent="0.2">
      <c r="B77" s="7">
        <v>46</v>
      </c>
      <c r="C77" s="55" t="s">
        <v>79</v>
      </c>
      <c r="D77" s="56"/>
      <c r="E77" s="56"/>
      <c r="F77" s="56"/>
      <c r="G77" s="57"/>
      <c r="H77" s="26" t="s">
        <v>4</v>
      </c>
      <c r="I77" s="29">
        <v>1</v>
      </c>
      <c r="J77" s="42">
        <v>0</v>
      </c>
      <c r="K77" s="9">
        <f t="shared" si="11"/>
        <v>0</v>
      </c>
    </row>
    <row r="78" spans="2:11" x14ac:dyDescent="0.2">
      <c r="B78" s="7"/>
      <c r="C78" s="55"/>
      <c r="D78" s="56"/>
      <c r="E78" s="56"/>
      <c r="F78" s="56"/>
      <c r="G78" s="57"/>
      <c r="H78" s="26"/>
      <c r="I78" s="29"/>
      <c r="J78" s="42"/>
      <c r="K78" s="9"/>
    </row>
    <row r="79" spans="2:11" x14ac:dyDescent="0.2">
      <c r="B79" s="7">
        <v>47</v>
      </c>
      <c r="C79" s="55" t="s">
        <v>41</v>
      </c>
      <c r="D79" s="56"/>
      <c r="E79" s="56"/>
      <c r="F79" s="56"/>
      <c r="G79" s="57"/>
      <c r="H79" s="26" t="s">
        <v>4</v>
      </c>
      <c r="I79" s="29">
        <v>15</v>
      </c>
      <c r="J79" s="42">
        <v>0</v>
      </c>
      <c r="K79" s="9">
        <f t="shared" si="11"/>
        <v>0</v>
      </c>
    </row>
    <row r="80" spans="2:11" x14ac:dyDescent="0.2">
      <c r="B80" s="7">
        <v>48</v>
      </c>
      <c r="C80" s="55" t="s">
        <v>42</v>
      </c>
      <c r="D80" s="56"/>
      <c r="E80" s="56"/>
      <c r="F80" s="56"/>
      <c r="G80" s="57"/>
      <c r="H80" s="26" t="s">
        <v>4</v>
      </c>
      <c r="I80" s="29">
        <v>15</v>
      </c>
      <c r="J80" s="42">
        <v>0</v>
      </c>
      <c r="K80" s="9">
        <f t="shared" si="11"/>
        <v>0</v>
      </c>
    </row>
    <row r="81" spans="2:16" x14ac:dyDescent="0.2">
      <c r="B81" s="7">
        <v>49</v>
      </c>
      <c r="C81" s="55" t="s">
        <v>58</v>
      </c>
      <c r="D81" s="56"/>
      <c r="E81" s="56"/>
      <c r="F81" s="56"/>
      <c r="G81" s="57"/>
      <c r="H81" s="26" t="s">
        <v>4</v>
      </c>
      <c r="I81" s="29">
        <v>15</v>
      </c>
      <c r="J81" s="42">
        <v>0</v>
      </c>
      <c r="K81" s="9">
        <f t="shared" si="11"/>
        <v>0</v>
      </c>
    </row>
    <row r="82" spans="2:16" x14ac:dyDescent="0.2">
      <c r="B82" s="7">
        <v>50</v>
      </c>
      <c r="C82" s="55" t="s">
        <v>59</v>
      </c>
      <c r="D82" s="56"/>
      <c r="E82" s="56"/>
      <c r="F82" s="56"/>
      <c r="G82" s="57"/>
      <c r="H82" s="26" t="s">
        <v>4</v>
      </c>
      <c r="I82" s="29">
        <v>15</v>
      </c>
      <c r="J82" s="42">
        <v>0</v>
      </c>
      <c r="K82" s="9">
        <f t="shared" si="11"/>
        <v>0</v>
      </c>
    </row>
    <row r="83" spans="2:16" x14ac:dyDescent="0.2">
      <c r="B83" s="7">
        <v>51</v>
      </c>
      <c r="C83" s="55" t="s">
        <v>43</v>
      </c>
      <c r="D83" s="56"/>
      <c r="E83" s="56"/>
      <c r="F83" s="56"/>
      <c r="G83" s="57"/>
      <c r="H83" s="26" t="s">
        <v>44</v>
      </c>
      <c r="I83" s="29">
        <v>15</v>
      </c>
      <c r="J83" s="42">
        <v>0</v>
      </c>
      <c r="K83" s="9">
        <f t="shared" si="11"/>
        <v>0</v>
      </c>
    </row>
    <row r="84" spans="2:16" x14ac:dyDescent="0.2">
      <c r="B84" s="7"/>
      <c r="C84" s="64"/>
      <c r="D84" s="65"/>
      <c r="E84" s="65"/>
      <c r="F84" s="65"/>
      <c r="G84" s="66"/>
      <c r="H84" s="26"/>
      <c r="I84" s="29"/>
      <c r="J84" s="42"/>
      <c r="K84" s="9"/>
      <c r="P84" s="32"/>
    </row>
    <row r="85" spans="2:16" x14ac:dyDescent="0.2">
      <c r="B85" s="7">
        <v>52</v>
      </c>
      <c r="C85" s="55" t="s">
        <v>63</v>
      </c>
      <c r="D85" s="56"/>
      <c r="E85" s="56"/>
      <c r="F85" s="56"/>
      <c r="G85" s="57"/>
      <c r="H85" s="26" t="s">
        <v>44</v>
      </c>
      <c r="I85" s="29">
        <v>3</v>
      </c>
      <c r="J85" s="42">
        <v>0</v>
      </c>
      <c r="K85" s="9">
        <f t="shared" si="11"/>
        <v>0</v>
      </c>
    </row>
    <row r="86" spans="2:16" x14ac:dyDescent="0.2">
      <c r="B86" s="7">
        <v>53</v>
      </c>
      <c r="C86" s="55" t="s">
        <v>62</v>
      </c>
      <c r="D86" s="56"/>
      <c r="E86" s="56"/>
      <c r="F86" s="56"/>
      <c r="G86" s="57"/>
      <c r="H86" s="26" t="s">
        <v>44</v>
      </c>
      <c r="I86" s="29">
        <v>3</v>
      </c>
      <c r="J86" s="42">
        <v>0</v>
      </c>
      <c r="K86" s="9">
        <f t="shared" ref="K86" si="12">J86*I86</f>
        <v>0</v>
      </c>
    </row>
    <row r="87" spans="2:16" x14ac:dyDescent="0.2">
      <c r="B87" s="7">
        <v>54</v>
      </c>
      <c r="C87" s="55" t="s">
        <v>61</v>
      </c>
      <c r="D87" s="56"/>
      <c r="E87" s="56"/>
      <c r="F87" s="56"/>
      <c r="G87" s="57"/>
      <c r="H87" s="26" t="s">
        <v>44</v>
      </c>
      <c r="I87" s="29">
        <v>5</v>
      </c>
      <c r="J87" s="42">
        <v>0</v>
      </c>
      <c r="K87" s="9">
        <f t="shared" si="11"/>
        <v>0</v>
      </c>
    </row>
    <row r="88" spans="2:16" x14ac:dyDescent="0.2">
      <c r="B88" s="7"/>
      <c r="C88" s="55"/>
      <c r="D88" s="56"/>
      <c r="E88" s="56"/>
      <c r="F88" s="56"/>
      <c r="G88" s="57"/>
      <c r="H88" s="26"/>
      <c r="I88" s="29"/>
      <c r="J88" s="42"/>
      <c r="K88" s="9"/>
    </row>
    <row r="89" spans="2:16" x14ac:dyDescent="0.2">
      <c r="B89" s="7">
        <v>55</v>
      </c>
      <c r="C89" s="55" t="s">
        <v>51</v>
      </c>
      <c r="D89" s="56"/>
      <c r="E89" s="56"/>
      <c r="F89" s="56"/>
      <c r="G89" s="57"/>
      <c r="H89" s="26" t="s">
        <v>44</v>
      </c>
      <c r="I89" s="29">
        <v>2</v>
      </c>
      <c r="J89" s="42">
        <v>0</v>
      </c>
      <c r="K89" s="9">
        <f t="shared" si="11"/>
        <v>0</v>
      </c>
    </row>
    <row r="90" spans="2:16" x14ac:dyDescent="0.2">
      <c r="B90" s="7">
        <v>56</v>
      </c>
      <c r="C90" s="55" t="s">
        <v>52</v>
      </c>
      <c r="D90" s="56"/>
      <c r="E90" s="56"/>
      <c r="F90" s="56"/>
      <c r="G90" s="57"/>
      <c r="H90" s="26" t="s">
        <v>44</v>
      </c>
      <c r="I90" s="29">
        <v>2</v>
      </c>
      <c r="J90" s="42">
        <v>0</v>
      </c>
      <c r="K90" s="9">
        <f t="shared" si="11"/>
        <v>0</v>
      </c>
    </row>
    <row r="91" spans="2:16" x14ac:dyDescent="0.2">
      <c r="B91" s="7">
        <v>57</v>
      </c>
      <c r="C91" s="55" t="s">
        <v>53</v>
      </c>
      <c r="D91" s="56"/>
      <c r="E91" s="56"/>
      <c r="F91" s="56"/>
      <c r="G91" s="57"/>
      <c r="H91" s="26" t="s">
        <v>44</v>
      </c>
      <c r="I91" s="29">
        <v>10</v>
      </c>
      <c r="J91" s="42">
        <v>0</v>
      </c>
      <c r="K91" s="9">
        <f t="shared" si="11"/>
        <v>0</v>
      </c>
    </row>
    <row r="92" spans="2:16" x14ac:dyDescent="0.2">
      <c r="B92" s="7"/>
      <c r="C92" s="55"/>
      <c r="D92" s="56"/>
      <c r="E92" s="56"/>
      <c r="F92" s="56"/>
      <c r="G92" s="57"/>
      <c r="H92" s="26"/>
      <c r="I92" s="29"/>
      <c r="J92" s="42"/>
      <c r="K92" s="9"/>
    </row>
    <row r="93" spans="2:16" x14ac:dyDescent="0.2">
      <c r="B93" s="10">
        <v>58</v>
      </c>
      <c r="C93" s="58" t="s">
        <v>85</v>
      </c>
      <c r="D93" s="59"/>
      <c r="E93" s="59"/>
      <c r="F93" s="59"/>
      <c r="G93" s="60"/>
      <c r="H93" s="27" t="s">
        <v>4</v>
      </c>
      <c r="I93" s="33">
        <v>200</v>
      </c>
      <c r="J93" s="43">
        <v>0</v>
      </c>
      <c r="K93" s="12">
        <f t="shared" si="11"/>
        <v>0</v>
      </c>
    </row>
    <row r="94" spans="2:16" ht="15.75" thickBot="1" x14ac:dyDescent="0.3">
      <c r="K94" s="23">
        <f>SUM(K40:K93)</f>
        <v>56000</v>
      </c>
    </row>
    <row r="95" spans="2:16" ht="15" thickTop="1" x14ac:dyDescent="0.2"/>
    <row r="96" spans="2:16" x14ac:dyDescent="0.2">
      <c r="B96" s="4" t="s">
        <v>0</v>
      </c>
      <c r="C96" s="61" t="s">
        <v>31</v>
      </c>
      <c r="D96" s="62"/>
      <c r="E96" s="62"/>
      <c r="F96" s="62"/>
      <c r="G96" s="63"/>
      <c r="H96" s="5" t="s">
        <v>1</v>
      </c>
      <c r="I96" s="5" t="s">
        <v>91</v>
      </c>
      <c r="J96" s="5" t="s">
        <v>2</v>
      </c>
      <c r="K96" s="6" t="s">
        <v>3</v>
      </c>
    </row>
    <row r="97" spans="2:11" x14ac:dyDescent="0.2">
      <c r="B97" s="7"/>
      <c r="C97" s="70"/>
      <c r="D97" s="71"/>
      <c r="E97" s="71"/>
      <c r="F97" s="71"/>
      <c r="G97" s="72"/>
      <c r="H97" s="8"/>
      <c r="I97" s="8"/>
      <c r="J97" s="8"/>
      <c r="K97" s="9"/>
    </row>
    <row r="98" spans="2:11" x14ac:dyDescent="0.2">
      <c r="B98" s="7">
        <v>59</v>
      </c>
      <c r="C98" s="55" t="s">
        <v>73</v>
      </c>
      <c r="D98" s="56"/>
      <c r="E98" s="56"/>
      <c r="F98" s="56"/>
      <c r="G98" s="57"/>
      <c r="H98" s="8" t="s">
        <v>4</v>
      </c>
      <c r="I98" s="14">
        <v>20</v>
      </c>
      <c r="J98" s="22">
        <v>0</v>
      </c>
      <c r="K98" s="9">
        <f>J98*I98</f>
        <v>0</v>
      </c>
    </row>
    <row r="99" spans="2:11" x14ac:dyDescent="0.2">
      <c r="B99" s="7">
        <v>60</v>
      </c>
      <c r="C99" s="55" t="s">
        <v>68</v>
      </c>
      <c r="D99" s="56"/>
      <c r="E99" s="56"/>
      <c r="F99" s="56"/>
      <c r="G99" s="57"/>
      <c r="H99" s="8" t="s">
        <v>4</v>
      </c>
      <c r="I99" s="14">
        <v>20</v>
      </c>
      <c r="J99" s="22">
        <v>0</v>
      </c>
      <c r="K99" s="9">
        <f t="shared" ref="K99:K116" si="13">J99*I99</f>
        <v>0</v>
      </c>
    </row>
    <row r="100" spans="2:11" x14ac:dyDescent="0.2">
      <c r="B100" s="7"/>
      <c r="C100" s="55"/>
      <c r="D100" s="56"/>
      <c r="E100" s="56"/>
      <c r="F100" s="56"/>
      <c r="G100" s="57"/>
      <c r="H100" s="8"/>
      <c r="I100" s="14"/>
      <c r="J100" s="22"/>
      <c r="K100" s="9"/>
    </row>
    <row r="101" spans="2:11" x14ac:dyDescent="0.2">
      <c r="B101" s="7">
        <v>61</v>
      </c>
      <c r="C101" s="55" t="s">
        <v>86</v>
      </c>
      <c r="D101" s="56"/>
      <c r="E101" s="56"/>
      <c r="F101" s="56"/>
      <c r="G101" s="57"/>
      <c r="H101" s="8" t="s">
        <v>4</v>
      </c>
      <c r="I101" s="14">
        <v>20</v>
      </c>
      <c r="J101" s="22">
        <v>0</v>
      </c>
      <c r="K101" s="9">
        <f t="shared" si="13"/>
        <v>0</v>
      </c>
    </row>
    <row r="102" spans="2:11" x14ac:dyDescent="0.2">
      <c r="B102" s="7">
        <v>62</v>
      </c>
      <c r="C102" s="55" t="s">
        <v>76</v>
      </c>
      <c r="D102" s="56"/>
      <c r="E102" s="56"/>
      <c r="F102" s="56"/>
      <c r="G102" s="57"/>
      <c r="H102" s="8" t="s">
        <v>4</v>
      </c>
      <c r="I102" s="14">
        <v>10</v>
      </c>
      <c r="J102" s="22">
        <v>0</v>
      </c>
      <c r="K102" s="9">
        <f t="shared" ref="K102" si="14">J102*I102</f>
        <v>0</v>
      </c>
    </row>
    <row r="103" spans="2:11" x14ac:dyDescent="0.2">
      <c r="B103" s="7">
        <v>63</v>
      </c>
      <c r="C103" s="55" t="s">
        <v>69</v>
      </c>
      <c r="D103" s="56"/>
      <c r="E103" s="56"/>
      <c r="F103" s="56"/>
      <c r="G103" s="57"/>
      <c r="H103" s="8" t="s">
        <v>4</v>
      </c>
      <c r="I103" s="14">
        <v>10</v>
      </c>
      <c r="J103" s="22">
        <v>0</v>
      </c>
      <c r="K103" s="9">
        <f t="shared" si="13"/>
        <v>0</v>
      </c>
    </row>
    <row r="104" spans="2:11" x14ac:dyDescent="0.2">
      <c r="B104" s="34">
        <v>64</v>
      </c>
      <c r="C104" s="56" t="s">
        <v>70</v>
      </c>
      <c r="D104" s="56"/>
      <c r="E104" s="56"/>
      <c r="F104" s="56"/>
      <c r="G104" s="56"/>
      <c r="H104" s="35" t="s">
        <v>4</v>
      </c>
      <c r="I104" s="36">
        <v>2</v>
      </c>
      <c r="J104" s="37">
        <v>0</v>
      </c>
      <c r="K104" s="9">
        <f t="shared" si="13"/>
        <v>0</v>
      </c>
    </row>
    <row r="105" spans="2:11" x14ac:dyDescent="0.2">
      <c r="B105" s="7"/>
      <c r="C105" s="55"/>
      <c r="D105" s="56"/>
      <c r="E105" s="56"/>
      <c r="F105" s="56"/>
      <c r="G105" s="57"/>
      <c r="H105" s="8"/>
      <c r="I105" s="14"/>
      <c r="J105" s="22"/>
      <c r="K105" s="9"/>
    </row>
    <row r="106" spans="2:11" x14ac:dyDescent="0.2">
      <c r="B106" s="7">
        <v>65</v>
      </c>
      <c r="C106" s="55" t="s">
        <v>71</v>
      </c>
      <c r="D106" s="56"/>
      <c r="E106" s="56"/>
      <c r="F106" s="56"/>
      <c r="G106" s="57"/>
      <c r="H106" s="8" t="s">
        <v>4</v>
      </c>
      <c r="I106" s="14">
        <v>2</v>
      </c>
      <c r="J106" s="22">
        <v>0</v>
      </c>
      <c r="K106" s="9">
        <f t="shared" si="13"/>
        <v>0</v>
      </c>
    </row>
    <row r="107" spans="2:11" x14ac:dyDescent="0.2">
      <c r="B107" s="7"/>
      <c r="C107" s="55"/>
      <c r="D107" s="56"/>
      <c r="E107" s="56"/>
      <c r="F107" s="56"/>
      <c r="G107" s="57"/>
      <c r="H107" s="8"/>
      <c r="I107" s="14"/>
      <c r="J107" s="22"/>
      <c r="K107" s="9"/>
    </row>
    <row r="108" spans="2:11" x14ac:dyDescent="0.2">
      <c r="B108" s="7">
        <v>66</v>
      </c>
      <c r="C108" s="55" t="s">
        <v>74</v>
      </c>
      <c r="D108" s="56"/>
      <c r="E108" s="56"/>
      <c r="F108" s="56"/>
      <c r="G108" s="57"/>
      <c r="H108" s="8" t="s">
        <v>4</v>
      </c>
      <c r="I108" s="14">
        <v>20</v>
      </c>
      <c r="J108" s="22">
        <v>0</v>
      </c>
      <c r="K108" s="9">
        <f t="shared" si="13"/>
        <v>0</v>
      </c>
    </row>
    <row r="109" spans="2:11" x14ac:dyDescent="0.2">
      <c r="B109" s="7">
        <v>67</v>
      </c>
      <c r="C109" s="55" t="s">
        <v>75</v>
      </c>
      <c r="D109" s="56"/>
      <c r="E109" s="56"/>
      <c r="F109" s="56"/>
      <c r="G109" s="57"/>
      <c r="H109" s="8" t="s">
        <v>4</v>
      </c>
      <c r="I109" s="14">
        <v>10</v>
      </c>
      <c r="J109" s="22">
        <v>0</v>
      </c>
      <c r="K109" s="9">
        <f t="shared" si="13"/>
        <v>0</v>
      </c>
    </row>
    <row r="110" spans="2:11" x14ac:dyDescent="0.2">
      <c r="B110" s="34">
        <v>68</v>
      </c>
      <c r="C110" s="55" t="s">
        <v>72</v>
      </c>
      <c r="D110" s="56"/>
      <c r="E110" s="56"/>
      <c r="F110" s="56"/>
      <c r="G110" s="57"/>
      <c r="H110" s="8" t="s">
        <v>4</v>
      </c>
      <c r="I110" s="36">
        <v>20</v>
      </c>
      <c r="J110" s="37">
        <v>0</v>
      </c>
      <c r="K110" s="9">
        <f t="shared" si="13"/>
        <v>0</v>
      </c>
    </row>
    <row r="111" spans="2:11" x14ac:dyDescent="0.2">
      <c r="B111" s="34"/>
      <c r="C111" s="56"/>
      <c r="D111" s="56"/>
      <c r="E111" s="56"/>
      <c r="F111" s="56"/>
      <c r="G111" s="56"/>
      <c r="H111" s="35"/>
      <c r="I111" s="36"/>
      <c r="J111" s="37"/>
      <c r="K111" s="9"/>
    </row>
    <row r="112" spans="2:11" x14ac:dyDescent="0.2">
      <c r="B112" s="34">
        <v>69</v>
      </c>
      <c r="C112" s="55" t="s">
        <v>88</v>
      </c>
      <c r="D112" s="56"/>
      <c r="E112" s="56"/>
      <c r="F112" s="56"/>
      <c r="G112" s="57"/>
      <c r="H112" s="8" t="s">
        <v>16</v>
      </c>
      <c r="I112" s="36">
        <v>2</v>
      </c>
      <c r="J112" s="37">
        <v>0</v>
      </c>
      <c r="K112" s="9">
        <f t="shared" si="13"/>
        <v>0</v>
      </c>
    </row>
    <row r="113" spans="2:11" x14ac:dyDescent="0.2">
      <c r="B113" s="34">
        <v>70</v>
      </c>
      <c r="C113" s="55" t="s">
        <v>87</v>
      </c>
      <c r="D113" s="56"/>
      <c r="E113" s="56"/>
      <c r="F113" s="56"/>
      <c r="G113" s="57"/>
      <c r="H113" s="8" t="s">
        <v>16</v>
      </c>
      <c r="I113" s="36">
        <v>2</v>
      </c>
      <c r="J113" s="37">
        <v>0</v>
      </c>
      <c r="K113" s="9">
        <f t="shared" si="13"/>
        <v>0</v>
      </c>
    </row>
    <row r="114" spans="2:11" x14ac:dyDescent="0.2">
      <c r="B114" s="34"/>
      <c r="C114" s="56"/>
      <c r="D114" s="56"/>
      <c r="E114" s="56"/>
      <c r="F114" s="56"/>
      <c r="G114" s="56"/>
      <c r="H114" s="35"/>
      <c r="I114" s="36"/>
      <c r="J114" s="37"/>
      <c r="K114" s="9"/>
    </row>
    <row r="115" spans="2:11" x14ac:dyDescent="0.2">
      <c r="B115" s="78">
        <v>71</v>
      </c>
      <c r="C115" s="79" t="s">
        <v>67</v>
      </c>
      <c r="D115" s="79"/>
      <c r="E115" s="79"/>
      <c r="F115" s="79"/>
      <c r="G115" s="79"/>
      <c r="H115" s="80" t="s">
        <v>56</v>
      </c>
      <c r="I115" s="81">
        <v>4</v>
      </c>
      <c r="J115" s="82">
        <v>0</v>
      </c>
      <c r="K115" s="77">
        <v>0</v>
      </c>
    </row>
    <row r="116" spans="2:11" x14ac:dyDescent="0.2">
      <c r="B116" s="38">
        <v>72</v>
      </c>
      <c r="C116" s="58" t="s">
        <v>93</v>
      </c>
      <c r="D116" s="59"/>
      <c r="E116" s="59"/>
      <c r="F116" s="59"/>
      <c r="G116" s="60"/>
      <c r="H116" s="39" t="s">
        <v>12</v>
      </c>
      <c r="I116" s="40">
        <v>50</v>
      </c>
      <c r="J116" s="41">
        <v>0</v>
      </c>
      <c r="K116" s="12">
        <f>J116*I116</f>
        <v>0</v>
      </c>
    </row>
    <row r="117" spans="2:11" ht="15.75" thickBot="1" x14ac:dyDescent="0.3">
      <c r="K117" s="23">
        <f>SUM(K98:K116)</f>
        <v>0</v>
      </c>
    </row>
    <row r="118" spans="2:11" ht="15" thickTop="1" x14ac:dyDescent="0.2"/>
    <row r="119" spans="2:11" ht="15" thickBot="1" x14ac:dyDescent="0.25"/>
    <row r="120" spans="2:11" ht="15.75" thickBot="1" x14ac:dyDescent="0.3">
      <c r="B120" s="49"/>
      <c r="C120" s="54" t="s">
        <v>77</v>
      </c>
      <c r="D120" s="54"/>
      <c r="E120" s="54"/>
      <c r="F120" s="54"/>
      <c r="G120" s="54"/>
      <c r="H120" s="50"/>
      <c r="I120" s="51"/>
      <c r="J120" s="52"/>
      <c r="K120" s="53">
        <f>K11+K18+K27+K37+K94+K117</f>
        <v>56000</v>
      </c>
    </row>
  </sheetData>
  <mergeCells count="76">
    <mergeCell ref="C78:G78"/>
    <mergeCell ref="C93:G93"/>
    <mergeCell ref="C100:G100"/>
    <mergeCell ref="C97:G97"/>
    <mergeCell ref="C39:G39"/>
    <mergeCell ref="C40:G40"/>
    <mergeCell ref="C69:G69"/>
    <mergeCell ref="C70:G70"/>
    <mergeCell ref="C71:G71"/>
    <mergeCell ref="C57:G57"/>
    <mergeCell ref="C62:G62"/>
    <mergeCell ref="C64:G64"/>
    <mergeCell ref="C66:G66"/>
    <mergeCell ref="C67:G67"/>
    <mergeCell ref="C68:G68"/>
    <mergeCell ref="C63:G63"/>
    <mergeCell ref="C52:G52"/>
    <mergeCell ref="C51:G51"/>
    <mergeCell ref="C58:G58"/>
    <mergeCell ref="C61:G61"/>
    <mergeCell ref="C59:G59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C99:G99"/>
    <mergeCell ref="C53:G53"/>
    <mergeCell ref="C73:G73"/>
    <mergeCell ref="C74:G74"/>
    <mergeCell ref="C75:G75"/>
    <mergeCell ref="C76:G76"/>
    <mergeCell ref="C55:G55"/>
    <mergeCell ref="C72:G72"/>
    <mergeCell ref="C77:G77"/>
    <mergeCell ref="C87:G87"/>
    <mergeCell ref="C79:G79"/>
    <mergeCell ref="C80:G80"/>
    <mergeCell ref="C54:G54"/>
    <mergeCell ref="C56:G56"/>
    <mergeCell ref="C60:G60"/>
    <mergeCell ref="C65:G65"/>
    <mergeCell ref="C86:G86"/>
    <mergeCell ref="C81:G81"/>
    <mergeCell ref="C82:G82"/>
    <mergeCell ref="C101:G101"/>
    <mergeCell ref="C103:G103"/>
    <mergeCell ref="C102:G102"/>
    <mergeCell ref="C96:G96"/>
    <mergeCell ref="C88:G88"/>
    <mergeCell ref="C89:G89"/>
    <mergeCell ref="C90:G90"/>
    <mergeCell ref="C91:G91"/>
    <mergeCell ref="C92:G92"/>
    <mergeCell ref="C83:G83"/>
    <mergeCell ref="C84:G84"/>
    <mergeCell ref="C85:G85"/>
    <mergeCell ref="C98:G98"/>
    <mergeCell ref="C120:G120"/>
    <mergeCell ref="C110:G110"/>
    <mergeCell ref="C104:G104"/>
    <mergeCell ref="C112:G112"/>
    <mergeCell ref="C113:G113"/>
    <mergeCell ref="C111:G111"/>
    <mergeCell ref="C106:G106"/>
    <mergeCell ref="C108:G108"/>
    <mergeCell ref="C109:G109"/>
    <mergeCell ref="C107:G107"/>
    <mergeCell ref="C105:G105"/>
    <mergeCell ref="C114:G114"/>
    <mergeCell ref="C116:G1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NiBlo77</dc:creator>
  <cp:lastModifiedBy>EdVer60</cp:lastModifiedBy>
  <dcterms:created xsi:type="dcterms:W3CDTF">2023-05-08T12:23:43Z</dcterms:created>
  <dcterms:modified xsi:type="dcterms:W3CDTF">2023-10-17T13:26:19Z</dcterms:modified>
</cp:coreProperties>
</file>