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8" activeTab="2"/>
  </bookViews>
  <sheets>
    <sheet name="Prijsformulier zaak 31184050" sheetId="3" r:id="rId1"/>
    <sheet name="Voorgeschreven Diensten" sheetId="1" r:id="rId2"/>
    <sheet name="Optionele Diensten" sheetId="2" r:id="rId3"/>
    <sheet name="Voorgeschreven Borssele &amp; OEC" sheetId="4" r:id="rId4"/>
    <sheet name="Voorgeschreven HKZ" sheetId="5" r:id="rId5"/>
    <sheet name="Voorgeschreven HKN &amp; HKW" sheetId="6" r:id="rId6"/>
    <sheet name="Voorgeschreven Luchterduin K14" sheetId="7" r:id="rId7"/>
    <sheet name="Voorgeschreven IJmuiden ver" sheetId="8" r:id="rId8"/>
    <sheet name="Voorgeschreven Nederwiek" sheetId="9" r:id="rId9"/>
    <sheet name="Voorgeschreven Doordewind &amp;TnvW"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4" l="1"/>
  <c r="F81" i="4"/>
  <c r="F90" i="10" l="1"/>
  <c r="G36" i="1" s="1"/>
  <c r="I36" i="1" s="1"/>
  <c r="F64" i="10"/>
  <c r="G35" i="1" s="1"/>
  <c r="I35" i="1" s="1"/>
  <c r="F38" i="10"/>
  <c r="G34" i="1" s="1"/>
  <c r="I34" i="1" s="1"/>
  <c r="F93" i="9"/>
  <c r="G33" i="1" s="1"/>
  <c r="I33" i="1" s="1"/>
  <c r="F66" i="9"/>
  <c r="G32" i="1" s="1"/>
  <c r="I32" i="1" s="1"/>
  <c r="F39" i="9"/>
  <c r="G31" i="1" s="1"/>
  <c r="I31" i="1" s="1"/>
  <c r="F90" i="8"/>
  <c r="G30" i="1" s="1"/>
  <c r="I30" i="1" s="1"/>
  <c r="F65" i="8"/>
  <c r="G29" i="1" s="1"/>
  <c r="I29" i="1" s="1"/>
  <c r="F39" i="8"/>
  <c r="G28" i="1" s="1"/>
  <c r="I28" i="1" s="1"/>
  <c r="F29" i="7" l="1"/>
  <c r="G24" i="1" s="1"/>
  <c r="I24" i="1" s="1"/>
  <c r="F39" i="7"/>
  <c r="G25" i="1" s="1"/>
  <c r="I25" i="1" s="1"/>
  <c r="F19" i="7"/>
  <c r="G23" i="1" s="1"/>
  <c r="I23" i="1" s="1"/>
  <c r="F97" i="6"/>
  <c r="G27" i="1" s="1"/>
  <c r="I27" i="1" s="1"/>
  <c r="F78" i="6"/>
  <c r="G26" i="1" s="1"/>
  <c r="I26" i="1" s="1"/>
  <c r="F39" i="6"/>
  <c r="G21" i="1" s="1"/>
  <c r="I21" i="1" s="1"/>
  <c r="F48" i="6"/>
  <c r="G22" i="1" s="1"/>
  <c r="I22" i="1" s="1"/>
  <c r="F38" i="5"/>
  <c r="G17" i="1" s="1"/>
  <c r="I17" i="1" s="1"/>
  <c r="F75" i="5"/>
  <c r="G20" i="1" s="1"/>
  <c r="I20" i="1" s="1"/>
  <c r="F65" i="5"/>
  <c r="G19" i="1" s="1"/>
  <c r="I19" i="1" s="1"/>
  <c r="F55" i="5"/>
  <c r="G18" i="1" s="1"/>
  <c r="I18" i="1" s="1"/>
  <c r="F114" i="4"/>
  <c r="G16" i="1" s="1"/>
  <c r="I16" i="1" s="1"/>
  <c r="F103" i="4"/>
  <c r="G15" i="1" s="1"/>
  <c r="I15" i="1" s="1"/>
  <c r="F92" i="4"/>
  <c r="G14" i="1" s="1"/>
  <c r="I14" i="1" s="1"/>
  <c r="G13" i="1"/>
  <c r="I13" i="1" s="1"/>
  <c r="F63" i="4"/>
  <c r="G12" i="1" s="1"/>
  <c r="I12" i="1" s="1"/>
  <c r="G11" i="1"/>
  <c r="I11" i="1" s="1"/>
  <c r="I38" i="1" l="1"/>
  <c r="E66" i="1" l="1"/>
  <c r="E58" i="1"/>
  <c r="E50" i="1"/>
  <c r="G155" i="2"/>
  <c r="G71" i="2" l="1"/>
  <c r="M53" i="2"/>
  <c r="D169" i="2"/>
  <c r="G167" i="2"/>
  <c r="G165" i="2"/>
  <c r="G164" i="2"/>
  <c r="G162" i="2"/>
  <c r="G161" i="2"/>
  <c r="G149" i="2"/>
  <c r="G147" i="2"/>
  <c r="G146" i="2"/>
  <c r="G144" i="2"/>
  <c r="G143" i="2"/>
  <c r="G135" i="2"/>
  <c r="G127" i="2"/>
  <c r="G124" i="2"/>
  <c r="D132" i="2"/>
  <c r="D131" i="2"/>
  <c r="D130" i="2"/>
  <c r="D129" i="2"/>
  <c r="D128" i="2"/>
  <c r="D127" i="2"/>
  <c r="D126" i="2"/>
  <c r="D133" i="2" s="1"/>
  <c r="D125" i="2"/>
  <c r="D124" i="2"/>
  <c r="G131" i="2"/>
  <c r="G130" i="2"/>
  <c r="G129" i="2"/>
  <c r="G128" i="2"/>
  <c r="G126" i="2"/>
  <c r="G125" i="2"/>
  <c r="G113" i="2"/>
  <c r="G112" i="2"/>
  <c r="G111" i="2"/>
  <c r="G110" i="2"/>
  <c r="G108" i="2"/>
  <c r="G107" i="2"/>
  <c r="M90" i="2"/>
  <c r="M89" i="2"/>
  <c r="M86" i="2"/>
  <c r="M85" i="2"/>
  <c r="J92" i="2"/>
  <c r="J90" i="2"/>
  <c r="J89" i="2"/>
  <c r="J88" i="2"/>
  <c r="J87" i="2"/>
  <c r="M87" i="2" s="1"/>
  <c r="J86" i="2"/>
  <c r="J85" i="2"/>
  <c r="G96" i="2"/>
  <c r="G92" i="2"/>
  <c r="G91" i="2"/>
  <c r="G90" i="2"/>
  <c r="G89" i="2"/>
  <c r="G88" i="2"/>
  <c r="G87" i="2"/>
  <c r="G86" i="2"/>
  <c r="D93" i="2"/>
  <c r="D92" i="2"/>
  <c r="D91" i="2"/>
  <c r="D90" i="2"/>
  <c r="D89" i="2"/>
  <c r="D88" i="2"/>
  <c r="D87" i="2"/>
  <c r="D86" i="2"/>
  <c r="D85" i="2"/>
  <c r="G85" i="2"/>
  <c r="M92" i="2"/>
  <c r="M88" i="2"/>
  <c r="G169" i="2" l="1"/>
  <c r="G173" i="2" s="1"/>
  <c r="G151" i="2"/>
  <c r="D151" i="2"/>
  <c r="G133" i="2"/>
  <c r="G137" i="2" s="1"/>
  <c r="G115" i="2"/>
  <c r="G119" i="2" s="1"/>
  <c r="D115" i="2"/>
  <c r="G94" i="2"/>
  <c r="M94" i="2"/>
  <c r="D94" i="2"/>
  <c r="J94" i="2"/>
  <c r="M72" i="2"/>
  <c r="M71" i="2"/>
  <c r="M68" i="2"/>
  <c r="J74" i="2"/>
  <c r="J72" i="2"/>
  <c r="J71" i="2"/>
  <c r="J70" i="2"/>
  <c r="J69" i="2"/>
  <c r="J68" i="2"/>
  <c r="G78" i="2"/>
  <c r="D75" i="2"/>
  <c r="D74" i="2"/>
  <c r="D72" i="2"/>
  <c r="D71" i="2"/>
  <c r="D70" i="2"/>
  <c r="G70" i="2" s="1"/>
  <c r="D69" i="2"/>
  <c r="D68" i="2"/>
  <c r="D67" i="2"/>
  <c r="M74" i="2"/>
  <c r="G74" i="2"/>
  <c r="G72" i="2"/>
  <c r="M70" i="2"/>
  <c r="M69" i="2"/>
  <c r="G69" i="2"/>
  <c r="G68" i="2"/>
  <c r="G67" i="2"/>
  <c r="J56" i="2"/>
  <c r="J53" i="2"/>
  <c r="J52" i="2"/>
  <c r="J51" i="2"/>
  <c r="M56" i="2"/>
  <c r="M52" i="2"/>
  <c r="M51" i="2"/>
  <c r="D56" i="2"/>
  <c r="D54" i="2"/>
  <c r="D52" i="2"/>
  <c r="D51" i="2"/>
  <c r="D50" i="2"/>
  <c r="D49" i="2"/>
  <c r="G56" i="2"/>
  <c r="G54" i="2"/>
  <c r="G52" i="2"/>
  <c r="G51" i="2"/>
  <c r="G50" i="2"/>
  <c r="G49" i="2"/>
  <c r="G44" i="2"/>
  <c r="J38" i="2"/>
  <c r="J36" i="2"/>
  <c r="M36" i="2" s="1"/>
  <c r="J34" i="2"/>
  <c r="J33" i="2"/>
  <c r="J31" i="2"/>
  <c r="M38" i="2"/>
  <c r="M34" i="2"/>
  <c r="M33" i="2"/>
  <c r="M31" i="2"/>
  <c r="G33" i="2"/>
  <c r="G32" i="2"/>
  <c r="G42" i="2"/>
  <c r="D36" i="2"/>
  <c r="G36" i="2" s="1"/>
  <c r="D38" i="2"/>
  <c r="G38" i="2" s="1"/>
  <c r="D37" i="2"/>
  <c r="G37" i="2" s="1"/>
  <c r="D35" i="2"/>
  <c r="G35" i="2" s="1"/>
  <c r="D34" i="2"/>
  <c r="G34" i="2" s="1"/>
  <c r="D33" i="2"/>
  <c r="D32" i="2"/>
  <c r="D31" i="2"/>
  <c r="G31" i="2" s="1"/>
  <c r="G24" i="2"/>
  <c r="D21" i="2"/>
  <c r="D14" i="2"/>
  <c r="G14" i="2" s="1"/>
  <c r="D22" i="2"/>
  <c r="Q75" i="1"/>
  <c r="Q74" i="1"/>
  <c r="Q73" i="1"/>
  <c r="P75" i="1"/>
  <c r="P74" i="1"/>
  <c r="P73" i="1"/>
  <c r="O75" i="1"/>
  <c r="O74" i="1"/>
  <c r="O73" i="1"/>
  <c r="N75" i="1"/>
  <c r="N74" i="1"/>
  <c r="N73" i="1"/>
  <c r="M75" i="1"/>
  <c r="M74" i="1"/>
  <c r="M73" i="1"/>
  <c r="L75" i="1"/>
  <c r="L74" i="1"/>
  <c r="L73" i="1"/>
  <c r="K75" i="1"/>
  <c r="K74" i="1"/>
  <c r="K73" i="1"/>
  <c r="J75" i="1"/>
  <c r="J74" i="1"/>
  <c r="J73" i="1"/>
  <c r="H75" i="1"/>
  <c r="H74" i="1"/>
  <c r="H73" i="1"/>
  <c r="G75" i="1"/>
  <c r="G74" i="1"/>
  <c r="G73" i="1"/>
  <c r="M46" i="1"/>
  <c r="K45" i="1"/>
  <c r="Q44" i="1"/>
  <c r="G22" i="2" l="1"/>
  <c r="G26" i="2" s="1"/>
  <c r="S75" i="1"/>
  <c r="S74" i="1"/>
  <c r="S73" i="1"/>
  <c r="G98" i="2"/>
  <c r="M76" i="2"/>
  <c r="G76" i="2"/>
  <c r="D76" i="2"/>
  <c r="J76" i="2"/>
  <c r="M58" i="2"/>
  <c r="J58" i="2"/>
  <c r="G58" i="2"/>
  <c r="D58" i="2"/>
  <c r="M40" i="2"/>
  <c r="J40" i="2"/>
  <c r="G40" i="2"/>
  <c r="D40" i="2"/>
  <c r="Q45" i="1"/>
  <c r="K46" i="1"/>
  <c r="P46" i="1"/>
  <c r="H45" i="1"/>
  <c r="I45" i="1"/>
  <c r="L45" i="1"/>
  <c r="P45" i="1"/>
  <c r="J44" i="1"/>
  <c r="K44" i="1"/>
  <c r="L44" i="1"/>
  <c r="M45" i="1"/>
  <c r="M44" i="1"/>
  <c r="N45" i="1"/>
  <c r="N44" i="1"/>
  <c r="H46" i="1"/>
  <c r="O45" i="1"/>
  <c r="O44" i="1"/>
  <c r="N46" i="1"/>
  <c r="O46" i="1"/>
  <c r="I46" i="1"/>
  <c r="Q46" i="1"/>
  <c r="J46" i="1"/>
  <c r="L46" i="1"/>
  <c r="J45" i="1"/>
  <c r="H44" i="1"/>
  <c r="P44" i="1"/>
  <c r="I44" i="1"/>
  <c r="G80" i="2" l="1"/>
  <c r="G62" i="2"/>
  <c r="G176" i="2" s="1"/>
  <c r="H25" i="3" s="1"/>
  <c r="S44" i="1"/>
  <c r="S77" i="1"/>
  <c r="S46" i="1"/>
  <c r="S45" i="1"/>
  <c r="S48" i="1" l="1"/>
  <c r="E82" i="1" s="1"/>
  <c r="H23" i="3" l="1"/>
  <c r="H27" i="3" l="1"/>
  <c r="H30" i="3" s="1"/>
</calcChain>
</file>

<file path=xl/sharedStrings.xml><?xml version="1.0" encoding="utf-8"?>
<sst xmlns="http://schemas.openxmlformats.org/spreadsheetml/2006/main" count="1325" uniqueCount="283">
  <si>
    <t>Beheer en Onderhoud MIVSP locaties</t>
  </si>
  <si>
    <t>Voorgeschreven Diensten</t>
  </si>
  <si>
    <t>1.1</t>
  </si>
  <si>
    <t>Preventief Onderhoud</t>
  </si>
  <si>
    <t>Locatie:</t>
  </si>
  <si>
    <t>Plaats / Windenergie gebied</t>
  </si>
  <si>
    <t>Type opstal</t>
  </si>
  <si>
    <t>Ingangsdatum</t>
  </si>
  <si>
    <t>Type locatie</t>
  </si>
  <si>
    <t>PRIJS 2024</t>
  </si>
  <si>
    <t>PRIJS 2025</t>
  </si>
  <si>
    <t>PRIJS 2026</t>
  </si>
  <si>
    <t>PRIJS 2027</t>
  </si>
  <si>
    <t>PRIJS 2028</t>
  </si>
  <si>
    <t>PRIJS 2029</t>
  </si>
  <si>
    <t>PRIJS 2030</t>
  </si>
  <si>
    <t>PRIJS 2031</t>
  </si>
  <si>
    <t>PRIJS 2032</t>
  </si>
  <si>
    <t>PRIJS 2033</t>
  </si>
  <si>
    <t>Totaal</t>
  </si>
  <si>
    <t>OEC</t>
  </si>
  <si>
    <t>Stellendam</t>
  </si>
  <si>
    <t>Landlocatie</t>
  </si>
  <si>
    <t>Ingangsdatum OVK</t>
  </si>
  <si>
    <t>BSA</t>
  </si>
  <si>
    <t>Borssele</t>
  </si>
  <si>
    <t xml:space="preserve"> AC Platform</t>
  </si>
  <si>
    <t>BSB</t>
  </si>
  <si>
    <t>WTG B07</t>
  </si>
  <si>
    <t>Windturbine</t>
  </si>
  <si>
    <t>WTG C07</t>
  </si>
  <si>
    <t>WTG  F08</t>
  </si>
  <si>
    <t>HKZA</t>
  </si>
  <si>
    <t>Hollandse Kust Zuid</t>
  </si>
  <si>
    <t>HKZB</t>
  </si>
  <si>
    <t>WTG B3</t>
  </si>
  <si>
    <t>WTG H4</t>
  </si>
  <si>
    <t>HKN</t>
  </si>
  <si>
    <t>Hollandse Kust Noord</t>
  </si>
  <si>
    <t>WTG HNE5</t>
  </si>
  <si>
    <t>WTG37</t>
  </si>
  <si>
    <t>Luchterduinen</t>
  </si>
  <si>
    <t>WTG 42</t>
  </si>
  <si>
    <t>K14</t>
  </si>
  <si>
    <t>Zeelocatie</t>
  </si>
  <si>
    <t>Olieplatform</t>
  </si>
  <si>
    <t>HKWA</t>
  </si>
  <si>
    <t>Hollandse Kust West</t>
  </si>
  <si>
    <t>HKWB</t>
  </si>
  <si>
    <t>AC Platform</t>
  </si>
  <si>
    <t>Per ≥2026</t>
  </si>
  <si>
    <t>IJV A</t>
  </si>
  <si>
    <t>IJmuiden Ver</t>
  </si>
  <si>
    <t xml:space="preserve"> DC Platform</t>
  </si>
  <si>
    <t>Per ≥2029</t>
  </si>
  <si>
    <t>IJV B</t>
  </si>
  <si>
    <t>Per ≥2028</t>
  </si>
  <si>
    <t>IJV G</t>
  </si>
  <si>
    <t>Nederwiek 1</t>
  </si>
  <si>
    <t xml:space="preserve">Nederwiek </t>
  </si>
  <si>
    <t>DC Platform</t>
  </si>
  <si>
    <t>Per ≥2030</t>
  </si>
  <si>
    <t>Nederwiek 2</t>
  </si>
  <si>
    <t>Nederwiek 3</t>
  </si>
  <si>
    <t>Doordewind 1</t>
  </si>
  <si>
    <t>Doordewind</t>
  </si>
  <si>
    <t>Doordewind 2</t>
  </si>
  <si>
    <t>TnvdW</t>
  </si>
  <si>
    <t>Ten noorden van de Wadden</t>
  </si>
  <si>
    <t>1.2</t>
  </si>
  <si>
    <t>Correctief Onderhoud</t>
  </si>
  <si>
    <t>Werksoort</t>
  </si>
  <si>
    <t>Projectleider</t>
  </si>
  <si>
    <t>Project ondersteuner</t>
  </si>
  <si>
    <t>Engineer Junior</t>
  </si>
  <si>
    <t>Engineer Senior</t>
  </si>
  <si>
    <t>Uitvoerder: begeleiding bij uitvoering van grotere werken</t>
  </si>
  <si>
    <t>Werkvoorbereider</t>
  </si>
  <si>
    <t>Uren per locatie per jaar</t>
  </si>
  <si>
    <t>Projectmanagement</t>
  </si>
  <si>
    <t>Tarief</t>
  </si>
  <si>
    <t>Totaalprijs Type 3 locatie per jaar</t>
  </si>
  <si>
    <t>Totaalprijs Type 2 locatie per jaar</t>
  </si>
  <si>
    <t>Totaalprijs Type 1 locatie per jaar</t>
  </si>
  <si>
    <t>1.3</t>
  </si>
  <si>
    <t>Offshore vervoer</t>
  </si>
  <si>
    <t>Personen vervoer offshore PAX 12</t>
  </si>
  <si>
    <t>Personen vervoer offshore PAX 24</t>
  </si>
  <si>
    <t>Goederen vervoer offshore</t>
  </si>
  <si>
    <t xml:space="preserve"> Vervoer offshore</t>
  </si>
  <si>
    <t>Subtotaal</t>
  </si>
  <si>
    <t>Op basis van uurtarief en nacalculatie</t>
  </si>
  <si>
    <t>Toelichting prijsformulier:</t>
  </si>
  <si>
    <t>De groene cellen dienen door de Inschrijver te worden ingevuld. Voor achterliggende informatie wordt u verwezen naar het Beschrijvend Document incl alle bijlagen</t>
  </si>
  <si>
    <t>Toelichting offshore vervoer:</t>
  </si>
  <si>
    <t>De prijs per trip is exclusief branstofkosten</t>
  </si>
  <si>
    <t>Op basis van werkelijk benodigde afroep en exclusief brandstofkosten</t>
  </si>
  <si>
    <t>Aantal</t>
  </si>
  <si>
    <t>7.1</t>
  </si>
  <si>
    <t>Optionele Dienst Douane</t>
  </si>
  <si>
    <t>Consultant</t>
  </si>
  <si>
    <t>Totaal uren</t>
  </si>
  <si>
    <t>Totaal Materieel, materiaal</t>
  </si>
  <si>
    <t xml:space="preserve"> uren</t>
  </si>
  <si>
    <t>Specialistische engineer</t>
  </si>
  <si>
    <t>Tekenaar</t>
  </si>
  <si>
    <t>Optionele Diensten op basis van nacalculatie uurtarief, materieel, materiaal</t>
  </si>
  <si>
    <t>7.2</t>
  </si>
  <si>
    <t>Optionele Dienst MIVSP locaties langs de kustlijn</t>
  </si>
  <si>
    <t>Subtotaal voor Douane</t>
  </si>
  <si>
    <t>Werksoort voor B&amp;O MIVSP locaties</t>
  </si>
  <si>
    <t>Subtotaal voor MIVSP locaties langs de kustlijn</t>
  </si>
  <si>
    <t>7.3</t>
  </si>
  <si>
    <t>Optionele Dienst Olie en Gas platforms</t>
  </si>
  <si>
    <t>Werksoort voor ombouw Olie en Gas platforms</t>
  </si>
  <si>
    <t>Subtotaal voor ombouw Olie en Gas platforms</t>
  </si>
  <si>
    <t>Werksoort voor B&amp;O Olie en Gasplatforms</t>
  </si>
  <si>
    <t>7.4</t>
  </si>
  <si>
    <t>Optionele Dienst RAN Mobile Telefonie</t>
  </si>
  <si>
    <t>Subtotaal voor RAN Mobile Telefonie</t>
  </si>
  <si>
    <t>Werksoort voor opbouw, testen en demonteren RAN</t>
  </si>
  <si>
    <t xml:space="preserve">Werksoort voor B&amp;O RAN </t>
  </si>
  <si>
    <t>7.5</t>
  </si>
  <si>
    <t>Optionele Dienst Uitbreiding sensoren op MIVSP locaties</t>
  </si>
  <si>
    <t>Kleine sensor 15 stuks, middel sensor 3 stuks, grote sensor 1 stuk</t>
  </si>
  <si>
    <t>Werksoort voor B&amp;O sensor per jaar</t>
  </si>
  <si>
    <t>Toelichting Optionele dienst 7.5: Uitbreiding sensor op MIVSP locatie</t>
  </si>
  <si>
    <t>Optionele Dienst Vervanging End of Life sensoren apparatuur</t>
  </si>
  <si>
    <t>Optionele Dienst Vervanging Grote sensoren</t>
  </si>
  <si>
    <t>Werksoort voor Vervanging End of Life sensoren apparatuur</t>
  </si>
  <si>
    <t>Subtotaal voor uitbreiding sensoren op MIVSP locaties</t>
  </si>
  <si>
    <t>Werksoort voor uitbreiding sensor op MIVSP locaties</t>
  </si>
  <si>
    <t>7.6</t>
  </si>
  <si>
    <t>7.7</t>
  </si>
  <si>
    <t>Subtotaal voor Vervanging grote sensoren</t>
  </si>
  <si>
    <t>Werksoort voor Vervanging grote sensoren</t>
  </si>
  <si>
    <t>7.8</t>
  </si>
  <si>
    <t>Optionele Dienst Vervanging KNMI apparatuur</t>
  </si>
  <si>
    <t>Werksoort voor Vervanging KNMI apparatuur</t>
  </si>
  <si>
    <t>Subtotaal voor Vervanging KNMI apparatuur</t>
  </si>
  <si>
    <t>7.9</t>
  </si>
  <si>
    <t>Optionele Dienst Vervanging LMW1 inwinsysteem</t>
  </si>
  <si>
    <t>Werksoort voor Vervanging LMW1 Inwinsysteem</t>
  </si>
  <si>
    <t>Werksoort voor optionele dienst Douane</t>
  </si>
  <si>
    <t>Subtotaal voor Vervanging LMW1 Inwinsysteem</t>
  </si>
  <si>
    <t>Naam:</t>
  </si>
  <si>
    <t>Functie:</t>
  </si>
  <si>
    <t>Datum:</t>
  </si>
  <si>
    <t>Totalen Overeenkomst</t>
  </si>
  <si>
    <t>Totaal Voorgeschreven Diensten:</t>
  </si>
  <si>
    <t>Totaal Optionele Diensten:</t>
  </si>
  <si>
    <t>Totaal Benoemde Diensten:</t>
  </si>
  <si>
    <t>De daadwerkelijke opdrachtwaarde van de variabele posten (gele cellen) in de tabbladen "Voorgeschreven Diensten"als ook "Optionele Diensten" wordt bepaald op basis van nacalculatie of afroep en is geen minimale of maximale opdrachtwaarde.</t>
  </si>
  <si>
    <t>De daadwerkelijke opdrachtwaarde van de variabele posten (gele cellen) wordt bepaald op basis van nacalculatie of afroep en is geen minimale of maximale opdrachtwaarde.</t>
  </si>
  <si>
    <t>SUBTOTAAL VOORGESCHREVEN DIENSTEN</t>
  </si>
  <si>
    <t>SUBTOTAAL OPTIONELE DIENSTEN</t>
  </si>
  <si>
    <t>Werksoort voor transitie MIVSP locaties</t>
  </si>
  <si>
    <t>Fictieve inschrijvingsprijs:</t>
  </si>
  <si>
    <t>Bijlage F, Prijsformulier, zaaknummer: 31184050</t>
  </si>
  <si>
    <t xml:space="preserve">Meteo </t>
  </si>
  <si>
    <t>Windsnelheid en –richting</t>
  </si>
  <si>
    <t>Barometer (Luchtdruk)</t>
  </si>
  <si>
    <t>Zichtmeter</t>
  </si>
  <si>
    <t>Luchttemperatuursensor</t>
  </si>
  <si>
    <t>Luchtvochtigheidssensor</t>
  </si>
  <si>
    <t>Hydro</t>
  </si>
  <si>
    <t>Watertemperatuursensor</t>
  </si>
  <si>
    <t>PT500</t>
  </si>
  <si>
    <t>Golfhoogteradar</t>
  </si>
  <si>
    <t>Golfmeetboei-ontvanger</t>
  </si>
  <si>
    <t>Nautische</t>
  </si>
  <si>
    <t>AIS</t>
  </si>
  <si>
    <t>R60</t>
  </si>
  <si>
    <t>Nautische radar</t>
  </si>
  <si>
    <t>Type 2202 – 18ft</t>
  </si>
  <si>
    <t>Ecologische</t>
  </si>
  <si>
    <t>Vogelradar systeem</t>
  </si>
  <si>
    <t>Overige infra</t>
  </si>
  <si>
    <t>LoRa Gateway</t>
  </si>
  <si>
    <t>CCTV</t>
  </si>
  <si>
    <t>1 Camera in de mast en 2 camera’s in de technische ruimte</t>
  </si>
  <si>
    <t>Rittal kasten</t>
  </si>
  <si>
    <t>Netwerk/Inwin app.</t>
  </si>
  <si>
    <t>Brackets</t>
  </si>
  <si>
    <t>(set = anemometer + windvaan)</t>
  </si>
  <si>
    <t>Prijs per jaar</t>
  </si>
  <si>
    <t>Sensor groep</t>
  </si>
  <si>
    <t>Subtotaal BSA</t>
  </si>
  <si>
    <t>Subtotaal OEC</t>
  </si>
  <si>
    <t>Sensor / hardware</t>
  </si>
  <si>
    <t>Opmerking</t>
  </si>
  <si>
    <t>(inclu. neerslagsensor)</t>
  </si>
  <si>
    <t>Wolkenhoogtemeter</t>
  </si>
  <si>
    <t xml:space="preserve">LiDAR </t>
  </si>
  <si>
    <t>R40</t>
  </si>
  <si>
    <t>Vleermuisdetectiesysteem</t>
  </si>
  <si>
    <t>Microfoon systeem</t>
  </si>
  <si>
    <t>Vogelradar</t>
  </si>
  <si>
    <t>NetPOS systeem</t>
  </si>
  <si>
    <t xml:space="preserve"> (set = anemometer + windvaan)</t>
  </si>
  <si>
    <t xml:space="preserve">Nautische radar </t>
  </si>
  <si>
    <t>Avionisch</t>
  </si>
  <si>
    <t xml:space="preserve">SDNS </t>
  </si>
  <si>
    <t>Vleermuis detectiesysteem</t>
  </si>
  <si>
    <t>Netwerk/.Inwin app.</t>
  </si>
  <si>
    <t>Subtotaal BSB</t>
  </si>
  <si>
    <t>Apparatuur kast</t>
  </si>
  <si>
    <t>Buiten</t>
  </si>
  <si>
    <t>Trafokast</t>
  </si>
  <si>
    <t>Binnen</t>
  </si>
  <si>
    <t>Type 5202 – 21ft</t>
  </si>
  <si>
    <t>WTG F08</t>
  </si>
  <si>
    <t>Subtotaal WTG B07</t>
  </si>
  <si>
    <t>Subtotaal WTG C07</t>
  </si>
  <si>
    <t>Subtotaal WTG F08</t>
  </si>
  <si>
    <t>OEC &amp; Borssele</t>
  </si>
  <si>
    <t>Luchtvochtigheidsensor</t>
  </si>
  <si>
    <t>PT2000</t>
  </si>
  <si>
    <t>Subtotaal HKZA</t>
  </si>
  <si>
    <t>Ecologie</t>
  </si>
  <si>
    <t>Vleesmuis detectiesysteem</t>
  </si>
  <si>
    <t>Antenne systeem</t>
  </si>
  <si>
    <t>Subtotaal HKZB</t>
  </si>
  <si>
    <t>Subtotaal WTG B3</t>
  </si>
  <si>
    <t>Subtotaal WTG H4</t>
  </si>
  <si>
    <t>Nautische infra</t>
  </si>
  <si>
    <t>Hollandse Kust Noord en Hollandse Kust West</t>
  </si>
  <si>
    <t>Barometer (luchtdruk)</t>
  </si>
  <si>
    <t xml:space="preserve">Golfmeetboei-ontvanger  </t>
  </si>
  <si>
    <t xml:space="preserve">CCTV </t>
  </si>
  <si>
    <t>Subtotaal HKN</t>
  </si>
  <si>
    <t>Subtotaal WTG HNE5</t>
  </si>
  <si>
    <t>Solar radiation sensor</t>
  </si>
  <si>
    <t>SDNS</t>
  </si>
  <si>
    <t>Nog niet geplaatst</t>
  </si>
  <si>
    <t>Subtotaal HKWA</t>
  </si>
  <si>
    <t>Subtotaal HKWB</t>
  </si>
  <si>
    <t>LiDAR</t>
  </si>
  <si>
    <t>2 stuks</t>
  </si>
  <si>
    <t>Luchterduinen en Zeelocatie K14</t>
  </si>
  <si>
    <t>Subtotaal WTG37</t>
  </si>
  <si>
    <t>Subtotaal WTG42</t>
  </si>
  <si>
    <t>Subtotaal K14</t>
  </si>
  <si>
    <t>Subtotaal IJV A</t>
  </si>
  <si>
    <t>Subtotaal IJV B</t>
  </si>
  <si>
    <t>Subtotaal IJV G</t>
  </si>
  <si>
    <t>Nederwiek</t>
  </si>
  <si>
    <t>Subtotaal Nederwiek 1</t>
  </si>
  <si>
    <t>Subtotaal Nederwiek 2</t>
  </si>
  <si>
    <t>Subtotaal Nederwiek 3</t>
  </si>
  <si>
    <t>Subtotaal Doordewind 1</t>
  </si>
  <si>
    <t>Subtotaal Doordewind 2</t>
  </si>
  <si>
    <t>Subtotaal TnvdW</t>
  </si>
  <si>
    <t>Prijs / jaar</t>
  </si>
  <si>
    <t>Voorgeschreven diensten</t>
  </si>
  <si>
    <t>Aantal jaar</t>
  </si>
  <si>
    <t>Prijzen zijn excl. Btw en prijspeil 2023</t>
  </si>
  <si>
    <t>Toelichting Preventief onderhoud</t>
  </si>
  <si>
    <t>Aldus opgemaakt:</t>
  </si>
  <si>
    <t>Onderneming:</t>
  </si>
  <si>
    <t>Gekwalificeerde elektronische handtekening rechtsgeldige vertegenwoordiger</t>
  </si>
  <si>
    <t>Plaats:</t>
  </si>
  <si>
    <t>De groene cellen in de tabbladen dienen door de Inschrijver te worden ingevuld. Voor achterliggende informatie wordt u verwezen naar het Beschrijvend Document incl. alle bijlagen</t>
  </si>
  <si>
    <t xml:space="preserve">Het bedrag voor de Totaal Benoemde Diensten is als volgt opgebouwd:
</t>
  </si>
  <si>
    <t>Smart Maintenance 4% van (Totaal Voorgeschreven Diensten +Totaal Optionele Diensten)</t>
  </si>
  <si>
    <t>Offshore vervoer Helikopter 13% van (Totaal Voorgeschreven Diensten +Totaal Optionele Diensten)</t>
  </si>
  <si>
    <r>
      <rPr>
        <b/>
        <sz val="12"/>
        <color theme="1"/>
        <rFont val="Calibri"/>
        <family val="2"/>
        <scheme val="minor"/>
      </rPr>
      <t>LET OP:</t>
    </r>
    <r>
      <rPr>
        <sz val="12"/>
        <color theme="1"/>
        <rFont val="Calibri"/>
        <family val="2"/>
        <scheme val="minor"/>
      </rPr>
      <t xml:space="preserve"> Inschrijver dient ALLE tabbladen in te vullen! Totaal 10 tabbladen incl dit blad</t>
    </r>
  </si>
  <si>
    <t>Prijzen zijn excl btw en prijspeil 2023</t>
  </si>
  <si>
    <t>Tarief per trip</t>
  </si>
  <si>
    <t>Trip is heen en terug vaart</t>
  </si>
  <si>
    <t>Klein constructie- en conserveringswerk 2% van (Totaal Voorgeschreven Diensten +Totaal Optionele Diensten)</t>
  </si>
  <si>
    <t>Voor de Prijs / Jaar per locatie dienen 7 tabbladen ingevuld te worden, teweten:</t>
  </si>
  <si>
    <t xml:space="preserve">   Voorgeschreven Borssele &amp; OEC</t>
  </si>
  <si>
    <t xml:space="preserve">   Voorgeschreven HKZ</t>
  </si>
  <si>
    <t xml:space="preserve">   Voorgeschreven HKN &amp; HKW</t>
  </si>
  <si>
    <t xml:space="preserve">   Voorgeschreven Luchterduin K14</t>
  </si>
  <si>
    <t xml:space="preserve">   Voorgeschreven IJmuiden ver</t>
  </si>
  <si>
    <t xml:space="preserve">   Voorgeschreven Nederwiek</t>
  </si>
  <si>
    <t xml:space="preserve">   Voorgeschreven Doordewind &amp;TnvW</t>
  </si>
  <si>
    <t>In genoemde 7 tabbladen dient een prijs per jaar per Sensor / Apparaat opgegeven te worden voor het preventief onderhoud</t>
  </si>
  <si>
    <t>Waar in de genoemde 7 tabbladen in kolom "aantal" het aantal &gt; 1 dient de prijs opgegeven te worden voor het genoemde aantal sensoren / apparaten</t>
  </si>
  <si>
    <t>Meteo</t>
  </si>
  <si>
    <t>Keuringsplichtige delen OEC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</si>
</sst>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quot;€&quot;\ #,##0.00"/>
    <numFmt numFmtId="165" formatCode="&quot;€&quot;\ #,##0"/>
  </numFmts>
  <fonts count="23"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11"/>
      <color theme="1"/>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b/>
      <sz val="10"/>
      <name val="Verdana"/>
      <family val="2"/>
    </font>
    <font>
      <sz val="11"/>
      <name val="Calibri"/>
      <family val="2"/>
      <scheme val="minor"/>
    </font>
    <font>
      <b/>
      <sz val="14"/>
      <color theme="1"/>
      <name val="Calibri"/>
      <family val="2"/>
      <scheme val="minor"/>
    </font>
    <font>
      <b/>
      <sz val="12"/>
      <color theme="1"/>
      <name val="Calibri"/>
      <family val="2"/>
      <scheme val="minor"/>
    </font>
    <font>
      <b/>
      <sz val="9"/>
      <color rgb="FF000000"/>
      <name val="Verdana"/>
      <family val="2"/>
    </font>
    <font>
      <sz val="9"/>
      <color rgb="FF000000"/>
      <name val="Verdana"/>
      <family val="2"/>
    </font>
    <font>
      <sz val="9"/>
      <name val="Verdana"/>
      <family val="2"/>
    </font>
    <font>
      <sz val="22"/>
      <color theme="1"/>
      <name val="Calibri"/>
      <family val="2"/>
      <scheme val="minor"/>
    </font>
    <font>
      <b/>
      <sz val="22"/>
      <color theme="1"/>
      <name val="Calibri"/>
      <family val="2"/>
      <scheme val="minor"/>
    </font>
    <font>
      <b/>
      <sz val="16"/>
      <color theme="1"/>
      <name val="Calibri"/>
      <family val="2"/>
      <scheme val="minor"/>
    </font>
    <font>
      <sz val="12"/>
      <color theme="1"/>
      <name val="Verdana"/>
      <family val="2"/>
    </font>
    <font>
      <b/>
      <sz val="9"/>
      <color theme="1"/>
      <name val="Verdana"/>
      <family val="2"/>
    </font>
    <font>
      <b/>
      <sz val="6"/>
      <color theme="1"/>
      <name val="Verdana"/>
      <family val="2"/>
    </font>
    <font>
      <sz val="6"/>
      <color theme="1"/>
      <name val="Verdana"/>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60">
    <xf numFmtId="0" fontId="0" fillId="0" borderId="0" xfId="0"/>
    <xf numFmtId="0" fontId="9" fillId="2" borderId="1" xfId="0" applyFont="1" applyFill="1" applyBorder="1" applyAlignment="1" applyProtection="1">
      <alignment horizontal="left" vertical="center"/>
    </xf>
    <xf numFmtId="0" fontId="9" fillId="2" borderId="1" xfId="0" applyFont="1" applyFill="1" applyBorder="1" applyAlignment="1" applyProtection="1">
      <alignment horizontal="center" vertical="center"/>
    </xf>
    <xf numFmtId="0" fontId="4" fillId="3" borderId="1" xfId="0" applyNumberFormat="1" applyFont="1" applyFill="1" applyBorder="1" applyAlignment="1" applyProtection="1">
      <alignment vertical="center" wrapText="1"/>
    </xf>
    <xf numFmtId="0" fontId="0" fillId="3" borderId="1" xfId="0" applyNumberFormat="1" applyFont="1" applyFill="1" applyBorder="1" applyAlignment="1" applyProtection="1">
      <alignment vertical="center" wrapText="1"/>
    </xf>
    <xf numFmtId="0" fontId="0" fillId="3"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vertical="center" wrapText="1"/>
    </xf>
    <xf numFmtId="0" fontId="0" fillId="3" borderId="1"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wrapText="1"/>
    </xf>
    <xf numFmtId="0" fontId="4" fillId="6" borderId="0" xfId="0" applyNumberFormat="1" applyFont="1" applyFill="1" applyBorder="1" applyAlignment="1" applyProtection="1">
      <alignment horizontal="center" vertical="center" wrapText="1"/>
    </xf>
    <xf numFmtId="0" fontId="4" fillId="6" borderId="0" xfId="0" applyNumberFormat="1" applyFont="1" applyFill="1" applyBorder="1" applyAlignment="1" applyProtection="1">
      <alignment vertical="center" wrapText="1"/>
    </xf>
    <xf numFmtId="2" fontId="4" fillId="4" borderId="1" xfId="0" applyNumberFormat="1" applyFont="1" applyFill="1" applyBorder="1" applyAlignment="1" applyProtection="1">
      <alignment horizontal="center" vertical="center" wrapText="1"/>
    </xf>
    <xf numFmtId="0" fontId="19" fillId="6" borderId="0" xfId="0" applyNumberFormat="1" applyFont="1" applyFill="1" applyBorder="1" applyAlignment="1" applyProtection="1">
      <alignment horizontal="center" vertical="center" wrapText="1"/>
    </xf>
    <xf numFmtId="0" fontId="19" fillId="6" borderId="0" xfId="0" applyNumberFormat="1" applyFont="1" applyFill="1" applyBorder="1" applyAlignment="1" applyProtection="1">
      <alignment vertical="center" wrapText="1"/>
    </xf>
    <xf numFmtId="0" fontId="0" fillId="0" borderId="0" xfId="0" applyProtection="1"/>
    <xf numFmtId="0" fontId="7" fillId="0" borderId="0" xfId="0" applyFont="1" applyProtection="1"/>
    <xf numFmtId="0" fontId="0" fillId="0" borderId="0" xfId="0" applyFill="1" applyProtection="1"/>
    <xf numFmtId="0" fontId="6" fillId="6" borderId="0" xfId="0" applyFont="1" applyFill="1" applyBorder="1" applyProtection="1"/>
    <xf numFmtId="0" fontId="6" fillId="6" borderId="0" xfId="0" applyFont="1" applyFill="1" applyProtection="1"/>
    <xf numFmtId="0" fontId="17" fillId="0" borderId="0" xfId="0" applyFont="1" applyFill="1" applyBorder="1" applyProtection="1"/>
    <xf numFmtId="0" fontId="17" fillId="0" borderId="0" xfId="0" applyFont="1" applyProtection="1"/>
    <xf numFmtId="0" fontId="18" fillId="0" borderId="0" xfId="0" applyFont="1" applyProtection="1"/>
    <xf numFmtId="4" fontId="18" fillId="0" borderId="0" xfId="0" applyNumberFormat="1" applyFont="1" applyAlignment="1" applyProtection="1">
      <alignment horizontal="center" vertical="center"/>
    </xf>
    <xf numFmtId="0" fontId="0" fillId="0" borderId="0" xfId="0" applyAlignment="1" applyProtection="1">
      <alignment horizontal="center" vertical="center"/>
    </xf>
    <xf numFmtId="0" fontId="16" fillId="0" borderId="0" xfId="0" applyFont="1" applyProtection="1"/>
    <xf numFmtId="0" fontId="0" fillId="6" borderId="0" xfId="0" applyFill="1" applyProtection="1"/>
    <xf numFmtId="0" fontId="11" fillId="0" borderId="0" xfId="0" applyFont="1" applyAlignment="1" applyProtection="1">
      <alignment horizontal="center"/>
    </xf>
    <xf numFmtId="0" fontId="11" fillId="0" borderId="0" xfId="0" applyFont="1" applyProtection="1"/>
    <xf numFmtId="0" fontId="8" fillId="0" borderId="0" xfId="0" applyFont="1" applyAlignment="1" applyProtection="1">
      <alignment horizontal="right"/>
    </xf>
    <xf numFmtId="0" fontId="8" fillId="0" borderId="0" xfId="0" applyFont="1" applyFill="1" applyProtection="1"/>
    <xf numFmtId="0" fontId="10" fillId="0" borderId="0" xfId="0" applyFont="1" applyFill="1" applyProtection="1"/>
    <xf numFmtId="0" fontId="0" fillId="6" borderId="0" xfId="0" applyFill="1" applyBorder="1" applyAlignment="1" applyProtection="1">
      <alignment vertical="center"/>
    </xf>
    <xf numFmtId="0" fontId="0" fillId="6" borderId="0" xfId="0"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center" wrapText="1"/>
    </xf>
    <xf numFmtId="0" fontId="0" fillId="0" borderId="0" xfId="0" applyFill="1" applyBorder="1" applyProtection="1"/>
    <xf numFmtId="0" fontId="0" fillId="6" borderId="0" xfId="0" applyFill="1" applyBorder="1" applyProtection="1"/>
    <xf numFmtId="0" fontId="0" fillId="0" borderId="0" xfId="0"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2" fontId="9" fillId="4" borderId="0" xfId="0" applyNumberFormat="1" applyFont="1" applyFill="1" applyBorder="1" applyAlignment="1" applyProtection="1">
      <alignment horizontal="center" vertical="center"/>
    </xf>
    <xf numFmtId="164" fontId="0" fillId="0" borderId="0" xfId="0" applyNumberFormat="1" applyFont="1" applyFill="1" applyBorder="1" applyAlignment="1" applyProtection="1">
      <alignment horizontal="center" vertical="center"/>
    </xf>
    <xf numFmtId="44" fontId="5" fillId="0" borderId="0" xfId="1" applyFont="1" applyFill="1" applyBorder="1" applyAlignment="1" applyProtection="1">
      <alignment vertical="center"/>
    </xf>
    <xf numFmtId="4" fontId="11" fillId="0" borderId="0" xfId="0" applyNumberFormat="1" applyFont="1" applyAlignment="1" applyProtection="1">
      <alignment horizontal="center"/>
    </xf>
    <xf numFmtId="0" fontId="0" fillId="0" borderId="1" xfId="0" applyNumberFormat="1" applyFont="1" applyFill="1" applyBorder="1" applyAlignment="1" applyProtection="1">
      <alignment horizontal="center" vertical="center"/>
    </xf>
    <xf numFmtId="2" fontId="0" fillId="4" borderId="1" xfId="0" applyNumberFormat="1" applyFont="1" applyFill="1" applyBorder="1" applyAlignment="1" applyProtection="1">
      <alignment horizontal="center" vertical="center"/>
    </xf>
    <xf numFmtId="2" fontId="5" fillId="0" borderId="0" xfId="1" applyNumberFormat="1" applyFont="1" applyFill="1" applyBorder="1" applyAlignment="1" applyProtection="1">
      <alignment vertical="center"/>
    </xf>
    <xf numFmtId="2" fontId="9" fillId="0" borderId="0" xfId="0" applyNumberFormat="1" applyFont="1" applyFill="1" applyBorder="1" applyAlignment="1" applyProtection="1">
      <alignment horizontal="center" vertical="center"/>
    </xf>
    <xf numFmtId="164" fontId="0" fillId="0" borderId="1" xfId="0" applyNumberFormat="1" applyFont="1" applyFill="1" applyBorder="1" applyAlignment="1" applyProtection="1">
      <alignment horizontal="center" vertical="center"/>
    </xf>
    <xf numFmtId="0" fontId="0" fillId="0" borderId="0" xfId="0" applyBorder="1" applyProtection="1"/>
    <xf numFmtId="2" fontId="0" fillId="0" borderId="0" xfId="0" applyNumberFormat="1" applyFill="1" applyAlignment="1" applyProtection="1">
      <alignment horizontal="center"/>
    </xf>
    <xf numFmtId="2" fontId="0" fillId="0" borderId="0" xfId="0" applyNumberFormat="1" applyBorder="1" applyProtection="1"/>
    <xf numFmtId="0" fontId="0" fillId="0" borderId="0" xfId="0" applyProtection="1">
      <protection locked="0"/>
    </xf>
    <xf numFmtId="0" fontId="0" fillId="0" borderId="0" xfId="0" applyFill="1" applyBorder="1" applyProtection="1">
      <protection locked="0"/>
    </xf>
    <xf numFmtId="0" fontId="9"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2" fontId="0" fillId="5" borderId="0" xfId="0" applyNumberFormat="1" applyFill="1" applyAlignment="1" applyProtection="1">
      <alignment horizontal="center"/>
      <protection locked="0"/>
    </xf>
    <xf numFmtId="0" fontId="4" fillId="0" borderId="0" xfId="0" applyNumberFormat="1" applyFont="1" applyFill="1" applyBorder="1" applyAlignment="1" applyProtection="1">
      <alignment horizontal="center" vertical="center" wrapText="1"/>
      <protection locked="0"/>
    </xf>
    <xf numFmtId="44" fontId="5" fillId="0" borderId="0" xfId="1" applyFont="1" applyFill="1" applyBorder="1" applyAlignment="1" applyProtection="1">
      <alignment vertical="center"/>
      <protection locked="0"/>
    </xf>
    <xf numFmtId="0" fontId="0" fillId="0" borderId="0" xfId="0" applyNumberFormat="1" applyFont="1" applyFill="1" applyBorder="1" applyAlignment="1" applyProtection="1">
      <alignment vertical="center" wrapText="1"/>
      <protection locked="0"/>
    </xf>
    <xf numFmtId="0" fontId="4" fillId="0" borderId="0" xfId="0" applyNumberFormat="1" applyFont="1" applyFill="1" applyBorder="1" applyAlignment="1" applyProtection="1">
      <alignment vertical="center" wrapText="1"/>
      <protection locked="0"/>
    </xf>
    <xf numFmtId="2" fontId="0" fillId="5" borderId="0" xfId="0" applyNumberFormat="1" applyFill="1" applyBorder="1" applyAlignment="1" applyProtection="1">
      <alignment horizontal="center"/>
      <protection locked="0"/>
    </xf>
    <xf numFmtId="2" fontId="0" fillId="5" borderId="0" xfId="0" applyNumberFormat="1" applyFill="1" applyBorder="1" applyAlignment="1" applyProtection="1">
      <alignment horizontal="center" vertical="center"/>
      <protection locked="0"/>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vertical="center"/>
    </xf>
    <xf numFmtId="0" fontId="8" fillId="0" borderId="0" xfId="0" applyFont="1" applyFill="1" applyBorder="1" applyProtection="1"/>
    <xf numFmtId="0" fontId="8" fillId="0" borderId="0" xfId="0" applyFont="1" applyProtection="1"/>
    <xf numFmtId="0" fontId="14" fillId="0" borderId="0" xfId="0" applyFont="1" applyBorder="1" applyAlignment="1" applyProtection="1">
      <alignment vertical="center" wrapText="1"/>
    </xf>
    <xf numFmtId="0" fontId="14" fillId="0" borderId="0" xfId="0" applyFont="1" applyBorder="1" applyAlignment="1" applyProtection="1">
      <alignment vertical="center"/>
    </xf>
    <xf numFmtId="0" fontId="14" fillId="0" borderId="0" xfId="0" applyFont="1" applyBorder="1" applyAlignment="1" applyProtection="1">
      <alignment horizontal="center" vertical="center"/>
    </xf>
    <xf numFmtId="2" fontId="0" fillId="0" borderId="0" xfId="0" applyNumberFormat="1" applyFill="1" applyBorder="1" applyAlignment="1" applyProtection="1">
      <alignment horizontal="center"/>
    </xf>
    <xf numFmtId="2" fontId="0" fillId="4" borderId="0" xfId="0" applyNumberFormat="1" applyFill="1" applyAlignment="1" applyProtection="1">
      <alignment horizontal="center"/>
    </xf>
    <xf numFmtId="0" fontId="4" fillId="0" borderId="0" xfId="0" applyFont="1" applyBorder="1" applyProtection="1"/>
    <xf numFmtId="0" fontId="13" fillId="0" borderId="0" xfId="0" applyFont="1" applyBorder="1" applyAlignment="1" applyProtection="1">
      <alignment vertical="center" wrapText="1"/>
    </xf>
    <xf numFmtId="0" fontId="13" fillId="0" borderId="0" xfId="0" applyFont="1" applyBorder="1" applyAlignment="1" applyProtection="1">
      <alignment horizontal="center" vertical="center"/>
    </xf>
    <xf numFmtId="2" fontId="8" fillId="4" borderId="0" xfId="0" applyNumberFormat="1" applyFont="1" applyFill="1" applyAlignment="1" applyProtection="1">
      <alignment horizontal="center"/>
    </xf>
    <xf numFmtId="2" fontId="8" fillId="0" borderId="0" xfId="0" applyNumberFormat="1" applyFont="1" applyFill="1" applyAlignment="1" applyProtection="1">
      <alignment horizont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Alignment="1" applyProtection="1">
      <alignment horizontal="center" vertical="center"/>
    </xf>
    <xf numFmtId="0" fontId="0" fillId="0" borderId="0" xfId="0" applyFill="1" applyAlignment="1" applyProtection="1">
      <alignment horizontal="center" vertical="center"/>
    </xf>
    <xf numFmtId="0" fontId="4" fillId="0" borderId="0" xfId="0" applyFont="1" applyBorder="1" applyAlignment="1" applyProtection="1">
      <alignment horizontal="center"/>
    </xf>
    <xf numFmtId="0" fontId="4" fillId="0" borderId="0" xfId="0" applyFont="1" applyFill="1" applyBorder="1" applyAlignment="1" applyProtection="1">
      <alignment horizontal="center"/>
    </xf>
    <xf numFmtId="0" fontId="4" fillId="0" borderId="0" xfId="0" applyFont="1" applyBorder="1" applyAlignment="1" applyProtection="1">
      <alignment horizontal="center" vertical="center"/>
    </xf>
    <xf numFmtId="2" fontId="0" fillId="4" borderId="0" xfId="0" applyNumberFormat="1" applyFill="1" applyAlignment="1" applyProtection="1">
      <alignment horizontal="center" vertical="center"/>
    </xf>
    <xf numFmtId="2" fontId="0" fillId="0" borderId="0" xfId="0" applyNumberFormat="1" applyFill="1" applyBorder="1" applyProtection="1"/>
    <xf numFmtId="2" fontId="8" fillId="0" borderId="0" xfId="0" applyNumberFormat="1" applyFont="1" applyFill="1" applyBorder="1" applyAlignment="1" applyProtection="1">
      <alignment horizontal="center"/>
    </xf>
    <xf numFmtId="0" fontId="8" fillId="0" borderId="0" xfId="0" applyFont="1" applyFill="1" applyAlignment="1" applyProtection="1">
      <alignment horizontal="center" wrapText="1"/>
    </xf>
    <xf numFmtId="0" fontId="14" fillId="0" borderId="0" xfId="0" applyFont="1" applyFill="1" applyBorder="1" applyAlignment="1" applyProtection="1">
      <alignment horizontal="center" vertical="center"/>
    </xf>
    <xf numFmtId="0" fontId="8" fillId="0" borderId="0" xfId="0" applyFont="1" applyFill="1" applyAlignment="1" applyProtection="1">
      <alignment horizontal="left"/>
    </xf>
    <xf numFmtId="2" fontId="0" fillId="0" borderId="0" xfId="0" applyNumberFormat="1" applyFill="1" applyBorder="1" applyAlignment="1" applyProtection="1">
      <alignment horizontal="center" vertical="center"/>
    </xf>
    <xf numFmtId="2" fontId="0" fillId="0" borderId="0" xfId="0" applyNumberFormat="1" applyFill="1" applyAlignment="1" applyProtection="1">
      <alignment horizontal="center" vertical="center"/>
    </xf>
    <xf numFmtId="4" fontId="11" fillId="0" borderId="0" xfId="0" applyNumberFormat="1" applyFont="1" applyAlignment="1" applyProtection="1">
      <alignment horizontal="center" vertical="center"/>
    </xf>
    <xf numFmtId="0" fontId="4" fillId="3" borderId="0" xfId="0" applyNumberFormat="1" applyFont="1" applyFill="1" applyBorder="1" applyAlignment="1" applyProtection="1">
      <alignment vertical="center" wrapText="1"/>
    </xf>
    <xf numFmtId="0" fontId="0" fillId="3" borderId="0" xfId="0" applyNumberFormat="1" applyFont="1" applyFill="1" applyBorder="1" applyAlignment="1" applyProtection="1">
      <alignment vertical="center" wrapText="1"/>
    </xf>
    <xf numFmtId="0" fontId="0" fillId="3"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vertical="center" wrapText="1"/>
    </xf>
    <xf numFmtId="0" fontId="20" fillId="3" borderId="1"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11" fillId="0" borderId="0" xfId="0" applyFont="1" applyAlignment="1" applyProtection="1">
      <alignment horizontal="left"/>
    </xf>
    <xf numFmtId="4" fontId="9" fillId="0" borderId="0" xfId="0" applyNumberFormat="1" applyFont="1" applyFill="1" applyBorder="1" applyAlignment="1" applyProtection="1">
      <alignment horizontal="center" vertical="center"/>
    </xf>
    <xf numFmtId="2" fontId="0" fillId="0" borderId="0" xfId="0" applyNumberFormat="1" applyFont="1" applyFill="1" applyBorder="1" applyAlignment="1" applyProtection="1">
      <alignment horizontal="center" vertical="center"/>
    </xf>
    <xf numFmtId="2" fontId="0" fillId="6" borderId="0" xfId="0" applyNumberFormat="1" applyFont="1" applyFill="1" applyBorder="1" applyAlignment="1" applyProtection="1">
      <alignment horizontal="center" vertical="center"/>
    </xf>
    <xf numFmtId="0" fontId="6" fillId="6" borderId="0" xfId="0" applyFont="1" applyFill="1" applyBorder="1" applyAlignment="1" applyProtection="1"/>
    <xf numFmtId="0" fontId="15" fillId="0" borderId="0" xfId="0" applyFont="1" applyFill="1" applyBorder="1" applyAlignment="1" applyProtection="1">
      <alignment horizontal="left" vertical="top" wrapText="1"/>
    </xf>
    <xf numFmtId="0" fontId="15" fillId="0" borderId="0" xfId="0" applyFont="1" applyFill="1" applyBorder="1" applyAlignment="1" applyProtection="1">
      <alignment horizontal="center" vertical="top" wrapText="1"/>
    </xf>
    <xf numFmtId="0" fontId="3" fillId="0" borderId="0" xfId="0" applyFont="1" applyBorder="1" applyAlignment="1" applyProtection="1">
      <alignment horizontal="left" vertical="center" indent="2"/>
      <protection locked="0"/>
    </xf>
    <xf numFmtId="0" fontId="0" fillId="0" borderId="0" xfId="0" applyBorder="1" applyAlignment="1" applyProtection="1">
      <alignment horizontal="center"/>
      <protection locked="0"/>
    </xf>
    <xf numFmtId="0" fontId="3" fillId="0" borderId="0" xfId="0" applyFont="1" applyBorder="1" applyAlignment="1" applyProtection="1">
      <alignment horizontal="left" vertical="center"/>
      <protection locked="0"/>
    </xf>
    <xf numFmtId="2" fontId="0" fillId="7" borderId="0" xfId="0" applyNumberFormat="1" applyFill="1" applyAlignment="1" applyProtection="1">
      <alignment horizontal="center"/>
      <protection locked="0"/>
    </xf>
    <xf numFmtId="0" fontId="20" fillId="0" borderId="0" xfId="0" applyFont="1" applyBorder="1" applyAlignment="1" applyProtection="1">
      <alignment horizontal="center" vertical="center"/>
    </xf>
    <xf numFmtId="0" fontId="3" fillId="0" borderId="0" xfId="0" applyFont="1" applyBorder="1" applyAlignment="1" applyProtection="1">
      <alignment horizontal="left" vertical="center" indent="2"/>
    </xf>
    <xf numFmtId="0" fontId="0" fillId="0" borderId="0" xfId="0" applyBorder="1" applyAlignment="1" applyProtection="1">
      <alignment horizontal="center"/>
    </xf>
    <xf numFmtId="0" fontId="3" fillId="0" borderId="0" xfId="0" applyFont="1" applyBorder="1" applyAlignment="1" applyProtection="1">
      <alignment horizontal="left" vertical="center"/>
    </xf>
    <xf numFmtId="0" fontId="20" fillId="0" borderId="0" xfId="0" applyFont="1" applyBorder="1" applyAlignment="1" applyProtection="1">
      <alignment horizontal="left" vertical="center" indent="2"/>
    </xf>
    <xf numFmtId="0" fontId="15" fillId="0" borderId="0" xfId="0" applyFont="1" applyBorder="1" applyAlignment="1" applyProtection="1">
      <alignment horizontal="left" vertical="center" indent="2"/>
    </xf>
    <xf numFmtId="0" fontId="3" fillId="0" borderId="0" xfId="0" applyFont="1" applyBorder="1" applyAlignment="1" applyProtection="1">
      <alignment horizontal="center" vertical="center"/>
    </xf>
    <xf numFmtId="0" fontId="8" fillId="0" borderId="0" xfId="0" applyFont="1" applyBorder="1" applyAlignment="1" applyProtection="1">
      <alignment horizontal="right"/>
    </xf>
    <xf numFmtId="2" fontId="3" fillId="6" borderId="0" xfId="0" applyNumberFormat="1" applyFont="1" applyFill="1" applyBorder="1" applyAlignment="1" applyProtection="1">
      <alignment horizontal="left" vertical="center"/>
    </xf>
    <xf numFmtId="2" fontId="0" fillId="0" borderId="0" xfId="0" applyNumberFormat="1" applyBorder="1" applyAlignment="1" applyProtection="1">
      <alignment horizontal="center"/>
    </xf>
    <xf numFmtId="2" fontId="0" fillId="0" borderId="0" xfId="0" applyNumberFormat="1" applyAlignment="1" applyProtection="1">
      <alignment horizontal="center"/>
    </xf>
    <xf numFmtId="2" fontId="0" fillId="7" borderId="0" xfId="0" applyNumberFormat="1" applyFill="1" applyBorder="1" applyAlignment="1" applyProtection="1">
      <alignment horizontal="center"/>
      <protection locked="0"/>
    </xf>
    <xf numFmtId="0" fontId="22" fillId="0" borderId="0" xfId="0" applyFont="1" applyBorder="1" applyAlignment="1" applyProtection="1">
      <alignment vertical="center"/>
    </xf>
    <xf numFmtId="0" fontId="21" fillId="0" borderId="0" xfId="0" applyFont="1" applyBorder="1" applyAlignment="1" applyProtection="1">
      <alignment horizontal="left" vertical="center" wrapText="1" indent="2"/>
    </xf>
    <xf numFmtId="0" fontId="15" fillId="0" borderId="0" xfId="0" applyFont="1" applyFill="1" applyBorder="1" applyAlignment="1" applyProtection="1">
      <alignment vertical="center"/>
    </xf>
    <xf numFmtId="2" fontId="4" fillId="0" borderId="1" xfId="0" applyNumberFormat="1" applyFont="1" applyFill="1" applyBorder="1" applyAlignment="1" applyProtection="1">
      <alignment horizontal="center" vertical="center" wrapText="1"/>
    </xf>
    <xf numFmtId="2" fontId="4" fillId="6"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0" xfId="0" applyBorder="1" applyAlignment="1" applyProtection="1">
      <alignment vertical="center"/>
    </xf>
    <xf numFmtId="0" fontId="4" fillId="3" borderId="0" xfId="0" applyNumberFormat="1" applyFont="1" applyFill="1" applyBorder="1" applyAlignment="1" applyProtection="1">
      <alignment horizontal="center" vertical="center" wrapText="1"/>
    </xf>
    <xf numFmtId="0" fontId="0" fillId="0" borderId="0" xfId="0" applyFill="1" applyAlignment="1" applyProtection="1">
      <alignment horizontal="center"/>
    </xf>
    <xf numFmtId="0" fontId="15" fillId="0" borderId="0" xfId="0" applyFont="1" applyFill="1" applyBorder="1" applyAlignment="1" applyProtection="1">
      <alignment horizontal="center" vertical="center"/>
    </xf>
    <xf numFmtId="14" fontId="15" fillId="0" borderId="0" xfId="0" applyNumberFormat="1" applyFont="1" applyFill="1" applyBorder="1" applyAlignment="1" applyProtection="1">
      <alignment horizontal="center" vertical="center"/>
    </xf>
    <xf numFmtId="0" fontId="0" fillId="0" borderId="0" xfId="0" applyFill="1" applyProtection="1">
      <protection locked="0"/>
    </xf>
    <xf numFmtId="0" fontId="0" fillId="0" borderId="0" xfId="0" applyNumberFormat="1" applyFont="1" applyFill="1" applyBorder="1" applyAlignment="1" applyProtection="1">
      <alignment vertical="center" wrapText="1"/>
    </xf>
    <xf numFmtId="0" fontId="15" fillId="8" borderId="1" xfId="0" applyFont="1" applyFill="1" applyBorder="1" applyAlignment="1" applyProtection="1">
      <alignment horizontal="left" vertical="top" wrapText="1"/>
      <protection locked="0"/>
    </xf>
    <xf numFmtId="0" fontId="15" fillId="8" borderId="2" xfId="0" applyFont="1" applyFill="1" applyBorder="1" applyAlignment="1" applyProtection="1">
      <alignment horizontal="left" vertical="top" wrapText="1"/>
      <protection locked="0"/>
    </xf>
    <xf numFmtId="2" fontId="2" fillId="6" borderId="0" xfId="0" applyNumberFormat="1" applyFont="1" applyFill="1" applyBorder="1" applyAlignment="1" applyProtection="1">
      <alignment horizontal="left" vertical="center"/>
    </xf>
    <xf numFmtId="0" fontId="0" fillId="0" borderId="0" xfId="0" applyFill="1" applyBorder="1" applyAlignment="1" applyProtection="1">
      <alignment horizontal="center"/>
      <protection locked="0"/>
    </xf>
    <xf numFmtId="0" fontId="0" fillId="0" borderId="0" xfId="0" applyNumberFormat="1" applyFont="1" applyFill="1" applyBorder="1" applyAlignment="1" applyProtection="1">
      <alignment horizontal="center" vertical="center" wrapText="1"/>
      <protection locked="0"/>
    </xf>
    <xf numFmtId="0" fontId="0" fillId="0" borderId="0" xfId="0" applyAlignment="1" applyProtection="1">
      <alignment horizontal="right"/>
    </xf>
    <xf numFmtId="0" fontId="15" fillId="5" borderId="2" xfId="0" applyFont="1" applyFill="1" applyBorder="1" applyAlignment="1" applyProtection="1">
      <alignment horizontal="center" vertical="top" wrapText="1"/>
      <protection locked="0"/>
    </xf>
    <xf numFmtId="0" fontId="15" fillId="5" borderId="3" xfId="0" applyFont="1" applyFill="1" applyBorder="1" applyAlignment="1" applyProtection="1">
      <alignment horizontal="center" vertical="top" wrapText="1"/>
      <protection locked="0"/>
    </xf>
    <xf numFmtId="0" fontId="15" fillId="5" borderId="4" xfId="0" applyFont="1" applyFill="1" applyBorder="1" applyAlignment="1" applyProtection="1">
      <alignment horizontal="center" vertical="top" wrapText="1"/>
      <protection locked="0"/>
    </xf>
    <xf numFmtId="0" fontId="15" fillId="0" borderId="0" xfId="0" applyFont="1" applyFill="1" applyBorder="1" applyAlignment="1" applyProtection="1">
      <alignment horizontal="center" vertical="center"/>
    </xf>
    <xf numFmtId="14" fontId="15" fillId="0" borderId="0" xfId="0" applyNumberFormat="1"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8" fillId="0" borderId="1"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left" vertical="center" indent="2"/>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1019175</xdr:colOff>
      <xdr:row>1</xdr:row>
      <xdr:rowOff>66675</xdr:rowOff>
    </xdr:from>
    <xdr:to>
      <xdr:col>10</xdr:col>
      <xdr:colOff>453156</xdr:colOff>
      <xdr:row>5</xdr:row>
      <xdr:rowOff>421487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676775" y="257175"/>
          <a:ext cx="3139206" cy="11644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323850</xdr:colOff>
      <xdr:row>1</xdr:row>
      <xdr:rowOff>9525</xdr:rowOff>
    </xdr:from>
    <xdr:to>
      <xdr:col>8</xdr:col>
      <xdr:colOff>796056</xdr:colOff>
      <xdr:row>5</xdr:row>
      <xdr:rowOff>364337</xdr:rowOff>
    </xdr:to>
    <xdr:pic>
      <xdr:nvPicPr>
        <xdr:cNvPr id="8" name="Afbeelding 7">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257925" y="200025"/>
          <a:ext cx="3139206" cy="1164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514350</xdr:colOff>
      <xdr:row>1</xdr:row>
      <xdr:rowOff>19050</xdr:rowOff>
    </xdr:from>
    <xdr:to>
      <xdr:col>10</xdr:col>
      <xdr:colOff>34056</xdr:colOff>
      <xdr:row>7</xdr:row>
      <xdr:rowOff>40487</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019925" y="209550"/>
          <a:ext cx="3139206" cy="1212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3" name="Afbeelding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514350</xdr:colOff>
      <xdr:row>0</xdr:row>
      <xdr:rowOff>152400</xdr:rowOff>
    </xdr:from>
    <xdr:to>
      <xdr:col>4</xdr:col>
      <xdr:colOff>3653556</xdr:colOff>
      <xdr:row>6</xdr:row>
      <xdr:rowOff>173837</xdr:rowOff>
    </xdr:to>
    <xdr:pic>
      <xdr:nvPicPr>
        <xdr:cNvPr id="2" name="Afbeelding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248275" y="152400"/>
          <a:ext cx="3139206" cy="121206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showGridLines="0" zoomScale="95" zoomScaleNormal="95" workbookViewId="0">
      <selection activeCell="M6" sqref="M6"/>
    </sheetView>
  </sheetViews>
  <sheetFormatPr defaultRowHeight="15" x14ac:dyDescent="0.25"/>
  <cols>
    <col min="1" max="6" width="9.140625" style="56"/>
    <col min="7" max="7" width="17" style="56" customWidth="1"/>
    <col min="8" max="8" width="28.140625" style="56" customWidth="1"/>
    <col min="9" max="9" width="1.28515625" style="56" customWidth="1"/>
    <col min="10" max="12" width="9.140625" style="56"/>
    <col min="13" max="13" width="23.42578125" style="56" customWidth="1"/>
    <col min="14" max="16384" width="9.140625" style="56"/>
  </cols>
  <sheetData>
    <row r="1" spans="1:26" x14ac:dyDescent="0.25">
      <c r="A1" s="17"/>
      <c r="B1" s="17"/>
      <c r="C1" s="17"/>
      <c r="D1" s="17"/>
      <c r="E1" s="17"/>
      <c r="F1" s="17"/>
      <c r="G1" s="17"/>
      <c r="H1" s="17"/>
      <c r="I1" s="17"/>
      <c r="J1" s="17"/>
      <c r="K1" s="17"/>
      <c r="L1" s="17"/>
      <c r="M1" s="17"/>
      <c r="N1" s="17"/>
      <c r="O1" s="17"/>
      <c r="P1" s="17"/>
      <c r="Q1" s="17"/>
      <c r="R1" s="17"/>
      <c r="S1" s="17"/>
      <c r="T1" s="17"/>
      <c r="U1" s="17"/>
      <c r="V1" s="17"/>
      <c r="W1" s="17"/>
      <c r="X1" s="17"/>
    </row>
    <row r="2" spans="1:26" ht="18.75" x14ac:dyDescent="0.3">
      <c r="A2" s="17"/>
      <c r="B2" s="18" t="s">
        <v>158</v>
      </c>
      <c r="C2" s="18"/>
      <c r="D2" s="18"/>
      <c r="E2" s="17"/>
      <c r="F2" s="17"/>
      <c r="G2" s="17"/>
      <c r="H2" s="17"/>
      <c r="I2" s="17"/>
      <c r="J2" s="17"/>
      <c r="K2" s="17"/>
      <c r="L2" s="17"/>
      <c r="M2" s="146" t="s">
        <v>258</v>
      </c>
      <c r="N2" s="152"/>
      <c r="O2" s="153"/>
      <c r="P2" s="153"/>
      <c r="Q2" s="153"/>
      <c r="R2" s="154"/>
      <c r="S2" s="142"/>
      <c r="T2" s="142"/>
      <c r="U2" s="142"/>
      <c r="V2" s="17"/>
      <c r="W2" s="17"/>
      <c r="X2" s="17"/>
    </row>
    <row r="3" spans="1:26" x14ac:dyDescent="0.25">
      <c r="A3" s="17"/>
      <c r="B3" s="17"/>
      <c r="C3" s="17"/>
      <c r="D3" s="17"/>
      <c r="E3" s="17"/>
      <c r="F3" s="17"/>
      <c r="G3" s="17"/>
      <c r="H3" s="17"/>
      <c r="I3" s="17"/>
      <c r="J3" s="17"/>
      <c r="K3" s="17"/>
      <c r="L3" s="17"/>
      <c r="M3" s="146" t="s">
        <v>259</v>
      </c>
      <c r="N3" s="152"/>
      <c r="O3" s="153"/>
      <c r="P3" s="153"/>
      <c r="Q3" s="153"/>
      <c r="R3" s="154"/>
      <c r="S3" s="142"/>
      <c r="T3" s="142"/>
      <c r="U3" s="142"/>
      <c r="V3" s="17"/>
      <c r="W3" s="17"/>
      <c r="X3" s="17"/>
    </row>
    <row r="4" spans="1:26" x14ac:dyDescent="0.25">
      <c r="A4" s="17"/>
      <c r="B4" s="17" t="s">
        <v>0</v>
      </c>
      <c r="C4" s="17"/>
      <c r="D4" s="17"/>
      <c r="E4" s="17"/>
      <c r="F4" s="17"/>
      <c r="G4" s="17"/>
      <c r="H4" s="17"/>
      <c r="I4" s="17"/>
      <c r="J4" s="17"/>
      <c r="K4" s="17"/>
      <c r="L4" s="17"/>
      <c r="M4" s="146" t="s">
        <v>145</v>
      </c>
      <c r="N4" s="152"/>
      <c r="O4" s="153"/>
      <c r="P4" s="153"/>
      <c r="Q4" s="153"/>
      <c r="R4" s="154"/>
      <c r="S4" s="142"/>
      <c r="T4" s="142"/>
      <c r="U4" s="142"/>
      <c r="V4" s="17"/>
      <c r="W4" s="17"/>
      <c r="X4" s="17"/>
    </row>
    <row r="5" spans="1:26" x14ac:dyDescent="0.25">
      <c r="A5" s="17"/>
      <c r="B5" s="17"/>
      <c r="C5" s="17"/>
      <c r="D5" s="17"/>
      <c r="E5" s="17"/>
      <c r="F5" s="17"/>
      <c r="G5" s="17"/>
      <c r="H5" s="17"/>
      <c r="I5" s="17"/>
      <c r="J5" s="17"/>
      <c r="K5" s="17"/>
      <c r="L5" s="17"/>
      <c r="M5" s="146" t="s">
        <v>146</v>
      </c>
      <c r="N5" s="152"/>
      <c r="O5" s="153"/>
      <c r="P5" s="153"/>
      <c r="Q5" s="153"/>
      <c r="R5" s="154"/>
      <c r="S5" s="143"/>
      <c r="T5" s="143"/>
      <c r="U5" s="143"/>
      <c r="V5" s="17"/>
      <c r="W5" s="17"/>
      <c r="X5" s="17"/>
    </row>
    <row r="6" spans="1:26" ht="58.5" customHeight="1" x14ac:dyDescent="0.25">
      <c r="A6" s="17"/>
      <c r="B6" s="17"/>
      <c r="C6" s="17"/>
      <c r="D6" s="17"/>
      <c r="E6" s="17"/>
      <c r="F6" s="17"/>
      <c r="G6" s="17"/>
      <c r="H6" s="17"/>
      <c r="I6" s="17"/>
      <c r="J6" s="17"/>
      <c r="K6" s="17"/>
      <c r="L6" s="17"/>
      <c r="M6" s="146" t="s">
        <v>260</v>
      </c>
      <c r="N6" s="152"/>
      <c r="O6" s="153"/>
      <c r="P6" s="153"/>
      <c r="Q6" s="153"/>
      <c r="R6" s="154"/>
      <c r="S6" s="114"/>
      <c r="T6" s="114"/>
      <c r="U6" s="114"/>
      <c r="V6" s="17"/>
      <c r="W6" s="17"/>
      <c r="X6" s="17"/>
    </row>
    <row r="7" spans="1:26" x14ac:dyDescent="0.25">
      <c r="A7" s="17"/>
      <c r="B7" s="17"/>
      <c r="C7" s="17"/>
      <c r="D7" s="17"/>
      <c r="E7" s="17"/>
      <c r="F7" s="17"/>
      <c r="G7" s="17"/>
      <c r="H7" s="17"/>
      <c r="I7" s="17"/>
      <c r="J7" s="19"/>
      <c r="K7" s="19"/>
      <c r="L7" s="19"/>
      <c r="M7" s="147" t="s">
        <v>147</v>
      </c>
      <c r="N7" s="152"/>
      <c r="O7" s="153"/>
      <c r="P7" s="153"/>
      <c r="Q7" s="153"/>
      <c r="R7" s="154"/>
      <c r="S7" s="19"/>
      <c r="T7" s="19"/>
      <c r="U7" s="19"/>
      <c r="V7" s="19"/>
      <c r="W7" s="19"/>
      <c r="X7" s="19"/>
    </row>
    <row r="8" spans="1:26" x14ac:dyDescent="0.25">
      <c r="A8" s="17"/>
      <c r="B8" s="17"/>
      <c r="C8" s="17"/>
      <c r="D8" s="17"/>
      <c r="E8" s="17"/>
      <c r="F8" s="17"/>
      <c r="G8" s="17"/>
      <c r="H8" s="17"/>
      <c r="I8" s="17"/>
      <c r="J8" s="19"/>
      <c r="K8" s="19"/>
      <c r="L8" s="19"/>
      <c r="M8" s="147" t="s">
        <v>261</v>
      </c>
      <c r="N8" s="152"/>
      <c r="O8" s="153"/>
      <c r="P8" s="153"/>
      <c r="Q8" s="153"/>
      <c r="R8" s="154"/>
      <c r="S8" s="19"/>
      <c r="T8" s="19"/>
      <c r="U8" s="19"/>
      <c r="V8" s="19"/>
      <c r="W8" s="19"/>
      <c r="X8" s="19"/>
    </row>
    <row r="9" spans="1:26" x14ac:dyDescent="0.25">
      <c r="A9" s="17"/>
      <c r="B9" s="17"/>
      <c r="C9" s="17"/>
      <c r="D9" s="17"/>
      <c r="E9" s="17"/>
      <c r="F9" s="17"/>
      <c r="G9" s="17"/>
      <c r="H9" s="17"/>
      <c r="I9" s="17"/>
      <c r="J9" s="19"/>
      <c r="K9" s="19"/>
      <c r="L9" s="19"/>
      <c r="M9" s="113"/>
      <c r="N9" s="114"/>
      <c r="O9" s="114"/>
      <c r="P9" s="114"/>
      <c r="Q9" s="114"/>
      <c r="R9" s="114"/>
      <c r="S9" s="19"/>
      <c r="T9" s="19"/>
      <c r="U9" s="19"/>
      <c r="V9" s="19"/>
      <c r="W9" s="19"/>
      <c r="X9" s="19"/>
    </row>
    <row r="10" spans="1:26" ht="15.75" x14ac:dyDescent="0.25">
      <c r="A10" s="17"/>
      <c r="B10" s="20" t="s">
        <v>92</v>
      </c>
      <c r="C10" s="20"/>
      <c r="D10" s="20"/>
      <c r="E10" s="20"/>
      <c r="F10" s="15"/>
      <c r="G10" s="15"/>
      <c r="H10" s="15"/>
      <c r="I10" s="15"/>
      <c r="J10" s="15"/>
      <c r="K10" s="15"/>
      <c r="L10" s="21"/>
      <c r="M10" s="21"/>
      <c r="N10" s="21"/>
      <c r="O10" s="21"/>
      <c r="P10" s="21"/>
      <c r="Q10" s="21"/>
      <c r="R10" s="28"/>
      <c r="S10" s="28"/>
      <c r="T10" s="28"/>
      <c r="U10" s="28"/>
      <c r="V10" s="28"/>
      <c r="W10" s="28"/>
      <c r="X10" s="19"/>
      <c r="Y10" s="144"/>
      <c r="Z10" s="144"/>
    </row>
    <row r="11" spans="1:26" ht="15.75" x14ac:dyDescent="0.25">
      <c r="A11" s="17"/>
      <c r="B11" s="20" t="s">
        <v>266</v>
      </c>
      <c r="C11" s="20"/>
      <c r="D11" s="20"/>
      <c r="E11" s="20"/>
      <c r="F11" s="15"/>
      <c r="G11" s="15"/>
      <c r="H11" s="15"/>
      <c r="I11" s="15"/>
      <c r="J11" s="15"/>
      <c r="K11" s="15"/>
      <c r="L11" s="21"/>
      <c r="M11" s="21"/>
      <c r="N11" s="21"/>
      <c r="O11" s="21"/>
      <c r="P11" s="21"/>
      <c r="Q11" s="21"/>
      <c r="R11" s="28"/>
      <c r="S11" s="28"/>
      <c r="T11" s="28"/>
      <c r="U11" s="28"/>
      <c r="V11" s="28"/>
      <c r="W11" s="28"/>
      <c r="X11" s="19"/>
      <c r="Y11" s="144"/>
      <c r="Z11" s="144"/>
    </row>
    <row r="12" spans="1:26" ht="15.75" x14ac:dyDescent="0.25">
      <c r="A12" s="17"/>
      <c r="B12" s="20" t="s">
        <v>262</v>
      </c>
      <c r="C12" s="20"/>
      <c r="D12" s="20"/>
      <c r="E12" s="20"/>
      <c r="F12" s="16"/>
      <c r="G12" s="15"/>
      <c r="H12" s="15"/>
      <c r="I12" s="15"/>
      <c r="J12" s="15"/>
      <c r="K12" s="15"/>
      <c r="L12" s="21"/>
      <c r="M12" s="21"/>
      <c r="N12" s="21"/>
      <c r="O12" s="21"/>
      <c r="P12" s="21"/>
      <c r="Q12" s="21"/>
      <c r="R12" s="28"/>
      <c r="S12" s="28"/>
      <c r="T12" s="28"/>
      <c r="U12" s="28"/>
      <c r="V12" s="28"/>
      <c r="W12" s="28"/>
      <c r="X12" s="19"/>
      <c r="Y12" s="144"/>
      <c r="Z12" s="144"/>
    </row>
    <row r="13" spans="1:26" ht="15.75" x14ac:dyDescent="0.25">
      <c r="A13" s="17"/>
      <c r="B13" s="20" t="s">
        <v>152</v>
      </c>
      <c r="C13" s="20"/>
      <c r="D13" s="20"/>
      <c r="E13" s="20"/>
      <c r="F13" s="16"/>
      <c r="G13" s="16"/>
      <c r="H13" s="16"/>
      <c r="I13" s="16"/>
      <c r="J13" s="16"/>
      <c r="K13" s="16"/>
      <c r="L13" s="21"/>
      <c r="M13" s="21"/>
      <c r="N13" s="21"/>
      <c r="O13" s="21"/>
      <c r="P13" s="21"/>
      <c r="Q13" s="21"/>
      <c r="R13" s="28"/>
      <c r="S13" s="28"/>
      <c r="T13" s="28"/>
      <c r="U13" s="28"/>
      <c r="V13" s="28"/>
      <c r="W13" s="28"/>
      <c r="X13" s="19"/>
      <c r="Y13" s="144"/>
      <c r="Z13" s="144"/>
    </row>
    <row r="14" spans="1:26" ht="15.75" x14ac:dyDescent="0.25">
      <c r="A14" s="17"/>
      <c r="B14" s="20" t="s">
        <v>267</v>
      </c>
      <c r="C14" s="20"/>
      <c r="D14" s="20"/>
      <c r="E14" s="20"/>
      <c r="F14" s="16"/>
      <c r="G14" s="16"/>
      <c r="H14" s="16"/>
      <c r="I14" s="16"/>
      <c r="J14" s="16"/>
      <c r="K14" s="16"/>
      <c r="L14" s="21"/>
      <c r="M14" s="21"/>
      <c r="N14" s="21"/>
      <c r="O14" s="21"/>
      <c r="P14" s="21"/>
      <c r="Q14" s="21"/>
      <c r="R14" s="28"/>
      <c r="S14" s="28"/>
      <c r="T14" s="28"/>
      <c r="U14" s="28"/>
      <c r="V14" s="28"/>
      <c r="W14" s="28"/>
      <c r="X14" s="19"/>
      <c r="Y14" s="144"/>
      <c r="Z14" s="144"/>
    </row>
    <row r="15" spans="1:26" ht="15.75" x14ac:dyDescent="0.25">
      <c r="A15" s="17"/>
      <c r="B15" s="112" t="s">
        <v>263</v>
      </c>
      <c r="C15" s="21"/>
      <c r="D15" s="21"/>
      <c r="E15" s="21"/>
      <c r="F15" s="21"/>
      <c r="G15" s="21"/>
      <c r="H15" s="21"/>
      <c r="I15" s="21"/>
      <c r="J15" s="21"/>
      <c r="K15" s="21"/>
      <c r="L15" s="21"/>
      <c r="M15" s="21"/>
      <c r="N15" s="21"/>
      <c r="O15" s="21"/>
      <c r="P15" s="21"/>
      <c r="Q15" s="21"/>
      <c r="R15" s="28"/>
      <c r="S15" s="28"/>
      <c r="T15" s="28"/>
      <c r="U15" s="28"/>
      <c r="V15" s="28"/>
      <c r="W15" s="28"/>
      <c r="X15" s="19"/>
      <c r="Y15" s="144"/>
      <c r="Z15" s="144"/>
    </row>
    <row r="16" spans="1:26" x14ac:dyDescent="0.25">
      <c r="A16" s="17"/>
      <c r="B16" s="28" t="s">
        <v>264</v>
      </c>
      <c r="C16" s="28"/>
      <c r="D16" s="28"/>
      <c r="E16" s="28"/>
      <c r="F16" s="28"/>
      <c r="G16" s="28"/>
      <c r="H16" s="28"/>
      <c r="I16" s="28"/>
      <c r="J16" s="28"/>
      <c r="K16" s="19"/>
      <c r="L16" s="19"/>
      <c r="M16" s="19"/>
      <c r="N16" s="19"/>
      <c r="O16" s="19"/>
      <c r="P16" s="19"/>
      <c r="Q16" s="19"/>
      <c r="R16" s="19"/>
      <c r="S16" s="19"/>
      <c r="T16" s="19"/>
      <c r="U16" s="19"/>
      <c r="V16" s="19"/>
      <c r="W16" s="19"/>
      <c r="X16" s="19"/>
      <c r="Y16" s="144"/>
      <c r="Z16" s="144"/>
    </row>
    <row r="17" spans="1:24" x14ac:dyDescent="0.25">
      <c r="A17" s="17"/>
      <c r="B17" s="28" t="s">
        <v>265</v>
      </c>
      <c r="C17" s="28"/>
      <c r="D17" s="28"/>
      <c r="E17" s="28"/>
      <c r="F17" s="28"/>
      <c r="G17" s="28"/>
      <c r="H17" s="28"/>
      <c r="I17" s="28"/>
      <c r="J17" s="28"/>
      <c r="K17" s="19"/>
      <c r="L17" s="19"/>
      <c r="M17" s="19"/>
      <c r="N17" s="19"/>
      <c r="O17" s="19"/>
      <c r="P17" s="19"/>
      <c r="Q17" s="19"/>
      <c r="R17" s="19"/>
      <c r="S17" s="19"/>
      <c r="T17" s="19"/>
      <c r="U17" s="19"/>
      <c r="V17" s="19"/>
      <c r="W17" s="19"/>
      <c r="X17" s="19"/>
    </row>
    <row r="18" spans="1:24" x14ac:dyDescent="0.25">
      <c r="A18" s="17"/>
      <c r="B18" s="28" t="s">
        <v>270</v>
      </c>
      <c r="C18" s="28"/>
      <c r="D18" s="28"/>
      <c r="E18" s="28"/>
      <c r="F18" s="28"/>
      <c r="G18" s="28"/>
      <c r="H18" s="28"/>
      <c r="I18" s="28"/>
      <c r="J18" s="28"/>
      <c r="K18" s="19"/>
      <c r="L18" s="19"/>
      <c r="M18" s="19"/>
      <c r="N18" s="19"/>
      <c r="O18" s="19"/>
      <c r="P18" s="19"/>
      <c r="Q18" s="19"/>
      <c r="R18" s="19"/>
      <c r="S18" s="19"/>
      <c r="T18" s="19"/>
      <c r="U18" s="19"/>
      <c r="V18" s="19"/>
      <c r="W18" s="19"/>
      <c r="X18" s="19"/>
    </row>
    <row r="19" spans="1:24" x14ac:dyDescent="0.25">
      <c r="A19" s="17"/>
      <c r="B19" s="17"/>
      <c r="C19" s="17"/>
      <c r="D19" s="17"/>
      <c r="E19" s="17"/>
      <c r="F19" s="17"/>
      <c r="G19" s="17"/>
      <c r="H19" s="17"/>
      <c r="I19" s="17"/>
      <c r="J19" s="19"/>
      <c r="K19" s="19"/>
      <c r="L19" s="19"/>
      <c r="M19" s="19"/>
      <c r="N19" s="19"/>
      <c r="O19" s="19"/>
      <c r="P19" s="19"/>
      <c r="Q19" s="19"/>
      <c r="R19" s="19"/>
      <c r="S19" s="19"/>
      <c r="T19" s="19"/>
      <c r="U19" s="19"/>
      <c r="V19" s="19"/>
      <c r="W19" s="19"/>
      <c r="X19" s="19"/>
    </row>
    <row r="20" spans="1:24" x14ac:dyDescent="0.25">
      <c r="A20" s="17"/>
      <c r="B20" s="17"/>
      <c r="C20" s="17"/>
      <c r="D20" s="17"/>
      <c r="E20" s="17"/>
      <c r="F20" s="17"/>
      <c r="G20" s="17"/>
      <c r="H20" s="17"/>
      <c r="I20" s="17"/>
      <c r="J20" s="19"/>
      <c r="K20" s="19"/>
      <c r="L20" s="19"/>
      <c r="M20" s="19"/>
      <c r="N20" s="19"/>
      <c r="O20" s="19"/>
      <c r="P20" s="19"/>
      <c r="Q20" s="19"/>
      <c r="R20" s="19"/>
      <c r="S20" s="19"/>
      <c r="T20" s="19"/>
      <c r="U20" s="19"/>
      <c r="V20" s="19"/>
      <c r="W20" s="19"/>
      <c r="X20" s="19"/>
    </row>
    <row r="21" spans="1:24" ht="28.5" x14ac:dyDescent="0.45">
      <c r="A21" s="17"/>
      <c r="B21" s="22" t="s">
        <v>148</v>
      </c>
      <c r="C21" s="23"/>
      <c r="D21" s="23"/>
      <c r="E21" s="17"/>
      <c r="F21" s="17"/>
      <c r="G21" s="17"/>
      <c r="H21" s="17"/>
      <c r="I21" s="17"/>
      <c r="J21" s="19"/>
      <c r="K21" s="19"/>
      <c r="L21" s="19"/>
      <c r="M21" s="19"/>
      <c r="N21" s="19"/>
      <c r="O21" s="19"/>
      <c r="P21" s="19"/>
      <c r="Q21" s="19"/>
      <c r="R21" s="19"/>
      <c r="S21" s="19"/>
      <c r="T21" s="19"/>
      <c r="U21" s="19"/>
      <c r="V21" s="19"/>
      <c r="W21" s="19"/>
      <c r="X21" s="19"/>
    </row>
    <row r="22" spans="1:24" x14ac:dyDescent="0.25">
      <c r="A22" s="17"/>
      <c r="B22" s="17"/>
      <c r="C22" s="17"/>
      <c r="D22" s="17"/>
      <c r="E22" s="17"/>
      <c r="F22" s="17"/>
      <c r="G22" s="17"/>
      <c r="H22" s="17"/>
      <c r="I22" s="17"/>
      <c r="J22" s="17"/>
      <c r="K22" s="17"/>
      <c r="L22" s="17"/>
      <c r="M22" s="17"/>
      <c r="N22" s="17"/>
      <c r="O22" s="17"/>
      <c r="P22" s="17"/>
      <c r="Q22" s="17"/>
      <c r="R22" s="17"/>
      <c r="S22" s="17"/>
      <c r="T22" s="17"/>
      <c r="U22" s="17"/>
      <c r="V22" s="17"/>
      <c r="W22" s="17"/>
      <c r="X22" s="17"/>
    </row>
    <row r="23" spans="1:24" ht="21" x14ac:dyDescent="0.35">
      <c r="A23" s="17"/>
      <c r="B23" s="24" t="s">
        <v>149</v>
      </c>
      <c r="C23" s="24"/>
      <c r="D23" s="24"/>
      <c r="E23" s="24"/>
      <c r="F23" s="17"/>
      <c r="G23" s="17"/>
      <c r="H23" s="25">
        <f>'Voorgeschreven Diensten'!$S$38+'Voorgeschreven Diensten'!$S$48+'Voorgeschreven Diensten'!$S$77</f>
        <v>0</v>
      </c>
      <c r="I23" s="17"/>
      <c r="J23" s="17"/>
      <c r="K23" s="17"/>
      <c r="L23" s="17"/>
      <c r="M23" s="17"/>
      <c r="N23" s="17"/>
      <c r="O23" s="17"/>
      <c r="P23" s="17"/>
      <c r="Q23" s="17"/>
      <c r="R23" s="17"/>
      <c r="S23" s="17"/>
      <c r="T23" s="17"/>
      <c r="U23" s="17"/>
      <c r="V23" s="17"/>
      <c r="W23" s="17"/>
      <c r="X23" s="17"/>
    </row>
    <row r="24" spans="1:24" x14ac:dyDescent="0.25">
      <c r="A24" s="17"/>
      <c r="B24" s="17"/>
      <c r="C24" s="17"/>
      <c r="D24" s="17"/>
      <c r="E24" s="17"/>
      <c r="F24" s="17"/>
      <c r="G24" s="17"/>
      <c r="H24" s="26"/>
      <c r="I24" s="17"/>
      <c r="J24" s="17"/>
      <c r="K24" s="17"/>
      <c r="L24" s="17"/>
      <c r="M24" s="17"/>
      <c r="N24" s="17"/>
      <c r="O24" s="17"/>
      <c r="P24" s="17"/>
      <c r="Q24" s="17"/>
      <c r="R24" s="17"/>
      <c r="S24" s="17"/>
      <c r="T24" s="17"/>
      <c r="U24" s="17"/>
      <c r="V24" s="17"/>
      <c r="W24" s="17"/>
      <c r="X24" s="17"/>
    </row>
    <row r="25" spans="1:24" ht="21" x14ac:dyDescent="0.35">
      <c r="A25" s="17"/>
      <c r="B25" s="24" t="s">
        <v>150</v>
      </c>
      <c r="C25" s="17"/>
      <c r="D25" s="17"/>
      <c r="E25" s="17"/>
      <c r="F25" s="17"/>
      <c r="G25" s="17"/>
      <c r="H25" s="25">
        <f>'Optionele Diensten'!G176</f>
        <v>1299800</v>
      </c>
      <c r="I25" s="17"/>
      <c r="J25" s="17"/>
      <c r="K25" s="17"/>
      <c r="L25" s="17"/>
      <c r="M25" s="17"/>
      <c r="N25" s="17"/>
      <c r="O25" s="17"/>
      <c r="P25" s="17"/>
      <c r="Q25" s="17"/>
      <c r="R25" s="17"/>
      <c r="S25" s="17"/>
      <c r="T25" s="17"/>
      <c r="U25" s="17"/>
      <c r="V25" s="17"/>
      <c r="W25" s="17"/>
      <c r="X25" s="17"/>
    </row>
    <row r="26" spans="1:24" x14ac:dyDescent="0.25">
      <c r="A26" s="17"/>
      <c r="B26" s="17"/>
      <c r="C26" s="17"/>
      <c r="D26" s="17"/>
      <c r="E26" s="17"/>
      <c r="F26" s="17"/>
      <c r="G26" s="17"/>
      <c r="H26" s="26"/>
      <c r="I26" s="17"/>
      <c r="J26" s="17"/>
      <c r="K26" s="17"/>
      <c r="L26" s="17"/>
      <c r="M26" s="17"/>
      <c r="N26" s="17"/>
      <c r="O26" s="17"/>
      <c r="P26" s="17"/>
      <c r="Q26" s="17"/>
      <c r="R26" s="17"/>
      <c r="S26" s="17"/>
      <c r="T26" s="17"/>
      <c r="U26" s="17"/>
      <c r="V26" s="17"/>
      <c r="W26" s="17"/>
      <c r="X26" s="17"/>
    </row>
    <row r="27" spans="1:24" ht="21" x14ac:dyDescent="0.35">
      <c r="A27" s="17"/>
      <c r="B27" s="24" t="s">
        <v>151</v>
      </c>
      <c r="C27" s="17"/>
      <c r="D27" s="17"/>
      <c r="E27" s="17"/>
      <c r="F27" s="17"/>
      <c r="G27" s="17"/>
      <c r="H27" s="25">
        <f>((H23+H25)*0.04)+((H23+H25)*0.13)+((H23+H25)*0.02)</f>
        <v>246962</v>
      </c>
      <c r="I27" s="17"/>
      <c r="J27" s="17"/>
      <c r="K27" s="17"/>
      <c r="L27" s="17"/>
      <c r="M27" s="17"/>
      <c r="N27" s="17"/>
      <c r="O27" s="17"/>
      <c r="P27" s="17"/>
      <c r="Q27" s="17"/>
      <c r="R27" s="17"/>
      <c r="S27" s="17"/>
      <c r="T27" s="17"/>
      <c r="U27" s="17"/>
      <c r="V27" s="17"/>
      <c r="W27" s="17"/>
      <c r="X27" s="17"/>
    </row>
    <row r="28" spans="1:24" x14ac:dyDescent="0.25">
      <c r="A28" s="17"/>
      <c r="B28" s="17"/>
      <c r="C28" s="17"/>
      <c r="D28" s="17"/>
      <c r="E28" s="17"/>
      <c r="F28" s="17"/>
      <c r="G28" s="17"/>
      <c r="H28" s="17"/>
      <c r="I28" s="17"/>
      <c r="J28" s="17"/>
      <c r="K28" s="17"/>
      <c r="L28" s="17"/>
      <c r="M28" s="17"/>
      <c r="N28" s="17"/>
      <c r="O28" s="17"/>
      <c r="P28" s="17"/>
      <c r="Q28" s="17"/>
      <c r="R28" s="17"/>
      <c r="S28" s="17"/>
      <c r="T28" s="17"/>
      <c r="U28" s="17"/>
      <c r="V28" s="17"/>
      <c r="W28" s="17"/>
      <c r="X28" s="17"/>
    </row>
    <row r="29" spans="1:24" x14ac:dyDescent="0.25">
      <c r="A29" s="17"/>
      <c r="B29" s="17"/>
      <c r="C29" s="17"/>
      <c r="D29" s="17"/>
      <c r="E29" s="17"/>
      <c r="F29" s="17"/>
      <c r="G29" s="17"/>
      <c r="H29" s="17"/>
      <c r="I29" s="17"/>
      <c r="J29" s="17"/>
      <c r="K29" s="17"/>
      <c r="L29" s="17"/>
      <c r="M29" s="17"/>
      <c r="N29" s="17"/>
      <c r="O29" s="17"/>
      <c r="P29" s="17"/>
      <c r="Q29" s="17"/>
      <c r="R29" s="17"/>
      <c r="S29" s="17"/>
      <c r="T29" s="17"/>
      <c r="U29" s="17"/>
      <c r="V29" s="17"/>
      <c r="W29" s="17"/>
      <c r="X29" s="17"/>
    </row>
    <row r="30" spans="1:24" ht="28.5" x14ac:dyDescent="0.45">
      <c r="A30" s="17"/>
      <c r="B30" s="23" t="s">
        <v>157</v>
      </c>
      <c r="C30" s="27"/>
      <c r="D30" s="27"/>
      <c r="E30" s="27"/>
      <c r="F30" s="27"/>
      <c r="G30" s="17"/>
      <c r="H30" s="25">
        <f>H23+H25+H27</f>
        <v>1546762</v>
      </c>
      <c r="I30" s="17"/>
      <c r="J30" s="17"/>
      <c r="K30" s="17"/>
      <c r="L30" s="17"/>
      <c r="M30" s="17"/>
      <c r="N30" s="17"/>
      <c r="O30" s="17"/>
      <c r="P30" s="17"/>
      <c r="Q30" s="17"/>
      <c r="R30" s="17"/>
      <c r="S30" s="17"/>
      <c r="T30" s="17"/>
      <c r="U30" s="17"/>
      <c r="V30" s="17"/>
      <c r="W30" s="17"/>
      <c r="X30" s="17"/>
    </row>
    <row r="31" spans="1:24" x14ac:dyDescent="0.25">
      <c r="A31" s="17"/>
      <c r="B31" s="17"/>
      <c r="C31" s="17"/>
      <c r="D31" s="17"/>
      <c r="E31" s="17"/>
      <c r="F31" s="17"/>
      <c r="G31" s="17"/>
      <c r="H31" s="17"/>
      <c r="I31" s="17"/>
      <c r="J31" s="17"/>
      <c r="K31" s="17"/>
      <c r="L31" s="17"/>
      <c r="M31" s="17"/>
      <c r="N31" s="17"/>
      <c r="O31" s="17"/>
      <c r="P31" s="17"/>
      <c r="Q31" s="17"/>
      <c r="R31" s="17"/>
      <c r="S31" s="17"/>
      <c r="T31" s="17"/>
      <c r="U31" s="17"/>
      <c r="V31" s="17"/>
      <c r="W31" s="17"/>
      <c r="X31" s="17"/>
    </row>
    <row r="32" spans="1:24" x14ac:dyDescent="0.25">
      <c r="A32" s="17"/>
      <c r="B32" s="17"/>
      <c r="C32" s="17"/>
      <c r="D32" s="17"/>
      <c r="E32" s="17"/>
      <c r="F32" s="17"/>
      <c r="G32" s="17"/>
      <c r="H32" s="17"/>
      <c r="I32" s="17"/>
      <c r="J32" s="17"/>
      <c r="K32" s="17"/>
      <c r="L32" s="17"/>
      <c r="M32" s="17"/>
      <c r="N32" s="17"/>
      <c r="O32" s="17"/>
      <c r="P32" s="17"/>
      <c r="Q32" s="17"/>
      <c r="R32" s="17"/>
      <c r="S32" s="17"/>
      <c r="T32" s="17"/>
      <c r="U32" s="17"/>
      <c r="V32" s="17"/>
      <c r="W32" s="17"/>
      <c r="X32" s="17"/>
    </row>
    <row r="33" spans="1:24"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row>
    <row r="34" spans="1:24"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row>
    <row r="35" spans="1:24"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row>
    <row r="36" spans="1:24"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row>
    <row r="37" spans="1:24"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row>
    <row r="38" spans="1:24"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row>
  </sheetData>
  <sheetProtection algorithmName="SHA-512" hashValue="Ft/c6qaJQouBVeYR5kbeAm+d+ytLe0U1EK04km0uujwZ+VQMmUKkT6VvTA1PyOYcXnbXsmEaT4bHBXmg11KdOA==" saltValue="x8SBS5tc8eDCJLjTBDWHGA==" spinCount="100000" sheet="1" objects="1" scenarios="1" selectLockedCells="1"/>
  <mergeCells count="7">
    <mergeCell ref="N7:R7"/>
    <mergeCell ref="N8:R8"/>
    <mergeCell ref="N2:R2"/>
    <mergeCell ref="N3:R3"/>
    <mergeCell ref="N4:R4"/>
    <mergeCell ref="N5:R5"/>
    <mergeCell ref="N6:R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
  <sheetViews>
    <sheetView showGridLines="0" topLeftCell="A28" workbookViewId="0">
      <selection activeCell="F73" sqref="F73"/>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0" width="9.140625" style="56"/>
    <col min="11" max="11" width="11.140625" style="56" customWidth="1"/>
    <col min="12" max="14" width="9.140625" style="56"/>
    <col min="15" max="15" width="24.85546875" style="56" customWidth="1"/>
    <col min="16" max="16384" width="9.140625" style="56"/>
  </cols>
  <sheetData>
    <row r="1" spans="1:14" x14ac:dyDescent="0.25">
      <c r="A1" s="17"/>
      <c r="B1" s="17"/>
      <c r="C1" s="17"/>
      <c r="D1" s="17"/>
      <c r="E1" s="17"/>
      <c r="F1" s="17"/>
      <c r="G1" s="17"/>
      <c r="H1" s="17"/>
      <c r="I1" s="17"/>
      <c r="J1" s="17"/>
      <c r="K1" s="17"/>
      <c r="L1" s="17"/>
      <c r="M1" s="17"/>
      <c r="N1" s="17"/>
    </row>
    <row r="2" spans="1:14" x14ac:dyDescent="0.25">
      <c r="A2" s="17"/>
      <c r="B2" s="17"/>
      <c r="C2" s="17"/>
      <c r="D2" s="17"/>
      <c r="E2" s="17"/>
      <c r="F2" s="17"/>
      <c r="G2" s="17"/>
      <c r="H2" s="17"/>
      <c r="I2" s="17"/>
      <c r="J2" s="17"/>
      <c r="K2" s="17"/>
      <c r="L2" s="17"/>
      <c r="M2" s="17"/>
      <c r="N2" s="17"/>
    </row>
    <row r="3" spans="1:14" ht="18.75" x14ac:dyDescent="0.3">
      <c r="A3" s="17"/>
      <c r="B3" s="18" t="s">
        <v>158</v>
      </c>
      <c r="C3" s="18"/>
      <c r="D3" s="18"/>
      <c r="E3" s="18"/>
      <c r="F3" s="18"/>
      <c r="G3" s="17"/>
      <c r="H3" s="17"/>
      <c r="I3" s="17"/>
      <c r="J3" s="17"/>
      <c r="K3" s="17"/>
      <c r="L3" s="17"/>
      <c r="M3" s="17"/>
      <c r="N3" s="17"/>
    </row>
    <row r="4" spans="1:14" x14ac:dyDescent="0.25">
      <c r="A4" s="17"/>
      <c r="B4" s="17"/>
      <c r="C4" s="17"/>
      <c r="D4" s="17"/>
      <c r="E4" s="17"/>
      <c r="F4" s="17"/>
      <c r="G4" s="17"/>
      <c r="H4" s="17"/>
      <c r="I4" s="17"/>
      <c r="J4" s="17"/>
      <c r="K4" s="17"/>
      <c r="L4" s="17"/>
      <c r="M4" s="17"/>
      <c r="N4" s="17"/>
    </row>
    <row r="5" spans="1:14" x14ac:dyDescent="0.25">
      <c r="A5" s="17"/>
      <c r="B5" s="17" t="s">
        <v>0</v>
      </c>
      <c r="C5" s="17"/>
      <c r="D5" s="17"/>
      <c r="E5" s="17"/>
      <c r="F5" s="17"/>
      <c r="G5" s="17"/>
      <c r="H5" s="17"/>
      <c r="I5" s="17"/>
      <c r="J5" s="17"/>
      <c r="K5" s="17"/>
      <c r="L5" s="17"/>
      <c r="M5" s="17"/>
      <c r="N5" s="17"/>
    </row>
    <row r="6" spans="1:14" x14ac:dyDescent="0.25">
      <c r="A6" s="17"/>
      <c r="B6" s="17"/>
      <c r="C6" s="17"/>
      <c r="D6" s="17"/>
      <c r="E6" s="17"/>
      <c r="F6" s="17"/>
      <c r="G6" s="17"/>
      <c r="H6" s="17"/>
      <c r="I6" s="17"/>
      <c r="J6" s="17"/>
      <c r="K6" s="17"/>
      <c r="L6" s="17"/>
      <c r="M6" s="17"/>
      <c r="N6" s="17"/>
    </row>
    <row r="7" spans="1:14" x14ac:dyDescent="0.25">
      <c r="A7" s="17"/>
      <c r="B7" s="17"/>
      <c r="C7" s="17"/>
      <c r="D7" s="17"/>
      <c r="E7" s="53"/>
      <c r="F7" s="53"/>
      <c r="G7" s="53"/>
      <c r="H7" s="17"/>
      <c r="I7" s="17"/>
      <c r="J7" s="17"/>
      <c r="K7" s="17"/>
      <c r="L7" s="17"/>
      <c r="M7" s="17"/>
      <c r="N7" s="17"/>
    </row>
    <row r="8" spans="1:14" x14ac:dyDescent="0.25">
      <c r="A8" s="17"/>
      <c r="B8" s="17"/>
      <c r="C8" s="17"/>
      <c r="D8" s="17"/>
      <c r="E8" s="53"/>
      <c r="F8" s="53"/>
      <c r="G8" s="53"/>
      <c r="H8" s="17"/>
      <c r="I8" s="17"/>
      <c r="J8" s="17"/>
      <c r="K8" s="17"/>
      <c r="L8" s="17"/>
      <c r="M8" s="17"/>
      <c r="N8" s="17"/>
    </row>
    <row r="9" spans="1:14" ht="18.75" x14ac:dyDescent="0.3">
      <c r="A9" s="29">
        <v>1</v>
      </c>
      <c r="B9" s="30" t="s">
        <v>1</v>
      </c>
      <c r="C9" s="17"/>
      <c r="D9" s="30"/>
      <c r="E9" s="53"/>
      <c r="F9" s="53"/>
      <c r="G9" s="53"/>
      <c r="H9" s="17"/>
      <c r="I9" s="17"/>
      <c r="J9" s="17"/>
      <c r="K9" s="17"/>
      <c r="L9" s="17"/>
      <c r="M9" s="17"/>
      <c r="N9" s="17"/>
    </row>
    <row r="10" spans="1:14" x14ac:dyDescent="0.25">
      <c r="A10" s="31" t="s">
        <v>2</v>
      </c>
      <c r="B10" s="32" t="s">
        <v>3</v>
      </c>
      <c r="C10" s="33"/>
      <c r="D10" s="17"/>
      <c r="E10" s="53"/>
      <c r="F10" s="53"/>
      <c r="G10" s="53"/>
      <c r="H10" s="17"/>
      <c r="I10" s="17"/>
      <c r="J10" s="17"/>
      <c r="K10" s="17"/>
      <c r="L10" s="17"/>
      <c r="M10" s="17"/>
      <c r="N10" s="17"/>
    </row>
    <row r="11" spans="1:14" x14ac:dyDescent="0.25">
      <c r="A11" s="17"/>
      <c r="B11" s="17"/>
      <c r="C11" s="17"/>
      <c r="D11" s="17"/>
      <c r="E11" s="53"/>
      <c r="F11" s="53"/>
      <c r="G11" s="53"/>
      <c r="H11" s="17"/>
      <c r="I11" s="17"/>
      <c r="J11" s="17"/>
      <c r="K11" s="17"/>
      <c r="L11" s="17"/>
      <c r="M11" s="17"/>
      <c r="N11" s="17"/>
    </row>
    <row r="12" spans="1:14" x14ac:dyDescent="0.25">
      <c r="A12" s="17"/>
      <c r="B12" s="1" t="s">
        <v>4</v>
      </c>
      <c r="C12" s="2" t="s">
        <v>5</v>
      </c>
      <c r="D12" s="1" t="s">
        <v>8</v>
      </c>
      <c r="E12" s="10"/>
      <c r="F12" s="10"/>
      <c r="G12" s="53"/>
      <c r="H12" s="17"/>
      <c r="I12" s="17"/>
      <c r="J12" s="17"/>
      <c r="K12" s="17"/>
      <c r="L12" s="17"/>
      <c r="M12" s="17"/>
      <c r="N12" s="17"/>
    </row>
    <row r="13" spans="1:14" x14ac:dyDescent="0.25">
      <c r="A13" s="17"/>
      <c r="B13" s="104" t="s">
        <v>64</v>
      </c>
      <c r="C13" s="104" t="s">
        <v>65</v>
      </c>
      <c r="D13" s="48">
        <v>1</v>
      </c>
      <c r="E13" s="103"/>
      <c r="F13" s="43"/>
      <c r="G13" s="53"/>
      <c r="H13" s="17"/>
      <c r="I13" s="17"/>
      <c r="J13" s="17"/>
      <c r="K13" s="17"/>
      <c r="L13" s="17"/>
      <c r="M13" s="17"/>
      <c r="N13" s="17"/>
    </row>
    <row r="14" spans="1:14" x14ac:dyDescent="0.25">
      <c r="A14" s="17"/>
      <c r="B14" s="100"/>
      <c r="C14" s="101"/>
      <c r="D14" s="101"/>
      <c r="E14" s="102"/>
      <c r="F14" s="43"/>
      <c r="G14" s="17"/>
      <c r="H14" s="17"/>
      <c r="I14" s="17"/>
      <c r="J14" s="17"/>
      <c r="K14" s="17"/>
      <c r="L14" s="17"/>
      <c r="M14" s="17"/>
      <c r="N14" s="17"/>
    </row>
    <row r="15" spans="1:14" x14ac:dyDescent="0.25">
      <c r="A15" s="17"/>
      <c r="B15" s="105" t="s">
        <v>186</v>
      </c>
      <c r="C15" s="106" t="s">
        <v>189</v>
      </c>
      <c r="D15" s="106" t="s">
        <v>97</v>
      </c>
      <c r="E15" s="106" t="s">
        <v>190</v>
      </c>
      <c r="F15" s="107" t="s">
        <v>185</v>
      </c>
      <c r="G15" s="53"/>
      <c r="H15" s="17"/>
      <c r="I15" s="17"/>
      <c r="J15" s="17"/>
      <c r="K15" s="17"/>
      <c r="L15" s="17"/>
      <c r="M15" s="17"/>
      <c r="N15" s="17"/>
    </row>
    <row r="16" spans="1:14" x14ac:dyDescent="0.25">
      <c r="A16" s="17"/>
      <c r="B16" s="119" t="s">
        <v>159</v>
      </c>
      <c r="C16" s="120" t="s">
        <v>160</v>
      </c>
      <c r="D16" s="121">
        <v>1</v>
      </c>
      <c r="E16" s="122" t="s">
        <v>184</v>
      </c>
      <c r="F16" s="118">
        <v>0</v>
      </c>
      <c r="G16" s="53"/>
      <c r="H16" s="17"/>
      <c r="I16" s="17"/>
      <c r="J16" s="17"/>
      <c r="K16" s="17"/>
      <c r="L16" s="17"/>
      <c r="M16" s="17"/>
      <c r="N16" s="17"/>
    </row>
    <row r="17" spans="1:21" x14ac:dyDescent="0.25">
      <c r="A17" s="17"/>
      <c r="B17" s="119"/>
      <c r="C17" s="120" t="s">
        <v>160</v>
      </c>
      <c r="D17" s="121">
        <v>1</v>
      </c>
      <c r="E17" s="122" t="s">
        <v>184</v>
      </c>
      <c r="F17" s="118">
        <v>0</v>
      </c>
      <c r="G17" s="53"/>
      <c r="H17" s="17"/>
      <c r="I17" s="17"/>
      <c r="J17" s="17"/>
      <c r="K17" s="17"/>
      <c r="L17" s="17"/>
      <c r="M17" s="17"/>
      <c r="N17" s="17"/>
    </row>
    <row r="18" spans="1:21" x14ac:dyDescent="0.25">
      <c r="A18" s="17"/>
      <c r="B18" s="123"/>
      <c r="C18" s="120" t="s">
        <v>161</v>
      </c>
      <c r="D18" s="121">
        <v>1</v>
      </c>
      <c r="E18" s="122"/>
      <c r="F18" s="118">
        <v>0</v>
      </c>
      <c r="G18" s="53"/>
      <c r="H18" s="17"/>
      <c r="I18" s="17"/>
      <c r="J18" s="17"/>
      <c r="K18" s="17"/>
      <c r="L18" s="17"/>
      <c r="M18" s="17"/>
      <c r="N18" s="17"/>
    </row>
    <row r="19" spans="1:21" x14ac:dyDescent="0.25">
      <c r="A19" s="17"/>
      <c r="B19" s="17"/>
      <c r="C19" s="120" t="s">
        <v>162</v>
      </c>
      <c r="D19" s="121">
        <v>1</v>
      </c>
      <c r="E19" s="17"/>
      <c r="F19" s="118">
        <v>0</v>
      </c>
      <c r="G19" s="53"/>
      <c r="H19" s="17"/>
      <c r="I19" s="17"/>
      <c r="J19" s="17"/>
      <c r="K19" s="17"/>
      <c r="L19" s="17"/>
      <c r="M19" s="17"/>
      <c r="N19" s="17"/>
    </row>
    <row r="20" spans="1:21" x14ac:dyDescent="0.25">
      <c r="A20" s="17"/>
      <c r="B20" s="17"/>
      <c r="C20" s="120" t="s">
        <v>163</v>
      </c>
      <c r="D20" s="121">
        <v>1</v>
      </c>
      <c r="E20" s="17"/>
      <c r="F20" s="118">
        <v>0</v>
      </c>
      <c r="G20" s="53"/>
      <c r="H20" s="17"/>
      <c r="I20" s="17"/>
      <c r="J20" s="17"/>
      <c r="K20" s="17"/>
      <c r="L20" s="17"/>
      <c r="M20" s="17"/>
      <c r="N20" s="17"/>
    </row>
    <row r="21" spans="1:21" x14ac:dyDescent="0.25">
      <c r="A21" s="17"/>
      <c r="B21" s="17"/>
      <c r="C21" s="120" t="s">
        <v>164</v>
      </c>
      <c r="D21" s="121">
        <v>1</v>
      </c>
      <c r="E21" s="17"/>
      <c r="F21" s="118">
        <v>0</v>
      </c>
      <c r="G21" s="53"/>
      <c r="H21" s="17"/>
      <c r="I21" s="17"/>
      <c r="J21" s="17"/>
      <c r="K21" s="17"/>
      <c r="L21" s="17"/>
      <c r="M21" s="17"/>
      <c r="N21" s="17"/>
    </row>
    <row r="22" spans="1:21" x14ac:dyDescent="0.25">
      <c r="A22" s="17"/>
      <c r="B22" s="17"/>
      <c r="C22" s="120" t="s">
        <v>192</v>
      </c>
      <c r="D22" s="121">
        <v>1</v>
      </c>
      <c r="E22" s="17"/>
      <c r="F22" s="118">
        <v>0</v>
      </c>
      <c r="G22" s="53"/>
      <c r="H22" s="17"/>
      <c r="I22" s="17"/>
      <c r="J22" s="17"/>
      <c r="K22" s="17"/>
      <c r="L22" s="17"/>
      <c r="M22" s="17"/>
      <c r="N22" s="17"/>
    </row>
    <row r="23" spans="1:21" x14ac:dyDescent="0.25">
      <c r="A23" s="17"/>
      <c r="B23" s="17"/>
      <c r="C23" s="120" t="s">
        <v>193</v>
      </c>
      <c r="D23" s="121">
        <v>1</v>
      </c>
      <c r="E23" s="17"/>
      <c r="F23" s="118">
        <v>0</v>
      </c>
      <c r="G23" s="53"/>
      <c r="H23" s="17"/>
      <c r="I23" s="17"/>
      <c r="J23" s="17"/>
      <c r="K23" s="17"/>
      <c r="L23" s="17"/>
      <c r="M23" s="17"/>
      <c r="N23" s="17"/>
    </row>
    <row r="24" spans="1:21" x14ac:dyDescent="0.25">
      <c r="A24" s="17"/>
      <c r="B24" s="17"/>
      <c r="C24" s="120" t="s">
        <v>232</v>
      </c>
      <c r="D24" s="121">
        <v>1</v>
      </c>
      <c r="E24" s="17"/>
      <c r="F24" s="118">
        <v>0</v>
      </c>
      <c r="G24" s="53"/>
      <c r="H24" s="17"/>
      <c r="I24" s="17"/>
      <c r="J24" s="17"/>
      <c r="K24" s="17"/>
      <c r="L24" s="17"/>
      <c r="M24" s="17"/>
      <c r="N24" s="17"/>
    </row>
    <row r="25" spans="1:21" x14ac:dyDescent="0.25">
      <c r="A25" s="17"/>
      <c r="B25" s="119" t="s">
        <v>165</v>
      </c>
      <c r="C25" s="120" t="s">
        <v>166</v>
      </c>
      <c r="D25" s="121">
        <v>1</v>
      </c>
      <c r="E25" s="17"/>
      <c r="F25" s="118">
        <v>0</v>
      </c>
      <c r="G25" s="53"/>
      <c r="H25" s="17"/>
      <c r="I25" s="17"/>
      <c r="J25" s="17"/>
      <c r="K25" s="17"/>
      <c r="L25" s="17"/>
      <c r="M25" s="17"/>
      <c r="N25" s="17"/>
    </row>
    <row r="26" spans="1:21" x14ac:dyDescent="0.25">
      <c r="A26" s="17"/>
      <c r="B26" s="17"/>
      <c r="C26" s="120" t="s">
        <v>168</v>
      </c>
      <c r="D26" s="121">
        <v>1</v>
      </c>
      <c r="E26" s="17"/>
      <c r="F26" s="118">
        <v>0</v>
      </c>
      <c r="G26" s="53"/>
      <c r="H26" s="17"/>
      <c r="I26" s="17"/>
      <c r="J26" s="17"/>
      <c r="K26" s="17"/>
      <c r="L26" s="17"/>
      <c r="M26" s="17"/>
      <c r="N26" s="17"/>
    </row>
    <row r="27" spans="1:21" x14ac:dyDescent="0.25">
      <c r="A27" s="17"/>
      <c r="B27" s="17"/>
      <c r="C27" s="120" t="s">
        <v>169</v>
      </c>
      <c r="D27" s="121">
        <v>1</v>
      </c>
      <c r="E27" s="17"/>
      <c r="F27" s="118">
        <v>0</v>
      </c>
      <c r="G27" s="53"/>
      <c r="H27" s="17"/>
      <c r="I27" s="17"/>
      <c r="J27" s="17"/>
      <c r="K27" s="17"/>
      <c r="L27" s="17"/>
      <c r="M27" s="17"/>
      <c r="N27" s="17"/>
    </row>
    <row r="28" spans="1:21" x14ac:dyDescent="0.25">
      <c r="A28" s="17"/>
      <c r="B28" s="119" t="s">
        <v>170</v>
      </c>
      <c r="C28" s="120" t="s">
        <v>171</v>
      </c>
      <c r="D28" s="121">
        <v>1</v>
      </c>
      <c r="E28" s="122"/>
      <c r="F28" s="118">
        <v>0</v>
      </c>
      <c r="G28" s="53"/>
      <c r="H28" s="17"/>
      <c r="I28" s="17"/>
      <c r="J28" s="17"/>
      <c r="K28" s="17"/>
      <c r="L28" s="17"/>
      <c r="M28" s="17"/>
      <c r="N28" s="17"/>
    </row>
    <row r="29" spans="1:21" x14ac:dyDescent="0.25">
      <c r="A29" s="17"/>
      <c r="B29" s="119" t="s">
        <v>175</v>
      </c>
      <c r="C29" s="120" t="s">
        <v>197</v>
      </c>
      <c r="D29" s="121">
        <v>1</v>
      </c>
      <c r="E29" s="17"/>
      <c r="F29" s="118">
        <v>0</v>
      </c>
      <c r="G29" s="53"/>
      <c r="H29" s="17"/>
      <c r="I29" s="17"/>
      <c r="J29" s="17"/>
      <c r="K29" s="17"/>
      <c r="L29" s="17"/>
      <c r="M29" s="17"/>
      <c r="N29" s="17"/>
      <c r="Q29" s="115"/>
      <c r="R29" s="116"/>
      <c r="T29" s="116"/>
      <c r="U29" s="117"/>
    </row>
    <row r="30" spans="1:21" x14ac:dyDescent="0.25">
      <c r="A30" s="17"/>
      <c r="B30" s="119" t="s">
        <v>177</v>
      </c>
      <c r="C30" s="124" t="s">
        <v>178</v>
      </c>
      <c r="D30" s="121">
        <v>1</v>
      </c>
      <c r="E30" s="17"/>
      <c r="F30" s="118">
        <v>0</v>
      </c>
      <c r="G30" s="53"/>
      <c r="H30" s="17"/>
      <c r="I30" s="17"/>
      <c r="J30" s="17"/>
      <c r="K30" s="17"/>
      <c r="L30" s="17"/>
      <c r="M30" s="17"/>
      <c r="N30" s="17"/>
      <c r="S30" s="115"/>
      <c r="T30" s="116"/>
    </row>
    <row r="31" spans="1:21" x14ac:dyDescent="0.25">
      <c r="A31" s="17"/>
      <c r="B31" s="17"/>
      <c r="C31" s="124" t="s">
        <v>198</v>
      </c>
      <c r="D31" s="121">
        <v>1</v>
      </c>
      <c r="E31" s="17"/>
      <c r="F31" s="118">
        <v>0</v>
      </c>
      <c r="G31" s="53"/>
      <c r="H31" s="17"/>
      <c r="I31" s="17"/>
      <c r="J31" s="17"/>
      <c r="K31" s="17"/>
      <c r="L31" s="17"/>
      <c r="M31" s="17"/>
      <c r="N31" s="17"/>
      <c r="S31" s="115"/>
      <c r="T31" s="116"/>
    </row>
    <row r="32" spans="1:21" x14ac:dyDescent="0.25">
      <c r="A32" s="17"/>
      <c r="B32" s="17"/>
      <c r="C32" s="120" t="s">
        <v>179</v>
      </c>
      <c r="D32" s="121">
        <v>3</v>
      </c>
      <c r="E32" s="17" t="s">
        <v>180</v>
      </c>
      <c r="F32" s="118">
        <v>0</v>
      </c>
      <c r="G32" s="53"/>
      <c r="H32" s="17"/>
      <c r="I32" s="17"/>
      <c r="J32" s="17"/>
      <c r="K32" s="17"/>
      <c r="L32" s="17"/>
      <c r="M32" s="17"/>
      <c r="N32" s="17"/>
      <c r="S32" s="115"/>
      <c r="T32" s="116"/>
    </row>
    <row r="33" spans="1:20" x14ac:dyDescent="0.25">
      <c r="A33" s="17"/>
      <c r="B33" s="17"/>
      <c r="C33" s="124" t="s">
        <v>181</v>
      </c>
      <c r="D33" s="121">
        <v>6</v>
      </c>
      <c r="E33" s="17"/>
      <c r="F33" s="118">
        <v>0</v>
      </c>
      <c r="G33" s="53"/>
      <c r="H33" s="17"/>
      <c r="I33" s="17"/>
      <c r="J33" s="17"/>
      <c r="K33" s="17"/>
      <c r="L33" s="17"/>
      <c r="M33" s="17"/>
      <c r="N33" s="17"/>
      <c r="S33" s="115"/>
      <c r="T33" s="116"/>
    </row>
    <row r="34" spans="1:20" x14ac:dyDescent="0.25">
      <c r="A34" s="17"/>
      <c r="B34" s="17"/>
      <c r="C34" s="124" t="s">
        <v>182</v>
      </c>
      <c r="D34" s="121">
        <v>1</v>
      </c>
      <c r="E34" s="17"/>
      <c r="F34" s="118">
        <v>0</v>
      </c>
      <c r="G34" s="53"/>
      <c r="H34" s="17"/>
      <c r="I34" s="17"/>
      <c r="J34" s="17"/>
      <c r="K34" s="17"/>
      <c r="L34" s="17"/>
      <c r="M34" s="17"/>
      <c r="N34" s="17"/>
      <c r="S34" s="115"/>
      <c r="T34" s="116"/>
    </row>
    <row r="35" spans="1:20" x14ac:dyDescent="0.25">
      <c r="A35" s="17"/>
      <c r="B35" s="17"/>
      <c r="C35" s="124" t="s">
        <v>183</v>
      </c>
      <c r="D35" s="121">
        <v>24</v>
      </c>
      <c r="E35" s="17"/>
      <c r="F35" s="118">
        <v>0</v>
      </c>
      <c r="G35" s="53"/>
      <c r="H35" s="17"/>
      <c r="I35" s="17"/>
      <c r="J35" s="17"/>
      <c r="K35" s="17"/>
      <c r="L35" s="17"/>
      <c r="M35" s="17"/>
      <c r="N35" s="17"/>
    </row>
    <row r="36" spans="1:20" x14ac:dyDescent="0.25">
      <c r="A36" s="17"/>
      <c r="B36" s="123"/>
      <c r="C36" s="120"/>
      <c r="D36" s="125"/>
      <c r="E36" s="122"/>
      <c r="F36" s="118">
        <v>0</v>
      </c>
      <c r="G36" s="53"/>
      <c r="H36" s="17"/>
      <c r="I36" s="17"/>
      <c r="J36" s="17"/>
      <c r="K36" s="17"/>
      <c r="L36" s="17"/>
      <c r="M36" s="17"/>
      <c r="N36" s="17"/>
    </row>
    <row r="37" spans="1:20" x14ac:dyDescent="0.25">
      <c r="A37" s="17"/>
      <c r="B37" s="123"/>
      <c r="C37" s="120"/>
      <c r="D37" s="125"/>
      <c r="E37" s="120"/>
      <c r="F37" s="54"/>
      <c r="G37" s="53"/>
      <c r="H37" s="17"/>
      <c r="I37" s="17"/>
      <c r="J37" s="17"/>
      <c r="K37" s="17"/>
      <c r="L37" s="17"/>
      <c r="M37" s="17"/>
      <c r="N37" s="17"/>
    </row>
    <row r="38" spans="1:20" x14ac:dyDescent="0.25">
      <c r="A38" s="17"/>
      <c r="B38" s="53"/>
      <c r="C38" s="53"/>
      <c r="D38" s="53"/>
      <c r="E38" s="126" t="s">
        <v>250</v>
      </c>
      <c r="F38" s="128">
        <f>SUM(F16:F36)</f>
        <v>0</v>
      </c>
      <c r="G38" s="53"/>
      <c r="H38" s="17"/>
      <c r="I38" s="17"/>
      <c r="J38" s="17"/>
      <c r="K38" s="17"/>
      <c r="L38" s="17"/>
      <c r="M38" s="17"/>
      <c r="N38" s="17"/>
    </row>
    <row r="39" spans="1:20" x14ac:dyDescent="0.25">
      <c r="A39" s="17"/>
      <c r="B39" s="53"/>
      <c r="C39" s="53"/>
      <c r="D39" s="53"/>
      <c r="E39" s="53"/>
      <c r="F39" s="53"/>
      <c r="G39" s="53"/>
      <c r="H39" s="17"/>
      <c r="I39" s="17"/>
      <c r="J39" s="17"/>
      <c r="K39" s="17"/>
      <c r="L39" s="17"/>
      <c r="M39" s="17"/>
      <c r="N39" s="17"/>
    </row>
    <row r="40" spans="1:20" x14ac:dyDescent="0.25">
      <c r="A40" s="17"/>
      <c r="B40" s="1" t="s">
        <v>4</v>
      </c>
      <c r="C40" s="2" t="s">
        <v>5</v>
      </c>
      <c r="D40" s="1" t="s">
        <v>8</v>
      </c>
      <c r="E40" s="17"/>
      <c r="F40" s="17"/>
      <c r="G40" s="17"/>
      <c r="H40" s="17"/>
      <c r="I40" s="17"/>
      <c r="J40" s="17"/>
      <c r="K40" s="17"/>
      <c r="L40" s="17"/>
      <c r="M40" s="17"/>
      <c r="N40" s="17"/>
    </row>
    <row r="41" spans="1:20" x14ac:dyDescent="0.25">
      <c r="A41" s="17"/>
      <c r="B41" s="104" t="s">
        <v>66</v>
      </c>
      <c r="C41" s="104" t="s">
        <v>65</v>
      </c>
      <c r="D41" s="48">
        <v>1</v>
      </c>
      <c r="E41" s="17"/>
      <c r="F41" s="17"/>
      <c r="G41" s="17"/>
      <c r="H41" s="17"/>
      <c r="I41" s="17"/>
      <c r="J41" s="17"/>
      <c r="K41" s="17"/>
      <c r="L41" s="17"/>
      <c r="M41" s="17"/>
      <c r="N41" s="17"/>
    </row>
    <row r="42" spans="1:20" x14ac:dyDescent="0.25">
      <c r="A42" s="17"/>
      <c r="B42" s="17"/>
      <c r="C42" s="17"/>
      <c r="D42" s="17"/>
      <c r="E42" s="17"/>
      <c r="F42" s="17"/>
      <c r="G42" s="17"/>
      <c r="H42" s="17"/>
      <c r="I42" s="17"/>
      <c r="J42" s="17"/>
      <c r="K42" s="17"/>
      <c r="L42" s="17"/>
      <c r="M42" s="17"/>
      <c r="N42" s="17"/>
    </row>
    <row r="43" spans="1:20" x14ac:dyDescent="0.25">
      <c r="A43" s="17"/>
      <c r="B43" s="105" t="s">
        <v>186</v>
      </c>
      <c r="C43" s="106" t="s">
        <v>189</v>
      </c>
      <c r="D43" s="106" t="s">
        <v>97</v>
      </c>
      <c r="E43" s="106" t="s">
        <v>190</v>
      </c>
      <c r="F43" s="107" t="s">
        <v>185</v>
      </c>
      <c r="G43" s="17"/>
      <c r="H43" s="17"/>
      <c r="I43" s="17"/>
      <c r="J43" s="17"/>
      <c r="K43" s="17"/>
      <c r="L43" s="17"/>
      <c r="M43" s="17"/>
      <c r="N43" s="17"/>
    </row>
    <row r="44" spans="1:20" ht="15.75" customHeight="1" x14ac:dyDescent="0.25">
      <c r="A44" s="17"/>
      <c r="B44" s="119" t="s">
        <v>159</v>
      </c>
      <c r="C44" s="120" t="s">
        <v>160</v>
      </c>
      <c r="D44" s="121">
        <v>1</v>
      </c>
      <c r="E44" s="122" t="s">
        <v>184</v>
      </c>
      <c r="F44" s="118">
        <v>0</v>
      </c>
      <c r="G44" s="17"/>
      <c r="H44" s="17"/>
      <c r="I44" s="17"/>
      <c r="J44" s="17"/>
      <c r="K44" s="17"/>
      <c r="L44" s="120"/>
      <c r="M44" s="121"/>
      <c r="N44" s="17"/>
    </row>
    <row r="45" spans="1:20" x14ac:dyDescent="0.25">
      <c r="A45" s="17"/>
      <c r="B45" s="119"/>
      <c r="C45" s="120" t="s">
        <v>160</v>
      </c>
      <c r="D45" s="121">
        <v>1</v>
      </c>
      <c r="E45" s="122" t="s">
        <v>184</v>
      </c>
      <c r="F45" s="118">
        <v>0</v>
      </c>
      <c r="G45" s="17"/>
      <c r="H45" s="17"/>
      <c r="I45" s="17"/>
      <c r="J45" s="17"/>
      <c r="K45" s="17"/>
      <c r="L45" s="17"/>
      <c r="M45" s="17"/>
      <c r="N45" s="17"/>
    </row>
    <row r="46" spans="1:20" x14ac:dyDescent="0.25">
      <c r="A46" s="17"/>
      <c r="B46" s="123"/>
      <c r="C46" s="120" t="s">
        <v>161</v>
      </c>
      <c r="D46" s="121">
        <v>1</v>
      </c>
      <c r="E46" s="122"/>
      <c r="F46" s="118">
        <v>0</v>
      </c>
      <c r="G46" s="17"/>
      <c r="H46" s="17"/>
      <c r="I46" s="17"/>
      <c r="J46" s="17"/>
      <c r="K46" s="17"/>
      <c r="L46" s="17"/>
      <c r="M46" s="17"/>
      <c r="N46" s="17"/>
    </row>
    <row r="47" spans="1:20" x14ac:dyDescent="0.25">
      <c r="A47" s="17"/>
      <c r="B47" s="17"/>
      <c r="C47" s="120" t="s">
        <v>162</v>
      </c>
      <c r="D47" s="121">
        <v>1</v>
      </c>
      <c r="E47" s="17"/>
      <c r="F47" s="118">
        <v>0</v>
      </c>
      <c r="G47" s="17"/>
      <c r="H47" s="17"/>
      <c r="I47" s="17"/>
      <c r="J47" s="17"/>
      <c r="K47" s="17"/>
      <c r="L47" s="17"/>
      <c r="M47" s="17"/>
      <c r="N47" s="17"/>
    </row>
    <row r="48" spans="1:20" x14ac:dyDescent="0.25">
      <c r="A48" s="17"/>
      <c r="B48" s="17"/>
      <c r="C48" s="120" t="s">
        <v>163</v>
      </c>
      <c r="D48" s="121">
        <v>1</v>
      </c>
      <c r="E48" s="17"/>
      <c r="F48" s="118">
        <v>0</v>
      </c>
      <c r="G48" s="17"/>
      <c r="H48" s="17"/>
      <c r="I48" s="17"/>
      <c r="J48" s="17"/>
      <c r="K48" s="17"/>
      <c r="L48" s="17"/>
      <c r="M48" s="17"/>
      <c r="N48" s="17"/>
    </row>
    <row r="49" spans="1:14" x14ac:dyDescent="0.25">
      <c r="A49" s="17"/>
      <c r="B49" s="17"/>
      <c r="C49" s="120" t="s">
        <v>164</v>
      </c>
      <c r="D49" s="121">
        <v>1</v>
      </c>
      <c r="E49" s="17"/>
      <c r="F49" s="118">
        <v>0</v>
      </c>
      <c r="G49" s="17"/>
      <c r="H49" s="17"/>
      <c r="I49" s="17"/>
      <c r="J49" s="17"/>
      <c r="K49" s="17"/>
      <c r="L49" s="17"/>
      <c r="M49" s="17"/>
      <c r="N49" s="17"/>
    </row>
    <row r="50" spans="1:14" x14ac:dyDescent="0.25">
      <c r="A50" s="17"/>
      <c r="B50" s="17"/>
      <c r="C50" s="120" t="s">
        <v>192</v>
      </c>
      <c r="D50" s="121">
        <v>1</v>
      </c>
      <c r="E50" s="17"/>
      <c r="F50" s="118">
        <v>0</v>
      </c>
      <c r="G50" s="17"/>
      <c r="H50" s="17"/>
      <c r="I50" s="17"/>
      <c r="J50" s="17"/>
      <c r="K50" s="17"/>
      <c r="L50" s="17"/>
      <c r="M50" s="17"/>
      <c r="N50" s="17"/>
    </row>
    <row r="51" spans="1:14" x14ac:dyDescent="0.25">
      <c r="A51" s="17"/>
      <c r="B51" s="17"/>
      <c r="C51" s="120" t="s">
        <v>232</v>
      </c>
      <c r="D51" s="121">
        <v>1</v>
      </c>
      <c r="E51" s="17"/>
      <c r="F51" s="118">
        <v>0</v>
      </c>
      <c r="G51" s="17"/>
      <c r="H51" s="17"/>
      <c r="I51" s="17"/>
      <c r="J51" s="17"/>
      <c r="K51" s="17"/>
      <c r="L51" s="17"/>
      <c r="M51" s="17"/>
      <c r="N51" s="17"/>
    </row>
    <row r="52" spans="1:14" x14ac:dyDescent="0.25">
      <c r="A52" s="17"/>
      <c r="B52" s="119" t="s">
        <v>165</v>
      </c>
      <c r="C52" s="120" t="s">
        <v>166</v>
      </c>
      <c r="D52" s="121">
        <v>1</v>
      </c>
      <c r="E52" s="17"/>
      <c r="F52" s="118">
        <v>0</v>
      </c>
      <c r="G52" s="17"/>
      <c r="H52" s="17"/>
      <c r="I52" s="17"/>
      <c r="J52" s="17"/>
      <c r="K52" s="17"/>
      <c r="L52" s="17"/>
      <c r="M52" s="17"/>
      <c r="N52" s="17"/>
    </row>
    <row r="53" spans="1:14" x14ac:dyDescent="0.25">
      <c r="A53" s="17"/>
      <c r="B53" s="17"/>
      <c r="C53" s="120" t="s">
        <v>168</v>
      </c>
      <c r="D53" s="121">
        <v>1</v>
      </c>
      <c r="E53" s="17"/>
      <c r="F53" s="118">
        <v>0</v>
      </c>
      <c r="G53" s="17"/>
      <c r="H53" s="17"/>
      <c r="I53" s="17"/>
      <c r="J53" s="17"/>
      <c r="K53" s="17"/>
      <c r="L53" s="17"/>
      <c r="M53" s="17"/>
      <c r="N53" s="17"/>
    </row>
    <row r="54" spans="1:14" x14ac:dyDescent="0.25">
      <c r="A54" s="17"/>
      <c r="B54" s="17"/>
      <c r="C54" s="120" t="s">
        <v>169</v>
      </c>
      <c r="D54" s="121">
        <v>1</v>
      </c>
      <c r="E54" s="17"/>
      <c r="F54" s="118">
        <v>0</v>
      </c>
      <c r="G54" s="17"/>
      <c r="H54" s="17"/>
      <c r="I54" s="17"/>
      <c r="J54" s="17"/>
      <c r="K54" s="17"/>
      <c r="L54" s="17"/>
      <c r="M54" s="17"/>
      <c r="N54" s="17"/>
    </row>
    <row r="55" spans="1:14" x14ac:dyDescent="0.25">
      <c r="A55" s="17"/>
      <c r="B55" s="119" t="s">
        <v>170</v>
      </c>
      <c r="C55" s="120" t="s">
        <v>171</v>
      </c>
      <c r="D55" s="121">
        <v>1</v>
      </c>
      <c r="E55" s="122"/>
      <c r="F55" s="118">
        <v>0</v>
      </c>
      <c r="G55" s="17"/>
      <c r="H55" s="17"/>
      <c r="I55" s="17"/>
      <c r="J55" s="17"/>
      <c r="K55" s="17"/>
      <c r="L55" s="17"/>
      <c r="M55" s="17"/>
      <c r="N55" s="17"/>
    </row>
    <row r="56" spans="1:14" x14ac:dyDescent="0.25">
      <c r="A56" s="17"/>
      <c r="B56" s="17"/>
      <c r="C56" s="120" t="s">
        <v>233</v>
      </c>
      <c r="D56" s="121">
        <v>1</v>
      </c>
      <c r="E56" s="122"/>
      <c r="F56" s="118">
        <v>0</v>
      </c>
      <c r="G56" s="17"/>
      <c r="H56" s="17"/>
      <c r="I56" s="17"/>
      <c r="J56" s="17"/>
      <c r="K56" s="17"/>
      <c r="L56" s="17"/>
      <c r="M56" s="17"/>
      <c r="N56" s="17"/>
    </row>
    <row r="57" spans="1:14" x14ac:dyDescent="0.25">
      <c r="A57" s="17"/>
      <c r="B57" s="119" t="s">
        <v>177</v>
      </c>
      <c r="C57" s="124" t="s">
        <v>178</v>
      </c>
      <c r="D57" s="121">
        <v>1</v>
      </c>
      <c r="E57" s="17"/>
      <c r="F57" s="118">
        <v>0</v>
      </c>
      <c r="G57" s="17"/>
      <c r="H57" s="17"/>
      <c r="I57" s="17"/>
      <c r="J57" s="17"/>
      <c r="K57" s="17"/>
      <c r="L57" s="17"/>
      <c r="M57" s="17"/>
      <c r="N57" s="17"/>
    </row>
    <row r="58" spans="1:14" x14ac:dyDescent="0.25">
      <c r="A58" s="17"/>
      <c r="B58" s="17"/>
      <c r="C58" s="124" t="s">
        <v>198</v>
      </c>
      <c r="D58" s="121">
        <v>1</v>
      </c>
      <c r="E58" s="17"/>
      <c r="F58" s="118">
        <v>0</v>
      </c>
      <c r="G58" s="17"/>
      <c r="H58" s="17"/>
      <c r="I58" s="17"/>
      <c r="J58" s="17"/>
      <c r="K58" s="17"/>
      <c r="L58" s="17"/>
      <c r="M58" s="17"/>
      <c r="N58" s="17"/>
    </row>
    <row r="59" spans="1:14" x14ac:dyDescent="0.25">
      <c r="A59" s="17"/>
      <c r="B59" s="17"/>
      <c r="C59" s="120" t="s">
        <v>179</v>
      </c>
      <c r="D59" s="121">
        <v>3</v>
      </c>
      <c r="E59" s="17" t="s">
        <v>180</v>
      </c>
      <c r="F59" s="118">
        <v>0</v>
      </c>
      <c r="G59" s="17"/>
      <c r="H59" s="17"/>
      <c r="I59" s="17"/>
      <c r="J59" s="17"/>
      <c r="K59" s="17"/>
      <c r="L59" s="17"/>
      <c r="M59" s="17"/>
      <c r="N59" s="17"/>
    </row>
    <row r="60" spans="1:14" x14ac:dyDescent="0.25">
      <c r="A60" s="17"/>
      <c r="B60" s="17"/>
      <c r="C60" s="124" t="s">
        <v>181</v>
      </c>
      <c r="D60" s="121">
        <v>6</v>
      </c>
      <c r="E60" s="17"/>
      <c r="F60" s="118">
        <v>0</v>
      </c>
      <c r="G60" s="17"/>
      <c r="H60" s="17"/>
      <c r="I60" s="17"/>
      <c r="J60" s="17"/>
      <c r="K60" s="17"/>
      <c r="L60" s="17"/>
      <c r="M60" s="17"/>
      <c r="N60" s="17"/>
    </row>
    <row r="61" spans="1:14" x14ac:dyDescent="0.25">
      <c r="A61" s="17"/>
      <c r="B61" s="17"/>
      <c r="C61" s="124" t="s">
        <v>182</v>
      </c>
      <c r="D61" s="121">
        <v>1</v>
      </c>
      <c r="E61" s="17"/>
      <c r="F61" s="118">
        <v>0</v>
      </c>
      <c r="G61" s="17"/>
      <c r="H61" s="17"/>
      <c r="I61" s="17"/>
      <c r="J61" s="17"/>
      <c r="K61" s="17"/>
      <c r="L61" s="17"/>
      <c r="M61" s="17"/>
      <c r="N61" s="17"/>
    </row>
    <row r="62" spans="1:14" x14ac:dyDescent="0.25">
      <c r="A62" s="17"/>
      <c r="B62" s="17"/>
      <c r="C62" s="124" t="s">
        <v>183</v>
      </c>
      <c r="D62" s="121">
        <v>24</v>
      </c>
      <c r="E62" s="17"/>
      <c r="F62" s="118">
        <v>0</v>
      </c>
      <c r="G62" s="17"/>
      <c r="H62" s="17"/>
      <c r="I62" s="17"/>
      <c r="J62" s="17"/>
      <c r="K62" s="17"/>
      <c r="L62" s="17"/>
      <c r="M62" s="17"/>
      <c r="N62" s="17"/>
    </row>
    <row r="63" spans="1:14" x14ac:dyDescent="0.25">
      <c r="A63" s="17"/>
      <c r="B63" s="17"/>
      <c r="C63" s="124"/>
      <c r="D63" s="121"/>
      <c r="E63" s="17"/>
      <c r="F63" s="54"/>
      <c r="G63" s="17"/>
      <c r="H63" s="17"/>
      <c r="I63" s="17"/>
      <c r="J63" s="17"/>
      <c r="K63" s="17"/>
      <c r="L63" s="17"/>
      <c r="M63" s="17"/>
      <c r="N63" s="17"/>
    </row>
    <row r="64" spans="1:14" x14ac:dyDescent="0.25">
      <c r="A64" s="17"/>
      <c r="B64" s="17"/>
      <c r="C64" s="17"/>
      <c r="D64" s="17"/>
      <c r="E64" s="126" t="s">
        <v>251</v>
      </c>
      <c r="F64" s="129">
        <f>SUM(F44:F62)</f>
        <v>0</v>
      </c>
      <c r="G64" s="17"/>
      <c r="H64" s="17"/>
      <c r="I64" s="17"/>
      <c r="J64" s="17"/>
      <c r="K64" s="17"/>
      <c r="L64" s="17"/>
      <c r="M64" s="17"/>
      <c r="N64" s="17"/>
    </row>
    <row r="65" spans="1:14" x14ac:dyDescent="0.25">
      <c r="A65" s="17"/>
      <c r="B65" s="17"/>
      <c r="C65" s="17"/>
      <c r="D65" s="17"/>
      <c r="E65" s="17"/>
      <c r="F65" s="17"/>
      <c r="G65" s="17"/>
      <c r="H65" s="17"/>
      <c r="I65" s="17"/>
      <c r="J65" s="17"/>
      <c r="K65" s="17"/>
      <c r="L65" s="17"/>
      <c r="M65" s="17"/>
      <c r="N65" s="17"/>
    </row>
    <row r="66" spans="1:14" x14ac:dyDescent="0.25">
      <c r="A66" s="17"/>
      <c r="B66" s="1" t="s">
        <v>4</v>
      </c>
      <c r="C66" s="2" t="s">
        <v>5</v>
      </c>
      <c r="D66" s="1" t="s">
        <v>8</v>
      </c>
      <c r="E66" s="17"/>
      <c r="F66" s="17"/>
      <c r="G66" s="17"/>
      <c r="H66" s="17"/>
      <c r="I66" s="17"/>
      <c r="J66" s="17"/>
      <c r="K66" s="17"/>
      <c r="L66" s="17"/>
      <c r="M66" s="17"/>
      <c r="N66" s="17"/>
    </row>
    <row r="67" spans="1:14" x14ac:dyDescent="0.25">
      <c r="A67" s="17"/>
      <c r="B67" s="104" t="s">
        <v>67</v>
      </c>
      <c r="C67" s="4" t="s">
        <v>68</v>
      </c>
      <c r="D67" s="48">
        <v>1</v>
      </c>
      <c r="E67" s="17"/>
      <c r="F67" s="17"/>
      <c r="G67" s="17"/>
      <c r="H67" s="17"/>
      <c r="I67" s="17"/>
      <c r="J67" s="17"/>
      <c r="K67" s="17"/>
      <c r="L67" s="17"/>
      <c r="M67" s="17"/>
      <c r="N67" s="17"/>
    </row>
    <row r="68" spans="1:14" x14ac:dyDescent="0.25">
      <c r="A68" s="17"/>
      <c r="B68" s="17"/>
      <c r="C68" s="17"/>
      <c r="D68" s="17"/>
      <c r="E68" s="17"/>
      <c r="F68" s="17"/>
      <c r="G68" s="17"/>
      <c r="H68" s="17"/>
      <c r="I68" s="17"/>
      <c r="J68" s="17"/>
      <c r="K68" s="17"/>
      <c r="L68" s="17"/>
      <c r="M68" s="17"/>
      <c r="N68" s="17"/>
    </row>
    <row r="69" spans="1:14" x14ac:dyDescent="0.25">
      <c r="A69" s="17"/>
      <c r="B69" s="105" t="s">
        <v>186</v>
      </c>
      <c r="C69" s="106" t="s">
        <v>189</v>
      </c>
      <c r="D69" s="106" t="s">
        <v>97</v>
      </c>
      <c r="E69" s="106" t="s">
        <v>190</v>
      </c>
      <c r="F69" s="107" t="s">
        <v>185</v>
      </c>
      <c r="G69" s="17"/>
      <c r="H69" s="17"/>
      <c r="I69" s="17"/>
      <c r="J69" s="17"/>
      <c r="K69" s="17"/>
      <c r="L69" s="17"/>
      <c r="M69" s="17"/>
      <c r="N69" s="17"/>
    </row>
    <row r="70" spans="1:14" x14ac:dyDescent="0.25">
      <c r="A70" s="17"/>
      <c r="B70" s="119" t="s">
        <v>159</v>
      </c>
      <c r="C70" s="120" t="s">
        <v>160</v>
      </c>
      <c r="D70" s="121">
        <v>1</v>
      </c>
      <c r="E70" s="122" t="s">
        <v>184</v>
      </c>
      <c r="F70" s="118">
        <v>0</v>
      </c>
      <c r="G70" s="17"/>
      <c r="H70" s="17"/>
      <c r="I70" s="17"/>
      <c r="J70" s="17"/>
      <c r="K70" s="17"/>
      <c r="L70" s="17"/>
      <c r="M70" s="17"/>
      <c r="N70" s="17"/>
    </row>
    <row r="71" spans="1:14" x14ac:dyDescent="0.25">
      <c r="A71" s="17"/>
      <c r="B71" s="119"/>
      <c r="C71" s="120" t="s">
        <v>160</v>
      </c>
      <c r="D71" s="121">
        <v>1</v>
      </c>
      <c r="E71" s="122" t="s">
        <v>184</v>
      </c>
      <c r="F71" s="118">
        <v>0</v>
      </c>
      <c r="G71" s="17"/>
      <c r="H71" s="17"/>
      <c r="I71" s="17"/>
      <c r="J71" s="17"/>
      <c r="K71" s="17"/>
      <c r="L71" s="17"/>
      <c r="M71" s="17"/>
      <c r="N71" s="17"/>
    </row>
    <row r="72" spans="1:14" x14ac:dyDescent="0.25">
      <c r="A72" s="17"/>
      <c r="B72" s="123"/>
      <c r="C72" s="120" t="s">
        <v>161</v>
      </c>
      <c r="D72" s="121">
        <v>1</v>
      </c>
      <c r="E72" s="122"/>
      <c r="F72" s="118">
        <v>0</v>
      </c>
      <c r="G72" s="17"/>
      <c r="H72" s="17"/>
      <c r="I72" s="17"/>
      <c r="J72" s="17"/>
      <c r="K72" s="17"/>
      <c r="L72" s="17"/>
      <c r="M72" s="17"/>
      <c r="N72" s="17"/>
    </row>
    <row r="73" spans="1:14" x14ac:dyDescent="0.25">
      <c r="A73" s="17"/>
      <c r="B73" s="17"/>
      <c r="C73" s="120" t="s">
        <v>162</v>
      </c>
      <c r="D73" s="121">
        <v>1</v>
      </c>
      <c r="E73" s="17"/>
      <c r="F73" s="118">
        <v>0</v>
      </c>
      <c r="G73" s="17"/>
      <c r="H73" s="17"/>
      <c r="I73" s="17"/>
      <c r="J73" s="17"/>
      <c r="K73" s="17"/>
      <c r="L73" s="17"/>
      <c r="M73" s="17"/>
      <c r="N73" s="17"/>
    </row>
    <row r="74" spans="1:14" x14ac:dyDescent="0.25">
      <c r="A74" s="17"/>
      <c r="B74" s="17"/>
      <c r="C74" s="120" t="s">
        <v>163</v>
      </c>
      <c r="D74" s="121">
        <v>1</v>
      </c>
      <c r="E74" s="17"/>
      <c r="F74" s="118">
        <v>0</v>
      </c>
      <c r="G74" s="17"/>
      <c r="H74" s="17"/>
      <c r="I74" s="17"/>
      <c r="J74" s="17"/>
      <c r="K74" s="17"/>
      <c r="L74" s="17"/>
      <c r="M74" s="17"/>
      <c r="N74" s="17"/>
    </row>
    <row r="75" spans="1:14" x14ac:dyDescent="0.25">
      <c r="A75" s="17"/>
      <c r="B75" s="17"/>
      <c r="C75" s="120" t="s">
        <v>164</v>
      </c>
      <c r="D75" s="121">
        <v>1</v>
      </c>
      <c r="E75" s="17"/>
      <c r="F75" s="118">
        <v>0</v>
      </c>
      <c r="G75" s="17"/>
      <c r="H75" s="17"/>
      <c r="I75" s="17"/>
      <c r="J75" s="17"/>
      <c r="K75" s="17"/>
      <c r="L75" s="17"/>
      <c r="M75" s="17"/>
      <c r="N75" s="17"/>
    </row>
    <row r="76" spans="1:14" x14ac:dyDescent="0.25">
      <c r="A76" s="17"/>
      <c r="B76" s="17"/>
      <c r="C76" s="120" t="s">
        <v>192</v>
      </c>
      <c r="D76" s="121">
        <v>1</v>
      </c>
      <c r="E76" s="17"/>
      <c r="F76" s="118">
        <v>0</v>
      </c>
      <c r="G76" s="17"/>
      <c r="H76" s="17"/>
      <c r="I76" s="17"/>
      <c r="J76" s="17"/>
      <c r="K76" s="17"/>
      <c r="L76" s="17"/>
      <c r="M76" s="17"/>
      <c r="N76" s="17"/>
    </row>
    <row r="77" spans="1:14" x14ac:dyDescent="0.25">
      <c r="A77" s="17"/>
      <c r="B77" s="17"/>
      <c r="C77" s="120" t="s">
        <v>232</v>
      </c>
      <c r="D77" s="121">
        <v>1</v>
      </c>
      <c r="E77" s="17"/>
      <c r="F77" s="118">
        <v>0</v>
      </c>
      <c r="G77" s="17"/>
      <c r="H77" s="17"/>
      <c r="I77" s="17"/>
      <c r="J77" s="17"/>
      <c r="K77" s="17"/>
      <c r="L77" s="17"/>
      <c r="M77" s="17"/>
      <c r="N77" s="17"/>
    </row>
    <row r="78" spans="1:14" x14ac:dyDescent="0.25">
      <c r="A78" s="17"/>
      <c r="B78" s="119" t="s">
        <v>165</v>
      </c>
      <c r="C78" s="120" t="s">
        <v>166</v>
      </c>
      <c r="D78" s="121">
        <v>1</v>
      </c>
      <c r="E78" s="17"/>
      <c r="F78" s="118">
        <v>0</v>
      </c>
      <c r="G78" s="17"/>
      <c r="H78" s="17"/>
      <c r="I78" s="17"/>
      <c r="J78" s="17"/>
      <c r="K78" s="17"/>
      <c r="L78" s="17"/>
      <c r="M78" s="17"/>
      <c r="N78" s="17"/>
    </row>
    <row r="79" spans="1:14" x14ac:dyDescent="0.25">
      <c r="A79" s="17"/>
      <c r="B79" s="17"/>
      <c r="C79" s="120" t="s">
        <v>168</v>
      </c>
      <c r="D79" s="121">
        <v>1</v>
      </c>
      <c r="E79" s="17"/>
      <c r="F79" s="118">
        <v>0</v>
      </c>
      <c r="G79" s="17"/>
      <c r="H79" s="17"/>
      <c r="I79" s="17"/>
      <c r="J79" s="17"/>
      <c r="K79" s="17"/>
      <c r="L79" s="17"/>
      <c r="M79" s="17"/>
      <c r="N79" s="17"/>
    </row>
    <row r="80" spans="1:14" x14ac:dyDescent="0.25">
      <c r="A80" s="17"/>
      <c r="B80" s="17"/>
      <c r="C80" s="120" t="s">
        <v>169</v>
      </c>
      <c r="D80" s="121">
        <v>1</v>
      </c>
      <c r="E80" s="17"/>
      <c r="F80" s="118">
        <v>0</v>
      </c>
      <c r="G80" s="17"/>
      <c r="H80" s="17"/>
      <c r="I80" s="17"/>
      <c r="J80" s="17"/>
      <c r="K80" s="17"/>
      <c r="L80" s="17"/>
      <c r="M80" s="17"/>
      <c r="N80" s="17"/>
    </row>
    <row r="81" spans="1:14" x14ac:dyDescent="0.25">
      <c r="A81" s="17"/>
      <c r="B81" s="119" t="s">
        <v>170</v>
      </c>
      <c r="C81" s="120" t="s">
        <v>171</v>
      </c>
      <c r="D81" s="121">
        <v>1</v>
      </c>
      <c r="E81" s="122"/>
      <c r="F81" s="118">
        <v>0</v>
      </c>
      <c r="G81" s="17"/>
      <c r="H81" s="17"/>
      <c r="I81" s="17"/>
      <c r="J81" s="17"/>
      <c r="K81" s="17"/>
      <c r="L81" s="17"/>
      <c r="M81" s="17"/>
      <c r="N81" s="17"/>
    </row>
    <row r="82" spans="1:14" x14ac:dyDescent="0.25">
      <c r="A82" s="17"/>
      <c r="B82" s="17"/>
      <c r="C82" s="120" t="s">
        <v>233</v>
      </c>
      <c r="D82" s="121">
        <v>1</v>
      </c>
      <c r="E82" s="122"/>
      <c r="F82" s="118">
        <v>0</v>
      </c>
      <c r="G82" s="17"/>
      <c r="H82" s="17"/>
      <c r="I82" s="17"/>
      <c r="J82" s="17"/>
      <c r="K82" s="17"/>
      <c r="L82" s="17"/>
      <c r="M82" s="17"/>
      <c r="N82" s="17"/>
    </row>
    <row r="83" spans="1:14" x14ac:dyDescent="0.25">
      <c r="A83" s="17"/>
      <c r="B83" s="119" t="s">
        <v>177</v>
      </c>
      <c r="C83" s="124" t="s">
        <v>178</v>
      </c>
      <c r="D83" s="121">
        <v>1</v>
      </c>
      <c r="E83" s="17"/>
      <c r="F83" s="118">
        <v>0</v>
      </c>
      <c r="G83" s="17"/>
      <c r="H83" s="17"/>
      <c r="I83" s="17"/>
      <c r="J83" s="17"/>
      <c r="K83" s="17"/>
      <c r="L83" s="17"/>
      <c r="M83" s="17"/>
      <c r="N83" s="17"/>
    </row>
    <row r="84" spans="1:14" x14ac:dyDescent="0.25">
      <c r="A84" s="17"/>
      <c r="B84" s="17"/>
      <c r="C84" s="124" t="s">
        <v>198</v>
      </c>
      <c r="D84" s="121">
        <v>1</v>
      </c>
      <c r="E84" s="17"/>
      <c r="F84" s="118">
        <v>0</v>
      </c>
      <c r="G84" s="17"/>
      <c r="H84" s="17"/>
      <c r="I84" s="17"/>
      <c r="J84" s="17"/>
      <c r="K84" s="17"/>
      <c r="L84" s="17"/>
      <c r="M84" s="17"/>
      <c r="N84" s="17"/>
    </row>
    <row r="85" spans="1:14" x14ac:dyDescent="0.25">
      <c r="A85" s="17"/>
      <c r="B85" s="17"/>
      <c r="C85" s="120" t="s">
        <v>179</v>
      </c>
      <c r="D85" s="121">
        <v>3</v>
      </c>
      <c r="E85" s="17" t="s">
        <v>180</v>
      </c>
      <c r="F85" s="118">
        <v>0</v>
      </c>
      <c r="G85" s="17"/>
      <c r="H85" s="17"/>
      <c r="I85" s="17"/>
      <c r="J85" s="17"/>
      <c r="K85" s="17"/>
      <c r="L85" s="17"/>
      <c r="M85" s="17"/>
      <c r="N85" s="17"/>
    </row>
    <row r="86" spans="1:14" x14ac:dyDescent="0.25">
      <c r="A86" s="17"/>
      <c r="B86" s="17"/>
      <c r="C86" s="124" t="s">
        <v>181</v>
      </c>
      <c r="D86" s="121">
        <v>6</v>
      </c>
      <c r="E86" s="17"/>
      <c r="F86" s="118">
        <v>0</v>
      </c>
      <c r="G86" s="17"/>
      <c r="H86" s="17"/>
      <c r="I86" s="17"/>
      <c r="J86" s="17"/>
      <c r="K86" s="17"/>
      <c r="L86" s="17"/>
      <c r="M86" s="17"/>
      <c r="N86" s="17"/>
    </row>
    <row r="87" spans="1:14" x14ac:dyDescent="0.25">
      <c r="A87" s="17"/>
      <c r="B87" s="17"/>
      <c r="C87" s="124" t="s">
        <v>182</v>
      </c>
      <c r="D87" s="121">
        <v>1</v>
      </c>
      <c r="E87" s="17"/>
      <c r="F87" s="118">
        <v>0</v>
      </c>
      <c r="G87" s="17"/>
      <c r="H87" s="17"/>
      <c r="I87" s="17"/>
      <c r="J87" s="17"/>
      <c r="K87" s="17"/>
      <c r="L87" s="17"/>
      <c r="M87" s="17"/>
      <c r="N87" s="17"/>
    </row>
    <row r="88" spans="1:14" x14ac:dyDescent="0.25">
      <c r="A88" s="17"/>
      <c r="B88" s="17"/>
      <c r="C88" s="124" t="s">
        <v>183</v>
      </c>
      <c r="D88" s="121">
        <v>24</v>
      </c>
      <c r="E88" s="17"/>
      <c r="F88" s="118">
        <v>0</v>
      </c>
      <c r="G88" s="17"/>
      <c r="H88" s="17"/>
      <c r="I88" s="17"/>
      <c r="J88" s="17"/>
      <c r="K88" s="17"/>
      <c r="L88" s="17"/>
      <c r="M88" s="17"/>
      <c r="N88" s="17"/>
    </row>
    <row r="89" spans="1:14" x14ac:dyDescent="0.25">
      <c r="A89" s="17"/>
      <c r="B89" s="17"/>
      <c r="C89" s="17"/>
      <c r="D89" s="17"/>
      <c r="E89" s="17"/>
      <c r="F89" s="17"/>
      <c r="G89" s="17"/>
      <c r="H89" s="17"/>
      <c r="I89" s="17"/>
      <c r="J89" s="17"/>
      <c r="K89" s="17"/>
      <c r="L89" s="17"/>
      <c r="M89" s="17"/>
      <c r="N89" s="17"/>
    </row>
    <row r="90" spans="1:14" x14ac:dyDescent="0.25">
      <c r="A90" s="17"/>
      <c r="B90" s="17"/>
      <c r="C90" s="17"/>
      <c r="D90" s="17"/>
      <c r="E90" s="126" t="s">
        <v>252</v>
      </c>
      <c r="F90" s="129">
        <f>SUM(F70:F88)</f>
        <v>0</v>
      </c>
      <c r="G90" s="17"/>
      <c r="H90" s="17"/>
      <c r="I90" s="17"/>
      <c r="J90" s="17"/>
      <c r="K90" s="17"/>
      <c r="L90" s="17"/>
      <c r="M90" s="17"/>
      <c r="N90" s="17"/>
    </row>
    <row r="91" spans="1:14" x14ac:dyDescent="0.25">
      <c r="A91" s="17"/>
      <c r="B91" s="17"/>
      <c r="C91" s="17"/>
      <c r="D91" s="17"/>
      <c r="E91" s="17"/>
      <c r="F91" s="17"/>
      <c r="G91" s="17"/>
      <c r="H91" s="17"/>
      <c r="I91" s="17"/>
      <c r="J91" s="17"/>
      <c r="K91" s="17"/>
      <c r="L91" s="17"/>
      <c r="M91" s="17"/>
      <c r="N91" s="17"/>
    </row>
    <row r="92" spans="1:14" x14ac:dyDescent="0.25">
      <c r="A92" s="17"/>
      <c r="B92" s="17"/>
      <c r="C92" s="17"/>
      <c r="D92" s="17"/>
      <c r="E92" s="17"/>
      <c r="F92" s="17"/>
      <c r="G92" s="17"/>
      <c r="H92" s="17"/>
      <c r="I92" s="17"/>
      <c r="J92" s="17"/>
      <c r="K92" s="17"/>
      <c r="L92" s="17"/>
      <c r="M92" s="17"/>
      <c r="N92" s="17"/>
    </row>
    <row r="93" spans="1:14" x14ac:dyDescent="0.25">
      <c r="A93" s="17"/>
      <c r="B93" s="41" t="s">
        <v>92</v>
      </c>
      <c r="C93" s="41"/>
      <c r="D93" s="41"/>
      <c r="E93" s="41"/>
      <c r="F93" s="12"/>
      <c r="G93" s="12"/>
      <c r="H93" s="12"/>
      <c r="I93" s="12"/>
      <c r="J93" s="12"/>
      <c r="K93" s="12"/>
      <c r="L93" s="17"/>
      <c r="M93" s="17"/>
      <c r="N93" s="17"/>
    </row>
    <row r="94" spans="1:14" x14ac:dyDescent="0.25">
      <c r="A94" s="17"/>
      <c r="B94" s="41" t="s">
        <v>93</v>
      </c>
      <c r="C94" s="41"/>
      <c r="D94" s="41"/>
      <c r="E94" s="41"/>
      <c r="F94" s="13"/>
      <c r="G94" s="12"/>
      <c r="H94" s="12"/>
      <c r="I94" s="12"/>
      <c r="J94" s="12"/>
      <c r="K94" s="12"/>
      <c r="L94" s="17"/>
      <c r="M94" s="17"/>
      <c r="N94" s="17"/>
    </row>
    <row r="95" spans="1:14" x14ac:dyDescent="0.25">
      <c r="A95" s="17"/>
      <c r="B95" s="127" t="s">
        <v>256</v>
      </c>
      <c r="C95" s="34"/>
      <c r="D95" s="35"/>
      <c r="E95" s="35"/>
      <c r="F95" s="34"/>
      <c r="G95" s="12"/>
      <c r="H95" s="12"/>
      <c r="I95" s="12"/>
      <c r="J95" s="12"/>
      <c r="K95" s="12"/>
      <c r="L95" s="17"/>
      <c r="M95" s="17"/>
      <c r="N95" s="17"/>
    </row>
    <row r="96" spans="1:14" x14ac:dyDescent="0.25">
      <c r="A96" s="17"/>
      <c r="B96" s="17"/>
      <c r="C96" s="17"/>
      <c r="D96" s="17"/>
      <c r="E96" s="17"/>
      <c r="F96" s="17"/>
      <c r="G96" s="17"/>
      <c r="H96" s="17"/>
      <c r="I96" s="17"/>
      <c r="J96" s="17"/>
      <c r="K96" s="17"/>
      <c r="L96" s="17"/>
      <c r="M96" s="17"/>
      <c r="N96" s="17"/>
    </row>
    <row r="97" spans="1:14" x14ac:dyDescent="0.25">
      <c r="A97" s="17"/>
      <c r="B97" s="17"/>
      <c r="C97" s="17"/>
      <c r="D97" s="17"/>
      <c r="E97" s="17"/>
      <c r="F97" s="17"/>
      <c r="G97" s="17"/>
      <c r="H97" s="17"/>
      <c r="I97" s="17"/>
      <c r="J97" s="17"/>
      <c r="K97" s="17"/>
      <c r="L97" s="17"/>
      <c r="M97" s="17"/>
      <c r="N97" s="17"/>
    </row>
    <row r="98" spans="1:14" x14ac:dyDescent="0.25">
      <c r="A98" s="17"/>
      <c r="B98" s="17"/>
      <c r="C98" s="17"/>
      <c r="D98" s="17"/>
      <c r="E98" s="17"/>
      <c r="F98" s="17"/>
      <c r="G98" s="17"/>
      <c r="H98" s="17"/>
      <c r="I98" s="17"/>
      <c r="J98" s="17"/>
      <c r="K98" s="17"/>
      <c r="L98" s="17"/>
      <c r="M98" s="17"/>
      <c r="N98" s="17"/>
    </row>
  </sheetData>
  <sheetProtection algorithmName="SHA-512" hashValue="Rq5RAjkVP6G8zeI7INKOOjBPIvXCr+dU4tPaLrtiDxU9FoJmXhJfhiQpoKFQk65H2wnMJV3dHdOF0d3gs05twA==" saltValue="NXajE/uRvRVz0hq7yKrJRg==" spinCount="100000" sheet="1" objects="1" scenarios="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5"/>
  <sheetViews>
    <sheetView showGridLines="0" topLeftCell="A7" zoomScale="106" zoomScaleNormal="106" workbookViewId="0">
      <selection activeCell="E52" sqref="E52"/>
    </sheetView>
  </sheetViews>
  <sheetFormatPr defaultRowHeight="15" x14ac:dyDescent="0.25"/>
  <cols>
    <col min="1" max="1" width="9.140625" style="56"/>
    <col min="2" max="2" width="16.140625" style="56" customWidth="1"/>
    <col min="3" max="3" width="31.42578125" style="56" bestFit="1" customWidth="1"/>
    <col min="4" max="4" width="14.7109375" style="56" customWidth="1"/>
    <col min="5" max="5" width="22.85546875" style="56" customWidth="1"/>
    <col min="6" max="6" width="14.5703125" style="56" customWidth="1"/>
    <col min="7" max="8" width="12.7109375" style="56" bestFit="1" customWidth="1"/>
    <col min="9" max="9" width="16.85546875" style="56" customWidth="1"/>
    <col min="10" max="12" width="12.7109375" style="56" bestFit="1" customWidth="1"/>
    <col min="13" max="13" width="12.7109375" style="56" customWidth="1"/>
    <col min="14" max="16" width="12.7109375" style="56" bestFit="1" customWidth="1"/>
    <col min="17" max="17" width="13.85546875" style="56" customWidth="1"/>
    <col min="18" max="18" width="11.140625" style="56" customWidth="1"/>
    <col min="19" max="19" width="20.28515625" style="56" customWidth="1"/>
    <col min="20" max="16384" width="9.140625" style="56"/>
  </cols>
  <sheetData>
    <row r="1" spans="1:22" x14ac:dyDescent="0.25">
      <c r="A1" s="17"/>
      <c r="B1" s="17"/>
      <c r="C1" s="17"/>
      <c r="D1" s="17"/>
      <c r="E1" s="17"/>
      <c r="F1" s="17"/>
      <c r="G1" s="17"/>
      <c r="H1" s="17"/>
      <c r="I1" s="17"/>
      <c r="J1" s="17"/>
      <c r="K1" s="17"/>
      <c r="L1" s="17"/>
      <c r="M1" s="17"/>
      <c r="N1" s="17"/>
      <c r="O1" s="17"/>
      <c r="P1" s="17"/>
      <c r="Q1" s="17"/>
      <c r="R1" s="17"/>
      <c r="S1" s="17"/>
      <c r="T1" s="17"/>
      <c r="U1" s="17"/>
      <c r="V1" s="17"/>
    </row>
    <row r="2" spans="1:22" x14ac:dyDescent="0.25">
      <c r="A2" s="17"/>
      <c r="B2" s="17"/>
      <c r="C2" s="17"/>
      <c r="D2" s="17"/>
      <c r="E2" s="17"/>
      <c r="F2" s="17"/>
      <c r="G2" s="17"/>
      <c r="H2" s="17"/>
      <c r="I2" s="17"/>
      <c r="J2" s="17"/>
      <c r="K2" s="17"/>
      <c r="L2" s="157"/>
      <c r="M2" s="157"/>
      <c r="N2" s="133"/>
      <c r="O2" s="133"/>
      <c r="P2" s="133"/>
      <c r="Q2" s="133"/>
      <c r="R2" s="17"/>
      <c r="S2" s="17"/>
      <c r="T2" s="17"/>
      <c r="U2" s="17"/>
      <c r="V2" s="17"/>
    </row>
    <row r="3" spans="1:22" ht="18.75" x14ac:dyDescent="0.3">
      <c r="A3" s="17"/>
      <c r="B3" s="18" t="s">
        <v>158</v>
      </c>
      <c r="C3" s="18"/>
      <c r="D3" s="18"/>
      <c r="E3" s="18"/>
      <c r="F3" s="18"/>
      <c r="G3" s="17"/>
      <c r="H3" s="17"/>
      <c r="I3" s="17"/>
      <c r="J3" s="17"/>
      <c r="K3" s="17"/>
      <c r="L3" s="157"/>
      <c r="M3" s="157"/>
      <c r="N3" s="155"/>
      <c r="O3" s="155"/>
      <c r="P3" s="155"/>
      <c r="Q3" s="155"/>
      <c r="R3" s="17"/>
      <c r="S3" s="17"/>
      <c r="T3" s="17"/>
      <c r="U3" s="17"/>
      <c r="V3" s="17"/>
    </row>
    <row r="4" spans="1:22" x14ac:dyDescent="0.25">
      <c r="A4" s="17"/>
      <c r="B4" s="17"/>
      <c r="C4" s="17"/>
      <c r="D4" s="17"/>
      <c r="E4" s="17"/>
      <c r="F4" s="17"/>
      <c r="G4" s="17"/>
      <c r="H4" s="17"/>
      <c r="I4" s="17"/>
      <c r="J4" s="17"/>
      <c r="K4" s="17"/>
      <c r="L4" s="157"/>
      <c r="M4" s="157"/>
      <c r="N4" s="155"/>
      <c r="O4" s="155"/>
      <c r="P4" s="155"/>
      <c r="Q4" s="155"/>
      <c r="R4" s="17"/>
      <c r="S4" s="17"/>
      <c r="T4" s="17"/>
      <c r="U4" s="17"/>
      <c r="V4" s="17"/>
    </row>
    <row r="5" spans="1:22" x14ac:dyDescent="0.25">
      <c r="A5" s="17"/>
      <c r="B5" s="17" t="s">
        <v>0</v>
      </c>
      <c r="C5" s="17"/>
      <c r="D5" s="17"/>
      <c r="E5" s="17"/>
      <c r="F5" s="17"/>
      <c r="G5" s="17"/>
      <c r="H5" s="17"/>
      <c r="I5" s="17"/>
      <c r="J5" s="17"/>
      <c r="K5" s="17"/>
      <c r="L5" s="157"/>
      <c r="M5" s="157"/>
      <c r="N5" s="156"/>
      <c r="O5" s="156"/>
      <c r="P5" s="156"/>
      <c r="Q5" s="156"/>
      <c r="R5" s="17"/>
      <c r="S5" s="17"/>
      <c r="T5" s="17"/>
      <c r="U5" s="17"/>
      <c r="V5" s="17"/>
    </row>
    <row r="6" spans="1:22" ht="33.75" customHeight="1" x14ac:dyDescent="0.25">
      <c r="A6" s="17"/>
      <c r="B6" s="17"/>
      <c r="C6" s="17"/>
      <c r="D6" s="17"/>
      <c r="E6" s="17"/>
      <c r="F6" s="17"/>
      <c r="G6" s="17"/>
      <c r="H6" s="17"/>
      <c r="I6" s="17"/>
      <c r="J6" s="17"/>
      <c r="K6" s="17"/>
      <c r="L6" s="17"/>
      <c r="M6" s="17"/>
      <c r="N6" s="17"/>
      <c r="O6" s="17"/>
      <c r="P6" s="17"/>
      <c r="Q6" s="17"/>
      <c r="R6" s="17"/>
      <c r="S6" s="17"/>
      <c r="T6" s="17"/>
      <c r="U6" s="17"/>
      <c r="V6" s="17"/>
    </row>
    <row r="7" spans="1:22" ht="18.75" x14ac:dyDescent="0.3">
      <c r="A7" s="29">
        <v>1</v>
      </c>
      <c r="B7" s="30" t="s">
        <v>254</v>
      </c>
      <c r="C7" s="17"/>
      <c r="D7" s="17"/>
      <c r="E7" s="17"/>
      <c r="F7" s="17"/>
      <c r="G7" s="17"/>
      <c r="H7" s="17"/>
      <c r="I7" s="17"/>
      <c r="J7" s="17"/>
      <c r="K7" s="17"/>
      <c r="L7" s="17"/>
      <c r="M7" s="17"/>
      <c r="N7" s="17"/>
      <c r="O7" s="17"/>
      <c r="P7" s="17"/>
      <c r="Q7" s="17"/>
      <c r="R7" s="17"/>
      <c r="S7" s="17"/>
      <c r="T7" s="17"/>
      <c r="U7" s="17"/>
      <c r="V7" s="17"/>
    </row>
    <row r="8" spans="1:22" x14ac:dyDescent="0.25">
      <c r="A8" s="31" t="s">
        <v>2</v>
      </c>
      <c r="B8" s="32" t="s">
        <v>3</v>
      </c>
      <c r="C8" s="33"/>
      <c r="D8" s="19"/>
      <c r="E8" s="17"/>
      <c r="F8" s="17"/>
      <c r="G8" s="17"/>
      <c r="H8" s="17"/>
      <c r="I8" s="17"/>
      <c r="J8" s="17"/>
      <c r="K8" s="17"/>
      <c r="L8" s="17"/>
      <c r="M8" s="17"/>
      <c r="N8" s="17"/>
      <c r="O8" s="17"/>
      <c r="P8" s="17"/>
      <c r="Q8" s="17"/>
      <c r="R8" s="17"/>
      <c r="S8" s="17"/>
      <c r="T8" s="17"/>
      <c r="U8" s="17"/>
      <c r="V8" s="17"/>
    </row>
    <row r="9" spans="1:22" x14ac:dyDescent="0.25">
      <c r="A9" s="17"/>
      <c r="B9" s="17"/>
      <c r="C9" s="17"/>
      <c r="D9" s="17"/>
      <c r="E9" s="17"/>
      <c r="F9" s="17"/>
      <c r="G9" s="17"/>
      <c r="H9" s="17"/>
      <c r="I9" s="17"/>
      <c r="J9" s="17"/>
      <c r="K9" s="17"/>
      <c r="L9" s="17"/>
      <c r="M9" s="17"/>
      <c r="N9" s="17"/>
      <c r="O9" s="17"/>
      <c r="P9" s="17"/>
      <c r="Q9" s="40"/>
      <c r="R9" s="17"/>
      <c r="S9" s="17"/>
      <c r="T9" s="17"/>
      <c r="U9" s="17"/>
      <c r="V9" s="17"/>
    </row>
    <row r="10" spans="1:22" x14ac:dyDescent="0.25">
      <c r="A10" s="17"/>
      <c r="B10" s="1" t="s">
        <v>4</v>
      </c>
      <c r="C10" s="2" t="s">
        <v>5</v>
      </c>
      <c r="D10" s="2" t="s">
        <v>6</v>
      </c>
      <c r="E10" s="2" t="s">
        <v>7</v>
      </c>
      <c r="F10" s="2" t="s">
        <v>8</v>
      </c>
      <c r="G10" s="2" t="s">
        <v>253</v>
      </c>
      <c r="H10" s="2" t="s">
        <v>255</v>
      </c>
      <c r="I10" s="2" t="s">
        <v>19</v>
      </c>
      <c r="J10" s="17"/>
      <c r="K10" s="34" t="s">
        <v>257</v>
      </c>
      <c r="L10" s="28"/>
      <c r="M10" s="35"/>
      <c r="N10" s="28"/>
      <c r="O10" s="28"/>
      <c r="P10" s="28"/>
      <c r="Q10" s="28"/>
      <c r="R10" s="28"/>
      <c r="S10" s="28"/>
      <c r="T10" s="28"/>
      <c r="U10" s="28"/>
      <c r="V10" s="17"/>
    </row>
    <row r="11" spans="1:22" ht="15" customHeight="1" x14ac:dyDescent="0.25">
      <c r="A11" s="17"/>
      <c r="B11" s="3" t="s">
        <v>20</v>
      </c>
      <c r="C11" s="4" t="s">
        <v>21</v>
      </c>
      <c r="D11" s="5" t="s">
        <v>22</v>
      </c>
      <c r="E11" s="52" t="s">
        <v>23</v>
      </c>
      <c r="F11" s="48">
        <v>1</v>
      </c>
      <c r="G11" s="134">
        <f>'Voorgeschreven Borssele &amp; OEC'!F35</f>
        <v>0</v>
      </c>
      <c r="H11" s="48">
        <v>10</v>
      </c>
      <c r="I11" s="134">
        <f>G11*10</f>
        <v>0</v>
      </c>
      <c r="J11" s="17"/>
      <c r="K11" s="28" t="s">
        <v>271</v>
      </c>
      <c r="L11" s="135"/>
      <c r="M11" s="35"/>
      <c r="N11" s="28"/>
      <c r="O11" s="28"/>
      <c r="P11" s="28"/>
      <c r="Q11" s="28"/>
      <c r="R11" s="28"/>
      <c r="S11" s="28"/>
      <c r="T11" s="28"/>
      <c r="U11" s="28"/>
      <c r="V11" s="17"/>
    </row>
    <row r="12" spans="1:22" ht="15" customHeight="1" x14ac:dyDescent="0.25">
      <c r="A12" s="17"/>
      <c r="B12" s="3" t="s">
        <v>24</v>
      </c>
      <c r="C12" s="4" t="s">
        <v>25</v>
      </c>
      <c r="D12" s="5" t="s">
        <v>26</v>
      </c>
      <c r="E12" s="52" t="s">
        <v>23</v>
      </c>
      <c r="F12" s="48">
        <v>1</v>
      </c>
      <c r="G12" s="134">
        <f>'Voorgeschreven Borssele &amp; OEC'!F63</f>
        <v>0</v>
      </c>
      <c r="H12" s="48">
        <v>10</v>
      </c>
      <c r="I12" s="134">
        <f t="shared" ref="I12:I26" si="0">G12*10</f>
        <v>0</v>
      </c>
      <c r="J12" s="110"/>
      <c r="K12" s="148" t="s">
        <v>272</v>
      </c>
      <c r="L12" s="135"/>
      <c r="M12" s="135"/>
      <c r="N12" s="136"/>
      <c r="O12" s="41"/>
      <c r="P12" s="111"/>
      <c r="Q12" s="28"/>
      <c r="R12" s="28"/>
      <c r="S12" s="28"/>
      <c r="T12" s="28"/>
      <c r="U12" s="28"/>
      <c r="V12" s="17"/>
    </row>
    <row r="13" spans="1:22" ht="15" customHeight="1" x14ac:dyDescent="0.25">
      <c r="A13" s="17"/>
      <c r="B13" s="3" t="s">
        <v>27</v>
      </c>
      <c r="C13" s="4" t="s">
        <v>25</v>
      </c>
      <c r="D13" s="5" t="s">
        <v>26</v>
      </c>
      <c r="E13" s="52" t="s">
        <v>23</v>
      </c>
      <c r="F13" s="48">
        <v>2</v>
      </c>
      <c r="G13" s="134">
        <f>'Voorgeschreven Borssele &amp; OEC'!F81</f>
        <v>0</v>
      </c>
      <c r="H13" s="48">
        <v>10</v>
      </c>
      <c r="I13" s="134">
        <f t="shared" si="0"/>
        <v>0</v>
      </c>
      <c r="J13" s="110"/>
      <c r="K13" s="148" t="s">
        <v>273</v>
      </c>
      <c r="L13" s="135"/>
      <c r="M13" s="135"/>
      <c r="N13" s="135"/>
      <c r="O13" s="135"/>
      <c r="P13" s="135"/>
      <c r="Q13" s="136"/>
      <c r="R13" s="41"/>
      <c r="S13" s="111"/>
      <c r="T13" s="28"/>
      <c r="U13" s="28"/>
      <c r="V13" s="17"/>
    </row>
    <row r="14" spans="1:22" ht="15" customHeight="1" x14ac:dyDescent="0.25">
      <c r="A14" s="17"/>
      <c r="B14" s="3" t="s">
        <v>28</v>
      </c>
      <c r="C14" s="6" t="s">
        <v>25</v>
      </c>
      <c r="D14" s="5" t="s">
        <v>29</v>
      </c>
      <c r="E14" s="52" t="s">
        <v>23</v>
      </c>
      <c r="F14" s="48">
        <v>3</v>
      </c>
      <c r="G14" s="134">
        <f>'Voorgeschreven Borssele &amp; OEC'!F92</f>
        <v>0</v>
      </c>
      <c r="H14" s="48">
        <v>10</v>
      </c>
      <c r="I14" s="134">
        <f t="shared" si="0"/>
        <v>0</v>
      </c>
      <c r="J14" s="110"/>
      <c r="K14" s="148" t="s">
        <v>274</v>
      </c>
      <c r="L14" s="135"/>
      <c r="M14" s="135"/>
      <c r="N14" s="135"/>
      <c r="O14" s="135"/>
      <c r="P14" s="135"/>
      <c r="Q14" s="136"/>
      <c r="R14" s="41"/>
      <c r="S14" s="111"/>
      <c r="T14" s="28"/>
      <c r="U14" s="28"/>
      <c r="V14" s="17"/>
    </row>
    <row r="15" spans="1:22" ht="15" customHeight="1" x14ac:dyDescent="0.25">
      <c r="A15" s="17"/>
      <c r="B15" s="3" t="s">
        <v>30</v>
      </c>
      <c r="C15" s="6" t="s">
        <v>25</v>
      </c>
      <c r="D15" s="5" t="s">
        <v>29</v>
      </c>
      <c r="E15" s="52" t="s">
        <v>23</v>
      </c>
      <c r="F15" s="48">
        <v>3</v>
      </c>
      <c r="G15" s="134">
        <f>'Voorgeschreven Borssele &amp; OEC'!F103</f>
        <v>0</v>
      </c>
      <c r="H15" s="48">
        <v>10</v>
      </c>
      <c r="I15" s="134">
        <f t="shared" si="0"/>
        <v>0</v>
      </c>
      <c r="J15" s="110"/>
      <c r="K15" s="148" t="s">
        <v>275</v>
      </c>
      <c r="L15" s="135"/>
      <c r="M15" s="135"/>
      <c r="N15" s="135"/>
      <c r="O15" s="135"/>
      <c r="P15" s="135"/>
      <c r="Q15" s="136"/>
      <c r="R15" s="41"/>
      <c r="S15" s="111"/>
      <c r="T15" s="28"/>
      <c r="U15" s="28"/>
      <c r="V15" s="17"/>
    </row>
    <row r="16" spans="1:22" ht="15" customHeight="1" x14ac:dyDescent="0.25">
      <c r="A16" s="17"/>
      <c r="B16" s="3" t="s">
        <v>31</v>
      </c>
      <c r="C16" s="6" t="s">
        <v>25</v>
      </c>
      <c r="D16" s="5" t="s">
        <v>29</v>
      </c>
      <c r="E16" s="52" t="s">
        <v>23</v>
      </c>
      <c r="F16" s="48">
        <v>3</v>
      </c>
      <c r="G16" s="134">
        <f>'Voorgeschreven Borssele &amp; OEC'!F114</f>
        <v>0</v>
      </c>
      <c r="H16" s="48">
        <v>10</v>
      </c>
      <c r="I16" s="134">
        <f t="shared" si="0"/>
        <v>0</v>
      </c>
      <c r="J16" s="110"/>
      <c r="K16" s="148" t="s">
        <v>276</v>
      </c>
      <c r="L16" s="135"/>
      <c r="M16" s="135"/>
      <c r="N16" s="135"/>
      <c r="O16" s="135"/>
      <c r="P16" s="135"/>
      <c r="Q16" s="136"/>
      <c r="R16" s="41"/>
      <c r="S16" s="111"/>
      <c r="T16" s="28"/>
      <c r="U16" s="28"/>
      <c r="V16" s="17"/>
    </row>
    <row r="17" spans="1:22" ht="15" customHeight="1" x14ac:dyDescent="0.25">
      <c r="A17" s="17"/>
      <c r="B17" s="3" t="s">
        <v>32</v>
      </c>
      <c r="C17" s="4" t="s">
        <v>33</v>
      </c>
      <c r="D17" s="5" t="s">
        <v>26</v>
      </c>
      <c r="E17" s="52" t="s">
        <v>23</v>
      </c>
      <c r="F17" s="48">
        <v>1</v>
      </c>
      <c r="G17" s="134">
        <f>'Voorgeschreven HKZ'!F38</f>
        <v>0</v>
      </c>
      <c r="H17" s="48">
        <v>10</v>
      </c>
      <c r="I17" s="134">
        <f t="shared" si="0"/>
        <v>0</v>
      </c>
      <c r="J17" s="110"/>
      <c r="K17" s="148" t="s">
        <v>277</v>
      </c>
      <c r="L17" s="135"/>
      <c r="M17" s="135"/>
      <c r="N17" s="135"/>
      <c r="O17" s="135"/>
      <c r="P17" s="135"/>
      <c r="Q17" s="136"/>
      <c r="R17" s="41"/>
      <c r="S17" s="111"/>
      <c r="T17" s="28"/>
      <c r="U17" s="28"/>
      <c r="V17" s="17"/>
    </row>
    <row r="18" spans="1:22" ht="15" customHeight="1" x14ac:dyDescent="0.25">
      <c r="A18" s="17"/>
      <c r="B18" s="3" t="s">
        <v>34</v>
      </c>
      <c r="C18" s="4" t="s">
        <v>33</v>
      </c>
      <c r="D18" s="5" t="s">
        <v>26</v>
      </c>
      <c r="E18" s="52" t="s">
        <v>23</v>
      </c>
      <c r="F18" s="48">
        <v>2</v>
      </c>
      <c r="G18" s="134">
        <f>'Voorgeschreven HKZ'!F55</f>
        <v>0</v>
      </c>
      <c r="H18" s="48">
        <v>10</v>
      </c>
      <c r="I18" s="134">
        <f t="shared" si="0"/>
        <v>0</v>
      </c>
      <c r="J18" s="110"/>
      <c r="K18" s="148" t="s">
        <v>278</v>
      </c>
      <c r="L18" s="135"/>
      <c r="M18" s="135"/>
      <c r="N18" s="135"/>
      <c r="O18" s="135"/>
      <c r="P18" s="135"/>
      <c r="Q18" s="136"/>
      <c r="R18" s="41"/>
      <c r="S18" s="111"/>
      <c r="T18" s="28"/>
      <c r="U18" s="28"/>
      <c r="V18" s="17"/>
    </row>
    <row r="19" spans="1:22" ht="15" customHeight="1" x14ac:dyDescent="0.25">
      <c r="A19" s="17"/>
      <c r="B19" s="3" t="s">
        <v>35</v>
      </c>
      <c r="C19" s="6" t="s">
        <v>33</v>
      </c>
      <c r="D19" s="5" t="s">
        <v>29</v>
      </c>
      <c r="E19" s="52" t="s">
        <v>23</v>
      </c>
      <c r="F19" s="48">
        <v>3</v>
      </c>
      <c r="G19" s="134">
        <f>'Voorgeschreven HKZ'!F65</f>
        <v>0</v>
      </c>
      <c r="H19" s="48">
        <v>10</v>
      </c>
      <c r="I19" s="134">
        <f t="shared" si="0"/>
        <v>0</v>
      </c>
      <c r="J19" s="110"/>
      <c r="K19" s="148" t="s">
        <v>279</v>
      </c>
      <c r="L19" s="135"/>
      <c r="M19" s="135"/>
      <c r="N19" s="135"/>
      <c r="O19" s="135"/>
      <c r="P19" s="135"/>
      <c r="Q19" s="136"/>
      <c r="R19" s="41"/>
      <c r="S19" s="111"/>
      <c r="T19" s="28"/>
      <c r="U19" s="28"/>
      <c r="V19" s="17"/>
    </row>
    <row r="20" spans="1:22" ht="15" customHeight="1" x14ac:dyDescent="0.25">
      <c r="A20" s="17"/>
      <c r="B20" s="3" t="s">
        <v>36</v>
      </c>
      <c r="C20" s="6" t="s">
        <v>33</v>
      </c>
      <c r="D20" s="5" t="s">
        <v>29</v>
      </c>
      <c r="E20" s="52" t="s">
        <v>23</v>
      </c>
      <c r="F20" s="48">
        <v>3</v>
      </c>
      <c r="G20" s="134">
        <f>'Voorgeschreven HKZ'!F75</f>
        <v>0</v>
      </c>
      <c r="H20" s="48">
        <v>10</v>
      </c>
      <c r="I20" s="134">
        <f t="shared" si="0"/>
        <v>0</v>
      </c>
      <c r="J20" s="110"/>
      <c r="K20" s="148" t="s">
        <v>280</v>
      </c>
      <c r="L20" s="135"/>
      <c r="M20" s="135"/>
      <c r="N20" s="135"/>
      <c r="O20" s="135"/>
      <c r="P20" s="135"/>
      <c r="Q20" s="136"/>
      <c r="R20" s="41"/>
      <c r="S20" s="111"/>
      <c r="T20" s="28"/>
      <c r="U20" s="28"/>
      <c r="V20" s="17"/>
    </row>
    <row r="21" spans="1:22" ht="15" customHeight="1" x14ac:dyDescent="0.25">
      <c r="A21" s="17"/>
      <c r="B21" s="3" t="s">
        <v>37</v>
      </c>
      <c r="C21" s="4" t="s">
        <v>38</v>
      </c>
      <c r="D21" s="5" t="s">
        <v>26</v>
      </c>
      <c r="E21" s="52" t="s">
        <v>23</v>
      </c>
      <c r="F21" s="48">
        <v>1</v>
      </c>
      <c r="G21" s="134">
        <f>'Voorgeschreven HKN &amp; HKW'!F39</f>
        <v>0</v>
      </c>
      <c r="H21" s="48">
        <v>10</v>
      </c>
      <c r="I21" s="134">
        <f t="shared" si="0"/>
        <v>0</v>
      </c>
      <c r="J21" s="110"/>
      <c r="K21" s="135"/>
      <c r="L21" s="135"/>
      <c r="M21" s="135"/>
      <c r="N21" s="135"/>
      <c r="O21" s="135"/>
      <c r="P21" s="135"/>
      <c r="Q21" s="136"/>
      <c r="R21" s="41"/>
      <c r="S21" s="111"/>
      <c r="T21" s="28"/>
      <c r="U21" s="28"/>
      <c r="V21" s="17"/>
    </row>
    <row r="22" spans="1:22" ht="15" customHeight="1" x14ac:dyDescent="0.25">
      <c r="A22" s="17"/>
      <c r="B22" s="3" t="s">
        <v>39</v>
      </c>
      <c r="C22" s="4" t="s">
        <v>38</v>
      </c>
      <c r="D22" s="5" t="s">
        <v>29</v>
      </c>
      <c r="E22" s="52" t="s">
        <v>23</v>
      </c>
      <c r="F22" s="48">
        <v>3</v>
      </c>
      <c r="G22" s="134">
        <f>'Voorgeschreven HKN &amp; HKW'!F48</f>
        <v>0</v>
      </c>
      <c r="H22" s="48">
        <v>10</v>
      </c>
      <c r="I22" s="134">
        <f t="shared" si="0"/>
        <v>0</v>
      </c>
      <c r="J22" s="110"/>
      <c r="K22" s="135"/>
      <c r="L22" s="135"/>
      <c r="M22" s="135"/>
      <c r="N22" s="135"/>
      <c r="O22" s="135"/>
      <c r="P22" s="135"/>
      <c r="Q22" s="136"/>
      <c r="R22" s="41"/>
      <c r="S22" s="111"/>
      <c r="T22" s="28"/>
      <c r="U22" s="28"/>
      <c r="V22" s="17"/>
    </row>
    <row r="23" spans="1:22" ht="15" customHeight="1" x14ac:dyDescent="0.25">
      <c r="A23" s="17"/>
      <c r="B23" s="3" t="s">
        <v>40</v>
      </c>
      <c r="C23" s="4" t="s">
        <v>41</v>
      </c>
      <c r="D23" s="5" t="s">
        <v>29</v>
      </c>
      <c r="E23" s="52" t="s">
        <v>23</v>
      </c>
      <c r="F23" s="48">
        <v>3</v>
      </c>
      <c r="G23" s="134">
        <f>'Voorgeschreven Luchterduin K14'!F19</f>
        <v>0</v>
      </c>
      <c r="H23" s="48">
        <v>10</v>
      </c>
      <c r="I23" s="134">
        <f t="shared" si="0"/>
        <v>0</v>
      </c>
      <c r="J23" s="110"/>
      <c r="K23" s="137"/>
      <c r="L23" s="137"/>
      <c r="M23" s="137"/>
      <c r="N23" s="137"/>
      <c r="O23" s="137"/>
      <c r="P23" s="137"/>
      <c r="Q23" s="43"/>
      <c r="R23" s="40"/>
      <c r="S23" s="110"/>
      <c r="T23" s="17"/>
      <c r="U23" s="17"/>
      <c r="V23" s="17"/>
    </row>
    <row r="24" spans="1:22" ht="15" customHeight="1" x14ac:dyDescent="0.25">
      <c r="A24" s="17"/>
      <c r="B24" s="3" t="s">
        <v>42</v>
      </c>
      <c r="C24" s="4" t="s">
        <v>41</v>
      </c>
      <c r="D24" s="5" t="s">
        <v>29</v>
      </c>
      <c r="E24" s="52" t="s">
        <v>23</v>
      </c>
      <c r="F24" s="48">
        <v>3</v>
      </c>
      <c r="G24" s="134">
        <f>'Voorgeschreven Luchterduin K14'!F29</f>
        <v>0</v>
      </c>
      <c r="H24" s="48">
        <v>10</v>
      </c>
      <c r="I24" s="134">
        <f t="shared" si="0"/>
        <v>0</v>
      </c>
      <c r="J24" s="110"/>
      <c r="K24" s="137"/>
      <c r="L24" s="137"/>
      <c r="M24" s="137"/>
      <c r="N24" s="137"/>
      <c r="O24" s="137"/>
      <c r="P24" s="137"/>
      <c r="Q24" s="43"/>
      <c r="R24" s="40"/>
      <c r="S24" s="110"/>
      <c r="T24" s="17"/>
      <c r="U24" s="17"/>
      <c r="V24" s="17"/>
    </row>
    <row r="25" spans="1:22" ht="15" customHeight="1" x14ac:dyDescent="0.25">
      <c r="A25" s="17"/>
      <c r="B25" s="3" t="s">
        <v>43</v>
      </c>
      <c r="C25" s="4" t="s">
        <v>44</v>
      </c>
      <c r="D25" s="5" t="s">
        <v>45</v>
      </c>
      <c r="E25" s="52" t="s">
        <v>23</v>
      </c>
      <c r="F25" s="48">
        <v>3</v>
      </c>
      <c r="G25" s="134">
        <f>'Voorgeschreven Luchterduin K14'!F39</f>
        <v>0</v>
      </c>
      <c r="H25" s="48">
        <v>10</v>
      </c>
      <c r="I25" s="134">
        <f t="shared" si="0"/>
        <v>0</v>
      </c>
      <c r="J25" s="110"/>
      <c r="K25" s="137"/>
      <c r="L25" s="137"/>
      <c r="M25" s="137"/>
      <c r="N25" s="137"/>
      <c r="O25" s="137"/>
      <c r="P25" s="137"/>
      <c r="Q25" s="43"/>
      <c r="R25" s="40"/>
      <c r="S25" s="110"/>
      <c r="T25" s="17"/>
      <c r="U25" s="17"/>
      <c r="V25" s="17"/>
    </row>
    <row r="26" spans="1:22" ht="15" customHeight="1" x14ac:dyDescent="0.25">
      <c r="A26" s="17"/>
      <c r="B26" s="3" t="s">
        <v>46</v>
      </c>
      <c r="C26" s="4" t="s">
        <v>47</v>
      </c>
      <c r="D26" s="5" t="s">
        <v>26</v>
      </c>
      <c r="E26" s="52" t="s">
        <v>23</v>
      </c>
      <c r="F26" s="48">
        <v>1</v>
      </c>
      <c r="G26" s="134">
        <f>'Voorgeschreven HKN &amp; HKW'!F78</f>
        <v>0</v>
      </c>
      <c r="H26" s="48">
        <v>10</v>
      </c>
      <c r="I26" s="134">
        <f t="shared" si="0"/>
        <v>0</v>
      </c>
      <c r="J26" s="110"/>
      <c r="K26" s="137"/>
      <c r="L26" s="137"/>
      <c r="M26" s="137"/>
      <c r="N26" s="137"/>
      <c r="O26" s="137"/>
      <c r="P26" s="137"/>
      <c r="Q26" s="43"/>
      <c r="R26" s="40"/>
      <c r="S26" s="110"/>
      <c r="T26" s="17"/>
      <c r="U26" s="17"/>
      <c r="V26" s="17"/>
    </row>
    <row r="27" spans="1:22" ht="15" customHeight="1" x14ac:dyDescent="0.25">
      <c r="A27" s="17"/>
      <c r="B27" s="3" t="s">
        <v>48</v>
      </c>
      <c r="C27" s="4" t="s">
        <v>47</v>
      </c>
      <c r="D27" s="5" t="s">
        <v>49</v>
      </c>
      <c r="E27" s="52" t="s">
        <v>50</v>
      </c>
      <c r="F27" s="48">
        <v>2</v>
      </c>
      <c r="G27" s="134">
        <f>'Voorgeschreven HKN &amp; HKW'!F97</f>
        <v>0</v>
      </c>
      <c r="H27" s="48">
        <v>8</v>
      </c>
      <c r="I27" s="134">
        <f>G27*8</f>
        <v>0</v>
      </c>
      <c r="J27" s="110"/>
      <c r="K27" s="137"/>
      <c r="L27" s="137"/>
      <c r="M27" s="137"/>
      <c r="N27" s="137"/>
      <c r="O27" s="137"/>
      <c r="P27" s="137"/>
      <c r="Q27" s="43"/>
      <c r="R27" s="40"/>
      <c r="S27" s="110"/>
      <c r="T27" s="17"/>
      <c r="U27" s="17"/>
      <c r="V27" s="17"/>
    </row>
    <row r="28" spans="1:22" ht="15" customHeight="1" x14ac:dyDescent="0.25">
      <c r="A28" s="17"/>
      <c r="B28" s="3" t="s">
        <v>51</v>
      </c>
      <c r="C28" s="6" t="s">
        <v>52</v>
      </c>
      <c r="D28" s="5" t="s">
        <v>53</v>
      </c>
      <c r="E28" s="52" t="s">
        <v>54</v>
      </c>
      <c r="F28" s="48">
        <v>1</v>
      </c>
      <c r="G28" s="134">
        <f>'Voorgeschreven IJmuiden ver'!F39</f>
        <v>0</v>
      </c>
      <c r="H28" s="48">
        <v>5</v>
      </c>
      <c r="I28" s="134">
        <f>G28*5</f>
        <v>0</v>
      </c>
      <c r="J28" s="110"/>
      <c r="K28" s="9"/>
      <c r="L28" s="137"/>
      <c r="M28" s="137"/>
      <c r="N28" s="137"/>
      <c r="O28" s="137"/>
      <c r="P28" s="137"/>
      <c r="Q28" s="43"/>
      <c r="R28" s="40"/>
      <c r="S28" s="110"/>
      <c r="T28" s="17"/>
      <c r="U28" s="17"/>
      <c r="V28" s="17"/>
    </row>
    <row r="29" spans="1:22" ht="15" customHeight="1" x14ac:dyDescent="0.25">
      <c r="A29" s="17"/>
      <c r="B29" s="3" t="s">
        <v>55</v>
      </c>
      <c r="C29" s="6" t="s">
        <v>52</v>
      </c>
      <c r="D29" s="5" t="s">
        <v>53</v>
      </c>
      <c r="E29" s="52" t="s">
        <v>56</v>
      </c>
      <c r="F29" s="48">
        <v>2</v>
      </c>
      <c r="G29" s="134">
        <f>'Voorgeschreven IJmuiden ver'!F65</f>
        <v>0</v>
      </c>
      <c r="H29" s="48">
        <v>6</v>
      </c>
      <c r="I29" s="134">
        <f>G29*6</f>
        <v>0</v>
      </c>
      <c r="J29" s="110"/>
      <c r="K29" s="137"/>
      <c r="L29" s="137"/>
      <c r="M29" s="137"/>
      <c r="N29" s="137"/>
      <c r="O29" s="137"/>
      <c r="P29" s="137"/>
      <c r="Q29" s="43"/>
      <c r="R29" s="40"/>
      <c r="S29" s="110"/>
      <c r="T29" s="17"/>
      <c r="U29" s="17"/>
      <c r="V29" s="17"/>
    </row>
    <row r="30" spans="1:22" ht="15" customHeight="1" x14ac:dyDescent="0.25">
      <c r="A30" s="17"/>
      <c r="B30" s="3" t="s">
        <v>57</v>
      </c>
      <c r="C30" s="6" t="s">
        <v>52</v>
      </c>
      <c r="D30" s="5" t="s">
        <v>53</v>
      </c>
      <c r="E30" s="52" t="s">
        <v>54</v>
      </c>
      <c r="F30" s="48">
        <v>2</v>
      </c>
      <c r="G30" s="134">
        <f>'Voorgeschreven IJmuiden ver'!F90</f>
        <v>0</v>
      </c>
      <c r="H30" s="48">
        <v>5</v>
      </c>
      <c r="I30" s="134">
        <f>G30*5</f>
        <v>0</v>
      </c>
      <c r="J30" s="110"/>
      <c r="K30" s="9"/>
      <c r="L30" s="137"/>
      <c r="M30" s="137"/>
      <c r="N30" s="137"/>
      <c r="O30" s="137"/>
      <c r="P30" s="137"/>
      <c r="Q30" s="43"/>
      <c r="R30" s="40"/>
      <c r="S30" s="110"/>
      <c r="T30" s="17"/>
      <c r="U30" s="17"/>
      <c r="V30" s="17"/>
    </row>
    <row r="31" spans="1:22" ht="15" customHeight="1" x14ac:dyDescent="0.25">
      <c r="A31" s="17"/>
      <c r="B31" s="3" t="s">
        <v>58</v>
      </c>
      <c r="C31" s="4" t="s">
        <v>59</v>
      </c>
      <c r="D31" s="5" t="s">
        <v>60</v>
      </c>
      <c r="E31" s="52" t="s">
        <v>61</v>
      </c>
      <c r="F31" s="48">
        <v>1</v>
      </c>
      <c r="G31" s="134">
        <f>'Voorgeschreven Nederwiek'!F39</f>
        <v>0</v>
      </c>
      <c r="H31" s="48">
        <v>4</v>
      </c>
      <c r="I31" s="134">
        <f>G31*4</f>
        <v>0</v>
      </c>
      <c r="J31" s="110"/>
      <c r="K31" s="9"/>
      <c r="L31" s="9"/>
      <c r="M31" s="137"/>
      <c r="N31" s="137"/>
      <c r="O31" s="137"/>
      <c r="P31" s="137"/>
      <c r="Q31" s="43"/>
      <c r="R31" s="40"/>
      <c r="S31" s="110"/>
      <c r="T31" s="17"/>
      <c r="U31" s="17"/>
      <c r="V31" s="17"/>
    </row>
    <row r="32" spans="1:22" ht="15" customHeight="1" x14ac:dyDescent="0.25">
      <c r="A32" s="17"/>
      <c r="B32" s="3" t="s">
        <v>62</v>
      </c>
      <c r="C32" s="6" t="s">
        <v>59</v>
      </c>
      <c r="D32" s="5" t="s">
        <v>60</v>
      </c>
      <c r="E32" s="52" t="s">
        <v>61</v>
      </c>
      <c r="F32" s="48">
        <v>1</v>
      </c>
      <c r="G32" s="134">
        <f>'Voorgeschreven Nederwiek'!F66</f>
        <v>0</v>
      </c>
      <c r="H32" s="48">
        <v>4</v>
      </c>
      <c r="I32" s="134">
        <f t="shared" ref="I32:I36" si="1">G32*4</f>
        <v>0</v>
      </c>
      <c r="J32" s="110"/>
      <c r="K32" s="9"/>
      <c r="L32" s="9"/>
      <c r="M32" s="137"/>
      <c r="N32" s="137"/>
      <c r="O32" s="137"/>
      <c r="P32" s="137"/>
      <c r="Q32" s="43"/>
      <c r="R32" s="40"/>
      <c r="S32" s="110"/>
      <c r="T32" s="17"/>
      <c r="U32" s="17"/>
      <c r="V32" s="17"/>
    </row>
    <row r="33" spans="1:22" ht="15" customHeight="1" x14ac:dyDescent="0.25">
      <c r="A33" s="17"/>
      <c r="B33" s="3" t="s">
        <v>63</v>
      </c>
      <c r="C33" s="6" t="s">
        <v>59</v>
      </c>
      <c r="D33" s="5" t="s">
        <v>60</v>
      </c>
      <c r="E33" s="52" t="s">
        <v>61</v>
      </c>
      <c r="F33" s="48">
        <v>1</v>
      </c>
      <c r="G33" s="134">
        <f>'Voorgeschreven Nederwiek'!F93</f>
        <v>0</v>
      </c>
      <c r="H33" s="48">
        <v>4</v>
      </c>
      <c r="I33" s="134">
        <f t="shared" si="1"/>
        <v>0</v>
      </c>
      <c r="J33" s="110"/>
      <c r="K33" s="9"/>
      <c r="L33" s="9"/>
      <c r="M33" s="137"/>
      <c r="N33" s="137"/>
      <c r="O33" s="137"/>
      <c r="P33" s="137"/>
      <c r="Q33" s="43"/>
      <c r="R33" s="40"/>
      <c r="S33" s="110"/>
      <c r="T33" s="17"/>
      <c r="U33" s="17"/>
      <c r="V33" s="17"/>
    </row>
    <row r="34" spans="1:22" ht="15" customHeight="1" x14ac:dyDescent="0.25">
      <c r="A34" s="17"/>
      <c r="B34" s="3" t="s">
        <v>64</v>
      </c>
      <c r="C34" s="4" t="s">
        <v>65</v>
      </c>
      <c r="D34" s="5" t="s">
        <v>60</v>
      </c>
      <c r="E34" s="52" t="s">
        <v>61</v>
      </c>
      <c r="F34" s="48">
        <v>1</v>
      </c>
      <c r="G34" s="134">
        <f>'Voorgeschreven Doordewind &amp;TnvW'!F38</f>
        <v>0</v>
      </c>
      <c r="H34" s="48">
        <v>4</v>
      </c>
      <c r="I34" s="134">
        <f t="shared" si="1"/>
        <v>0</v>
      </c>
      <c r="J34" s="110"/>
      <c r="K34" s="9"/>
      <c r="L34" s="9"/>
      <c r="M34" s="137"/>
      <c r="N34" s="137"/>
      <c r="O34" s="137"/>
      <c r="P34" s="137"/>
      <c r="Q34" s="43"/>
      <c r="R34" s="40"/>
      <c r="S34" s="110"/>
      <c r="T34" s="17"/>
      <c r="U34" s="17"/>
      <c r="V34" s="17"/>
    </row>
    <row r="35" spans="1:22" ht="15" customHeight="1" x14ac:dyDescent="0.25">
      <c r="A35" s="17"/>
      <c r="B35" s="3" t="s">
        <v>66</v>
      </c>
      <c r="C35" s="7" t="s">
        <v>65</v>
      </c>
      <c r="D35" s="5" t="s">
        <v>60</v>
      </c>
      <c r="E35" s="52" t="s">
        <v>61</v>
      </c>
      <c r="F35" s="48">
        <v>1</v>
      </c>
      <c r="G35" s="134">
        <f>'Voorgeschreven Doordewind &amp;TnvW'!F64</f>
        <v>0</v>
      </c>
      <c r="H35" s="48">
        <v>4</v>
      </c>
      <c r="I35" s="134">
        <f t="shared" si="1"/>
        <v>0</v>
      </c>
      <c r="J35" s="110"/>
      <c r="K35" s="9"/>
      <c r="L35" s="9"/>
      <c r="M35" s="137"/>
      <c r="N35" s="137"/>
      <c r="O35" s="137"/>
      <c r="P35" s="137"/>
      <c r="Q35" s="43"/>
      <c r="R35" s="40"/>
      <c r="S35" s="110"/>
      <c r="T35" s="17"/>
      <c r="U35" s="17"/>
      <c r="V35" s="17"/>
    </row>
    <row r="36" spans="1:22" ht="15" customHeight="1" x14ac:dyDescent="0.25">
      <c r="A36" s="17"/>
      <c r="B36" s="3" t="s">
        <v>67</v>
      </c>
      <c r="C36" s="7" t="s">
        <v>68</v>
      </c>
      <c r="D36" s="5" t="s">
        <v>49</v>
      </c>
      <c r="E36" s="52" t="s">
        <v>61</v>
      </c>
      <c r="F36" s="48">
        <v>1</v>
      </c>
      <c r="G36" s="134">
        <f>'Voorgeschreven Doordewind &amp;TnvW'!F90</f>
        <v>0</v>
      </c>
      <c r="H36" s="48">
        <v>4</v>
      </c>
      <c r="I36" s="134">
        <f t="shared" si="1"/>
        <v>0</v>
      </c>
      <c r="J36" s="110"/>
      <c r="K36" s="9"/>
      <c r="L36" s="9"/>
      <c r="M36" s="137"/>
      <c r="N36" s="137"/>
      <c r="O36" s="137"/>
      <c r="P36" s="137"/>
      <c r="Q36" s="43"/>
      <c r="R36" s="40"/>
      <c r="S36" s="110"/>
      <c r="T36" s="17"/>
      <c r="U36" s="17"/>
      <c r="V36" s="17"/>
    </row>
    <row r="37" spans="1:22" x14ac:dyDescent="0.25">
      <c r="A37" s="17"/>
      <c r="B37" s="17"/>
      <c r="C37" s="17"/>
      <c r="D37" s="17"/>
      <c r="E37" s="17"/>
      <c r="F37" s="17"/>
      <c r="G37" s="17"/>
      <c r="H37" s="40"/>
      <c r="I37" s="138"/>
      <c r="J37" s="50"/>
      <c r="K37" s="40"/>
      <c r="L37" s="40"/>
      <c r="M37" s="40"/>
      <c r="N37" s="40"/>
      <c r="O37" s="40"/>
      <c r="P37" s="40"/>
      <c r="Q37" s="40"/>
      <c r="R37" s="40"/>
      <c r="S37" s="50"/>
      <c r="T37" s="17"/>
      <c r="U37" s="17"/>
      <c r="V37" s="17"/>
    </row>
    <row r="38" spans="1:22" x14ac:dyDescent="0.25">
      <c r="A38" s="17"/>
      <c r="B38" s="17"/>
      <c r="C38" s="17"/>
      <c r="D38" s="17"/>
      <c r="E38" s="17"/>
      <c r="F38" s="10"/>
      <c r="G38" s="51"/>
      <c r="H38" s="10" t="s">
        <v>90</v>
      </c>
      <c r="I38" s="109">
        <f>SUM(I11:I36)</f>
        <v>0</v>
      </c>
      <c r="J38" s="51"/>
      <c r="K38" s="40"/>
      <c r="L38" s="40"/>
      <c r="M38" s="40"/>
      <c r="N38" s="10"/>
      <c r="O38" s="10"/>
      <c r="P38" s="40"/>
      <c r="Q38" s="10"/>
      <c r="R38" s="40"/>
      <c r="S38" s="51"/>
      <c r="T38" s="17"/>
      <c r="U38" s="17"/>
      <c r="V38" s="17"/>
    </row>
    <row r="39" spans="1:22" x14ac:dyDescent="0.25">
      <c r="A39" s="19"/>
      <c r="B39" s="36"/>
      <c r="C39" s="37"/>
      <c r="D39" s="19"/>
      <c r="E39" s="17"/>
      <c r="F39" s="17"/>
      <c r="G39" s="17"/>
      <c r="H39" s="17"/>
      <c r="I39" s="17"/>
      <c r="J39" s="17"/>
      <c r="K39" s="17"/>
      <c r="L39" s="17"/>
      <c r="M39" s="40"/>
      <c r="N39" s="10"/>
      <c r="O39" s="10"/>
      <c r="P39" s="10"/>
      <c r="Q39" s="10"/>
      <c r="R39" s="10"/>
      <c r="S39" s="17"/>
      <c r="T39" s="17"/>
      <c r="U39" s="17"/>
      <c r="V39" s="17"/>
    </row>
    <row r="40" spans="1:22" x14ac:dyDescent="0.25">
      <c r="A40" s="31" t="s">
        <v>69</v>
      </c>
      <c r="B40" s="32" t="s">
        <v>70</v>
      </c>
      <c r="C40" s="19"/>
      <c r="D40" s="19"/>
      <c r="E40" s="17"/>
      <c r="F40" s="43"/>
      <c r="G40" s="17"/>
      <c r="H40" s="17"/>
      <c r="I40" s="17"/>
      <c r="J40" s="17"/>
      <c r="K40" s="17"/>
      <c r="L40" s="17"/>
      <c r="M40" s="17"/>
      <c r="N40" s="17"/>
      <c r="O40" s="17"/>
      <c r="P40" s="17"/>
      <c r="Q40" s="17"/>
      <c r="R40" s="17"/>
      <c r="S40" s="17"/>
      <c r="T40" s="17"/>
      <c r="U40" s="17"/>
      <c r="V40" s="17"/>
    </row>
    <row r="41" spans="1:22" x14ac:dyDescent="0.25">
      <c r="A41" s="17"/>
      <c r="B41" s="17" t="s">
        <v>91</v>
      </c>
      <c r="C41" s="17"/>
      <c r="D41" s="17"/>
      <c r="E41" s="17"/>
      <c r="F41" s="43"/>
      <c r="G41" s="17"/>
      <c r="H41" s="17"/>
      <c r="I41" s="17"/>
      <c r="J41" s="17"/>
      <c r="K41" s="17"/>
      <c r="L41" s="17"/>
      <c r="M41" s="17"/>
      <c r="N41" s="17"/>
      <c r="O41" s="17"/>
      <c r="P41" s="17"/>
      <c r="Q41" s="17"/>
      <c r="R41" s="17"/>
      <c r="S41" s="17"/>
      <c r="T41" s="17"/>
      <c r="U41" s="17"/>
      <c r="V41" s="17"/>
    </row>
    <row r="42" spans="1:22" ht="30" x14ac:dyDescent="0.25">
      <c r="A42" s="17"/>
      <c r="B42" s="38" t="s">
        <v>8</v>
      </c>
      <c r="C42" s="38" t="s">
        <v>71</v>
      </c>
      <c r="D42" s="39" t="s">
        <v>78</v>
      </c>
      <c r="E42" s="38" t="s">
        <v>80</v>
      </c>
      <c r="F42" s="43"/>
      <c r="G42" s="17"/>
      <c r="H42" s="17"/>
      <c r="I42" s="17"/>
      <c r="J42" s="17"/>
      <c r="K42" s="17"/>
      <c r="L42" s="17"/>
      <c r="M42" s="17"/>
      <c r="N42" s="17"/>
      <c r="O42" s="17"/>
      <c r="P42" s="17"/>
      <c r="Q42" s="17"/>
      <c r="R42" s="17"/>
      <c r="S42" s="17"/>
      <c r="T42" s="17"/>
      <c r="U42" s="17"/>
      <c r="V42" s="17"/>
    </row>
    <row r="43" spans="1:22" x14ac:dyDescent="0.25">
      <c r="A43" s="17"/>
      <c r="B43" s="17"/>
      <c r="C43" s="17"/>
      <c r="D43" s="17"/>
      <c r="E43" s="17"/>
      <c r="F43" s="17"/>
      <c r="G43" s="2" t="s">
        <v>8</v>
      </c>
      <c r="H43" s="2" t="s">
        <v>9</v>
      </c>
      <c r="I43" s="2" t="s">
        <v>10</v>
      </c>
      <c r="J43" s="2" t="s">
        <v>11</v>
      </c>
      <c r="K43" s="2" t="s">
        <v>12</v>
      </c>
      <c r="L43" s="2" t="s">
        <v>13</v>
      </c>
      <c r="M43" s="2" t="s">
        <v>14</v>
      </c>
      <c r="N43" s="2" t="s">
        <v>15</v>
      </c>
      <c r="O43" s="2" t="s">
        <v>16</v>
      </c>
      <c r="P43" s="2" t="s">
        <v>17</v>
      </c>
      <c r="Q43" s="2" t="s">
        <v>18</v>
      </c>
      <c r="R43" s="2"/>
      <c r="S43" s="2" t="s">
        <v>19</v>
      </c>
      <c r="T43" s="17"/>
      <c r="U43" s="17"/>
      <c r="V43" s="17"/>
    </row>
    <row r="44" spans="1:22" x14ac:dyDescent="0.25">
      <c r="A44" s="17"/>
      <c r="B44" s="38">
        <v>1</v>
      </c>
      <c r="C44" s="38" t="s">
        <v>79</v>
      </c>
      <c r="D44" s="38">
        <v>16</v>
      </c>
      <c r="E44" s="60">
        <v>0</v>
      </c>
      <c r="F44" s="17"/>
      <c r="G44" s="48">
        <v>1</v>
      </c>
      <c r="H44" s="14">
        <f>5*E50</f>
        <v>0</v>
      </c>
      <c r="I44" s="14">
        <f>5*E50</f>
        <v>0</v>
      </c>
      <c r="J44" s="14">
        <f>5*E50</f>
        <v>0</v>
      </c>
      <c r="K44" s="14">
        <f>5*E50</f>
        <v>0</v>
      </c>
      <c r="L44" s="14">
        <f>5*E50</f>
        <v>0</v>
      </c>
      <c r="M44" s="14">
        <f>6*E50</f>
        <v>0</v>
      </c>
      <c r="N44" s="14">
        <f>12*E50</f>
        <v>0</v>
      </c>
      <c r="O44" s="14">
        <f>12*E50</f>
        <v>0</v>
      </c>
      <c r="P44" s="14">
        <f>12*E50</f>
        <v>0</v>
      </c>
      <c r="Q44" s="14">
        <f>12*E50</f>
        <v>0</v>
      </c>
      <c r="R44" s="48"/>
      <c r="S44" s="49">
        <f>SUM(H44:Q44)</f>
        <v>0</v>
      </c>
      <c r="T44" s="17"/>
      <c r="U44" s="17"/>
    </row>
    <row r="45" spans="1:22" x14ac:dyDescent="0.25">
      <c r="A45" s="17"/>
      <c r="B45" s="38"/>
      <c r="C45" s="38" t="s">
        <v>77</v>
      </c>
      <c r="D45" s="38">
        <v>32</v>
      </c>
      <c r="E45" s="60">
        <v>0</v>
      </c>
      <c r="F45" s="17"/>
      <c r="G45" s="48">
        <v>2</v>
      </c>
      <c r="H45" s="14">
        <f>E58*2</f>
        <v>0</v>
      </c>
      <c r="I45" s="14">
        <f>E58*2</f>
        <v>0</v>
      </c>
      <c r="J45" s="14">
        <f>E58*3</f>
        <v>0</v>
      </c>
      <c r="K45" s="14">
        <f>E58*3</f>
        <v>0</v>
      </c>
      <c r="L45" s="14">
        <f>E58*4</f>
        <v>0</v>
      </c>
      <c r="M45" s="14">
        <f>E58*5</f>
        <v>0</v>
      </c>
      <c r="N45" s="14">
        <f>E58*5</f>
        <v>0</v>
      </c>
      <c r="O45" s="14">
        <f>E58*5</f>
        <v>0</v>
      </c>
      <c r="P45" s="14">
        <f>E58*5</f>
        <v>0</v>
      </c>
      <c r="Q45" s="14">
        <f>E58*5</f>
        <v>0</v>
      </c>
      <c r="R45" s="48"/>
      <c r="S45" s="49">
        <f>SUM(H45:Q45)</f>
        <v>0</v>
      </c>
      <c r="T45" s="17"/>
      <c r="U45" s="17"/>
    </row>
    <row r="46" spans="1:22" x14ac:dyDescent="0.25">
      <c r="A46" s="17"/>
      <c r="B46" s="38"/>
      <c r="C46" s="38" t="s">
        <v>74</v>
      </c>
      <c r="D46" s="38">
        <v>80</v>
      </c>
      <c r="E46" s="60">
        <v>0</v>
      </c>
      <c r="F46" s="17"/>
      <c r="G46" s="48">
        <v>3</v>
      </c>
      <c r="H46" s="14">
        <f>9*E66</f>
        <v>0</v>
      </c>
      <c r="I46" s="14">
        <f>9*E66</f>
        <v>0</v>
      </c>
      <c r="J46" s="14">
        <f>9*E66</f>
        <v>0</v>
      </c>
      <c r="K46" s="14">
        <f>9*E66</f>
        <v>0</v>
      </c>
      <c r="L46" s="14">
        <f>9*E66</f>
        <v>0</v>
      </c>
      <c r="M46" s="14">
        <f>9*E66</f>
        <v>0</v>
      </c>
      <c r="N46" s="14">
        <f>9*E66</f>
        <v>0</v>
      </c>
      <c r="O46" s="14">
        <f>9*E66</f>
        <v>0</v>
      </c>
      <c r="P46" s="14">
        <f>9*E66</f>
        <v>0</v>
      </c>
      <c r="Q46" s="14">
        <f>9*E66</f>
        <v>0</v>
      </c>
      <c r="R46" s="48"/>
      <c r="S46" s="49">
        <f>SUM(H46:Q46)</f>
        <v>0</v>
      </c>
      <c r="T46" s="17"/>
      <c r="U46" s="17"/>
    </row>
    <row r="47" spans="1:22" x14ac:dyDescent="0.25">
      <c r="A47" s="17"/>
      <c r="B47" s="38"/>
      <c r="C47" s="38" t="s">
        <v>75</v>
      </c>
      <c r="D47" s="38">
        <v>80</v>
      </c>
      <c r="E47" s="60">
        <v>0</v>
      </c>
      <c r="F47" s="43"/>
      <c r="G47" s="9"/>
      <c r="H47" s="9"/>
      <c r="I47" s="9"/>
      <c r="J47" s="9"/>
      <c r="K47" s="9"/>
      <c r="L47" s="9"/>
      <c r="M47" s="9"/>
      <c r="N47" s="9"/>
      <c r="O47" s="9"/>
      <c r="P47" s="9"/>
      <c r="Q47" s="43"/>
      <c r="R47" s="43"/>
      <c r="S47" s="55"/>
      <c r="T47" s="17"/>
      <c r="U47" s="17"/>
    </row>
    <row r="48" spans="1:22" x14ac:dyDescent="0.25">
      <c r="A48" s="17"/>
      <c r="B48" s="38"/>
      <c r="C48" s="38" t="s">
        <v>105</v>
      </c>
      <c r="D48" s="38">
        <v>8</v>
      </c>
      <c r="E48" s="60">
        <v>0</v>
      </c>
      <c r="F48" s="43"/>
      <c r="G48" s="9"/>
      <c r="H48" s="9"/>
      <c r="I48" s="9"/>
      <c r="J48" s="9"/>
      <c r="K48" s="9"/>
      <c r="L48" s="9"/>
      <c r="M48" s="9"/>
      <c r="N48" s="9"/>
      <c r="O48" s="10"/>
      <c r="P48" s="17"/>
      <c r="Q48" s="10" t="s">
        <v>90</v>
      </c>
      <c r="R48" s="10"/>
      <c r="S48" s="44">
        <f>SUM(S44:S46)</f>
        <v>0</v>
      </c>
      <c r="T48" s="17"/>
      <c r="U48" s="17"/>
    </row>
    <row r="49" spans="1:21" x14ac:dyDescent="0.25">
      <c r="A49" s="17"/>
      <c r="B49" s="38"/>
      <c r="C49" s="38"/>
      <c r="D49" s="38"/>
      <c r="E49" s="141"/>
      <c r="F49" s="43"/>
      <c r="G49" s="9"/>
      <c r="H49" s="9"/>
      <c r="I49" s="9"/>
      <c r="J49" s="9"/>
      <c r="K49" s="9"/>
      <c r="L49" s="9"/>
      <c r="M49" s="9"/>
      <c r="N49" s="9"/>
      <c r="O49" s="9"/>
      <c r="P49" s="9"/>
      <c r="Q49" s="43"/>
      <c r="R49" s="43"/>
      <c r="S49" s="53"/>
      <c r="T49" s="17"/>
      <c r="U49" s="17"/>
    </row>
    <row r="50" spans="1:21" x14ac:dyDescent="0.25">
      <c r="A50" s="17"/>
      <c r="B50" s="38"/>
      <c r="C50" s="31" t="s">
        <v>83</v>
      </c>
      <c r="D50" s="38"/>
      <c r="E50" s="54">
        <f>(D44*E44)+(D45*E45)+(D46*E46)+(D47*E47)+(D48*E48)</f>
        <v>0</v>
      </c>
      <c r="F50" s="43"/>
      <c r="G50" s="9"/>
      <c r="H50" s="9"/>
      <c r="I50" s="9"/>
      <c r="J50" s="9"/>
      <c r="K50" s="9"/>
      <c r="L50" s="9"/>
      <c r="M50" s="9"/>
      <c r="N50" s="9"/>
      <c r="O50" s="9"/>
      <c r="P50" s="9"/>
      <c r="Q50" s="43"/>
      <c r="R50" s="43"/>
      <c r="S50" s="53"/>
      <c r="T50" s="17"/>
      <c r="U50" s="17"/>
    </row>
    <row r="51" spans="1:21" x14ac:dyDescent="0.25">
      <c r="A51" s="17"/>
      <c r="B51" s="38"/>
      <c r="C51" s="38"/>
      <c r="D51" s="38"/>
      <c r="E51" s="17"/>
      <c r="F51" s="43"/>
      <c r="G51" s="9"/>
      <c r="H51" s="9"/>
      <c r="I51" s="9"/>
      <c r="J51" s="9"/>
      <c r="K51" s="9"/>
      <c r="L51" s="9"/>
      <c r="M51" s="9"/>
      <c r="N51" s="9"/>
      <c r="O51" s="9"/>
      <c r="P51" s="9"/>
      <c r="Q51" s="43"/>
      <c r="R51" s="43"/>
      <c r="S51" s="53"/>
      <c r="T51" s="17"/>
      <c r="U51" s="17"/>
    </row>
    <row r="52" spans="1:21" x14ac:dyDescent="0.25">
      <c r="A52" s="17"/>
      <c r="B52" s="38">
        <v>2</v>
      </c>
      <c r="C52" s="38" t="s">
        <v>79</v>
      </c>
      <c r="D52" s="38">
        <v>12</v>
      </c>
      <c r="E52" s="60">
        <v>0</v>
      </c>
      <c r="F52" s="43"/>
      <c r="G52" s="9"/>
      <c r="H52" s="9"/>
      <c r="I52" s="9"/>
      <c r="J52" s="9"/>
      <c r="K52" s="9"/>
      <c r="L52" s="9"/>
      <c r="M52" s="9"/>
      <c r="N52" s="9"/>
      <c r="O52" s="9"/>
      <c r="P52" s="9"/>
      <c r="Q52" s="43"/>
      <c r="R52" s="43"/>
      <c r="S52" s="53"/>
      <c r="T52" s="17"/>
      <c r="U52" s="17"/>
    </row>
    <row r="53" spans="1:21" x14ac:dyDescent="0.25">
      <c r="A53" s="17"/>
      <c r="B53" s="38"/>
      <c r="C53" s="38" t="s">
        <v>77</v>
      </c>
      <c r="D53" s="38">
        <v>24</v>
      </c>
      <c r="E53" s="60">
        <v>0</v>
      </c>
      <c r="F53" s="17"/>
      <c r="G53" s="17"/>
      <c r="H53" s="17"/>
      <c r="I53" s="17"/>
      <c r="J53" s="17"/>
      <c r="K53" s="17"/>
      <c r="L53" s="17"/>
      <c r="M53" s="17"/>
      <c r="N53" s="17"/>
      <c r="O53" s="17"/>
      <c r="P53" s="17"/>
      <c r="Q53" s="17"/>
      <c r="R53" s="17"/>
      <c r="S53" s="17"/>
      <c r="T53" s="17"/>
      <c r="U53" s="17"/>
    </row>
    <row r="54" spans="1:21" x14ac:dyDescent="0.25">
      <c r="A54" s="17"/>
      <c r="B54" s="38"/>
      <c r="C54" s="38" t="s">
        <v>74</v>
      </c>
      <c r="D54" s="38">
        <v>60</v>
      </c>
      <c r="E54" s="60">
        <v>0</v>
      </c>
      <c r="F54" s="17"/>
      <c r="G54" s="17"/>
      <c r="H54" s="17"/>
      <c r="I54" s="17"/>
      <c r="J54" s="17"/>
      <c r="K54" s="17"/>
      <c r="L54" s="17"/>
      <c r="M54" s="17"/>
      <c r="N54" s="17"/>
      <c r="O54" s="17"/>
      <c r="P54" s="17"/>
      <c r="Q54" s="17"/>
      <c r="R54" s="17"/>
      <c r="S54" s="17"/>
      <c r="T54" s="17"/>
      <c r="U54" s="17"/>
    </row>
    <row r="55" spans="1:21" x14ac:dyDescent="0.25">
      <c r="A55" s="17"/>
      <c r="B55" s="38"/>
      <c r="C55" s="38" t="s">
        <v>75</v>
      </c>
      <c r="D55" s="38">
        <v>60</v>
      </c>
      <c r="E55" s="60">
        <v>0</v>
      </c>
      <c r="F55" s="17"/>
      <c r="G55" s="17"/>
      <c r="H55" s="17"/>
      <c r="I55" s="17"/>
      <c r="J55" s="17"/>
      <c r="K55" s="17"/>
      <c r="L55" s="17"/>
      <c r="M55" s="17"/>
      <c r="N55" s="17"/>
      <c r="O55" s="17"/>
      <c r="P55" s="17"/>
      <c r="Q55" s="17"/>
      <c r="R55" s="17"/>
      <c r="S55" s="17"/>
      <c r="T55" s="17"/>
      <c r="U55" s="17"/>
    </row>
    <row r="56" spans="1:21" x14ac:dyDescent="0.25">
      <c r="A56" s="17"/>
      <c r="B56" s="38"/>
      <c r="C56" s="38" t="s">
        <v>105</v>
      </c>
      <c r="D56" s="38">
        <v>6</v>
      </c>
      <c r="E56" s="60">
        <v>0</v>
      </c>
      <c r="F56" s="17"/>
      <c r="G56" s="17"/>
      <c r="H56" s="17"/>
      <c r="I56" s="17"/>
      <c r="J56" s="17"/>
      <c r="K56" s="17"/>
      <c r="L56" s="17"/>
      <c r="M56" s="17"/>
      <c r="N56" s="17"/>
      <c r="O56" s="17"/>
      <c r="P56" s="17"/>
      <c r="Q56" s="17"/>
      <c r="R56" s="17"/>
      <c r="S56" s="17"/>
      <c r="T56" s="17"/>
      <c r="U56" s="17"/>
    </row>
    <row r="57" spans="1:21" x14ac:dyDescent="0.25">
      <c r="A57" s="17"/>
      <c r="B57" s="38"/>
      <c r="C57" s="38"/>
      <c r="D57" s="38"/>
      <c r="E57" s="141"/>
      <c r="F57" s="17"/>
      <c r="G57" s="17"/>
      <c r="H57" s="17"/>
      <c r="I57" s="17"/>
      <c r="J57" s="17"/>
      <c r="K57" s="17"/>
      <c r="L57" s="17"/>
      <c r="M57" s="17"/>
      <c r="N57" s="17"/>
      <c r="O57" s="17"/>
      <c r="P57" s="17"/>
      <c r="Q57" s="17"/>
      <c r="R57" s="17"/>
      <c r="S57" s="17"/>
      <c r="T57" s="17"/>
      <c r="U57" s="17"/>
    </row>
    <row r="58" spans="1:21" x14ac:dyDescent="0.25">
      <c r="A58" s="17"/>
      <c r="B58" s="38"/>
      <c r="C58" s="31" t="s">
        <v>82</v>
      </c>
      <c r="D58" s="38"/>
      <c r="E58" s="54">
        <f>(D52*E52)+(D53*E53)+(D54*E54)+(D55*E55)+(D56*E56)</f>
        <v>0</v>
      </c>
      <c r="F58" s="17"/>
      <c r="G58" s="17"/>
      <c r="H58" s="17"/>
      <c r="I58" s="17"/>
      <c r="J58" s="17"/>
      <c r="K58" s="17"/>
      <c r="L58" s="17"/>
      <c r="M58" s="17"/>
      <c r="N58" s="17"/>
      <c r="O58" s="17"/>
      <c r="P58" s="17"/>
      <c r="Q58" s="17"/>
      <c r="R58" s="17"/>
      <c r="S58" s="17"/>
      <c r="T58" s="17"/>
      <c r="U58" s="17"/>
    </row>
    <row r="59" spans="1:21" x14ac:dyDescent="0.25">
      <c r="A59" s="17"/>
      <c r="B59" s="38"/>
      <c r="C59" s="38"/>
      <c r="D59" s="38"/>
      <c r="E59" s="17"/>
      <c r="F59" s="17"/>
      <c r="G59" s="17"/>
      <c r="H59" s="17"/>
      <c r="I59" s="17"/>
      <c r="J59" s="17"/>
      <c r="K59" s="17"/>
      <c r="L59" s="17"/>
      <c r="M59" s="17"/>
      <c r="N59" s="17"/>
      <c r="O59" s="17"/>
      <c r="P59" s="17"/>
      <c r="Q59" s="17"/>
      <c r="R59" s="17"/>
      <c r="S59" s="17"/>
      <c r="T59" s="17"/>
      <c r="U59" s="17"/>
    </row>
    <row r="60" spans="1:21" x14ac:dyDescent="0.25">
      <c r="A60" s="17"/>
      <c r="B60" s="38">
        <v>3</v>
      </c>
      <c r="C60" s="38" t="s">
        <v>79</v>
      </c>
      <c r="D60" s="38">
        <v>8</v>
      </c>
      <c r="E60" s="60">
        <v>0</v>
      </c>
      <c r="F60" s="9"/>
      <c r="G60" s="9"/>
      <c r="H60" s="9"/>
      <c r="I60" s="9"/>
      <c r="J60" s="9"/>
      <c r="K60" s="9"/>
      <c r="L60" s="9"/>
      <c r="M60" s="9"/>
      <c r="N60" s="9"/>
      <c r="O60" s="9"/>
      <c r="P60" s="43"/>
      <c r="Q60" s="43"/>
      <c r="R60" s="53"/>
      <c r="S60" s="17"/>
      <c r="T60" s="17"/>
      <c r="U60" s="17"/>
    </row>
    <row r="61" spans="1:21" x14ac:dyDescent="0.25">
      <c r="A61" s="17"/>
      <c r="B61" s="17"/>
      <c r="C61" s="38" t="s">
        <v>77</v>
      </c>
      <c r="D61" s="38">
        <v>16</v>
      </c>
      <c r="E61" s="60">
        <v>0</v>
      </c>
      <c r="F61" s="43"/>
      <c r="G61" s="9"/>
      <c r="H61" s="9"/>
      <c r="I61" s="9"/>
      <c r="J61" s="9"/>
      <c r="K61" s="9"/>
      <c r="L61" s="9"/>
      <c r="M61" s="9"/>
      <c r="N61" s="9"/>
      <c r="O61" s="9"/>
      <c r="P61" s="9"/>
      <c r="Q61" s="43"/>
      <c r="R61" s="43"/>
      <c r="S61" s="53"/>
      <c r="T61" s="17"/>
      <c r="U61" s="17"/>
    </row>
    <row r="62" spans="1:21" x14ac:dyDescent="0.25">
      <c r="A62" s="17"/>
      <c r="B62" s="17"/>
      <c r="C62" s="38" t="s">
        <v>74</v>
      </c>
      <c r="D62" s="38">
        <v>40</v>
      </c>
      <c r="E62" s="60">
        <v>0</v>
      </c>
      <c r="F62" s="43"/>
      <c r="G62" s="9"/>
      <c r="H62" s="9"/>
      <c r="I62" s="9"/>
      <c r="J62" s="9"/>
      <c r="K62" s="9"/>
      <c r="L62" s="9"/>
      <c r="M62" s="9"/>
      <c r="N62" s="9"/>
      <c r="O62" s="9"/>
      <c r="P62" s="9"/>
      <c r="Q62" s="43"/>
      <c r="R62" s="43"/>
      <c r="S62" s="53"/>
      <c r="T62" s="17"/>
      <c r="U62" s="17"/>
    </row>
    <row r="63" spans="1:21" x14ac:dyDescent="0.25">
      <c r="A63" s="17"/>
      <c r="B63" s="17"/>
      <c r="C63" s="38" t="s">
        <v>75</v>
      </c>
      <c r="D63" s="38">
        <v>40</v>
      </c>
      <c r="E63" s="60">
        <v>0</v>
      </c>
      <c r="F63" s="43"/>
      <c r="G63" s="9"/>
      <c r="H63" s="9"/>
      <c r="I63" s="9"/>
      <c r="J63" s="9"/>
      <c r="K63" s="9"/>
      <c r="L63" s="9"/>
      <c r="M63" s="9"/>
      <c r="N63" s="9"/>
      <c r="O63" s="9"/>
      <c r="P63" s="9"/>
      <c r="Q63" s="43"/>
      <c r="R63" s="43"/>
      <c r="S63" s="53"/>
      <c r="T63" s="17"/>
      <c r="U63" s="17"/>
    </row>
    <row r="64" spans="1:21" x14ac:dyDescent="0.25">
      <c r="A64" s="17"/>
      <c r="B64" s="17"/>
      <c r="C64" s="38" t="s">
        <v>105</v>
      </c>
      <c r="D64" s="38">
        <v>4</v>
      </c>
      <c r="E64" s="60">
        <v>0</v>
      </c>
      <c r="F64" s="43"/>
      <c r="G64" s="9"/>
      <c r="H64" s="9"/>
      <c r="I64" s="9"/>
      <c r="J64" s="9"/>
      <c r="K64" s="9"/>
      <c r="L64" s="9"/>
      <c r="M64" s="9"/>
      <c r="N64" s="9"/>
      <c r="O64" s="9"/>
      <c r="P64" s="9"/>
      <c r="Q64" s="43"/>
      <c r="R64" s="43"/>
      <c r="S64" s="53"/>
      <c r="T64" s="17"/>
      <c r="U64" s="17"/>
    </row>
    <row r="65" spans="1:21" x14ac:dyDescent="0.25">
      <c r="A65" s="17"/>
      <c r="B65" s="17"/>
      <c r="C65" s="17"/>
      <c r="D65" s="17"/>
      <c r="E65" s="141"/>
      <c r="F65" s="43"/>
      <c r="G65" s="9"/>
      <c r="H65" s="9"/>
      <c r="I65" s="9"/>
      <c r="J65" s="9"/>
      <c r="K65" s="9"/>
      <c r="L65" s="9"/>
      <c r="M65" s="9"/>
      <c r="N65" s="9"/>
      <c r="O65" s="9"/>
      <c r="P65" s="9"/>
      <c r="Q65" s="43"/>
      <c r="R65" s="43"/>
      <c r="S65" s="53"/>
      <c r="T65" s="17"/>
      <c r="U65" s="17"/>
    </row>
    <row r="66" spans="1:21" x14ac:dyDescent="0.25">
      <c r="A66" s="17"/>
      <c r="B66" s="17"/>
      <c r="C66" s="31" t="s">
        <v>81</v>
      </c>
      <c r="D66" s="17"/>
      <c r="E66" s="54">
        <f>(D60*E60)+(D61*E61)+(D62*E62)+(D63*E63)+(D64*E64)</f>
        <v>0</v>
      </c>
      <c r="F66" s="43"/>
      <c r="G66" s="9"/>
      <c r="H66" s="9"/>
      <c r="I66" s="9"/>
      <c r="J66" s="9"/>
      <c r="K66" s="9"/>
      <c r="L66" s="9"/>
      <c r="M66" s="9"/>
      <c r="N66" s="9"/>
      <c r="O66" s="9"/>
      <c r="P66" s="9"/>
      <c r="Q66" s="43"/>
      <c r="R66" s="43"/>
      <c r="S66" s="53"/>
      <c r="T66" s="17"/>
      <c r="U66" s="17"/>
    </row>
    <row r="67" spans="1:21" x14ac:dyDescent="0.25">
      <c r="A67" s="17"/>
      <c r="B67" s="17"/>
      <c r="C67" s="17"/>
      <c r="D67" s="17"/>
      <c r="E67" s="17"/>
      <c r="F67" s="43"/>
      <c r="G67" s="9"/>
      <c r="H67" s="9"/>
      <c r="I67" s="9"/>
      <c r="J67" s="9"/>
      <c r="K67" s="9"/>
      <c r="L67" s="9"/>
      <c r="M67" s="9"/>
      <c r="N67" s="9"/>
      <c r="O67" s="9"/>
      <c r="P67" s="9"/>
      <c r="Q67" s="43"/>
      <c r="R67" s="43"/>
      <c r="S67" s="53"/>
      <c r="T67" s="17"/>
      <c r="U67" s="17"/>
    </row>
    <row r="68" spans="1:21" x14ac:dyDescent="0.25">
      <c r="A68" s="17"/>
      <c r="B68" s="17"/>
      <c r="C68" s="17"/>
      <c r="D68" s="17"/>
      <c r="E68" s="17"/>
      <c r="F68" s="43"/>
      <c r="G68" s="9"/>
      <c r="H68" s="9"/>
      <c r="I68" s="9"/>
      <c r="J68" s="9"/>
      <c r="K68" s="9"/>
      <c r="L68" s="9"/>
      <c r="M68" s="9"/>
      <c r="N68" s="9"/>
      <c r="O68" s="9"/>
      <c r="P68" s="9"/>
      <c r="Q68" s="43"/>
      <c r="R68" s="43"/>
      <c r="S68" s="53"/>
      <c r="T68" s="17"/>
      <c r="U68" s="17"/>
    </row>
    <row r="69" spans="1:21" x14ac:dyDescent="0.25">
      <c r="A69" s="31" t="s">
        <v>84</v>
      </c>
      <c r="B69" s="32" t="s">
        <v>85</v>
      </c>
      <c r="C69" s="17"/>
      <c r="D69" s="19"/>
      <c r="E69" s="17"/>
      <c r="F69" s="43"/>
      <c r="G69" s="9"/>
      <c r="H69" s="9"/>
      <c r="I69" s="9"/>
      <c r="J69" s="9"/>
      <c r="K69" s="9"/>
      <c r="L69" s="9"/>
      <c r="M69" s="9"/>
      <c r="N69" s="9"/>
      <c r="O69" s="9"/>
      <c r="P69" s="9"/>
      <c r="Q69" s="43"/>
      <c r="R69" s="43"/>
      <c r="S69" s="53"/>
      <c r="T69" s="17"/>
      <c r="U69" s="17"/>
    </row>
    <row r="70" spans="1:21" x14ac:dyDescent="0.25">
      <c r="A70" s="17"/>
      <c r="B70" s="17" t="s">
        <v>96</v>
      </c>
      <c r="C70" s="19"/>
      <c r="D70" s="17"/>
      <c r="E70" s="17"/>
      <c r="F70" s="43"/>
      <c r="G70" s="9"/>
      <c r="H70" s="9"/>
      <c r="I70" s="9"/>
      <c r="J70" s="9"/>
      <c r="K70" s="9"/>
      <c r="L70" s="9"/>
      <c r="M70" s="9"/>
      <c r="N70" s="9"/>
      <c r="O70" s="9"/>
      <c r="P70" s="9"/>
      <c r="Q70" s="43"/>
      <c r="R70" s="43"/>
      <c r="S70" s="53"/>
      <c r="T70" s="17"/>
      <c r="U70" s="17"/>
    </row>
    <row r="71" spans="1:21" x14ac:dyDescent="0.25">
      <c r="A71" s="151"/>
      <c r="B71" s="19"/>
      <c r="C71" s="19"/>
      <c r="D71" s="17"/>
      <c r="E71" s="17"/>
      <c r="F71" s="43"/>
      <c r="G71" s="9"/>
      <c r="H71" s="9"/>
      <c r="I71" s="9"/>
      <c r="J71" s="9"/>
      <c r="K71" s="9"/>
      <c r="L71" s="9"/>
      <c r="M71" s="9"/>
      <c r="N71" s="9"/>
      <c r="O71" s="9"/>
      <c r="P71" s="9"/>
      <c r="Q71" s="43"/>
      <c r="R71" s="43"/>
      <c r="S71" s="53"/>
      <c r="T71" s="17"/>
      <c r="U71" s="17"/>
    </row>
    <row r="72" spans="1:21" x14ac:dyDescent="0.25">
      <c r="A72" s="17"/>
      <c r="B72" s="17"/>
      <c r="C72" s="38" t="s">
        <v>89</v>
      </c>
      <c r="D72" s="17"/>
      <c r="E72" s="38" t="s">
        <v>268</v>
      </c>
      <c r="F72" s="43" t="s">
        <v>97</v>
      </c>
      <c r="G72" s="2" t="s">
        <v>9</v>
      </c>
      <c r="H72" s="2" t="s">
        <v>10</v>
      </c>
      <c r="I72" s="38" t="s">
        <v>97</v>
      </c>
      <c r="J72" s="2" t="s">
        <v>11</v>
      </c>
      <c r="K72" s="2" t="s">
        <v>12</v>
      </c>
      <c r="L72" s="2" t="s">
        <v>13</v>
      </c>
      <c r="M72" s="2" t="s">
        <v>14</v>
      </c>
      <c r="N72" s="2" t="s">
        <v>15</v>
      </c>
      <c r="O72" s="2" t="s">
        <v>16</v>
      </c>
      <c r="P72" s="2" t="s">
        <v>17</v>
      </c>
      <c r="Q72" s="2" t="s">
        <v>18</v>
      </c>
      <c r="R72" s="2"/>
      <c r="S72" s="2" t="s">
        <v>19</v>
      </c>
      <c r="T72" s="17"/>
      <c r="U72" s="17"/>
    </row>
    <row r="73" spans="1:21" x14ac:dyDescent="0.25">
      <c r="A73" s="17"/>
      <c r="B73" s="17"/>
      <c r="C73" s="17" t="s">
        <v>86</v>
      </c>
      <c r="D73" s="17"/>
      <c r="E73" s="60">
        <v>0</v>
      </c>
      <c r="F73" s="43">
        <v>27</v>
      </c>
      <c r="G73" s="14">
        <f>27*E73</f>
        <v>0</v>
      </c>
      <c r="H73" s="14">
        <f>27*E73</f>
        <v>0</v>
      </c>
      <c r="I73" s="38">
        <v>28</v>
      </c>
      <c r="J73" s="14">
        <f>28*E73</f>
        <v>0</v>
      </c>
      <c r="K73" s="14">
        <f>28*E73</f>
        <v>0</v>
      </c>
      <c r="L73" s="14">
        <f>28*E73</f>
        <v>0</v>
      </c>
      <c r="M73" s="14">
        <f>28*E73</f>
        <v>0</v>
      </c>
      <c r="N73" s="14">
        <f>28*E73</f>
        <v>0</v>
      </c>
      <c r="O73" s="14">
        <f>28*E73</f>
        <v>0</v>
      </c>
      <c r="P73" s="14">
        <f>28*E73</f>
        <v>0</v>
      </c>
      <c r="Q73" s="14">
        <f>28*E73</f>
        <v>0</v>
      </c>
      <c r="R73" s="48"/>
      <c r="S73" s="49">
        <f>SUM(G73:Q73)-I73</f>
        <v>0</v>
      </c>
      <c r="T73" s="17"/>
      <c r="U73" s="17"/>
    </row>
    <row r="74" spans="1:21" x14ac:dyDescent="0.25">
      <c r="A74" s="17"/>
      <c r="B74" s="17"/>
      <c r="C74" s="17" t="s">
        <v>87</v>
      </c>
      <c r="D74" s="17"/>
      <c r="E74" s="60">
        <v>0</v>
      </c>
      <c r="F74" s="43">
        <v>10</v>
      </c>
      <c r="G74" s="14">
        <f>E74*10</f>
        <v>0</v>
      </c>
      <c r="H74" s="14">
        <f>E74*10</f>
        <v>0</v>
      </c>
      <c r="I74" s="38">
        <v>11</v>
      </c>
      <c r="J74" s="14">
        <f>11*E74</f>
        <v>0</v>
      </c>
      <c r="K74" s="14">
        <f>11*E74</f>
        <v>0</v>
      </c>
      <c r="L74" s="14">
        <f>11*E74</f>
        <v>0</v>
      </c>
      <c r="M74" s="14">
        <f>11*E74</f>
        <v>0</v>
      </c>
      <c r="N74" s="14">
        <f>11*E74</f>
        <v>0</v>
      </c>
      <c r="O74" s="14">
        <f>11*E74</f>
        <v>0</v>
      </c>
      <c r="P74" s="14">
        <f>11*E74</f>
        <v>0</v>
      </c>
      <c r="Q74" s="14">
        <f>11*E74</f>
        <v>0</v>
      </c>
      <c r="R74" s="48"/>
      <c r="S74" s="49">
        <f t="shared" ref="S74:S75" si="2">SUM(G74:Q74)-I74</f>
        <v>0</v>
      </c>
      <c r="T74" s="17"/>
      <c r="U74" s="17"/>
    </row>
    <row r="75" spans="1:21" x14ac:dyDescent="0.25">
      <c r="A75" s="17"/>
      <c r="B75" s="17"/>
      <c r="C75" s="17" t="s">
        <v>88</v>
      </c>
      <c r="D75" s="17"/>
      <c r="E75" s="60">
        <v>0</v>
      </c>
      <c r="F75" s="43">
        <v>4</v>
      </c>
      <c r="G75" s="14">
        <f>4*E75</f>
        <v>0</v>
      </c>
      <c r="H75" s="14">
        <f>4*E75</f>
        <v>0</v>
      </c>
      <c r="I75" s="38">
        <v>6</v>
      </c>
      <c r="J75" s="14">
        <f>6*E75</f>
        <v>0</v>
      </c>
      <c r="K75" s="14">
        <f>6*E75</f>
        <v>0</v>
      </c>
      <c r="L75" s="14">
        <f>6*E75</f>
        <v>0</v>
      </c>
      <c r="M75" s="14">
        <f>6*E75</f>
        <v>0</v>
      </c>
      <c r="N75" s="14">
        <f>6*E75</f>
        <v>0</v>
      </c>
      <c r="O75" s="14">
        <f>6*E75</f>
        <v>0</v>
      </c>
      <c r="P75" s="14">
        <f>6*E75</f>
        <v>0</v>
      </c>
      <c r="Q75" s="14">
        <f>6*E75</f>
        <v>0</v>
      </c>
      <c r="R75" s="48"/>
      <c r="S75" s="49">
        <f t="shared" si="2"/>
        <v>0</v>
      </c>
      <c r="T75" s="17"/>
      <c r="U75" s="17"/>
    </row>
    <row r="76" spans="1:21" x14ac:dyDescent="0.25">
      <c r="A76" s="17"/>
      <c r="B76" s="17"/>
      <c r="C76" s="40"/>
      <c r="D76" s="40"/>
      <c r="E76" s="40"/>
      <c r="F76" s="43"/>
      <c r="G76" s="9"/>
      <c r="H76" s="9"/>
      <c r="I76" s="17"/>
      <c r="J76" s="9"/>
      <c r="K76" s="9"/>
      <c r="L76" s="9"/>
      <c r="M76" s="9"/>
      <c r="N76" s="9"/>
      <c r="O76" s="9"/>
      <c r="P76" s="9"/>
      <c r="Q76" s="9"/>
      <c r="R76" s="43"/>
      <c r="S76" s="43"/>
      <c r="T76" s="40"/>
      <c r="U76" s="17"/>
    </row>
    <row r="77" spans="1:21" x14ac:dyDescent="0.25">
      <c r="A77" s="17"/>
      <c r="B77" s="17"/>
      <c r="C77" s="34" t="s">
        <v>94</v>
      </c>
      <c r="D77" s="35"/>
      <c r="E77" s="37"/>
      <c r="F77" s="36"/>
      <c r="G77" s="36"/>
      <c r="H77" s="11"/>
      <c r="I77" s="17"/>
      <c r="J77" s="11"/>
      <c r="K77" s="11"/>
      <c r="L77" s="11"/>
      <c r="M77" s="11"/>
      <c r="N77" s="11"/>
      <c r="O77" s="10"/>
      <c r="P77" s="10"/>
      <c r="Q77" s="10" t="s">
        <v>90</v>
      </c>
      <c r="R77" s="10"/>
      <c r="S77" s="44">
        <f>SUM(S73:S75)</f>
        <v>0</v>
      </c>
      <c r="T77" s="40"/>
      <c r="U77" s="17"/>
    </row>
    <row r="78" spans="1:21" x14ac:dyDescent="0.25">
      <c r="A78" s="17"/>
      <c r="B78" s="40"/>
      <c r="C78" s="34" t="s">
        <v>95</v>
      </c>
      <c r="D78" s="35"/>
      <c r="E78" s="37"/>
      <c r="F78" s="36"/>
      <c r="G78" s="36"/>
      <c r="H78" s="11"/>
      <c r="I78" s="11"/>
      <c r="J78" s="11"/>
      <c r="K78" s="11"/>
      <c r="L78" s="11"/>
      <c r="M78" s="11"/>
      <c r="N78" s="11"/>
      <c r="O78" s="11"/>
      <c r="P78" s="11"/>
      <c r="Q78" s="11"/>
      <c r="R78" s="45"/>
      <c r="S78" s="46"/>
      <c r="T78" s="40"/>
      <c r="U78" s="17"/>
    </row>
    <row r="79" spans="1:21" x14ac:dyDescent="0.25">
      <c r="A79" s="17"/>
      <c r="B79" s="40"/>
      <c r="C79" s="34" t="s">
        <v>269</v>
      </c>
      <c r="D79" s="35"/>
      <c r="E79" s="9"/>
      <c r="F79" s="9"/>
      <c r="G79" s="9"/>
      <c r="H79" s="11"/>
      <c r="I79" s="11"/>
      <c r="J79" s="11"/>
      <c r="K79" s="11"/>
      <c r="L79" s="11"/>
      <c r="M79" s="11"/>
      <c r="N79" s="11"/>
      <c r="O79" s="11"/>
      <c r="P79" s="11"/>
      <c r="Q79" s="11"/>
      <c r="R79" s="45"/>
      <c r="S79" s="46"/>
      <c r="T79" s="40"/>
      <c r="U79" s="17"/>
    </row>
    <row r="80" spans="1:21" x14ac:dyDescent="0.25">
      <c r="A80" s="17"/>
      <c r="B80" s="40"/>
      <c r="C80" s="40"/>
      <c r="D80" s="40"/>
      <c r="E80" s="40"/>
      <c r="F80" s="40"/>
      <c r="G80" s="40"/>
      <c r="H80" s="40"/>
      <c r="I80" s="40"/>
      <c r="J80" s="40"/>
      <c r="K80" s="40"/>
      <c r="L80" s="40"/>
      <c r="M80" s="40"/>
      <c r="N80" s="40"/>
      <c r="O80" s="40"/>
      <c r="P80" s="40"/>
      <c r="Q80" s="40"/>
      <c r="R80" s="40"/>
      <c r="S80" s="40"/>
      <c r="T80" s="40"/>
      <c r="U80" s="17"/>
    </row>
    <row r="81" spans="1:21" x14ac:dyDescent="0.25">
      <c r="A81" s="17"/>
      <c r="B81" s="40"/>
      <c r="C81" s="40"/>
      <c r="D81" s="40"/>
      <c r="E81" s="40"/>
      <c r="F81" s="40"/>
      <c r="G81" s="40"/>
      <c r="H81" s="40"/>
      <c r="I81" s="40"/>
      <c r="J81" s="40"/>
      <c r="K81" s="40"/>
      <c r="L81" s="40"/>
      <c r="M81" s="40"/>
      <c r="N81" s="40"/>
      <c r="O81" s="40"/>
      <c r="P81" s="40"/>
      <c r="Q81" s="40"/>
      <c r="R81" s="40"/>
      <c r="S81" s="40"/>
      <c r="T81" s="40"/>
      <c r="U81" s="17"/>
    </row>
    <row r="82" spans="1:21" ht="18.75" x14ac:dyDescent="0.3">
      <c r="A82" s="17"/>
      <c r="B82" s="30" t="s">
        <v>154</v>
      </c>
      <c r="C82" s="30"/>
      <c r="D82" s="30"/>
      <c r="E82" s="47">
        <f>I38+S48+S77</f>
        <v>0</v>
      </c>
      <c r="F82" s="40"/>
      <c r="G82" s="40"/>
      <c r="H82" s="40"/>
      <c r="I82" s="40"/>
      <c r="J82" s="40"/>
      <c r="K82" s="40"/>
      <c r="L82" s="40"/>
      <c r="M82" s="40"/>
      <c r="N82" s="40"/>
      <c r="O82" s="40"/>
      <c r="P82" s="40"/>
      <c r="Q82" s="40"/>
      <c r="R82" s="40"/>
      <c r="S82" s="40"/>
      <c r="T82" s="40"/>
      <c r="U82" s="17"/>
    </row>
    <row r="83" spans="1:21" x14ac:dyDescent="0.25">
      <c r="A83" s="17"/>
      <c r="B83" s="40"/>
      <c r="C83" s="40"/>
      <c r="D83" s="40"/>
      <c r="E83" s="40"/>
      <c r="F83" s="40"/>
      <c r="G83" s="40"/>
      <c r="H83" s="40"/>
      <c r="I83" s="40"/>
      <c r="J83" s="40"/>
      <c r="K83" s="40"/>
      <c r="L83" s="40"/>
      <c r="M83" s="40"/>
      <c r="N83" s="40"/>
      <c r="O83" s="40"/>
      <c r="P83" s="40"/>
      <c r="Q83" s="40"/>
      <c r="R83" s="40"/>
      <c r="S83" s="40"/>
      <c r="T83" s="40"/>
      <c r="U83" s="17"/>
    </row>
    <row r="84" spans="1:21" x14ac:dyDescent="0.25">
      <c r="A84" s="17"/>
      <c r="B84" s="41" t="s">
        <v>92</v>
      </c>
      <c r="C84" s="41"/>
      <c r="D84" s="41"/>
      <c r="E84" s="41"/>
      <c r="F84" s="12"/>
      <c r="G84" s="12"/>
      <c r="H84" s="12"/>
      <c r="I84" s="12"/>
      <c r="J84" s="12"/>
      <c r="K84" s="12"/>
      <c r="L84" s="40"/>
      <c r="M84" s="40"/>
      <c r="N84" s="40"/>
      <c r="O84" s="40"/>
      <c r="P84" s="40"/>
      <c r="Q84" s="40"/>
      <c r="R84" s="40"/>
      <c r="S84" s="40"/>
      <c r="T84" s="40"/>
      <c r="U84" s="17"/>
    </row>
    <row r="85" spans="1:21" x14ac:dyDescent="0.25">
      <c r="A85" s="17"/>
      <c r="B85" s="41" t="s">
        <v>93</v>
      </c>
      <c r="C85" s="41"/>
      <c r="D85" s="41"/>
      <c r="E85" s="41"/>
      <c r="F85" s="13"/>
      <c r="G85" s="12"/>
      <c r="H85" s="12"/>
      <c r="I85" s="12"/>
      <c r="J85" s="12"/>
      <c r="K85" s="12"/>
      <c r="L85" s="10"/>
      <c r="M85" s="10"/>
      <c r="N85" s="10"/>
      <c r="O85" s="10"/>
      <c r="P85" s="10"/>
      <c r="Q85" s="10"/>
      <c r="R85" s="10"/>
      <c r="S85" s="40"/>
      <c r="T85" s="40"/>
      <c r="U85" s="17"/>
    </row>
    <row r="86" spans="1:21" x14ac:dyDescent="0.25">
      <c r="A86" s="17"/>
      <c r="B86" s="41" t="s">
        <v>153</v>
      </c>
      <c r="C86" s="41"/>
      <c r="D86" s="41"/>
      <c r="E86" s="41"/>
      <c r="F86" s="13"/>
      <c r="G86" s="13"/>
      <c r="H86" s="13"/>
      <c r="I86" s="13"/>
      <c r="J86" s="13"/>
      <c r="K86" s="13"/>
      <c r="L86" s="9"/>
      <c r="M86" s="9"/>
      <c r="N86" s="9"/>
      <c r="O86" s="9"/>
      <c r="P86" s="9"/>
      <c r="Q86" s="43"/>
      <c r="R86" s="43"/>
      <c r="S86" s="40"/>
      <c r="T86" s="40"/>
      <c r="U86" s="17"/>
    </row>
    <row r="87" spans="1:21" x14ac:dyDescent="0.25">
      <c r="A87" s="17"/>
      <c r="B87" s="127" t="s">
        <v>256</v>
      </c>
      <c r="C87" s="34"/>
      <c r="D87" s="35"/>
      <c r="E87" s="35"/>
      <c r="F87" s="34"/>
      <c r="G87" s="12"/>
      <c r="H87" s="12"/>
      <c r="I87" s="12"/>
      <c r="J87" s="12"/>
      <c r="K87" s="12"/>
      <c r="L87" s="9"/>
      <c r="M87" s="9"/>
      <c r="N87" s="9"/>
      <c r="O87" s="9"/>
      <c r="P87" s="9"/>
      <c r="Q87" s="43"/>
      <c r="R87" s="43"/>
      <c r="S87" s="40"/>
      <c r="T87" s="40"/>
      <c r="U87" s="17"/>
    </row>
    <row r="88" spans="1:21" x14ac:dyDescent="0.25">
      <c r="A88" s="17"/>
      <c r="B88" s="138"/>
      <c r="C88" s="139"/>
      <c r="D88" s="42"/>
      <c r="E88" s="140"/>
      <c r="F88" s="140"/>
      <c r="G88" s="9"/>
      <c r="H88" s="9"/>
      <c r="I88" s="9"/>
      <c r="J88" s="9"/>
      <c r="K88" s="9"/>
      <c r="L88" s="9"/>
      <c r="M88" s="9"/>
      <c r="N88" s="9"/>
      <c r="O88" s="9"/>
      <c r="P88" s="9"/>
      <c r="Q88" s="43"/>
      <c r="R88" s="43"/>
      <c r="S88" s="40"/>
      <c r="T88" s="40"/>
      <c r="U88" s="17"/>
    </row>
    <row r="89" spans="1:21" x14ac:dyDescent="0.25">
      <c r="A89" s="17"/>
      <c r="B89" s="138"/>
      <c r="C89" s="40"/>
      <c r="D89" s="40"/>
      <c r="E89" s="40"/>
      <c r="F89" s="145"/>
      <c r="G89" s="9"/>
      <c r="H89" s="9"/>
      <c r="I89" s="9"/>
      <c r="J89" s="9"/>
      <c r="K89" s="9"/>
      <c r="L89" s="9"/>
      <c r="M89" s="9"/>
      <c r="N89" s="9"/>
      <c r="O89" s="9"/>
      <c r="P89" s="9"/>
      <c r="Q89" s="43"/>
      <c r="R89" s="43"/>
      <c r="S89" s="40"/>
      <c r="T89" s="40"/>
      <c r="U89" s="17"/>
    </row>
    <row r="90" spans="1:21" x14ac:dyDescent="0.25">
      <c r="B90" s="149"/>
      <c r="C90" s="57"/>
      <c r="D90" s="57"/>
      <c r="E90" s="57"/>
      <c r="F90" s="58"/>
      <c r="G90" s="58"/>
      <c r="H90" s="58"/>
      <c r="I90" s="58"/>
      <c r="J90" s="58"/>
      <c r="K90" s="58"/>
      <c r="L90" s="58"/>
      <c r="M90" s="58"/>
      <c r="N90" s="58"/>
      <c r="O90" s="58"/>
      <c r="P90" s="61"/>
      <c r="Q90" s="57"/>
      <c r="R90" s="8"/>
      <c r="S90" s="57"/>
      <c r="T90" s="57"/>
    </row>
    <row r="91" spans="1:21" x14ac:dyDescent="0.25">
      <c r="B91" s="57"/>
      <c r="C91" s="57"/>
      <c r="D91" s="57"/>
      <c r="E91" s="57"/>
      <c r="F91" s="150"/>
      <c r="G91" s="61"/>
      <c r="H91" s="61"/>
      <c r="I91" s="61"/>
      <c r="J91" s="61"/>
      <c r="K91" s="61"/>
      <c r="L91" s="61"/>
      <c r="M91" s="61"/>
      <c r="N91" s="61"/>
      <c r="O91" s="61"/>
      <c r="P91" s="61"/>
      <c r="Q91" s="8"/>
      <c r="R91" s="8"/>
      <c r="S91" s="57"/>
      <c r="T91" s="57"/>
    </row>
    <row r="92" spans="1:21" x14ac:dyDescent="0.25">
      <c r="L92" s="61"/>
      <c r="M92" s="61"/>
      <c r="N92" s="61"/>
      <c r="O92" s="61"/>
      <c r="P92" s="61"/>
      <c r="Q92" s="8"/>
      <c r="R92" s="8"/>
      <c r="S92" s="57"/>
      <c r="T92" s="57"/>
    </row>
    <row r="93" spans="1:21" x14ac:dyDescent="0.25">
      <c r="L93" s="61"/>
      <c r="M93" s="61"/>
      <c r="N93" s="61"/>
      <c r="O93" s="61"/>
      <c r="P93" s="61"/>
      <c r="Q93" s="8"/>
      <c r="R93" s="8"/>
      <c r="S93" s="57"/>
      <c r="T93" s="57"/>
    </row>
    <row r="94" spans="1:21" x14ac:dyDescent="0.25">
      <c r="L94" s="64"/>
      <c r="M94" s="64"/>
      <c r="N94" s="64"/>
      <c r="O94" s="64"/>
      <c r="P94" s="61"/>
      <c r="Q94" s="8"/>
      <c r="R94" s="8"/>
      <c r="S94" s="57"/>
      <c r="T94" s="57"/>
    </row>
    <row r="95" spans="1:21" x14ac:dyDescent="0.25">
      <c r="B95" s="57"/>
      <c r="C95" s="57"/>
      <c r="D95" s="57"/>
      <c r="E95" s="57"/>
      <c r="F95" s="64"/>
      <c r="G95" s="61"/>
      <c r="H95" s="61"/>
      <c r="I95" s="61"/>
      <c r="J95" s="61"/>
      <c r="K95" s="61"/>
      <c r="L95" s="61"/>
      <c r="M95" s="61"/>
      <c r="N95" s="61"/>
      <c r="O95" s="61"/>
      <c r="P95" s="61"/>
      <c r="Q95" s="8"/>
      <c r="R95" s="8"/>
      <c r="S95" s="57"/>
      <c r="T95" s="57"/>
    </row>
    <row r="96" spans="1:21" x14ac:dyDescent="0.25">
      <c r="B96" s="57"/>
      <c r="C96" s="57"/>
      <c r="D96" s="57"/>
      <c r="E96" s="57"/>
      <c r="F96" s="64"/>
      <c r="G96" s="61"/>
      <c r="H96" s="61"/>
      <c r="I96" s="61"/>
      <c r="J96" s="61"/>
      <c r="K96" s="61"/>
      <c r="L96" s="61"/>
      <c r="M96" s="61"/>
      <c r="N96" s="61"/>
      <c r="O96" s="61"/>
      <c r="P96" s="61"/>
      <c r="Q96" s="8"/>
      <c r="R96" s="8"/>
      <c r="S96" s="57"/>
      <c r="T96" s="57"/>
    </row>
    <row r="97" spans="2:20" x14ac:dyDescent="0.25">
      <c r="B97" s="57"/>
      <c r="C97" s="57"/>
      <c r="D97" s="57"/>
      <c r="E97" s="57"/>
      <c r="F97" s="64"/>
      <c r="G97" s="61"/>
      <c r="H97" s="61"/>
      <c r="I97" s="61"/>
      <c r="J97" s="61"/>
      <c r="K97" s="61"/>
      <c r="L97" s="61"/>
      <c r="M97" s="61"/>
      <c r="N97" s="61"/>
      <c r="O97" s="61"/>
      <c r="P97" s="61"/>
      <c r="Q97" s="8"/>
      <c r="R97" s="8"/>
      <c r="S97" s="57"/>
      <c r="T97" s="57"/>
    </row>
    <row r="98" spans="2:20" x14ac:dyDescent="0.25">
      <c r="B98" s="57"/>
      <c r="C98" s="57"/>
      <c r="D98" s="57"/>
      <c r="E98" s="57"/>
      <c r="F98" s="63"/>
      <c r="G98" s="61"/>
      <c r="H98" s="61"/>
      <c r="I98" s="61"/>
      <c r="J98" s="61"/>
      <c r="K98" s="61"/>
      <c r="L98" s="61"/>
      <c r="M98" s="61"/>
      <c r="N98" s="61"/>
      <c r="O98" s="61"/>
      <c r="P98" s="61"/>
      <c r="Q98" s="8"/>
      <c r="R98" s="8"/>
      <c r="S98" s="57"/>
      <c r="T98" s="57"/>
    </row>
    <row r="99" spans="2:20" x14ac:dyDescent="0.25">
      <c r="B99" s="57"/>
      <c r="C99" s="57"/>
      <c r="D99" s="57"/>
      <c r="E99" s="57"/>
      <c r="F99" s="63"/>
      <c r="G99" s="61"/>
      <c r="H99" s="61"/>
      <c r="I99" s="61"/>
      <c r="J99" s="61"/>
      <c r="K99" s="61"/>
      <c r="L99" s="61"/>
      <c r="M99" s="61"/>
      <c r="N99" s="61"/>
      <c r="O99" s="61"/>
      <c r="P99" s="61"/>
      <c r="Q99" s="8"/>
      <c r="R99" s="8"/>
      <c r="S99" s="57"/>
      <c r="T99" s="57"/>
    </row>
    <row r="100" spans="2:20" x14ac:dyDescent="0.25">
      <c r="B100" s="57"/>
      <c r="C100" s="57"/>
      <c r="D100" s="57"/>
      <c r="E100" s="57"/>
      <c r="F100" s="63"/>
      <c r="G100" s="61"/>
      <c r="H100" s="61"/>
      <c r="I100" s="61"/>
      <c r="J100" s="61"/>
      <c r="K100" s="61"/>
      <c r="L100" s="61"/>
      <c r="M100" s="61"/>
      <c r="N100" s="61"/>
      <c r="O100" s="61"/>
      <c r="P100" s="61"/>
      <c r="Q100" s="8"/>
      <c r="R100" s="8"/>
      <c r="S100" s="57"/>
      <c r="T100" s="57"/>
    </row>
    <row r="101" spans="2:20" x14ac:dyDescent="0.25">
      <c r="B101" s="57"/>
      <c r="C101" s="57"/>
      <c r="D101" s="57"/>
      <c r="E101" s="57"/>
      <c r="F101" s="64"/>
      <c r="G101" s="61"/>
      <c r="H101" s="61"/>
      <c r="I101" s="61"/>
      <c r="J101" s="61"/>
      <c r="K101" s="61"/>
      <c r="L101" s="61"/>
      <c r="M101" s="61"/>
      <c r="N101" s="61"/>
      <c r="O101" s="61"/>
      <c r="P101" s="61"/>
      <c r="Q101" s="8"/>
      <c r="R101" s="8"/>
      <c r="S101" s="57"/>
      <c r="T101" s="57"/>
    </row>
    <row r="102" spans="2:20" x14ac:dyDescent="0.25">
      <c r="B102" s="57"/>
      <c r="C102" s="57"/>
      <c r="D102" s="57"/>
      <c r="E102" s="57"/>
      <c r="F102" s="64"/>
      <c r="G102" s="61"/>
      <c r="H102" s="61"/>
      <c r="I102" s="61"/>
      <c r="J102" s="61"/>
      <c r="K102" s="61"/>
      <c r="L102" s="61"/>
      <c r="M102" s="61"/>
      <c r="N102" s="61"/>
      <c r="O102" s="61"/>
      <c r="P102" s="61"/>
      <c r="Q102" s="8"/>
      <c r="R102" s="8"/>
      <c r="S102" s="57"/>
      <c r="T102" s="57"/>
    </row>
    <row r="103" spans="2:20" x14ac:dyDescent="0.25">
      <c r="B103" s="57"/>
      <c r="C103" s="57"/>
      <c r="D103" s="57"/>
      <c r="E103" s="57"/>
      <c r="F103" s="64"/>
      <c r="G103" s="61"/>
      <c r="H103" s="61"/>
      <c r="I103" s="61"/>
      <c r="J103" s="61"/>
      <c r="K103" s="61"/>
      <c r="L103" s="61"/>
      <c r="M103" s="61"/>
      <c r="N103" s="61"/>
      <c r="O103" s="61"/>
      <c r="P103" s="61"/>
      <c r="Q103" s="8"/>
      <c r="R103" s="8"/>
      <c r="S103" s="57"/>
      <c r="T103" s="57"/>
    </row>
    <row r="104" spans="2:20" x14ac:dyDescent="0.25">
      <c r="B104" s="57"/>
      <c r="C104" s="57"/>
      <c r="D104" s="57"/>
      <c r="E104" s="57"/>
      <c r="F104" s="59"/>
      <c r="G104" s="61"/>
      <c r="H104" s="61"/>
      <c r="I104" s="61"/>
      <c r="J104" s="61"/>
      <c r="K104" s="61"/>
      <c r="L104" s="61"/>
      <c r="M104" s="61"/>
      <c r="N104" s="61"/>
      <c r="O104" s="61"/>
      <c r="P104" s="61"/>
      <c r="Q104" s="8"/>
      <c r="R104" s="8"/>
      <c r="S104" s="57"/>
      <c r="T104" s="57"/>
    </row>
    <row r="105" spans="2:20" x14ac:dyDescent="0.25">
      <c r="B105" s="57"/>
      <c r="C105" s="57"/>
      <c r="D105" s="57"/>
      <c r="E105" s="57"/>
      <c r="F105" s="59"/>
      <c r="G105" s="61"/>
      <c r="H105" s="61"/>
      <c r="I105" s="61"/>
      <c r="J105" s="61"/>
      <c r="K105" s="61"/>
      <c r="L105" s="61"/>
      <c r="M105" s="61"/>
      <c r="N105" s="61"/>
      <c r="O105" s="61"/>
      <c r="P105" s="61"/>
      <c r="Q105" s="8"/>
      <c r="R105" s="8"/>
      <c r="S105" s="57"/>
      <c r="T105" s="57"/>
    </row>
    <row r="106" spans="2:20" x14ac:dyDescent="0.25">
      <c r="B106" s="57"/>
      <c r="C106" s="57"/>
      <c r="D106" s="57"/>
      <c r="E106" s="57"/>
      <c r="F106" s="64"/>
      <c r="G106" s="61"/>
      <c r="H106" s="61"/>
      <c r="I106" s="61"/>
      <c r="J106" s="61"/>
      <c r="K106" s="61"/>
      <c r="L106" s="61"/>
      <c r="M106" s="61"/>
      <c r="N106" s="61"/>
      <c r="O106" s="61"/>
      <c r="P106" s="61"/>
      <c r="Q106" s="8"/>
      <c r="R106" s="8"/>
      <c r="S106" s="57"/>
      <c r="T106" s="57"/>
    </row>
    <row r="107" spans="2:20" x14ac:dyDescent="0.25">
      <c r="B107" s="57"/>
      <c r="C107" s="57"/>
      <c r="D107" s="57"/>
      <c r="E107" s="57"/>
      <c r="F107" s="59"/>
      <c r="G107" s="61"/>
      <c r="H107" s="61"/>
      <c r="I107" s="61"/>
      <c r="J107" s="61"/>
      <c r="K107" s="61"/>
      <c r="L107" s="61"/>
      <c r="M107" s="61"/>
      <c r="N107" s="61"/>
      <c r="O107" s="61"/>
      <c r="P107" s="61"/>
      <c r="Q107" s="8"/>
      <c r="R107" s="8"/>
      <c r="S107" s="57"/>
      <c r="T107" s="57"/>
    </row>
    <row r="108" spans="2:20" x14ac:dyDescent="0.25">
      <c r="B108" s="57"/>
      <c r="C108" s="57"/>
      <c r="D108" s="57"/>
      <c r="E108" s="57"/>
      <c r="F108" s="59"/>
      <c r="G108" s="61"/>
      <c r="H108" s="61"/>
      <c r="I108" s="61"/>
      <c r="J108" s="61"/>
      <c r="K108" s="61"/>
      <c r="L108" s="61"/>
      <c r="M108" s="61"/>
      <c r="N108" s="61"/>
      <c r="O108" s="61"/>
      <c r="P108" s="61"/>
      <c r="Q108" s="8"/>
      <c r="R108" s="8"/>
      <c r="S108" s="57"/>
      <c r="T108" s="57"/>
    </row>
    <row r="109" spans="2:20" x14ac:dyDescent="0.25">
      <c r="B109" s="57"/>
      <c r="C109" s="57"/>
      <c r="D109" s="57"/>
      <c r="E109" s="57"/>
      <c r="F109" s="64"/>
      <c r="G109" s="61"/>
      <c r="H109" s="61"/>
      <c r="I109" s="61"/>
      <c r="J109" s="61"/>
      <c r="K109" s="61"/>
      <c r="L109" s="61"/>
      <c r="M109" s="61"/>
      <c r="N109" s="61"/>
      <c r="O109" s="61"/>
      <c r="P109" s="61"/>
      <c r="Q109" s="8"/>
      <c r="R109" s="8"/>
      <c r="S109" s="57"/>
      <c r="T109" s="57"/>
    </row>
    <row r="110" spans="2:20" x14ac:dyDescent="0.25">
      <c r="B110" s="57"/>
      <c r="C110" s="57"/>
      <c r="D110" s="57"/>
      <c r="E110" s="57"/>
      <c r="F110" s="59"/>
      <c r="G110" s="61"/>
      <c r="H110" s="61"/>
      <c r="I110" s="61"/>
      <c r="J110" s="61"/>
      <c r="K110" s="61"/>
      <c r="L110" s="61"/>
      <c r="M110" s="61"/>
      <c r="N110" s="61"/>
      <c r="O110" s="61"/>
      <c r="P110" s="61"/>
      <c r="Q110" s="8"/>
      <c r="R110" s="8"/>
      <c r="S110" s="57"/>
      <c r="T110" s="57"/>
    </row>
    <row r="111" spans="2:20" x14ac:dyDescent="0.25">
      <c r="B111" s="57"/>
      <c r="C111" s="57"/>
      <c r="D111" s="57"/>
      <c r="E111" s="57"/>
      <c r="F111" s="64"/>
      <c r="G111" s="61"/>
      <c r="H111" s="61"/>
      <c r="I111" s="61"/>
      <c r="J111" s="61"/>
      <c r="K111" s="61"/>
      <c r="L111" s="61"/>
      <c r="M111" s="61"/>
      <c r="N111" s="61"/>
      <c r="O111" s="61"/>
      <c r="P111" s="61"/>
      <c r="Q111" s="8"/>
      <c r="R111" s="8"/>
      <c r="S111" s="57"/>
      <c r="T111" s="57"/>
    </row>
    <row r="112" spans="2:20" x14ac:dyDescent="0.25">
      <c r="B112" s="57"/>
      <c r="C112" s="57"/>
      <c r="D112" s="57"/>
      <c r="E112" s="57"/>
      <c r="F112" s="57"/>
      <c r="G112" s="57"/>
      <c r="H112" s="57"/>
      <c r="I112" s="57"/>
      <c r="J112" s="57"/>
      <c r="K112" s="57"/>
      <c r="L112" s="57"/>
      <c r="M112" s="57"/>
      <c r="N112" s="57"/>
      <c r="O112" s="57"/>
      <c r="P112" s="57"/>
      <c r="Q112" s="57"/>
      <c r="R112" s="62"/>
      <c r="S112" s="57"/>
      <c r="T112" s="57"/>
    </row>
    <row r="113" spans="2:20" x14ac:dyDescent="0.25">
      <c r="B113" s="57"/>
      <c r="C113" s="57"/>
      <c r="D113" s="57"/>
      <c r="E113" s="57"/>
      <c r="F113" s="57"/>
      <c r="G113" s="57"/>
      <c r="H113" s="57"/>
      <c r="I113" s="57"/>
      <c r="J113" s="57"/>
      <c r="K113" s="57"/>
      <c r="L113" s="57"/>
      <c r="M113" s="57"/>
      <c r="N113" s="58"/>
      <c r="O113" s="58"/>
      <c r="P113" s="58"/>
      <c r="Q113" s="58"/>
      <c r="R113" s="58"/>
      <c r="S113" s="57"/>
      <c r="T113" s="57"/>
    </row>
    <row r="114" spans="2:20" x14ac:dyDescent="0.25">
      <c r="B114" s="57"/>
      <c r="C114" s="57"/>
      <c r="D114" s="57"/>
      <c r="E114" s="57"/>
      <c r="F114" s="57"/>
      <c r="G114" s="57"/>
      <c r="H114" s="57"/>
      <c r="I114" s="57"/>
      <c r="J114" s="57"/>
      <c r="K114" s="57"/>
      <c r="L114" s="57"/>
      <c r="M114" s="57"/>
      <c r="N114" s="57"/>
      <c r="O114" s="57"/>
      <c r="P114" s="57"/>
      <c r="Q114" s="57"/>
      <c r="R114" s="57"/>
      <c r="S114" s="57"/>
      <c r="T114" s="57"/>
    </row>
    <row r="115" spans="2:20" x14ac:dyDescent="0.25">
      <c r="B115" s="57"/>
      <c r="C115" s="57"/>
      <c r="D115" s="57"/>
      <c r="E115" s="57"/>
      <c r="F115" s="57"/>
      <c r="G115" s="57"/>
      <c r="H115" s="57"/>
      <c r="I115" s="57"/>
      <c r="J115" s="57"/>
      <c r="K115" s="57"/>
      <c r="L115" s="57"/>
      <c r="M115" s="57"/>
      <c r="N115" s="57"/>
      <c r="O115" s="57"/>
      <c r="P115" s="57"/>
      <c r="Q115" s="57"/>
      <c r="R115" s="57"/>
      <c r="S115" s="57"/>
      <c r="T115" s="57"/>
    </row>
  </sheetData>
  <sheetProtection algorithmName="SHA-512" hashValue="LKBbIfRDYopUUEagMBzuYDJmx2D+kHr58PqlPENDagBJbs65jKtHhTi7zfu06WN4mHMYitoizWt9vwndQoZUBA==" saltValue="Z5qtd1bK2fEj7wAJdQUkew==" spinCount="100000" sheet="1" objects="1" scenarios="1" selectLockedCells="1"/>
  <mergeCells count="7">
    <mergeCell ref="N3:Q3"/>
    <mergeCell ref="N4:Q4"/>
    <mergeCell ref="N5:Q5"/>
    <mergeCell ref="L2:M2"/>
    <mergeCell ref="L3:M3"/>
    <mergeCell ref="L4:M4"/>
    <mergeCell ref="L5:M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4"/>
  <sheetViews>
    <sheetView showGridLines="0" tabSelected="1" topLeftCell="A133" zoomScaleNormal="100" workbookViewId="0">
      <selection activeCell="L185" sqref="L185"/>
    </sheetView>
  </sheetViews>
  <sheetFormatPr defaultRowHeight="15" x14ac:dyDescent="0.25"/>
  <cols>
    <col min="1" max="2" width="9.140625" style="56"/>
    <col min="3" max="3" width="39" style="56" customWidth="1"/>
    <col min="4" max="4" width="9" style="56" customWidth="1"/>
    <col min="5" max="6" width="9.140625" style="56"/>
    <col min="7" max="7" width="21.5703125" style="56" customWidth="1"/>
    <col min="8" max="8" width="11.28515625" style="56" customWidth="1"/>
    <col min="9" max="9" width="33.85546875" style="56" customWidth="1"/>
    <col min="10" max="12" width="9.140625" style="56"/>
    <col min="13" max="13" width="17" style="56" customWidth="1"/>
    <col min="14" max="16384" width="9.140625" style="56"/>
  </cols>
  <sheetData>
    <row r="1" spans="1:18" x14ac:dyDescent="0.25">
      <c r="A1" s="17"/>
      <c r="B1" s="17"/>
      <c r="C1" s="17"/>
      <c r="D1" s="17"/>
      <c r="E1" s="17"/>
      <c r="F1" s="17"/>
      <c r="G1" s="17"/>
      <c r="H1" s="17"/>
      <c r="I1" s="17"/>
      <c r="J1" s="17"/>
      <c r="K1" s="17"/>
      <c r="L1" s="17"/>
      <c r="M1" s="17"/>
      <c r="N1" s="17"/>
      <c r="O1" s="17"/>
      <c r="P1" s="17"/>
      <c r="Q1" s="17"/>
      <c r="R1" s="17"/>
    </row>
    <row r="2" spans="1:18" x14ac:dyDescent="0.25">
      <c r="A2" s="17"/>
      <c r="B2" s="17"/>
      <c r="C2" s="17"/>
      <c r="D2" s="17"/>
      <c r="E2" s="17"/>
      <c r="F2" s="17"/>
      <c r="G2" s="17"/>
      <c r="H2" s="17"/>
      <c r="I2" s="17"/>
      <c r="J2" s="17"/>
      <c r="K2" s="17"/>
      <c r="L2" s="17"/>
      <c r="M2" s="17"/>
      <c r="N2" s="17"/>
      <c r="O2" s="17"/>
      <c r="P2" s="17"/>
      <c r="Q2" s="17"/>
      <c r="R2" s="17"/>
    </row>
    <row r="3" spans="1:18" ht="18.75" x14ac:dyDescent="0.3">
      <c r="A3" s="17"/>
      <c r="B3" s="17"/>
      <c r="C3" s="18" t="s">
        <v>158</v>
      </c>
      <c r="D3" s="18"/>
      <c r="E3" s="18"/>
      <c r="F3" s="18"/>
      <c r="G3" s="18"/>
      <c r="H3" s="17"/>
      <c r="I3" s="17"/>
      <c r="J3" s="17"/>
      <c r="K3" s="17"/>
      <c r="L3" s="17"/>
      <c r="M3" s="17"/>
      <c r="N3" s="17"/>
      <c r="O3" s="17"/>
      <c r="P3" s="17"/>
      <c r="Q3" s="17"/>
      <c r="R3" s="17"/>
    </row>
    <row r="4" spans="1:18" x14ac:dyDescent="0.25">
      <c r="A4" s="17"/>
      <c r="B4" s="17"/>
      <c r="C4" s="17"/>
      <c r="D4" s="17"/>
      <c r="E4" s="17"/>
      <c r="F4" s="17"/>
      <c r="G4" s="17"/>
      <c r="H4" s="17"/>
      <c r="I4" s="17"/>
      <c r="J4" s="17"/>
      <c r="K4" s="17"/>
      <c r="L4" s="17"/>
      <c r="M4" s="17"/>
      <c r="N4" s="17"/>
      <c r="O4" s="17"/>
      <c r="P4" s="17"/>
      <c r="Q4" s="17"/>
      <c r="R4" s="17"/>
    </row>
    <row r="5" spans="1:18" x14ac:dyDescent="0.25">
      <c r="A5" s="17"/>
      <c r="B5" s="17"/>
      <c r="C5" s="17" t="s">
        <v>0</v>
      </c>
      <c r="D5" s="17"/>
      <c r="E5" s="17"/>
      <c r="F5" s="17"/>
      <c r="G5" s="17"/>
      <c r="H5" s="17"/>
      <c r="I5" s="17"/>
      <c r="J5" s="17"/>
      <c r="K5" s="17"/>
      <c r="L5" s="17"/>
      <c r="M5" s="17"/>
      <c r="N5" s="17"/>
      <c r="O5" s="17"/>
      <c r="P5" s="17"/>
      <c r="Q5" s="17"/>
      <c r="R5" s="17"/>
    </row>
    <row r="6" spans="1:18" x14ac:dyDescent="0.25">
      <c r="A6" s="17"/>
      <c r="B6" s="17"/>
      <c r="C6" s="17"/>
      <c r="D6" s="17"/>
      <c r="E6" s="17"/>
      <c r="F6" s="17"/>
      <c r="G6" s="17"/>
      <c r="H6" s="17"/>
      <c r="I6" s="17"/>
      <c r="J6" s="17"/>
      <c r="K6" s="17"/>
      <c r="L6" s="17"/>
      <c r="M6" s="17"/>
      <c r="N6" s="17"/>
      <c r="O6" s="17"/>
      <c r="P6" s="17"/>
      <c r="Q6" s="17"/>
      <c r="R6" s="17"/>
    </row>
    <row r="7" spans="1:18" x14ac:dyDescent="0.25">
      <c r="A7" s="17"/>
      <c r="B7" s="17"/>
      <c r="C7" s="17"/>
      <c r="D7" s="17"/>
      <c r="E7" s="17"/>
      <c r="F7" s="17"/>
      <c r="G7" s="17"/>
      <c r="H7" s="17"/>
      <c r="I7" s="17"/>
      <c r="J7" s="17"/>
      <c r="K7" s="17"/>
      <c r="L7" s="17"/>
      <c r="M7" s="17"/>
      <c r="N7" s="17"/>
      <c r="O7" s="17"/>
      <c r="P7" s="17"/>
      <c r="Q7" s="17"/>
      <c r="R7" s="17"/>
    </row>
    <row r="8" spans="1:18" x14ac:dyDescent="0.25">
      <c r="A8" s="17"/>
      <c r="B8" s="17"/>
      <c r="C8" s="17"/>
      <c r="D8" s="17"/>
      <c r="E8" s="17"/>
      <c r="F8" s="17"/>
      <c r="G8" s="17"/>
      <c r="H8" s="17"/>
      <c r="I8" s="17"/>
      <c r="J8" s="17"/>
      <c r="K8" s="17"/>
      <c r="L8" s="17"/>
      <c r="M8" s="17"/>
      <c r="N8" s="17"/>
      <c r="O8" s="17"/>
      <c r="P8" s="17"/>
      <c r="Q8" s="17"/>
      <c r="R8" s="17"/>
    </row>
    <row r="9" spans="1:18" ht="18.75" x14ac:dyDescent="0.3">
      <c r="A9" s="17"/>
      <c r="B9" s="29">
        <v>7</v>
      </c>
      <c r="C9" s="30" t="s">
        <v>106</v>
      </c>
      <c r="D9" s="17"/>
      <c r="E9" s="17"/>
      <c r="F9" s="17"/>
      <c r="G9" s="17"/>
      <c r="H9" s="17"/>
      <c r="I9" s="17"/>
      <c r="J9" s="17"/>
      <c r="K9" s="17"/>
      <c r="L9" s="17"/>
      <c r="M9" s="17"/>
      <c r="N9" s="17"/>
      <c r="O9" s="17"/>
      <c r="P9" s="17"/>
      <c r="Q9" s="17"/>
      <c r="R9" s="17"/>
    </row>
    <row r="10" spans="1:18" x14ac:dyDescent="0.25">
      <c r="A10" s="17"/>
      <c r="B10" s="31" t="s">
        <v>98</v>
      </c>
      <c r="C10" s="32" t="s">
        <v>99</v>
      </c>
      <c r="D10" s="33"/>
      <c r="E10" s="19"/>
      <c r="F10" s="17"/>
      <c r="G10" s="17"/>
      <c r="H10" s="17"/>
      <c r="I10" s="17"/>
      <c r="J10" s="17"/>
      <c r="K10" s="17"/>
      <c r="L10" s="17"/>
      <c r="M10" s="17"/>
      <c r="N10" s="17"/>
      <c r="O10" s="17"/>
      <c r="P10" s="17"/>
      <c r="Q10" s="17"/>
      <c r="R10" s="17"/>
    </row>
    <row r="11" spans="1:18" x14ac:dyDescent="0.25">
      <c r="A11" s="17"/>
      <c r="B11" s="53"/>
      <c r="C11" s="53"/>
      <c r="D11" s="53"/>
      <c r="E11" s="53"/>
      <c r="F11" s="53"/>
      <c r="G11" s="17"/>
      <c r="H11" s="17"/>
      <c r="I11" s="17"/>
      <c r="J11" s="17"/>
      <c r="K11" s="17"/>
      <c r="L11" s="17"/>
      <c r="M11" s="17"/>
      <c r="N11" s="17"/>
      <c r="O11" s="17"/>
      <c r="P11" s="17"/>
      <c r="Q11" s="17"/>
      <c r="R11" s="17"/>
    </row>
    <row r="12" spans="1:18" ht="22.5" x14ac:dyDescent="0.25">
      <c r="A12" s="17"/>
      <c r="B12" s="53"/>
      <c r="C12" s="67" t="s">
        <v>143</v>
      </c>
      <c r="D12" s="68" t="s">
        <v>103</v>
      </c>
      <c r="E12" s="69" t="s">
        <v>80</v>
      </c>
      <c r="F12" s="69"/>
      <c r="G12" s="70" t="s">
        <v>19</v>
      </c>
      <c r="H12" s="17"/>
      <c r="I12" s="17"/>
      <c r="J12" s="17"/>
      <c r="K12" s="17"/>
      <c r="L12" s="17"/>
      <c r="M12" s="17"/>
      <c r="N12" s="17"/>
      <c r="O12" s="17"/>
      <c r="P12" s="17"/>
      <c r="Q12" s="17"/>
      <c r="R12" s="17"/>
    </row>
    <row r="13" spans="1:18" x14ac:dyDescent="0.25">
      <c r="A13" s="17"/>
      <c r="B13" s="53"/>
      <c r="C13" s="71" t="s">
        <v>100</v>
      </c>
      <c r="D13" s="72"/>
      <c r="E13" s="53"/>
      <c r="F13" s="53"/>
      <c r="G13" s="17"/>
      <c r="H13" s="17"/>
      <c r="I13" s="17"/>
      <c r="J13" s="17"/>
      <c r="K13" s="17"/>
      <c r="L13" s="17"/>
      <c r="M13" s="17"/>
      <c r="N13" s="17"/>
      <c r="O13" s="17"/>
      <c r="P13" s="17"/>
      <c r="Q13" s="17"/>
      <c r="R13" s="17"/>
    </row>
    <row r="14" spans="1:18" x14ac:dyDescent="0.25">
      <c r="A14" s="17"/>
      <c r="B14" s="53"/>
      <c r="C14" s="71" t="s">
        <v>77</v>
      </c>
      <c r="D14" s="73">
        <f>18*9*10</f>
        <v>1620</v>
      </c>
      <c r="E14" s="65">
        <v>0</v>
      </c>
      <c r="F14" s="74"/>
      <c r="G14" s="75">
        <f>D14*E14</f>
        <v>0</v>
      </c>
      <c r="H14" s="17"/>
      <c r="I14" s="17"/>
      <c r="J14" s="17"/>
      <c r="K14" s="17"/>
      <c r="L14" s="17"/>
      <c r="M14" s="17"/>
      <c r="N14" s="17"/>
      <c r="O14" s="17"/>
      <c r="P14" s="17"/>
      <c r="Q14" s="17"/>
      <c r="R14" s="17"/>
    </row>
    <row r="15" spans="1:18" x14ac:dyDescent="0.25">
      <c r="A15" s="17"/>
      <c r="B15" s="53"/>
      <c r="C15" s="71" t="s">
        <v>72</v>
      </c>
      <c r="D15" s="76"/>
      <c r="E15" s="53"/>
      <c r="F15" s="53"/>
      <c r="G15" s="17"/>
      <c r="H15" s="17"/>
      <c r="I15" s="17"/>
      <c r="J15" s="17"/>
      <c r="K15" s="17"/>
      <c r="L15" s="17"/>
      <c r="M15" s="17"/>
      <c r="N15" s="17"/>
      <c r="O15" s="17"/>
      <c r="P15" s="17"/>
      <c r="Q15" s="17"/>
      <c r="R15" s="17"/>
    </row>
    <row r="16" spans="1:18" x14ac:dyDescent="0.25">
      <c r="A16" s="17"/>
      <c r="B16" s="53"/>
      <c r="C16" s="71" t="s">
        <v>73</v>
      </c>
      <c r="D16" s="76"/>
      <c r="E16" s="53"/>
      <c r="F16" s="53"/>
      <c r="G16" s="17"/>
      <c r="H16" s="17"/>
      <c r="I16" s="17"/>
      <c r="J16" s="17"/>
      <c r="K16" s="17"/>
      <c r="L16" s="17"/>
      <c r="M16" s="17"/>
      <c r="N16" s="17"/>
      <c r="O16" s="17"/>
      <c r="P16" s="17"/>
      <c r="Q16" s="17"/>
      <c r="R16" s="17"/>
    </row>
    <row r="17" spans="1:18" x14ac:dyDescent="0.25">
      <c r="A17" s="17"/>
      <c r="B17" s="53"/>
      <c r="C17" s="71" t="s">
        <v>74</v>
      </c>
      <c r="D17" s="76"/>
      <c r="E17" s="53"/>
      <c r="F17" s="53"/>
      <c r="G17" s="17"/>
      <c r="H17" s="17"/>
      <c r="I17" s="17"/>
      <c r="J17" s="17"/>
      <c r="K17" s="17"/>
      <c r="L17" s="17"/>
      <c r="M17" s="17"/>
      <c r="N17" s="17"/>
      <c r="O17" s="17"/>
      <c r="P17" s="17"/>
      <c r="Q17" s="17"/>
      <c r="R17" s="17"/>
    </row>
    <row r="18" spans="1:18" x14ac:dyDescent="0.25">
      <c r="A18" s="17"/>
      <c r="B18" s="53"/>
      <c r="C18" s="71" t="s">
        <v>75</v>
      </c>
      <c r="D18" s="76"/>
      <c r="E18" s="53"/>
      <c r="F18" s="53"/>
      <c r="G18" s="17"/>
      <c r="H18" s="17"/>
      <c r="I18" s="17"/>
      <c r="J18" s="17"/>
      <c r="K18" s="17"/>
      <c r="L18" s="17"/>
      <c r="M18" s="17"/>
      <c r="N18" s="17"/>
      <c r="O18" s="17"/>
      <c r="P18" s="17"/>
      <c r="Q18" s="17"/>
      <c r="R18" s="17"/>
    </row>
    <row r="19" spans="1:18" ht="22.5" x14ac:dyDescent="0.25">
      <c r="A19" s="17"/>
      <c r="B19" s="53"/>
      <c r="C19" s="71" t="s">
        <v>76</v>
      </c>
      <c r="D19" s="76"/>
      <c r="E19" s="53"/>
      <c r="F19" s="53"/>
      <c r="G19" s="17"/>
      <c r="H19" s="17"/>
      <c r="I19" s="17"/>
      <c r="J19" s="17"/>
      <c r="K19" s="17"/>
      <c r="L19" s="17"/>
      <c r="M19" s="17"/>
      <c r="N19" s="17"/>
      <c r="O19" s="17"/>
      <c r="P19" s="17"/>
      <c r="Q19" s="17"/>
      <c r="R19" s="17"/>
    </row>
    <row r="20" spans="1:18" x14ac:dyDescent="0.25">
      <c r="A20" s="17"/>
      <c r="B20" s="53"/>
      <c r="C20" s="71" t="s">
        <v>105</v>
      </c>
      <c r="D20" s="76"/>
      <c r="E20" s="53"/>
      <c r="F20" s="53"/>
      <c r="G20" s="17"/>
      <c r="H20" s="17"/>
      <c r="I20" s="17"/>
      <c r="J20" s="17"/>
      <c r="K20" s="17"/>
      <c r="L20" s="17"/>
      <c r="M20" s="17"/>
      <c r="N20" s="17"/>
      <c r="O20" s="17"/>
      <c r="P20" s="17"/>
      <c r="Q20" s="17"/>
      <c r="R20" s="17"/>
    </row>
    <row r="21" spans="1:18" x14ac:dyDescent="0.25">
      <c r="A21" s="17"/>
      <c r="B21" s="53"/>
      <c r="C21" s="71" t="s">
        <v>104</v>
      </c>
      <c r="D21" s="73">
        <f>20*9*10</f>
        <v>1800</v>
      </c>
      <c r="E21" s="53"/>
      <c r="F21" s="74"/>
      <c r="G21" s="17"/>
      <c r="H21" s="17"/>
      <c r="I21" s="17"/>
      <c r="J21" s="17"/>
      <c r="K21" s="17"/>
      <c r="L21" s="17"/>
      <c r="M21" s="17"/>
      <c r="N21" s="17"/>
      <c r="O21" s="17"/>
      <c r="P21" s="17"/>
      <c r="Q21" s="17"/>
      <c r="R21" s="17"/>
    </row>
    <row r="22" spans="1:18" x14ac:dyDescent="0.25">
      <c r="A22" s="17"/>
      <c r="B22" s="53"/>
      <c r="C22" s="77" t="s">
        <v>101</v>
      </c>
      <c r="D22" s="78">
        <f>SUM(D13:D21)</f>
        <v>3420</v>
      </c>
      <c r="E22" s="53"/>
      <c r="F22" s="53"/>
      <c r="G22" s="79">
        <f>SUM(G13:G21)</f>
        <v>0</v>
      </c>
      <c r="H22" s="17"/>
      <c r="I22" s="17"/>
      <c r="J22" s="17"/>
      <c r="K22" s="17"/>
      <c r="L22" s="17"/>
      <c r="M22" s="17"/>
      <c r="N22" s="17"/>
      <c r="O22" s="17"/>
      <c r="P22" s="17"/>
      <c r="Q22" s="17"/>
      <c r="R22" s="17"/>
    </row>
    <row r="23" spans="1:18" x14ac:dyDescent="0.25">
      <c r="A23" s="17"/>
      <c r="B23" s="53"/>
      <c r="C23" s="77"/>
      <c r="D23" s="78"/>
      <c r="E23" s="53"/>
      <c r="F23" s="53"/>
      <c r="G23" s="80"/>
      <c r="H23" s="17"/>
      <c r="I23" s="17"/>
      <c r="J23" s="17"/>
      <c r="K23" s="17"/>
      <c r="L23" s="17"/>
      <c r="M23" s="17"/>
      <c r="N23" s="17"/>
      <c r="O23" s="17"/>
      <c r="P23" s="17"/>
      <c r="Q23" s="17"/>
      <c r="R23" s="17"/>
    </row>
    <row r="24" spans="1:18" x14ac:dyDescent="0.25">
      <c r="A24" s="17"/>
      <c r="B24" s="53"/>
      <c r="C24" s="71" t="s">
        <v>102</v>
      </c>
      <c r="D24" s="17"/>
      <c r="E24" s="53"/>
      <c r="F24" s="73"/>
      <c r="G24" s="75">
        <f>1920*9*10</f>
        <v>172800</v>
      </c>
      <c r="H24" s="17"/>
      <c r="I24" s="17"/>
      <c r="J24" s="17"/>
      <c r="K24" s="17"/>
      <c r="L24" s="17"/>
      <c r="M24" s="17"/>
      <c r="N24" s="17"/>
      <c r="O24" s="17"/>
      <c r="P24" s="17"/>
      <c r="Q24" s="17"/>
      <c r="R24" s="17"/>
    </row>
    <row r="25" spans="1:18" x14ac:dyDescent="0.25">
      <c r="A25" s="17"/>
      <c r="B25" s="53"/>
      <c r="C25" s="71"/>
      <c r="D25" s="17"/>
      <c r="E25" s="53"/>
      <c r="F25" s="73"/>
      <c r="G25" s="54"/>
      <c r="H25" s="17"/>
      <c r="I25" s="17"/>
      <c r="J25" s="17"/>
      <c r="K25" s="17"/>
      <c r="L25" s="17"/>
      <c r="M25" s="17"/>
      <c r="N25" s="17"/>
      <c r="O25" s="17"/>
      <c r="P25" s="17"/>
      <c r="Q25" s="17"/>
      <c r="R25" s="17"/>
    </row>
    <row r="26" spans="1:18" x14ac:dyDescent="0.25">
      <c r="A26" s="17"/>
      <c r="B26" s="53"/>
      <c r="C26" s="71" t="s">
        <v>109</v>
      </c>
      <c r="D26" s="17"/>
      <c r="E26" s="53"/>
      <c r="F26" s="73"/>
      <c r="G26" s="79">
        <f>G22+G24</f>
        <v>172800</v>
      </c>
      <c r="H26" s="17"/>
      <c r="I26" s="17"/>
      <c r="J26" s="17"/>
      <c r="K26" s="17"/>
      <c r="L26" s="17"/>
      <c r="M26" s="17"/>
      <c r="N26" s="17"/>
      <c r="O26" s="17"/>
      <c r="P26" s="17"/>
      <c r="Q26" s="17"/>
      <c r="R26" s="17"/>
    </row>
    <row r="27" spans="1:18" x14ac:dyDescent="0.25">
      <c r="A27" s="40"/>
      <c r="B27" s="40"/>
      <c r="C27" s="81"/>
      <c r="D27" s="82"/>
      <c r="E27" s="40"/>
      <c r="F27" s="53"/>
      <c r="G27" s="17"/>
      <c r="H27" s="17"/>
      <c r="I27" s="17"/>
      <c r="J27" s="17"/>
      <c r="K27" s="17"/>
      <c r="L27" s="17"/>
      <c r="M27" s="17"/>
      <c r="N27" s="17"/>
      <c r="O27" s="17"/>
      <c r="P27" s="17"/>
      <c r="Q27" s="17"/>
      <c r="R27" s="17"/>
    </row>
    <row r="28" spans="1:18" x14ac:dyDescent="0.25">
      <c r="A28" s="40"/>
      <c r="B28" s="31" t="s">
        <v>107</v>
      </c>
      <c r="C28" s="32" t="s">
        <v>108</v>
      </c>
      <c r="D28" s="33"/>
      <c r="E28" s="19"/>
      <c r="F28" s="17"/>
      <c r="G28" s="17"/>
      <c r="H28" s="19"/>
      <c r="I28" s="19"/>
      <c r="J28" s="19"/>
      <c r="K28" s="17"/>
      <c r="L28" s="17"/>
      <c r="M28" s="17"/>
      <c r="N28" s="17"/>
      <c r="O28" s="17"/>
      <c r="P28" s="17"/>
      <c r="Q28" s="17"/>
      <c r="R28" s="17"/>
    </row>
    <row r="29" spans="1:18" x14ac:dyDescent="0.25">
      <c r="A29" s="40"/>
      <c r="B29" s="53"/>
      <c r="C29" s="53"/>
      <c r="D29" s="53"/>
      <c r="E29" s="53"/>
      <c r="F29" s="53"/>
      <c r="G29" s="17"/>
      <c r="H29" s="19"/>
      <c r="I29" s="19"/>
      <c r="J29" s="19"/>
      <c r="K29" s="17"/>
      <c r="L29" s="17"/>
      <c r="M29" s="17"/>
      <c r="N29" s="17"/>
      <c r="O29" s="17"/>
      <c r="P29" s="17"/>
      <c r="Q29" s="17"/>
      <c r="R29" s="17"/>
    </row>
    <row r="30" spans="1:18" ht="22.5" x14ac:dyDescent="0.25">
      <c r="A30" s="19"/>
      <c r="B30" s="53"/>
      <c r="C30" s="83" t="s">
        <v>156</v>
      </c>
      <c r="D30" s="84" t="s">
        <v>103</v>
      </c>
      <c r="E30" s="85" t="s">
        <v>80</v>
      </c>
      <c r="F30" s="85"/>
      <c r="G30" s="86" t="s">
        <v>19</v>
      </c>
      <c r="H30" s="87"/>
      <c r="I30" s="83" t="s">
        <v>110</v>
      </c>
      <c r="J30" s="84" t="s">
        <v>103</v>
      </c>
      <c r="K30" s="85" t="s">
        <v>80</v>
      </c>
      <c r="L30" s="85"/>
      <c r="M30" s="86" t="s">
        <v>19</v>
      </c>
      <c r="N30" s="17"/>
      <c r="O30" s="17"/>
      <c r="P30" s="17"/>
      <c r="Q30" s="17"/>
      <c r="R30" s="17"/>
    </row>
    <row r="31" spans="1:18" x14ac:dyDescent="0.25">
      <c r="A31" s="17"/>
      <c r="B31" s="53"/>
      <c r="C31" s="71" t="s">
        <v>100</v>
      </c>
      <c r="D31" s="73">
        <f>20*9</f>
        <v>180</v>
      </c>
      <c r="E31" s="65">
        <v>0</v>
      </c>
      <c r="F31" s="53"/>
      <c r="G31" s="75">
        <f t="shared" ref="G31:G38" si="0">D31*E31</f>
        <v>0</v>
      </c>
      <c r="H31" s="19"/>
      <c r="I31" s="71" t="s">
        <v>100</v>
      </c>
      <c r="J31" s="73">
        <f>12*9*8</f>
        <v>864</v>
      </c>
      <c r="K31" s="65">
        <v>0</v>
      </c>
      <c r="L31" s="53"/>
      <c r="M31" s="75">
        <f t="shared" ref="M31:M38" si="1">J31*K31</f>
        <v>0</v>
      </c>
      <c r="N31" s="17"/>
      <c r="O31" s="17"/>
      <c r="P31" s="17"/>
      <c r="Q31" s="17"/>
      <c r="R31" s="17"/>
    </row>
    <row r="32" spans="1:18" x14ac:dyDescent="0.25">
      <c r="A32" s="17"/>
      <c r="B32" s="53"/>
      <c r="C32" s="71" t="s">
        <v>77</v>
      </c>
      <c r="D32" s="73">
        <f>20*9</f>
        <v>180</v>
      </c>
      <c r="E32" s="65">
        <v>0</v>
      </c>
      <c r="F32" s="74"/>
      <c r="G32" s="75">
        <f t="shared" si="0"/>
        <v>0</v>
      </c>
      <c r="H32" s="17"/>
      <c r="I32" s="71" t="s">
        <v>77</v>
      </c>
      <c r="J32" s="73"/>
      <c r="K32" s="74"/>
      <c r="L32" s="74"/>
      <c r="M32" s="54"/>
      <c r="N32" s="17"/>
      <c r="O32" s="17"/>
      <c r="P32" s="17"/>
      <c r="Q32" s="17"/>
      <c r="R32" s="17"/>
    </row>
    <row r="33" spans="1:18" x14ac:dyDescent="0.25">
      <c r="A33" s="17"/>
      <c r="B33" s="53"/>
      <c r="C33" s="71" t="s">
        <v>72</v>
      </c>
      <c r="D33" s="88">
        <f>20*9</f>
        <v>180</v>
      </c>
      <c r="E33" s="65">
        <v>0</v>
      </c>
      <c r="F33" s="53"/>
      <c r="G33" s="75">
        <f t="shared" si="0"/>
        <v>0</v>
      </c>
      <c r="H33" s="17"/>
      <c r="I33" s="71" t="s">
        <v>72</v>
      </c>
      <c r="J33" s="88">
        <f>10*9*8</f>
        <v>720</v>
      </c>
      <c r="K33" s="65">
        <v>0</v>
      </c>
      <c r="L33" s="53"/>
      <c r="M33" s="75">
        <f t="shared" si="1"/>
        <v>0</v>
      </c>
      <c r="N33" s="17"/>
      <c r="O33" s="17"/>
      <c r="P33" s="17"/>
      <c r="Q33" s="17"/>
      <c r="R33" s="17"/>
    </row>
    <row r="34" spans="1:18" x14ac:dyDescent="0.25">
      <c r="A34" s="17"/>
      <c r="B34" s="53"/>
      <c r="C34" s="71" t="s">
        <v>73</v>
      </c>
      <c r="D34" s="88">
        <f>15*9</f>
        <v>135</v>
      </c>
      <c r="E34" s="65">
        <v>0</v>
      </c>
      <c r="F34" s="53"/>
      <c r="G34" s="75">
        <f t="shared" si="0"/>
        <v>0</v>
      </c>
      <c r="H34" s="17"/>
      <c r="I34" s="71" t="s">
        <v>73</v>
      </c>
      <c r="J34" s="88">
        <f>8*9*8</f>
        <v>576</v>
      </c>
      <c r="K34" s="65">
        <v>0</v>
      </c>
      <c r="L34" s="53"/>
      <c r="M34" s="75">
        <f t="shared" si="1"/>
        <v>0</v>
      </c>
      <c r="N34" s="17"/>
      <c r="O34" s="17"/>
      <c r="P34" s="17"/>
      <c r="Q34" s="17"/>
      <c r="R34" s="17"/>
    </row>
    <row r="35" spans="1:18" x14ac:dyDescent="0.25">
      <c r="A35" s="17"/>
      <c r="B35" s="53"/>
      <c r="C35" s="71" t="s">
        <v>74</v>
      </c>
      <c r="D35" s="88">
        <f>15*9</f>
        <v>135</v>
      </c>
      <c r="E35" s="65">
        <v>0</v>
      </c>
      <c r="F35" s="53"/>
      <c r="G35" s="75">
        <f t="shared" si="0"/>
        <v>0</v>
      </c>
      <c r="H35" s="17"/>
      <c r="I35" s="71" t="s">
        <v>74</v>
      </c>
      <c r="J35" s="89"/>
      <c r="K35" s="74"/>
      <c r="L35" s="40"/>
      <c r="M35" s="54"/>
      <c r="N35" s="17"/>
      <c r="O35" s="17"/>
      <c r="P35" s="17"/>
      <c r="Q35" s="17"/>
      <c r="R35" s="17"/>
    </row>
    <row r="36" spans="1:18" x14ac:dyDescent="0.25">
      <c r="A36" s="17"/>
      <c r="B36" s="53"/>
      <c r="C36" s="71" t="s">
        <v>75</v>
      </c>
      <c r="D36" s="88">
        <f>10*9</f>
        <v>90</v>
      </c>
      <c r="E36" s="65">
        <v>0</v>
      </c>
      <c r="F36" s="53"/>
      <c r="G36" s="75">
        <f t="shared" si="0"/>
        <v>0</v>
      </c>
      <c r="H36" s="17"/>
      <c r="I36" s="71" t="s">
        <v>75</v>
      </c>
      <c r="J36" s="88">
        <f>10*9*8</f>
        <v>720</v>
      </c>
      <c r="K36" s="65">
        <v>0</v>
      </c>
      <c r="L36" s="53"/>
      <c r="M36" s="75">
        <f t="shared" si="1"/>
        <v>0</v>
      </c>
      <c r="N36" s="17"/>
      <c r="O36" s="17"/>
      <c r="P36" s="17"/>
      <c r="Q36" s="17"/>
      <c r="R36" s="17"/>
    </row>
    <row r="37" spans="1:18" ht="22.5" x14ac:dyDescent="0.25">
      <c r="A37" s="17"/>
      <c r="B37" s="53"/>
      <c r="C37" s="71" t="s">
        <v>76</v>
      </c>
      <c r="D37" s="90">
        <f>5*9</f>
        <v>45</v>
      </c>
      <c r="E37" s="66">
        <v>0</v>
      </c>
      <c r="F37" s="42"/>
      <c r="G37" s="91">
        <f t="shared" si="0"/>
        <v>0</v>
      </c>
      <c r="H37" s="17"/>
      <c r="I37" s="71" t="s">
        <v>76</v>
      </c>
      <c r="J37" s="89"/>
      <c r="K37" s="74"/>
      <c r="L37" s="40"/>
      <c r="M37" s="54"/>
      <c r="N37" s="17"/>
      <c r="O37" s="17"/>
      <c r="P37" s="17"/>
      <c r="Q37" s="17"/>
      <c r="R37" s="17"/>
    </row>
    <row r="38" spans="1:18" x14ac:dyDescent="0.25">
      <c r="A38" s="17"/>
      <c r="B38" s="53"/>
      <c r="C38" s="71" t="s">
        <v>105</v>
      </c>
      <c r="D38" s="88">
        <f>24*9</f>
        <v>216</v>
      </c>
      <c r="E38" s="65">
        <v>0</v>
      </c>
      <c r="F38" s="53"/>
      <c r="G38" s="75">
        <f t="shared" si="0"/>
        <v>0</v>
      </c>
      <c r="H38" s="17"/>
      <c r="I38" s="71" t="s">
        <v>105</v>
      </c>
      <c r="J38" s="88">
        <f>2*9*8</f>
        <v>144</v>
      </c>
      <c r="K38" s="65">
        <v>0</v>
      </c>
      <c r="L38" s="53"/>
      <c r="M38" s="75">
        <f t="shared" si="1"/>
        <v>0</v>
      </c>
      <c r="N38" s="17"/>
      <c r="O38" s="17"/>
      <c r="P38" s="17"/>
      <c r="Q38" s="17"/>
      <c r="R38" s="17"/>
    </row>
    <row r="39" spans="1:18" x14ac:dyDescent="0.25">
      <c r="A39" s="17"/>
      <c r="B39" s="53"/>
      <c r="C39" s="71" t="s">
        <v>104</v>
      </c>
      <c r="D39" s="73"/>
      <c r="E39" s="92"/>
      <c r="F39" s="74"/>
      <c r="G39" s="74"/>
      <c r="H39" s="17"/>
      <c r="I39" s="71" t="s">
        <v>104</v>
      </c>
      <c r="J39" s="73"/>
      <c r="K39" s="92"/>
      <c r="L39" s="74"/>
      <c r="M39" s="74"/>
      <c r="N39" s="17"/>
      <c r="O39" s="17"/>
      <c r="P39" s="17"/>
      <c r="Q39" s="17"/>
      <c r="R39" s="17"/>
    </row>
    <row r="40" spans="1:18" x14ac:dyDescent="0.25">
      <c r="A40" s="17"/>
      <c r="B40" s="53"/>
      <c r="C40" s="77" t="s">
        <v>101</v>
      </c>
      <c r="D40" s="78">
        <f>SUM(D31:D39)</f>
        <v>1161</v>
      </c>
      <c r="E40" s="53"/>
      <c r="F40" s="53"/>
      <c r="G40" s="79">
        <f>SUM(G31:G39)</f>
        <v>0</v>
      </c>
      <c r="H40" s="17"/>
      <c r="I40" s="77" t="s">
        <v>101</v>
      </c>
      <c r="J40" s="78">
        <f>SUM(J31:J39)</f>
        <v>3024</v>
      </c>
      <c r="K40" s="53"/>
      <c r="L40" s="53"/>
      <c r="M40" s="79">
        <f>SUM(M31:M39)</f>
        <v>0</v>
      </c>
      <c r="N40" s="17"/>
      <c r="O40" s="17"/>
      <c r="P40" s="17"/>
      <c r="Q40" s="17"/>
      <c r="R40" s="17"/>
    </row>
    <row r="41" spans="1:18" x14ac:dyDescent="0.25">
      <c r="A41" s="17"/>
      <c r="B41" s="53"/>
      <c r="C41" s="77"/>
      <c r="D41" s="78"/>
      <c r="E41" s="53"/>
      <c r="F41" s="53"/>
      <c r="G41" s="93"/>
      <c r="H41" s="17"/>
      <c r="I41" s="17"/>
      <c r="J41" s="17"/>
      <c r="K41" s="17"/>
      <c r="L41" s="17"/>
      <c r="M41" s="17"/>
      <c r="N41" s="17"/>
      <c r="O41" s="17"/>
      <c r="P41" s="17"/>
      <c r="Q41" s="17"/>
      <c r="R41" s="17"/>
    </row>
    <row r="42" spans="1:18" x14ac:dyDescent="0.25">
      <c r="A42" s="17"/>
      <c r="B42" s="53"/>
      <c r="C42" s="71" t="s">
        <v>102</v>
      </c>
      <c r="D42" s="17"/>
      <c r="E42" s="53"/>
      <c r="F42" s="73"/>
      <c r="G42" s="75">
        <f>1000*9</f>
        <v>9000</v>
      </c>
      <c r="H42" s="17"/>
      <c r="I42" s="17"/>
      <c r="J42" s="17"/>
      <c r="K42" s="17"/>
      <c r="L42" s="17"/>
      <c r="M42" s="17"/>
      <c r="N42" s="17"/>
      <c r="O42" s="17"/>
      <c r="P42" s="17"/>
      <c r="Q42" s="17"/>
      <c r="R42" s="17"/>
    </row>
    <row r="43" spans="1:18" x14ac:dyDescent="0.25">
      <c r="A43" s="17"/>
      <c r="B43" s="17"/>
      <c r="C43" s="17"/>
      <c r="D43" s="17"/>
      <c r="E43" s="17"/>
      <c r="F43" s="17"/>
      <c r="G43" s="17"/>
      <c r="H43" s="17"/>
      <c r="I43" s="17"/>
      <c r="J43" s="17"/>
      <c r="K43" s="17"/>
      <c r="L43" s="17"/>
      <c r="M43" s="17"/>
      <c r="N43" s="17"/>
      <c r="O43" s="17"/>
      <c r="P43" s="17"/>
      <c r="Q43" s="17"/>
      <c r="R43" s="17"/>
    </row>
    <row r="44" spans="1:18" ht="22.5" x14ac:dyDescent="0.25">
      <c r="A44" s="17"/>
      <c r="B44" s="17"/>
      <c r="C44" s="71" t="s">
        <v>111</v>
      </c>
      <c r="D44" s="17"/>
      <c r="E44" s="53"/>
      <c r="F44" s="73"/>
      <c r="G44" s="79">
        <f>G40+G42+M40</f>
        <v>9000</v>
      </c>
      <c r="H44" s="17"/>
      <c r="I44" s="17"/>
      <c r="J44" s="17"/>
      <c r="K44" s="17"/>
      <c r="L44" s="17"/>
      <c r="M44" s="17"/>
      <c r="N44" s="17"/>
      <c r="O44" s="17"/>
      <c r="P44" s="17"/>
      <c r="Q44" s="17"/>
      <c r="R44" s="17"/>
    </row>
    <row r="45" spans="1:18" x14ac:dyDescent="0.25">
      <c r="A45" s="17"/>
      <c r="B45" s="17"/>
      <c r="C45" s="17"/>
      <c r="D45" s="17"/>
      <c r="E45" s="17"/>
      <c r="F45" s="17"/>
      <c r="G45" s="17"/>
      <c r="H45" s="17"/>
      <c r="I45" s="17"/>
      <c r="J45" s="17"/>
      <c r="K45" s="17"/>
      <c r="L45" s="17"/>
      <c r="M45" s="17"/>
      <c r="N45" s="17"/>
      <c r="O45" s="17"/>
      <c r="P45" s="17"/>
      <c r="Q45" s="17"/>
      <c r="R45" s="17"/>
    </row>
    <row r="46" spans="1:18" x14ac:dyDescent="0.25">
      <c r="A46" s="17"/>
      <c r="B46" s="31" t="s">
        <v>112</v>
      </c>
      <c r="C46" s="32" t="s">
        <v>113</v>
      </c>
      <c r="D46" s="33"/>
      <c r="E46" s="17"/>
      <c r="F46" s="17"/>
      <c r="G46" s="17"/>
      <c r="H46" s="17"/>
      <c r="I46" s="17"/>
      <c r="J46" s="17"/>
      <c r="K46" s="17"/>
      <c r="L46" s="17"/>
      <c r="M46" s="17"/>
      <c r="N46" s="17"/>
      <c r="O46" s="17"/>
      <c r="P46" s="17"/>
      <c r="Q46" s="17"/>
      <c r="R46" s="17"/>
    </row>
    <row r="47" spans="1:18" x14ac:dyDescent="0.25">
      <c r="A47" s="17"/>
      <c r="B47" s="17"/>
      <c r="C47" s="17"/>
      <c r="D47" s="17"/>
      <c r="E47" s="17"/>
      <c r="F47" s="17"/>
      <c r="G47" s="17"/>
      <c r="H47" s="17"/>
      <c r="I47" s="17"/>
      <c r="J47" s="17"/>
      <c r="K47" s="17"/>
      <c r="L47" s="17"/>
      <c r="M47" s="17"/>
      <c r="N47" s="17"/>
      <c r="O47" s="17"/>
      <c r="P47" s="17"/>
      <c r="Q47" s="17"/>
      <c r="R47" s="17"/>
    </row>
    <row r="48" spans="1:18" ht="22.5" x14ac:dyDescent="0.25">
      <c r="A48" s="17"/>
      <c r="B48" s="17"/>
      <c r="C48" s="83" t="s">
        <v>114</v>
      </c>
      <c r="D48" s="84" t="s">
        <v>103</v>
      </c>
      <c r="E48" s="85" t="s">
        <v>80</v>
      </c>
      <c r="F48" s="85"/>
      <c r="G48" s="86" t="s">
        <v>19</v>
      </c>
      <c r="H48" s="38"/>
      <c r="I48" s="83" t="s">
        <v>116</v>
      </c>
      <c r="J48" s="84" t="s">
        <v>103</v>
      </c>
      <c r="K48" s="85" t="s">
        <v>80</v>
      </c>
      <c r="L48" s="85"/>
      <c r="M48" s="86" t="s">
        <v>19</v>
      </c>
      <c r="N48" s="17"/>
      <c r="O48" s="17"/>
      <c r="P48" s="17"/>
      <c r="Q48" s="17"/>
      <c r="R48" s="17"/>
    </row>
    <row r="49" spans="1:18" x14ac:dyDescent="0.25">
      <c r="A49" s="17"/>
      <c r="B49" s="17"/>
      <c r="C49" s="71" t="s">
        <v>100</v>
      </c>
      <c r="D49" s="73">
        <f>16*6</f>
        <v>96</v>
      </c>
      <c r="E49" s="65">
        <v>0</v>
      </c>
      <c r="F49" s="53"/>
      <c r="G49" s="75">
        <f t="shared" ref="G49:G56" si="2">D49*E49</f>
        <v>0</v>
      </c>
      <c r="H49" s="17"/>
      <c r="I49" s="71" t="s">
        <v>100</v>
      </c>
      <c r="J49" s="73"/>
      <c r="K49" s="74"/>
      <c r="L49" s="40"/>
      <c r="M49" s="54"/>
      <c r="N49" s="17"/>
      <c r="O49" s="17"/>
      <c r="P49" s="17"/>
      <c r="Q49" s="17"/>
      <c r="R49" s="17"/>
    </row>
    <row r="50" spans="1:18" x14ac:dyDescent="0.25">
      <c r="A50" s="17"/>
      <c r="B50" s="17"/>
      <c r="C50" s="71" t="s">
        <v>77</v>
      </c>
      <c r="D50" s="73">
        <f>32*6</f>
        <v>192</v>
      </c>
      <c r="E50" s="65">
        <v>0</v>
      </c>
      <c r="F50" s="74"/>
      <c r="G50" s="75">
        <f t="shared" si="2"/>
        <v>0</v>
      </c>
      <c r="H50" s="17"/>
      <c r="I50" s="71" t="s">
        <v>77</v>
      </c>
      <c r="J50" s="73"/>
      <c r="K50" s="74"/>
      <c r="L50" s="74"/>
      <c r="M50" s="54"/>
      <c r="N50" s="17"/>
      <c r="O50" s="17"/>
      <c r="P50" s="17"/>
      <c r="Q50" s="17"/>
      <c r="R50" s="17"/>
    </row>
    <row r="51" spans="1:18" x14ac:dyDescent="0.25">
      <c r="A51" s="17"/>
      <c r="B51" s="17"/>
      <c r="C51" s="71" t="s">
        <v>72</v>
      </c>
      <c r="D51" s="88">
        <f>32*6</f>
        <v>192</v>
      </c>
      <c r="E51" s="65">
        <v>0</v>
      </c>
      <c r="F51" s="53"/>
      <c r="G51" s="75">
        <f t="shared" si="2"/>
        <v>0</v>
      </c>
      <c r="H51" s="17"/>
      <c r="I51" s="71" t="s">
        <v>72</v>
      </c>
      <c r="J51" s="88">
        <f>26*6*9</f>
        <v>1404</v>
      </c>
      <c r="K51" s="65">
        <v>0</v>
      </c>
      <c r="L51" s="53"/>
      <c r="M51" s="75">
        <f t="shared" ref="M51:M52" si="3">J51*K51</f>
        <v>0</v>
      </c>
      <c r="N51" s="17"/>
      <c r="O51" s="17"/>
      <c r="P51" s="17"/>
      <c r="Q51" s="17"/>
      <c r="R51" s="17"/>
    </row>
    <row r="52" spans="1:18" x14ac:dyDescent="0.25">
      <c r="A52" s="17"/>
      <c r="B52" s="17"/>
      <c r="C52" s="71" t="s">
        <v>73</v>
      </c>
      <c r="D52" s="88">
        <f>8*6</f>
        <v>48</v>
      </c>
      <c r="E52" s="65">
        <v>0</v>
      </c>
      <c r="F52" s="53"/>
      <c r="G52" s="75">
        <f t="shared" si="2"/>
        <v>0</v>
      </c>
      <c r="H52" s="17"/>
      <c r="I52" s="71" t="s">
        <v>73</v>
      </c>
      <c r="J52" s="88">
        <f>8*6*9</f>
        <v>432</v>
      </c>
      <c r="K52" s="65">
        <v>0</v>
      </c>
      <c r="L52" s="53"/>
      <c r="M52" s="75">
        <f t="shared" si="3"/>
        <v>0</v>
      </c>
      <c r="N52" s="17"/>
      <c r="O52" s="17"/>
      <c r="P52" s="17"/>
      <c r="Q52" s="17"/>
      <c r="R52" s="17"/>
    </row>
    <row r="53" spans="1:18" x14ac:dyDescent="0.25">
      <c r="A53" s="17"/>
      <c r="B53" s="17"/>
      <c r="C53" s="71" t="s">
        <v>74</v>
      </c>
      <c r="D53" s="89"/>
      <c r="E53" s="74"/>
      <c r="F53" s="40"/>
      <c r="G53" s="54"/>
      <c r="H53" s="17"/>
      <c r="I53" s="71" t="s">
        <v>74</v>
      </c>
      <c r="J53" s="89">
        <f>20*6*9</f>
        <v>1080</v>
      </c>
      <c r="K53" s="65">
        <v>0</v>
      </c>
      <c r="L53" s="53"/>
      <c r="M53" s="75">
        <f t="shared" ref="M53" si="4">J53*K53</f>
        <v>0</v>
      </c>
      <c r="N53" s="17"/>
      <c r="O53" s="17"/>
      <c r="P53" s="17"/>
      <c r="Q53" s="17"/>
      <c r="R53" s="17"/>
    </row>
    <row r="54" spans="1:18" x14ac:dyDescent="0.25">
      <c r="A54" s="17"/>
      <c r="B54" s="17"/>
      <c r="C54" s="71" t="s">
        <v>75</v>
      </c>
      <c r="D54" s="88">
        <f>64*6</f>
        <v>384</v>
      </c>
      <c r="E54" s="65">
        <v>0</v>
      </c>
      <c r="F54" s="53"/>
      <c r="G54" s="75">
        <f t="shared" si="2"/>
        <v>0</v>
      </c>
      <c r="H54" s="17"/>
      <c r="I54" s="71" t="s">
        <v>75</v>
      </c>
      <c r="J54" s="89"/>
      <c r="K54" s="74"/>
      <c r="L54" s="40"/>
      <c r="M54" s="54"/>
      <c r="N54" s="17"/>
      <c r="O54" s="17"/>
      <c r="P54" s="17"/>
      <c r="Q54" s="17"/>
      <c r="R54" s="17"/>
    </row>
    <row r="55" spans="1:18" ht="22.5" x14ac:dyDescent="0.25">
      <c r="A55" s="17"/>
      <c r="B55" s="17"/>
      <c r="C55" s="71" t="s">
        <v>76</v>
      </c>
      <c r="D55" s="89"/>
      <c r="E55" s="74"/>
      <c r="F55" s="40"/>
      <c r="G55" s="54"/>
      <c r="H55" s="17"/>
      <c r="I55" s="71" t="s">
        <v>76</v>
      </c>
      <c r="J55" s="89"/>
      <c r="K55" s="74"/>
      <c r="L55" s="40"/>
      <c r="M55" s="54"/>
      <c r="N55" s="17"/>
      <c r="O55" s="17"/>
      <c r="P55" s="17"/>
      <c r="Q55" s="17"/>
      <c r="R55" s="17"/>
    </row>
    <row r="56" spans="1:18" x14ac:dyDescent="0.25">
      <c r="A56" s="17"/>
      <c r="B56" s="17"/>
      <c r="C56" s="71" t="s">
        <v>105</v>
      </c>
      <c r="D56" s="88">
        <f>16*6</f>
        <v>96</v>
      </c>
      <c r="E56" s="65">
        <v>0</v>
      </c>
      <c r="F56" s="53"/>
      <c r="G56" s="75">
        <f t="shared" si="2"/>
        <v>0</v>
      </c>
      <c r="H56" s="17"/>
      <c r="I56" s="71" t="s">
        <v>105</v>
      </c>
      <c r="J56" s="88">
        <f>6*6*9</f>
        <v>324</v>
      </c>
      <c r="K56" s="65">
        <v>0</v>
      </c>
      <c r="L56" s="53"/>
      <c r="M56" s="75">
        <f t="shared" ref="M56" si="5">J56*K56</f>
        <v>0</v>
      </c>
      <c r="N56" s="17"/>
      <c r="O56" s="17"/>
      <c r="P56" s="17"/>
      <c r="Q56" s="17"/>
      <c r="R56" s="17"/>
    </row>
    <row r="57" spans="1:18" x14ac:dyDescent="0.25">
      <c r="A57" s="17"/>
      <c r="B57" s="17"/>
      <c r="C57" s="71" t="s">
        <v>104</v>
      </c>
      <c r="D57" s="73"/>
      <c r="E57" s="92"/>
      <c r="F57" s="74"/>
      <c r="G57" s="74"/>
      <c r="H57" s="17"/>
      <c r="I57" s="71" t="s">
        <v>104</v>
      </c>
      <c r="J57" s="73"/>
      <c r="K57" s="92"/>
      <c r="L57" s="74"/>
      <c r="M57" s="74"/>
      <c r="N57" s="17"/>
      <c r="O57" s="17"/>
      <c r="P57" s="17"/>
      <c r="Q57" s="17"/>
      <c r="R57" s="17"/>
    </row>
    <row r="58" spans="1:18" x14ac:dyDescent="0.25">
      <c r="A58" s="17"/>
      <c r="B58" s="17"/>
      <c r="C58" s="77" t="s">
        <v>101</v>
      </c>
      <c r="D58" s="78">
        <f>SUM(D49:D57)</f>
        <v>1008</v>
      </c>
      <c r="E58" s="53"/>
      <c r="F58" s="53"/>
      <c r="G58" s="79">
        <f>SUM(G49:G57)</f>
        <v>0</v>
      </c>
      <c r="H58" s="17"/>
      <c r="I58" s="77" t="s">
        <v>101</v>
      </c>
      <c r="J58" s="78">
        <f>SUM(J49:J57)</f>
        <v>3240</v>
      </c>
      <c r="K58" s="53"/>
      <c r="L58" s="53"/>
      <c r="M58" s="79">
        <f>SUM(M49:M57)</f>
        <v>0</v>
      </c>
      <c r="N58" s="17"/>
      <c r="O58" s="17"/>
      <c r="P58" s="17"/>
      <c r="Q58" s="17"/>
      <c r="R58" s="17"/>
    </row>
    <row r="59" spans="1:18" x14ac:dyDescent="0.25">
      <c r="A59" s="17"/>
      <c r="B59" s="17"/>
      <c r="C59" s="77"/>
      <c r="D59" s="78"/>
      <c r="E59" s="53"/>
      <c r="F59" s="53"/>
      <c r="G59" s="93"/>
      <c r="H59" s="17"/>
      <c r="I59" s="17"/>
      <c r="J59" s="17"/>
      <c r="K59" s="17"/>
      <c r="L59" s="17"/>
      <c r="M59" s="17"/>
      <c r="N59" s="17"/>
      <c r="O59" s="17"/>
      <c r="P59" s="17"/>
      <c r="Q59" s="17"/>
      <c r="R59" s="17"/>
    </row>
    <row r="60" spans="1:18" x14ac:dyDescent="0.25">
      <c r="A60" s="17"/>
      <c r="B60" s="17"/>
      <c r="C60" s="71" t="s">
        <v>102</v>
      </c>
      <c r="D60" s="17"/>
      <c r="E60" s="53"/>
      <c r="F60" s="73"/>
      <c r="G60" s="75">
        <v>3000</v>
      </c>
      <c r="H60" s="17"/>
      <c r="I60" s="17"/>
      <c r="J60" s="17"/>
      <c r="K60" s="17"/>
      <c r="L60" s="17"/>
      <c r="M60" s="17"/>
      <c r="N60" s="17"/>
      <c r="O60" s="17"/>
      <c r="P60" s="17"/>
      <c r="Q60" s="17"/>
      <c r="R60" s="17"/>
    </row>
    <row r="61" spans="1:18" x14ac:dyDescent="0.25">
      <c r="A61" s="17"/>
      <c r="B61" s="17"/>
      <c r="C61" s="17"/>
      <c r="D61" s="17"/>
      <c r="E61" s="17"/>
      <c r="F61" s="17"/>
      <c r="G61" s="17"/>
      <c r="H61" s="17"/>
      <c r="I61" s="17"/>
      <c r="J61" s="17"/>
      <c r="K61" s="17"/>
      <c r="L61" s="17"/>
      <c r="M61" s="17"/>
      <c r="N61" s="17"/>
      <c r="O61" s="17"/>
      <c r="P61" s="17"/>
      <c r="Q61" s="17"/>
      <c r="R61" s="17"/>
    </row>
    <row r="62" spans="1:18" ht="22.5" x14ac:dyDescent="0.25">
      <c r="A62" s="17"/>
      <c r="B62" s="17"/>
      <c r="C62" s="71" t="s">
        <v>115</v>
      </c>
      <c r="D62" s="17"/>
      <c r="E62" s="53"/>
      <c r="F62" s="73"/>
      <c r="G62" s="79">
        <f>G58+G60+M58</f>
        <v>3000</v>
      </c>
      <c r="H62" s="17"/>
      <c r="I62" s="17"/>
      <c r="J62" s="17"/>
      <c r="K62" s="17"/>
      <c r="L62" s="17"/>
      <c r="M62" s="17"/>
      <c r="N62" s="17"/>
      <c r="O62" s="17"/>
      <c r="P62" s="17"/>
      <c r="Q62" s="17"/>
      <c r="R62" s="17"/>
    </row>
    <row r="63" spans="1:18" x14ac:dyDescent="0.25">
      <c r="A63" s="17"/>
      <c r="B63" s="17"/>
      <c r="C63" s="17"/>
      <c r="D63" s="17"/>
      <c r="E63" s="17"/>
      <c r="F63" s="17"/>
      <c r="G63" s="17"/>
      <c r="H63" s="17"/>
      <c r="I63" s="17"/>
      <c r="J63" s="17"/>
      <c r="K63" s="17"/>
      <c r="L63" s="17"/>
      <c r="M63" s="17"/>
      <c r="N63" s="17"/>
      <c r="O63" s="17"/>
      <c r="P63" s="17"/>
      <c r="Q63" s="17"/>
      <c r="R63" s="17"/>
    </row>
    <row r="64" spans="1:18" x14ac:dyDescent="0.25">
      <c r="A64" s="17"/>
      <c r="B64" s="31" t="s">
        <v>117</v>
      </c>
      <c r="C64" s="32" t="s">
        <v>118</v>
      </c>
      <c r="D64" s="33"/>
      <c r="E64" s="17"/>
      <c r="F64" s="17"/>
      <c r="G64" s="17"/>
      <c r="H64" s="17"/>
      <c r="I64" s="17"/>
      <c r="J64" s="17"/>
      <c r="K64" s="17"/>
      <c r="L64" s="17"/>
      <c r="M64" s="17"/>
      <c r="N64" s="17"/>
      <c r="O64" s="17"/>
      <c r="P64" s="17"/>
      <c r="Q64" s="17"/>
      <c r="R64" s="17"/>
    </row>
    <row r="65" spans="1:18" x14ac:dyDescent="0.25">
      <c r="A65" s="17"/>
      <c r="B65" s="17"/>
      <c r="C65" s="17"/>
      <c r="D65" s="17"/>
      <c r="E65" s="17"/>
      <c r="F65" s="17"/>
      <c r="G65" s="17"/>
      <c r="H65" s="17"/>
      <c r="I65" s="17"/>
      <c r="J65" s="17"/>
      <c r="K65" s="17"/>
      <c r="L65" s="17"/>
      <c r="M65" s="17"/>
      <c r="N65" s="17"/>
      <c r="O65" s="17"/>
      <c r="P65" s="17"/>
      <c r="Q65" s="17"/>
      <c r="R65" s="17"/>
    </row>
    <row r="66" spans="1:18" ht="22.5" x14ac:dyDescent="0.25">
      <c r="A66" s="17"/>
      <c r="B66" s="17"/>
      <c r="C66" s="83" t="s">
        <v>120</v>
      </c>
      <c r="D66" s="84" t="s">
        <v>103</v>
      </c>
      <c r="E66" s="85" t="s">
        <v>80</v>
      </c>
      <c r="F66" s="85"/>
      <c r="G66" s="86" t="s">
        <v>19</v>
      </c>
      <c r="H66" s="38"/>
      <c r="I66" s="83" t="s">
        <v>121</v>
      </c>
      <c r="J66" s="84" t="s">
        <v>103</v>
      </c>
      <c r="K66" s="85" t="s">
        <v>80</v>
      </c>
      <c r="L66" s="85"/>
      <c r="M66" s="86" t="s">
        <v>19</v>
      </c>
      <c r="N66" s="17"/>
      <c r="O66" s="17"/>
      <c r="P66" s="17"/>
      <c r="Q66" s="17"/>
      <c r="R66" s="17"/>
    </row>
    <row r="67" spans="1:18" x14ac:dyDescent="0.25">
      <c r="A67" s="17"/>
      <c r="B67" s="17"/>
      <c r="C67" s="71" t="s">
        <v>100</v>
      </c>
      <c r="D67" s="73">
        <f>7*2*10</f>
        <v>140</v>
      </c>
      <c r="E67" s="65">
        <v>0</v>
      </c>
      <c r="F67" s="53"/>
      <c r="G67" s="75">
        <f t="shared" ref="G67:G71" si="6">D67*E67</f>
        <v>0</v>
      </c>
      <c r="H67" s="17"/>
      <c r="I67" s="71" t="s">
        <v>100</v>
      </c>
      <c r="J67" s="73"/>
      <c r="K67" s="74"/>
      <c r="L67" s="40"/>
      <c r="M67" s="54"/>
      <c r="N67" s="17"/>
      <c r="O67" s="17"/>
      <c r="P67" s="17"/>
      <c r="Q67" s="17"/>
      <c r="R67" s="17"/>
    </row>
    <row r="68" spans="1:18" x14ac:dyDescent="0.25">
      <c r="A68" s="17"/>
      <c r="B68" s="17"/>
      <c r="C68" s="71" t="s">
        <v>77</v>
      </c>
      <c r="D68" s="73">
        <f>35*2*10</f>
        <v>700</v>
      </c>
      <c r="E68" s="65">
        <v>0</v>
      </c>
      <c r="F68" s="74"/>
      <c r="G68" s="75">
        <f t="shared" si="6"/>
        <v>0</v>
      </c>
      <c r="H68" s="17"/>
      <c r="I68" s="71" t="s">
        <v>77</v>
      </c>
      <c r="J68" s="73">
        <f>((4*2)*10)+((4*2)*9)+((4*2)*8)+((4*2)*7)+((4*2)*6)+((4*2)*5)+((4*2)*4)+((4*2)*3)+((4*2)*2)+((4*2)*1)</f>
        <v>440</v>
      </c>
      <c r="K68" s="65">
        <v>0</v>
      </c>
      <c r="L68" s="74"/>
      <c r="M68" s="75">
        <f t="shared" ref="M68:M72" si="7">J68*K68</f>
        <v>0</v>
      </c>
      <c r="N68" s="17"/>
      <c r="O68" s="17"/>
      <c r="P68" s="17"/>
      <c r="Q68" s="17"/>
      <c r="R68" s="17"/>
    </row>
    <row r="69" spans="1:18" x14ac:dyDescent="0.25">
      <c r="A69" s="17"/>
      <c r="B69" s="17"/>
      <c r="C69" s="71" t="s">
        <v>72</v>
      </c>
      <c r="D69" s="88">
        <f>14*2*10</f>
        <v>280</v>
      </c>
      <c r="E69" s="65">
        <v>0</v>
      </c>
      <c r="F69" s="53"/>
      <c r="G69" s="75">
        <f t="shared" si="6"/>
        <v>0</v>
      </c>
      <c r="H69" s="17"/>
      <c r="I69" s="71" t="s">
        <v>72</v>
      </c>
      <c r="J69" s="73">
        <f>((8*2)*10)+((8*2)*9)+((8*2)*8)+((8*2)*7)+((8*2)*6)+((8*2)*5)+((8*2)*4)+((8*2)*3)+((8*2)*2)+((8*2)*1)</f>
        <v>880</v>
      </c>
      <c r="K69" s="65">
        <v>0</v>
      </c>
      <c r="L69" s="53"/>
      <c r="M69" s="75">
        <f t="shared" si="7"/>
        <v>0</v>
      </c>
      <c r="N69" s="17"/>
      <c r="O69" s="17"/>
      <c r="P69" s="17"/>
      <c r="Q69" s="17"/>
      <c r="R69" s="17"/>
    </row>
    <row r="70" spans="1:18" x14ac:dyDescent="0.25">
      <c r="A70" s="17"/>
      <c r="B70" s="17"/>
      <c r="C70" s="71" t="s">
        <v>73</v>
      </c>
      <c r="D70" s="88">
        <f>7*2*10</f>
        <v>140</v>
      </c>
      <c r="E70" s="65">
        <v>0</v>
      </c>
      <c r="F70" s="53"/>
      <c r="G70" s="75">
        <f t="shared" si="6"/>
        <v>0</v>
      </c>
      <c r="H70" s="17"/>
      <c r="I70" s="71" t="s">
        <v>73</v>
      </c>
      <c r="J70" s="73">
        <f>((10*2)*10)+((10*2)*9)+((10*2)*8)+((10*2)*7)+((10*2)*6)+((10*2)*5)+((10*2)*4)+((10*2)*3)+((10*2)*2)+((10*2)*1)</f>
        <v>1100</v>
      </c>
      <c r="K70" s="65">
        <v>0</v>
      </c>
      <c r="L70" s="53"/>
      <c r="M70" s="75">
        <f t="shared" si="7"/>
        <v>0</v>
      </c>
      <c r="N70" s="17"/>
      <c r="O70" s="17"/>
      <c r="P70" s="17"/>
      <c r="Q70" s="17"/>
      <c r="R70" s="17"/>
    </row>
    <row r="71" spans="1:18" x14ac:dyDescent="0.25">
      <c r="A71" s="17"/>
      <c r="B71" s="17"/>
      <c r="C71" s="71" t="s">
        <v>74</v>
      </c>
      <c r="D71" s="89">
        <f>28*2*10</f>
        <v>560</v>
      </c>
      <c r="E71" s="65">
        <v>0</v>
      </c>
      <c r="F71" s="40"/>
      <c r="G71" s="75">
        <f t="shared" si="6"/>
        <v>0</v>
      </c>
      <c r="H71" s="17"/>
      <c r="I71" s="71" t="s">
        <v>74</v>
      </c>
      <c r="J71" s="73">
        <f>((22*2)*10)+((22*2)*9)+((22*2)*8)+((22*2)*7)+((22*2)*6)+((22*2)*5)+((22*2)*4)+((22*2)*3)+((22*2)*2)+((22*2)*1)</f>
        <v>2420</v>
      </c>
      <c r="K71" s="65">
        <v>0</v>
      </c>
      <c r="L71" s="40"/>
      <c r="M71" s="75">
        <f t="shared" si="7"/>
        <v>0</v>
      </c>
      <c r="N71" s="17"/>
      <c r="O71" s="17"/>
      <c r="P71" s="17"/>
      <c r="Q71" s="17"/>
      <c r="R71" s="17"/>
    </row>
    <row r="72" spans="1:18" x14ac:dyDescent="0.25">
      <c r="A72" s="17"/>
      <c r="B72" s="17"/>
      <c r="C72" s="71" t="s">
        <v>75</v>
      </c>
      <c r="D72" s="88">
        <f>56*2*10</f>
        <v>1120</v>
      </c>
      <c r="E72" s="65">
        <v>0</v>
      </c>
      <c r="F72" s="53"/>
      <c r="G72" s="75">
        <f t="shared" ref="G72" si="8">D72*E72</f>
        <v>0</v>
      </c>
      <c r="H72" s="17"/>
      <c r="I72" s="71" t="s">
        <v>75</v>
      </c>
      <c r="J72" s="73">
        <f>((22*2)*10)+((22*2)*9)+((22*2)*8)+((22*2)*7)+((22*2)*6)+((22*2)*5)+((22*2)*4)+((22*2)*3)+((22*2)*2)+((22*2)*1)</f>
        <v>2420</v>
      </c>
      <c r="K72" s="65">
        <v>0</v>
      </c>
      <c r="L72" s="40"/>
      <c r="M72" s="75">
        <f t="shared" si="7"/>
        <v>0</v>
      </c>
      <c r="N72" s="17"/>
      <c r="O72" s="17"/>
      <c r="P72" s="17"/>
      <c r="Q72" s="17"/>
      <c r="R72" s="17"/>
    </row>
    <row r="73" spans="1:18" ht="22.5" x14ac:dyDescent="0.25">
      <c r="A73" s="17"/>
      <c r="B73" s="17"/>
      <c r="C73" s="71" t="s">
        <v>76</v>
      </c>
      <c r="D73" s="89"/>
      <c r="E73" s="74"/>
      <c r="F73" s="40"/>
      <c r="G73" s="54"/>
      <c r="H73" s="17"/>
      <c r="I73" s="71" t="s">
        <v>76</v>
      </c>
      <c r="J73" s="89"/>
      <c r="K73" s="74"/>
      <c r="L73" s="40"/>
      <c r="M73" s="54"/>
      <c r="N73" s="17"/>
      <c r="O73" s="17"/>
      <c r="P73" s="17"/>
      <c r="Q73" s="17"/>
      <c r="R73" s="17"/>
    </row>
    <row r="74" spans="1:18" x14ac:dyDescent="0.25">
      <c r="A74" s="17"/>
      <c r="B74" s="17"/>
      <c r="C74" s="71" t="s">
        <v>105</v>
      </c>
      <c r="D74" s="88">
        <f>14*2*10</f>
        <v>280</v>
      </c>
      <c r="E74" s="65">
        <v>0</v>
      </c>
      <c r="F74" s="53"/>
      <c r="G74" s="75">
        <f t="shared" ref="G74:G75" si="9">D74*E74</f>
        <v>0</v>
      </c>
      <c r="H74" s="17"/>
      <c r="I74" s="71" t="s">
        <v>105</v>
      </c>
      <c r="J74" s="73">
        <f>((1*2)*10)+((1*2)*9)+((1*2)*8)+((1*2)*7)+((1*2)*6)+((1*2)*5)+((1*2)*4)+((1*2)*3)+((1*2)*2)+((1*2)*1)</f>
        <v>110</v>
      </c>
      <c r="K74" s="65">
        <v>0</v>
      </c>
      <c r="L74" s="53"/>
      <c r="M74" s="75">
        <f t="shared" ref="M74" si="10">J74*K74</f>
        <v>0</v>
      </c>
      <c r="N74" s="17"/>
      <c r="O74" s="17"/>
      <c r="P74" s="17"/>
      <c r="Q74" s="17"/>
      <c r="R74" s="17"/>
    </row>
    <row r="75" spans="1:18" x14ac:dyDescent="0.25">
      <c r="A75" s="17"/>
      <c r="B75" s="17"/>
      <c r="C75" s="71" t="s">
        <v>104</v>
      </c>
      <c r="D75" s="73">
        <f>14*2*10</f>
        <v>280</v>
      </c>
      <c r="E75" s="92"/>
      <c r="F75" s="74"/>
      <c r="G75" s="74"/>
      <c r="H75" s="17"/>
      <c r="I75" s="71" t="s">
        <v>104</v>
      </c>
      <c r="J75" s="73"/>
      <c r="K75" s="92"/>
      <c r="L75" s="74"/>
      <c r="M75" s="74"/>
      <c r="N75" s="17"/>
      <c r="O75" s="17"/>
      <c r="P75" s="17"/>
      <c r="Q75" s="17"/>
      <c r="R75" s="17"/>
    </row>
    <row r="76" spans="1:18" x14ac:dyDescent="0.25">
      <c r="A76" s="17"/>
      <c r="B76" s="17"/>
      <c r="C76" s="77" t="s">
        <v>101</v>
      </c>
      <c r="D76" s="78">
        <f>SUM(D67:D75)</f>
        <v>3500</v>
      </c>
      <c r="E76" s="53"/>
      <c r="F76" s="53"/>
      <c r="G76" s="79">
        <f>SUM(G67:G75)</f>
        <v>0</v>
      </c>
      <c r="H76" s="17"/>
      <c r="I76" s="77" t="s">
        <v>101</v>
      </c>
      <c r="J76" s="78">
        <f>SUM(J67:J75)</f>
        <v>7370</v>
      </c>
      <c r="K76" s="53"/>
      <c r="L76" s="53"/>
      <c r="M76" s="79">
        <f>SUM(M67:M75)</f>
        <v>0</v>
      </c>
      <c r="N76" s="17"/>
      <c r="O76" s="17"/>
      <c r="P76" s="17"/>
      <c r="Q76" s="17"/>
      <c r="R76" s="17"/>
    </row>
    <row r="77" spans="1:18" x14ac:dyDescent="0.25">
      <c r="A77" s="17"/>
      <c r="B77" s="17"/>
      <c r="C77" s="77"/>
      <c r="D77" s="78"/>
      <c r="E77" s="53"/>
      <c r="F77" s="53"/>
      <c r="G77" s="93"/>
      <c r="H77" s="17"/>
      <c r="I77" s="17"/>
      <c r="J77" s="17"/>
      <c r="K77" s="17"/>
      <c r="L77" s="17"/>
      <c r="M77" s="17"/>
      <c r="N77" s="17"/>
      <c r="O77" s="17"/>
      <c r="P77" s="17"/>
      <c r="Q77" s="17"/>
      <c r="R77" s="17"/>
    </row>
    <row r="78" spans="1:18" x14ac:dyDescent="0.25">
      <c r="A78" s="17"/>
      <c r="B78" s="17"/>
      <c r="C78" s="71" t="s">
        <v>102</v>
      </c>
      <c r="D78" s="17"/>
      <c r="E78" s="53"/>
      <c r="F78" s="73"/>
      <c r="G78" s="75">
        <f>20000*2*10</f>
        <v>400000</v>
      </c>
      <c r="H78" s="17"/>
      <c r="I78" s="17"/>
      <c r="J78" s="17"/>
      <c r="K78" s="17"/>
      <c r="L78" s="17"/>
      <c r="M78" s="17"/>
      <c r="N78" s="17"/>
      <c r="O78" s="17"/>
      <c r="P78" s="17"/>
      <c r="Q78" s="17"/>
      <c r="R78" s="17"/>
    </row>
    <row r="79" spans="1:18" x14ac:dyDescent="0.25">
      <c r="A79" s="17"/>
      <c r="B79" s="17"/>
      <c r="C79" s="17"/>
      <c r="D79" s="17"/>
      <c r="E79" s="17"/>
      <c r="F79" s="17"/>
      <c r="G79" s="17"/>
      <c r="H79" s="17"/>
      <c r="I79" s="17"/>
      <c r="J79" s="17"/>
      <c r="K79" s="17"/>
      <c r="L79" s="17"/>
      <c r="M79" s="17"/>
      <c r="N79" s="17"/>
      <c r="O79" s="17"/>
      <c r="P79" s="17"/>
      <c r="Q79" s="17"/>
      <c r="R79" s="17"/>
    </row>
    <row r="80" spans="1:18" x14ac:dyDescent="0.25">
      <c r="A80" s="17"/>
      <c r="B80" s="17"/>
      <c r="C80" s="71" t="s">
        <v>119</v>
      </c>
      <c r="D80" s="17"/>
      <c r="E80" s="53"/>
      <c r="F80" s="73"/>
      <c r="G80" s="79">
        <f>G76+G78+M76</f>
        <v>400000</v>
      </c>
      <c r="H80" s="17"/>
      <c r="I80" s="17"/>
      <c r="J80" s="17"/>
      <c r="K80" s="17"/>
      <c r="L80" s="17"/>
      <c r="M80" s="17"/>
      <c r="N80" s="17"/>
      <c r="O80" s="17"/>
      <c r="P80" s="17"/>
      <c r="Q80" s="17"/>
      <c r="R80" s="17"/>
    </row>
    <row r="81" spans="1:18" x14ac:dyDescent="0.25">
      <c r="A81" s="17"/>
      <c r="B81" s="17"/>
      <c r="C81" s="17"/>
      <c r="D81" s="17"/>
      <c r="E81" s="17"/>
      <c r="F81" s="17"/>
      <c r="G81" s="17"/>
      <c r="H81" s="17"/>
      <c r="I81" s="17"/>
      <c r="J81" s="17"/>
      <c r="K81" s="17"/>
      <c r="L81" s="17"/>
      <c r="M81" s="17"/>
      <c r="N81" s="17"/>
      <c r="O81" s="17"/>
      <c r="P81" s="17"/>
      <c r="Q81" s="17"/>
      <c r="R81" s="17"/>
    </row>
    <row r="82" spans="1:18" ht="30" x14ac:dyDescent="0.25">
      <c r="A82" s="17"/>
      <c r="B82" s="31" t="s">
        <v>122</v>
      </c>
      <c r="C82" s="94" t="s">
        <v>123</v>
      </c>
      <c r="D82" s="33"/>
      <c r="E82" s="17"/>
      <c r="F82" s="17"/>
      <c r="G82" s="17"/>
      <c r="H82" s="17"/>
      <c r="I82" s="17"/>
      <c r="J82" s="17"/>
      <c r="K82" s="17"/>
      <c r="L82" s="17"/>
      <c r="M82" s="17"/>
      <c r="N82" s="17"/>
      <c r="O82" s="17"/>
      <c r="P82" s="17"/>
      <c r="Q82" s="17"/>
      <c r="R82" s="17"/>
    </row>
    <row r="83" spans="1:18" x14ac:dyDescent="0.25">
      <c r="A83" s="17"/>
      <c r="B83" s="17"/>
      <c r="C83" s="17"/>
      <c r="D83" s="17"/>
      <c r="E83" s="17"/>
      <c r="F83" s="17"/>
      <c r="G83" s="17"/>
      <c r="H83" s="17"/>
      <c r="I83" s="17"/>
      <c r="J83" s="17"/>
      <c r="K83" s="17"/>
      <c r="L83" s="17"/>
      <c r="M83" s="17"/>
      <c r="N83" s="17"/>
      <c r="O83" s="17"/>
      <c r="P83" s="17"/>
      <c r="Q83" s="17"/>
      <c r="R83" s="17"/>
    </row>
    <row r="84" spans="1:18" ht="22.5" x14ac:dyDescent="0.25">
      <c r="A84" s="17"/>
      <c r="B84" s="17"/>
      <c r="C84" s="83" t="s">
        <v>131</v>
      </c>
      <c r="D84" s="84" t="s">
        <v>103</v>
      </c>
      <c r="E84" s="85" t="s">
        <v>80</v>
      </c>
      <c r="F84" s="85"/>
      <c r="G84" s="86" t="s">
        <v>19</v>
      </c>
      <c r="H84" s="38"/>
      <c r="I84" s="94" t="s">
        <v>125</v>
      </c>
      <c r="J84" s="84" t="s">
        <v>103</v>
      </c>
      <c r="K84" s="85" t="s">
        <v>80</v>
      </c>
      <c r="L84" s="85"/>
      <c r="M84" s="86" t="s">
        <v>19</v>
      </c>
      <c r="N84" s="17"/>
      <c r="O84" s="17"/>
      <c r="P84" s="17"/>
      <c r="Q84" s="17"/>
      <c r="R84" s="17"/>
    </row>
    <row r="85" spans="1:18" x14ac:dyDescent="0.25">
      <c r="A85" s="17"/>
      <c r="B85" s="17"/>
      <c r="C85" s="71" t="s">
        <v>100</v>
      </c>
      <c r="D85" s="73">
        <f>(15*2.5)+(3*5)+(1*40)</f>
        <v>92.5</v>
      </c>
      <c r="E85" s="65">
        <v>0</v>
      </c>
      <c r="F85" s="53"/>
      <c r="G85" s="75">
        <f t="shared" ref="G85:G93" si="11">D85*E85</f>
        <v>0</v>
      </c>
      <c r="H85" s="17"/>
      <c r="I85" s="71" t="s">
        <v>100</v>
      </c>
      <c r="J85" s="73">
        <f>(10*15*7)+(31*3*6)+(55*1*6)</f>
        <v>1938</v>
      </c>
      <c r="K85" s="65">
        <v>0</v>
      </c>
      <c r="L85" s="40"/>
      <c r="M85" s="75">
        <f t="shared" ref="M85:M90" si="12">J85*K85</f>
        <v>0</v>
      </c>
      <c r="N85" s="17"/>
      <c r="O85" s="17"/>
      <c r="P85" s="17"/>
      <c r="Q85" s="17"/>
      <c r="R85" s="17"/>
    </row>
    <row r="86" spans="1:18" x14ac:dyDescent="0.25">
      <c r="A86" s="17"/>
      <c r="B86" s="17"/>
      <c r="C86" s="71" t="s">
        <v>77</v>
      </c>
      <c r="D86" s="73">
        <f>(15*10)+(3*20)+(1*10)</f>
        <v>220</v>
      </c>
      <c r="E86" s="65">
        <v>0</v>
      </c>
      <c r="F86" s="74"/>
      <c r="G86" s="75">
        <f t="shared" si="11"/>
        <v>0</v>
      </c>
      <c r="H86" s="17"/>
      <c r="I86" s="71" t="s">
        <v>77</v>
      </c>
      <c r="J86" s="73">
        <f>(9*15*7)+(10*3*6)+(20*1*6)</f>
        <v>1245</v>
      </c>
      <c r="K86" s="65">
        <v>0</v>
      </c>
      <c r="L86" s="74"/>
      <c r="M86" s="75">
        <f t="shared" si="12"/>
        <v>0</v>
      </c>
      <c r="N86" s="17"/>
      <c r="O86" s="17"/>
      <c r="P86" s="17"/>
      <c r="Q86" s="17"/>
      <c r="R86" s="17"/>
    </row>
    <row r="87" spans="1:18" x14ac:dyDescent="0.25">
      <c r="A87" s="17"/>
      <c r="B87" s="17"/>
      <c r="C87" s="71" t="s">
        <v>72</v>
      </c>
      <c r="D87" s="73">
        <f>(15*22.5)+(3*45)+(1*90)</f>
        <v>562.5</v>
      </c>
      <c r="E87" s="65">
        <v>0</v>
      </c>
      <c r="F87" s="53"/>
      <c r="G87" s="75">
        <f t="shared" si="11"/>
        <v>0</v>
      </c>
      <c r="H87" s="17"/>
      <c r="I87" s="71" t="s">
        <v>72</v>
      </c>
      <c r="J87" s="73">
        <f>(10*15*7)+(30*3*6)+(75*1*6)</f>
        <v>2040</v>
      </c>
      <c r="K87" s="65">
        <v>0</v>
      </c>
      <c r="L87" s="53"/>
      <c r="M87" s="75">
        <f t="shared" si="12"/>
        <v>0</v>
      </c>
      <c r="N87" s="17"/>
      <c r="O87" s="17"/>
      <c r="P87" s="17"/>
      <c r="Q87" s="17"/>
      <c r="R87" s="17"/>
    </row>
    <row r="88" spans="1:18" x14ac:dyDescent="0.25">
      <c r="A88" s="17"/>
      <c r="B88" s="17"/>
      <c r="C88" s="71" t="s">
        <v>73</v>
      </c>
      <c r="D88" s="73">
        <f>(15*4)+(3*10)+(1*20)</f>
        <v>110</v>
      </c>
      <c r="E88" s="65">
        <v>0</v>
      </c>
      <c r="F88" s="53"/>
      <c r="G88" s="75">
        <f t="shared" si="11"/>
        <v>0</v>
      </c>
      <c r="H88" s="17"/>
      <c r="I88" s="71" t="s">
        <v>73</v>
      </c>
      <c r="J88" s="73">
        <f>(8*15*7)+(5*3*6)+(50*1*6)</f>
        <v>1230</v>
      </c>
      <c r="K88" s="65">
        <v>0</v>
      </c>
      <c r="L88" s="53"/>
      <c r="M88" s="75">
        <f t="shared" si="12"/>
        <v>0</v>
      </c>
      <c r="N88" s="17"/>
      <c r="O88" s="17"/>
      <c r="P88" s="17"/>
      <c r="Q88" s="17"/>
      <c r="R88" s="17"/>
    </row>
    <row r="89" spans="1:18" x14ac:dyDescent="0.25">
      <c r="A89" s="17"/>
      <c r="B89" s="17"/>
      <c r="C89" s="71" t="s">
        <v>74</v>
      </c>
      <c r="D89" s="73">
        <f>(15*75)+(3*150)+(1*300)</f>
        <v>1875</v>
      </c>
      <c r="E89" s="65">
        <v>0</v>
      </c>
      <c r="F89" s="40"/>
      <c r="G89" s="75">
        <f t="shared" si="11"/>
        <v>0</v>
      </c>
      <c r="H89" s="17"/>
      <c r="I89" s="71" t="s">
        <v>74</v>
      </c>
      <c r="J89" s="73">
        <f>(24*15*7)+(5*3*6)+(10*1*6)</f>
        <v>2670</v>
      </c>
      <c r="K89" s="65">
        <v>0</v>
      </c>
      <c r="L89" s="40"/>
      <c r="M89" s="75">
        <f t="shared" si="12"/>
        <v>0</v>
      </c>
      <c r="N89" s="17"/>
      <c r="O89" s="17"/>
      <c r="P89" s="17"/>
      <c r="Q89" s="17"/>
      <c r="R89" s="17"/>
    </row>
    <row r="90" spans="1:18" x14ac:dyDescent="0.25">
      <c r="A90" s="17"/>
      <c r="B90" s="17"/>
      <c r="C90" s="71" t="s">
        <v>75</v>
      </c>
      <c r="D90" s="73">
        <f>(15*100)+(3*200)+(1*400)</f>
        <v>2500</v>
      </c>
      <c r="E90" s="65">
        <v>0</v>
      </c>
      <c r="F90" s="53"/>
      <c r="G90" s="75">
        <f t="shared" si="11"/>
        <v>0</v>
      </c>
      <c r="H90" s="17"/>
      <c r="I90" s="71" t="s">
        <v>75</v>
      </c>
      <c r="J90" s="73">
        <f>(24*15*7)+(5*3*6)+(30*1*6)</f>
        <v>2790</v>
      </c>
      <c r="K90" s="65">
        <v>0</v>
      </c>
      <c r="L90" s="40"/>
      <c r="M90" s="75">
        <f t="shared" si="12"/>
        <v>0</v>
      </c>
      <c r="N90" s="17"/>
      <c r="O90" s="17"/>
      <c r="P90" s="17"/>
      <c r="Q90" s="17"/>
      <c r="R90" s="17"/>
    </row>
    <row r="91" spans="1:18" ht="22.5" x14ac:dyDescent="0.25">
      <c r="A91" s="17"/>
      <c r="B91" s="17"/>
      <c r="C91" s="71" t="s">
        <v>76</v>
      </c>
      <c r="D91" s="73">
        <f>(15*30)+(3*60)+(1*120)</f>
        <v>750</v>
      </c>
      <c r="E91" s="66">
        <v>0</v>
      </c>
      <c r="F91" s="40"/>
      <c r="G91" s="91">
        <f t="shared" si="11"/>
        <v>0</v>
      </c>
      <c r="H91" s="17"/>
      <c r="I91" s="71" t="s">
        <v>76</v>
      </c>
      <c r="J91" s="73"/>
      <c r="K91" s="74"/>
      <c r="L91" s="40"/>
      <c r="M91" s="54"/>
      <c r="N91" s="17"/>
      <c r="O91" s="17"/>
      <c r="P91" s="17"/>
      <c r="Q91" s="17"/>
      <c r="R91" s="17"/>
    </row>
    <row r="92" spans="1:18" x14ac:dyDescent="0.25">
      <c r="A92" s="17"/>
      <c r="B92" s="17"/>
      <c r="C92" s="71" t="s">
        <v>105</v>
      </c>
      <c r="D92" s="73">
        <f>(15*20)+(3*40)+(1*80)</f>
        <v>500</v>
      </c>
      <c r="E92" s="65">
        <v>0</v>
      </c>
      <c r="F92" s="53"/>
      <c r="G92" s="75">
        <f t="shared" si="11"/>
        <v>0</v>
      </c>
      <c r="H92" s="17"/>
      <c r="I92" s="71" t="s">
        <v>105</v>
      </c>
      <c r="J92" s="73">
        <f>(2*15*7)+(60*3*6)+(60*1*6)</f>
        <v>1650</v>
      </c>
      <c r="K92" s="65">
        <v>0</v>
      </c>
      <c r="L92" s="53"/>
      <c r="M92" s="75">
        <f t="shared" ref="M92" si="13">J92*K92</f>
        <v>0</v>
      </c>
      <c r="N92" s="17"/>
      <c r="O92" s="17"/>
      <c r="P92" s="17"/>
      <c r="Q92" s="17"/>
      <c r="R92" s="17"/>
    </row>
    <row r="93" spans="1:18" x14ac:dyDescent="0.25">
      <c r="A93" s="17"/>
      <c r="B93" s="17"/>
      <c r="C93" s="71" t="s">
        <v>104</v>
      </c>
      <c r="D93" s="73">
        <f>(15*5)+(3*10)+(1*20)</f>
        <v>125</v>
      </c>
      <c r="E93" s="92"/>
      <c r="F93" s="74"/>
      <c r="G93" s="74"/>
      <c r="H93" s="17"/>
      <c r="I93" s="71" t="s">
        <v>104</v>
      </c>
      <c r="J93" s="73"/>
      <c r="K93" s="92"/>
      <c r="L93" s="74"/>
      <c r="M93" s="74"/>
      <c r="N93" s="17"/>
      <c r="O93" s="17"/>
      <c r="P93" s="17"/>
      <c r="Q93" s="17"/>
      <c r="R93" s="17"/>
    </row>
    <row r="94" spans="1:18" x14ac:dyDescent="0.25">
      <c r="A94" s="17"/>
      <c r="B94" s="17"/>
      <c r="C94" s="77" t="s">
        <v>101</v>
      </c>
      <c r="D94" s="78">
        <f>SUM(D85:D93)</f>
        <v>6735</v>
      </c>
      <c r="E94" s="53"/>
      <c r="F94" s="53"/>
      <c r="G94" s="79">
        <f>SUM(G85:G93)</f>
        <v>0</v>
      </c>
      <c r="H94" s="17"/>
      <c r="I94" s="77" t="s">
        <v>101</v>
      </c>
      <c r="J94" s="78">
        <f>SUM(J85:J93)</f>
        <v>13563</v>
      </c>
      <c r="K94" s="53"/>
      <c r="L94" s="53"/>
      <c r="M94" s="79">
        <f>SUM(M85:M93)</f>
        <v>0</v>
      </c>
      <c r="N94" s="17"/>
      <c r="O94" s="17"/>
      <c r="P94" s="17"/>
      <c r="Q94" s="17"/>
      <c r="R94" s="17"/>
    </row>
    <row r="95" spans="1:18" x14ac:dyDescent="0.25">
      <c r="A95" s="17"/>
      <c r="B95" s="17"/>
      <c r="C95" s="77"/>
      <c r="D95" s="78"/>
      <c r="E95" s="53"/>
      <c r="F95" s="53"/>
      <c r="G95" s="93"/>
      <c r="H95" s="17"/>
      <c r="I95" s="17"/>
      <c r="J95" s="17"/>
      <c r="K95" s="17"/>
      <c r="L95" s="17"/>
      <c r="M95" s="17"/>
      <c r="N95" s="17"/>
      <c r="O95" s="17"/>
      <c r="P95" s="17"/>
      <c r="Q95" s="17"/>
      <c r="R95" s="17"/>
    </row>
    <row r="96" spans="1:18" x14ac:dyDescent="0.25">
      <c r="A96" s="17"/>
      <c r="B96" s="17"/>
      <c r="C96" s="71" t="s">
        <v>102</v>
      </c>
      <c r="D96" s="17"/>
      <c r="E96" s="53"/>
      <c r="F96" s="73"/>
      <c r="G96" s="75">
        <f>(15*1000)+(3*6000)+(1*12000)</f>
        <v>45000</v>
      </c>
      <c r="H96" s="17"/>
      <c r="I96" s="17"/>
      <c r="J96" s="17"/>
      <c r="K96" s="17"/>
      <c r="L96" s="17"/>
      <c r="M96" s="17"/>
      <c r="N96" s="17"/>
      <c r="O96" s="17"/>
      <c r="P96" s="17"/>
      <c r="Q96" s="17"/>
      <c r="R96" s="17"/>
    </row>
    <row r="97" spans="1:18" x14ac:dyDescent="0.25">
      <c r="A97" s="17"/>
      <c r="B97" s="17"/>
      <c r="C97" s="17"/>
      <c r="D97" s="17"/>
      <c r="E97" s="17"/>
      <c r="F97" s="17"/>
      <c r="G97" s="17"/>
      <c r="H97" s="17"/>
      <c r="I97" s="17"/>
      <c r="J97" s="17"/>
      <c r="K97" s="17"/>
      <c r="L97" s="17"/>
      <c r="M97" s="17"/>
      <c r="N97" s="17"/>
      <c r="O97" s="17"/>
      <c r="P97" s="17"/>
      <c r="Q97" s="17"/>
      <c r="R97" s="17"/>
    </row>
    <row r="98" spans="1:18" ht="22.5" x14ac:dyDescent="0.25">
      <c r="A98" s="17"/>
      <c r="B98" s="17"/>
      <c r="C98" s="71" t="s">
        <v>130</v>
      </c>
      <c r="D98" s="17"/>
      <c r="E98" s="53"/>
      <c r="F98" s="73"/>
      <c r="G98" s="79">
        <f>G94+G96+M94</f>
        <v>45000</v>
      </c>
      <c r="H98" s="17"/>
      <c r="I98" s="17"/>
      <c r="J98" s="17"/>
      <c r="K98" s="17"/>
      <c r="L98" s="17"/>
      <c r="M98" s="17"/>
      <c r="N98" s="17"/>
      <c r="O98" s="17"/>
      <c r="P98" s="17"/>
      <c r="Q98" s="17"/>
      <c r="R98" s="17"/>
    </row>
    <row r="99" spans="1:18" x14ac:dyDescent="0.25">
      <c r="A99" s="17"/>
      <c r="B99" s="17"/>
      <c r="C99" s="17"/>
      <c r="D99" s="17"/>
      <c r="E99" s="17"/>
      <c r="F99" s="17"/>
      <c r="G99" s="17"/>
      <c r="H99" s="17"/>
      <c r="I99" s="17"/>
      <c r="J99" s="17"/>
      <c r="K99" s="17"/>
      <c r="L99" s="17"/>
      <c r="M99" s="17"/>
      <c r="N99" s="17"/>
      <c r="O99" s="17"/>
      <c r="P99" s="17"/>
      <c r="Q99" s="17"/>
      <c r="R99" s="17"/>
    </row>
    <row r="100" spans="1:18" x14ac:dyDescent="0.25">
      <c r="A100" s="17"/>
      <c r="B100" s="17"/>
      <c r="C100" s="28" t="s">
        <v>126</v>
      </c>
      <c r="D100" s="28"/>
      <c r="E100" s="28"/>
      <c r="F100" s="28"/>
      <c r="G100" s="17"/>
      <c r="H100" s="17"/>
      <c r="I100" s="17"/>
      <c r="J100" s="17"/>
      <c r="K100" s="17"/>
      <c r="L100" s="17"/>
      <c r="M100" s="17"/>
      <c r="N100" s="17"/>
      <c r="O100" s="17"/>
      <c r="P100" s="17"/>
      <c r="Q100" s="17"/>
      <c r="R100" s="17"/>
    </row>
    <row r="101" spans="1:18" x14ac:dyDescent="0.25">
      <c r="A101" s="17"/>
      <c r="B101" s="17"/>
      <c r="C101" s="28" t="s">
        <v>124</v>
      </c>
      <c r="D101" s="28"/>
      <c r="E101" s="28"/>
      <c r="F101" s="28"/>
      <c r="G101" s="17"/>
      <c r="H101" s="17"/>
      <c r="I101" s="17"/>
      <c r="J101" s="17"/>
      <c r="K101" s="17"/>
      <c r="L101" s="17"/>
      <c r="M101" s="17"/>
      <c r="N101" s="17"/>
      <c r="O101" s="17"/>
      <c r="P101" s="17"/>
      <c r="Q101" s="17"/>
      <c r="R101" s="17"/>
    </row>
    <row r="102" spans="1:18" x14ac:dyDescent="0.25">
      <c r="A102" s="17"/>
      <c r="B102" s="40"/>
      <c r="C102" s="40"/>
      <c r="D102" s="40"/>
      <c r="E102" s="40"/>
      <c r="F102" s="40"/>
      <c r="G102" s="17"/>
      <c r="H102" s="17"/>
      <c r="I102" s="17"/>
      <c r="J102" s="17"/>
      <c r="K102" s="17"/>
      <c r="L102" s="17"/>
      <c r="M102" s="17"/>
      <c r="N102" s="17"/>
      <c r="O102" s="17"/>
      <c r="P102" s="17"/>
      <c r="Q102" s="17"/>
      <c r="R102" s="17"/>
    </row>
    <row r="103" spans="1:18" ht="30" x14ac:dyDescent="0.25">
      <c r="A103" s="17"/>
      <c r="B103" s="31" t="s">
        <v>132</v>
      </c>
      <c r="C103" s="94" t="s">
        <v>127</v>
      </c>
      <c r="D103" s="33"/>
      <c r="E103" s="17"/>
      <c r="F103" s="17"/>
      <c r="G103" s="17"/>
      <c r="H103" s="17"/>
      <c r="I103" s="17"/>
      <c r="J103" s="17"/>
      <c r="K103" s="17"/>
      <c r="L103" s="17"/>
      <c r="M103" s="17"/>
      <c r="N103" s="17"/>
      <c r="O103" s="17"/>
      <c r="P103" s="17"/>
      <c r="Q103" s="17"/>
      <c r="R103" s="17"/>
    </row>
    <row r="104" spans="1:18" x14ac:dyDescent="0.25">
      <c r="A104" s="17"/>
      <c r="B104" s="17"/>
      <c r="C104" s="17"/>
      <c r="D104" s="17"/>
      <c r="E104" s="17"/>
      <c r="F104" s="17"/>
      <c r="G104" s="17"/>
      <c r="H104" s="17"/>
      <c r="I104" s="17"/>
      <c r="J104" s="17"/>
      <c r="K104" s="17"/>
      <c r="L104" s="17"/>
      <c r="M104" s="17"/>
      <c r="N104" s="17"/>
      <c r="O104" s="17"/>
      <c r="P104" s="17"/>
      <c r="Q104" s="17"/>
      <c r="R104" s="17"/>
    </row>
    <row r="105" spans="1:18" ht="22.5" x14ac:dyDescent="0.25">
      <c r="A105" s="17"/>
      <c r="B105" s="17"/>
      <c r="C105" s="83" t="s">
        <v>129</v>
      </c>
      <c r="D105" s="84" t="s">
        <v>103</v>
      </c>
      <c r="E105" s="85" t="s">
        <v>80</v>
      </c>
      <c r="F105" s="85"/>
      <c r="G105" s="86" t="s">
        <v>19</v>
      </c>
      <c r="H105" s="17"/>
      <c r="I105" s="17"/>
      <c r="J105" s="17"/>
      <c r="K105" s="17"/>
      <c r="L105" s="17"/>
      <c r="M105" s="17"/>
      <c r="N105" s="17"/>
      <c r="O105" s="17"/>
      <c r="P105" s="17"/>
      <c r="Q105" s="17"/>
      <c r="R105" s="17"/>
    </row>
    <row r="106" spans="1:18" x14ac:dyDescent="0.25">
      <c r="A106" s="17"/>
      <c r="B106" s="17"/>
      <c r="C106" s="71" t="s">
        <v>100</v>
      </c>
      <c r="D106" s="73"/>
      <c r="E106" s="74"/>
      <c r="F106" s="40"/>
      <c r="G106" s="54"/>
      <c r="H106" s="17"/>
      <c r="I106" s="17"/>
      <c r="J106" s="17"/>
      <c r="K106" s="17"/>
      <c r="L106" s="17"/>
      <c r="M106" s="17"/>
      <c r="N106" s="17"/>
      <c r="O106" s="17"/>
      <c r="P106" s="17"/>
      <c r="Q106" s="17"/>
      <c r="R106" s="17"/>
    </row>
    <row r="107" spans="1:18" x14ac:dyDescent="0.25">
      <c r="A107" s="17"/>
      <c r="B107" s="17"/>
      <c r="C107" s="71" t="s">
        <v>77</v>
      </c>
      <c r="D107" s="73">
        <v>672</v>
      </c>
      <c r="E107" s="65">
        <v>0</v>
      </c>
      <c r="F107" s="74"/>
      <c r="G107" s="75">
        <f t="shared" ref="G107:G114" si="14">D107*E107</f>
        <v>0</v>
      </c>
      <c r="H107" s="17"/>
      <c r="I107" s="17"/>
      <c r="J107" s="17"/>
      <c r="K107" s="17"/>
      <c r="L107" s="17"/>
      <c r="M107" s="17"/>
      <c r="N107" s="17"/>
      <c r="O107" s="17"/>
      <c r="P107" s="17"/>
      <c r="Q107" s="17"/>
      <c r="R107" s="17"/>
    </row>
    <row r="108" spans="1:18" x14ac:dyDescent="0.25">
      <c r="A108" s="17"/>
      <c r="B108" s="17"/>
      <c r="C108" s="71" t="s">
        <v>72</v>
      </c>
      <c r="D108" s="73">
        <v>172</v>
      </c>
      <c r="E108" s="65">
        <v>0</v>
      </c>
      <c r="F108" s="53"/>
      <c r="G108" s="75">
        <f t="shared" si="14"/>
        <v>0</v>
      </c>
      <c r="H108" s="17"/>
      <c r="I108" s="17"/>
      <c r="J108" s="17"/>
      <c r="K108" s="17"/>
      <c r="L108" s="17"/>
      <c r="M108" s="17"/>
      <c r="N108" s="17"/>
      <c r="O108" s="17"/>
      <c r="P108" s="17"/>
      <c r="Q108" s="17"/>
      <c r="R108" s="17"/>
    </row>
    <row r="109" spans="1:18" x14ac:dyDescent="0.25">
      <c r="A109" s="17"/>
      <c r="B109" s="17"/>
      <c r="C109" s="71" t="s">
        <v>73</v>
      </c>
      <c r="D109" s="95"/>
      <c r="E109" s="74"/>
      <c r="F109" s="40"/>
      <c r="G109" s="54"/>
      <c r="H109" s="17"/>
      <c r="I109" s="17"/>
      <c r="J109" s="17"/>
      <c r="K109" s="17"/>
      <c r="L109" s="17"/>
      <c r="M109" s="17"/>
      <c r="N109" s="17"/>
      <c r="O109" s="17"/>
      <c r="P109" s="17"/>
      <c r="Q109" s="17"/>
      <c r="R109" s="17"/>
    </row>
    <row r="110" spans="1:18" x14ac:dyDescent="0.25">
      <c r="A110" s="17"/>
      <c r="B110" s="17"/>
      <c r="C110" s="71" t="s">
        <v>74</v>
      </c>
      <c r="D110" s="73">
        <v>1500</v>
      </c>
      <c r="E110" s="65">
        <v>0</v>
      </c>
      <c r="F110" s="40"/>
      <c r="G110" s="75">
        <f t="shared" si="14"/>
        <v>0</v>
      </c>
      <c r="H110" s="17"/>
      <c r="I110" s="17"/>
      <c r="J110" s="17"/>
      <c r="K110" s="17"/>
      <c r="L110" s="17"/>
      <c r="M110" s="17"/>
      <c r="N110" s="17"/>
      <c r="O110" s="17"/>
      <c r="P110" s="17"/>
      <c r="Q110" s="17"/>
      <c r="R110" s="17"/>
    </row>
    <row r="111" spans="1:18" x14ac:dyDescent="0.25">
      <c r="A111" s="17"/>
      <c r="B111" s="17"/>
      <c r="C111" s="71" t="s">
        <v>75</v>
      </c>
      <c r="D111" s="73">
        <v>1500</v>
      </c>
      <c r="E111" s="65">
        <v>0</v>
      </c>
      <c r="F111" s="53"/>
      <c r="G111" s="75">
        <f t="shared" si="14"/>
        <v>0</v>
      </c>
      <c r="H111" s="17"/>
      <c r="I111" s="17"/>
      <c r="J111" s="17"/>
      <c r="K111" s="17"/>
      <c r="L111" s="17"/>
      <c r="M111" s="17"/>
      <c r="N111" s="17"/>
      <c r="O111" s="17"/>
      <c r="P111" s="17"/>
      <c r="Q111" s="17"/>
      <c r="R111" s="17"/>
    </row>
    <row r="112" spans="1:18" ht="22.5" x14ac:dyDescent="0.25">
      <c r="A112" s="17"/>
      <c r="B112" s="17"/>
      <c r="C112" s="71" t="s">
        <v>76</v>
      </c>
      <c r="D112" s="73">
        <v>304</v>
      </c>
      <c r="E112" s="66">
        <v>0</v>
      </c>
      <c r="F112" s="40"/>
      <c r="G112" s="91">
        <f t="shared" si="14"/>
        <v>0</v>
      </c>
      <c r="H112" s="17"/>
      <c r="I112" s="17"/>
      <c r="J112" s="17"/>
      <c r="K112" s="17"/>
      <c r="L112" s="17"/>
      <c r="M112" s="17"/>
      <c r="N112" s="17"/>
      <c r="O112" s="17"/>
      <c r="P112" s="17"/>
      <c r="Q112" s="17"/>
      <c r="R112" s="17"/>
    </row>
    <row r="113" spans="1:18" x14ac:dyDescent="0.25">
      <c r="A113" s="17"/>
      <c r="B113" s="17"/>
      <c r="C113" s="71" t="s">
        <v>105</v>
      </c>
      <c r="D113" s="73">
        <v>338</v>
      </c>
      <c r="E113" s="65">
        <v>0</v>
      </c>
      <c r="F113" s="53"/>
      <c r="G113" s="75">
        <f t="shared" si="14"/>
        <v>0</v>
      </c>
      <c r="H113" s="17"/>
      <c r="I113" s="17"/>
      <c r="J113" s="17"/>
      <c r="K113" s="17"/>
      <c r="L113" s="17"/>
      <c r="M113" s="17"/>
      <c r="N113" s="17"/>
      <c r="O113" s="17"/>
      <c r="P113" s="17"/>
      <c r="Q113" s="17"/>
      <c r="R113" s="17"/>
    </row>
    <row r="114" spans="1:18" x14ac:dyDescent="0.25">
      <c r="A114" s="17"/>
      <c r="B114" s="17"/>
      <c r="C114" s="71" t="s">
        <v>104</v>
      </c>
      <c r="D114" s="73">
        <v>64</v>
      </c>
      <c r="E114" s="92"/>
      <c r="F114" s="74"/>
      <c r="G114" s="74"/>
      <c r="H114" s="17"/>
      <c r="I114" s="17"/>
      <c r="J114" s="17"/>
      <c r="K114" s="17"/>
      <c r="L114" s="17"/>
      <c r="M114" s="17"/>
      <c r="N114" s="17"/>
      <c r="O114" s="17"/>
      <c r="P114" s="17"/>
      <c r="Q114" s="17"/>
      <c r="R114" s="17"/>
    </row>
    <row r="115" spans="1:18" x14ac:dyDescent="0.25">
      <c r="A115" s="17"/>
      <c r="B115" s="17"/>
      <c r="C115" s="77" t="s">
        <v>101</v>
      </c>
      <c r="D115" s="78">
        <f>SUM(D106:D114)</f>
        <v>4550</v>
      </c>
      <c r="E115" s="53"/>
      <c r="F115" s="53"/>
      <c r="G115" s="79">
        <f>SUM(G106:G114)</f>
        <v>0</v>
      </c>
      <c r="H115" s="17"/>
      <c r="I115" s="17"/>
      <c r="J115" s="17"/>
      <c r="K115" s="17"/>
      <c r="L115" s="17"/>
      <c r="M115" s="17"/>
      <c r="N115" s="17"/>
      <c r="O115" s="17"/>
      <c r="P115" s="17"/>
      <c r="Q115" s="17"/>
      <c r="R115" s="17"/>
    </row>
    <row r="116" spans="1:18" x14ac:dyDescent="0.25">
      <c r="A116" s="17"/>
      <c r="B116" s="17"/>
      <c r="C116" s="77"/>
      <c r="D116" s="78"/>
      <c r="E116" s="53"/>
      <c r="F116" s="53"/>
      <c r="G116" s="93"/>
      <c r="H116" s="17"/>
      <c r="I116" s="17"/>
      <c r="J116" s="17"/>
      <c r="K116" s="17"/>
      <c r="L116" s="17"/>
      <c r="M116" s="17"/>
      <c r="N116" s="17"/>
      <c r="O116" s="17"/>
      <c r="P116" s="17"/>
      <c r="Q116" s="17"/>
      <c r="R116" s="17"/>
    </row>
    <row r="117" spans="1:18" x14ac:dyDescent="0.25">
      <c r="A117" s="17"/>
      <c r="B117" s="17"/>
      <c r="C117" s="71" t="s">
        <v>102</v>
      </c>
      <c r="D117" s="17"/>
      <c r="E117" s="53"/>
      <c r="F117" s="73"/>
      <c r="G117" s="75">
        <v>70000</v>
      </c>
      <c r="H117" s="17"/>
      <c r="I117" s="17"/>
      <c r="J117" s="17"/>
      <c r="K117" s="17"/>
      <c r="L117" s="17"/>
      <c r="M117" s="17"/>
      <c r="N117" s="17"/>
      <c r="O117" s="17"/>
      <c r="P117" s="17"/>
      <c r="Q117" s="17"/>
      <c r="R117" s="17"/>
    </row>
    <row r="118" spans="1:18" x14ac:dyDescent="0.25">
      <c r="A118" s="17"/>
      <c r="B118" s="17"/>
      <c r="C118" s="17"/>
      <c r="D118" s="17"/>
      <c r="E118" s="17"/>
      <c r="F118" s="17"/>
      <c r="G118" s="17"/>
      <c r="H118" s="17"/>
      <c r="I118" s="17"/>
      <c r="J118" s="17"/>
      <c r="K118" s="17"/>
      <c r="L118" s="17"/>
      <c r="M118" s="17"/>
      <c r="N118" s="17"/>
      <c r="O118" s="17"/>
      <c r="P118" s="17"/>
      <c r="Q118" s="17"/>
      <c r="R118" s="17"/>
    </row>
    <row r="119" spans="1:18" ht="22.5" x14ac:dyDescent="0.25">
      <c r="A119" s="17"/>
      <c r="B119" s="17"/>
      <c r="C119" s="71" t="s">
        <v>115</v>
      </c>
      <c r="D119" s="17"/>
      <c r="E119" s="53"/>
      <c r="F119" s="73"/>
      <c r="G119" s="79">
        <f>G115+G117</f>
        <v>70000</v>
      </c>
      <c r="H119" s="17"/>
      <c r="I119" s="17"/>
      <c r="J119" s="17"/>
      <c r="K119" s="17"/>
      <c r="L119" s="17"/>
      <c r="M119" s="17"/>
      <c r="N119" s="17"/>
      <c r="O119" s="17"/>
      <c r="P119" s="17"/>
      <c r="Q119" s="17"/>
      <c r="R119" s="17"/>
    </row>
    <row r="120" spans="1:18" x14ac:dyDescent="0.25">
      <c r="A120" s="17"/>
      <c r="B120" s="17"/>
      <c r="C120" s="17"/>
      <c r="D120" s="17"/>
      <c r="E120" s="17"/>
      <c r="F120" s="17"/>
      <c r="G120" s="17"/>
      <c r="H120" s="17"/>
      <c r="I120" s="17"/>
      <c r="J120" s="17"/>
      <c r="K120" s="17"/>
      <c r="L120" s="17"/>
      <c r="M120" s="17"/>
      <c r="N120" s="17"/>
      <c r="O120" s="17"/>
      <c r="P120" s="17"/>
      <c r="Q120" s="17"/>
      <c r="R120" s="17"/>
    </row>
    <row r="121" spans="1:18" ht="30" x14ac:dyDescent="0.25">
      <c r="A121" s="17"/>
      <c r="B121" s="31" t="s">
        <v>133</v>
      </c>
      <c r="C121" s="94" t="s">
        <v>128</v>
      </c>
      <c r="D121" s="33"/>
      <c r="E121" s="17"/>
      <c r="F121" s="17"/>
      <c r="G121" s="17"/>
      <c r="H121" s="17"/>
      <c r="I121" s="17"/>
      <c r="J121" s="17"/>
      <c r="K121" s="17"/>
      <c r="L121" s="17"/>
      <c r="M121" s="17"/>
      <c r="N121" s="17"/>
      <c r="O121" s="17"/>
      <c r="P121" s="17"/>
      <c r="Q121" s="17"/>
      <c r="R121" s="17"/>
    </row>
    <row r="122" spans="1:18" x14ac:dyDescent="0.25">
      <c r="A122" s="17"/>
      <c r="B122" s="17"/>
      <c r="C122" s="17"/>
      <c r="D122" s="17"/>
      <c r="E122" s="17"/>
      <c r="F122" s="17"/>
      <c r="G122" s="17"/>
      <c r="H122" s="17"/>
      <c r="I122" s="17"/>
      <c r="J122" s="17"/>
      <c r="K122" s="17"/>
      <c r="L122" s="17"/>
      <c r="M122" s="17"/>
      <c r="N122" s="17"/>
      <c r="O122" s="17"/>
      <c r="P122" s="17"/>
      <c r="Q122" s="17"/>
      <c r="R122" s="17"/>
    </row>
    <row r="123" spans="1:18" ht="22.5" x14ac:dyDescent="0.25">
      <c r="A123" s="17"/>
      <c r="B123" s="17"/>
      <c r="C123" s="83" t="s">
        <v>135</v>
      </c>
      <c r="D123" s="84" t="s">
        <v>103</v>
      </c>
      <c r="E123" s="85" t="s">
        <v>80</v>
      </c>
      <c r="F123" s="85"/>
      <c r="G123" s="86" t="s">
        <v>19</v>
      </c>
      <c r="H123" s="17"/>
      <c r="I123" s="17"/>
      <c r="J123" s="17"/>
      <c r="K123" s="17"/>
      <c r="L123" s="17"/>
      <c r="M123" s="17"/>
      <c r="N123" s="17"/>
      <c r="O123" s="17"/>
      <c r="P123" s="17"/>
      <c r="Q123" s="17"/>
      <c r="R123" s="17"/>
    </row>
    <row r="124" spans="1:18" x14ac:dyDescent="0.25">
      <c r="A124" s="17"/>
      <c r="B124" s="17"/>
      <c r="C124" s="71" t="s">
        <v>100</v>
      </c>
      <c r="D124" s="73">
        <f>20*17</f>
        <v>340</v>
      </c>
      <c r="E124" s="65">
        <v>0</v>
      </c>
      <c r="F124" s="40"/>
      <c r="G124" s="75">
        <f t="shared" ref="G124:G127" si="15">D124*E124</f>
        <v>0</v>
      </c>
      <c r="H124" s="17"/>
      <c r="I124" s="17"/>
      <c r="J124" s="17"/>
      <c r="K124" s="17"/>
      <c r="L124" s="17"/>
      <c r="M124" s="17"/>
      <c r="N124" s="17"/>
      <c r="O124" s="17"/>
      <c r="P124" s="17"/>
      <c r="Q124" s="17"/>
      <c r="R124" s="17"/>
    </row>
    <row r="125" spans="1:18" x14ac:dyDescent="0.25">
      <c r="A125" s="17"/>
      <c r="B125" s="17"/>
      <c r="C125" s="71" t="s">
        <v>77</v>
      </c>
      <c r="D125" s="73">
        <f>80*17</f>
        <v>1360</v>
      </c>
      <c r="E125" s="65">
        <v>0</v>
      </c>
      <c r="F125" s="74"/>
      <c r="G125" s="75">
        <f t="shared" si="15"/>
        <v>0</v>
      </c>
      <c r="H125" s="17"/>
      <c r="I125" s="17"/>
      <c r="J125" s="17"/>
      <c r="K125" s="17"/>
      <c r="L125" s="17"/>
      <c r="M125" s="17"/>
      <c r="N125" s="17"/>
      <c r="O125" s="17"/>
      <c r="P125" s="17"/>
      <c r="Q125" s="17"/>
      <c r="R125" s="17"/>
    </row>
    <row r="126" spans="1:18" x14ac:dyDescent="0.25">
      <c r="A126" s="17"/>
      <c r="B126" s="17"/>
      <c r="C126" s="71" t="s">
        <v>72</v>
      </c>
      <c r="D126" s="73">
        <f>180*17</f>
        <v>3060</v>
      </c>
      <c r="E126" s="65">
        <v>0</v>
      </c>
      <c r="F126" s="53"/>
      <c r="G126" s="75">
        <f t="shared" si="15"/>
        <v>0</v>
      </c>
      <c r="H126" s="17"/>
      <c r="I126" s="17"/>
      <c r="J126" s="17"/>
      <c r="K126" s="17"/>
      <c r="L126" s="17"/>
      <c r="M126" s="17"/>
      <c r="N126" s="17"/>
      <c r="O126" s="17"/>
      <c r="P126" s="17"/>
      <c r="Q126" s="17"/>
      <c r="R126" s="17"/>
    </row>
    <row r="127" spans="1:18" x14ac:dyDescent="0.25">
      <c r="A127" s="17"/>
      <c r="B127" s="17"/>
      <c r="C127" s="71" t="s">
        <v>73</v>
      </c>
      <c r="D127" s="95">
        <f>40*17</f>
        <v>680</v>
      </c>
      <c r="E127" s="65">
        <v>0</v>
      </c>
      <c r="F127" s="40"/>
      <c r="G127" s="75">
        <f t="shared" si="15"/>
        <v>0</v>
      </c>
      <c r="H127" s="17"/>
      <c r="I127" s="17"/>
      <c r="J127" s="17"/>
      <c r="K127" s="17"/>
      <c r="L127" s="17"/>
      <c r="M127" s="17"/>
      <c r="N127" s="17"/>
      <c r="O127" s="17"/>
      <c r="P127" s="17"/>
      <c r="Q127" s="17"/>
      <c r="R127" s="17"/>
    </row>
    <row r="128" spans="1:18" x14ac:dyDescent="0.25">
      <c r="A128" s="17"/>
      <c r="B128" s="17"/>
      <c r="C128" s="71" t="s">
        <v>74</v>
      </c>
      <c r="D128" s="73">
        <f>600*17</f>
        <v>10200</v>
      </c>
      <c r="E128" s="65">
        <v>0</v>
      </c>
      <c r="F128" s="40"/>
      <c r="G128" s="75">
        <f t="shared" ref="G128:G132" si="16">D128*E128</f>
        <v>0</v>
      </c>
      <c r="H128" s="17"/>
      <c r="I128" s="17"/>
      <c r="J128" s="17"/>
      <c r="K128" s="17"/>
      <c r="L128" s="17"/>
      <c r="M128" s="17"/>
      <c r="N128" s="17"/>
      <c r="O128" s="17"/>
      <c r="P128" s="17"/>
      <c r="Q128" s="17"/>
      <c r="R128" s="17"/>
    </row>
    <row r="129" spans="1:18" x14ac:dyDescent="0.25">
      <c r="A129" s="17"/>
      <c r="B129" s="17"/>
      <c r="C129" s="71" t="s">
        <v>75</v>
      </c>
      <c r="D129" s="73">
        <f>800*17</f>
        <v>13600</v>
      </c>
      <c r="E129" s="65">
        <v>0</v>
      </c>
      <c r="F129" s="53"/>
      <c r="G129" s="75">
        <f t="shared" si="16"/>
        <v>0</v>
      </c>
      <c r="H129" s="17"/>
      <c r="I129" s="17"/>
      <c r="J129" s="17"/>
      <c r="K129" s="17"/>
      <c r="L129" s="17"/>
      <c r="M129" s="17"/>
      <c r="N129" s="17"/>
      <c r="O129" s="17"/>
      <c r="P129" s="17"/>
      <c r="Q129" s="17"/>
      <c r="R129" s="17"/>
    </row>
    <row r="130" spans="1:18" ht="22.5" x14ac:dyDescent="0.25">
      <c r="A130" s="17"/>
      <c r="B130" s="17"/>
      <c r="C130" s="71" t="s">
        <v>76</v>
      </c>
      <c r="D130" s="73">
        <f>240*17</f>
        <v>4080</v>
      </c>
      <c r="E130" s="66">
        <v>0</v>
      </c>
      <c r="F130" s="40"/>
      <c r="G130" s="91">
        <f t="shared" si="16"/>
        <v>0</v>
      </c>
      <c r="H130" s="17"/>
      <c r="I130" s="17"/>
      <c r="J130" s="17"/>
      <c r="K130" s="17"/>
      <c r="L130" s="17"/>
      <c r="M130" s="17"/>
      <c r="N130" s="17"/>
      <c r="O130" s="17"/>
      <c r="P130" s="17"/>
      <c r="Q130" s="17"/>
      <c r="R130" s="17"/>
    </row>
    <row r="131" spans="1:18" x14ac:dyDescent="0.25">
      <c r="A131" s="17"/>
      <c r="B131" s="17"/>
      <c r="C131" s="71" t="s">
        <v>105</v>
      </c>
      <c r="D131" s="73">
        <f>160*17</f>
        <v>2720</v>
      </c>
      <c r="E131" s="65">
        <v>0</v>
      </c>
      <c r="F131" s="53"/>
      <c r="G131" s="75">
        <f t="shared" si="16"/>
        <v>0</v>
      </c>
      <c r="H131" s="17"/>
      <c r="I131" s="17"/>
      <c r="J131" s="17"/>
      <c r="K131" s="17"/>
      <c r="L131" s="17"/>
      <c r="M131" s="17"/>
      <c r="N131" s="17"/>
      <c r="O131" s="17"/>
      <c r="P131" s="17"/>
      <c r="Q131" s="17"/>
      <c r="R131" s="17"/>
    </row>
    <row r="132" spans="1:18" x14ac:dyDescent="0.25">
      <c r="A132" s="17"/>
      <c r="B132" s="17"/>
      <c r="C132" s="71" t="s">
        <v>104</v>
      </c>
      <c r="D132" s="73">
        <f>40*17</f>
        <v>680</v>
      </c>
      <c r="E132" s="92"/>
      <c r="F132" s="74"/>
      <c r="G132" s="74"/>
      <c r="H132" s="17"/>
      <c r="I132" s="17"/>
      <c r="J132" s="17"/>
      <c r="K132" s="17"/>
      <c r="L132" s="17"/>
      <c r="M132" s="17"/>
      <c r="N132" s="17"/>
      <c r="O132" s="17"/>
      <c r="P132" s="17"/>
      <c r="Q132" s="17"/>
      <c r="R132" s="17"/>
    </row>
    <row r="133" spans="1:18" x14ac:dyDescent="0.25">
      <c r="A133" s="17"/>
      <c r="B133" s="17"/>
      <c r="C133" s="77" t="s">
        <v>101</v>
      </c>
      <c r="D133" s="78">
        <f>SUM(D124:D132)</f>
        <v>36720</v>
      </c>
      <c r="E133" s="53"/>
      <c r="F133" s="53"/>
      <c r="G133" s="79">
        <f>SUM(G124:G132)</f>
        <v>0</v>
      </c>
      <c r="H133" s="17"/>
      <c r="I133" s="17"/>
      <c r="J133" s="17"/>
      <c r="K133" s="17"/>
      <c r="L133" s="17"/>
      <c r="M133" s="17"/>
      <c r="N133" s="17"/>
      <c r="O133" s="17"/>
      <c r="P133" s="17"/>
      <c r="Q133" s="17"/>
      <c r="R133" s="17"/>
    </row>
    <row r="134" spans="1:18" x14ac:dyDescent="0.25">
      <c r="A134" s="17"/>
      <c r="B134" s="17"/>
      <c r="C134" s="77"/>
      <c r="D134" s="78"/>
      <c r="E134" s="53"/>
      <c r="F134" s="53"/>
      <c r="G134" s="93"/>
      <c r="H134" s="17"/>
      <c r="I134" s="17"/>
      <c r="J134" s="17"/>
      <c r="K134" s="17"/>
      <c r="L134" s="17"/>
      <c r="M134" s="17"/>
      <c r="N134" s="17"/>
      <c r="O134" s="17"/>
      <c r="P134" s="17"/>
      <c r="Q134" s="17"/>
      <c r="R134" s="17"/>
    </row>
    <row r="135" spans="1:18" x14ac:dyDescent="0.25">
      <c r="A135" s="17"/>
      <c r="B135" s="17"/>
      <c r="C135" s="71" t="s">
        <v>102</v>
      </c>
      <c r="D135" s="17"/>
      <c r="E135" s="53"/>
      <c r="F135" s="73"/>
      <c r="G135" s="79">
        <f>35000*17</f>
        <v>595000</v>
      </c>
      <c r="H135" s="17"/>
      <c r="I135" s="17"/>
      <c r="J135" s="17"/>
      <c r="K135" s="17"/>
      <c r="L135" s="17"/>
      <c r="M135" s="17"/>
      <c r="N135" s="17"/>
      <c r="O135" s="17"/>
      <c r="P135" s="17"/>
      <c r="Q135" s="17"/>
      <c r="R135" s="17"/>
    </row>
    <row r="136" spans="1:18" x14ac:dyDescent="0.25">
      <c r="A136" s="17"/>
      <c r="B136" s="17"/>
      <c r="C136" s="17"/>
      <c r="D136" s="17"/>
      <c r="E136" s="17"/>
      <c r="F136" s="17"/>
      <c r="G136" s="17"/>
      <c r="H136" s="17"/>
      <c r="I136" s="17"/>
      <c r="J136" s="17"/>
      <c r="K136" s="17"/>
      <c r="L136" s="17"/>
      <c r="M136" s="17"/>
      <c r="N136" s="17"/>
      <c r="O136" s="17"/>
      <c r="P136" s="17"/>
      <c r="Q136" s="17"/>
      <c r="R136" s="17"/>
    </row>
    <row r="137" spans="1:18" ht="22.5" x14ac:dyDescent="0.25">
      <c r="A137" s="17"/>
      <c r="B137" s="17"/>
      <c r="C137" s="71" t="s">
        <v>134</v>
      </c>
      <c r="D137" s="17"/>
      <c r="E137" s="53"/>
      <c r="F137" s="73"/>
      <c r="G137" s="79">
        <f>G133+G135</f>
        <v>595000</v>
      </c>
      <c r="H137" s="17"/>
      <c r="I137" s="17"/>
      <c r="J137" s="17"/>
      <c r="K137" s="17"/>
      <c r="L137" s="17"/>
      <c r="M137" s="17"/>
      <c r="N137" s="17"/>
      <c r="O137" s="17"/>
      <c r="P137" s="17"/>
      <c r="Q137" s="17"/>
      <c r="R137" s="17"/>
    </row>
    <row r="138" spans="1:18" x14ac:dyDescent="0.25">
      <c r="A138" s="17"/>
      <c r="B138" s="17"/>
      <c r="C138" s="17"/>
      <c r="D138" s="17"/>
      <c r="E138" s="17"/>
      <c r="F138" s="17"/>
      <c r="G138" s="17"/>
      <c r="H138" s="17"/>
      <c r="I138" s="17"/>
      <c r="J138" s="17"/>
      <c r="K138" s="17"/>
      <c r="L138" s="17"/>
      <c r="M138" s="17"/>
      <c r="N138" s="17"/>
      <c r="O138" s="17"/>
      <c r="P138" s="17"/>
      <c r="Q138" s="17"/>
      <c r="R138" s="17"/>
    </row>
    <row r="139" spans="1:18" x14ac:dyDescent="0.25">
      <c r="A139" s="17"/>
      <c r="B139" s="31" t="s">
        <v>136</v>
      </c>
      <c r="C139" s="96" t="s">
        <v>137</v>
      </c>
      <c r="D139" s="33"/>
      <c r="E139" s="17"/>
      <c r="F139" s="17"/>
      <c r="G139" s="17"/>
      <c r="H139" s="17"/>
      <c r="I139" s="17"/>
      <c r="J139" s="17"/>
      <c r="K139" s="17"/>
      <c r="L139" s="17"/>
      <c r="M139" s="17"/>
      <c r="N139" s="17"/>
      <c r="O139" s="17"/>
      <c r="P139" s="17"/>
      <c r="Q139" s="17"/>
      <c r="R139" s="17"/>
    </row>
    <row r="140" spans="1:18" x14ac:dyDescent="0.25">
      <c r="A140" s="17"/>
      <c r="B140" s="17"/>
      <c r="C140" s="17"/>
      <c r="D140" s="17"/>
      <c r="E140" s="17"/>
      <c r="F140" s="17"/>
      <c r="G140" s="17"/>
      <c r="H140" s="17"/>
      <c r="I140" s="17"/>
      <c r="J140" s="17"/>
      <c r="K140" s="17"/>
      <c r="L140" s="17"/>
      <c r="M140" s="17"/>
      <c r="N140" s="17"/>
      <c r="O140" s="17"/>
      <c r="P140" s="17"/>
      <c r="Q140" s="17"/>
      <c r="R140" s="17"/>
    </row>
    <row r="141" spans="1:18" ht="22.5" x14ac:dyDescent="0.25">
      <c r="A141" s="17"/>
      <c r="B141" s="17"/>
      <c r="C141" s="83" t="s">
        <v>138</v>
      </c>
      <c r="D141" s="84" t="s">
        <v>103</v>
      </c>
      <c r="E141" s="85" t="s">
        <v>80</v>
      </c>
      <c r="F141" s="85"/>
      <c r="G141" s="86" t="s">
        <v>19</v>
      </c>
      <c r="H141" s="17"/>
      <c r="I141" s="17"/>
      <c r="J141" s="17"/>
      <c r="K141" s="17"/>
      <c r="L141" s="17"/>
      <c r="M141" s="17"/>
      <c r="N141" s="17"/>
      <c r="O141" s="17"/>
      <c r="P141" s="17"/>
      <c r="Q141" s="17"/>
      <c r="R141" s="17"/>
    </row>
    <row r="142" spans="1:18" x14ac:dyDescent="0.25">
      <c r="A142" s="17"/>
      <c r="B142" s="17"/>
      <c r="C142" s="71" t="s">
        <v>100</v>
      </c>
      <c r="D142" s="73"/>
      <c r="E142" s="74"/>
      <c r="F142" s="40"/>
      <c r="G142" s="54"/>
      <c r="H142" s="17"/>
      <c r="I142" s="17"/>
      <c r="J142" s="17"/>
      <c r="K142" s="17"/>
      <c r="L142" s="17"/>
      <c r="M142" s="17"/>
      <c r="N142" s="17"/>
      <c r="O142" s="17"/>
      <c r="P142" s="17"/>
      <c r="Q142" s="17"/>
      <c r="R142" s="17"/>
    </row>
    <row r="143" spans="1:18" x14ac:dyDescent="0.25">
      <c r="A143" s="17"/>
      <c r="B143" s="17"/>
      <c r="C143" s="71" t="s">
        <v>77</v>
      </c>
      <c r="D143" s="73">
        <v>40</v>
      </c>
      <c r="E143" s="65">
        <v>0</v>
      </c>
      <c r="F143" s="74"/>
      <c r="G143" s="75">
        <f t="shared" ref="G143:G149" si="17">D143*E143</f>
        <v>0</v>
      </c>
      <c r="H143" s="17"/>
      <c r="I143" s="17"/>
      <c r="J143" s="17"/>
      <c r="K143" s="17"/>
      <c r="L143" s="17"/>
      <c r="M143" s="17"/>
      <c r="N143" s="17"/>
      <c r="O143" s="17"/>
      <c r="P143" s="17"/>
      <c r="Q143" s="17"/>
      <c r="R143" s="17"/>
    </row>
    <row r="144" spans="1:18" x14ac:dyDescent="0.25">
      <c r="A144" s="17"/>
      <c r="B144" s="17"/>
      <c r="C144" s="71" t="s">
        <v>72</v>
      </c>
      <c r="D144" s="73">
        <v>5</v>
      </c>
      <c r="E144" s="65">
        <v>0</v>
      </c>
      <c r="F144" s="53"/>
      <c r="G144" s="75">
        <f t="shared" si="17"/>
        <v>0</v>
      </c>
      <c r="H144" s="17"/>
      <c r="I144" s="17"/>
      <c r="J144" s="17"/>
      <c r="K144" s="17"/>
      <c r="L144" s="17"/>
      <c r="M144" s="17"/>
      <c r="N144" s="17"/>
      <c r="O144" s="17"/>
      <c r="P144" s="17"/>
      <c r="Q144" s="17"/>
      <c r="R144" s="17"/>
    </row>
    <row r="145" spans="1:18" x14ac:dyDescent="0.25">
      <c r="A145" s="17"/>
      <c r="B145" s="17"/>
      <c r="C145" s="71" t="s">
        <v>73</v>
      </c>
      <c r="D145" s="95"/>
      <c r="E145" s="74"/>
      <c r="F145" s="40"/>
      <c r="G145" s="54"/>
      <c r="H145" s="17"/>
      <c r="I145" s="17"/>
      <c r="J145" s="17"/>
      <c r="K145" s="17"/>
      <c r="L145" s="17"/>
      <c r="M145" s="17"/>
      <c r="N145" s="17"/>
      <c r="O145" s="17"/>
      <c r="P145" s="17"/>
      <c r="Q145" s="17"/>
      <c r="R145" s="17"/>
    </row>
    <row r="146" spans="1:18" x14ac:dyDescent="0.25">
      <c r="A146" s="17"/>
      <c r="B146" s="17"/>
      <c r="C146" s="71" t="s">
        <v>74</v>
      </c>
      <c r="D146" s="73">
        <v>60</v>
      </c>
      <c r="E146" s="65">
        <v>0</v>
      </c>
      <c r="F146" s="40"/>
      <c r="G146" s="75">
        <f t="shared" si="17"/>
        <v>0</v>
      </c>
      <c r="H146" s="17"/>
      <c r="I146" s="17"/>
      <c r="J146" s="17"/>
      <c r="K146" s="17"/>
      <c r="L146" s="17"/>
      <c r="M146" s="17"/>
      <c r="N146" s="17"/>
      <c r="O146" s="17"/>
      <c r="P146" s="17"/>
      <c r="Q146" s="17"/>
      <c r="R146" s="17"/>
    </row>
    <row r="147" spans="1:18" x14ac:dyDescent="0.25">
      <c r="A147" s="17"/>
      <c r="B147" s="17"/>
      <c r="C147" s="71" t="s">
        <v>75</v>
      </c>
      <c r="D147" s="73">
        <v>60</v>
      </c>
      <c r="E147" s="65">
        <v>0</v>
      </c>
      <c r="F147" s="53"/>
      <c r="G147" s="75">
        <f t="shared" si="17"/>
        <v>0</v>
      </c>
      <c r="H147" s="17"/>
      <c r="I147" s="17"/>
      <c r="J147" s="17"/>
      <c r="K147" s="17"/>
      <c r="L147" s="17"/>
      <c r="M147" s="17"/>
      <c r="N147" s="17"/>
      <c r="O147" s="17"/>
      <c r="P147" s="17"/>
      <c r="Q147" s="17"/>
      <c r="R147" s="17"/>
    </row>
    <row r="148" spans="1:18" ht="22.5" x14ac:dyDescent="0.25">
      <c r="A148" s="17"/>
      <c r="B148" s="17"/>
      <c r="C148" s="71" t="s">
        <v>76</v>
      </c>
      <c r="D148" s="95"/>
      <c r="E148" s="97"/>
      <c r="F148" s="40"/>
      <c r="G148" s="98"/>
      <c r="H148" s="17"/>
      <c r="I148" s="17"/>
      <c r="J148" s="17"/>
      <c r="K148" s="17"/>
      <c r="L148" s="17"/>
      <c r="M148" s="17"/>
      <c r="N148" s="17"/>
      <c r="O148" s="17"/>
      <c r="P148" s="17"/>
      <c r="Q148" s="17"/>
      <c r="R148" s="17"/>
    </row>
    <row r="149" spans="1:18" x14ac:dyDescent="0.25">
      <c r="A149" s="17"/>
      <c r="B149" s="17"/>
      <c r="C149" s="71" t="s">
        <v>105</v>
      </c>
      <c r="D149" s="73">
        <v>10</v>
      </c>
      <c r="E149" s="65">
        <v>0</v>
      </c>
      <c r="F149" s="53"/>
      <c r="G149" s="75">
        <f t="shared" si="17"/>
        <v>0</v>
      </c>
      <c r="H149" s="17"/>
      <c r="I149" s="17"/>
      <c r="J149" s="17"/>
      <c r="K149" s="17"/>
      <c r="L149" s="17"/>
      <c r="M149" s="17"/>
      <c r="N149" s="17"/>
      <c r="O149" s="17"/>
      <c r="P149" s="17"/>
      <c r="Q149" s="17"/>
      <c r="R149" s="17"/>
    </row>
    <row r="150" spans="1:18" x14ac:dyDescent="0.25">
      <c r="A150" s="17"/>
      <c r="B150" s="17"/>
      <c r="C150" s="71" t="s">
        <v>104</v>
      </c>
      <c r="D150" s="95"/>
      <c r="E150" s="74"/>
      <c r="F150" s="74"/>
      <c r="G150" s="54"/>
      <c r="H150" s="17"/>
      <c r="I150" s="17"/>
      <c r="J150" s="17"/>
      <c r="K150" s="17"/>
      <c r="L150" s="17"/>
      <c r="M150" s="17"/>
      <c r="N150" s="17"/>
      <c r="O150" s="17"/>
      <c r="P150" s="17"/>
      <c r="Q150" s="17"/>
      <c r="R150" s="17"/>
    </row>
    <row r="151" spans="1:18" x14ac:dyDescent="0.25">
      <c r="A151" s="17"/>
      <c r="B151" s="17"/>
      <c r="C151" s="77" t="s">
        <v>101</v>
      </c>
      <c r="D151" s="78">
        <f>SUM(D142:D150)</f>
        <v>175</v>
      </c>
      <c r="E151" s="53"/>
      <c r="F151" s="53"/>
      <c r="G151" s="79">
        <f>SUM(G142:G150)</f>
        <v>0</v>
      </c>
      <c r="H151" s="17"/>
      <c r="I151" s="17"/>
      <c r="J151" s="17"/>
      <c r="K151" s="17"/>
      <c r="L151" s="17"/>
      <c r="M151" s="17"/>
      <c r="N151" s="17"/>
      <c r="O151" s="17"/>
      <c r="P151" s="17"/>
      <c r="Q151" s="17"/>
      <c r="R151" s="17"/>
    </row>
    <row r="152" spans="1:18" x14ac:dyDescent="0.25">
      <c r="A152" s="17"/>
      <c r="B152" s="17"/>
      <c r="C152" s="77"/>
      <c r="D152" s="78"/>
      <c r="E152" s="53"/>
      <c r="F152" s="53"/>
      <c r="G152" s="93"/>
      <c r="H152" s="17"/>
      <c r="I152" s="17"/>
      <c r="J152" s="17"/>
      <c r="K152" s="17"/>
      <c r="L152" s="17"/>
      <c r="M152" s="17"/>
      <c r="N152" s="17"/>
      <c r="O152" s="17"/>
      <c r="P152" s="17"/>
      <c r="Q152" s="17"/>
      <c r="R152" s="17"/>
    </row>
    <row r="153" spans="1:18" x14ac:dyDescent="0.25">
      <c r="A153" s="17"/>
      <c r="B153" s="17"/>
      <c r="C153" s="71" t="s">
        <v>102</v>
      </c>
      <c r="D153" s="17"/>
      <c r="E153" s="53"/>
      <c r="F153" s="73"/>
      <c r="G153" s="79">
        <v>2500</v>
      </c>
      <c r="H153" s="17"/>
      <c r="I153" s="17"/>
      <c r="J153" s="17"/>
      <c r="K153" s="17"/>
      <c r="L153" s="17"/>
      <c r="M153" s="17"/>
      <c r="N153" s="17"/>
      <c r="O153" s="17"/>
      <c r="P153" s="17"/>
      <c r="Q153" s="17"/>
      <c r="R153" s="17"/>
    </row>
    <row r="154" spans="1:18" x14ac:dyDescent="0.25">
      <c r="A154" s="17"/>
      <c r="B154" s="17"/>
      <c r="C154" s="17"/>
      <c r="D154" s="17"/>
      <c r="E154" s="17"/>
      <c r="F154" s="17"/>
      <c r="G154" s="17"/>
      <c r="H154" s="17"/>
      <c r="I154" s="17"/>
      <c r="J154" s="17"/>
      <c r="K154" s="17"/>
      <c r="L154" s="17"/>
      <c r="M154" s="17"/>
      <c r="N154" s="17"/>
      <c r="O154" s="17"/>
      <c r="P154" s="17"/>
      <c r="Q154" s="17"/>
      <c r="R154" s="17"/>
    </row>
    <row r="155" spans="1:18" ht="22.5" x14ac:dyDescent="0.25">
      <c r="A155" s="17"/>
      <c r="B155" s="17"/>
      <c r="C155" s="71" t="s">
        <v>139</v>
      </c>
      <c r="D155" s="17"/>
      <c r="E155" s="53"/>
      <c r="F155" s="73"/>
      <c r="G155" s="79">
        <f>G151+G153</f>
        <v>2500</v>
      </c>
      <c r="H155" s="17"/>
      <c r="I155" s="17"/>
      <c r="J155" s="17"/>
      <c r="K155" s="17"/>
      <c r="L155" s="17"/>
      <c r="M155" s="17"/>
      <c r="N155" s="17"/>
      <c r="O155" s="17"/>
      <c r="P155" s="17"/>
      <c r="Q155" s="17"/>
      <c r="R155" s="17"/>
    </row>
    <row r="156" spans="1:18" x14ac:dyDescent="0.25">
      <c r="A156" s="17"/>
      <c r="B156" s="17"/>
      <c r="C156" s="17"/>
      <c r="D156" s="17"/>
      <c r="E156" s="17"/>
      <c r="F156" s="17"/>
      <c r="G156" s="17"/>
      <c r="H156" s="17"/>
      <c r="I156" s="17"/>
      <c r="J156" s="17"/>
      <c r="K156" s="17"/>
      <c r="L156" s="17"/>
      <c r="M156" s="17"/>
      <c r="N156" s="17"/>
      <c r="O156" s="17"/>
      <c r="P156" s="17"/>
      <c r="Q156" s="17"/>
      <c r="R156" s="17"/>
    </row>
    <row r="157" spans="1:18" x14ac:dyDescent="0.25">
      <c r="A157" s="17"/>
      <c r="B157" s="31" t="s">
        <v>140</v>
      </c>
      <c r="C157" s="96" t="s">
        <v>141</v>
      </c>
      <c r="D157" s="33"/>
      <c r="E157" s="17"/>
      <c r="F157" s="17"/>
      <c r="G157" s="17"/>
      <c r="H157" s="17"/>
      <c r="I157" s="17"/>
      <c r="J157" s="17"/>
      <c r="K157" s="17"/>
      <c r="L157" s="17"/>
      <c r="M157" s="17"/>
      <c r="N157" s="17"/>
      <c r="O157" s="17"/>
      <c r="P157" s="17"/>
      <c r="Q157" s="17"/>
      <c r="R157" s="17"/>
    </row>
    <row r="158" spans="1:18" x14ac:dyDescent="0.25">
      <c r="A158" s="17"/>
      <c r="B158" s="17"/>
      <c r="C158" s="17"/>
      <c r="D158" s="17"/>
      <c r="E158" s="17"/>
      <c r="F158" s="17"/>
      <c r="G158" s="17"/>
      <c r="H158" s="17"/>
      <c r="I158" s="17"/>
      <c r="J158" s="17"/>
      <c r="K158" s="17"/>
      <c r="L158" s="17"/>
      <c r="M158" s="17"/>
      <c r="N158" s="17"/>
      <c r="O158" s="17"/>
      <c r="P158" s="17"/>
      <c r="Q158" s="17"/>
      <c r="R158" s="17"/>
    </row>
    <row r="159" spans="1:18" ht="22.5" x14ac:dyDescent="0.25">
      <c r="A159" s="17"/>
      <c r="B159" s="17"/>
      <c r="C159" s="83" t="s">
        <v>142</v>
      </c>
      <c r="D159" s="84" t="s">
        <v>103</v>
      </c>
      <c r="E159" s="85" t="s">
        <v>80</v>
      </c>
      <c r="F159" s="85"/>
      <c r="G159" s="86" t="s">
        <v>19</v>
      </c>
      <c r="H159" s="17"/>
      <c r="I159" s="17"/>
      <c r="J159" s="17"/>
      <c r="K159" s="17"/>
      <c r="L159" s="17"/>
      <c r="M159" s="17"/>
      <c r="N159" s="17"/>
      <c r="O159" s="17"/>
      <c r="P159" s="17"/>
      <c r="Q159" s="17"/>
      <c r="R159" s="17"/>
    </row>
    <row r="160" spans="1:18" x14ac:dyDescent="0.25">
      <c r="A160" s="17"/>
      <c r="B160" s="17"/>
      <c r="C160" s="71" t="s">
        <v>100</v>
      </c>
      <c r="D160" s="73"/>
      <c r="E160" s="74"/>
      <c r="F160" s="40"/>
      <c r="G160" s="54"/>
      <c r="H160" s="17"/>
      <c r="I160" s="17"/>
      <c r="J160" s="17"/>
      <c r="K160" s="17"/>
      <c r="L160" s="17"/>
      <c r="M160" s="17"/>
      <c r="N160" s="17"/>
      <c r="O160" s="17"/>
      <c r="P160" s="17"/>
      <c r="Q160" s="17"/>
      <c r="R160" s="17"/>
    </row>
    <row r="161" spans="1:18" x14ac:dyDescent="0.25">
      <c r="A161" s="17"/>
      <c r="B161" s="17"/>
      <c r="C161" s="71" t="s">
        <v>77</v>
      </c>
      <c r="D161" s="73">
        <v>60</v>
      </c>
      <c r="E161" s="65">
        <v>0</v>
      </c>
      <c r="F161" s="74"/>
      <c r="G161" s="75">
        <f t="shared" ref="G161:G162" si="18">D161*E161</f>
        <v>0</v>
      </c>
      <c r="H161" s="17"/>
      <c r="I161" s="17"/>
      <c r="J161" s="17"/>
      <c r="K161" s="17"/>
      <c r="L161" s="17"/>
      <c r="M161" s="17"/>
      <c r="N161" s="17"/>
      <c r="O161" s="17"/>
      <c r="P161" s="17"/>
      <c r="Q161" s="17"/>
      <c r="R161" s="17"/>
    </row>
    <row r="162" spans="1:18" x14ac:dyDescent="0.25">
      <c r="A162" s="17"/>
      <c r="B162" s="17"/>
      <c r="C162" s="71" t="s">
        <v>72</v>
      </c>
      <c r="D162" s="73">
        <v>6</v>
      </c>
      <c r="E162" s="65">
        <v>0</v>
      </c>
      <c r="F162" s="53"/>
      <c r="G162" s="75">
        <f t="shared" si="18"/>
        <v>0</v>
      </c>
      <c r="H162" s="17"/>
      <c r="I162" s="17"/>
      <c r="J162" s="17"/>
      <c r="K162" s="17"/>
      <c r="L162" s="17"/>
      <c r="M162" s="17"/>
      <c r="N162" s="17"/>
      <c r="O162" s="17"/>
      <c r="P162" s="17"/>
      <c r="Q162" s="17"/>
      <c r="R162" s="17"/>
    </row>
    <row r="163" spans="1:18" x14ac:dyDescent="0.25">
      <c r="A163" s="17"/>
      <c r="B163" s="17"/>
      <c r="C163" s="71" t="s">
        <v>73</v>
      </c>
      <c r="D163" s="95"/>
      <c r="E163" s="74"/>
      <c r="F163" s="40"/>
      <c r="G163" s="54"/>
      <c r="H163" s="17"/>
      <c r="I163" s="17"/>
      <c r="J163" s="17"/>
      <c r="K163" s="17"/>
      <c r="L163" s="17"/>
      <c r="M163" s="17"/>
      <c r="N163" s="17"/>
      <c r="O163" s="17"/>
      <c r="P163" s="17"/>
      <c r="Q163" s="17"/>
      <c r="R163" s="17"/>
    </row>
    <row r="164" spans="1:18" x14ac:dyDescent="0.25">
      <c r="A164" s="17"/>
      <c r="B164" s="17"/>
      <c r="C164" s="71" t="s">
        <v>74</v>
      </c>
      <c r="D164" s="73">
        <v>96</v>
      </c>
      <c r="E164" s="65">
        <v>0</v>
      </c>
      <c r="F164" s="40"/>
      <c r="G164" s="75">
        <f t="shared" ref="G164:G165" si="19">D164*E164</f>
        <v>0</v>
      </c>
      <c r="H164" s="17"/>
      <c r="I164" s="17"/>
      <c r="J164" s="17"/>
      <c r="K164" s="17"/>
      <c r="L164" s="17"/>
      <c r="M164" s="17"/>
      <c r="N164" s="17"/>
      <c r="O164" s="17"/>
      <c r="P164" s="17"/>
      <c r="Q164" s="17"/>
      <c r="R164" s="17"/>
    </row>
    <row r="165" spans="1:18" x14ac:dyDescent="0.25">
      <c r="A165" s="17"/>
      <c r="B165" s="17"/>
      <c r="C165" s="71" t="s">
        <v>75</v>
      </c>
      <c r="D165" s="73">
        <v>96</v>
      </c>
      <c r="E165" s="65">
        <v>0</v>
      </c>
      <c r="F165" s="53"/>
      <c r="G165" s="75">
        <f t="shared" si="19"/>
        <v>0</v>
      </c>
      <c r="H165" s="17"/>
      <c r="I165" s="17"/>
      <c r="J165" s="17"/>
      <c r="K165" s="17"/>
      <c r="L165" s="17"/>
      <c r="M165" s="17"/>
      <c r="N165" s="17"/>
      <c r="O165" s="17"/>
      <c r="P165" s="17"/>
      <c r="Q165" s="17"/>
      <c r="R165" s="17"/>
    </row>
    <row r="166" spans="1:18" ht="22.5" x14ac:dyDescent="0.25">
      <c r="A166" s="17"/>
      <c r="B166" s="17"/>
      <c r="C166" s="71" t="s">
        <v>76</v>
      </c>
      <c r="D166" s="95"/>
      <c r="E166" s="97"/>
      <c r="F166" s="40"/>
      <c r="G166" s="98"/>
      <c r="H166" s="17"/>
      <c r="I166" s="17"/>
      <c r="J166" s="17"/>
      <c r="K166" s="17"/>
      <c r="L166" s="17"/>
      <c r="M166" s="17"/>
      <c r="N166" s="17"/>
      <c r="O166" s="17"/>
      <c r="P166" s="17"/>
      <c r="Q166" s="17"/>
      <c r="R166" s="17"/>
    </row>
    <row r="167" spans="1:18" x14ac:dyDescent="0.25">
      <c r="A167" s="17"/>
      <c r="B167" s="17"/>
      <c r="C167" s="71" t="s">
        <v>105</v>
      </c>
      <c r="D167" s="73">
        <v>12</v>
      </c>
      <c r="E167" s="65">
        <v>0</v>
      </c>
      <c r="F167" s="53"/>
      <c r="G167" s="75">
        <f t="shared" ref="G167" si="20">D167*E167</f>
        <v>0</v>
      </c>
      <c r="H167" s="17"/>
      <c r="I167" s="17"/>
      <c r="J167" s="17"/>
      <c r="K167" s="17"/>
      <c r="L167" s="17"/>
      <c r="M167" s="17"/>
      <c r="N167" s="17"/>
      <c r="O167" s="17"/>
      <c r="P167" s="17"/>
      <c r="Q167" s="17"/>
      <c r="R167" s="17"/>
    </row>
    <row r="168" spans="1:18" x14ac:dyDescent="0.25">
      <c r="A168" s="17"/>
      <c r="B168" s="17"/>
      <c r="C168" s="71" t="s">
        <v>104</v>
      </c>
      <c r="D168" s="95"/>
      <c r="E168" s="74"/>
      <c r="F168" s="74"/>
      <c r="G168" s="54"/>
      <c r="H168" s="17"/>
      <c r="I168" s="17"/>
      <c r="J168" s="17"/>
      <c r="K168" s="17"/>
      <c r="L168" s="17"/>
      <c r="M168" s="17"/>
      <c r="N168" s="17"/>
      <c r="O168" s="17"/>
      <c r="P168" s="17"/>
      <c r="Q168" s="17"/>
      <c r="R168" s="17"/>
    </row>
    <row r="169" spans="1:18" x14ac:dyDescent="0.25">
      <c r="A169" s="17"/>
      <c r="B169" s="17"/>
      <c r="C169" s="77" t="s">
        <v>101</v>
      </c>
      <c r="D169" s="78">
        <f>SUM(D160:D168)</f>
        <v>270</v>
      </c>
      <c r="E169" s="53"/>
      <c r="F169" s="53"/>
      <c r="G169" s="79">
        <f>SUM(G160:G168)</f>
        <v>0</v>
      </c>
      <c r="H169" s="17"/>
      <c r="I169" s="17"/>
      <c r="J169" s="17"/>
      <c r="K169" s="17"/>
      <c r="L169" s="17"/>
      <c r="M169" s="17"/>
      <c r="N169" s="17"/>
      <c r="O169" s="17"/>
      <c r="P169" s="17"/>
      <c r="Q169" s="17"/>
      <c r="R169" s="17"/>
    </row>
    <row r="170" spans="1:18" x14ac:dyDescent="0.25">
      <c r="A170" s="17"/>
      <c r="B170" s="17"/>
      <c r="C170" s="77"/>
      <c r="D170" s="78"/>
      <c r="E170" s="53"/>
      <c r="F170" s="53"/>
      <c r="G170" s="93"/>
      <c r="H170" s="17"/>
      <c r="I170" s="17"/>
      <c r="J170" s="17"/>
      <c r="K170" s="17"/>
      <c r="L170" s="17"/>
      <c r="M170" s="17"/>
      <c r="N170" s="17"/>
      <c r="O170" s="17"/>
      <c r="P170" s="17"/>
      <c r="Q170" s="17"/>
      <c r="R170" s="17"/>
    </row>
    <row r="171" spans="1:18" x14ac:dyDescent="0.25">
      <c r="A171" s="17"/>
      <c r="B171" s="17"/>
      <c r="C171" s="71" t="s">
        <v>102</v>
      </c>
      <c r="D171" s="17"/>
      <c r="E171" s="53"/>
      <c r="F171" s="73"/>
      <c r="G171" s="79">
        <v>2500</v>
      </c>
      <c r="H171" s="17"/>
      <c r="I171" s="17"/>
      <c r="J171" s="17"/>
      <c r="K171" s="17"/>
      <c r="L171" s="17"/>
      <c r="M171" s="17"/>
      <c r="N171" s="17"/>
      <c r="O171" s="17"/>
      <c r="P171" s="17"/>
      <c r="Q171" s="17"/>
      <c r="R171" s="17"/>
    </row>
    <row r="172" spans="1:18" x14ac:dyDescent="0.25">
      <c r="A172" s="17"/>
      <c r="B172" s="17"/>
      <c r="C172" s="17"/>
      <c r="D172" s="17"/>
      <c r="E172" s="17"/>
      <c r="F172" s="17"/>
      <c r="G172" s="17"/>
      <c r="H172" s="17"/>
      <c r="I172" s="17"/>
      <c r="J172" s="17"/>
      <c r="K172" s="17"/>
      <c r="L172" s="17"/>
      <c r="M172" s="17"/>
      <c r="N172" s="17"/>
      <c r="O172" s="17"/>
      <c r="P172" s="17"/>
      <c r="Q172" s="17"/>
      <c r="R172" s="17"/>
    </row>
    <row r="173" spans="1:18" ht="22.5" x14ac:dyDescent="0.25">
      <c r="A173" s="17"/>
      <c r="B173" s="17"/>
      <c r="C173" s="71" t="s">
        <v>144</v>
      </c>
      <c r="D173" s="17"/>
      <c r="E173" s="53"/>
      <c r="F173" s="73"/>
      <c r="G173" s="79">
        <f>G169+G171</f>
        <v>2500</v>
      </c>
      <c r="H173" s="17"/>
      <c r="I173" s="17"/>
      <c r="J173" s="17"/>
      <c r="K173" s="17"/>
      <c r="L173" s="17"/>
      <c r="M173" s="17"/>
      <c r="N173" s="17"/>
      <c r="O173" s="17"/>
      <c r="P173" s="17"/>
      <c r="Q173" s="17"/>
      <c r="R173" s="17"/>
    </row>
    <row r="174" spans="1:18" x14ac:dyDescent="0.25">
      <c r="A174" s="17"/>
      <c r="B174" s="17"/>
      <c r="C174" s="17"/>
      <c r="D174" s="17"/>
      <c r="E174" s="17"/>
      <c r="F174" s="17"/>
      <c r="G174" s="17"/>
      <c r="H174" s="17"/>
      <c r="I174" s="17"/>
      <c r="J174" s="17"/>
      <c r="K174" s="17"/>
      <c r="L174" s="17"/>
      <c r="M174" s="17"/>
      <c r="N174" s="17"/>
      <c r="O174" s="17"/>
      <c r="P174" s="17"/>
      <c r="Q174" s="17"/>
      <c r="R174" s="17"/>
    </row>
    <row r="175" spans="1:18" x14ac:dyDescent="0.25">
      <c r="A175" s="17"/>
      <c r="B175" s="17"/>
      <c r="C175" s="17"/>
      <c r="D175" s="17"/>
      <c r="E175" s="17"/>
      <c r="F175" s="17"/>
      <c r="G175" s="17"/>
      <c r="H175" s="17"/>
      <c r="I175" s="17"/>
      <c r="J175" s="17"/>
      <c r="K175" s="17"/>
      <c r="L175" s="17"/>
      <c r="M175" s="17"/>
      <c r="N175" s="17"/>
      <c r="O175" s="17"/>
      <c r="P175" s="17"/>
      <c r="Q175" s="17"/>
      <c r="R175" s="17"/>
    </row>
    <row r="176" spans="1:18" ht="18.75" x14ac:dyDescent="0.3">
      <c r="A176" s="17"/>
      <c r="B176" s="17"/>
      <c r="C176" s="30" t="s">
        <v>155</v>
      </c>
      <c r="D176" s="30"/>
      <c r="E176" s="30"/>
      <c r="F176" s="30"/>
      <c r="G176" s="99">
        <f>G173+G155+G137+G119+G98+G80+G62+G44+G26+M40+M58+M76+M94</f>
        <v>1299800</v>
      </c>
      <c r="H176" s="17"/>
      <c r="I176" s="17"/>
      <c r="J176" s="17"/>
      <c r="K176" s="17"/>
      <c r="L176" s="17"/>
      <c r="M176" s="17"/>
      <c r="N176" s="17"/>
      <c r="O176" s="17"/>
      <c r="P176" s="17"/>
      <c r="Q176" s="17"/>
      <c r="R176" s="17"/>
    </row>
    <row r="177" spans="1:18" x14ac:dyDescent="0.25">
      <c r="A177" s="17"/>
      <c r="B177" s="17"/>
      <c r="C177" s="17"/>
      <c r="D177" s="17"/>
      <c r="E177" s="17"/>
      <c r="F177" s="17"/>
      <c r="G177" s="17"/>
      <c r="H177" s="17"/>
      <c r="I177" s="17"/>
      <c r="J177" s="17"/>
      <c r="K177" s="17"/>
      <c r="L177" s="17"/>
      <c r="M177" s="17"/>
      <c r="N177" s="17"/>
      <c r="O177" s="17"/>
      <c r="P177" s="17"/>
      <c r="Q177" s="17"/>
      <c r="R177" s="17"/>
    </row>
    <row r="178" spans="1:18" x14ac:dyDescent="0.25">
      <c r="A178" s="17"/>
      <c r="B178" s="17"/>
      <c r="C178" s="17"/>
      <c r="D178" s="17"/>
      <c r="E178" s="17"/>
      <c r="F178" s="17"/>
      <c r="G178" s="17"/>
      <c r="H178" s="17"/>
      <c r="I178" s="17"/>
      <c r="J178" s="17"/>
      <c r="K178" s="17"/>
      <c r="L178" s="17"/>
      <c r="M178" s="17"/>
      <c r="N178" s="17"/>
      <c r="O178" s="17"/>
      <c r="P178" s="17"/>
      <c r="Q178" s="17"/>
      <c r="R178" s="17"/>
    </row>
    <row r="179" spans="1:18" x14ac:dyDescent="0.25">
      <c r="A179" s="17"/>
      <c r="B179" s="17"/>
      <c r="C179" s="41" t="s">
        <v>92</v>
      </c>
      <c r="D179" s="41"/>
      <c r="E179" s="41"/>
      <c r="F179" s="41"/>
      <c r="G179" s="12"/>
      <c r="H179" s="12"/>
      <c r="I179" s="12"/>
      <c r="J179" s="12"/>
      <c r="K179" s="12"/>
      <c r="L179" s="12"/>
      <c r="M179" s="19"/>
      <c r="N179" s="19"/>
      <c r="O179" s="19"/>
      <c r="P179" s="17"/>
      <c r="Q179" s="17"/>
      <c r="R179" s="17"/>
    </row>
    <row r="180" spans="1:18" x14ac:dyDescent="0.25">
      <c r="A180" s="17"/>
      <c r="B180" s="17"/>
      <c r="C180" s="41" t="s">
        <v>93</v>
      </c>
      <c r="D180" s="41"/>
      <c r="E180" s="41"/>
      <c r="F180" s="41"/>
      <c r="G180" s="13"/>
      <c r="H180" s="12"/>
      <c r="I180" s="12"/>
      <c r="J180" s="12"/>
      <c r="K180" s="12"/>
      <c r="L180" s="12"/>
      <c r="M180" s="19"/>
      <c r="N180" s="19"/>
      <c r="O180" s="19"/>
      <c r="P180" s="17"/>
      <c r="Q180" s="17"/>
      <c r="R180" s="17"/>
    </row>
    <row r="181" spans="1:18" x14ac:dyDescent="0.25">
      <c r="A181" s="17"/>
      <c r="B181" s="17"/>
      <c r="C181" s="41" t="s">
        <v>153</v>
      </c>
      <c r="D181" s="41"/>
      <c r="E181" s="41"/>
      <c r="F181" s="41"/>
      <c r="G181" s="13"/>
      <c r="H181" s="13"/>
      <c r="I181" s="13"/>
      <c r="J181" s="13"/>
      <c r="K181" s="13"/>
      <c r="L181" s="13"/>
      <c r="M181" s="19"/>
      <c r="N181" s="19"/>
      <c r="O181" s="19"/>
      <c r="P181" s="17"/>
      <c r="Q181" s="17"/>
      <c r="R181" s="17"/>
    </row>
    <row r="182" spans="1:18" x14ac:dyDescent="0.25">
      <c r="A182" s="17"/>
      <c r="B182" s="17"/>
      <c r="C182" s="127" t="s">
        <v>256</v>
      </c>
      <c r="D182" s="34"/>
      <c r="E182" s="35"/>
      <c r="F182" s="35"/>
      <c r="G182" s="34"/>
      <c r="H182" s="12"/>
      <c r="I182" s="12"/>
      <c r="J182" s="12"/>
      <c r="K182" s="12"/>
      <c r="L182" s="12"/>
      <c r="M182" s="19"/>
      <c r="N182" s="19"/>
      <c r="O182" s="19"/>
      <c r="P182" s="17"/>
      <c r="Q182" s="17"/>
      <c r="R182" s="17"/>
    </row>
    <row r="183" spans="1:18" x14ac:dyDescent="0.25">
      <c r="A183" s="17"/>
      <c r="B183" s="17"/>
      <c r="C183" s="17"/>
      <c r="D183" s="17"/>
      <c r="E183" s="17"/>
      <c r="F183" s="17"/>
      <c r="G183" s="17"/>
      <c r="H183" s="17"/>
      <c r="I183" s="17"/>
      <c r="J183" s="17"/>
      <c r="K183" s="17"/>
      <c r="L183" s="17"/>
      <c r="M183" s="17"/>
      <c r="N183" s="17"/>
      <c r="O183" s="17"/>
      <c r="P183" s="17"/>
      <c r="Q183" s="17"/>
      <c r="R183" s="17"/>
    </row>
    <row r="184" spans="1:18" x14ac:dyDescent="0.25">
      <c r="A184" s="17"/>
      <c r="B184" s="17"/>
      <c r="C184" s="17"/>
      <c r="D184" s="17"/>
      <c r="E184" s="17"/>
      <c r="F184" s="17"/>
      <c r="G184" s="17"/>
      <c r="H184" s="17"/>
      <c r="I184" s="17"/>
      <c r="J184" s="17"/>
      <c r="K184" s="17"/>
      <c r="L184" s="17"/>
      <c r="M184" s="17"/>
      <c r="N184" s="17"/>
      <c r="O184" s="17"/>
      <c r="P184" s="17"/>
      <c r="Q184" s="17"/>
      <c r="R184" s="17"/>
    </row>
  </sheetData>
  <sheetProtection algorithmName="SHA-512" hashValue="IvnRMnSNUK9xJ4fxAOZio5PeWgE9vEuntDe+cYEigT3Dd+sVqvYl5wBO8L3aJR0YZY14A5stNuEi3e0AJONVMA==" saltValue="nqd4kfXJ691YRIi1cCaqSg==" spinCount="100000" sheet="1" objects="1" scenarios="1" select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showGridLines="0" topLeftCell="A19" workbookViewId="0">
      <selection activeCell="F61" sqref="F61"/>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6384" width="9.140625" style="56"/>
  </cols>
  <sheetData>
    <row r="1" spans="1:18" x14ac:dyDescent="0.25">
      <c r="A1" s="17"/>
      <c r="B1" s="17"/>
      <c r="C1" s="17"/>
      <c r="D1" s="17"/>
      <c r="E1" s="17"/>
      <c r="F1" s="17"/>
      <c r="G1" s="17"/>
      <c r="H1" s="17"/>
      <c r="I1" s="17"/>
      <c r="J1" s="17"/>
      <c r="K1" s="17"/>
      <c r="L1" s="17"/>
      <c r="M1" s="17"/>
      <c r="N1" s="17"/>
      <c r="O1" s="17"/>
      <c r="P1" s="17"/>
      <c r="Q1" s="17"/>
      <c r="R1" s="17"/>
    </row>
    <row r="2" spans="1:18" x14ac:dyDescent="0.25">
      <c r="A2" s="17"/>
      <c r="B2" s="17"/>
      <c r="C2" s="17"/>
      <c r="D2" s="17"/>
      <c r="E2" s="17"/>
      <c r="F2" s="17"/>
      <c r="G2" s="17"/>
      <c r="H2" s="17"/>
      <c r="I2" s="17"/>
      <c r="J2" s="17"/>
      <c r="K2" s="17"/>
      <c r="L2" s="17"/>
      <c r="M2" s="17"/>
      <c r="N2" s="17"/>
      <c r="O2" s="17"/>
      <c r="P2" s="17"/>
      <c r="Q2" s="17"/>
      <c r="R2" s="17"/>
    </row>
    <row r="3" spans="1:18" ht="18.75" x14ac:dyDescent="0.3">
      <c r="A3" s="17"/>
      <c r="B3" s="18" t="s">
        <v>158</v>
      </c>
      <c r="C3" s="18"/>
      <c r="D3" s="18"/>
      <c r="E3" s="18"/>
      <c r="F3" s="18"/>
      <c r="G3" s="17"/>
      <c r="H3" s="17"/>
      <c r="I3" s="17"/>
      <c r="J3" s="17"/>
      <c r="K3" s="17"/>
      <c r="L3" s="17"/>
      <c r="M3" s="17"/>
      <c r="N3" s="17"/>
      <c r="O3" s="17"/>
      <c r="P3" s="17"/>
      <c r="Q3" s="17"/>
      <c r="R3" s="17"/>
    </row>
    <row r="4" spans="1:18" x14ac:dyDescent="0.25">
      <c r="A4" s="17"/>
      <c r="B4" s="17"/>
      <c r="C4" s="17"/>
      <c r="D4" s="17"/>
      <c r="E4" s="17"/>
      <c r="F4" s="17"/>
      <c r="G4" s="17"/>
      <c r="H4" s="17"/>
      <c r="I4" s="17"/>
      <c r="J4" s="17"/>
      <c r="K4" s="17"/>
      <c r="L4" s="17"/>
      <c r="M4" s="17"/>
      <c r="N4" s="17"/>
      <c r="O4" s="17"/>
      <c r="P4" s="17"/>
      <c r="Q4" s="17"/>
      <c r="R4" s="17"/>
    </row>
    <row r="5" spans="1:18" x14ac:dyDescent="0.25">
      <c r="A5" s="17"/>
      <c r="B5" s="17" t="s">
        <v>0</v>
      </c>
      <c r="C5" s="17"/>
      <c r="D5" s="17"/>
      <c r="E5" s="17"/>
      <c r="F5" s="17"/>
      <c r="G5" s="17"/>
      <c r="H5" s="17"/>
      <c r="I5" s="17"/>
      <c r="J5" s="17"/>
      <c r="K5" s="17"/>
      <c r="L5" s="17"/>
      <c r="M5" s="17"/>
      <c r="N5" s="17"/>
      <c r="O5" s="17"/>
      <c r="P5" s="17"/>
      <c r="Q5" s="17"/>
      <c r="R5" s="17"/>
    </row>
    <row r="6" spans="1:18" x14ac:dyDescent="0.25">
      <c r="A6" s="17"/>
      <c r="B6" s="17"/>
      <c r="C6" s="17"/>
      <c r="D6" s="17"/>
      <c r="E6" s="17"/>
      <c r="F6" s="17"/>
      <c r="G6" s="17"/>
      <c r="H6" s="17"/>
      <c r="I6" s="17"/>
      <c r="J6" s="17"/>
      <c r="K6" s="17"/>
      <c r="L6" s="17"/>
      <c r="M6" s="17"/>
      <c r="N6" s="17"/>
      <c r="O6" s="17"/>
      <c r="P6" s="17"/>
      <c r="Q6" s="17"/>
      <c r="R6" s="17"/>
    </row>
    <row r="7" spans="1:18" x14ac:dyDescent="0.25">
      <c r="A7" s="17"/>
      <c r="B7" s="17"/>
      <c r="C7" s="17"/>
      <c r="D7" s="17"/>
      <c r="E7" s="53"/>
      <c r="F7" s="53"/>
      <c r="G7" s="53"/>
      <c r="H7" s="17"/>
      <c r="I7" s="17"/>
      <c r="J7" s="17"/>
      <c r="K7" s="17"/>
      <c r="L7" s="17"/>
      <c r="M7" s="17"/>
      <c r="N7" s="17"/>
      <c r="O7" s="17"/>
      <c r="P7" s="17"/>
      <c r="Q7" s="17"/>
      <c r="R7" s="17"/>
    </row>
    <row r="8" spans="1:18" x14ac:dyDescent="0.25">
      <c r="A8" s="17"/>
      <c r="B8" s="17"/>
      <c r="C8" s="17"/>
      <c r="D8" s="17"/>
      <c r="E8" s="53"/>
      <c r="F8" s="53"/>
      <c r="G8" s="53"/>
      <c r="H8" s="17"/>
      <c r="I8" s="17"/>
      <c r="J8" s="17"/>
      <c r="K8" s="17"/>
      <c r="L8" s="17"/>
      <c r="M8" s="17"/>
      <c r="N8" s="17"/>
      <c r="O8" s="17"/>
      <c r="P8" s="17"/>
      <c r="Q8" s="17"/>
      <c r="R8" s="17"/>
    </row>
    <row r="9" spans="1:18" ht="18.75" x14ac:dyDescent="0.3">
      <c r="A9" s="29">
        <v>1</v>
      </c>
      <c r="B9" s="30" t="s">
        <v>1</v>
      </c>
      <c r="C9" s="17"/>
      <c r="D9" s="108" t="s">
        <v>215</v>
      </c>
      <c r="E9" s="53"/>
      <c r="F9" s="53"/>
      <c r="G9" s="53"/>
      <c r="H9" s="17"/>
      <c r="I9" s="17"/>
      <c r="J9" s="17"/>
      <c r="K9" s="17"/>
      <c r="L9" s="17"/>
      <c r="M9" s="17"/>
      <c r="N9" s="17"/>
      <c r="O9" s="17"/>
      <c r="P9" s="17"/>
      <c r="Q9" s="17"/>
      <c r="R9" s="17"/>
    </row>
    <row r="10" spans="1:18" x14ac:dyDescent="0.25">
      <c r="A10" s="31" t="s">
        <v>2</v>
      </c>
      <c r="B10" s="32" t="s">
        <v>3</v>
      </c>
      <c r="C10" s="33"/>
      <c r="D10" s="17"/>
      <c r="E10" s="53"/>
      <c r="F10" s="53"/>
      <c r="G10" s="53"/>
      <c r="H10" s="17"/>
      <c r="I10" s="17"/>
      <c r="J10" s="17"/>
      <c r="K10" s="17"/>
      <c r="L10" s="17"/>
      <c r="M10" s="17"/>
      <c r="N10" s="17"/>
      <c r="O10" s="17"/>
      <c r="P10" s="17"/>
      <c r="Q10" s="17"/>
      <c r="R10" s="17"/>
    </row>
    <row r="11" spans="1:18" x14ac:dyDescent="0.25">
      <c r="A11" s="17"/>
      <c r="B11" s="17"/>
      <c r="C11" s="17"/>
      <c r="D11" s="17"/>
      <c r="E11" s="53"/>
      <c r="F11" s="53"/>
      <c r="G11" s="53"/>
      <c r="H11" s="17"/>
      <c r="I11" s="17"/>
      <c r="J11" s="17"/>
      <c r="K11" s="17"/>
      <c r="L11" s="17"/>
      <c r="M11" s="17"/>
      <c r="N11" s="17"/>
      <c r="O11" s="17"/>
      <c r="P11" s="17"/>
      <c r="Q11" s="17"/>
      <c r="R11" s="17"/>
    </row>
    <row r="12" spans="1:18" x14ac:dyDescent="0.25">
      <c r="A12" s="17"/>
      <c r="B12" s="1" t="s">
        <v>4</v>
      </c>
      <c r="C12" s="2" t="s">
        <v>5</v>
      </c>
      <c r="D12" s="1" t="s">
        <v>8</v>
      </c>
      <c r="E12" s="10"/>
      <c r="F12" s="10"/>
      <c r="G12" s="53"/>
      <c r="H12" s="17"/>
      <c r="I12" s="17"/>
      <c r="J12" s="17"/>
      <c r="K12" s="17"/>
      <c r="L12" s="17"/>
      <c r="M12" s="17"/>
      <c r="N12" s="17"/>
      <c r="O12" s="17"/>
      <c r="P12" s="17"/>
      <c r="Q12" s="17"/>
      <c r="R12" s="17"/>
    </row>
    <row r="13" spans="1:18" x14ac:dyDescent="0.25">
      <c r="A13" s="17"/>
      <c r="B13" s="104" t="s">
        <v>20</v>
      </c>
      <c r="C13" s="4" t="s">
        <v>22</v>
      </c>
      <c r="D13" s="48">
        <v>1</v>
      </c>
      <c r="E13" s="103"/>
      <c r="F13" s="43"/>
      <c r="G13" s="53"/>
      <c r="H13" s="17"/>
      <c r="I13" s="17"/>
      <c r="J13" s="17"/>
      <c r="K13" s="17"/>
      <c r="L13" s="17"/>
      <c r="M13" s="17"/>
      <c r="N13" s="17"/>
      <c r="O13" s="17"/>
      <c r="P13" s="17"/>
      <c r="Q13" s="17"/>
      <c r="R13" s="17"/>
    </row>
    <row r="14" spans="1:18" x14ac:dyDescent="0.25">
      <c r="A14" s="17"/>
      <c r="B14" s="100"/>
      <c r="C14" s="101"/>
      <c r="D14" s="101"/>
      <c r="E14" s="102"/>
      <c r="F14" s="43"/>
      <c r="G14" s="17"/>
      <c r="H14" s="17"/>
      <c r="I14" s="17"/>
      <c r="J14" s="17"/>
      <c r="K14" s="17"/>
      <c r="L14" s="17"/>
      <c r="M14" s="17"/>
      <c r="N14" s="17"/>
      <c r="O14" s="17"/>
      <c r="P14" s="17"/>
      <c r="Q14" s="17"/>
      <c r="R14" s="17"/>
    </row>
    <row r="15" spans="1:18" x14ac:dyDescent="0.25">
      <c r="A15" s="17"/>
      <c r="B15" s="105" t="s">
        <v>186</v>
      </c>
      <c r="C15" s="106" t="s">
        <v>189</v>
      </c>
      <c r="D15" s="106" t="s">
        <v>97</v>
      </c>
      <c r="E15" s="106" t="s">
        <v>190</v>
      </c>
      <c r="F15" s="107" t="s">
        <v>185</v>
      </c>
      <c r="G15" s="53"/>
      <c r="H15" s="17"/>
      <c r="I15" s="17"/>
      <c r="J15" s="17"/>
      <c r="K15" s="17"/>
      <c r="L15" s="17"/>
      <c r="M15" s="17"/>
      <c r="N15" s="17"/>
      <c r="O15" s="17"/>
      <c r="P15" s="17"/>
      <c r="Q15" s="17"/>
      <c r="R15" s="17"/>
    </row>
    <row r="16" spans="1:18" x14ac:dyDescent="0.25">
      <c r="A16" s="17"/>
      <c r="B16" s="123" t="s">
        <v>159</v>
      </c>
      <c r="C16" s="120" t="s">
        <v>160</v>
      </c>
      <c r="D16" s="125">
        <v>1</v>
      </c>
      <c r="E16" s="120" t="s">
        <v>184</v>
      </c>
      <c r="F16" s="130">
        <v>0</v>
      </c>
      <c r="G16" s="53"/>
      <c r="H16" s="17"/>
      <c r="I16" s="17"/>
      <c r="J16" s="17"/>
      <c r="K16" s="17"/>
      <c r="L16" s="17"/>
      <c r="M16" s="17"/>
      <c r="N16" s="17"/>
      <c r="O16" s="17"/>
      <c r="P16" s="17"/>
      <c r="Q16" s="17"/>
      <c r="R16" s="17"/>
    </row>
    <row r="17" spans="1:18" x14ac:dyDescent="0.25">
      <c r="A17" s="17"/>
      <c r="B17" s="123"/>
      <c r="C17" s="120" t="s">
        <v>160</v>
      </c>
      <c r="D17" s="125">
        <v>1</v>
      </c>
      <c r="E17" s="120" t="s">
        <v>184</v>
      </c>
      <c r="F17" s="130">
        <v>0</v>
      </c>
      <c r="G17" s="53"/>
      <c r="H17" s="17"/>
      <c r="I17" s="17"/>
      <c r="J17" s="17"/>
      <c r="K17" s="17"/>
      <c r="L17" s="17"/>
      <c r="M17" s="17"/>
      <c r="N17" s="17"/>
      <c r="O17" s="17"/>
      <c r="P17" s="17"/>
      <c r="Q17" s="17"/>
      <c r="R17" s="17"/>
    </row>
    <row r="18" spans="1:18" x14ac:dyDescent="0.25">
      <c r="A18" s="17"/>
      <c r="B18" s="123"/>
      <c r="C18" s="120" t="s">
        <v>161</v>
      </c>
      <c r="D18" s="125">
        <v>1</v>
      </c>
      <c r="E18" s="120"/>
      <c r="F18" s="130">
        <v>0</v>
      </c>
      <c r="G18" s="53"/>
      <c r="H18" s="17"/>
      <c r="I18" s="17"/>
      <c r="J18" s="17"/>
      <c r="K18" s="17"/>
      <c r="L18" s="17"/>
      <c r="M18" s="17"/>
      <c r="N18" s="17"/>
      <c r="O18" s="17"/>
      <c r="P18" s="17"/>
      <c r="Q18" s="17"/>
      <c r="R18" s="17"/>
    </row>
    <row r="19" spans="1:18" x14ac:dyDescent="0.25">
      <c r="A19" s="17"/>
      <c r="B19" s="123"/>
      <c r="C19" s="120" t="s">
        <v>162</v>
      </c>
      <c r="D19" s="125">
        <v>1</v>
      </c>
      <c r="E19" s="120"/>
      <c r="F19" s="130">
        <v>0</v>
      </c>
      <c r="G19" s="53"/>
      <c r="H19" s="17"/>
      <c r="I19" s="17"/>
      <c r="J19" s="17"/>
      <c r="K19" s="17"/>
      <c r="L19" s="17"/>
      <c r="M19" s="17"/>
      <c r="N19" s="17"/>
      <c r="O19" s="17"/>
      <c r="P19" s="17"/>
      <c r="Q19" s="17"/>
      <c r="R19" s="17"/>
    </row>
    <row r="20" spans="1:18" x14ac:dyDescent="0.25">
      <c r="A20" s="17"/>
      <c r="B20" s="123"/>
      <c r="C20" s="120" t="s">
        <v>163</v>
      </c>
      <c r="D20" s="125">
        <v>1</v>
      </c>
      <c r="E20" s="120"/>
      <c r="F20" s="130">
        <v>0</v>
      </c>
      <c r="G20" s="53"/>
      <c r="H20" s="17"/>
      <c r="I20" s="17"/>
      <c r="J20" s="17"/>
      <c r="K20" s="17"/>
      <c r="L20" s="17"/>
      <c r="M20" s="17"/>
      <c r="N20" s="17"/>
      <c r="O20" s="17"/>
      <c r="P20" s="17"/>
      <c r="Q20" s="17"/>
      <c r="R20" s="17"/>
    </row>
    <row r="21" spans="1:18" x14ac:dyDescent="0.25">
      <c r="A21" s="17"/>
      <c r="B21" s="123"/>
      <c r="C21" s="120" t="s">
        <v>164</v>
      </c>
      <c r="D21" s="125">
        <v>1</v>
      </c>
      <c r="E21" s="120"/>
      <c r="F21" s="130">
        <v>0</v>
      </c>
      <c r="G21" s="53"/>
      <c r="H21" s="17"/>
      <c r="I21" s="17"/>
      <c r="J21" s="17"/>
      <c r="K21" s="17"/>
      <c r="L21" s="17"/>
      <c r="M21" s="17"/>
      <c r="N21" s="17"/>
      <c r="O21" s="17"/>
      <c r="P21" s="17"/>
      <c r="Q21" s="17"/>
      <c r="R21" s="17"/>
    </row>
    <row r="22" spans="1:18" x14ac:dyDescent="0.25">
      <c r="A22" s="17"/>
      <c r="B22" s="123" t="s">
        <v>165</v>
      </c>
      <c r="C22" s="120" t="s">
        <v>166</v>
      </c>
      <c r="D22" s="125">
        <v>1</v>
      </c>
      <c r="E22" s="120" t="s">
        <v>167</v>
      </c>
      <c r="F22" s="130">
        <v>0</v>
      </c>
      <c r="G22" s="53"/>
      <c r="H22" s="17"/>
      <c r="I22" s="17"/>
      <c r="J22" s="17"/>
      <c r="K22" s="17"/>
      <c r="L22" s="17"/>
      <c r="M22" s="17"/>
      <c r="N22" s="17"/>
      <c r="O22" s="17"/>
      <c r="P22" s="17"/>
      <c r="Q22" s="17"/>
      <c r="R22" s="17"/>
    </row>
    <row r="23" spans="1:18" x14ac:dyDescent="0.25">
      <c r="A23" s="17"/>
      <c r="B23" s="123"/>
      <c r="C23" s="120" t="s">
        <v>168</v>
      </c>
      <c r="D23" s="125">
        <v>1</v>
      </c>
      <c r="E23" s="120"/>
      <c r="F23" s="130">
        <v>0</v>
      </c>
      <c r="G23" s="53"/>
      <c r="H23" s="17"/>
      <c r="I23" s="17"/>
      <c r="J23" s="17"/>
      <c r="K23" s="17"/>
      <c r="L23" s="17"/>
      <c r="M23" s="17"/>
      <c r="N23" s="17"/>
      <c r="O23" s="17"/>
      <c r="P23" s="17"/>
      <c r="Q23" s="17"/>
      <c r="R23" s="17"/>
    </row>
    <row r="24" spans="1:18" x14ac:dyDescent="0.25">
      <c r="A24" s="17"/>
      <c r="B24" s="123"/>
      <c r="C24" s="120" t="s">
        <v>169</v>
      </c>
      <c r="D24" s="125">
        <v>1</v>
      </c>
      <c r="E24" s="120"/>
      <c r="F24" s="130">
        <v>0</v>
      </c>
      <c r="G24" s="53"/>
      <c r="H24" s="17"/>
      <c r="I24" s="17"/>
      <c r="J24" s="17"/>
      <c r="K24" s="17"/>
      <c r="L24" s="17"/>
      <c r="M24" s="17"/>
      <c r="N24" s="17"/>
      <c r="O24" s="17"/>
      <c r="P24" s="17"/>
      <c r="Q24" s="17"/>
      <c r="R24" s="17"/>
    </row>
    <row r="25" spans="1:18" x14ac:dyDescent="0.25">
      <c r="A25" s="17"/>
      <c r="B25" s="123" t="s">
        <v>170</v>
      </c>
      <c r="C25" s="120" t="s">
        <v>171</v>
      </c>
      <c r="D25" s="125">
        <v>1</v>
      </c>
      <c r="E25" s="120" t="s">
        <v>172</v>
      </c>
      <c r="F25" s="130">
        <v>0</v>
      </c>
      <c r="G25" s="53"/>
      <c r="H25" s="17"/>
      <c r="I25" s="17"/>
      <c r="J25" s="17"/>
      <c r="K25" s="17"/>
      <c r="L25" s="17"/>
      <c r="M25" s="17"/>
      <c r="N25" s="17"/>
      <c r="O25" s="17"/>
      <c r="P25" s="17"/>
      <c r="Q25" s="17"/>
      <c r="R25" s="17"/>
    </row>
    <row r="26" spans="1:18" x14ac:dyDescent="0.25">
      <c r="A26" s="17"/>
      <c r="B26" s="123"/>
      <c r="C26" s="120" t="s">
        <v>173</v>
      </c>
      <c r="D26" s="125">
        <v>1</v>
      </c>
      <c r="E26" s="120" t="s">
        <v>174</v>
      </c>
      <c r="F26" s="130">
        <v>0</v>
      </c>
      <c r="G26" s="53"/>
      <c r="H26" s="17"/>
      <c r="I26" s="17"/>
      <c r="J26" s="17"/>
      <c r="K26" s="17"/>
      <c r="L26" s="17"/>
      <c r="M26" s="17"/>
      <c r="N26" s="17"/>
      <c r="O26" s="17"/>
      <c r="P26" s="17"/>
      <c r="Q26" s="17"/>
      <c r="R26" s="17"/>
    </row>
    <row r="27" spans="1:18" x14ac:dyDescent="0.25">
      <c r="A27" s="17"/>
      <c r="B27" s="123" t="s">
        <v>175</v>
      </c>
      <c r="C27" s="120" t="s">
        <v>176</v>
      </c>
      <c r="D27" s="125">
        <v>1</v>
      </c>
      <c r="E27" s="120"/>
      <c r="F27" s="130">
        <v>0</v>
      </c>
      <c r="G27" s="53"/>
      <c r="H27" s="17"/>
      <c r="I27" s="17"/>
      <c r="J27" s="17"/>
      <c r="K27" s="17"/>
      <c r="L27" s="17"/>
      <c r="M27" s="17"/>
      <c r="N27" s="17"/>
      <c r="O27" s="17"/>
      <c r="P27" s="17"/>
      <c r="Q27" s="17"/>
      <c r="R27" s="17"/>
    </row>
    <row r="28" spans="1:18" x14ac:dyDescent="0.25">
      <c r="A28" s="17"/>
      <c r="B28" s="123" t="s">
        <v>177</v>
      </c>
      <c r="C28" s="120" t="s">
        <v>178</v>
      </c>
      <c r="D28" s="125">
        <v>1</v>
      </c>
      <c r="E28" s="120"/>
      <c r="F28" s="130">
        <v>0</v>
      </c>
      <c r="G28" s="53"/>
      <c r="H28" s="17"/>
      <c r="I28" s="17"/>
      <c r="J28" s="17"/>
      <c r="K28" s="17"/>
      <c r="L28" s="17"/>
      <c r="M28" s="17"/>
      <c r="N28" s="17"/>
      <c r="O28" s="17"/>
      <c r="P28" s="17"/>
      <c r="Q28" s="17"/>
      <c r="R28" s="17"/>
    </row>
    <row r="29" spans="1:18" x14ac:dyDescent="0.25">
      <c r="A29" s="17"/>
      <c r="B29" s="123"/>
      <c r="C29" s="120" t="s">
        <v>179</v>
      </c>
      <c r="D29" s="125">
        <v>3</v>
      </c>
      <c r="E29" s="122" t="s">
        <v>180</v>
      </c>
      <c r="F29" s="130">
        <v>0</v>
      </c>
      <c r="G29" s="53"/>
      <c r="H29" s="17"/>
      <c r="I29" s="17"/>
      <c r="J29" s="17"/>
      <c r="K29" s="17"/>
      <c r="L29" s="17"/>
      <c r="M29" s="17"/>
      <c r="N29" s="17"/>
      <c r="O29" s="17"/>
      <c r="P29" s="17"/>
      <c r="Q29" s="17"/>
      <c r="R29" s="17"/>
    </row>
    <row r="30" spans="1:18" x14ac:dyDescent="0.25">
      <c r="A30" s="17"/>
      <c r="B30" s="123"/>
      <c r="C30" s="120" t="s">
        <v>181</v>
      </c>
      <c r="D30" s="125">
        <v>6</v>
      </c>
      <c r="E30" s="120"/>
      <c r="F30" s="130">
        <v>0</v>
      </c>
      <c r="G30" s="53"/>
      <c r="H30" s="17"/>
      <c r="I30" s="17"/>
      <c r="J30" s="17"/>
      <c r="K30" s="17"/>
      <c r="L30" s="17"/>
      <c r="M30" s="17"/>
      <c r="N30" s="17"/>
      <c r="O30" s="17"/>
      <c r="P30" s="17"/>
      <c r="Q30" s="17"/>
      <c r="R30" s="17"/>
    </row>
    <row r="31" spans="1:18" x14ac:dyDescent="0.25">
      <c r="A31" s="17"/>
      <c r="B31" s="123"/>
      <c r="C31" s="120" t="s">
        <v>182</v>
      </c>
      <c r="D31" s="125">
        <v>1</v>
      </c>
      <c r="E31" s="120"/>
      <c r="F31" s="130">
        <v>0</v>
      </c>
      <c r="G31" s="53"/>
      <c r="H31" s="17"/>
      <c r="I31" s="17"/>
      <c r="J31" s="17"/>
      <c r="K31" s="17"/>
      <c r="L31" s="17"/>
      <c r="M31" s="17"/>
      <c r="N31" s="17"/>
      <c r="O31" s="17"/>
      <c r="P31" s="17"/>
      <c r="Q31" s="17"/>
      <c r="R31" s="17"/>
    </row>
    <row r="32" spans="1:18" x14ac:dyDescent="0.25">
      <c r="A32" s="17"/>
      <c r="B32" s="123"/>
      <c r="C32" s="120" t="s">
        <v>183</v>
      </c>
      <c r="D32" s="125">
        <v>10</v>
      </c>
      <c r="E32" s="120"/>
      <c r="F32" s="130">
        <v>0</v>
      </c>
      <c r="G32" s="53"/>
      <c r="H32" s="17"/>
      <c r="I32" s="17"/>
      <c r="J32" s="17"/>
      <c r="K32" s="17"/>
      <c r="L32" s="17"/>
      <c r="M32" s="17"/>
      <c r="N32" s="17"/>
      <c r="O32" s="17"/>
      <c r="P32" s="17"/>
      <c r="Q32" s="17"/>
      <c r="R32" s="17"/>
    </row>
    <row r="33" spans="1:18" x14ac:dyDescent="0.25">
      <c r="A33" s="17"/>
      <c r="B33" s="123"/>
      <c r="C33" s="159" t="s">
        <v>282</v>
      </c>
      <c r="D33" s="125">
        <v>30</v>
      </c>
      <c r="E33" s="120"/>
      <c r="F33" s="130">
        <v>0</v>
      </c>
      <c r="G33" s="53"/>
      <c r="H33" s="17"/>
      <c r="I33" s="17"/>
      <c r="J33" s="17"/>
      <c r="K33" s="17"/>
      <c r="L33" s="17"/>
      <c r="M33" s="17"/>
      <c r="N33" s="17"/>
      <c r="O33" s="17"/>
      <c r="P33" s="17"/>
      <c r="Q33" s="17"/>
      <c r="R33" s="17"/>
    </row>
    <row r="34" spans="1:18" x14ac:dyDescent="0.25">
      <c r="A34" s="17"/>
      <c r="B34" s="131"/>
      <c r="C34" s="53"/>
      <c r="D34" s="53"/>
      <c r="E34" s="53"/>
      <c r="F34" s="53"/>
      <c r="G34" s="53"/>
      <c r="H34" s="17"/>
      <c r="I34" s="17"/>
      <c r="J34" s="17"/>
      <c r="K34" s="17"/>
      <c r="L34" s="17"/>
      <c r="M34" s="17"/>
      <c r="N34" s="17"/>
      <c r="O34" s="17"/>
      <c r="P34" s="17"/>
      <c r="Q34" s="17"/>
      <c r="R34" s="17"/>
    </row>
    <row r="35" spans="1:18" x14ac:dyDescent="0.25">
      <c r="A35" s="17"/>
      <c r="B35" s="53"/>
      <c r="C35" s="53"/>
      <c r="D35" s="53"/>
      <c r="E35" s="126" t="s">
        <v>188</v>
      </c>
      <c r="F35" s="128">
        <f>SUM(F16:F33)</f>
        <v>0</v>
      </c>
      <c r="G35" s="53"/>
      <c r="H35" s="17"/>
      <c r="I35" s="17"/>
      <c r="J35" s="17"/>
      <c r="K35" s="17"/>
      <c r="L35" s="17"/>
      <c r="M35" s="17"/>
      <c r="N35" s="17"/>
      <c r="O35" s="17"/>
      <c r="P35" s="17"/>
      <c r="Q35" s="17"/>
      <c r="R35" s="17"/>
    </row>
    <row r="36" spans="1:18" x14ac:dyDescent="0.25">
      <c r="A36" s="17"/>
      <c r="B36" s="53"/>
      <c r="C36" s="53"/>
      <c r="D36" s="53"/>
      <c r="E36" s="53"/>
      <c r="F36" s="53"/>
      <c r="G36" s="53"/>
      <c r="H36" s="17"/>
      <c r="I36" s="17"/>
      <c r="J36" s="17"/>
      <c r="K36" s="17"/>
      <c r="L36" s="17"/>
      <c r="M36" s="17"/>
      <c r="N36" s="17"/>
      <c r="O36" s="17"/>
      <c r="P36" s="17"/>
      <c r="Q36" s="17"/>
      <c r="R36" s="17"/>
    </row>
    <row r="37" spans="1:18" x14ac:dyDescent="0.25">
      <c r="A37" s="17"/>
      <c r="B37" s="1" t="s">
        <v>4</v>
      </c>
      <c r="C37" s="2" t="s">
        <v>5</v>
      </c>
      <c r="D37" s="1" t="s">
        <v>8</v>
      </c>
      <c r="E37" s="17"/>
      <c r="F37" s="17"/>
      <c r="G37" s="17"/>
      <c r="H37" s="17"/>
      <c r="I37" s="17"/>
      <c r="J37" s="17"/>
      <c r="K37" s="17"/>
      <c r="L37" s="17"/>
      <c r="M37" s="17"/>
      <c r="N37" s="17"/>
      <c r="O37" s="17"/>
      <c r="P37" s="17"/>
      <c r="Q37" s="17"/>
      <c r="R37" s="17"/>
    </row>
    <row r="38" spans="1:18" x14ac:dyDescent="0.25">
      <c r="A38" s="17"/>
      <c r="B38" s="104" t="s">
        <v>24</v>
      </c>
      <c r="C38" s="4" t="s">
        <v>25</v>
      </c>
      <c r="D38" s="48">
        <v>1</v>
      </c>
      <c r="E38" s="17"/>
      <c r="F38" s="17"/>
      <c r="G38" s="17"/>
      <c r="H38" s="17"/>
      <c r="I38" s="17"/>
      <c r="J38" s="17"/>
      <c r="K38" s="17"/>
      <c r="L38" s="17"/>
      <c r="M38" s="17"/>
      <c r="N38" s="17"/>
      <c r="O38" s="17"/>
      <c r="P38" s="17"/>
      <c r="Q38" s="17"/>
      <c r="R38" s="17"/>
    </row>
    <row r="39" spans="1:18" x14ac:dyDescent="0.25">
      <c r="A39" s="17"/>
      <c r="B39" s="17"/>
      <c r="C39" s="17"/>
      <c r="D39" s="17"/>
      <c r="E39" s="17"/>
      <c r="F39" s="17"/>
      <c r="G39" s="17"/>
      <c r="H39" s="17"/>
      <c r="I39" s="17"/>
      <c r="J39" s="17"/>
      <c r="K39" s="17"/>
      <c r="L39" s="17"/>
      <c r="M39" s="17"/>
      <c r="N39" s="17"/>
      <c r="O39" s="17"/>
      <c r="P39" s="17"/>
      <c r="Q39" s="17"/>
      <c r="R39" s="17"/>
    </row>
    <row r="40" spans="1:18" x14ac:dyDescent="0.25">
      <c r="A40" s="17"/>
      <c r="B40" s="105" t="s">
        <v>186</v>
      </c>
      <c r="C40" s="106" t="s">
        <v>189</v>
      </c>
      <c r="D40" s="106" t="s">
        <v>97</v>
      </c>
      <c r="E40" s="106" t="s">
        <v>190</v>
      </c>
      <c r="F40" s="107" t="s">
        <v>185</v>
      </c>
      <c r="G40" s="17"/>
      <c r="H40" s="17"/>
      <c r="I40" s="17"/>
      <c r="J40" s="17"/>
      <c r="K40" s="17"/>
      <c r="L40" s="17"/>
      <c r="M40" s="17"/>
      <c r="N40" s="17"/>
      <c r="O40" s="17"/>
      <c r="P40" s="17"/>
      <c r="Q40" s="17"/>
      <c r="R40" s="17"/>
    </row>
    <row r="41" spans="1:18" ht="15.75" customHeight="1" x14ac:dyDescent="0.25">
      <c r="A41" s="17"/>
      <c r="B41" s="123" t="s">
        <v>159</v>
      </c>
      <c r="C41" s="120" t="s">
        <v>160</v>
      </c>
      <c r="D41" s="121">
        <v>1</v>
      </c>
      <c r="E41" s="120" t="s">
        <v>199</v>
      </c>
      <c r="F41" s="118">
        <v>0</v>
      </c>
      <c r="G41" s="17"/>
      <c r="H41" s="17"/>
      <c r="I41" s="17"/>
      <c r="J41" s="17"/>
      <c r="K41" s="17"/>
      <c r="L41" s="17"/>
      <c r="M41" s="17"/>
      <c r="N41" s="17"/>
      <c r="O41" s="17"/>
      <c r="P41" s="17"/>
      <c r="Q41" s="17"/>
      <c r="R41" s="17"/>
    </row>
    <row r="42" spans="1:18" x14ac:dyDescent="0.25">
      <c r="A42" s="17"/>
      <c r="B42" s="123"/>
      <c r="C42" s="120" t="s">
        <v>160</v>
      </c>
      <c r="D42" s="121">
        <v>1</v>
      </c>
      <c r="E42" s="120" t="s">
        <v>199</v>
      </c>
      <c r="F42" s="118">
        <v>0</v>
      </c>
      <c r="G42" s="17"/>
      <c r="H42" s="17"/>
      <c r="I42" s="17"/>
      <c r="J42" s="17"/>
      <c r="K42" s="17"/>
      <c r="L42" s="17"/>
      <c r="M42" s="17"/>
      <c r="N42" s="17"/>
      <c r="O42" s="17"/>
      <c r="P42" s="17"/>
      <c r="Q42" s="17"/>
      <c r="R42" s="17"/>
    </row>
    <row r="43" spans="1:18" x14ac:dyDescent="0.25">
      <c r="A43" s="17"/>
      <c r="B43" s="123"/>
      <c r="C43" s="120" t="s">
        <v>161</v>
      </c>
      <c r="D43" s="121">
        <v>1</v>
      </c>
      <c r="E43" s="120"/>
      <c r="F43" s="118">
        <v>0</v>
      </c>
      <c r="G43" s="17"/>
      <c r="H43" s="17"/>
      <c r="I43" s="17"/>
      <c r="J43" s="17"/>
      <c r="K43" s="17"/>
      <c r="L43" s="17"/>
      <c r="M43" s="17"/>
      <c r="N43" s="17"/>
      <c r="O43" s="17"/>
      <c r="P43" s="17"/>
      <c r="Q43" s="17"/>
      <c r="R43" s="17"/>
    </row>
    <row r="44" spans="1:18" x14ac:dyDescent="0.25">
      <c r="A44" s="17"/>
      <c r="B44" s="123"/>
      <c r="C44" s="120" t="s">
        <v>162</v>
      </c>
      <c r="D44" s="121">
        <v>1</v>
      </c>
      <c r="E44" s="120" t="s">
        <v>191</v>
      </c>
      <c r="F44" s="118">
        <v>0</v>
      </c>
      <c r="G44" s="17"/>
      <c r="H44" s="17"/>
      <c r="I44" s="17"/>
      <c r="J44" s="17"/>
      <c r="K44" s="17"/>
      <c r="L44" s="17"/>
      <c r="M44" s="17"/>
      <c r="N44" s="17"/>
      <c r="O44" s="17"/>
      <c r="P44" s="17"/>
      <c r="Q44" s="17"/>
      <c r="R44" s="17"/>
    </row>
    <row r="45" spans="1:18" x14ac:dyDescent="0.25">
      <c r="A45" s="17"/>
      <c r="B45" s="123"/>
      <c r="C45" s="120" t="s">
        <v>163</v>
      </c>
      <c r="D45" s="121">
        <v>1</v>
      </c>
      <c r="E45" s="120"/>
      <c r="F45" s="118">
        <v>0</v>
      </c>
      <c r="G45" s="17"/>
      <c r="H45" s="17"/>
      <c r="I45" s="17"/>
      <c r="J45" s="17"/>
      <c r="K45" s="17"/>
      <c r="L45" s="17"/>
      <c r="M45" s="17"/>
      <c r="N45" s="17"/>
      <c r="O45" s="17"/>
      <c r="P45" s="17"/>
      <c r="Q45" s="17"/>
      <c r="R45" s="17"/>
    </row>
    <row r="46" spans="1:18" x14ac:dyDescent="0.25">
      <c r="A46" s="17"/>
      <c r="B46" s="123"/>
      <c r="C46" s="120" t="s">
        <v>164</v>
      </c>
      <c r="D46" s="121">
        <v>1</v>
      </c>
      <c r="E46" s="120"/>
      <c r="F46" s="118">
        <v>0</v>
      </c>
      <c r="G46" s="17"/>
      <c r="H46" s="17"/>
      <c r="I46" s="17"/>
      <c r="J46" s="17"/>
      <c r="K46" s="17"/>
      <c r="L46" s="17"/>
      <c r="M46" s="17"/>
      <c r="N46" s="17"/>
      <c r="O46" s="17"/>
      <c r="P46" s="17"/>
      <c r="Q46" s="17"/>
      <c r="R46" s="17"/>
    </row>
    <row r="47" spans="1:18" x14ac:dyDescent="0.25">
      <c r="A47" s="17"/>
      <c r="B47" s="123"/>
      <c r="C47" s="120" t="s">
        <v>192</v>
      </c>
      <c r="D47" s="121">
        <v>1</v>
      </c>
      <c r="E47" s="120"/>
      <c r="F47" s="118">
        <v>0</v>
      </c>
      <c r="G47" s="17"/>
      <c r="H47" s="17"/>
      <c r="I47" s="17"/>
      <c r="J47" s="17"/>
      <c r="K47" s="17"/>
      <c r="L47" s="17"/>
      <c r="M47" s="17"/>
      <c r="N47" s="17"/>
      <c r="O47" s="17"/>
      <c r="P47" s="17"/>
      <c r="Q47" s="17"/>
      <c r="R47" s="17"/>
    </row>
    <row r="48" spans="1:18" x14ac:dyDescent="0.25">
      <c r="A48" s="17"/>
      <c r="B48" s="123"/>
      <c r="C48" s="120" t="s">
        <v>193</v>
      </c>
      <c r="D48" s="121">
        <v>1</v>
      </c>
      <c r="E48" s="120"/>
      <c r="F48" s="118">
        <v>0</v>
      </c>
      <c r="G48" s="17"/>
      <c r="H48" s="17"/>
      <c r="I48" s="17"/>
      <c r="J48" s="17"/>
      <c r="K48" s="17"/>
      <c r="L48" s="17"/>
      <c r="M48" s="17"/>
      <c r="N48" s="17"/>
      <c r="O48" s="17"/>
      <c r="P48" s="17"/>
      <c r="Q48" s="17"/>
      <c r="R48" s="17"/>
    </row>
    <row r="49" spans="1:18" x14ac:dyDescent="0.25">
      <c r="A49" s="17"/>
      <c r="B49" s="123" t="s">
        <v>165</v>
      </c>
      <c r="C49" s="120" t="s">
        <v>166</v>
      </c>
      <c r="D49" s="121">
        <v>1</v>
      </c>
      <c r="E49" s="120" t="s">
        <v>167</v>
      </c>
      <c r="F49" s="118">
        <v>0</v>
      </c>
      <c r="G49" s="17"/>
      <c r="H49" s="17"/>
      <c r="I49" s="17"/>
      <c r="J49" s="17"/>
      <c r="K49" s="17"/>
      <c r="L49" s="17"/>
      <c r="M49" s="17"/>
      <c r="N49" s="17"/>
      <c r="O49" s="17"/>
      <c r="P49" s="17"/>
      <c r="Q49" s="17"/>
      <c r="R49" s="17"/>
    </row>
    <row r="50" spans="1:18" x14ac:dyDescent="0.25">
      <c r="A50" s="17"/>
      <c r="B50" s="123"/>
      <c r="C50" s="120" t="s">
        <v>168</v>
      </c>
      <c r="D50" s="121">
        <v>1</v>
      </c>
      <c r="E50" s="120"/>
      <c r="F50" s="118">
        <v>0</v>
      </c>
      <c r="G50" s="17"/>
      <c r="H50" s="17"/>
      <c r="I50" s="17"/>
      <c r="J50" s="17"/>
      <c r="K50" s="17"/>
      <c r="L50" s="17"/>
      <c r="M50" s="17"/>
      <c r="N50" s="17"/>
      <c r="O50" s="17"/>
      <c r="P50" s="17"/>
      <c r="Q50" s="17"/>
      <c r="R50" s="17"/>
    </row>
    <row r="51" spans="1:18" x14ac:dyDescent="0.25">
      <c r="A51" s="17"/>
      <c r="B51" s="123"/>
      <c r="C51" s="120" t="s">
        <v>169</v>
      </c>
      <c r="D51" s="121">
        <v>1</v>
      </c>
      <c r="E51" s="120"/>
      <c r="F51" s="118">
        <v>0</v>
      </c>
      <c r="G51" s="17"/>
      <c r="H51" s="17"/>
      <c r="I51" s="17"/>
      <c r="J51" s="17"/>
      <c r="K51" s="17"/>
      <c r="L51" s="17"/>
      <c r="M51" s="17"/>
      <c r="N51" s="17"/>
      <c r="O51" s="17"/>
      <c r="P51" s="17"/>
      <c r="Q51" s="17"/>
      <c r="R51" s="17"/>
    </row>
    <row r="52" spans="1:18" x14ac:dyDescent="0.25">
      <c r="A52" s="17"/>
      <c r="B52" s="123" t="s">
        <v>170</v>
      </c>
      <c r="C52" s="120" t="s">
        <v>171</v>
      </c>
      <c r="D52" s="121">
        <v>1</v>
      </c>
      <c r="E52" s="120" t="s">
        <v>194</v>
      </c>
      <c r="F52" s="118">
        <v>0</v>
      </c>
      <c r="G52" s="17"/>
      <c r="H52" s="17"/>
      <c r="I52" s="17"/>
      <c r="J52" s="17"/>
      <c r="K52" s="17"/>
      <c r="L52" s="17"/>
      <c r="M52" s="17"/>
      <c r="N52" s="17"/>
      <c r="O52" s="17"/>
      <c r="P52" s="17"/>
      <c r="Q52" s="17"/>
      <c r="R52" s="17"/>
    </row>
    <row r="53" spans="1:18" x14ac:dyDescent="0.25">
      <c r="A53" s="17"/>
      <c r="B53" s="123"/>
      <c r="C53" s="120" t="s">
        <v>173</v>
      </c>
      <c r="D53" s="121">
        <v>1</v>
      </c>
      <c r="E53" s="120" t="s">
        <v>174</v>
      </c>
      <c r="F53" s="118">
        <v>0</v>
      </c>
      <c r="G53" s="17"/>
      <c r="H53" s="17"/>
      <c r="I53" s="17"/>
      <c r="J53" s="17"/>
      <c r="K53" s="17"/>
      <c r="L53" s="17"/>
      <c r="M53" s="17"/>
      <c r="N53" s="17"/>
      <c r="O53" s="17"/>
      <c r="P53" s="17"/>
      <c r="Q53" s="17"/>
      <c r="R53" s="17"/>
    </row>
    <row r="54" spans="1:18" x14ac:dyDescent="0.25">
      <c r="A54" s="17"/>
      <c r="B54" s="123" t="s">
        <v>175</v>
      </c>
      <c r="C54" s="120" t="s">
        <v>195</v>
      </c>
      <c r="D54" s="121">
        <v>1</v>
      </c>
      <c r="E54" s="122" t="s">
        <v>196</v>
      </c>
      <c r="F54" s="118">
        <v>0</v>
      </c>
      <c r="G54" s="17"/>
      <c r="H54" s="17"/>
      <c r="I54" s="17"/>
      <c r="J54" s="17"/>
      <c r="K54" s="17"/>
      <c r="L54" s="17"/>
      <c r="M54" s="17"/>
      <c r="N54" s="17"/>
      <c r="O54" s="17"/>
      <c r="P54" s="17"/>
      <c r="Q54" s="17"/>
      <c r="R54" s="17"/>
    </row>
    <row r="55" spans="1:18" x14ac:dyDescent="0.25">
      <c r="A55" s="17"/>
      <c r="B55" s="123"/>
      <c r="C55" s="120" t="s">
        <v>197</v>
      </c>
      <c r="D55" s="121">
        <v>1</v>
      </c>
      <c r="E55" s="120"/>
      <c r="F55" s="118">
        <v>0</v>
      </c>
      <c r="G55" s="17"/>
      <c r="H55" s="17"/>
      <c r="I55" s="17"/>
      <c r="J55" s="17"/>
      <c r="K55" s="17"/>
      <c r="L55" s="17"/>
      <c r="M55" s="17"/>
      <c r="N55" s="17"/>
      <c r="O55" s="17"/>
      <c r="P55" s="17"/>
      <c r="Q55" s="17"/>
      <c r="R55" s="17"/>
    </row>
    <row r="56" spans="1:18" x14ac:dyDescent="0.25">
      <c r="A56" s="17"/>
      <c r="B56" s="123" t="s">
        <v>177</v>
      </c>
      <c r="C56" s="120" t="s">
        <v>178</v>
      </c>
      <c r="D56" s="121">
        <v>1</v>
      </c>
      <c r="E56" s="120"/>
      <c r="F56" s="118">
        <v>0</v>
      </c>
      <c r="G56" s="17"/>
      <c r="H56" s="17"/>
      <c r="I56" s="17"/>
      <c r="J56" s="17"/>
      <c r="K56" s="17"/>
      <c r="L56" s="17"/>
      <c r="M56" s="17"/>
      <c r="N56" s="17"/>
      <c r="O56" s="17"/>
      <c r="P56" s="17"/>
      <c r="Q56" s="17"/>
      <c r="R56" s="17"/>
    </row>
    <row r="57" spans="1:18" x14ac:dyDescent="0.25">
      <c r="A57" s="17"/>
      <c r="B57" s="123"/>
      <c r="C57" s="120" t="s">
        <v>198</v>
      </c>
      <c r="D57" s="121">
        <v>1</v>
      </c>
      <c r="E57" s="120"/>
      <c r="F57" s="118">
        <v>0</v>
      </c>
      <c r="G57" s="17"/>
      <c r="H57" s="17"/>
      <c r="I57" s="17"/>
      <c r="J57" s="17"/>
      <c r="K57" s="17"/>
      <c r="L57" s="17"/>
      <c r="M57" s="17"/>
      <c r="N57" s="17"/>
      <c r="O57" s="17"/>
      <c r="P57" s="17"/>
      <c r="Q57" s="17"/>
      <c r="R57" s="17"/>
    </row>
    <row r="58" spans="1:18" x14ac:dyDescent="0.25">
      <c r="A58" s="17"/>
      <c r="B58" s="132"/>
      <c r="C58" s="120" t="s">
        <v>179</v>
      </c>
      <c r="D58" s="121">
        <v>3</v>
      </c>
      <c r="E58" s="122" t="s">
        <v>180</v>
      </c>
      <c r="F58" s="118">
        <v>0</v>
      </c>
      <c r="G58" s="17"/>
      <c r="H58" s="17"/>
      <c r="I58" s="17"/>
      <c r="J58" s="17"/>
      <c r="K58" s="17"/>
      <c r="L58" s="17"/>
      <c r="M58" s="17"/>
      <c r="N58" s="17"/>
      <c r="O58" s="17"/>
      <c r="P58" s="17"/>
      <c r="Q58" s="17"/>
      <c r="R58" s="17"/>
    </row>
    <row r="59" spans="1:18" x14ac:dyDescent="0.25">
      <c r="A59" s="17"/>
      <c r="B59" s="132"/>
      <c r="C59" s="120" t="s">
        <v>181</v>
      </c>
      <c r="D59" s="121">
        <v>6</v>
      </c>
      <c r="E59" s="120"/>
      <c r="F59" s="118">
        <v>0</v>
      </c>
      <c r="G59" s="17"/>
      <c r="H59" s="17"/>
      <c r="I59" s="17"/>
      <c r="J59" s="17"/>
      <c r="K59" s="17"/>
      <c r="L59" s="17"/>
      <c r="M59" s="17"/>
      <c r="N59" s="17"/>
      <c r="O59" s="17"/>
      <c r="P59" s="17"/>
      <c r="Q59" s="17"/>
      <c r="R59" s="17"/>
    </row>
    <row r="60" spans="1:18" x14ac:dyDescent="0.25">
      <c r="A60" s="17"/>
      <c r="B60" s="132"/>
      <c r="C60" s="120" t="s">
        <v>182</v>
      </c>
      <c r="D60" s="121">
        <v>1</v>
      </c>
      <c r="E60" s="120"/>
      <c r="F60" s="118">
        <v>0</v>
      </c>
      <c r="G60" s="17"/>
      <c r="H60" s="17"/>
      <c r="I60" s="17"/>
      <c r="J60" s="17"/>
      <c r="K60" s="17"/>
      <c r="L60" s="17"/>
      <c r="M60" s="17"/>
      <c r="N60" s="17"/>
      <c r="O60" s="17"/>
      <c r="P60" s="17"/>
      <c r="Q60" s="17"/>
      <c r="R60" s="17"/>
    </row>
    <row r="61" spans="1:18" x14ac:dyDescent="0.25">
      <c r="A61" s="17"/>
      <c r="B61" s="132"/>
      <c r="C61" s="120" t="s">
        <v>183</v>
      </c>
      <c r="D61" s="121">
        <v>15</v>
      </c>
      <c r="E61" s="120"/>
      <c r="F61" s="118">
        <v>0</v>
      </c>
      <c r="G61" s="17"/>
      <c r="H61" s="17"/>
      <c r="I61" s="17"/>
      <c r="J61" s="17"/>
      <c r="K61" s="17"/>
      <c r="L61" s="17"/>
      <c r="M61" s="17"/>
      <c r="N61" s="17"/>
      <c r="O61" s="17"/>
      <c r="P61" s="17"/>
      <c r="Q61" s="17"/>
      <c r="R61" s="17"/>
    </row>
    <row r="62" spans="1:18" x14ac:dyDescent="0.25">
      <c r="A62" s="17"/>
      <c r="B62" s="53"/>
      <c r="C62" s="53"/>
      <c r="D62" s="53"/>
      <c r="E62" s="53"/>
      <c r="F62" s="17"/>
      <c r="G62" s="17"/>
      <c r="H62" s="17"/>
      <c r="I62" s="17"/>
      <c r="J62" s="17"/>
      <c r="K62" s="17"/>
      <c r="L62" s="17"/>
      <c r="M62" s="17"/>
      <c r="N62" s="17"/>
      <c r="O62" s="17"/>
      <c r="P62" s="17"/>
      <c r="Q62" s="17"/>
      <c r="R62" s="17"/>
    </row>
    <row r="63" spans="1:18" x14ac:dyDescent="0.25">
      <c r="A63" s="17"/>
      <c r="B63" s="17"/>
      <c r="C63" s="17"/>
      <c r="D63" s="17"/>
      <c r="E63" s="126" t="s">
        <v>187</v>
      </c>
      <c r="F63" s="129">
        <f>SUM(F41:F61)</f>
        <v>0</v>
      </c>
      <c r="G63" s="17"/>
      <c r="H63" s="17"/>
      <c r="I63" s="17"/>
      <c r="J63" s="17"/>
      <c r="K63" s="17"/>
      <c r="L63" s="17"/>
      <c r="M63" s="17"/>
      <c r="N63" s="17"/>
      <c r="O63" s="17"/>
      <c r="P63" s="17"/>
      <c r="Q63" s="17"/>
      <c r="R63" s="17"/>
    </row>
    <row r="64" spans="1:18" x14ac:dyDescent="0.25">
      <c r="A64" s="17"/>
      <c r="B64" s="17"/>
      <c r="C64" s="17"/>
      <c r="D64" s="17"/>
      <c r="E64" s="17"/>
      <c r="F64" s="17"/>
      <c r="G64" s="17"/>
      <c r="H64" s="17"/>
      <c r="I64" s="17"/>
      <c r="J64" s="17"/>
      <c r="K64" s="17"/>
      <c r="L64" s="17"/>
      <c r="M64" s="17"/>
      <c r="N64" s="17"/>
      <c r="O64" s="17"/>
      <c r="P64" s="17"/>
      <c r="Q64" s="17"/>
      <c r="R64" s="17"/>
    </row>
    <row r="65" spans="1:18" x14ac:dyDescent="0.25">
      <c r="A65" s="17"/>
      <c r="B65" s="1" t="s">
        <v>4</v>
      </c>
      <c r="C65" s="2" t="s">
        <v>5</v>
      </c>
      <c r="D65" s="1" t="s">
        <v>8</v>
      </c>
      <c r="E65" s="17"/>
      <c r="F65" s="17"/>
      <c r="G65" s="17"/>
      <c r="H65" s="17"/>
      <c r="I65" s="17"/>
      <c r="J65" s="17"/>
      <c r="K65" s="17"/>
      <c r="L65" s="17"/>
      <c r="M65" s="17"/>
      <c r="N65" s="17"/>
      <c r="O65" s="17"/>
      <c r="P65" s="17"/>
      <c r="Q65" s="17"/>
      <c r="R65" s="17"/>
    </row>
    <row r="66" spans="1:18" x14ac:dyDescent="0.25">
      <c r="A66" s="17"/>
      <c r="B66" s="104" t="s">
        <v>27</v>
      </c>
      <c r="C66" s="4" t="s">
        <v>25</v>
      </c>
      <c r="D66" s="48">
        <v>2</v>
      </c>
      <c r="E66" s="17"/>
      <c r="F66" s="17"/>
      <c r="G66" s="17"/>
      <c r="H66" s="17"/>
      <c r="I66" s="17"/>
      <c r="J66" s="17"/>
      <c r="K66" s="17"/>
      <c r="L66" s="17"/>
      <c r="M66" s="17"/>
      <c r="N66" s="17"/>
      <c r="O66" s="17"/>
      <c r="P66" s="17"/>
      <c r="Q66" s="17"/>
      <c r="R66" s="17"/>
    </row>
    <row r="67" spans="1:18" x14ac:dyDescent="0.25">
      <c r="A67" s="17"/>
      <c r="B67" s="17"/>
      <c r="C67" s="17"/>
      <c r="D67" s="17"/>
      <c r="E67" s="17"/>
      <c r="F67" s="17"/>
      <c r="G67" s="17"/>
      <c r="H67" s="17"/>
      <c r="I67" s="17"/>
      <c r="J67" s="17"/>
      <c r="K67" s="17"/>
      <c r="L67" s="17"/>
      <c r="M67" s="17"/>
      <c r="N67" s="17"/>
      <c r="O67" s="17"/>
      <c r="P67" s="17"/>
      <c r="Q67" s="17"/>
      <c r="R67" s="17"/>
    </row>
    <row r="68" spans="1:18" x14ac:dyDescent="0.25">
      <c r="A68" s="17"/>
      <c r="B68" s="105" t="s">
        <v>186</v>
      </c>
      <c r="C68" s="106" t="s">
        <v>189</v>
      </c>
      <c r="D68" s="106" t="s">
        <v>97</v>
      </c>
      <c r="E68" s="106" t="s">
        <v>190</v>
      </c>
      <c r="F68" s="107" t="s">
        <v>185</v>
      </c>
      <c r="G68" s="17"/>
      <c r="H68" s="17"/>
      <c r="I68" s="17"/>
      <c r="J68" s="17"/>
      <c r="K68" s="17"/>
      <c r="L68" s="17"/>
      <c r="M68" s="17"/>
      <c r="N68" s="17"/>
      <c r="O68" s="17"/>
      <c r="P68" s="17"/>
      <c r="Q68" s="17"/>
      <c r="R68" s="17"/>
    </row>
    <row r="69" spans="1:18" x14ac:dyDescent="0.25">
      <c r="A69" s="17"/>
      <c r="B69" s="123" t="s">
        <v>281</v>
      </c>
      <c r="C69" s="120" t="s">
        <v>193</v>
      </c>
      <c r="D69" s="121">
        <v>1</v>
      </c>
      <c r="E69" s="120"/>
      <c r="F69" s="118">
        <v>0</v>
      </c>
      <c r="G69" s="17"/>
      <c r="H69" s="17"/>
      <c r="I69" s="17"/>
      <c r="J69" s="17"/>
      <c r="K69" s="17"/>
      <c r="L69" s="17"/>
      <c r="M69" s="17"/>
      <c r="N69" s="17"/>
      <c r="O69" s="17"/>
      <c r="P69" s="17"/>
      <c r="Q69" s="17"/>
      <c r="R69" s="17"/>
    </row>
    <row r="70" spans="1:18" x14ac:dyDescent="0.25">
      <c r="A70" s="17"/>
      <c r="B70" s="123" t="s">
        <v>165</v>
      </c>
      <c r="C70" s="120" t="s">
        <v>169</v>
      </c>
      <c r="D70" s="121">
        <v>1</v>
      </c>
      <c r="E70" s="122"/>
      <c r="F70" s="118">
        <v>0</v>
      </c>
      <c r="G70" s="17"/>
      <c r="H70" s="17"/>
      <c r="I70" s="17"/>
      <c r="J70" s="17"/>
      <c r="K70" s="17"/>
      <c r="L70" s="17"/>
      <c r="M70" s="17"/>
      <c r="N70" s="17"/>
      <c r="O70" s="17"/>
      <c r="P70" s="17"/>
      <c r="Q70" s="17"/>
      <c r="R70" s="17"/>
    </row>
    <row r="71" spans="1:18" x14ac:dyDescent="0.25">
      <c r="A71" s="17"/>
      <c r="B71" s="123" t="s">
        <v>170</v>
      </c>
      <c r="C71" s="120" t="s">
        <v>171</v>
      </c>
      <c r="D71" s="121">
        <v>1</v>
      </c>
      <c r="E71" s="122" t="s">
        <v>194</v>
      </c>
      <c r="F71" s="118">
        <v>0</v>
      </c>
      <c r="G71" s="17"/>
      <c r="H71" s="17"/>
      <c r="I71" s="17"/>
      <c r="J71" s="17"/>
      <c r="K71" s="17"/>
      <c r="L71" s="17"/>
      <c r="M71" s="17"/>
      <c r="N71" s="17"/>
      <c r="O71" s="17"/>
      <c r="P71" s="17"/>
      <c r="Q71" s="17"/>
      <c r="R71" s="17"/>
    </row>
    <row r="72" spans="1:18" x14ac:dyDescent="0.25">
      <c r="A72" s="17"/>
      <c r="B72" s="123"/>
      <c r="C72" s="120" t="s">
        <v>200</v>
      </c>
      <c r="D72" s="121">
        <v>1</v>
      </c>
      <c r="E72" s="122" t="s">
        <v>174</v>
      </c>
      <c r="F72" s="118">
        <v>0</v>
      </c>
      <c r="G72" s="17"/>
      <c r="H72" s="17"/>
      <c r="I72" s="17"/>
      <c r="J72" s="17"/>
      <c r="K72" s="17"/>
      <c r="L72" s="17"/>
      <c r="M72" s="17"/>
      <c r="N72" s="17"/>
      <c r="O72" s="17"/>
      <c r="P72" s="17"/>
      <c r="Q72" s="17"/>
      <c r="R72" s="17"/>
    </row>
    <row r="73" spans="1:18" x14ac:dyDescent="0.25">
      <c r="A73" s="17"/>
      <c r="B73" s="123" t="s">
        <v>201</v>
      </c>
      <c r="C73" s="120" t="s">
        <v>202</v>
      </c>
      <c r="D73" s="121">
        <v>1</v>
      </c>
      <c r="E73" s="122"/>
      <c r="F73" s="118">
        <v>0</v>
      </c>
      <c r="G73" s="17"/>
      <c r="H73" s="17"/>
      <c r="I73" s="17"/>
      <c r="J73" s="17"/>
      <c r="K73" s="17"/>
      <c r="L73" s="17"/>
      <c r="M73" s="17"/>
      <c r="N73" s="17"/>
      <c r="O73" s="17"/>
      <c r="P73" s="17"/>
      <c r="Q73" s="17"/>
      <c r="R73" s="17"/>
    </row>
    <row r="74" spans="1:18" x14ac:dyDescent="0.25">
      <c r="A74" s="17"/>
      <c r="B74" s="123" t="s">
        <v>175</v>
      </c>
      <c r="C74" s="120" t="s">
        <v>203</v>
      </c>
      <c r="D74" s="121">
        <v>1</v>
      </c>
      <c r="E74" s="122" t="s">
        <v>196</v>
      </c>
      <c r="F74" s="118">
        <v>0</v>
      </c>
      <c r="G74" s="17"/>
      <c r="H74" s="17"/>
      <c r="I74" s="17"/>
      <c r="J74" s="17"/>
      <c r="K74" s="17"/>
      <c r="L74" s="17"/>
      <c r="M74" s="17"/>
      <c r="N74" s="17"/>
      <c r="O74" s="17"/>
      <c r="P74" s="17"/>
      <c r="Q74" s="17"/>
      <c r="R74" s="17"/>
    </row>
    <row r="75" spans="1:18" x14ac:dyDescent="0.25">
      <c r="A75" s="17"/>
      <c r="B75" s="123" t="s">
        <v>177</v>
      </c>
      <c r="C75" s="120" t="s">
        <v>178</v>
      </c>
      <c r="D75" s="121">
        <v>1</v>
      </c>
      <c r="E75" s="122"/>
      <c r="F75" s="118">
        <v>0</v>
      </c>
      <c r="G75" s="17"/>
      <c r="H75" s="17"/>
      <c r="I75" s="17"/>
      <c r="J75" s="17"/>
      <c r="K75" s="17"/>
      <c r="L75" s="17"/>
      <c r="M75" s="17"/>
      <c r="N75" s="17"/>
      <c r="O75" s="17"/>
      <c r="P75" s="17"/>
      <c r="Q75" s="17"/>
      <c r="R75" s="17"/>
    </row>
    <row r="76" spans="1:18" x14ac:dyDescent="0.25">
      <c r="A76" s="17"/>
      <c r="B76" s="123"/>
      <c r="C76" s="120" t="s">
        <v>179</v>
      </c>
      <c r="D76" s="121">
        <v>3</v>
      </c>
      <c r="E76" s="122" t="s">
        <v>180</v>
      </c>
      <c r="F76" s="118">
        <v>0</v>
      </c>
      <c r="G76" s="17"/>
      <c r="H76" s="17"/>
      <c r="I76" s="17"/>
      <c r="J76" s="17"/>
      <c r="K76" s="17"/>
      <c r="L76" s="17"/>
      <c r="M76" s="17"/>
      <c r="N76" s="17"/>
      <c r="O76" s="17"/>
      <c r="P76" s="17"/>
      <c r="Q76" s="17"/>
      <c r="R76" s="17"/>
    </row>
    <row r="77" spans="1:18" x14ac:dyDescent="0.25">
      <c r="A77" s="17"/>
      <c r="B77" s="123"/>
      <c r="C77" s="120" t="s">
        <v>181</v>
      </c>
      <c r="D77" s="121">
        <v>6</v>
      </c>
      <c r="E77" s="122"/>
      <c r="F77" s="118">
        <v>0</v>
      </c>
      <c r="G77" s="17"/>
      <c r="H77" s="17"/>
      <c r="I77" s="17"/>
      <c r="J77" s="17"/>
      <c r="K77" s="17"/>
      <c r="L77" s="17"/>
      <c r="M77" s="17"/>
      <c r="N77" s="17"/>
      <c r="O77" s="17"/>
      <c r="P77" s="17"/>
      <c r="Q77" s="17"/>
      <c r="R77" s="17"/>
    </row>
    <row r="78" spans="1:18" x14ac:dyDescent="0.25">
      <c r="A78" s="17"/>
      <c r="B78" s="123"/>
      <c r="C78" s="120" t="s">
        <v>204</v>
      </c>
      <c r="D78" s="121">
        <v>1</v>
      </c>
      <c r="E78" s="122"/>
      <c r="F78" s="118">
        <v>0</v>
      </c>
      <c r="G78" s="17"/>
      <c r="H78" s="17"/>
      <c r="I78" s="17"/>
      <c r="J78" s="17"/>
      <c r="K78" s="17"/>
      <c r="L78" s="17"/>
      <c r="M78" s="17"/>
      <c r="N78" s="17"/>
      <c r="O78" s="17"/>
      <c r="P78" s="17"/>
      <c r="Q78" s="17"/>
      <c r="R78" s="17"/>
    </row>
    <row r="79" spans="1:18" x14ac:dyDescent="0.25">
      <c r="A79" s="17"/>
      <c r="B79" s="123"/>
      <c r="C79" s="120" t="s">
        <v>183</v>
      </c>
      <c r="D79" s="121">
        <v>10</v>
      </c>
      <c r="E79" s="122"/>
      <c r="F79" s="118">
        <v>0</v>
      </c>
      <c r="G79" s="17"/>
      <c r="H79" s="17"/>
      <c r="I79" s="17"/>
      <c r="J79" s="17"/>
      <c r="K79" s="17"/>
      <c r="L79" s="17"/>
      <c r="M79" s="17"/>
      <c r="N79" s="17"/>
      <c r="O79" s="17"/>
      <c r="P79" s="17"/>
      <c r="Q79" s="17"/>
      <c r="R79" s="17"/>
    </row>
    <row r="80" spans="1:18" x14ac:dyDescent="0.25">
      <c r="A80" s="17"/>
      <c r="B80" s="53"/>
      <c r="C80" s="53"/>
      <c r="D80" s="53"/>
      <c r="E80" s="53"/>
      <c r="F80" s="17"/>
      <c r="G80" s="17"/>
      <c r="H80" s="17"/>
      <c r="I80" s="17"/>
      <c r="J80" s="17"/>
      <c r="K80" s="17"/>
      <c r="L80" s="17"/>
      <c r="M80" s="17"/>
      <c r="N80" s="17"/>
      <c r="O80" s="17"/>
      <c r="P80" s="17"/>
      <c r="Q80" s="17"/>
      <c r="R80" s="17"/>
    </row>
    <row r="81" spans="1:18" x14ac:dyDescent="0.25">
      <c r="A81" s="17"/>
      <c r="B81" s="53"/>
      <c r="C81" s="53"/>
      <c r="D81" s="53"/>
      <c r="E81" s="126" t="s">
        <v>205</v>
      </c>
      <c r="F81" s="129">
        <f>SUM(F69:F79)</f>
        <v>0</v>
      </c>
      <c r="G81" s="17"/>
      <c r="H81" s="17"/>
      <c r="I81" s="17"/>
      <c r="J81" s="17"/>
      <c r="K81" s="17"/>
      <c r="L81" s="17"/>
      <c r="M81" s="17"/>
      <c r="N81" s="17"/>
      <c r="O81" s="17"/>
      <c r="P81" s="17"/>
      <c r="Q81" s="17"/>
      <c r="R81" s="17"/>
    </row>
    <row r="82" spans="1:18" x14ac:dyDescent="0.25">
      <c r="A82" s="17"/>
      <c r="B82" s="17"/>
      <c r="C82" s="17"/>
      <c r="D82" s="17"/>
      <c r="E82" s="17"/>
      <c r="F82" s="17"/>
      <c r="G82" s="17"/>
      <c r="H82" s="17"/>
      <c r="I82" s="17"/>
      <c r="J82" s="17"/>
      <c r="K82" s="17"/>
      <c r="L82" s="17"/>
      <c r="M82" s="17"/>
      <c r="N82" s="17"/>
      <c r="O82" s="17"/>
      <c r="P82" s="17"/>
      <c r="Q82" s="17"/>
      <c r="R82" s="17"/>
    </row>
    <row r="83" spans="1:18" x14ac:dyDescent="0.25">
      <c r="A83" s="17"/>
      <c r="B83" s="1" t="s">
        <v>4</v>
      </c>
      <c r="C83" s="2" t="s">
        <v>5</v>
      </c>
      <c r="D83" s="1" t="s">
        <v>8</v>
      </c>
      <c r="E83" s="17"/>
      <c r="F83" s="17"/>
      <c r="G83" s="17"/>
      <c r="H83" s="17"/>
      <c r="I83" s="17"/>
      <c r="J83" s="17"/>
      <c r="K83" s="17"/>
      <c r="L83" s="17"/>
      <c r="M83" s="17"/>
      <c r="N83" s="17"/>
      <c r="O83" s="17"/>
      <c r="P83" s="17"/>
      <c r="Q83" s="17"/>
      <c r="R83" s="17"/>
    </row>
    <row r="84" spans="1:18" x14ac:dyDescent="0.25">
      <c r="A84" s="17"/>
      <c r="B84" s="104" t="s">
        <v>28</v>
      </c>
      <c r="C84" s="4" t="s">
        <v>25</v>
      </c>
      <c r="D84" s="48">
        <v>3</v>
      </c>
      <c r="E84" s="17"/>
      <c r="F84" s="17"/>
      <c r="G84" s="17"/>
      <c r="H84" s="17"/>
      <c r="I84" s="17"/>
      <c r="J84" s="17"/>
      <c r="K84" s="17"/>
      <c r="L84" s="17"/>
      <c r="M84" s="17"/>
      <c r="N84" s="17"/>
      <c r="O84" s="17"/>
      <c r="P84" s="17"/>
      <c r="Q84" s="17"/>
      <c r="R84" s="17"/>
    </row>
    <row r="85" spans="1:18" x14ac:dyDescent="0.25">
      <c r="A85" s="17"/>
      <c r="B85" s="17"/>
      <c r="C85" s="17"/>
      <c r="D85" s="17"/>
      <c r="E85" s="17"/>
      <c r="F85" s="17"/>
      <c r="G85" s="17"/>
      <c r="H85" s="17"/>
      <c r="I85" s="17"/>
      <c r="J85" s="17"/>
      <c r="K85" s="17"/>
      <c r="L85" s="17"/>
      <c r="M85" s="17"/>
      <c r="N85" s="17"/>
      <c r="O85" s="17"/>
      <c r="P85" s="17"/>
      <c r="Q85" s="17"/>
      <c r="R85" s="17"/>
    </row>
    <row r="86" spans="1:18" x14ac:dyDescent="0.25">
      <c r="A86" s="17"/>
      <c r="B86" s="105" t="s">
        <v>186</v>
      </c>
      <c r="C86" s="106" t="s">
        <v>189</v>
      </c>
      <c r="D86" s="106" t="s">
        <v>97</v>
      </c>
      <c r="E86" s="106" t="s">
        <v>190</v>
      </c>
      <c r="F86" s="158" t="s">
        <v>185</v>
      </c>
      <c r="G86" s="17"/>
      <c r="H86" s="17"/>
      <c r="I86" s="17"/>
      <c r="J86" s="17"/>
      <c r="K86" s="17"/>
      <c r="L86" s="17"/>
      <c r="M86" s="17"/>
      <c r="N86" s="17"/>
      <c r="O86" s="17"/>
      <c r="P86" s="17"/>
      <c r="Q86" s="17"/>
      <c r="R86" s="17"/>
    </row>
    <row r="87" spans="1:18" x14ac:dyDescent="0.25">
      <c r="A87" s="17"/>
      <c r="B87" s="123" t="s">
        <v>175</v>
      </c>
      <c r="C87" s="120" t="s">
        <v>197</v>
      </c>
      <c r="D87" s="38">
        <v>1</v>
      </c>
      <c r="E87" s="122"/>
      <c r="F87" s="118">
        <v>0</v>
      </c>
      <c r="G87" s="17"/>
      <c r="H87" s="17"/>
      <c r="I87" s="17"/>
      <c r="J87" s="17"/>
      <c r="K87" s="17"/>
      <c r="L87" s="17"/>
      <c r="M87" s="17"/>
      <c r="N87" s="17"/>
      <c r="O87" s="17"/>
      <c r="P87" s="17"/>
      <c r="Q87" s="17"/>
      <c r="R87" s="17"/>
    </row>
    <row r="88" spans="1:18" x14ac:dyDescent="0.25">
      <c r="A88" s="17"/>
      <c r="B88" s="123" t="s">
        <v>177</v>
      </c>
      <c r="C88" s="120" t="s">
        <v>206</v>
      </c>
      <c r="D88" s="38">
        <v>1</v>
      </c>
      <c r="E88" s="122" t="s">
        <v>207</v>
      </c>
      <c r="F88" s="118">
        <v>0</v>
      </c>
      <c r="G88" s="17"/>
      <c r="H88" s="17"/>
      <c r="I88" s="17"/>
      <c r="J88" s="17"/>
      <c r="K88" s="17"/>
      <c r="L88" s="17"/>
      <c r="M88" s="17"/>
      <c r="N88" s="17"/>
      <c r="O88" s="17"/>
      <c r="P88" s="17"/>
      <c r="Q88" s="17"/>
      <c r="R88" s="17"/>
    </row>
    <row r="89" spans="1:18" x14ac:dyDescent="0.25">
      <c r="A89" s="17"/>
      <c r="B89" s="123"/>
      <c r="C89" s="120" t="s">
        <v>208</v>
      </c>
      <c r="D89" s="38">
        <v>1</v>
      </c>
      <c r="E89" s="122" t="s">
        <v>209</v>
      </c>
      <c r="F89" s="118">
        <v>0</v>
      </c>
      <c r="G89" s="17"/>
      <c r="H89" s="17"/>
      <c r="I89" s="17"/>
      <c r="J89" s="17"/>
      <c r="K89" s="17"/>
      <c r="L89" s="17"/>
      <c r="M89" s="17"/>
      <c r="N89" s="17"/>
      <c r="O89" s="17"/>
      <c r="P89" s="17"/>
      <c r="Q89" s="17"/>
      <c r="R89" s="17"/>
    </row>
    <row r="90" spans="1:18" x14ac:dyDescent="0.25">
      <c r="A90" s="17"/>
      <c r="B90" s="123"/>
      <c r="C90" s="120" t="s">
        <v>182</v>
      </c>
      <c r="D90" s="38">
        <v>1</v>
      </c>
      <c r="E90" s="122"/>
      <c r="F90" s="118">
        <v>0</v>
      </c>
      <c r="G90" s="17"/>
      <c r="H90" s="17"/>
      <c r="I90" s="17"/>
      <c r="J90" s="17"/>
      <c r="K90" s="17"/>
      <c r="L90" s="17"/>
      <c r="M90" s="17"/>
      <c r="N90" s="17"/>
      <c r="O90" s="17"/>
      <c r="P90" s="17"/>
      <c r="Q90" s="17"/>
      <c r="R90" s="17"/>
    </row>
    <row r="91" spans="1:18" x14ac:dyDescent="0.25">
      <c r="A91" s="17"/>
      <c r="B91" s="17"/>
      <c r="C91" s="17"/>
      <c r="D91" s="17"/>
      <c r="E91" s="17"/>
      <c r="F91" s="17"/>
      <c r="G91" s="17"/>
      <c r="H91" s="17"/>
      <c r="I91" s="17"/>
      <c r="J91" s="17"/>
      <c r="K91" s="17"/>
      <c r="L91" s="17"/>
      <c r="M91" s="17"/>
      <c r="N91" s="17"/>
      <c r="O91" s="17"/>
      <c r="P91" s="17"/>
      <c r="Q91" s="17"/>
      <c r="R91" s="17"/>
    </row>
    <row r="92" spans="1:18" x14ac:dyDescent="0.25">
      <c r="A92" s="17"/>
      <c r="B92" s="17"/>
      <c r="C92" s="17"/>
      <c r="D92" s="17"/>
      <c r="E92" s="126" t="s">
        <v>212</v>
      </c>
      <c r="F92" s="129">
        <f>SUM(F87:F90)</f>
        <v>0</v>
      </c>
      <c r="G92" s="17"/>
      <c r="H92" s="17"/>
      <c r="I92" s="17"/>
      <c r="J92" s="17"/>
      <c r="K92" s="17"/>
      <c r="L92" s="17"/>
      <c r="M92" s="17"/>
      <c r="N92" s="17"/>
      <c r="O92" s="17"/>
      <c r="P92" s="17"/>
      <c r="Q92" s="17"/>
      <c r="R92" s="17"/>
    </row>
    <row r="93" spans="1:18" x14ac:dyDescent="0.25">
      <c r="A93" s="17"/>
      <c r="B93" s="17"/>
      <c r="C93" s="17"/>
      <c r="D93" s="17"/>
      <c r="E93" s="17"/>
      <c r="F93" s="17"/>
      <c r="G93" s="17"/>
      <c r="H93" s="17"/>
      <c r="I93" s="17"/>
      <c r="J93" s="17"/>
      <c r="K93" s="17"/>
      <c r="L93" s="17"/>
      <c r="M93" s="17"/>
      <c r="N93" s="17"/>
      <c r="O93" s="17"/>
      <c r="P93" s="17"/>
      <c r="Q93" s="17"/>
      <c r="R93" s="17"/>
    </row>
    <row r="94" spans="1:18" x14ac:dyDescent="0.25">
      <c r="A94" s="17"/>
      <c r="B94" s="1" t="s">
        <v>4</v>
      </c>
      <c r="C94" s="2" t="s">
        <v>5</v>
      </c>
      <c r="D94" s="1" t="s">
        <v>8</v>
      </c>
      <c r="E94" s="17"/>
      <c r="F94" s="17"/>
      <c r="G94" s="17"/>
      <c r="H94" s="17"/>
      <c r="I94" s="17"/>
      <c r="J94" s="17"/>
      <c r="K94" s="17"/>
      <c r="L94" s="17"/>
      <c r="M94" s="17"/>
      <c r="N94" s="17"/>
      <c r="O94" s="17"/>
      <c r="P94" s="17"/>
      <c r="Q94" s="17"/>
      <c r="R94" s="17"/>
    </row>
    <row r="95" spans="1:18" x14ac:dyDescent="0.25">
      <c r="A95" s="17"/>
      <c r="B95" s="104" t="s">
        <v>30</v>
      </c>
      <c r="C95" s="4" t="s">
        <v>25</v>
      </c>
      <c r="D95" s="48">
        <v>3</v>
      </c>
      <c r="E95" s="17"/>
      <c r="F95" s="17"/>
      <c r="G95" s="17"/>
      <c r="H95" s="17"/>
      <c r="I95" s="17"/>
      <c r="J95" s="17"/>
      <c r="K95" s="17"/>
      <c r="L95" s="17"/>
      <c r="M95" s="17"/>
      <c r="N95" s="17"/>
      <c r="O95" s="17"/>
      <c r="P95" s="17"/>
      <c r="Q95" s="17"/>
      <c r="R95" s="17"/>
    </row>
    <row r="96" spans="1:18" x14ac:dyDescent="0.25">
      <c r="A96" s="17"/>
      <c r="B96" s="17"/>
      <c r="C96" s="17"/>
      <c r="D96" s="17"/>
      <c r="E96" s="17"/>
      <c r="F96" s="17"/>
      <c r="G96" s="17"/>
      <c r="H96" s="17"/>
      <c r="I96" s="17"/>
      <c r="J96" s="17"/>
      <c r="K96" s="17"/>
      <c r="L96" s="17"/>
      <c r="M96" s="17"/>
      <c r="N96" s="17"/>
      <c r="O96" s="17"/>
      <c r="P96" s="17"/>
      <c r="Q96" s="17"/>
      <c r="R96" s="17"/>
    </row>
    <row r="97" spans="1:18" x14ac:dyDescent="0.25">
      <c r="A97" s="17"/>
      <c r="B97" s="105" t="s">
        <v>186</v>
      </c>
      <c r="C97" s="106" t="s">
        <v>189</v>
      </c>
      <c r="D97" s="106" t="s">
        <v>97</v>
      </c>
      <c r="E97" s="106" t="s">
        <v>190</v>
      </c>
      <c r="F97" s="107" t="s">
        <v>185</v>
      </c>
      <c r="G97" s="17"/>
      <c r="H97" s="17"/>
      <c r="I97" s="17"/>
      <c r="J97" s="17"/>
      <c r="K97" s="17"/>
      <c r="L97" s="17"/>
      <c r="M97" s="17"/>
      <c r="N97" s="17"/>
      <c r="O97" s="17"/>
      <c r="P97" s="17"/>
      <c r="Q97" s="17"/>
      <c r="R97" s="17"/>
    </row>
    <row r="98" spans="1:18" x14ac:dyDescent="0.25">
      <c r="A98" s="17"/>
      <c r="B98" s="17" t="s">
        <v>170</v>
      </c>
      <c r="C98" s="17" t="s">
        <v>173</v>
      </c>
      <c r="D98" s="38">
        <v>1</v>
      </c>
      <c r="E98" s="17" t="s">
        <v>210</v>
      </c>
      <c r="F98" s="118">
        <v>0</v>
      </c>
      <c r="G98" s="17"/>
      <c r="H98" s="17"/>
      <c r="I98" s="17"/>
      <c r="J98" s="17"/>
      <c r="K98" s="17"/>
      <c r="L98" s="17"/>
      <c r="M98" s="17"/>
      <c r="N98" s="17"/>
      <c r="O98" s="17"/>
      <c r="P98" s="17"/>
      <c r="Q98" s="17"/>
      <c r="R98" s="17"/>
    </row>
    <row r="99" spans="1:18" x14ac:dyDescent="0.25">
      <c r="A99" s="17"/>
      <c r="B99" s="17" t="s">
        <v>177</v>
      </c>
      <c r="C99" s="17" t="s">
        <v>206</v>
      </c>
      <c r="D99" s="38">
        <v>1</v>
      </c>
      <c r="E99" s="17" t="s">
        <v>207</v>
      </c>
      <c r="F99" s="118">
        <v>0</v>
      </c>
      <c r="G99" s="17"/>
      <c r="H99" s="17"/>
      <c r="I99" s="17"/>
      <c r="J99" s="17"/>
      <c r="K99" s="17"/>
      <c r="L99" s="17"/>
      <c r="M99" s="17"/>
      <c r="N99" s="17"/>
      <c r="O99" s="17"/>
      <c r="P99" s="17"/>
      <c r="Q99" s="17"/>
      <c r="R99" s="17"/>
    </row>
    <row r="100" spans="1:18" x14ac:dyDescent="0.25">
      <c r="A100" s="17"/>
      <c r="B100" s="17"/>
      <c r="C100" s="17" t="s">
        <v>208</v>
      </c>
      <c r="D100" s="38">
        <v>1</v>
      </c>
      <c r="E100" s="17" t="s">
        <v>209</v>
      </c>
      <c r="F100" s="118">
        <v>0</v>
      </c>
      <c r="G100" s="17"/>
      <c r="H100" s="17"/>
      <c r="I100" s="17"/>
      <c r="J100" s="17"/>
      <c r="K100" s="17"/>
      <c r="L100" s="17"/>
      <c r="M100" s="17"/>
      <c r="N100" s="17"/>
      <c r="O100" s="17"/>
      <c r="P100" s="17"/>
      <c r="Q100" s="17"/>
      <c r="R100" s="17"/>
    </row>
    <row r="101" spans="1:18" x14ac:dyDescent="0.25">
      <c r="A101" s="17"/>
      <c r="B101" s="17"/>
      <c r="C101" s="17" t="s">
        <v>182</v>
      </c>
      <c r="D101" s="38">
        <v>1</v>
      </c>
      <c r="E101" s="17"/>
      <c r="F101" s="118">
        <v>0</v>
      </c>
      <c r="G101" s="17"/>
      <c r="H101" s="17"/>
      <c r="I101" s="17"/>
      <c r="J101" s="17"/>
      <c r="K101" s="17"/>
      <c r="L101" s="17"/>
      <c r="M101" s="17"/>
      <c r="N101" s="17"/>
      <c r="O101" s="17"/>
      <c r="P101" s="17"/>
      <c r="Q101" s="17"/>
      <c r="R101" s="17"/>
    </row>
    <row r="102" spans="1:18" x14ac:dyDescent="0.25">
      <c r="A102" s="17"/>
      <c r="B102" s="17"/>
      <c r="C102" s="17"/>
      <c r="D102" s="17"/>
      <c r="E102" s="17"/>
      <c r="F102" s="17"/>
      <c r="G102" s="17"/>
      <c r="H102" s="17"/>
      <c r="I102" s="17"/>
      <c r="J102" s="17"/>
      <c r="K102" s="17"/>
      <c r="L102" s="17"/>
      <c r="M102" s="17"/>
      <c r="N102" s="17"/>
      <c r="O102" s="17"/>
      <c r="P102" s="17"/>
      <c r="Q102" s="17"/>
      <c r="R102" s="17"/>
    </row>
    <row r="103" spans="1:18" x14ac:dyDescent="0.25">
      <c r="A103" s="17"/>
      <c r="B103" s="17"/>
      <c r="C103" s="17"/>
      <c r="D103" s="17"/>
      <c r="E103" s="126" t="s">
        <v>213</v>
      </c>
      <c r="F103" s="129">
        <f>SUM(F98:F101)</f>
        <v>0</v>
      </c>
      <c r="G103" s="17"/>
      <c r="H103" s="17"/>
      <c r="I103" s="17"/>
      <c r="J103" s="17"/>
      <c r="K103" s="17"/>
      <c r="L103" s="17"/>
      <c r="M103" s="17"/>
      <c r="N103" s="17"/>
      <c r="O103" s="17"/>
      <c r="P103" s="17"/>
      <c r="Q103" s="17"/>
      <c r="R103" s="17"/>
    </row>
    <row r="104" spans="1:18" x14ac:dyDescent="0.25">
      <c r="A104" s="17"/>
      <c r="B104" s="17"/>
      <c r="C104" s="17"/>
      <c r="D104" s="17"/>
      <c r="E104" s="17"/>
      <c r="F104" s="17"/>
      <c r="G104" s="17"/>
      <c r="H104" s="17"/>
      <c r="I104" s="17"/>
      <c r="J104" s="17"/>
      <c r="K104" s="17"/>
      <c r="L104" s="17"/>
      <c r="M104" s="17"/>
      <c r="N104" s="17"/>
      <c r="O104" s="17"/>
      <c r="P104" s="17"/>
      <c r="Q104" s="17"/>
      <c r="R104" s="17"/>
    </row>
    <row r="105" spans="1:18" x14ac:dyDescent="0.25">
      <c r="A105" s="17"/>
      <c r="B105" s="1" t="s">
        <v>4</v>
      </c>
      <c r="C105" s="2" t="s">
        <v>5</v>
      </c>
      <c r="D105" s="1" t="s">
        <v>8</v>
      </c>
      <c r="E105" s="17"/>
      <c r="F105" s="17"/>
      <c r="G105" s="17"/>
      <c r="H105" s="17"/>
      <c r="I105" s="17"/>
      <c r="J105" s="17"/>
      <c r="K105" s="17"/>
      <c r="L105" s="17"/>
      <c r="M105" s="17"/>
      <c r="N105" s="17"/>
      <c r="O105" s="17"/>
      <c r="P105" s="17"/>
      <c r="Q105" s="17"/>
      <c r="R105" s="17"/>
    </row>
    <row r="106" spans="1:18" x14ac:dyDescent="0.25">
      <c r="A106" s="17"/>
      <c r="B106" s="104" t="s">
        <v>211</v>
      </c>
      <c r="C106" s="4" t="s">
        <v>25</v>
      </c>
      <c r="D106" s="48">
        <v>3</v>
      </c>
      <c r="E106" s="17"/>
      <c r="F106" s="17"/>
      <c r="G106" s="17"/>
      <c r="H106" s="17"/>
      <c r="I106" s="17"/>
      <c r="J106" s="17"/>
      <c r="K106" s="17"/>
      <c r="L106" s="17"/>
      <c r="M106" s="17"/>
      <c r="N106" s="17"/>
      <c r="O106" s="17"/>
      <c r="P106" s="17"/>
      <c r="Q106" s="17"/>
      <c r="R106" s="17"/>
    </row>
    <row r="107" spans="1:18" x14ac:dyDescent="0.25">
      <c r="A107" s="17"/>
      <c r="B107" s="17"/>
      <c r="C107" s="17"/>
      <c r="D107" s="17"/>
      <c r="E107" s="17"/>
      <c r="F107" s="17"/>
      <c r="G107" s="17"/>
      <c r="H107" s="17"/>
      <c r="I107" s="17"/>
      <c r="J107" s="17"/>
      <c r="K107" s="17"/>
      <c r="L107" s="17"/>
      <c r="M107" s="17"/>
      <c r="N107" s="17"/>
      <c r="O107" s="17"/>
      <c r="P107" s="17"/>
      <c r="Q107" s="17"/>
      <c r="R107" s="17"/>
    </row>
    <row r="108" spans="1:18" x14ac:dyDescent="0.25">
      <c r="A108" s="17"/>
      <c r="B108" s="105" t="s">
        <v>186</v>
      </c>
      <c r="C108" s="106" t="s">
        <v>189</v>
      </c>
      <c r="D108" s="106" t="s">
        <v>97</v>
      </c>
      <c r="E108" s="106" t="s">
        <v>190</v>
      </c>
      <c r="F108" s="107" t="s">
        <v>185</v>
      </c>
      <c r="G108" s="17"/>
      <c r="H108" s="17"/>
      <c r="I108" s="17"/>
      <c r="J108" s="17"/>
      <c r="K108" s="17"/>
      <c r="L108" s="17"/>
      <c r="M108" s="17"/>
      <c r="N108" s="17"/>
      <c r="O108" s="17"/>
      <c r="P108" s="17"/>
      <c r="Q108" s="17"/>
      <c r="R108" s="17"/>
    </row>
    <row r="109" spans="1:18" x14ac:dyDescent="0.25">
      <c r="A109" s="17"/>
      <c r="B109" s="17" t="s">
        <v>170</v>
      </c>
      <c r="C109" s="17" t="s">
        <v>173</v>
      </c>
      <c r="D109" s="38">
        <v>1</v>
      </c>
      <c r="E109" s="17" t="s">
        <v>210</v>
      </c>
      <c r="F109" s="118">
        <v>0</v>
      </c>
      <c r="G109" s="17"/>
      <c r="H109" s="17"/>
      <c r="I109" s="17"/>
      <c r="J109" s="17"/>
      <c r="K109" s="17"/>
      <c r="L109" s="17"/>
      <c r="M109" s="17"/>
      <c r="N109" s="17"/>
      <c r="O109" s="17"/>
      <c r="P109" s="17"/>
      <c r="Q109" s="17"/>
      <c r="R109" s="17"/>
    </row>
    <row r="110" spans="1:18" x14ac:dyDescent="0.25">
      <c r="A110" s="17"/>
      <c r="B110" s="17" t="s">
        <v>177</v>
      </c>
      <c r="C110" s="17" t="s">
        <v>206</v>
      </c>
      <c r="D110" s="38">
        <v>1</v>
      </c>
      <c r="E110" s="17" t="s">
        <v>207</v>
      </c>
      <c r="F110" s="118">
        <v>0</v>
      </c>
      <c r="G110" s="17"/>
      <c r="H110" s="17"/>
      <c r="I110" s="17"/>
      <c r="J110" s="17"/>
      <c r="K110" s="17"/>
      <c r="L110" s="17"/>
      <c r="M110" s="17"/>
      <c r="N110" s="17"/>
      <c r="O110" s="17"/>
      <c r="P110" s="17"/>
      <c r="Q110" s="17"/>
      <c r="R110" s="17"/>
    </row>
    <row r="111" spans="1:18" x14ac:dyDescent="0.25">
      <c r="A111" s="17"/>
      <c r="B111" s="17"/>
      <c r="C111" s="17" t="s">
        <v>208</v>
      </c>
      <c r="D111" s="38">
        <v>1</v>
      </c>
      <c r="E111" s="17" t="s">
        <v>209</v>
      </c>
      <c r="F111" s="118">
        <v>0</v>
      </c>
      <c r="G111" s="17"/>
      <c r="H111" s="17"/>
      <c r="I111" s="17"/>
      <c r="J111" s="17"/>
      <c r="K111" s="17"/>
      <c r="L111" s="17"/>
      <c r="M111" s="17"/>
      <c r="N111" s="17"/>
      <c r="O111" s="17"/>
      <c r="P111" s="17"/>
      <c r="Q111" s="17"/>
      <c r="R111" s="17"/>
    </row>
    <row r="112" spans="1:18" x14ac:dyDescent="0.25">
      <c r="A112" s="17"/>
      <c r="B112" s="17"/>
      <c r="C112" s="17" t="s">
        <v>182</v>
      </c>
      <c r="D112" s="38">
        <v>1</v>
      </c>
      <c r="E112" s="17"/>
      <c r="F112" s="118">
        <v>0</v>
      </c>
      <c r="G112" s="17"/>
      <c r="H112" s="17"/>
      <c r="I112" s="17"/>
      <c r="J112" s="17"/>
      <c r="K112" s="17"/>
      <c r="L112" s="17"/>
      <c r="M112" s="17"/>
      <c r="N112" s="17"/>
      <c r="O112" s="17"/>
      <c r="P112" s="17"/>
      <c r="Q112" s="17"/>
      <c r="R112" s="17"/>
    </row>
    <row r="113" spans="1:18" x14ac:dyDescent="0.25">
      <c r="A113" s="17"/>
      <c r="B113" s="17"/>
      <c r="C113" s="17"/>
      <c r="D113" s="17"/>
      <c r="E113" s="17"/>
      <c r="F113" s="17"/>
      <c r="G113" s="17"/>
      <c r="H113" s="17"/>
      <c r="I113" s="17"/>
      <c r="J113" s="17"/>
      <c r="K113" s="17"/>
      <c r="L113" s="17"/>
      <c r="M113" s="17"/>
      <c r="N113" s="17"/>
      <c r="O113" s="17"/>
      <c r="P113" s="17"/>
      <c r="Q113" s="17"/>
      <c r="R113" s="17"/>
    </row>
    <row r="114" spans="1:18" x14ac:dyDescent="0.25">
      <c r="A114" s="17"/>
      <c r="B114" s="17"/>
      <c r="C114" s="17"/>
      <c r="D114" s="17"/>
      <c r="E114" s="126" t="s">
        <v>214</v>
      </c>
      <c r="F114" s="129">
        <f>SUM(F109:F112)</f>
        <v>0</v>
      </c>
      <c r="G114" s="17"/>
      <c r="H114" s="17"/>
      <c r="I114" s="17"/>
      <c r="J114" s="17"/>
      <c r="K114" s="17"/>
      <c r="L114" s="17"/>
      <c r="M114" s="17"/>
      <c r="N114" s="17"/>
      <c r="O114" s="17"/>
      <c r="P114" s="17"/>
      <c r="Q114" s="17"/>
      <c r="R114" s="17"/>
    </row>
    <row r="115" spans="1:18" x14ac:dyDescent="0.25">
      <c r="A115" s="17"/>
      <c r="B115" s="17"/>
      <c r="C115" s="17"/>
      <c r="D115" s="17"/>
      <c r="E115" s="17"/>
      <c r="F115" s="17"/>
      <c r="G115" s="17"/>
      <c r="H115" s="17"/>
      <c r="I115" s="17"/>
      <c r="J115" s="17"/>
      <c r="K115" s="17"/>
      <c r="L115" s="17"/>
      <c r="M115" s="17"/>
      <c r="N115" s="17"/>
      <c r="O115" s="17"/>
      <c r="P115" s="17"/>
      <c r="Q115" s="17"/>
      <c r="R115" s="17"/>
    </row>
    <row r="116" spans="1:18" x14ac:dyDescent="0.25">
      <c r="A116" s="17"/>
      <c r="B116" s="17"/>
      <c r="C116" s="17"/>
      <c r="D116" s="17"/>
      <c r="E116" s="17"/>
      <c r="F116" s="17"/>
      <c r="G116" s="17"/>
      <c r="H116" s="17"/>
      <c r="I116" s="17"/>
      <c r="J116" s="17"/>
      <c r="K116" s="17"/>
      <c r="L116" s="17"/>
      <c r="M116" s="17"/>
      <c r="N116" s="17"/>
      <c r="O116" s="17"/>
      <c r="P116" s="17"/>
      <c r="Q116" s="17"/>
      <c r="R116" s="17"/>
    </row>
    <row r="117" spans="1:18" x14ac:dyDescent="0.25">
      <c r="A117" s="17"/>
      <c r="B117" s="17"/>
      <c r="C117" s="17"/>
      <c r="D117" s="17"/>
      <c r="E117" s="17"/>
      <c r="F117" s="17"/>
      <c r="G117" s="17"/>
      <c r="H117" s="17"/>
      <c r="I117" s="17"/>
      <c r="J117" s="17"/>
      <c r="K117" s="17"/>
      <c r="L117" s="17"/>
      <c r="M117" s="17"/>
      <c r="N117" s="17"/>
      <c r="O117" s="17"/>
      <c r="P117" s="17"/>
      <c r="Q117" s="17"/>
      <c r="R117" s="17"/>
    </row>
    <row r="118" spans="1:18" x14ac:dyDescent="0.25">
      <c r="A118" s="17"/>
      <c r="B118" s="41" t="s">
        <v>92</v>
      </c>
      <c r="C118" s="41"/>
      <c r="D118" s="41"/>
      <c r="E118" s="41"/>
      <c r="F118" s="12"/>
      <c r="G118" s="12"/>
      <c r="H118" s="12"/>
      <c r="I118" s="12"/>
      <c r="J118" s="12"/>
      <c r="K118" s="12"/>
      <c r="L118" s="17"/>
      <c r="M118" s="17"/>
      <c r="N118" s="17"/>
      <c r="O118" s="17"/>
      <c r="P118" s="17"/>
      <c r="Q118" s="17"/>
      <c r="R118" s="17"/>
    </row>
    <row r="119" spans="1:18" x14ac:dyDescent="0.25">
      <c r="A119" s="17"/>
      <c r="B119" s="41" t="s">
        <v>93</v>
      </c>
      <c r="C119" s="41"/>
      <c r="D119" s="41"/>
      <c r="E119" s="41"/>
      <c r="F119" s="13"/>
      <c r="G119" s="12"/>
      <c r="H119" s="12"/>
      <c r="I119" s="12"/>
      <c r="J119" s="12"/>
      <c r="K119" s="12"/>
      <c r="L119" s="17"/>
      <c r="M119" s="17"/>
      <c r="N119" s="17"/>
      <c r="O119" s="17"/>
      <c r="P119" s="17"/>
      <c r="Q119" s="17"/>
      <c r="R119" s="17"/>
    </row>
    <row r="120" spans="1:18" x14ac:dyDescent="0.25">
      <c r="A120" s="17"/>
      <c r="B120" s="127" t="s">
        <v>256</v>
      </c>
      <c r="C120" s="34"/>
      <c r="D120" s="35"/>
      <c r="E120" s="35"/>
      <c r="F120" s="34"/>
      <c r="G120" s="12"/>
      <c r="H120" s="12"/>
      <c r="I120" s="12"/>
      <c r="J120" s="12"/>
      <c r="K120" s="12"/>
      <c r="L120" s="17"/>
      <c r="M120" s="17"/>
      <c r="N120" s="17"/>
      <c r="O120" s="17"/>
      <c r="P120" s="17"/>
      <c r="Q120" s="17"/>
      <c r="R120" s="17"/>
    </row>
    <row r="121" spans="1:18" x14ac:dyDescent="0.25">
      <c r="A121" s="17"/>
      <c r="B121" s="17"/>
      <c r="C121" s="17"/>
      <c r="D121" s="17"/>
      <c r="E121" s="17"/>
      <c r="F121" s="17"/>
      <c r="G121" s="17"/>
      <c r="H121" s="17"/>
      <c r="I121" s="17"/>
      <c r="J121" s="17"/>
      <c r="K121" s="17"/>
      <c r="L121" s="17"/>
      <c r="M121" s="17"/>
      <c r="N121" s="17"/>
      <c r="O121" s="17"/>
      <c r="P121" s="17"/>
      <c r="Q121" s="17"/>
      <c r="R121" s="17"/>
    </row>
    <row r="122" spans="1:18" x14ac:dyDescent="0.25">
      <c r="A122" s="17"/>
      <c r="B122" s="17"/>
      <c r="C122" s="17"/>
      <c r="D122" s="17"/>
      <c r="E122" s="17"/>
      <c r="F122" s="17"/>
      <c r="G122" s="17"/>
      <c r="H122" s="17"/>
      <c r="I122" s="17"/>
      <c r="J122" s="17"/>
      <c r="K122" s="17"/>
      <c r="L122" s="17"/>
      <c r="M122" s="17"/>
      <c r="N122" s="17"/>
      <c r="O122" s="17"/>
      <c r="P122" s="17"/>
      <c r="Q122" s="17"/>
      <c r="R122" s="17"/>
    </row>
    <row r="123" spans="1:18" x14ac:dyDescent="0.25">
      <c r="A123" s="17"/>
      <c r="B123" s="17"/>
      <c r="C123" s="17"/>
      <c r="D123" s="17"/>
      <c r="E123" s="17"/>
      <c r="F123" s="17"/>
      <c r="G123" s="17"/>
      <c r="H123" s="17"/>
      <c r="I123" s="17"/>
      <c r="J123" s="17"/>
      <c r="K123" s="17"/>
      <c r="L123" s="17"/>
      <c r="M123" s="17"/>
      <c r="N123" s="17"/>
      <c r="O123" s="17"/>
      <c r="P123" s="17"/>
      <c r="Q123" s="17"/>
      <c r="R123" s="17"/>
    </row>
    <row r="124" spans="1:18" x14ac:dyDescent="0.25">
      <c r="A124" s="17"/>
      <c r="B124" s="17"/>
      <c r="C124" s="17"/>
      <c r="D124" s="17"/>
      <c r="E124" s="17"/>
      <c r="F124" s="17"/>
      <c r="G124" s="17"/>
      <c r="H124" s="17"/>
      <c r="I124" s="17"/>
      <c r="J124" s="17"/>
      <c r="K124" s="17"/>
      <c r="L124" s="17"/>
      <c r="M124" s="17"/>
      <c r="N124" s="17"/>
      <c r="O124" s="17"/>
      <c r="P124" s="17"/>
      <c r="Q124" s="17"/>
      <c r="R124" s="17"/>
    </row>
    <row r="125" spans="1:18" x14ac:dyDescent="0.25">
      <c r="A125" s="17"/>
      <c r="B125" s="17"/>
      <c r="C125" s="17"/>
      <c r="D125" s="17"/>
      <c r="E125" s="17"/>
      <c r="F125" s="17"/>
      <c r="G125" s="17"/>
      <c r="H125" s="17"/>
      <c r="I125" s="17"/>
      <c r="J125" s="17"/>
      <c r="K125" s="17"/>
      <c r="L125" s="17"/>
      <c r="M125" s="17"/>
      <c r="N125" s="17"/>
      <c r="O125" s="17"/>
      <c r="P125" s="17"/>
      <c r="Q125" s="17"/>
      <c r="R125" s="17"/>
    </row>
    <row r="126" spans="1:18" x14ac:dyDescent="0.25">
      <c r="A126" s="17"/>
      <c r="B126" s="17"/>
      <c r="C126" s="17"/>
      <c r="D126" s="17"/>
      <c r="E126" s="17"/>
    </row>
  </sheetData>
  <sheetProtection algorithmName="SHA-512" hashValue="Tr6s428hWaiJe8Uqk1SAHz6DznUwlpuKiEiDvFwRJTdnxq8M5P9yMT50cgBWyF3V82xDr+6XtQRl84e+vzyOEA==" saltValue="VMh5MWnqJ6uSfRBL1TGpHw==" spinCount="100000" sheet="1" objects="1" scenarios="1" select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topLeftCell="A10" workbookViewId="0">
      <selection activeCell="F16" sqref="F16:F36"/>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6384" width="9.140625" style="56"/>
  </cols>
  <sheetData>
    <row r="1" spans="1:15" x14ac:dyDescent="0.25">
      <c r="A1" s="17"/>
      <c r="B1" s="17"/>
      <c r="C1" s="17"/>
      <c r="D1" s="17"/>
      <c r="E1" s="17"/>
      <c r="F1" s="17"/>
      <c r="G1" s="17"/>
      <c r="H1" s="17"/>
      <c r="I1" s="17"/>
      <c r="J1" s="17"/>
      <c r="K1" s="17"/>
      <c r="L1" s="17"/>
      <c r="M1" s="17"/>
      <c r="N1" s="17"/>
      <c r="O1" s="17"/>
    </row>
    <row r="2" spans="1:15" x14ac:dyDescent="0.25">
      <c r="A2" s="17"/>
      <c r="B2" s="17"/>
      <c r="C2" s="17"/>
      <c r="D2" s="17"/>
      <c r="E2" s="17"/>
      <c r="F2" s="17"/>
      <c r="G2" s="17"/>
      <c r="H2" s="17"/>
      <c r="I2" s="17"/>
      <c r="J2" s="17"/>
      <c r="K2" s="17"/>
      <c r="L2" s="17"/>
      <c r="M2" s="17"/>
      <c r="N2" s="17"/>
      <c r="O2" s="17"/>
    </row>
    <row r="3" spans="1:15" ht="18.75" x14ac:dyDescent="0.3">
      <c r="A3" s="17"/>
      <c r="B3" s="18" t="s">
        <v>158</v>
      </c>
      <c r="C3" s="18"/>
      <c r="D3" s="18"/>
      <c r="E3" s="18"/>
      <c r="F3" s="18"/>
      <c r="G3" s="17"/>
      <c r="H3" s="17"/>
      <c r="I3" s="17"/>
      <c r="J3" s="17"/>
      <c r="K3" s="17"/>
      <c r="L3" s="17"/>
      <c r="M3" s="17"/>
      <c r="N3" s="17"/>
      <c r="O3" s="17"/>
    </row>
    <row r="4" spans="1:15" x14ac:dyDescent="0.25">
      <c r="A4" s="17"/>
      <c r="B4" s="17"/>
      <c r="C4" s="17"/>
      <c r="D4" s="17"/>
      <c r="E4" s="17"/>
      <c r="F4" s="17"/>
      <c r="G4" s="17"/>
      <c r="H4" s="17"/>
      <c r="I4" s="17"/>
      <c r="J4" s="17"/>
      <c r="K4" s="17"/>
      <c r="L4" s="17"/>
      <c r="M4" s="17"/>
      <c r="N4" s="17"/>
      <c r="O4" s="17"/>
    </row>
    <row r="5" spans="1:15" x14ac:dyDescent="0.25">
      <c r="A5" s="17"/>
      <c r="B5" s="17" t="s">
        <v>0</v>
      </c>
      <c r="C5" s="17"/>
      <c r="D5" s="17"/>
      <c r="E5" s="17"/>
      <c r="F5" s="17"/>
      <c r="G5" s="17"/>
      <c r="H5" s="17"/>
      <c r="I5" s="17"/>
      <c r="J5" s="17"/>
      <c r="K5" s="17"/>
      <c r="L5" s="17"/>
      <c r="M5" s="17"/>
      <c r="N5" s="17"/>
      <c r="O5" s="17"/>
    </row>
    <row r="6" spans="1:15" x14ac:dyDescent="0.25">
      <c r="A6" s="17"/>
      <c r="B6" s="17"/>
      <c r="C6" s="17"/>
      <c r="D6" s="17"/>
      <c r="E6" s="17"/>
      <c r="F6" s="17"/>
      <c r="G6" s="17"/>
      <c r="H6" s="17"/>
      <c r="I6" s="17"/>
      <c r="J6" s="17"/>
      <c r="K6" s="17"/>
      <c r="L6" s="17"/>
      <c r="M6" s="17"/>
      <c r="N6" s="17"/>
      <c r="O6" s="17"/>
    </row>
    <row r="7" spans="1:15" x14ac:dyDescent="0.25">
      <c r="A7" s="17"/>
      <c r="B7" s="17"/>
      <c r="C7" s="17"/>
      <c r="D7" s="17"/>
      <c r="E7" s="53"/>
      <c r="F7" s="53"/>
      <c r="G7" s="53"/>
      <c r="H7" s="17"/>
      <c r="I7" s="17"/>
      <c r="J7" s="17"/>
      <c r="K7" s="17"/>
      <c r="L7" s="17"/>
      <c r="M7" s="17"/>
      <c r="N7" s="17"/>
      <c r="O7" s="17"/>
    </row>
    <row r="8" spans="1:15" x14ac:dyDescent="0.25">
      <c r="A8" s="17"/>
      <c r="B8" s="17"/>
      <c r="C8" s="17"/>
      <c r="D8" s="17"/>
      <c r="E8" s="53"/>
      <c r="F8" s="53"/>
      <c r="G8" s="53"/>
      <c r="H8" s="17"/>
      <c r="I8" s="17"/>
      <c r="J8" s="17"/>
      <c r="K8" s="17"/>
      <c r="L8" s="17"/>
      <c r="M8" s="17"/>
      <c r="N8" s="17"/>
      <c r="O8" s="17"/>
    </row>
    <row r="9" spans="1:15" ht="18.75" x14ac:dyDescent="0.3">
      <c r="A9" s="29">
        <v>1</v>
      </c>
      <c r="B9" s="30" t="s">
        <v>1</v>
      </c>
      <c r="C9" s="17"/>
      <c r="D9" s="30" t="s">
        <v>33</v>
      </c>
      <c r="E9" s="53"/>
      <c r="F9" s="53"/>
      <c r="G9" s="53"/>
      <c r="H9" s="17"/>
      <c r="I9" s="17"/>
      <c r="J9" s="17"/>
      <c r="K9" s="17"/>
      <c r="L9" s="17"/>
      <c r="M9" s="17"/>
      <c r="N9" s="17"/>
      <c r="O9" s="17"/>
    </row>
    <row r="10" spans="1:15" x14ac:dyDescent="0.25">
      <c r="A10" s="31" t="s">
        <v>2</v>
      </c>
      <c r="B10" s="32" t="s">
        <v>3</v>
      </c>
      <c r="C10" s="33"/>
      <c r="D10" s="17"/>
      <c r="E10" s="53"/>
      <c r="F10" s="53"/>
      <c r="G10" s="53"/>
      <c r="H10" s="17"/>
      <c r="I10" s="17"/>
      <c r="J10" s="17"/>
      <c r="K10" s="17"/>
      <c r="L10" s="17"/>
      <c r="M10" s="17"/>
      <c r="N10" s="17"/>
      <c r="O10" s="17"/>
    </row>
    <row r="11" spans="1:15" x14ac:dyDescent="0.25">
      <c r="A11" s="17"/>
      <c r="B11" s="17"/>
      <c r="C11" s="17"/>
      <c r="D11" s="17"/>
      <c r="E11" s="53"/>
      <c r="F11" s="53"/>
      <c r="G11" s="53"/>
      <c r="H11" s="17"/>
      <c r="I11" s="17"/>
      <c r="J11" s="17"/>
      <c r="K11" s="17"/>
      <c r="L11" s="17"/>
      <c r="M11" s="17"/>
      <c r="N11" s="17"/>
      <c r="O11" s="17"/>
    </row>
    <row r="12" spans="1:15" x14ac:dyDescent="0.25">
      <c r="A12" s="17"/>
      <c r="B12" s="1" t="s">
        <v>4</v>
      </c>
      <c r="C12" s="2" t="s">
        <v>5</v>
      </c>
      <c r="D12" s="1" t="s">
        <v>8</v>
      </c>
      <c r="E12" s="10"/>
      <c r="F12" s="10"/>
      <c r="G12" s="53"/>
      <c r="H12" s="17"/>
      <c r="I12" s="17"/>
      <c r="J12" s="17"/>
      <c r="K12" s="17"/>
      <c r="L12" s="17"/>
      <c r="M12" s="17"/>
      <c r="N12" s="17"/>
      <c r="O12" s="17"/>
    </row>
    <row r="13" spans="1:15" x14ac:dyDescent="0.25">
      <c r="A13" s="17"/>
      <c r="B13" s="104" t="s">
        <v>32</v>
      </c>
      <c r="C13" s="4" t="s">
        <v>33</v>
      </c>
      <c r="D13" s="48">
        <v>1</v>
      </c>
      <c r="E13" s="103"/>
      <c r="F13" s="43"/>
      <c r="G13" s="53"/>
      <c r="H13" s="17"/>
      <c r="I13" s="17"/>
      <c r="J13" s="17"/>
      <c r="K13" s="17"/>
      <c r="L13" s="17"/>
      <c r="M13" s="17"/>
      <c r="N13" s="17"/>
      <c r="O13" s="17"/>
    </row>
    <row r="14" spans="1:15" x14ac:dyDescent="0.25">
      <c r="A14" s="17"/>
      <c r="B14" s="100"/>
      <c r="C14" s="101"/>
      <c r="D14" s="101"/>
      <c r="E14" s="102"/>
      <c r="F14" s="43"/>
      <c r="G14" s="17"/>
      <c r="H14" s="17"/>
      <c r="I14" s="17"/>
      <c r="J14" s="17"/>
      <c r="K14" s="17"/>
      <c r="L14" s="17"/>
      <c r="M14" s="17"/>
      <c r="N14" s="17"/>
      <c r="O14" s="17"/>
    </row>
    <row r="15" spans="1:15" x14ac:dyDescent="0.25">
      <c r="A15" s="17"/>
      <c r="B15" s="105" t="s">
        <v>186</v>
      </c>
      <c r="C15" s="106" t="s">
        <v>189</v>
      </c>
      <c r="D15" s="106" t="s">
        <v>97</v>
      </c>
      <c r="E15" s="106" t="s">
        <v>190</v>
      </c>
      <c r="F15" s="107" t="s">
        <v>185</v>
      </c>
      <c r="G15" s="53"/>
      <c r="H15" s="17"/>
      <c r="I15" s="17"/>
      <c r="J15" s="17"/>
      <c r="K15" s="17"/>
      <c r="L15" s="17"/>
      <c r="M15" s="17"/>
      <c r="N15" s="17"/>
      <c r="O15" s="17"/>
    </row>
    <row r="16" spans="1:15" x14ac:dyDescent="0.25">
      <c r="A16" s="17"/>
      <c r="B16" s="123" t="s">
        <v>159</v>
      </c>
      <c r="C16" s="120" t="s">
        <v>160</v>
      </c>
      <c r="D16" s="125">
        <v>1</v>
      </c>
      <c r="E16" s="120" t="s">
        <v>184</v>
      </c>
      <c r="F16" s="118">
        <v>0</v>
      </c>
      <c r="G16" s="53"/>
      <c r="H16" s="17"/>
      <c r="I16" s="17"/>
      <c r="J16" s="17"/>
      <c r="K16" s="17"/>
      <c r="L16" s="17"/>
      <c r="M16" s="17"/>
      <c r="N16" s="17"/>
      <c r="O16" s="17"/>
    </row>
    <row r="17" spans="1:15" x14ac:dyDescent="0.25">
      <c r="A17" s="17"/>
      <c r="B17" s="123"/>
      <c r="C17" s="120" t="s">
        <v>160</v>
      </c>
      <c r="D17" s="125">
        <v>1</v>
      </c>
      <c r="E17" s="120" t="s">
        <v>184</v>
      </c>
      <c r="F17" s="118">
        <v>0</v>
      </c>
      <c r="G17" s="53"/>
      <c r="H17" s="17"/>
      <c r="I17" s="17"/>
      <c r="J17" s="17"/>
      <c r="K17" s="17"/>
      <c r="L17" s="17"/>
      <c r="M17" s="17"/>
      <c r="N17" s="17"/>
      <c r="O17" s="17"/>
    </row>
    <row r="18" spans="1:15" x14ac:dyDescent="0.25">
      <c r="A18" s="17"/>
      <c r="B18" s="123"/>
      <c r="C18" s="120" t="s">
        <v>161</v>
      </c>
      <c r="D18" s="125">
        <v>1</v>
      </c>
      <c r="E18" s="122"/>
      <c r="F18" s="118">
        <v>0</v>
      </c>
      <c r="G18" s="53"/>
      <c r="H18" s="17"/>
      <c r="I18" s="17"/>
      <c r="J18" s="17"/>
      <c r="K18" s="17"/>
      <c r="L18" s="17"/>
      <c r="M18" s="17"/>
      <c r="N18" s="17"/>
      <c r="O18" s="17"/>
    </row>
    <row r="19" spans="1:15" x14ac:dyDescent="0.25">
      <c r="A19" s="17"/>
      <c r="B19" s="123"/>
      <c r="C19" s="120" t="s">
        <v>162</v>
      </c>
      <c r="D19" s="125">
        <v>1</v>
      </c>
      <c r="E19" s="122"/>
      <c r="F19" s="118">
        <v>0</v>
      </c>
      <c r="G19" s="53"/>
      <c r="H19" s="17"/>
      <c r="I19" s="17"/>
      <c r="J19" s="17"/>
      <c r="K19" s="17"/>
      <c r="L19" s="17"/>
      <c r="M19" s="17"/>
      <c r="N19" s="17"/>
      <c r="O19" s="17"/>
    </row>
    <row r="20" spans="1:15" x14ac:dyDescent="0.25">
      <c r="A20" s="17"/>
      <c r="B20" s="123"/>
      <c r="C20" s="120" t="s">
        <v>163</v>
      </c>
      <c r="D20" s="125">
        <v>1</v>
      </c>
      <c r="E20" s="122"/>
      <c r="F20" s="118">
        <v>0</v>
      </c>
      <c r="G20" s="53"/>
      <c r="H20" s="17"/>
      <c r="I20" s="17"/>
      <c r="J20" s="17"/>
      <c r="K20" s="17"/>
      <c r="L20" s="17"/>
      <c r="M20" s="17"/>
      <c r="N20" s="17"/>
      <c r="O20" s="17"/>
    </row>
    <row r="21" spans="1:15" x14ac:dyDescent="0.25">
      <c r="A21" s="17"/>
      <c r="B21" s="123"/>
      <c r="C21" s="120" t="s">
        <v>216</v>
      </c>
      <c r="D21" s="125">
        <v>1</v>
      </c>
      <c r="E21" s="122"/>
      <c r="F21" s="118">
        <v>0</v>
      </c>
      <c r="G21" s="53"/>
      <c r="H21" s="17"/>
      <c r="I21" s="17"/>
      <c r="J21" s="17"/>
      <c r="K21" s="17"/>
      <c r="L21" s="17"/>
      <c r="M21" s="17"/>
      <c r="N21" s="17"/>
      <c r="O21" s="17"/>
    </row>
    <row r="22" spans="1:15" x14ac:dyDescent="0.25">
      <c r="A22" s="17"/>
      <c r="B22" s="123"/>
      <c r="C22" s="120" t="s">
        <v>192</v>
      </c>
      <c r="D22" s="125">
        <v>1</v>
      </c>
      <c r="E22" s="122"/>
      <c r="F22" s="118">
        <v>0</v>
      </c>
      <c r="G22" s="53"/>
      <c r="H22" s="17"/>
      <c r="I22" s="17"/>
      <c r="J22" s="17"/>
      <c r="K22" s="17"/>
      <c r="L22" s="17"/>
      <c r="M22" s="17"/>
      <c r="N22" s="17"/>
      <c r="O22" s="17"/>
    </row>
    <row r="23" spans="1:15" x14ac:dyDescent="0.25">
      <c r="A23" s="17"/>
      <c r="B23" s="123"/>
      <c r="C23" s="120" t="s">
        <v>193</v>
      </c>
      <c r="D23" s="125">
        <v>1</v>
      </c>
      <c r="E23" s="122"/>
      <c r="F23" s="118">
        <v>0</v>
      </c>
      <c r="G23" s="53"/>
      <c r="H23" s="17"/>
      <c r="I23" s="17"/>
      <c r="J23" s="17"/>
      <c r="K23" s="17"/>
      <c r="L23" s="17"/>
      <c r="M23" s="17"/>
      <c r="N23" s="17"/>
      <c r="O23" s="17"/>
    </row>
    <row r="24" spans="1:15" x14ac:dyDescent="0.25">
      <c r="A24" s="17"/>
      <c r="B24" s="123" t="s">
        <v>165</v>
      </c>
      <c r="C24" s="120" t="s">
        <v>166</v>
      </c>
      <c r="D24" s="125">
        <v>1</v>
      </c>
      <c r="E24" s="122" t="s">
        <v>217</v>
      </c>
      <c r="F24" s="118">
        <v>0</v>
      </c>
      <c r="G24" s="53"/>
      <c r="H24" s="17"/>
      <c r="I24" s="17"/>
      <c r="J24" s="17"/>
      <c r="K24" s="17"/>
      <c r="L24" s="17"/>
      <c r="M24" s="17"/>
      <c r="N24" s="17"/>
      <c r="O24" s="17"/>
    </row>
    <row r="25" spans="1:15" x14ac:dyDescent="0.25">
      <c r="A25" s="17"/>
      <c r="B25" s="123"/>
      <c r="C25" s="120" t="s">
        <v>168</v>
      </c>
      <c r="D25" s="125">
        <v>1</v>
      </c>
      <c r="E25" s="122"/>
      <c r="F25" s="118">
        <v>0</v>
      </c>
      <c r="G25" s="53"/>
      <c r="H25" s="17"/>
      <c r="I25" s="17"/>
      <c r="J25" s="17"/>
      <c r="K25" s="17"/>
      <c r="L25" s="17"/>
      <c r="M25" s="17"/>
      <c r="N25" s="17"/>
      <c r="O25" s="17"/>
    </row>
    <row r="26" spans="1:15" x14ac:dyDescent="0.25">
      <c r="A26" s="17"/>
      <c r="B26" s="123"/>
      <c r="C26" s="120" t="s">
        <v>169</v>
      </c>
      <c r="D26" s="125">
        <v>1</v>
      </c>
      <c r="E26" s="122"/>
      <c r="F26" s="118">
        <v>0</v>
      </c>
      <c r="G26" s="53"/>
      <c r="H26" s="17"/>
      <c r="I26" s="17"/>
      <c r="J26" s="17"/>
      <c r="K26" s="17"/>
      <c r="L26" s="17"/>
      <c r="M26" s="17"/>
      <c r="N26" s="17"/>
      <c r="O26" s="17"/>
    </row>
    <row r="27" spans="1:15" x14ac:dyDescent="0.25">
      <c r="A27" s="17"/>
      <c r="B27" s="123" t="s">
        <v>170</v>
      </c>
      <c r="C27" s="120" t="s">
        <v>171</v>
      </c>
      <c r="D27" s="125">
        <v>1</v>
      </c>
      <c r="E27" s="122" t="s">
        <v>194</v>
      </c>
      <c r="F27" s="118">
        <v>0</v>
      </c>
      <c r="G27" s="53"/>
      <c r="H27" s="17"/>
      <c r="I27" s="17"/>
      <c r="J27" s="17"/>
      <c r="K27" s="17"/>
      <c r="L27" s="17"/>
      <c r="M27" s="17"/>
      <c r="N27" s="17"/>
      <c r="O27" s="17"/>
    </row>
    <row r="28" spans="1:15" x14ac:dyDescent="0.25">
      <c r="A28" s="17"/>
      <c r="B28" s="123"/>
      <c r="C28" s="120" t="s">
        <v>200</v>
      </c>
      <c r="D28" s="125">
        <v>1</v>
      </c>
      <c r="E28" s="122" t="s">
        <v>174</v>
      </c>
      <c r="F28" s="118">
        <v>0</v>
      </c>
      <c r="G28" s="53"/>
      <c r="H28" s="17"/>
      <c r="I28" s="17"/>
      <c r="J28" s="17"/>
      <c r="K28" s="17"/>
      <c r="L28" s="17"/>
      <c r="M28" s="17"/>
      <c r="N28" s="17"/>
      <c r="O28" s="17"/>
    </row>
    <row r="29" spans="1:15" x14ac:dyDescent="0.25">
      <c r="A29" s="17"/>
      <c r="B29" s="123" t="s">
        <v>175</v>
      </c>
      <c r="C29" s="120" t="s">
        <v>203</v>
      </c>
      <c r="D29" s="125">
        <v>1</v>
      </c>
      <c r="E29" s="122" t="s">
        <v>196</v>
      </c>
      <c r="F29" s="118">
        <v>0</v>
      </c>
      <c r="G29" s="53"/>
      <c r="H29" s="17"/>
      <c r="I29" s="17"/>
      <c r="J29" s="17"/>
      <c r="K29" s="17"/>
      <c r="L29" s="17"/>
      <c r="M29" s="17"/>
      <c r="N29" s="17"/>
      <c r="O29" s="17"/>
    </row>
    <row r="30" spans="1:15" x14ac:dyDescent="0.25">
      <c r="A30" s="17"/>
      <c r="B30" s="123"/>
      <c r="C30" s="120" t="s">
        <v>197</v>
      </c>
      <c r="D30" s="125">
        <v>1</v>
      </c>
      <c r="E30" s="122"/>
      <c r="F30" s="118">
        <v>0</v>
      </c>
      <c r="G30" s="53"/>
      <c r="H30" s="17"/>
      <c r="I30" s="17"/>
      <c r="J30" s="17"/>
      <c r="K30" s="17"/>
      <c r="L30" s="17"/>
      <c r="M30" s="17"/>
      <c r="N30" s="17"/>
      <c r="O30" s="17"/>
    </row>
    <row r="31" spans="1:15" x14ac:dyDescent="0.25">
      <c r="A31" s="17"/>
      <c r="B31" s="123" t="s">
        <v>177</v>
      </c>
      <c r="C31" s="120" t="s">
        <v>178</v>
      </c>
      <c r="D31" s="125">
        <v>1</v>
      </c>
      <c r="E31" s="122"/>
      <c r="F31" s="118">
        <v>0</v>
      </c>
      <c r="G31" s="53"/>
      <c r="H31" s="17"/>
      <c r="I31" s="17"/>
      <c r="J31" s="17"/>
      <c r="K31" s="17"/>
      <c r="L31" s="17"/>
      <c r="M31" s="17"/>
      <c r="N31" s="17"/>
      <c r="O31" s="17"/>
    </row>
    <row r="32" spans="1:15" x14ac:dyDescent="0.25">
      <c r="A32" s="17"/>
      <c r="B32" s="123"/>
      <c r="C32" s="120" t="s">
        <v>198</v>
      </c>
      <c r="D32" s="125">
        <v>1</v>
      </c>
      <c r="E32" s="122"/>
      <c r="F32" s="118">
        <v>0</v>
      </c>
      <c r="G32" s="53"/>
      <c r="H32" s="17"/>
      <c r="I32" s="17"/>
      <c r="J32" s="17"/>
      <c r="K32" s="17"/>
      <c r="L32" s="17"/>
      <c r="M32" s="17"/>
      <c r="N32" s="17"/>
      <c r="O32" s="17"/>
    </row>
    <row r="33" spans="1:15" x14ac:dyDescent="0.25">
      <c r="A33" s="17"/>
      <c r="B33" s="123"/>
      <c r="C33" s="120" t="s">
        <v>179</v>
      </c>
      <c r="D33" s="125">
        <v>3</v>
      </c>
      <c r="E33" s="122" t="s">
        <v>180</v>
      </c>
      <c r="F33" s="118">
        <v>0</v>
      </c>
      <c r="G33" s="53"/>
      <c r="H33" s="17"/>
      <c r="I33" s="17"/>
      <c r="J33" s="17"/>
      <c r="K33" s="17"/>
      <c r="L33" s="17"/>
      <c r="M33" s="17"/>
      <c r="N33" s="17"/>
      <c r="O33" s="17"/>
    </row>
    <row r="34" spans="1:15" x14ac:dyDescent="0.25">
      <c r="A34" s="17"/>
      <c r="B34" s="123"/>
      <c r="C34" s="120" t="s">
        <v>181</v>
      </c>
      <c r="D34" s="125">
        <v>6</v>
      </c>
      <c r="E34" s="122"/>
      <c r="F34" s="118">
        <v>0</v>
      </c>
      <c r="G34" s="53"/>
      <c r="H34" s="17"/>
      <c r="I34" s="17"/>
      <c r="J34" s="17"/>
      <c r="K34" s="17"/>
      <c r="L34" s="17"/>
      <c r="M34" s="17"/>
      <c r="N34" s="17"/>
      <c r="O34" s="17"/>
    </row>
    <row r="35" spans="1:15" x14ac:dyDescent="0.25">
      <c r="A35" s="17"/>
      <c r="B35" s="123"/>
      <c r="C35" s="120" t="s">
        <v>182</v>
      </c>
      <c r="D35" s="125">
        <v>1</v>
      </c>
      <c r="E35" s="122"/>
      <c r="F35" s="118">
        <v>0</v>
      </c>
      <c r="G35" s="53"/>
      <c r="H35" s="17"/>
      <c r="I35" s="17"/>
      <c r="J35" s="17"/>
      <c r="K35" s="17"/>
      <c r="L35" s="17"/>
      <c r="M35" s="17"/>
      <c r="N35" s="17"/>
      <c r="O35" s="17"/>
    </row>
    <row r="36" spans="1:15" x14ac:dyDescent="0.25">
      <c r="A36" s="17"/>
      <c r="B36" s="123"/>
      <c r="C36" s="120" t="s">
        <v>183</v>
      </c>
      <c r="D36" s="125">
        <v>24</v>
      </c>
      <c r="E36" s="122"/>
      <c r="F36" s="118">
        <v>0</v>
      </c>
      <c r="G36" s="53"/>
      <c r="H36" s="17"/>
      <c r="I36" s="17"/>
      <c r="J36" s="17"/>
      <c r="K36" s="17"/>
      <c r="L36" s="17"/>
      <c r="M36" s="17"/>
      <c r="N36" s="17"/>
      <c r="O36" s="17"/>
    </row>
    <row r="37" spans="1:15" x14ac:dyDescent="0.25">
      <c r="A37" s="17"/>
      <c r="B37" s="123"/>
      <c r="C37" s="120"/>
      <c r="D37" s="125"/>
      <c r="E37" s="120"/>
      <c r="F37" s="74"/>
      <c r="G37" s="53"/>
      <c r="H37" s="17"/>
      <c r="I37" s="17"/>
      <c r="J37" s="17"/>
      <c r="K37" s="17"/>
      <c r="L37" s="17"/>
      <c r="M37" s="17"/>
      <c r="N37" s="17"/>
      <c r="O37" s="17"/>
    </row>
    <row r="38" spans="1:15" x14ac:dyDescent="0.25">
      <c r="A38" s="17"/>
      <c r="B38" s="53"/>
      <c r="C38" s="53"/>
      <c r="D38" s="53"/>
      <c r="E38" s="126" t="s">
        <v>218</v>
      </c>
      <c r="F38" s="128">
        <f>SUM(F16:F36)</f>
        <v>0</v>
      </c>
      <c r="G38" s="53"/>
      <c r="H38" s="17"/>
      <c r="I38" s="17"/>
      <c r="J38" s="17"/>
      <c r="K38" s="17"/>
      <c r="L38" s="17"/>
      <c r="M38" s="17"/>
      <c r="N38" s="17"/>
      <c r="O38" s="17"/>
    </row>
    <row r="39" spans="1:15" x14ac:dyDescent="0.25">
      <c r="A39" s="17"/>
      <c r="B39" s="53"/>
      <c r="C39" s="53"/>
      <c r="D39" s="53"/>
      <c r="E39" s="53"/>
      <c r="F39" s="53"/>
      <c r="G39" s="53"/>
      <c r="H39" s="17"/>
      <c r="I39" s="17"/>
      <c r="J39" s="17"/>
      <c r="K39" s="17"/>
      <c r="L39" s="17"/>
      <c r="M39" s="17"/>
      <c r="N39" s="17"/>
      <c r="O39" s="17"/>
    </row>
    <row r="40" spans="1:15" x14ac:dyDescent="0.25">
      <c r="A40" s="17"/>
      <c r="B40" s="1" t="s">
        <v>4</v>
      </c>
      <c r="C40" s="2" t="s">
        <v>5</v>
      </c>
      <c r="D40" s="1" t="s">
        <v>8</v>
      </c>
      <c r="E40" s="17"/>
      <c r="F40" s="17"/>
      <c r="G40" s="17"/>
      <c r="H40" s="17"/>
      <c r="I40" s="17"/>
      <c r="J40" s="17"/>
      <c r="K40" s="17"/>
      <c r="L40" s="17"/>
      <c r="M40" s="17"/>
      <c r="N40" s="17"/>
      <c r="O40" s="17"/>
    </row>
    <row r="41" spans="1:15" x14ac:dyDescent="0.25">
      <c r="A41" s="17"/>
      <c r="B41" s="104" t="s">
        <v>34</v>
      </c>
      <c r="C41" s="4" t="s">
        <v>33</v>
      </c>
      <c r="D41" s="48">
        <v>2</v>
      </c>
      <c r="E41" s="17"/>
      <c r="F41" s="17"/>
      <c r="G41" s="17"/>
      <c r="H41" s="17"/>
      <c r="I41" s="17"/>
      <c r="J41" s="17"/>
      <c r="K41" s="17"/>
      <c r="L41" s="17"/>
      <c r="M41" s="17"/>
      <c r="N41" s="17"/>
      <c r="O41" s="17"/>
    </row>
    <row r="42" spans="1:15" x14ac:dyDescent="0.25">
      <c r="A42" s="17"/>
      <c r="B42" s="17"/>
      <c r="C42" s="17"/>
      <c r="D42" s="17"/>
      <c r="E42" s="17"/>
      <c r="F42" s="17"/>
      <c r="G42" s="17"/>
      <c r="H42" s="17"/>
      <c r="I42" s="17"/>
      <c r="J42" s="17"/>
      <c r="K42" s="17"/>
      <c r="L42" s="17"/>
      <c r="M42" s="17"/>
      <c r="N42" s="17"/>
      <c r="O42" s="17"/>
    </row>
    <row r="43" spans="1:15" x14ac:dyDescent="0.25">
      <c r="A43" s="17"/>
      <c r="B43" s="105" t="s">
        <v>186</v>
      </c>
      <c r="C43" s="106" t="s">
        <v>189</v>
      </c>
      <c r="D43" s="106" t="s">
        <v>97</v>
      </c>
      <c r="E43" s="106" t="s">
        <v>190</v>
      </c>
      <c r="F43" s="107" t="s">
        <v>185</v>
      </c>
      <c r="G43" s="17"/>
      <c r="H43" s="17"/>
      <c r="I43" s="17"/>
      <c r="J43" s="17"/>
      <c r="K43" s="17"/>
      <c r="L43" s="17"/>
      <c r="M43" s="17"/>
      <c r="N43" s="17"/>
      <c r="O43" s="17"/>
    </row>
    <row r="44" spans="1:15" ht="15.75" customHeight="1" x14ac:dyDescent="0.25">
      <c r="A44" s="17"/>
      <c r="B44" s="123" t="s">
        <v>159</v>
      </c>
      <c r="C44" s="120" t="s">
        <v>193</v>
      </c>
      <c r="D44" s="121">
        <v>1</v>
      </c>
      <c r="E44" s="122"/>
      <c r="F44" s="118">
        <v>0</v>
      </c>
      <c r="G44" s="17"/>
      <c r="H44" s="17"/>
      <c r="I44" s="17"/>
      <c r="J44" s="17"/>
      <c r="K44" s="17"/>
      <c r="L44" s="17"/>
      <c r="M44" s="17"/>
      <c r="N44" s="17"/>
      <c r="O44" s="17"/>
    </row>
    <row r="45" spans="1:15" x14ac:dyDescent="0.25">
      <c r="A45" s="17"/>
      <c r="B45" s="123" t="s">
        <v>165</v>
      </c>
      <c r="C45" s="120" t="s">
        <v>169</v>
      </c>
      <c r="D45" s="121">
        <v>1</v>
      </c>
      <c r="E45" s="122"/>
      <c r="F45" s="118">
        <v>0</v>
      </c>
      <c r="G45" s="17"/>
      <c r="H45" s="17"/>
      <c r="I45" s="17"/>
      <c r="J45" s="17"/>
      <c r="K45" s="17"/>
      <c r="L45" s="17"/>
      <c r="M45" s="17"/>
      <c r="N45" s="17"/>
      <c r="O45" s="17"/>
    </row>
    <row r="46" spans="1:15" x14ac:dyDescent="0.25">
      <c r="A46" s="17"/>
      <c r="B46" s="123" t="s">
        <v>170</v>
      </c>
      <c r="C46" s="120" t="s">
        <v>171</v>
      </c>
      <c r="D46" s="121">
        <v>1</v>
      </c>
      <c r="E46" s="122" t="s">
        <v>194</v>
      </c>
      <c r="F46" s="118">
        <v>0</v>
      </c>
      <c r="G46" s="17"/>
      <c r="H46" s="17"/>
      <c r="I46" s="17"/>
      <c r="J46" s="17"/>
      <c r="K46" s="17"/>
      <c r="L46" s="17"/>
      <c r="M46" s="17"/>
      <c r="N46" s="17"/>
      <c r="O46" s="17"/>
    </row>
    <row r="47" spans="1:15" x14ac:dyDescent="0.25">
      <c r="A47" s="17"/>
      <c r="B47" s="123"/>
      <c r="C47" s="120" t="s">
        <v>200</v>
      </c>
      <c r="D47" s="121">
        <v>1</v>
      </c>
      <c r="E47" s="122" t="s">
        <v>174</v>
      </c>
      <c r="F47" s="118">
        <v>0</v>
      </c>
      <c r="G47" s="17"/>
      <c r="H47" s="17"/>
      <c r="I47" s="17"/>
      <c r="J47" s="17"/>
      <c r="K47" s="17"/>
      <c r="L47" s="17"/>
      <c r="M47" s="17"/>
      <c r="N47" s="17"/>
      <c r="O47" s="17"/>
    </row>
    <row r="48" spans="1:15" x14ac:dyDescent="0.25">
      <c r="A48" s="17"/>
      <c r="B48" s="123" t="s">
        <v>219</v>
      </c>
      <c r="C48" s="120" t="s">
        <v>220</v>
      </c>
      <c r="D48" s="121">
        <v>1</v>
      </c>
      <c r="E48" s="122" t="s">
        <v>221</v>
      </c>
      <c r="F48" s="118">
        <v>0</v>
      </c>
      <c r="G48" s="17"/>
      <c r="H48" s="17"/>
      <c r="I48" s="17"/>
      <c r="J48" s="17"/>
      <c r="K48" s="17"/>
      <c r="L48" s="17"/>
      <c r="M48" s="17"/>
      <c r="N48" s="17"/>
      <c r="O48" s="17"/>
    </row>
    <row r="49" spans="1:15" x14ac:dyDescent="0.25">
      <c r="A49" s="17"/>
      <c r="B49" s="123" t="s">
        <v>177</v>
      </c>
      <c r="C49" s="120" t="s">
        <v>178</v>
      </c>
      <c r="D49" s="121">
        <v>1</v>
      </c>
      <c r="E49" s="122"/>
      <c r="F49" s="118">
        <v>0</v>
      </c>
      <c r="G49" s="17"/>
      <c r="H49" s="17"/>
      <c r="I49" s="17"/>
      <c r="J49" s="17"/>
      <c r="K49" s="17"/>
      <c r="L49" s="17"/>
      <c r="M49" s="17"/>
      <c r="N49" s="17"/>
      <c r="O49" s="17"/>
    </row>
    <row r="50" spans="1:15" x14ac:dyDescent="0.25">
      <c r="A50" s="17"/>
      <c r="B50" s="123"/>
      <c r="C50" s="120" t="s">
        <v>179</v>
      </c>
      <c r="D50" s="121">
        <v>3</v>
      </c>
      <c r="E50" s="122" t="s">
        <v>180</v>
      </c>
      <c r="F50" s="118">
        <v>0</v>
      </c>
      <c r="G50" s="17"/>
      <c r="H50" s="17"/>
      <c r="I50" s="17"/>
      <c r="J50" s="17"/>
      <c r="K50" s="17"/>
      <c r="L50" s="17"/>
      <c r="M50" s="17"/>
      <c r="N50" s="17"/>
      <c r="O50" s="17"/>
    </row>
    <row r="51" spans="1:15" x14ac:dyDescent="0.25">
      <c r="A51" s="17"/>
      <c r="B51" s="123"/>
      <c r="C51" s="120" t="s">
        <v>181</v>
      </c>
      <c r="D51" s="121">
        <v>6</v>
      </c>
      <c r="E51" s="122"/>
      <c r="F51" s="118">
        <v>0</v>
      </c>
      <c r="G51" s="17"/>
      <c r="H51" s="17"/>
      <c r="I51" s="17"/>
      <c r="J51" s="17"/>
      <c r="K51" s="17"/>
      <c r="L51" s="17"/>
      <c r="M51" s="17"/>
      <c r="N51" s="17"/>
      <c r="O51" s="17"/>
    </row>
    <row r="52" spans="1:15" x14ac:dyDescent="0.25">
      <c r="A52" s="17"/>
      <c r="B52" s="123"/>
      <c r="C52" s="120" t="s">
        <v>204</v>
      </c>
      <c r="D52" s="121">
        <v>1</v>
      </c>
      <c r="E52" s="122"/>
      <c r="F52" s="118">
        <v>0</v>
      </c>
      <c r="G52" s="17"/>
      <c r="H52" s="17"/>
      <c r="I52" s="17"/>
      <c r="J52" s="17"/>
      <c r="K52" s="17"/>
      <c r="L52" s="17"/>
      <c r="M52" s="17"/>
      <c r="N52" s="17"/>
      <c r="O52" s="17"/>
    </row>
    <row r="53" spans="1:15" x14ac:dyDescent="0.25">
      <c r="A53" s="17"/>
      <c r="B53" s="123"/>
      <c r="C53" s="120" t="s">
        <v>183</v>
      </c>
      <c r="D53" s="121">
        <v>28</v>
      </c>
      <c r="E53" s="122"/>
      <c r="F53" s="118">
        <v>0</v>
      </c>
      <c r="G53" s="17"/>
      <c r="H53" s="17"/>
      <c r="I53" s="17"/>
      <c r="J53" s="17"/>
      <c r="K53" s="17"/>
      <c r="L53" s="17"/>
      <c r="M53" s="17"/>
      <c r="N53" s="17"/>
      <c r="O53" s="17"/>
    </row>
    <row r="54" spans="1:15" x14ac:dyDescent="0.25">
      <c r="A54" s="17"/>
      <c r="B54" s="53"/>
      <c r="C54" s="53"/>
      <c r="D54" s="53"/>
      <c r="E54" s="53"/>
      <c r="F54" s="17"/>
      <c r="G54" s="17"/>
      <c r="H54" s="17"/>
      <c r="I54" s="17"/>
      <c r="J54" s="17"/>
      <c r="K54" s="17"/>
      <c r="L54" s="17"/>
      <c r="M54" s="17"/>
      <c r="N54" s="17"/>
      <c r="O54" s="17"/>
    </row>
    <row r="55" spans="1:15" x14ac:dyDescent="0.25">
      <c r="A55" s="17"/>
      <c r="B55" s="17"/>
      <c r="C55" s="17"/>
      <c r="D55" s="17"/>
      <c r="E55" s="126" t="s">
        <v>222</v>
      </c>
      <c r="F55" s="129">
        <f>SUM(F44:F53)</f>
        <v>0</v>
      </c>
      <c r="G55" s="17"/>
      <c r="H55" s="17"/>
      <c r="I55" s="17"/>
      <c r="J55" s="17"/>
      <c r="K55" s="17"/>
      <c r="L55" s="17"/>
      <c r="M55" s="17"/>
      <c r="N55" s="17"/>
      <c r="O55" s="17"/>
    </row>
    <row r="56" spans="1:15" x14ac:dyDescent="0.25">
      <c r="A56" s="17"/>
      <c r="B56" s="17"/>
      <c r="C56" s="17"/>
      <c r="D56" s="17"/>
      <c r="E56" s="17"/>
      <c r="F56" s="17"/>
      <c r="G56" s="17"/>
      <c r="H56" s="17"/>
      <c r="I56" s="17"/>
      <c r="J56" s="17"/>
      <c r="K56" s="17"/>
      <c r="L56" s="17"/>
      <c r="M56" s="17"/>
      <c r="N56" s="17"/>
      <c r="O56" s="17"/>
    </row>
    <row r="57" spans="1:15" x14ac:dyDescent="0.25">
      <c r="A57" s="17"/>
      <c r="B57" s="1" t="s">
        <v>4</v>
      </c>
      <c r="C57" s="2" t="s">
        <v>5</v>
      </c>
      <c r="D57" s="1" t="s">
        <v>8</v>
      </c>
      <c r="E57" s="17"/>
      <c r="F57" s="17"/>
      <c r="G57" s="17"/>
      <c r="H57" s="17"/>
      <c r="I57" s="17"/>
      <c r="J57" s="17"/>
      <c r="K57" s="17"/>
      <c r="L57" s="17"/>
      <c r="M57" s="17"/>
      <c r="N57" s="17"/>
      <c r="O57" s="17"/>
    </row>
    <row r="58" spans="1:15" x14ac:dyDescent="0.25">
      <c r="A58" s="17"/>
      <c r="B58" s="104" t="s">
        <v>35</v>
      </c>
      <c r="C58" s="4" t="s">
        <v>33</v>
      </c>
      <c r="D58" s="48">
        <v>3</v>
      </c>
      <c r="E58" s="17"/>
      <c r="F58" s="17"/>
      <c r="G58" s="17"/>
      <c r="H58" s="17"/>
      <c r="I58" s="17"/>
      <c r="J58" s="17"/>
      <c r="K58" s="17"/>
      <c r="L58" s="17"/>
      <c r="M58" s="17"/>
      <c r="N58" s="17"/>
      <c r="O58" s="17"/>
    </row>
    <row r="59" spans="1:15" x14ac:dyDescent="0.25">
      <c r="A59" s="17"/>
      <c r="B59" s="17"/>
      <c r="C59" s="17"/>
      <c r="D59" s="17"/>
      <c r="E59" s="17"/>
      <c r="F59" s="17"/>
      <c r="G59" s="17"/>
      <c r="H59" s="17"/>
      <c r="I59" s="17"/>
      <c r="J59" s="17"/>
      <c r="K59" s="17"/>
      <c r="L59" s="17"/>
      <c r="M59" s="17"/>
      <c r="N59" s="17"/>
      <c r="O59" s="17"/>
    </row>
    <row r="60" spans="1:15" x14ac:dyDescent="0.25">
      <c r="A60" s="17"/>
      <c r="B60" s="105" t="s">
        <v>186</v>
      </c>
      <c r="C60" s="106" t="s">
        <v>189</v>
      </c>
      <c r="D60" s="106" t="s">
        <v>97</v>
      </c>
      <c r="E60" s="106" t="s">
        <v>190</v>
      </c>
      <c r="F60" s="107" t="s">
        <v>185</v>
      </c>
      <c r="G60" s="17"/>
      <c r="H60" s="17"/>
      <c r="I60" s="17"/>
      <c r="J60" s="17"/>
      <c r="K60" s="17"/>
      <c r="L60" s="17"/>
      <c r="M60" s="17"/>
      <c r="N60" s="17"/>
      <c r="O60" s="17"/>
    </row>
    <row r="61" spans="1:15" x14ac:dyDescent="0.25">
      <c r="A61" s="17"/>
      <c r="B61" s="119" t="s">
        <v>225</v>
      </c>
      <c r="C61" s="120" t="s">
        <v>173</v>
      </c>
      <c r="D61" s="38">
        <v>1</v>
      </c>
      <c r="E61" s="122" t="s">
        <v>174</v>
      </c>
      <c r="F61" s="118">
        <v>0</v>
      </c>
      <c r="G61" s="17"/>
      <c r="H61" s="17"/>
      <c r="I61" s="17"/>
      <c r="J61" s="17"/>
      <c r="K61" s="17"/>
      <c r="L61" s="17"/>
      <c r="M61" s="17"/>
      <c r="N61" s="17"/>
      <c r="O61" s="17"/>
    </row>
    <row r="62" spans="1:15" x14ac:dyDescent="0.25">
      <c r="A62" s="17"/>
      <c r="B62" s="119" t="s">
        <v>177</v>
      </c>
      <c r="C62" s="120" t="s">
        <v>206</v>
      </c>
      <c r="D62" s="38">
        <v>1</v>
      </c>
      <c r="E62" s="122" t="s">
        <v>207</v>
      </c>
      <c r="F62" s="118">
        <v>0</v>
      </c>
      <c r="G62" s="17"/>
      <c r="H62" s="17"/>
      <c r="I62" s="17"/>
      <c r="J62" s="17"/>
      <c r="K62" s="17"/>
      <c r="L62" s="17"/>
      <c r="M62" s="17"/>
      <c r="N62" s="17"/>
      <c r="O62" s="17"/>
    </row>
    <row r="63" spans="1:15" x14ac:dyDescent="0.25">
      <c r="A63" s="17"/>
      <c r="B63" s="123"/>
      <c r="C63" s="120" t="s">
        <v>182</v>
      </c>
      <c r="D63" s="38">
        <v>1</v>
      </c>
      <c r="E63" s="122"/>
      <c r="F63" s="118">
        <v>0</v>
      </c>
      <c r="G63" s="17"/>
      <c r="H63" s="17"/>
      <c r="I63" s="17"/>
      <c r="J63" s="17"/>
      <c r="K63" s="17"/>
      <c r="L63" s="17"/>
      <c r="M63" s="17"/>
      <c r="N63" s="17"/>
      <c r="O63" s="17"/>
    </row>
    <row r="64" spans="1:15" x14ac:dyDescent="0.25">
      <c r="A64" s="17"/>
      <c r="B64" s="17"/>
      <c r="C64" s="17"/>
      <c r="D64" s="17"/>
      <c r="E64" s="17"/>
      <c r="F64" s="17"/>
      <c r="G64" s="17"/>
      <c r="H64" s="17"/>
      <c r="I64" s="17"/>
      <c r="J64" s="17"/>
      <c r="K64" s="17"/>
      <c r="L64" s="17"/>
      <c r="M64" s="17"/>
      <c r="N64" s="17"/>
      <c r="O64" s="17"/>
    </row>
    <row r="65" spans="1:15" x14ac:dyDescent="0.25">
      <c r="A65" s="17"/>
      <c r="B65" s="17"/>
      <c r="C65" s="17"/>
      <c r="D65" s="17"/>
      <c r="E65" s="126" t="s">
        <v>223</v>
      </c>
      <c r="F65" s="129">
        <f>SUM(F61:F63)</f>
        <v>0</v>
      </c>
      <c r="G65" s="17"/>
      <c r="H65" s="17"/>
      <c r="I65" s="17"/>
      <c r="J65" s="17"/>
      <c r="K65" s="17"/>
      <c r="L65" s="17"/>
      <c r="M65" s="17"/>
      <c r="N65" s="17"/>
      <c r="O65" s="17"/>
    </row>
    <row r="66" spans="1:15" x14ac:dyDescent="0.25">
      <c r="A66" s="17"/>
      <c r="B66" s="17"/>
      <c r="C66" s="17"/>
      <c r="D66" s="17"/>
      <c r="E66" s="17"/>
      <c r="F66" s="17"/>
      <c r="G66" s="17"/>
      <c r="H66" s="17"/>
      <c r="I66" s="17"/>
      <c r="J66" s="17"/>
      <c r="K66" s="17"/>
      <c r="L66" s="17"/>
      <c r="M66" s="17"/>
      <c r="N66" s="17"/>
      <c r="O66" s="17"/>
    </row>
    <row r="67" spans="1:15" x14ac:dyDescent="0.25">
      <c r="A67" s="17"/>
      <c r="B67" s="1" t="s">
        <v>4</v>
      </c>
      <c r="C67" s="2" t="s">
        <v>5</v>
      </c>
      <c r="D67" s="1" t="s">
        <v>8</v>
      </c>
      <c r="E67" s="17"/>
      <c r="F67" s="17"/>
      <c r="G67" s="17"/>
      <c r="H67" s="17"/>
      <c r="I67" s="17"/>
      <c r="J67" s="17"/>
      <c r="K67" s="17"/>
      <c r="L67" s="17"/>
      <c r="M67" s="17"/>
      <c r="N67" s="17"/>
      <c r="O67" s="17"/>
    </row>
    <row r="68" spans="1:15" x14ac:dyDescent="0.25">
      <c r="A68" s="17"/>
      <c r="B68" s="104" t="s">
        <v>36</v>
      </c>
      <c r="C68" s="4" t="s">
        <v>33</v>
      </c>
      <c r="D68" s="48">
        <v>3</v>
      </c>
      <c r="E68" s="17"/>
      <c r="F68" s="17"/>
      <c r="G68" s="17"/>
      <c r="H68" s="17"/>
      <c r="I68" s="17"/>
      <c r="J68" s="17"/>
      <c r="K68" s="17"/>
      <c r="L68" s="17"/>
      <c r="M68" s="17"/>
      <c r="N68" s="17"/>
      <c r="O68" s="17"/>
    </row>
    <row r="69" spans="1:15" x14ac:dyDescent="0.25">
      <c r="A69" s="17"/>
      <c r="B69" s="17"/>
      <c r="C69" s="17"/>
      <c r="D69" s="17"/>
      <c r="E69" s="17"/>
      <c r="F69" s="17"/>
      <c r="G69" s="17"/>
      <c r="H69" s="17"/>
      <c r="I69" s="17"/>
      <c r="J69" s="17"/>
      <c r="K69" s="17"/>
      <c r="L69" s="17"/>
      <c r="M69" s="17"/>
      <c r="N69" s="17"/>
      <c r="O69" s="17"/>
    </row>
    <row r="70" spans="1:15" x14ac:dyDescent="0.25">
      <c r="A70" s="17"/>
      <c r="B70" s="105" t="s">
        <v>186</v>
      </c>
      <c r="C70" s="106" t="s">
        <v>189</v>
      </c>
      <c r="D70" s="106" t="s">
        <v>97</v>
      </c>
      <c r="E70" s="106" t="s">
        <v>190</v>
      </c>
      <c r="F70" s="107" t="s">
        <v>185</v>
      </c>
      <c r="G70" s="17"/>
      <c r="H70" s="17"/>
      <c r="I70" s="17"/>
      <c r="J70" s="17"/>
      <c r="K70" s="17"/>
      <c r="L70" s="17"/>
      <c r="M70" s="17"/>
      <c r="N70" s="17"/>
      <c r="O70" s="17"/>
    </row>
    <row r="71" spans="1:15" x14ac:dyDescent="0.25">
      <c r="A71" s="17"/>
      <c r="B71" s="119" t="s">
        <v>225</v>
      </c>
      <c r="C71" s="120" t="s">
        <v>173</v>
      </c>
      <c r="D71" s="38">
        <v>1</v>
      </c>
      <c r="E71" s="122" t="s">
        <v>174</v>
      </c>
      <c r="F71" s="118">
        <v>0</v>
      </c>
      <c r="G71" s="17"/>
      <c r="H71" s="17"/>
      <c r="I71" s="17"/>
      <c r="J71" s="17"/>
      <c r="K71" s="17"/>
      <c r="L71" s="17"/>
      <c r="M71" s="17"/>
      <c r="N71" s="17"/>
      <c r="O71" s="17"/>
    </row>
    <row r="72" spans="1:15" x14ac:dyDescent="0.25">
      <c r="A72" s="17"/>
      <c r="B72" s="119" t="s">
        <v>177</v>
      </c>
      <c r="C72" s="120" t="s">
        <v>206</v>
      </c>
      <c r="D72" s="38">
        <v>1</v>
      </c>
      <c r="E72" s="122" t="s">
        <v>207</v>
      </c>
      <c r="F72" s="118">
        <v>0</v>
      </c>
      <c r="G72" s="17"/>
      <c r="H72" s="17"/>
      <c r="I72" s="17"/>
      <c r="J72" s="17"/>
      <c r="K72" s="17"/>
      <c r="L72" s="17"/>
      <c r="M72" s="17"/>
      <c r="N72" s="17"/>
      <c r="O72" s="17"/>
    </row>
    <row r="73" spans="1:15" x14ac:dyDescent="0.25">
      <c r="A73" s="17"/>
      <c r="B73" s="123"/>
      <c r="C73" s="120" t="s">
        <v>182</v>
      </c>
      <c r="D73" s="38">
        <v>1</v>
      </c>
      <c r="E73" s="122"/>
      <c r="F73" s="118">
        <v>0</v>
      </c>
      <c r="G73" s="17"/>
      <c r="H73" s="17"/>
      <c r="I73" s="17"/>
      <c r="J73" s="17"/>
      <c r="K73" s="17"/>
      <c r="L73" s="17"/>
      <c r="M73" s="17"/>
      <c r="N73" s="17"/>
      <c r="O73" s="17"/>
    </row>
    <row r="74" spans="1:15" x14ac:dyDescent="0.25">
      <c r="A74" s="17"/>
      <c r="B74" s="17"/>
      <c r="C74" s="17"/>
      <c r="D74" s="17"/>
      <c r="E74" s="17"/>
      <c r="F74" s="17"/>
      <c r="G74" s="17"/>
      <c r="H74" s="17"/>
      <c r="I74" s="17"/>
      <c r="J74" s="17"/>
      <c r="K74" s="17"/>
      <c r="L74" s="17"/>
      <c r="M74" s="17"/>
      <c r="N74" s="17"/>
      <c r="O74" s="17"/>
    </row>
    <row r="75" spans="1:15" x14ac:dyDescent="0.25">
      <c r="A75" s="17"/>
      <c r="B75" s="17"/>
      <c r="C75" s="17"/>
      <c r="D75" s="17"/>
      <c r="E75" s="126" t="s">
        <v>224</v>
      </c>
      <c r="F75" s="129">
        <f>SUM(F71:F73)</f>
        <v>0</v>
      </c>
      <c r="G75" s="17"/>
      <c r="H75" s="17"/>
      <c r="I75" s="17"/>
      <c r="J75" s="17"/>
      <c r="K75" s="17"/>
      <c r="L75" s="17"/>
      <c r="M75" s="17"/>
      <c r="N75" s="17"/>
      <c r="O75" s="17"/>
    </row>
    <row r="76" spans="1:15" x14ac:dyDescent="0.25">
      <c r="A76" s="17"/>
      <c r="B76" s="17"/>
      <c r="C76" s="17"/>
      <c r="D76" s="17"/>
      <c r="E76" s="17"/>
      <c r="F76" s="17"/>
      <c r="G76" s="17"/>
      <c r="H76" s="17"/>
      <c r="I76" s="17"/>
      <c r="J76" s="17"/>
      <c r="K76" s="17"/>
      <c r="L76" s="17"/>
      <c r="M76" s="17"/>
      <c r="N76" s="17"/>
      <c r="O76" s="17"/>
    </row>
    <row r="77" spans="1:15" x14ac:dyDescent="0.25">
      <c r="A77" s="17"/>
      <c r="B77" s="17"/>
      <c r="C77" s="17"/>
      <c r="D77" s="17"/>
      <c r="E77" s="17"/>
      <c r="F77" s="17"/>
      <c r="G77" s="17"/>
      <c r="H77" s="17"/>
      <c r="I77" s="17"/>
      <c r="J77" s="17"/>
      <c r="K77" s="17"/>
      <c r="L77" s="17"/>
      <c r="M77" s="17"/>
      <c r="N77" s="17"/>
      <c r="O77" s="17"/>
    </row>
    <row r="78" spans="1:15" x14ac:dyDescent="0.25">
      <c r="A78" s="17"/>
      <c r="B78" s="17"/>
      <c r="C78" s="17"/>
      <c r="D78" s="17"/>
      <c r="E78" s="17"/>
      <c r="F78" s="17"/>
      <c r="G78" s="17"/>
      <c r="H78" s="17"/>
      <c r="I78" s="17"/>
      <c r="J78" s="17"/>
      <c r="K78" s="17"/>
      <c r="L78" s="17"/>
      <c r="M78" s="17"/>
      <c r="N78" s="17"/>
      <c r="O78" s="17"/>
    </row>
    <row r="79" spans="1:15" x14ac:dyDescent="0.25">
      <c r="A79" s="17"/>
      <c r="B79" s="17"/>
      <c r="C79" s="17"/>
      <c r="D79" s="17"/>
      <c r="E79" s="17"/>
      <c r="F79" s="17"/>
      <c r="G79" s="17"/>
      <c r="H79" s="17"/>
      <c r="I79" s="17"/>
      <c r="J79" s="17"/>
      <c r="K79" s="17"/>
      <c r="L79" s="17"/>
      <c r="M79" s="17"/>
      <c r="N79" s="17"/>
      <c r="O79" s="17"/>
    </row>
    <row r="80" spans="1:15" x14ac:dyDescent="0.25">
      <c r="A80" s="17"/>
      <c r="B80" s="41" t="s">
        <v>92</v>
      </c>
      <c r="C80" s="41"/>
      <c r="D80" s="41"/>
      <c r="E80" s="41"/>
      <c r="F80" s="12"/>
      <c r="G80" s="12"/>
      <c r="H80" s="12"/>
      <c r="I80" s="12"/>
      <c r="J80" s="12"/>
      <c r="K80" s="12"/>
      <c r="L80" s="17"/>
      <c r="M80" s="17"/>
      <c r="N80" s="17"/>
      <c r="O80" s="17"/>
    </row>
    <row r="81" spans="1:15" x14ac:dyDescent="0.25">
      <c r="A81" s="17"/>
      <c r="B81" s="41" t="s">
        <v>93</v>
      </c>
      <c r="C81" s="41"/>
      <c r="D81" s="41"/>
      <c r="E81" s="41"/>
      <c r="F81" s="13"/>
      <c r="G81" s="12"/>
      <c r="H81" s="12"/>
      <c r="I81" s="12"/>
      <c r="J81" s="12"/>
      <c r="K81" s="12"/>
      <c r="L81" s="17"/>
      <c r="M81" s="17"/>
      <c r="N81" s="17"/>
      <c r="O81" s="17"/>
    </row>
    <row r="82" spans="1:15" x14ac:dyDescent="0.25">
      <c r="A82" s="17"/>
      <c r="B82" s="127" t="s">
        <v>256</v>
      </c>
      <c r="C82" s="34"/>
      <c r="D82" s="35"/>
      <c r="E82" s="35"/>
      <c r="F82" s="34"/>
      <c r="G82" s="12"/>
      <c r="H82" s="12"/>
      <c r="I82" s="12"/>
      <c r="J82" s="12"/>
      <c r="K82" s="12"/>
      <c r="L82" s="17"/>
      <c r="M82" s="17"/>
      <c r="N82" s="17"/>
      <c r="O82" s="17"/>
    </row>
    <row r="83" spans="1:15" x14ac:dyDescent="0.25">
      <c r="A83" s="17"/>
      <c r="B83" s="17"/>
      <c r="C83" s="17"/>
      <c r="D83" s="17"/>
      <c r="E83" s="17"/>
      <c r="F83" s="17"/>
      <c r="G83" s="17"/>
      <c r="H83" s="17"/>
      <c r="I83" s="17"/>
      <c r="J83" s="17"/>
      <c r="K83" s="17"/>
      <c r="L83" s="17"/>
      <c r="M83" s="17"/>
      <c r="N83" s="17"/>
      <c r="O83" s="17"/>
    </row>
    <row r="84" spans="1:15" x14ac:dyDescent="0.25">
      <c r="A84" s="17"/>
      <c r="B84" s="17"/>
      <c r="C84" s="17"/>
      <c r="D84" s="17"/>
      <c r="E84" s="17"/>
      <c r="F84" s="17"/>
      <c r="G84" s="17"/>
      <c r="H84" s="17"/>
      <c r="I84" s="17"/>
      <c r="J84" s="17"/>
      <c r="K84" s="17"/>
      <c r="L84" s="17"/>
      <c r="M84" s="17"/>
      <c r="N84" s="17"/>
      <c r="O84" s="17"/>
    </row>
  </sheetData>
  <sheetProtection algorithmName="SHA-512" hashValue="Qm+lwifwKLd17Acn/QwOeezIDRF0qoFE6rR9V9LWoWLKpi8CYpGcxez1sbHtA/iGljlalv0b99hI9hNl7WjiYw==" saltValue="lvcUuWhB9H9sGrJbu0fIFw==" spinCount="100000" sheet="1" objects="1" scenarios="1" select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showGridLines="0" topLeftCell="A61" workbookViewId="0">
      <selection activeCell="F92" sqref="F92"/>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0" width="9.140625" style="56"/>
    <col min="11" max="11" width="11.140625" style="56" customWidth="1"/>
    <col min="12" max="16384" width="9.140625" style="56"/>
  </cols>
  <sheetData>
    <row r="1" spans="1:16" x14ac:dyDescent="0.25">
      <c r="A1" s="17"/>
      <c r="B1" s="17"/>
      <c r="C1" s="17"/>
      <c r="D1" s="17"/>
      <c r="E1" s="17"/>
      <c r="F1" s="17"/>
      <c r="G1" s="17"/>
      <c r="H1" s="17"/>
      <c r="I1" s="17"/>
      <c r="J1" s="17"/>
      <c r="K1" s="17"/>
      <c r="L1" s="17"/>
      <c r="M1" s="17"/>
      <c r="N1" s="17"/>
      <c r="O1" s="17"/>
      <c r="P1" s="17"/>
    </row>
    <row r="2" spans="1:16" x14ac:dyDescent="0.25">
      <c r="A2" s="17"/>
      <c r="B2" s="17"/>
      <c r="C2" s="17"/>
      <c r="D2" s="17"/>
      <c r="E2" s="17"/>
      <c r="F2" s="17"/>
      <c r="G2" s="17"/>
      <c r="H2" s="17"/>
      <c r="I2" s="17"/>
      <c r="J2" s="17"/>
      <c r="K2" s="17"/>
      <c r="L2" s="17"/>
      <c r="M2" s="17"/>
      <c r="N2" s="17"/>
      <c r="O2" s="17"/>
      <c r="P2" s="17"/>
    </row>
    <row r="3" spans="1:16" ht="18.75" x14ac:dyDescent="0.3">
      <c r="A3" s="17"/>
      <c r="B3" s="18" t="s">
        <v>158</v>
      </c>
      <c r="C3" s="18"/>
      <c r="D3" s="18"/>
      <c r="E3" s="18"/>
      <c r="F3" s="18"/>
      <c r="G3" s="17"/>
      <c r="H3" s="17"/>
      <c r="I3" s="17"/>
      <c r="J3" s="17"/>
      <c r="K3" s="17"/>
      <c r="L3" s="17"/>
      <c r="M3" s="17"/>
      <c r="N3" s="17"/>
      <c r="O3" s="17"/>
      <c r="P3" s="17"/>
    </row>
    <row r="4" spans="1:16" x14ac:dyDescent="0.25">
      <c r="A4" s="17"/>
      <c r="B4" s="17"/>
      <c r="C4" s="17"/>
      <c r="D4" s="17"/>
      <c r="E4" s="17"/>
      <c r="F4" s="17"/>
      <c r="G4" s="17"/>
      <c r="H4" s="17"/>
      <c r="I4" s="17"/>
      <c r="J4" s="17"/>
      <c r="K4" s="17"/>
      <c r="L4" s="17"/>
      <c r="M4" s="17"/>
      <c r="N4" s="17"/>
      <c r="O4" s="17"/>
      <c r="P4" s="17"/>
    </row>
    <row r="5" spans="1:16" x14ac:dyDescent="0.25">
      <c r="A5" s="17"/>
      <c r="B5" s="17" t="s">
        <v>0</v>
      </c>
      <c r="C5" s="17"/>
      <c r="D5" s="17"/>
      <c r="E5" s="17"/>
      <c r="F5" s="17"/>
      <c r="G5" s="17"/>
      <c r="H5" s="17"/>
      <c r="I5" s="17"/>
      <c r="J5" s="17"/>
      <c r="K5" s="17"/>
      <c r="L5" s="17"/>
      <c r="M5" s="17"/>
      <c r="N5" s="17"/>
      <c r="O5" s="17"/>
      <c r="P5" s="17"/>
    </row>
    <row r="6" spans="1:16" x14ac:dyDescent="0.25">
      <c r="A6" s="17"/>
      <c r="B6" s="17"/>
      <c r="C6" s="17"/>
      <c r="D6" s="17"/>
      <c r="E6" s="17"/>
      <c r="F6" s="17"/>
      <c r="G6" s="17"/>
      <c r="H6" s="17"/>
      <c r="I6" s="17"/>
      <c r="J6" s="17"/>
      <c r="K6" s="17"/>
      <c r="L6" s="17"/>
      <c r="M6" s="17"/>
      <c r="N6" s="17"/>
      <c r="O6" s="17"/>
      <c r="P6" s="17"/>
    </row>
    <row r="7" spans="1:16" x14ac:dyDescent="0.25">
      <c r="A7" s="17"/>
      <c r="B7" s="17"/>
      <c r="C7" s="17"/>
      <c r="D7" s="17"/>
      <c r="E7" s="53"/>
      <c r="F7" s="53"/>
      <c r="G7" s="53"/>
      <c r="H7" s="17"/>
      <c r="I7" s="17"/>
      <c r="J7" s="17"/>
      <c r="K7" s="17"/>
      <c r="L7" s="17"/>
      <c r="M7" s="17"/>
      <c r="N7" s="17"/>
      <c r="O7" s="17"/>
      <c r="P7" s="17"/>
    </row>
    <row r="8" spans="1:16" x14ac:dyDescent="0.25">
      <c r="A8" s="17"/>
      <c r="B8" s="17"/>
      <c r="C8" s="17"/>
      <c r="D8" s="17"/>
      <c r="E8" s="53"/>
      <c r="F8" s="53"/>
      <c r="G8" s="53"/>
      <c r="H8" s="17"/>
      <c r="I8" s="17"/>
      <c r="J8" s="17"/>
      <c r="K8" s="17"/>
      <c r="L8" s="17"/>
      <c r="M8" s="17"/>
      <c r="N8" s="17"/>
      <c r="O8" s="17"/>
      <c r="P8" s="17"/>
    </row>
    <row r="9" spans="1:16" ht="18.75" x14ac:dyDescent="0.3">
      <c r="A9" s="29">
        <v>1</v>
      </c>
      <c r="B9" s="30" t="s">
        <v>1</v>
      </c>
      <c r="C9" s="17"/>
      <c r="D9" s="30" t="s">
        <v>226</v>
      </c>
      <c r="E9" s="53"/>
      <c r="F9" s="53"/>
      <c r="G9" s="53"/>
      <c r="H9" s="17"/>
      <c r="I9" s="17"/>
      <c r="J9" s="17"/>
      <c r="K9" s="17"/>
      <c r="L9" s="17"/>
      <c r="M9" s="17"/>
      <c r="N9" s="17"/>
      <c r="O9" s="17"/>
      <c r="P9" s="17"/>
    </row>
    <row r="10" spans="1:16" x14ac:dyDescent="0.25">
      <c r="A10" s="31" t="s">
        <v>2</v>
      </c>
      <c r="B10" s="32" t="s">
        <v>3</v>
      </c>
      <c r="C10" s="33"/>
      <c r="D10" s="17"/>
      <c r="E10" s="53"/>
      <c r="F10" s="53"/>
      <c r="G10" s="53"/>
      <c r="H10" s="17"/>
      <c r="I10" s="17"/>
      <c r="J10" s="17"/>
      <c r="K10" s="17"/>
      <c r="L10" s="17"/>
      <c r="M10" s="17"/>
      <c r="N10" s="17"/>
      <c r="O10" s="17"/>
      <c r="P10" s="17"/>
    </row>
    <row r="11" spans="1:16" x14ac:dyDescent="0.25">
      <c r="A11" s="17"/>
      <c r="B11" s="17"/>
      <c r="C11" s="17"/>
      <c r="D11" s="17"/>
      <c r="E11" s="53"/>
      <c r="F11" s="53"/>
      <c r="G11" s="53"/>
      <c r="H11" s="17"/>
      <c r="I11" s="17"/>
      <c r="J11" s="17"/>
      <c r="K11" s="17"/>
      <c r="L11" s="17"/>
      <c r="M11" s="17"/>
      <c r="N11" s="17"/>
      <c r="O11" s="17"/>
      <c r="P11" s="17"/>
    </row>
    <row r="12" spans="1:16" x14ac:dyDescent="0.25">
      <c r="A12" s="17"/>
      <c r="B12" s="1" t="s">
        <v>4</v>
      </c>
      <c r="C12" s="2" t="s">
        <v>5</v>
      </c>
      <c r="D12" s="1" t="s">
        <v>8</v>
      </c>
      <c r="E12" s="10"/>
      <c r="F12" s="10"/>
      <c r="G12" s="53"/>
      <c r="H12" s="17"/>
      <c r="I12" s="17"/>
      <c r="J12" s="17"/>
      <c r="K12" s="17"/>
      <c r="L12" s="17"/>
      <c r="M12" s="17"/>
      <c r="N12" s="17"/>
      <c r="O12" s="17"/>
      <c r="P12" s="17"/>
    </row>
    <row r="13" spans="1:16" x14ac:dyDescent="0.25">
      <c r="A13" s="17"/>
      <c r="B13" s="104" t="s">
        <v>37</v>
      </c>
      <c r="C13" s="4" t="s">
        <v>38</v>
      </c>
      <c r="D13" s="48">
        <v>1</v>
      </c>
      <c r="E13" s="103"/>
      <c r="F13" s="43"/>
      <c r="G13" s="53"/>
      <c r="H13" s="17"/>
      <c r="I13" s="17"/>
      <c r="J13" s="17"/>
      <c r="K13" s="17"/>
      <c r="L13" s="17"/>
      <c r="M13" s="17"/>
      <c r="N13" s="17"/>
      <c r="O13" s="17"/>
      <c r="P13" s="17"/>
    </row>
    <row r="14" spans="1:16" x14ac:dyDescent="0.25">
      <c r="A14" s="17"/>
      <c r="B14" s="100"/>
      <c r="C14" s="101"/>
      <c r="D14" s="101"/>
      <c r="E14" s="102"/>
      <c r="F14" s="43"/>
      <c r="G14" s="17"/>
      <c r="H14" s="17"/>
      <c r="I14" s="17"/>
      <c r="J14" s="17"/>
      <c r="K14" s="17"/>
      <c r="L14" s="17"/>
      <c r="M14" s="17"/>
      <c r="N14" s="17"/>
      <c r="O14" s="17"/>
      <c r="P14" s="17"/>
    </row>
    <row r="15" spans="1:16" x14ac:dyDescent="0.25">
      <c r="A15" s="17"/>
      <c r="B15" s="105" t="s">
        <v>186</v>
      </c>
      <c r="C15" s="106" t="s">
        <v>189</v>
      </c>
      <c r="D15" s="106" t="s">
        <v>97</v>
      </c>
      <c r="E15" s="106" t="s">
        <v>190</v>
      </c>
      <c r="F15" s="107" t="s">
        <v>185</v>
      </c>
      <c r="G15" s="53"/>
      <c r="H15" s="17"/>
      <c r="I15" s="17"/>
      <c r="J15" s="17"/>
      <c r="K15" s="17"/>
      <c r="L15" s="17"/>
      <c r="M15" s="17"/>
      <c r="N15" s="17"/>
      <c r="O15" s="17"/>
      <c r="P15" s="17"/>
    </row>
    <row r="16" spans="1:16" x14ac:dyDescent="0.25">
      <c r="A16" s="17"/>
      <c r="B16" s="123" t="s">
        <v>159</v>
      </c>
      <c r="C16" s="120" t="s">
        <v>160</v>
      </c>
      <c r="D16" s="125">
        <v>1</v>
      </c>
      <c r="E16" s="122" t="s">
        <v>184</v>
      </c>
      <c r="F16" s="118">
        <v>0</v>
      </c>
      <c r="G16" s="53"/>
      <c r="H16" s="17"/>
      <c r="I16" s="17"/>
      <c r="J16" s="17"/>
      <c r="K16" s="17"/>
      <c r="L16" s="17"/>
      <c r="M16" s="17"/>
      <c r="N16" s="17"/>
      <c r="O16" s="17"/>
      <c r="P16" s="17"/>
    </row>
    <row r="17" spans="1:16" x14ac:dyDescent="0.25">
      <c r="A17" s="17"/>
      <c r="B17" s="123"/>
      <c r="C17" s="120" t="s">
        <v>160</v>
      </c>
      <c r="D17" s="125">
        <v>1</v>
      </c>
      <c r="E17" s="122" t="s">
        <v>184</v>
      </c>
      <c r="F17" s="118">
        <v>0</v>
      </c>
      <c r="G17" s="53"/>
      <c r="H17" s="17"/>
      <c r="I17" s="17"/>
      <c r="J17" s="17"/>
      <c r="K17" s="17"/>
      <c r="L17" s="17"/>
      <c r="M17" s="17"/>
      <c r="N17" s="17"/>
      <c r="O17" s="17"/>
      <c r="P17" s="17"/>
    </row>
    <row r="18" spans="1:16" x14ac:dyDescent="0.25">
      <c r="A18" s="17"/>
      <c r="B18" s="123"/>
      <c r="C18" s="120" t="s">
        <v>227</v>
      </c>
      <c r="D18" s="125">
        <v>1</v>
      </c>
      <c r="E18" s="122"/>
      <c r="F18" s="118">
        <v>0</v>
      </c>
      <c r="G18" s="53"/>
      <c r="H18" s="17"/>
      <c r="I18" s="17"/>
      <c r="J18" s="17"/>
      <c r="K18" s="17"/>
      <c r="L18" s="17"/>
      <c r="M18" s="17"/>
      <c r="N18" s="17"/>
      <c r="O18" s="17"/>
      <c r="P18" s="17"/>
    </row>
    <row r="19" spans="1:16" x14ac:dyDescent="0.25">
      <c r="A19" s="17"/>
      <c r="B19" s="123"/>
      <c r="C19" s="120" t="s">
        <v>162</v>
      </c>
      <c r="D19" s="125">
        <v>1</v>
      </c>
      <c r="E19" s="122"/>
      <c r="F19" s="118">
        <v>0</v>
      </c>
      <c r="G19" s="53"/>
      <c r="H19" s="17"/>
      <c r="I19" s="17"/>
      <c r="J19" s="17"/>
      <c r="K19" s="17"/>
      <c r="L19" s="17"/>
      <c r="M19" s="17"/>
      <c r="N19" s="17"/>
      <c r="O19" s="17"/>
      <c r="P19" s="17"/>
    </row>
    <row r="20" spans="1:16" x14ac:dyDescent="0.25">
      <c r="A20" s="17"/>
      <c r="B20" s="123"/>
      <c r="C20" s="120" t="s">
        <v>163</v>
      </c>
      <c r="D20" s="125">
        <v>1</v>
      </c>
      <c r="E20" s="122"/>
      <c r="F20" s="118">
        <v>0</v>
      </c>
      <c r="G20" s="53"/>
      <c r="H20" s="17"/>
      <c r="I20" s="17"/>
      <c r="J20" s="17"/>
      <c r="K20" s="17"/>
      <c r="L20" s="17"/>
      <c r="M20" s="17"/>
      <c r="N20" s="17"/>
      <c r="O20" s="17"/>
      <c r="P20" s="17"/>
    </row>
    <row r="21" spans="1:16" x14ac:dyDescent="0.25">
      <c r="A21" s="17"/>
      <c r="B21" s="123"/>
      <c r="C21" s="120" t="s">
        <v>164</v>
      </c>
      <c r="D21" s="125">
        <v>1</v>
      </c>
      <c r="E21" s="122"/>
      <c r="F21" s="118">
        <v>0</v>
      </c>
      <c r="G21" s="53"/>
      <c r="H21" s="17"/>
      <c r="I21" s="17"/>
      <c r="J21" s="17"/>
      <c r="K21" s="17"/>
      <c r="L21" s="17"/>
      <c r="M21" s="17"/>
      <c r="N21" s="17"/>
      <c r="O21" s="17"/>
      <c r="P21" s="17"/>
    </row>
    <row r="22" spans="1:16" x14ac:dyDescent="0.25">
      <c r="A22" s="17"/>
      <c r="B22" s="123"/>
      <c r="C22" s="120" t="s">
        <v>192</v>
      </c>
      <c r="D22" s="125">
        <v>1</v>
      </c>
      <c r="E22" s="122"/>
      <c r="F22" s="118">
        <v>0</v>
      </c>
      <c r="G22" s="53"/>
      <c r="H22" s="17"/>
      <c r="I22" s="17"/>
      <c r="J22" s="17"/>
      <c r="K22" s="17"/>
      <c r="L22" s="17"/>
      <c r="M22" s="17"/>
      <c r="N22" s="17"/>
      <c r="O22" s="17"/>
      <c r="P22" s="17"/>
    </row>
    <row r="23" spans="1:16" x14ac:dyDescent="0.25">
      <c r="A23" s="17"/>
      <c r="B23" s="123"/>
      <c r="C23" s="120" t="s">
        <v>193</v>
      </c>
      <c r="D23" s="125">
        <v>1</v>
      </c>
      <c r="E23" s="122"/>
      <c r="F23" s="118">
        <v>0</v>
      </c>
      <c r="G23" s="53"/>
      <c r="H23" s="17"/>
      <c r="I23" s="17"/>
      <c r="J23" s="17"/>
      <c r="K23" s="17"/>
      <c r="L23" s="17"/>
      <c r="M23" s="17"/>
      <c r="N23" s="17"/>
      <c r="O23" s="17"/>
      <c r="P23" s="17"/>
    </row>
    <row r="24" spans="1:16" x14ac:dyDescent="0.25">
      <c r="A24" s="17"/>
      <c r="B24" s="123" t="s">
        <v>165</v>
      </c>
      <c r="C24" s="120" t="s">
        <v>166</v>
      </c>
      <c r="D24" s="125">
        <v>1</v>
      </c>
      <c r="E24" s="122" t="s">
        <v>217</v>
      </c>
      <c r="F24" s="118">
        <v>0</v>
      </c>
      <c r="G24" s="53"/>
      <c r="H24" s="17"/>
      <c r="I24" s="17"/>
      <c r="J24" s="17"/>
      <c r="K24" s="17"/>
      <c r="L24" s="17"/>
      <c r="M24" s="17"/>
      <c r="N24" s="17"/>
      <c r="O24" s="17"/>
      <c r="P24" s="17"/>
    </row>
    <row r="25" spans="1:16" x14ac:dyDescent="0.25">
      <c r="A25" s="17"/>
      <c r="B25" s="123"/>
      <c r="C25" s="120" t="s">
        <v>168</v>
      </c>
      <c r="D25" s="125">
        <v>1</v>
      </c>
      <c r="E25" s="122"/>
      <c r="F25" s="118">
        <v>0</v>
      </c>
      <c r="G25" s="53"/>
      <c r="H25" s="17"/>
      <c r="I25" s="17"/>
      <c r="J25" s="17"/>
      <c r="K25" s="17"/>
      <c r="L25" s="17"/>
      <c r="M25" s="17"/>
      <c r="N25" s="17"/>
      <c r="O25" s="17"/>
      <c r="P25" s="17"/>
    </row>
    <row r="26" spans="1:16" x14ac:dyDescent="0.25">
      <c r="A26" s="17"/>
      <c r="B26" s="123"/>
      <c r="C26" s="120" t="s">
        <v>228</v>
      </c>
      <c r="D26" s="125">
        <v>1</v>
      </c>
      <c r="E26" s="122"/>
      <c r="F26" s="118">
        <v>0</v>
      </c>
      <c r="G26" s="53"/>
      <c r="H26" s="17"/>
      <c r="I26" s="17"/>
      <c r="J26" s="17"/>
      <c r="K26" s="17"/>
      <c r="L26" s="17"/>
      <c r="M26" s="17"/>
      <c r="N26" s="17"/>
      <c r="O26" s="17"/>
      <c r="P26" s="17"/>
    </row>
    <row r="27" spans="1:16" x14ac:dyDescent="0.25">
      <c r="A27" s="17"/>
      <c r="B27" s="123"/>
      <c r="C27" s="120" t="s">
        <v>228</v>
      </c>
      <c r="D27" s="125">
        <v>1</v>
      </c>
      <c r="E27" s="122"/>
      <c r="F27" s="118">
        <v>0</v>
      </c>
      <c r="G27" s="53"/>
      <c r="H27" s="17"/>
      <c r="I27" s="17"/>
      <c r="J27" s="17"/>
      <c r="K27" s="17"/>
      <c r="L27" s="17"/>
      <c r="M27" s="17"/>
      <c r="N27" s="17"/>
      <c r="O27" s="17"/>
      <c r="P27" s="17"/>
    </row>
    <row r="28" spans="1:16" x14ac:dyDescent="0.25">
      <c r="A28" s="17"/>
      <c r="B28" s="123" t="s">
        <v>170</v>
      </c>
      <c r="C28" s="120" t="s">
        <v>171</v>
      </c>
      <c r="D28" s="125">
        <v>1</v>
      </c>
      <c r="E28" s="122" t="s">
        <v>172</v>
      </c>
      <c r="F28" s="118">
        <v>0</v>
      </c>
      <c r="G28" s="53"/>
      <c r="H28" s="17"/>
      <c r="I28" s="17"/>
      <c r="J28" s="17"/>
      <c r="K28" s="17"/>
      <c r="L28" s="17"/>
      <c r="M28" s="17"/>
      <c r="N28" s="17"/>
      <c r="O28" s="17"/>
      <c r="P28" s="17"/>
    </row>
    <row r="29" spans="1:16" x14ac:dyDescent="0.25">
      <c r="A29" s="17"/>
      <c r="B29" s="123"/>
      <c r="C29" s="120" t="s">
        <v>200</v>
      </c>
      <c r="D29" s="125">
        <v>1</v>
      </c>
      <c r="E29" s="122" t="s">
        <v>210</v>
      </c>
      <c r="F29" s="118">
        <v>0</v>
      </c>
      <c r="G29" s="53"/>
      <c r="H29" s="17"/>
      <c r="I29" s="17"/>
      <c r="J29" s="17"/>
      <c r="K29" s="17"/>
      <c r="L29" s="17"/>
      <c r="M29" s="17"/>
      <c r="N29" s="17"/>
      <c r="O29" s="17"/>
      <c r="P29" s="17"/>
    </row>
    <row r="30" spans="1:16" x14ac:dyDescent="0.25">
      <c r="A30" s="17"/>
      <c r="B30" s="123" t="s">
        <v>175</v>
      </c>
      <c r="C30" s="120" t="s">
        <v>197</v>
      </c>
      <c r="D30" s="125">
        <v>1</v>
      </c>
      <c r="E30" s="122"/>
      <c r="F30" s="118">
        <v>0</v>
      </c>
      <c r="G30" s="53"/>
      <c r="H30" s="17"/>
      <c r="I30" s="17"/>
      <c r="J30" s="17"/>
      <c r="K30" s="17"/>
      <c r="L30" s="17"/>
      <c r="M30" s="17"/>
      <c r="N30" s="17"/>
      <c r="O30" s="17"/>
      <c r="P30" s="17"/>
    </row>
    <row r="31" spans="1:16" x14ac:dyDescent="0.25">
      <c r="A31" s="17"/>
      <c r="B31" s="123"/>
      <c r="C31" s="120" t="s">
        <v>195</v>
      </c>
      <c r="D31" s="125">
        <v>1</v>
      </c>
      <c r="E31" s="122" t="s">
        <v>221</v>
      </c>
      <c r="F31" s="118">
        <v>0</v>
      </c>
      <c r="G31" s="53"/>
      <c r="H31" s="17"/>
      <c r="I31" s="17"/>
      <c r="J31" s="17"/>
      <c r="K31" s="17"/>
      <c r="L31" s="17"/>
      <c r="M31" s="17"/>
      <c r="N31" s="17"/>
      <c r="O31" s="17"/>
      <c r="P31" s="17"/>
    </row>
    <row r="32" spans="1:16" x14ac:dyDescent="0.25">
      <c r="A32" s="17"/>
      <c r="B32" s="123" t="s">
        <v>177</v>
      </c>
      <c r="C32" s="120" t="s">
        <v>178</v>
      </c>
      <c r="D32" s="125">
        <v>1</v>
      </c>
      <c r="E32" s="122"/>
      <c r="F32" s="118">
        <v>0</v>
      </c>
      <c r="G32" s="53"/>
      <c r="H32" s="17"/>
      <c r="I32" s="17"/>
      <c r="J32" s="17"/>
      <c r="K32" s="17"/>
      <c r="L32" s="17"/>
      <c r="M32" s="17"/>
      <c r="N32" s="17"/>
      <c r="O32" s="17"/>
      <c r="P32" s="17"/>
    </row>
    <row r="33" spans="1:16" x14ac:dyDescent="0.25">
      <c r="A33" s="17"/>
      <c r="B33" s="123"/>
      <c r="C33" s="120" t="s">
        <v>198</v>
      </c>
      <c r="D33" s="125">
        <v>1</v>
      </c>
      <c r="E33" s="122"/>
      <c r="F33" s="118">
        <v>0</v>
      </c>
      <c r="G33" s="53"/>
      <c r="H33" s="17"/>
      <c r="I33" s="17"/>
      <c r="J33" s="17"/>
      <c r="K33" s="17"/>
      <c r="L33" s="17"/>
      <c r="M33" s="17"/>
      <c r="N33" s="17"/>
      <c r="O33" s="17"/>
      <c r="P33" s="17"/>
    </row>
    <row r="34" spans="1:16" x14ac:dyDescent="0.25">
      <c r="A34" s="17"/>
      <c r="B34" s="123"/>
      <c r="C34" s="120" t="s">
        <v>229</v>
      </c>
      <c r="D34" s="125">
        <v>3</v>
      </c>
      <c r="E34" s="122" t="s">
        <v>180</v>
      </c>
      <c r="F34" s="118">
        <v>0</v>
      </c>
      <c r="G34" s="53"/>
      <c r="H34" s="17"/>
      <c r="I34" s="17"/>
      <c r="J34" s="17"/>
      <c r="K34" s="17"/>
      <c r="L34" s="17"/>
      <c r="M34" s="17"/>
      <c r="N34" s="17"/>
      <c r="O34" s="17"/>
      <c r="P34" s="17"/>
    </row>
    <row r="35" spans="1:16" x14ac:dyDescent="0.25">
      <c r="A35" s="17"/>
      <c r="B35" s="123"/>
      <c r="C35" s="120" t="s">
        <v>181</v>
      </c>
      <c r="D35" s="125">
        <v>6</v>
      </c>
      <c r="E35" s="122"/>
      <c r="F35" s="118">
        <v>0</v>
      </c>
      <c r="G35" s="53"/>
      <c r="H35" s="17"/>
      <c r="I35" s="17"/>
      <c r="J35" s="17"/>
      <c r="K35" s="17"/>
      <c r="L35" s="17"/>
      <c r="M35" s="17"/>
      <c r="N35" s="17"/>
      <c r="O35" s="17"/>
      <c r="P35" s="17"/>
    </row>
    <row r="36" spans="1:16" x14ac:dyDescent="0.25">
      <c r="A36" s="17"/>
      <c r="B36" s="123"/>
      <c r="C36" s="120" t="s">
        <v>182</v>
      </c>
      <c r="D36" s="125">
        <v>1</v>
      </c>
      <c r="E36" s="122"/>
      <c r="F36" s="118">
        <v>0</v>
      </c>
      <c r="G36" s="53"/>
      <c r="H36" s="17"/>
      <c r="I36" s="17"/>
      <c r="J36" s="17"/>
      <c r="K36" s="17"/>
      <c r="L36" s="17"/>
      <c r="M36" s="17"/>
      <c r="N36" s="17"/>
      <c r="O36" s="17"/>
      <c r="P36" s="17"/>
    </row>
    <row r="37" spans="1:16" x14ac:dyDescent="0.25">
      <c r="A37" s="17"/>
      <c r="B37" s="123"/>
      <c r="C37" s="120" t="s">
        <v>183</v>
      </c>
      <c r="D37" s="125">
        <v>24</v>
      </c>
      <c r="E37" s="120"/>
      <c r="F37" s="118">
        <v>0</v>
      </c>
      <c r="G37" s="53"/>
      <c r="H37" s="17"/>
      <c r="I37" s="17"/>
      <c r="J37" s="17"/>
      <c r="K37" s="17"/>
      <c r="L37" s="17"/>
      <c r="M37" s="17"/>
      <c r="N37" s="17"/>
      <c r="O37" s="17"/>
      <c r="P37" s="17"/>
    </row>
    <row r="38" spans="1:16" x14ac:dyDescent="0.25">
      <c r="A38" s="17"/>
      <c r="B38" s="123"/>
      <c r="C38" s="120"/>
      <c r="D38" s="125"/>
      <c r="E38" s="120"/>
      <c r="F38" s="54"/>
      <c r="G38" s="53"/>
      <c r="H38" s="17"/>
      <c r="I38" s="17"/>
      <c r="J38" s="17"/>
      <c r="K38" s="17"/>
      <c r="L38" s="17"/>
      <c r="M38" s="17"/>
      <c r="N38" s="17"/>
      <c r="O38" s="17"/>
      <c r="P38" s="17"/>
    </row>
    <row r="39" spans="1:16" x14ac:dyDescent="0.25">
      <c r="A39" s="17"/>
      <c r="B39" s="53"/>
      <c r="C39" s="53"/>
      <c r="D39" s="53"/>
      <c r="E39" s="126" t="s">
        <v>230</v>
      </c>
      <c r="F39" s="128">
        <f>SUM(F16:F37)</f>
        <v>0</v>
      </c>
      <c r="G39" s="53"/>
      <c r="H39" s="17"/>
      <c r="I39" s="17"/>
      <c r="J39" s="17"/>
      <c r="K39" s="17"/>
      <c r="L39" s="17"/>
      <c r="M39" s="17"/>
      <c r="N39" s="17"/>
      <c r="O39" s="17"/>
      <c r="P39" s="17"/>
    </row>
    <row r="40" spans="1:16" x14ac:dyDescent="0.25">
      <c r="A40" s="17"/>
      <c r="B40" s="53"/>
      <c r="C40" s="53"/>
      <c r="D40" s="53"/>
      <c r="E40" s="53"/>
      <c r="F40" s="53"/>
      <c r="G40" s="53"/>
      <c r="H40" s="17"/>
      <c r="I40" s="17"/>
      <c r="J40" s="17"/>
      <c r="K40" s="17"/>
      <c r="L40" s="17"/>
      <c r="M40" s="17"/>
      <c r="N40" s="17"/>
      <c r="O40" s="17"/>
      <c r="P40" s="17"/>
    </row>
    <row r="41" spans="1:16" x14ac:dyDescent="0.25">
      <c r="A41" s="17"/>
      <c r="B41" s="1" t="s">
        <v>4</v>
      </c>
      <c r="C41" s="2" t="s">
        <v>5</v>
      </c>
      <c r="D41" s="1" t="s">
        <v>8</v>
      </c>
      <c r="E41" s="17"/>
      <c r="F41" s="17"/>
      <c r="G41" s="17"/>
      <c r="H41" s="17"/>
      <c r="I41" s="17"/>
      <c r="J41" s="17"/>
      <c r="K41" s="17"/>
      <c r="L41" s="17"/>
      <c r="M41" s="17"/>
      <c r="N41" s="17"/>
      <c r="O41" s="17"/>
      <c r="P41" s="17"/>
    </row>
    <row r="42" spans="1:16" x14ac:dyDescent="0.25">
      <c r="A42" s="17"/>
      <c r="B42" s="104" t="s">
        <v>39</v>
      </c>
      <c r="C42" s="4" t="s">
        <v>38</v>
      </c>
      <c r="D42" s="48">
        <v>3</v>
      </c>
      <c r="E42" s="17"/>
      <c r="F42" s="17"/>
      <c r="G42" s="17"/>
      <c r="H42" s="17"/>
      <c r="I42" s="17"/>
      <c r="J42" s="17"/>
      <c r="K42" s="17"/>
      <c r="L42" s="17"/>
      <c r="M42" s="17"/>
      <c r="N42" s="17"/>
      <c r="O42" s="17"/>
      <c r="P42" s="17"/>
    </row>
    <row r="43" spans="1:16" x14ac:dyDescent="0.25">
      <c r="A43" s="17"/>
      <c r="B43" s="17"/>
      <c r="C43" s="17"/>
      <c r="D43" s="17"/>
      <c r="E43" s="17"/>
      <c r="F43" s="17"/>
      <c r="G43" s="17"/>
      <c r="H43" s="17"/>
      <c r="I43" s="17"/>
      <c r="J43" s="17"/>
      <c r="K43" s="17"/>
      <c r="L43" s="17"/>
      <c r="M43" s="17"/>
      <c r="N43" s="17"/>
      <c r="O43" s="17"/>
      <c r="P43" s="17"/>
    </row>
    <row r="44" spans="1:16" x14ac:dyDescent="0.25">
      <c r="A44" s="17"/>
      <c r="B44" s="105" t="s">
        <v>186</v>
      </c>
      <c r="C44" s="106" t="s">
        <v>189</v>
      </c>
      <c r="D44" s="106" t="s">
        <v>97</v>
      </c>
      <c r="E44" s="106" t="s">
        <v>190</v>
      </c>
      <c r="F44" s="107" t="s">
        <v>185</v>
      </c>
      <c r="G44" s="17"/>
      <c r="H44" s="17"/>
      <c r="I44" s="17"/>
      <c r="J44" s="17"/>
      <c r="K44" s="17"/>
      <c r="L44" s="17"/>
      <c r="M44" s="17"/>
      <c r="N44" s="17"/>
      <c r="O44" s="17"/>
      <c r="P44" s="17"/>
    </row>
    <row r="45" spans="1:16" ht="15.75" customHeight="1" x14ac:dyDescent="0.25">
      <c r="A45" s="17"/>
      <c r="B45" s="123" t="s">
        <v>170</v>
      </c>
      <c r="C45" s="120" t="s">
        <v>171</v>
      </c>
      <c r="D45" s="121">
        <v>1</v>
      </c>
      <c r="E45" s="122"/>
      <c r="F45" s="118">
        <v>0</v>
      </c>
      <c r="G45" s="17"/>
      <c r="H45" s="17"/>
      <c r="I45" s="17"/>
      <c r="J45" s="17"/>
      <c r="K45" s="17"/>
      <c r="L45" s="17"/>
      <c r="M45" s="17"/>
      <c r="N45" s="17"/>
      <c r="O45" s="17"/>
      <c r="P45" s="17"/>
    </row>
    <row r="46" spans="1:16" x14ac:dyDescent="0.25">
      <c r="A46" s="17"/>
      <c r="B46" s="123" t="s">
        <v>177</v>
      </c>
      <c r="C46" s="120" t="s">
        <v>182</v>
      </c>
      <c r="D46" s="121">
        <v>1</v>
      </c>
      <c r="E46" s="122"/>
      <c r="F46" s="118">
        <v>0</v>
      </c>
      <c r="G46" s="17"/>
      <c r="H46" s="17"/>
      <c r="I46" s="17"/>
      <c r="J46" s="17"/>
      <c r="K46" s="17"/>
      <c r="L46" s="17"/>
      <c r="M46" s="17"/>
      <c r="N46" s="17"/>
      <c r="O46" s="17"/>
      <c r="P46" s="17"/>
    </row>
    <row r="47" spans="1:16" x14ac:dyDescent="0.25">
      <c r="A47" s="17"/>
      <c r="B47" s="53"/>
      <c r="C47" s="53"/>
      <c r="D47" s="53"/>
      <c r="E47" s="53"/>
      <c r="F47" s="17"/>
      <c r="G47" s="17"/>
      <c r="H47" s="17"/>
      <c r="I47" s="17"/>
      <c r="J47" s="17"/>
      <c r="K47" s="17"/>
      <c r="L47" s="17"/>
      <c r="M47" s="17"/>
      <c r="N47" s="17"/>
      <c r="O47" s="17"/>
      <c r="P47" s="17"/>
    </row>
    <row r="48" spans="1:16" x14ac:dyDescent="0.25">
      <c r="A48" s="17"/>
      <c r="B48" s="17"/>
      <c r="C48" s="17"/>
      <c r="D48" s="17"/>
      <c r="E48" s="126" t="s">
        <v>231</v>
      </c>
      <c r="F48" s="129">
        <f>SUM(F45:F46)</f>
        <v>0</v>
      </c>
      <c r="G48" s="17"/>
      <c r="H48" s="17"/>
      <c r="I48" s="17"/>
      <c r="J48" s="17"/>
      <c r="K48" s="17"/>
      <c r="L48" s="17"/>
      <c r="M48" s="17"/>
      <c r="N48" s="17"/>
      <c r="O48" s="17"/>
      <c r="P48" s="17"/>
    </row>
    <row r="49" spans="1:16" x14ac:dyDescent="0.25">
      <c r="A49" s="17"/>
      <c r="B49" s="17"/>
      <c r="C49" s="17"/>
      <c r="D49" s="17"/>
      <c r="E49" s="17"/>
      <c r="F49" s="17"/>
      <c r="G49" s="17"/>
      <c r="H49" s="17"/>
      <c r="I49" s="17"/>
      <c r="J49" s="17"/>
      <c r="K49" s="17"/>
      <c r="L49" s="17"/>
      <c r="M49" s="17"/>
      <c r="N49" s="17"/>
      <c r="O49" s="17"/>
      <c r="P49" s="17"/>
    </row>
    <row r="50" spans="1:16" x14ac:dyDescent="0.25">
      <c r="A50" s="17"/>
      <c r="B50" s="1" t="s">
        <v>4</v>
      </c>
      <c r="C50" s="2" t="s">
        <v>5</v>
      </c>
      <c r="D50" s="1" t="s">
        <v>8</v>
      </c>
      <c r="E50" s="17"/>
      <c r="F50" s="17"/>
      <c r="G50" s="17"/>
      <c r="H50" s="17"/>
      <c r="I50" s="17"/>
      <c r="J50" s="17"/>
      <c r="K50" s="17"/>
      <c r="L50" s="17"/>
      <c r="M50" s="17"/>
      <c r="N50" s="17"/>
      <c r="O50" s="17"/>
      <c r="P50" s="17"/>
    </row>
    <row r="51" spans="1:16" x14ac:dyDescent="0.25">
      <c r="A51" s="17"/>
      <c r="B51" s="104" t="s">
        <v>46</v>
      </c>
      <c r="C51" s="4" t="s">
        <v>47</v>
      </c>
      <c r="D51" s="48">
        <v>1</v>
      </c>
      <c r="E51" s="17"/>
      <c r="F51" s="17"/>
      <c r="G51" s="17"/>
      <c r="H51" s="17"/>
      <c r="I51" s="17"/>
      <c r="J51" s="17"/>
      <c r="K51" s="17"/>
      <c r="L51" s="17"/>
      <c r="M51" s="17"/>
      <c r="N51" s="17"/>
      <c r="O51" s="17"/>
      <c r="P51" s="17"/>
    </row>
    <row r="52" spans="1:16" x14ac:dyDescent="0.25">
      <c r="A52" s="17"/>
      <c r="B52" s="17"/>
      <c r="C52" s="17"/>
      <c r="D52" s="17"/>
      <c r="E52" s="17"/>
      <c r="F52" s="17"/>
      <c r="G52" s="17"/>
      <c r="H52" s="17"/>
      <c r="I52" s="17"/>
      <c r="J52" s="17"/>
      <c r="K52" s="17"/>
      <c r="L52" s="17"/>
      <c r="M52" s="17"/>
      <c r="N52" s="17"/>
      <c r="O52" s="17"/>
      <c r="P52" s="17"/>
    </row>
    <row r="53" spans="1:16" x14ac:dyDescent="0.25">
      <c r="A53" s="17"/>
      <c r="B53" s="105" t="s">
        <v>186</v>
      </c>
      <c r="C53" s="106" t="s">
        <v>189</v>
      </c>
      <c r="D53" s="106" t="s">
        <v>97</v>
      </c>
      <c r="E53" s="106" t="s">
        <v>190</v>
      </c>
      <c r="F53" s="107" t="s">
        <v>185</v>
      </c>
      <c r="G53" s="17"/>
      <c r="H53" s="17"/>
      <c r="I53" s="17"/>
      <c r="J53" s="17"/>
      <c r="K53" s="17"/>
      <c r="L53" s="17"/>
      <c r="M53" s="17"/>
      <c r="N53" s="17"/>
      <c r="O53" s="17"/>
      <c r="P53" s="17"/>
    </row>
    <row r="54" spans="1:16" x14ac:dyDescent="0.25">
      <c r="A54" s="17"/>
      <c r="B54" s="119" t="s">
        <v>159</v>
      </c>
      <c r="C54" s="120" t="s">
        <v>160</v>
      </c>
      <c r="D54" s="121">
        <v>1</v>
      </c>
      <c r="E54" s="122" t="s">
        <v>184</v>
      </c>
      <c r="F54" s="118">
        <v>0</v>
      </c>
      <c r="G54" s="17"/>
      <c r="H54" s="17"/>
      <c r="I54" s="17"/>
      <c r="J54" s="17"/>
      <c r="K54" s="17"/>
      <c r="L54" s="17"/>
      <c r="M54" s="17"/>
      <c r="N54" s="17"/>
      <c r="O54" s="17"/>
      <c r="P54" s="17"/>
    </row>
    <row r="55" spans="1:16" x14ac:dyDescent="0.25">
      <c r="A55" s="17"/>
      <c r="B55" s="119"/>
      <c r="C55" s="120" t="s">
        <v>160</v>
      </c>
      <c r="D55" s="121">
        <v>1</v>
      </c>
      <c r="E55" s="122" t="s">
        <v>184</v>
      </c>
      <c r="F55" s="118">
        <v>0</v>
      </c>
      <c r="G55" s="17"/>
      <c r="H55" s="17"/>
      <c r="I55" s="17"/>
      <c r="J55" s="17"/>
      <c r="K55" s="17"/>
      <c r="L55" s="17"/>
      <c r="M55" s="17"/>
      <c r="N55" s="17"/>
      <c r="O55" s="17"/>
      <c r="P55" s="17"/>
    </row>
    <row r="56" spans="1:16" x14ac:dyDescent="0.25">
      <c r="A56" s="17"/>
      <c r="B56" s="123"/>
      <c r="C56" s="120" t="s">
        <v>161</v>
      </c>
      <c r="D56" s="121">
        <v>1</v>
      </c>
      <c r="E56" s="122"/>
      <c r="F56" s="118">
        <v>0</v>
      </c>
      <c r="G56" s="17"/>
      <c r="H56" s="17"/>
      <c r="I56" s="17"/>
      <c r="J56" s="17"/>
      <c r="K56" s="17"/>
      <c r="L56" s="17"/>
      <c r="M56" s="17"/>
      <c r="N56" s="17"/>
      <c r="O56" s="17"/>
      <c r="P56" s="17"/>
    </row>
    <row r="57" spans="1:16" x14ac:dyDescent="0.25">
      <c r="A57" s="17"/>
      <c r="B57" s="17"/>
      <c r="C57" s="120" t="s">
        <v>162</v>
      </c>
      <c r="D57" s="121">
        <v>1</v>
      </c>
      <c r="E57" s="17"/>
      <c r="F57" s="118">
        <v>0</v>
      </c>
      <c r="G57" s="17"/>
      <c r="H57" s="17"/>
      <c r="I57" s="17"/>
      <c r="J57" s="17"/>
      <c r="K57" s="17"/>
      <c r="L57" s="17"/>
      <c r="M57" s="17"/>
      <c r="N57" s="17"/>
      <c r="O57" s="17"/>
      <c r="P57" s="17"/>
    </row>
    <row r="58" spans="1:16" x14ac:dyDescent="0.25">
      <c r="A58" s="17"/>
      <c r="B58" s="17"/>
      <c r="C58" s="120" t="s">
        <v>163</v>
      </c>
      <c r="D58" s="121">
        <v>1</v>
      </c>
      <c r="E58" s="17"/>
      <c r="F58" s="118">
        <v>0</v>
      </c>
      <c r="G58" s="17"/>
      <c r="H58" s="17"/>
      <c r="I58" s="17"/>
      <c r="J58" s="17"/>
      <c r="K58" s="17"/>
      <c r="L58" s="17"/>
      <c r="M58" s="17"/>
      <c r="N58" s="17"/>
      <c r="O58" s="17"/>
      <c r="P58" s="17"/>
    </row>
    <row r="59" spans="1:16" x14ac:dyDescent="0.25">
      <c r="A59" s="17"/>
      <c r="B59" s="17"/>
      <c r="C59" s="120" t="s">
        <v>164</v>
      </c>
      <c r="D59" s="121">
        <v>1</v>
      </c>
      <c r="E59" s="17"/>
      <c r="F59" s="118">
        <v>0</v>
      </c>
      <c r="G59" s="17"/>
      <c r="H59" s="17"/>
      <c r="I59" s="17"/>
      <c r="J59" s="17"/>
      <c r="K59" s="17"/>
      <c r="L59" s="17"/>
      <c r="M59" s="17"/>
      <c r="N59" s="17"/>
      <c r="O59" s="17"/>
      <c r="P59" s="17"/>
    </row>
    <row r="60" spans="1:16" x14ac:dyDescent="0.25">
      <c r="A60" s="17"/>
      <c r="B60" s="17"/>
      <c r="C60" s="120" t="s">
        <v>192</v>
      </c>
      <c r="D60" s="121">
        <v>1</v>
      </c>
      <c r="E60" s="17"/>
      <c r="F60" s="118">
        <v>0</v>
      </c>
      <c r="G60" s="17"/>
      <c r="H60" s="17"/>
      <c r="I60" s="17"/>
      <c r="J60" s="17"/>
      <c r="K60" s="17"/>
      <c r="L60" s="17"/>
      <c r="M60" s="17"/>
      <c r="N60" s="17"/>
      <c r="O60" s="17"/>
      <c r="P60" s="17"/>
    </row>
    <row r="61" spans="1:16" x14ac:dyDescent="0.25">
      <c r="A61" s="17"/>
      <c r="B61" s="17"/>
      <c r="C61" s="120" t="s">
        <v>193</v>
      </c>
      <c r="D61" s="121">
        <v>1</v>
      </c>
      <c r="E61" s="17"/>
      <c r="F61" s="118">
        <v>0</v>
      </c>
      <c r="G61" s="17"/>
      <c r="H61" s="17"/>
      <c r="I61" s="17"/>
      <c r="J61" s="17"/>
      <c r="K61" s="17"/>
      <c r="L61" s="17"/>
      <c r="M61" s="17"/>
      <c r="N61" s="17"/>
      <c r="O61" s="17"/>
      <c r="P61" s="17"/>
    </row>
    <row r="62" spans="1:16" x14ac:dyDescent="0.25">
      <c r="A62" s="17"/>
      <c r="B62" s="17"/>
      <c r="C62" s="120" t="s">
        <v>232</v>
      </c>
      <c r="D62" s="121">
        <v>1</v>
      </c>
      <c r="E62" s="17" t="s">
        <v>234</v>
      </c>
      <c r="F62" s="118">
        <v>0</v>
      </c>
      <c r="G62" s="17"/>
      <c r="H62" s="17"/>
      <c r="I62" s="17"/>
      <c r="J62" s="17"/>
      <c r="K62" s="17"/>
      <c r="L62" s="17"/>
      <c r="M62" s="17"/>
      <c r="N62" s="17"/>
      <c r="O62" s="17"/>
      <c r="P62" s="17"/>
    </row>
    <row r="63" spans="1:16" x14ac:dyDescent="0.25">
      <c r="A63" s="17"/>
      <c r="B63" s="119" t="s">
        <v>165</v>
      </c>
      <c r="C63" s="120" t="s">
        <v>166</v>
      </c>
      <c r="D63" s="121">
        <v>1</v>
      </c>
      <c r="E63" s="17" t="s">
        <v>167</v>
      </c>
      <c r="F63" s="118">
        <v>0</v>
      </c>
      <c r="G63" s="17"/>
      <c r="H63" s="17"/>
      <c r="I63" s="17"/>
      <c r="J63" s="17"/>
      <c r="K63" s="17"/>
      <c r="L63" s="17"/>
      <c r="M63" s="17"/>
      <c r="N63" s="17"/>
      <c r="O63" s="17"/>
      <c r="P63" s="17"/>
    </row>
    <row r="64" spans="1:16" x14ac:dyDescent="0.25">
      <c r="A64" s="17"/>
      <c r="B64" s="17"/>
      <c r="C64" s="120" t="s">
        <v>168</v>
      </c>
      <c r="D64" s="121">
        <v>1</v>
      </c>
      <c r="E64" s="17"/>
      <c r="F64" s="118">
        <v>0</v>
      </c>
      <c r="G64" s="17"/>
      <c r="H64" s="17"/>
      <c r="I64" s="17"/>
      <c r="J64" s="17"/>
      <c r="K64" s="17"/>
      <c r="L64" s="17"/>
      <c r="M64" s="17"/>
      <c r="N64" s="17"/>
      <c r="O64" s="17"/>
      <c r="P64" s="17"/>
    </row>
    <row r="65" spans="1:16" x14ac:dyDescent="0.25">
      <c r="A65" s="17"/>
      <c r="B65" s="17"/>
      <c r="C65" s="120" t="s">
        <v>169</v>
      </c>
      <c r="D65" s="121">
        <v>1</v>
      </c>
      <c r="E65" s="17"/>
      <c r="F65" s="118">
        <v>0</v>
      </c>
      <c r="G65" s="17"/>
      <c r="H65" s="17"/>
      <c r="I65" s="17"/>
      <c r="J65" s="17"/>
      <c r="K65" s="17"/>
      <c r="L65" s="17"/>
      <c r="M65" s="17"/>
      <c r="N65" s="17"/>
      <c r="O65" s="17"/>
      <c r="P65" s="17"/>
    </row>
    <row r="66" spans="1:16" x14ac:dyDescent="0.25">
      <c r="A66" s="17"/>
      <c r="B66" s="119" t="s">
        <v>170</v>
      </c>
      <c r="C66" s="120" t="s">
        <v>171</v>
      </c>
      <c r="D66" s="121">
        <v>1</v>
      </c>
      <c r="E66" s="17" t="s">
        <v>172</v>
      </c>
      <c r="F66" s="118">
        <v>0</v>
      </c>
      <c r="G66" s="17"/>
      <c r="H66" s="17"/>
      <c r="I66" s="17"/>
      <c r="J66" s="17"/>
      <c r="K66" s="17"/>
      <c r="L66" s="17"/>
      <c r="M66" s="17"/>
      <c r="N66" s="17"/>
      <c r="O66" s="17"/>
      <c r="P66" s="17"/>
    </row>
    <row r="67" spans="1:16" x14ac:dyDescent="0.25">
      <c r="A67" s="17"/>
      <c r="B67" s="17"/>
      <c r="C67" s="120" t="s">
        <v>173</v>
      </c>
      <c r="D67" s="121">
        <v>1</v>
      </c>
      <c r="E67" s="17" t="s">
        <v>210</v>
      </c>
      <c r="F67" s="118">
        <v>0</v>
      </c>
      <c r="G67" s="17"/>
      <c r="H67" s="17"/>
      <c r="I67" s="17"/>
      <c r="J67" s="17"/>
      <c r="K67" s="17"/>
      <c r="L67" s="17"/>
      <c r="M67" s="17"/>
      <c r="N67" s="17"/>
      <c r="O67" s="17"/>
      <c r="P67" s="17"/>
    </row>
    <row r="68" spans="1:16" x14ac:dyDescent="0.25">
      <c r="A68" s="17"/>
      <c r="B68" s="17"/>
      <c r="C68" s="120" t="s">
        <v>233</v>
      </c>
      <c r="D68" s="121">
        <v>1</v>
      </c>
      <c r="E68" s="17"/>
      <c r="F68" s="118">
        <v>0</v>
      </c>
      <c r="G68" s="17"/>
      <c r="H68" s="17"/>
      <c r="I68" s="17"/>
      <c r="J68" s="17"/>
      <c r="K68" s="17"/>
      <c r="L68" s="17"/>
      <c r="M68" s="17"/>
      <c r="N68" s="17"/>
      <c r="O68" s="17"/>
      <c r="P68" s="17"/>
    </row>
    <row r="69" spans="1:16" x14ac:dyDescent="0.25">
      <c r="A69" s="17"/>
      <c r="B69" s="119" t="s">
        <v>175</v>
      </c>
      <c r="C69" s="120" t="s">
        <v>195</v>
      </c>
      <c r="D69" s="121">
        <v>1</v>
      </c>
      <c r="E69" s="17" t="s">
        <v>221</v>
      </c>
      <c r="F69" s="118">
        <v>0</v>
      </c>
      <c r="G69" s="17"/>
      <c r="H69" s="17"/>
      <c r="I69" s="17"/>
      <c r="J69" s="17"/>
      <c r="K69" s="17"/>
      <c r="L69" s="17"/>
      <c r="M69" s="17"/>
      <c r="N69" s="17"/>
      <c r="O69" s="17"/>
      <c r="P69" s="17"/>
    </row>
    <row r="70" spans="1:16" x14ac:dyDescent="0.25">
      <c r="A70" s="17"/>
      <c r="B70" s="17"/>
      <c r="C70" s="120" t="s">
        <v>197</v>
      </c>
      <c r="D70" s="121">
        <v>1</v>
      </c>
      <c r="E70" s="17"/>
      <c r="F70" s="118">
        <v>0</v>
      </c>
      <c r="G70" s="17"/>
      <c r="H70" s="17"/>
      <c r="I70" s="17"/>
      <c r="J70" s="17"/>
      <c r="K70" s="17"/>
      <c r="L70" s="17"/>
      <c r="M70" s="17"/>
      <c r="N70" s="17"/>
      <c r="O70" s="17"/>
      <c r="P70" s="17"/>
    </row>
    <row r="71" spans="1:16" x14ac:dyDescent="0.25">
      <c r="A71" s="17"/>
      <c r="B71" s="119" t="s">
        <v>177</v>
      </c>
      <c r="C71" s="120" t="s">
        <v>178</v>
      </c>
      <c r="D71" s="121">
        <v>1</v>
      </c>
      <c r="E71" s="17"/>
      <c r="F71" s="118">
        <v>0</v>
      </c>
      <c r="G71" s="17"/>
      <c r="H71" s="17"/>
      <c r="I71" s="17"/>
      <c r="J71" s="17"/>
      <c r="K71" s="17"/>
      <c r="L71" s="17"/>
      <c r="M71" s="17"/>
      <c r="N71" s="17"/>
      <c r="O71" s="17"/>
      <c r="P71" s="17"/>
    </row>
    <row r="72" spans="1:16" x14ac:dyDescent="0.25">
      <c r="A72" s="17"/>
      <c r="B72" s="17"/>
      <c r="C72" s="120" t="s">
        <v>198</v>
      </c>
      <c r="D72" s="121">
        <v>1</v>
      </c>
      <c r="E72" s="17"/>
      <c r="F72" s="118">
        <v>0</v>
      </c>
      <c r="G72" s="17"/>
      <c r="H72" s="17"/>
      <c r="I72" s="17"/>
      <c r="J72" s="17"/>
      <c r="K72" s="17"/>
      <c r="L72" s="17"/>
      <c r="M72" s="17"/>
      <c r="N72" s="17"/>
      <c r="O72" s="17"/>
      <c r="P72" s="17"/>
    </row>
    <row r="73" spans="1:16" x14ac:dyDescent="0.25">
      <c r="A73" s="17"/>
      <c r="B73" s="17"/>
      <c r="C73" s="120" t="s">
        <v>179</v>
      </c>
      <c r="D73" s="121">
        <v>3</v>
      </c>
      <c r="E73" s="17" t="s">
        <v>180</v>
      </c>
      <c r="F73" s="118">
        <v>0</v>
      </c>
      <c r="G73" s="17"/>
      <c r="H73" s="17"/>
      <c r="I73" s="17"/>
      <c r="J73" s="17"/>
      <c r="K73" s="17"/>
      <c r="L73" s="17"/>
      <c r="M73" s="17"/>
      <c r="N73" s="17"/>
      <c r="O73" s="17"/>
      <c r="P73" s="17"/>
    </row>
    <row r="74" spans="1:16" x14ac:dyDescent="0.25">
      <c r="A74" s="17"/>
      <c r="B74" s="17"/>
      <c r="C74" s="120" t="s">
        <v>181</v>
      </c>
      <c r="D74" s="121">
        <v>6</v>
      </c>
      <c r="E74" s="17"/>
      <c r="F74" s="118">
        <v>0</v>
      </c>
      <c r="G74" s="17"/>
      <c r="H74" s="17"/>
      <c r="I74" s="17"/>
      <c r="J74" s="17"/>
      <c r="K74" s="17"/>
      <c r="L74" s="17"/>
      <c r="M74" s="17"/>
      <c r="N74" s="17"/>
      <c r="O74" s="17"/>
      <c r="P74" s="17"/>
    </row>
    <row r="75" spans="1:16" x14ac:dyDescent="0.25">
      <c r="A75" s="17"/>
      <c r="B75" s="17"/>
      <c r="C75" s="120" t="s">
        <v>182</v>
      </c>
      <c r="D75" s="121">
        <v>1</v>
      </c>
      <c r="E75" s="17"/>
      <c r="F75" s="118">
        <v>0</v>
      </c>
      <c r="G75" s="17"/>
      <c r="H75" s="17"/>
      <c r="I75" s="17"/>
      <c r="J75" s="17"/>
      <c r="K75" s="17"/>
      <c r="L75" s="17"/>
      <c r="M75" s="17"/>
      <c r="N75" s="17"/>
      <c r="O75" s="17"/>
      <c r="P75" s="17"/>
    </row>
    <row r="76" spans="1:16" x14ac:dyDescent="0.25">
      <c r="A76" s="17"/>
      <c r="B76" s="17"/>
      <c r="C76" s="120" t="s">
        <v>183</v>
      </c>
      <c r="D76" s="121">
        <v>25</v>
      </c>
      <c r="E76" s="17"/>
      <c r="F76" s="118">
        <v>0</v>
      </c>
      <c r="G76" s="17"/>
      <c r="H76" s="17"/>
      <c r="I76" s="17"/>
      <c r="J76" s="17"/>
      <c r="K76" s="17"/>
      <c r="L76" s="17"/>
      <c r="M76" s="17"/>
      <c r="N76" s="17"/>
      <c r="O76" s="17"/>
      <c r="P76" s="17"/>
    </row>
    <row r="77" spans="1:16" x14ac:dyDescent="0.25">
      <c r="A77" s="17"/>
      <c r="B77" s="17"/>
      <c r="C77" s="17"/>
      <c r="D77" s="17"/>
      <c r="E77" s="17"/>
      <c r="F77" s="17"/>
      <c r="G77" s="17"/>
      <c r="H77" s="17"/>
      <c r="I77" s="17"/>
      <c r="J77" s="17"/>
      <c r="K77" s="17"/>
      <c r="L77" s="17"/>
      <c r="M77" s="17"/>
      <c r="N77" s="17"/>
      <c r="O77" s="17"/>
      <c r="P77" s="17"/>
    </row>
    <row r="78" spans="1:16" x14ac:dyDescent="0.25">
      <c r="A78" s="17"/>
      <c r="B78" s="17"/>
      <c r="C78" s="17"/>
      <c r="D78" s="17"/>
      <c r="E78" s="126" t="s">
        <v>235</v>
      </c>
      <c r="F78" s="129">
        <f>SUM(F54:F76)</f>
        <v>0</v>
      </c>
      <c r="G78" s="17"/>
      <c r="H78" s="17"/>
      <c r="I78" s="17"/>
      <c r="J78" s="17"/>
      <c r="K78" s="17"/>
      <c r="L78" s="17"/>
      <c r="M78" s="17"/>
      <c r="N78" s="17"/>
      <c r="O78" s="17"/>
      <c r="P78" s="17"/>
    </row>
    <row r="79" spans="1:16" x14ac:dyDescent="0.25">
      <c r="A79" s="17"/>
      <c r="B79" s="17"/>
      <c r="C79" s="17"/>
      <c r="D79" s="17"/>
      <c r="E79" s="17"/>
      <c r="F79" s="17"/>
      <c r="G79" s="17"/>
      <c r="H79" s="17"/>
      <c r="I79" s="17"/>
      <c r="J79" s="17"/>
      <c r="K79" s="17"/>
      <c r="L79" s="17"/>
      <c r="M79" s="17"/>
      <c r="N79" s="17"/>
      <c r="O79" s="17"/>
      <c r="P79" s="17"/>
    </row>
    <row r="80" spans="1:16" x14ac:dyDescent="0.25">
      <c r="A80" s="17"/>
      <c r="B80" s="1" t="s">
        <v>4</v>
      </c>
      <c r="C80" s="2" t="s">
        <v>5</v>
      </c>
      <c r="D80" s="1" t="s">
        <v>8</v>
      </c>
      <c r="E80" s="17"/>
      <c r="F80" s="17"/>
      <c r="G80" s="17"/>
      <c r="H80" s="17"/>
      <c r="I80" s="17"/>
      <c r="J80" s="17"/>
      <c r="K80" s="17"/>
      <c r="L80" s="17"/>
      <c r="M80" s="17"/>
      <c r="N80" s="17"/>
      <c r="O80" s="17"/>
      <c r="P80" s="17"/>
    </row>
    <row r="81" spans="1:16" x14ac:dyDescent="0.25">
      <c r="A81" s="17"/>
      <c r="B81" s="104" t="s">
        <v>48</v>
      </c>
      <c r="C81" s="4" t="s">
        <v>47</v>
      </c>
      <c r="D81" s="48">
        <v>2</v>
      </c>
      <c r="E81" s="17"/>
      <c r="F81" s="17"/>
      <c r="G81" s="17"/>
      <c r="H81" s="17"/>
      <c r="I81" s="17"/>
      <c r="J81" s="17"/>
      <c r="K81" s="17"/>
      <c r="L81" s="17"/>
      <c r="M81" s="17"/>
      <c r="N81" s="17"/>
      <c r="O81" s="17"/>
      <c r="P81" s="17"/>
    </row>
    <row r="82" spans="1:16" x14ac:dyDescent="0.25">
      <c r="A82" s="17"/>
      <c r="B82" s="17"/>
      <c r="C82" s="17"/>
      <c r="D82" s="17"/>
      <c r="E82" s="17"/>
      <c r="F82" s="17"/>
      <c r="G82" s="17"/>
      <c r="H82" s="17"/>
      <c r="I82" s="17"/>
      <c r="J82" s="17"/>
      <c r="K82" s="17"/>
      <c r="L82" s="17"/>
      <c r="M82" s="17"/>
      <c r="N82" s="17"/>
      <c r="O82" s="17"/>
      <c r="P82" s="17"/>
    </row>
    <row r="83" spans="1:16" x14ac:dyDescent="0.25">
      <c r="A83" s="17"/>
      <c r="B83" s="105" t="s">
        <v>186</v>
      </c>
      <c r="C83" s="106" t="s">
        <v>189</v>
      </c>
      <c r="D83" s="106" t="s">
        <v>97</v>
      </c>
      <c r="E83" s="106" t="s">
        <v>190</v>
      </c>
      <c r="F83" s="107" t="s">
        <v>185</v>
      </c>
      <c r="G83" s="17"/>
      <c r="H83" s="17"/>
      <c r="I83" s="17"/>
      <c r="J83" s="17"/>
      <c r="K83" s="17"/>
      <c r="L83" s="17"/>
      <c r="M83" s="17"/>
      <c r="N83" s="17"/>
      <c r="O83" s="17"/>
      <c r="P83" s="17"/>
    </row>
    <row r="84" spans="1:16" x14ac:dyDescent="0.25">
      <c r="A84" s="17"/>
      <c r="B84" s="119" t="s">
        <v>159</v>
      </c>
      <c r="C84" s="120" t="s">
        <v>237</v>
      </c>
      <c r="D84" s="38">
        <v>1</v>
      </c>
      <c r="E84" s="122"/>
      <c r="F84" s="118">
        <v>0</v>
      </c>
      <c r="G84" s="17"/>
      <c r="H84" s="17"/>
      <c r="I84" s="17"/>
      <c r="J84" s="17"/>
      <c r="K84" s="17"/>
      <c r="L84" s="17"/>
      <c r="M84" s="17"/>
      <c r="N84" s="17"/>
      <c r="O84" s="17"/>
      <c r="P84" s="17"/>
    </row>
    <row r="85" spans="1:16" x14ac:dyDescent="0.25">
      <c r="A85" s="17"/>
      <c r="B85" s="119"/>
      <c r="C85" s="120" t="s">
        <v>169</v>
      </c>
      <c r="D85" s="38">
        <v>2</v>
      </c>
      <c r="E85" s="122" t="s">
        <v>238</v>
      </c>
      <c r="F85" s="118">
        <v>0</v>
      </c>
      <c r="G85" s="17"/>
      <c r="H85" s="17"/>
      <c r="I85" s="17"/>
      <c r="J85" s="17"/>
      <c r="K85" s="17"/>
      <c r="L85" s="17"/>
      <c r="M85" s="17"/>
      <c r="N85" s="17"/>
      <c r="O85" s="17"/>
      <c r="P85" s="17"/>
    </row>
    <row r="86" spans="1:16" x14ac:dyDescent="0.25">
      <c r="A86" s="17"/>
      <c r="B86" s="123" t="s">
        <v>170</v>
      </c>
      <c r="C86" s="120" t="s">
        <v>171</v>
      </c>
      <c r="D86" s="38">
        <v>1</v>
      </c>
      <c r="E86" s="122" t="s">
        <v>172</v>
      </c>
      <c r="F86" s="118">
        <v>0</v>
      </c>
      <c r="G86" s="17"/>
      <c r="H86" s="17"/>
      <c r="I86" s="17"/>
      <c r="J86" s="17"/>
      <c r="K86" s="17"/>
      <c r="L86" s="17"/>
      <c r="M86" s="17"/>
      <c r="N86" s="17"/>
      <c r="O86" s="17"/>
      <c r="P86" s="17"/>
    </row>
    <row r="87" spans="1:16" x14ac:dyDescent="0.25">
      <c r="A87" s="17"/>
      <c r="B87" s="17"/>
      <c r="C87" s="120" t="s">
        <v>173</v>
      </c>
      <c r="D87" s="38">
        <v>1</v>
      </c>
      <c r="E87" s="17" t="s">
        <v>210</v>
      </c>
      <c r="F87" s="118">
        <v>0</v>
      </c>
      <c r="G87" s="17"/>
      <c r="H87" s="17"/>
      <c r="I87" s="17"/>
      <c r="J87" s="17"/>
      <c r="K87" s="17"/>
      <c r="L87" s="17"/>
      <c r="M87" s="17"/>
      <c r="N87" s="17"/>
      <c r="O87" s="17"/>
      <c r="P87" s="17"/>
    </row>
    <row r="88" spans="1:16" x14ac:dyDescent="0.25">
      <c r="A88" s="17"/>
      <c r="B88" s="17"/>
      <c r="C88" s="120" t="s">
        <v>233</v>
      </c>
      <c r="D88" s="38">
        <v>1</v>
      </c>
      <c r="E88" s="17"/>
      <c r="F88" s="118">
        <v>0</v>
      </c>
      <c r="G88" s="17"/>
      <c r="H88" s="17"/>
      <c r="I88" s="17"/>
      <c r="J88" s="17"/>
      <c r="K88" s="17"/>
      <c r="L88" s="17"/>
      <c r="M88" s="17"/>
      <c r="N88" s="17"/>
      <c r="O88" s="17"/>
      <c r="P88" s="17"/>
    </row>
    <row r="89" spans="1:16" x14ac:dyDescent="0.25">
      <c r="A89" s="17"/>
      <c r="B89" s="123" t="s">
        <v>175</v>
      </c>
      <c r="C89" s="120" t="s">
        <v>195</v>
      </c>
      <c r="D89" s="38">
        <v>1</v>
      </c>
      <c r="E89" s="17" t="s">
        <v>221</v>
      </c>
      <c r="F89" s="118">
        <v>0</v>
      </c>
      <c r="G89" s="17"/>
      <c r="H89" s="17"/>
      <c r="I89" s="17"/>
      <c r="J89" s="17"/>
      <c r="K89" s="17"/>
      <c r="L89" s="17"/>
      <c r="M89" s="17"/>
      <c r="N89" s="17"/>
      <c r="O89" s="17"/>
      <c r="P89" s="17"/>
    </row>
    <row r="90" spans="1:16" x14ac:dyDescent="0.25">
      <c r="A90" s="17"/>
      <c r="B90" s="123" t="s">
        <v>177</v>
      </c>
      <c r="C90" s="120" t="s">
        <v>178</v>
      </c>
      <c r="D90" s="38">
        <v>1</v>
      </c>
      <c r="E90" s="17"/>
      <c r="F90" s="118">
        <v>0</v>
      </c>
      <c r="G90" s="17"/>
      <c r="H90" s="17"/>
      <c r="I90" s="17"/>
      <c r="J90" s="17"/>
      <c r="K90" s="17"/>
      <c r="L90" s="17"/>
      <c r="M90" s="17"/>
      <c r="N90" s="17"/>
      <c r="O90" s="17"/>
      <c r="P90" s="17"/>
    </row>
    <row r="91" spans="1:16" x14ac:dyDescent="0.25">
      <c r="A91" s="17"/>
      <c r="B91" s="17"/>
      <c r="C91" s="120" t="s">
        <v>198</v>
      </c>
      <c r="D91" s="38">
        <v>1</v>
      </c>
      <c r="E91" s="17"/>
      <c r="F91" s="118">
        <v>0</v>
      </c>
      <c r="G91" s="17"/>
      <c r="H91" s="17"/>
      <c r="I91" s="17"/>
      <c r="J91" s="17"/>
      <c r="K91" s="17"/>
      <c r="L91" s="17"/>
      <c r="M91" s="17"/>
      <c r="N91" s="17"/>
      <c r="O91" s="17"/>
      <c r="P91" s="17"/>
    </row>
    <row r="92" spans="1:16" x14ac:dyDescent="0.25">
      <c r="A92" s="17"/>
      <c r="B92" s="17"/>
      <c r="C92" s="120" t="s">
        <v>179</v>
      </c>
      <c r="D92" s="38">
        <v>3</v>
      </c>
      <c r="E92" s="17" t="s">
        <v>180</v>
      </c>
      <c r="F92" s="118">
        <v>0</v>
      </c>
      <c r="G92" s="17"/>
      <c r="H92" s="17"/>
      <c r="I92" s="17"/>
      <c r="J92" s="17"/>
      <c r="K92" s="17"/>
      <c r="L92" s="17"/>
      <c r="M92" s="17"/>
      <c r="N92" s="17"/>
      <c r="O92" s="17"/>
      <c r="P92" s="17"/>
    </row>
    <row r="93" spans="1:16" x14ac:dyDescent="0.25">
      <c r="A93" s="17"/>
      <c r="B93" s="17"/>
      <c r="C93" s="120" t="s">
        <v>181</v>
      </c>
      <c r="D93" s="38">
        <v>6</v>
      </c>
      <c r="E93" s="17"/>
      <c r="F93" s="118">
        <v>0</v>
      </c>
      <c r="G93" s="17"/>
      <c r="H93" s="17"/>
      <c r="I93" s="17"/>
      <c r="J93" s="17"/>
      <c r="K93" s="17"/>
      <c r="L93" s="17"/>
      <c r="M93" s="17"/>
      <c r="N93" s="17"/>
      <c r="O93" s="17"/>
      <c r="P93" s="17"/>
    </row>
    <row r="94" spans="1:16" x14ac:dyDescent="0.25">
      <c r="A94" s="17"/>
      <c r="B94" s="17"/>
      <c r="C94" s="120" t="s">
        <v>182</v>
      </c>
      <c r="D94" s="38"/>
      <c r="E94" s="17"/>
      <c r="F94" s="118">
        <v>0</v>
      </c>
      <c r="G94" s="17"/>
      <c r="H94" s="17"/>
      <c r="I94" s="17"/>
      <c r="J94" s="17"/>
      <c r="K94" s="17"/>
      <c r="L94" s="17"/>
      <c r="M94" s="17"/>
      <c r="N94" s="17"/>
      <c r="O94" s="17"/>
      <c r="P94" s="17"/>
    </row>
    <row r="95" spans="1:16" x14ac:dyDescent="0.25">
      <c r="A95" s="17"/>
      <c r="B95" s="17"/>
      <c r="C95" s="120" t="s">
        <v>183</v>
      </c>
      <c r="D95" s="38">
        <v>28</v>
      </c>
      <c r="E95" s="17"/>
      <c r="F95" s="118">
        <v>0</v>
      </c>
      <c r="G95" s="17"/>
      <c r="H95" s="17"/>
      <c r="I95" s="17"/>
      <c r="J95" s="17"/>
      <c r="K95" s="17"/>
      <c r="L95" s="17"/>
      <c r="M95" s="17"/>
      <c r="N95" s="17"/>
      <c r="O95" s="17"/>
      <c r="P95" s="17"/>
    </row>
    <row r="96" spans="1:16" x14ac:dyDescent="0.25">
      <c r="A96" s="17"/>
      <c r="B96" s="17"/>
      <c r="C96" s="17"/>
      <c r="D96" s="17"/>
      <c r="E96" s="17"/>
      <c r="F96" s="17"/>
      <c r="G96" s="17"/>
      <c r="H96" s="17"/>
      <c r="I96" s="17"/>
      <c r="J96" s="17"/>
      <c r="K96" s="17"/>
      <c r="L96" s="17"/>
      <c r="M96" s="17"/>
      <c r="N96" s="17"/>
      <c r="O96" s="17"/>
      <c r="P96" s="17"/>
    </row>
    <row r="97" spans="1:16" x14ac:dyDescent="0.25">
      <c r="A97" s="17"/>
      <c r="B97" s="17"/>
      <c r="C97" s="17"/>
      <c r="D97" s="17"/>
      <c r="E97" s="126" t="s">
        <v>236</v>
      </c>
      <c r="F97" s="129">
        <f>SUM(F84:F95)</f>
        <v>0</v>
      </c>
      <c r="G97" s="17"/>
      <c r="H97" s="17"/>
      <c r="I97" s="17"/>
      <c r="J97" s="17"/>
      <c r="K97" s="17"/>
      <c r="L97" s="17"/>
      <c r="M97" s="17"/>
      <c r="N97" s="17"/>
      <c r="O97" s="17"/>
      <c r="P97" s="17"/>
    </row>
    <row r="98" spans="1:16" x14ac:dyDescent="0.25">
      <c r="A98" s="17"/>
      <c r="B98" s="17"/>
      <c r="C98" s="17"/>
      <c r="D98" s="17"/>
      <c r="E98" s="17"/>
      <c r="F98" s="17"/>
      <c r="G98" s="17"/>
      <c r="H98" s="17"/>
      <c r="I98" s="17"/>
      <c r="J98" s="17"/>
      <c r="K98" s="17"/>
      <c r="L98" s="17"/>
      <c r="M98" s="17"/>
      <c r="N98" s="17"/>
      <c r="O98" s="17"/>
      <c r="P98" s="17"/>
    </row>
    <row r="99" spans="1:16" x14ac:dyDescent="0.25">
      <c r="A99" s="17"/>
      <c r="B99" s="17"/>
      <c r="C99" s="17"/>
      <c r="D99" s="17"/>
      <c r="E99" s="17"/>
      <c r="F99" s="17"/>
      <c r="G99" s="17"/>
      <c r="H99" s="17"/>
      <c r="I99" s="17"/>
      <c r="J99" s="17"/>
      <c r="K99" s="17"/>
      <c r="L99" s="17"/>
      <c r="M99" s="17"/>
      <c r="N99" s="17"/>
      <c r="O99" s="17"/>
      <c r="P99" s="17"/>
    </row>
    <row r="100" spans="1:16" x14ac:dyDescent="0.25">
      <c r="A100" s="17"/>
      <c r="B100" s="17"/>
      <c r="C100" s="17"/>
      <c r="D100" s="17"/>
      <c r="E100" s="17"/>
      <c r="F100" s="17"/>
      <c r="G100" s="17"/>
      <c r="H100" s="17"/>
      <c r="I100" s="17"/>
      <c r="J100" s="17"/>
      <c r="K100" s="17"/>
      <c r="L100" s="17"/>
      <c r="M100" s="17"/>
      <c r="N100" s="17"/>
      <c r="O100" s="17"/>
      <c r="P100" s="17"/>
    </row>
    <row r="101" spans="1:16" x14ac:dyDescent="0.25">
      <c r="A101" s="17"/>
      <c r="B101" s="41" t="s">
        <v>92</v>
      </c>
      <c r="C101" s="41"/>
      <c r="D101" s="41"/>
      <c r="E101" s="41"/>
      <c r="F101" s="12"/>
      <c r="G101" s="12"/>
      <c r="H101" s="12"/>
      <c r="I101" s="12"/>
      <c r="J101" s="12"/>
      <c r="K101" s="12"/>
      <c r="L101" s="17"/>
      <c r="M101" s="17"/>
      <c r="N101" s="17"/>
      <c r="O101" s="17"/>
      <c r="P101" s="17"/>
    </row>
    <row r="102" spans="1:16" x14ac:dyDescent="0.25">
      <c r="A102" s="17"/>
      <c r="B102" s="41" t="s">
        <v>93</v>
      </c>
      <c r="C102" s="41"/>
      <c r="D102" s="41"/>
      <c r="E102" s="41"/>
      <c r="F102" s="13"/>
      <c r="G102" s="12"/>
      <c r="H102" s="12"/>
      <c r="I102" s="12"/>
      <c r="J102" s="12"/>
      <c r="K102" s="12"/>
      <c r="L102" s="17"/>
      <c r="M102" s="17"/>
      <c r="N102" s="17"/>
      <c r="O102" s="17"/>
      <c r="P102" s="17"/>
    </row>
    <row r="103" spans="1:16" x14ac:dyDescent="0.25">
      <c r="A103" s="17"/>
      <c r="B103" s="127" t="s">
        <v>256</v>
      </c>
      <c r="C103" s="34"/>
      <c r="D103" s="35"/>
      <c r="E103" s="35"/>
      <c r="F103" s="34"/>
      <c r="G103" s="12"/>
      <c r="H103" s="12"/>
      <c r="I103" s="12"/>
      <c r="J103" s="12"/>
      <c r="K103" s="12"/>
      <c r="L103" s="17"/>
      <c r="M103" s="17"/>
      <c r="N103" s="17"/>
      <c r="O103" s="17"/>
      <c r="P103" s="17"/>
    </row>
    <row r="104" spans="1:16" x14ac:dyDescent="0.25">
      <c r="A104" s="17"/>
      <c r="B104" s="17"/>
      <c r="C104" s="17"/>
      <c r="D104" s="17"/>
      <c r="E104" s="17"/>
      <c r="F104" s="17"/>
      <c r="G104" s="17"/>
      <c r="H104" s="17"/>
      <c r="I104" s="17"/>
      <c r="J104" s="17"/>
      <c r="K104" s="17"/>
      <c r="L104" s="17"/>
      <c r="M104" s="17"/>
      <c r="N104" s="17"/>
      <c r="O104" s="17"/>
      <c r="P104" s="17"/>
    </row>
    <row r="105" spans="1:16" x14ac:dyDescent="0.25">
      <c r="A105" s="17"/>
      <c r="B105" s="17"/>
      <c r="C105" s="17"/>
      <c r="D105" s="17"/>
      <c r="E105" s="17"/>
      <c r="F105" s="17"/>
      <c r="G105" s="17"/>
      <c r="H105" s="17"/>
      <c r="I105" s="17"/>
      <c r="J105" s="17"/>
      <c r="K105" s="17"/>
      <c r="L105" s="17"/>
      <c r="M105" s="17"/>
      <c r="N105" s="17"/>
      <c r="O105" s="17"/>
      <c r="P105" s="17"/>
    </row>
    <row r="106" spans="1:16" x14ac:dyDescent="0.25">
      <c r="A106" s="17"/>
      <c r="B106" s="17"/>
      <c r="C106" s="17"/>
      <c r="D106" s="17"/>
      <c r="E106" s="17"/>
      <c r="F106" s="17"/>
      <c r="G106" s="17"/>
      <c r="H106" s="17"/>
      <c r="I106" s="17"/>
      <c r="J106" s="17"/>
      <c r="K106" s="17"/>
      <c r="L106" s="17"/>
      <c r="M106" s="17"/>
      <c r="N106" s="17"/>
      <c r="O106" s="17"/>
      <c r="P106" s="17"/>
    </row>
  </sheetData>
  <sheetProtection algorithmName="SHA-512" hashValue="t8AyJbzdtISu1+J+vT+NqhmpSGfjrwJxbrkqU6oM9TOw4h/kqr2pWSt1BO/qTWRb4PfY0pcdf0VSQKht8dSvQw==" saltValue="o1DXTOnFyAUqtWczKCvEWw==" spinCount="100000" sheet="1" objects="1" scenarios="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election activeCell="F37" sqref="F37"/>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0" width="9.140625" style="56"/>
    <col min="11" max="11" width="11.140625" style="56" customWidth="1"/>
    <col min="12" max="16384" width="9.140625" style="56"/>
  </cols>
  <sheetData>
    <row r="1" spans="1:17" x14ac:dyDescent="0.25">
      <c r="A1" s="17"/>
      <c r="B1" s="17"/>
      <c r="C1" s="17"/>
      <c r="D1" s="17"/>
      <c r="E1" s="17"/>
      <c r="F1" s="17"/>
      <c r="G1" s="17"/>
      <c r="H1" s="17"/>
      <c r="I1" s="17"/>
      <c r="J1" s="17"/>
      <c r="K1" s="17"/>
      <c r="L1" s="17"/>
      <c r="M1" s="17"/>
      <c r="N1" s="17"/>
      <c r="O1" s="17"/>
      <c r="P1" s="17"/>
      <c r="Q1" s="17"/>
    </row>
    <row r="2" spans="1:17" x14ac:dyDescent="0.25">
      <c r="A2" s="17"/>
      <c r="B2" s="17"/>
      <c r="C2" s="17"/>
      <c r="D2" s="17"/>
      <c r="E2" s="17"/>
      <c r="F2" s="17"/>
      <c r="G2" s="17"/>
      <c r="H2" s="17"/>
      <c r="I2" s="17"/>
      <c r="J2" s="17"/>
      <c r="K2" s="17"/>
      <c r="L2" s="17"/>
      <c r="M2" s="17"/>
      <c r="N2" s="17"/>
      <c r="O2" s="17"/>
      <c r="P2" s="17"/>
      <c r="Q2" s="17"/>
    </row>
    <row r="3" spans="1:17" ht="18.75" x14ac:dyDescent="0.3">
      <c r="A3" s="17"/>
      <c r="B3" s="18" t="s">
        <v>158</v>
      </c>
      <c r="C3" s="18"/>
      <c r="D3" s="18"/>
      <c r="E3" s="18"/>
      <c r="F3" s="18"/>
      <c r="G3" s="17"/>
      <c r="H3" s="17"/>
      <c r="I3" s="17"/>
      <c r="J3" s="17"/>
      <c r="K3" s="17"/>
      <c r="L3" s="17"/>
      <c r="M3" s="17"/>
      <c r="N3" s="17"/>
      <c r="O3" s="17"/>
      <c r="P3" s="17"/>
      <c r="Q3" s="17"/>
    </row>
    <row r="4" spans="1:17" x14ac:dyDescent="0.25">
      <c r="A4" s="17"/>
      <c r="B4" s="17"/>
      <c r="C4" s="17"/>
      <c r="D4" s="17"/>
      <c r="E4" s="17"/>
      <c r="F4" s="17"/>
      <c r="G4" s="17"/>
      <c r="H4" s="17"/>
      <c r="I4" s="17"/>
      <c r="J4" s="17"/>
      <c r="K4" s="17"/>
      <c r="L4" s="17"/>
      <c r="M4" s="17"/>
      <c r="N4" s="17"/>
      <c r="O4" s="17"/>
      <c r="P4" s="17"/>
      <c r="Q4" s="17"/>
    </row>
    <row r="5" spans="1:17" x14ac:dyDescent="0.25">
      <c r="A5" s="17"/>
      <c r="B5" s="17" t="s">
        <v>0</v>
      </c>
      <c r="C5" s="17"/>
      <c r="D5" s="17"/>
      <c r="E5" s="17"/>
      <c r="F5" s="17"/>
      <c r="G5" s="17"/>
      <c r="H5" s="17"/>
      <c r="I5" s="17"/>
      <c r="J5" s="17"/>
      <c r="K5" s="17"/>
      <c r="L5" s="17"/>
      <c r="M5" s="17"/>
      <c r="N5" s="17"/>
      <c r="O5" s="17"/>
      <c r="P5" s="17"/>
      <c r="Q5" s="17"/>
    </row>
    <row r="6" spans="1:17" x14ac:dyDescent="0.25">
      <c r="A6" s="17"/>
      <c r="B6" s="17"/>
      <c r="C6" s="17"/>
      <c r="D6" s="17"/>
      <c r="E6" s="17"/>
      <c r="F6" s="17"/>
      <c r="G6" s="17"/>
      <c r="H6" s="17"/>
      <c r="I6" s="17"/>
      <c r="J6" s="17"/>
      <c r="K6" s="17"/>
      <c r="L6" s="17"/>
      <c r="M6" s="17"/>
      <c r="N6" s="17"/>
      <c r="O6" s="17"/>
      <c r="P6" s="17"/>
      <c r="Q6" s="17"/>
    </row>
    <row r="7" spans="1:17" x14ac:dyDescent="0.25">
      <c r="A7" s="17"/>
      <c r="B7" s="17"/>
      <c r="C7" s="17"/>
      <c r="D7" s="17"/>
      <c r="E7" s="53"/>
      <c r="F7" s="53"/>
      <c r="G7" s="53"/>
      <c r="H7" s="17"/>
      <c r="I7" s="17"/>
      <c r="J7" s="17"/>
      <c r="K7" s="17"/>
      <c r="L7" s="17"/>
      <c r="M7" s="17"/>
      <c r="N7" s="17"/>
      <c r="O7" s="17"/>
      <c r="P7" s="17"/>
      <c r="Q7" s="17"/>
    </row>
    <row r="8" spans="1:17" x14ac:dyDescent="0.25">
      <c r="A8" s="17"/>
      <c r="B8" s="17"/>
      <c r="C8" s="17"/>
      <c r="D8" s="17"/>
      <c r="E8" s="53"/>
      <c r="F8" s="53"/>
      <c r="G8" s="53"/>
      <c r="H8" s="17"/>
      <c r="I8" s="17"/>
      <c r="J8" s="17"/>
      <c r="K8" s="17"/>
      <c r="L8" s="17"/>
      <c r="M8" s="17"/>
      <c r="N8" s="17"/>
      <c r="O8" s="17"/>
      <c r="P8" s="17"/>
      <c r="Q8" s="17"/>
    </row>
    <row r="9" spans="1:17" ht="18.75" x14ac:dyDescent="0.3">
      <c r="A9" s="29">
        <v>1</v>
      </c>
      <c r="B9" s="30" t="s">
        <v>1</v>
      </c>
      <c r="C9" s="17"/>
      <c r="D9" s="30" t="s">
        <v>239</v>
      </c>
      <c r="E9" s="53"/>
      <c r="F9" s="53"/>
      <c r="G9" s="53"/>
      <c r="H9" s="17"/>
      <c r="I9" s="17"/>
      <c r="J9" s="17"/>
      <c r="K9" s="17"/>
      <c r="L9" s="17"/>
      <c r="M9" s="17"/>
      <c r="N9" s="17"/>
      <c r="O9" s="17"/>
      <c r="P9" s="17"/>
      <c r="Q9" s="17"/>
    </row>
    <row r="10" spans="1:17" x14ac:dyDescent="0.25">
      <c r="A10" s="31" t="s">
        <v>2</v>
      </c>
      <c r="B10" s="32" t="s">
        <v>3</v>
      </c>
      <c r="C10" s="33"/>
      <c r="D10" s="17"/>
      <c r="E10" s="53"/>
      <c r="F10" s="53"/>
      <c r="G10" s="53"/>
      <c r="H10" s="17"/>
      <c r="I10" s="17"/>
      <c r="J10" s="17"/>
      <c r="K10" s="17"/>
      <c r="L10" s="17"/>
      <c r="M10" s="17"/>
      <c r="N10" s="17"/>
      <c r="O10" s="17"/>
      <c r="P10" s="17"/>
      <c r="Q10" s="17"/>
    </row>
    <row r="11" spans="1:17" x14ac:dyDescent="0.25">
      <c r="A11" s="17"/>
      <c r="B11" s="17"/>
      <c r="C11" s="17"/>
      <c r="D11" s="17"/>
      <c r="E11" s="53"/>
      <c r="F11" s="53"/>
      <c r="G11" s="53"/>
      <c r="H11" s="17"/>
      <c r="I11" s="17"/>
      <c r="J11" s="17"/>
      <c r="K11" s="17"/>
      <c r="L11" s="17"/>
      <c r="M11" s="17"/>
      <c r="N11" s="17"/>
      <c r="O11" s="17"/>
      <c r="P11" s="17"/>
      <c r="Q11" s="17"/>
    </row>
    <row r="12" spans="1:17" x14ac:dyDescent="0.25">
      <c r="A12" s="17"/>
      <c r="B12" s="1" t="s">
        <v>4</v>
      </c>
      <c r="C12" s="2" t="s">
        <v>5</v>
      </c>
      <c r="D12" s="1" t="s">
        <v>8</v>
      </c>
      <c r="E12" s="10"/>
      <c r="F12" s="10"/>
      <c r="G12" s="53"/>
      <c r="H12" s="17"/>
      <c r="I12" s="17"/>
      <c r="J12" s="17"/>
      <c r="K12" s="17"/>
      <c r="L12" s="17"/>
      <c r="M12" s="17"/>
      <c r="N12" s="17"/>
      <c r="O12" s="17"/>
      <c r="P12" s="17"/>
      <c r="Q12" s="17"/>
    </row>
    <row r="13" spans="1:17" x14ac:dyDescent="0.25">
      <c r="A13" s="17"/>
      <c r="B13" s="104" t="s">
        <v>40</v>
      </c>
      <c r="C13" s="4" t="s">
        <v>41</v>
      </c>
      <c r="D13" s="48">
        <v>3</v>
      </c>
      <c r="E13" s="103"/>
      <c r="F13" s="43"/>
      <c r="G13" s="53"/>
      <c r="H13" s="17"/>
      <c r="I13" s="17"/>
      <c r="J13" s="17"/>
      <c r="K13" s="17"/>
      <c r="L13" s="17"/>
      <c r="M13" s="17"/>
      <c r="N13" s="17"/>
      <c r="O13" s="17"/>
      <c r="P13" s="17"/>
      <c r="Q13" s="17"/>
    </row>
    <row r="14" spans="1:17" x14ac:dyDescent="0.25">
      <c r="A14" s="17"/>
      <c r="B14" s="100"/>
      <c r="C14" s="101"/>
      <c r="D14" s="101"/>
      <c r="E14" s="102"/>
      <c r="F14" s="43"/>
      <c r="G14" s="17"/>
      <c r="H14" s="17"/>
      <c r="I14" s="17"/>
      <c r="J14" s="17"/>
      <c r="K14" s="17"/>
      <c r="L14" s="17"/>
      <c r="M14" s="17"/>
      <c r="N14" s="17"/>
      <c r="O14" s="17"/>
      <c r="P14" s="17"/>
      <c r="Q14" s="17"/>
    </row>
    <row r="15" spans="1:17" x14ac:dyDescent="0.25">
      <c r="A15" s="17"/>
      <c r="B15" s="105" t="s">
        <v>186</v>
      </c>
      <c r="C15" s="106" t="s">
        <v>189</v>
      </c>
      <c r="D15" s="106" t="s">
        <v>97</v>
      </c>
      <c r="E15" s="106" t="s">
        <v>190</v>
      </c>
      <c r="F15" s="107" t="s">
        <v>185</v>
      </c>
      <c r="G15" s="53"/>
      <c r="H15" s="17"/>
      <c r="I15" s="17"/>
      <c r="J15" s="17"/>
      <c r="K15" s="17"/>
      <c r="L15" s="17"/>
      <c r="M15" s="17"/>
      <c r="N15" s="17"/>
      <c r="O15" s="17"/>
      <c r="P15" s="17"/>
      <c r="Q15" s="17"/>
    </row>
    <row r="16" spans="1:17" x14ac:dyDescent="0.25">
      <c r="A16" s="17"/>
      <c r="B16" s="123" t="s">
        <v>177</v>
      </c>
      <c r="C16" s="120" t="s">
        <v>206</v>
      </c>
      <c r="D16" s="125">
        <v>1</v>
      </c>
      <c r="E16" s="122" t="s">
        <v>209</v>
      </c>
      <c r="F16" s="118">
        <v>0</v>
      </c>
      <c r="G16" s="53"/>
      <c r="H16" s="17"/>
      <c r="I16" s="17"/>
      <c r="J16" s="17"/>
      <c r="K16" s="17"/>
      <c r="L16" s="17"/>
      <c r="M16" s="17"/>
      <c r="N16" s="17"/>
      <c r="O16" s="17"/>
      <c r="P16" s="17"/>
      <c r="Q16" s="17"/>
    </row>
    <row r="17" spans="1:17" x14ac:dyDescent="0.25">
      <c r="A17" s="17"/>
      <c r="B17" s="123"/>
      <c r="C17" s="120" t="s">
        <v>182</v>
      </c>
      <c r="D17" s="125">
        <v>1</v>
      </c>
      <c r="E17" s="122"/>
      <c r="F17" s="118">
        <v>0</v>
      </c>
      <c r="G17" s="53"/>
      <c r="H17" s="17"/>
      <c r="I17" s="17"/>
      <c r="J17" s="17"/>
      <c r="K17" s="17"/>
      <c r="L17" s="17"/>
      <c r="M17" s="17"/>
      <c r="N17" s="17"/>
      <c r="O17" s="17"/>
      <c r="P17" s="17"/>
      <c r="Q17" s="17"/>
    </row>
    <row r="18" spans="1:17" x14ac:dyDescent="0.25">
      <c r="A18" s="17"/>
      <c r="B18" s="123"/>
      <c r="C18" s="120"/>
      <c r="D18" s="125"/>
      <c r="E18" s="120"/>
      <c r="F18" s="54"/>
      <c r="G18" s="53"/>
      <c r="H18" s="17"/>
      <c r="I18" s="17"/>
      <c r="J18" s="17"/>
      <c r="K18" s="17"/>
      <c r="L18" s="17"/>
      <c r="M18" s="17"/>
      <c r="N18" s="17"/>
      <c r="O18" s="17"/>
      <c r="P18" s="17"/>
      <c r="Q18" s="17"/>
    </row>
    <row r="19" spans="1:17" x14ac:dyDescent="0.25">
      <c r="A19" s="17"/>
      <c r="B19" s="53"/>
      <c r="C19" s="53"/>
      <c r="D19" s="53"/>
      <c r="E19" s="126" t="s">
        <v>240</v>
      </c>
      <c r="F19" s="128">
        <f>SUM(F16:F17)</f>
        <v>0</v>
      </c>
      <c r="G19" s="53"/>
      <c r="H19" s="17"/>
      <c r="I19" s="17"/>
      <c r="J19" s="17"/>
      <c r="K19" s="17"/>
      <c r="L19" s="17"/>
      <c r="M19" s="17"/>
      <c r="N19" s="17"/>
      <c r="O19" s="17"/>
      <c r="P19" s="17"/>
      <c r="Q19" s="17"/>
    </row>
    <row r="20" spans="1:17" x14ac:dyDescent="0.25">
      <c r="A20" s="17"/>
      <c r="B20" s="53"/>
      <c r="C20" s="53"/>
      <c r="D20" s="53"/>
      <c r="E20" s="53"/>
      <c r="F20" s="53"/>
      <c r="G20" s="53"/>
      <c r="H20" s="17"/>
      <c r="I20" s="17"/>
      <c r="J20" s="17"/>
      <c r="K20" s="17"/>
      <c r="L20" s="17"/>
      <c r="M20" s="17"/>
      <c r="N20" s="17"/>
      <c r="O20" s="17"/>
      <c r="P20" s="17"/>
      <c r="Q20" s="17"/>
    </row>
    <row r="21" spans="1:17" x14ac:dyDescent="0.25">
      <c r="A21" s="17"/>
      <c r="B21" s="1" t="s">
        <v>4</v>
      </c>
      <c r="C21" s="2" t="s">
        <v>5</v>
      </c>
      <c r="D21" s="1" t="s">
        <v>8</v>
      </c>
      <c r="E21" s="17"/>
      <c r="F21" s="17"/>
      <c r="G21" s="17"/>
      <c r="H21" s="17"/>
      <c r="I21" s="17"/>
      <c r="J21" s="17"/>
      <c r="K21" s="17"/>
      <c r="L21" s="17"/>
      <c r="M21" s="17"/>
      <c r="N21" s="17"/>
      <c r="O21" s="17"/>
      <c r="P21" s="17"/>
      <c r="Q21" s="17"/>
    </row>
    <row r="22" spans="1:17" x14ac:dyDescent="0.25">
      <c r="A22" s="17"/>
      <c r="B22" s="104" t="s">
        <v>42</v>
      </c>
      <c r="C22" s="4" t="s">
        <v>41</v>
      </c>
      <c r="D22" s="48">
        <v>3</v>
      </c>
      <c r="E22" s="17"/>
      <c r="F22" s="17"/>
      <c r="G22" s="17"/>
      <c r="H22" s="17"/>
      <c r="I22" s="17"/>
      <c r="J22" s="17"/>
      <c r="K22" s="17"/>
      <c r="L22" s="17"/>
      <c r="M22" s="17"/>
      <c r="N22" s="17"/>
      <c r="O22" s="17"/>
      <c r="P22" s="17"/>
      <c r="Q22" s="17"/>
    </row>
    <row r="23" spans="1:17" x14ac:dyDescent="0.25">
      <c r="A23" s="17"/>
      <c r="B23" s="17"/>
      <c r="C23" s="17"/>
      <c r="D23" s="17"/>
      <c r="E23" s="17"/>
      <c r="F23" s="17"/>
      <c r="G23" s="17"/>
      <c r="H23" s="17"/>
      <c r="I23" s="17"/>
      <c r="J23" s="17"/>
      <c r="K23" s="17"/>
      <c r="L23" s="17"/>
      <c r="M23" s="17"/>
      <c r="N23" s="17"/>
      <c r="O23" s="17"/>
      <c r="P23" s="17"/>
      <c r="Q23" s="17"/>
    </row>
    <row r="24" spans="1:17" x14ac:dyDescent="0.25">
      <c r="A24" s="17"/>
      <c r="B24" s="105" t="s">
        <v>186</v>
      </c>
      <c r="C24" s="106" t="s">
        <v>189</v>
      </c>
      <c r="D24" s="106" t="s">
        <v>97</v>
      </c>
      <c r="E24" s="106" t="s">
        <v>190</v>
      </c>
      <c r="F24" s="107" t="s">
        <v>185</v>
      </c>
      <c r="G24" s="17"/>
      <c r="H24" s="17"/>
      <c r="I24" s="17"/>
      <c r="J24" s="17"/>
      <c r="K24" s="17"/>
      <c r="L24" s="17"/>
      <c r="M24" s="17"/>
      <c r="N24" s="17"/>
      <c r="O24" s="17"/>
      <c r="P24" s="17"/>
      <c r="Q24" s="17"/>
    </row>
    <row r="25" spans="1:17" ht="15.75" customHeight="1" x14ac:dyDescent="0.25">
      <c r="A25" s="17"/>
      <c r="B25" s="123" t="s">
        <v>175</v>
      </c>
      <c r="C25" s="120" t="s">
        <v>197</v>
      </c>
      <c r="D25" s="121">
        <v>1</v>
      </c>
      <c r="E25" s="122"/>
      <c r="F25" s="118">
        <v>0</v>
      </c>
      <c r="G25" s="17"/>
      <c r="H25" s="17"/>
      <c r="I25" s="17"/>
      <c r="J25" s="17"/>
      <c r="K25" s="17"/>
      <c r="L25" s="17"/>
      <c r="M25" s="17"/>
      <c r="N25" s="17"/>
      <c r="O25" s="17"/>
      <c r="P25" s="17"/>
      <c r="Q25" s="17"/>
    </row>
    <row r="26" spans="1:17" x14ac:dyDescent="0.25">
      <c r="A26" s="17"/>
      <c r="B26" s="123" t="s">
        <v>177</v>
      </c>
      <c r="C26" s="120" t="s">
        <v>206</v>
      </c>
      <c r="D26" s="121">
        <v>1</v>
      </c>
      <c r="E26" s="122" t="s">
        <v>209</v>
      </c>
      <c r="F26" s="118">
        <v>0</v>
      </c>
      <c r="G26" s="17"/>
      <c r="H26" s="17"/>
      <c r="I26" s="17"/>
      <c r="J26" s="17"/>
      <c r="K26" s="17"/>
      <c r="L26" s="17"/>
      <c r="M26" s="17"/>
      <c r="N26" s="17"/>
      <c r="O26" s="17"/>
      <c r="P26" s="17"/>
      <c r="Q26" s="17"/>
    </row>
    <row r="27" spans="1:17" x14ac:dyDescent="0.25">
      <c r="A27" s="17"/>
      <c r="B27" s="53"/>
      <c r="C27" s="120" t="s">
        <v>182</v>
      </c>
      <c r="D27" s="121">
        <v>1</v>
      </c>
      <c r="E27" s="53"/>
      <c r="F27" s="118">
        <v>0</v>
      </c>
      <c r="G27" s="17"/>
      <c r="H27" s="17"/>
      <c r="I27" s="17"/>
      <c r="J27" s="17"/>
      <c r="K27" s="17"/>
      <c r="L27" s="17"/>
      <c r="M27" s="17"/>
      <c r="N27" s="17"/>
      <c r="O27" s="17"/>
      <c r="P27" s="17"/>
      <c r="Q27" s="17"/>
    </row>
    <row r="28" spans="1:17" x14ac:dyDescent="0.25">
      <c r="A28" s="17"/>
      <c r="B28" s="53"/>
      <c r="C28" s="53"/>
      <c r="D28" s="53"/>
      <c r="E28" s="53"/>
      <c r="F28" s="17"/>
      <c r="G28" s="17"/>
      <c r="H28" s="17"/>
      <c r="I28" s="17"/>
      <c r="J28" s="17"/>
      <c r="K28" s="17"/>
      <c r="L28" s="17"/>
      <c r="M28" s="17"/>
      <c r="N28" s="17"/>
      <c r="O28" s="17"/>
      <c r="P28" s="17"/>
      <c r="Q28" s="17"/>
    </row>
    <row r="29" spans="1:17" x14ac:dyDescent="0.25">
      <c r="A29" s="17"/>
      <c r="B29" s="17"/>
      <c r="C29" s="17"/>
      <c r="D29" s="17"/>
      <c r="E29" s="126" t="s">
        <v>241</v>
      </c>
      <c r="F29" s="129">
        <f>SUM(F25:F27)</f>
        <v>0</v>
      </c>
      <c r="G29" s="17"/>
      <c r="H29" s="17"/>
      <c r="I29" s="17"/>
      <c r="J29" s="17"/>
      <c r="K29" s="17"/>
      <c r="L29" s="17"/>
      <c r="M29" s="17"/>
      <c r="N29" s="17"/>
      <c r="O29" s="17"/>
      <c r="P29" s="17"/>
      <c r="Q29" s="17"/>
    </row>
    <row r="30" spans="1:17" x14ac:dyDescent="0.25">
      <c r="A30" s="17"/>
      <c r="B30" s="17"/>
      <c r="C30" s="17"/>
      <c r="D30" s="17"/>
      <c r="E30" s="17"/>
      <c r="F30" s="17"/>
      <c r="G30" s="17"/>
      <c r="H30" s="17"/>
      <c r="I30" s="17"/>
      <c r="J30" s="17"/>
      <c r="K30" s="17"/>
      <c r="L30" s="17"/>
      <c r="M30" s="17"/>
      <c r="N30" s="17"/>
      <c r="O30" s="17"/>
      <c r="P30" s="17"/>
      <c r="Q30" s="17"/>
    </row>
    <row r="31" spans="1:17" x14ac:dyDescent="0.25">
      <c r="A31" s="17"/>
      <c r="B31" s="1" t="s">
        <v>4</v>
      </c>
      <c r="C31" s="2" t="s">
        <v>5</v>
      </c>
      <c r="D31" s="1" t="s">
        <v>8</v>
      </c>
      <c r="E31" s="17"/>
      <c r="F31" s="17"/>
      <c r="G31" s="17"/>
      <c r="H31" s="17"/>
      <c r="I31" s="17"/>
      <c r="J31" s="17"/>
      <c r="K31" s="17"/>
      <c r="L31" s="17"/>
      <c r="M31" s="17"/>
      <c r="N31" s="17"/>
      <c r="O31" s="17"/>
      <c r="P31" s="17"/>
      <c r="Q31" s="17"/>
    </row>
    <row r="32" spans="1:17" x14ac:dyDescent="0.25">
      <c r="A32" s="17"/>
      <c r="B32" s="104" t="s">
        <v>43</v>
      </c>
      <c r="C32" s="4" t="s">
        <v>44</v>
      </c>
      <c r="D32" s="48">
        <v>3</v>
      </c>
      <c r="E32" s="17"/>
      <c r="F32" s="17"/>
      <c r="G32" s="17"/>
      <c r="H32" s="17"/>
      <c r="I32" s="17"/>
      <c r="J32" s="17"/>
      <c r="K32" s="17"/>
      <c r="L32" s="17"/>
      <c r="M32" s="17"/>
      <c r="N32" s="17"/>
      <c r="O32" s="17"/>
      <c r="P32" s="17"/>
      <c r="Q32" s="17"/>
    </row>
    <row r="33" spans="1:17" x14ac:dyDescent="0.25">
      <c r="A33" s="17"/>
      <c r="B33" s="17"/>
      <c r="C33" s="17"/>
      <c r="D33" s="17"/>
      <c r="E33" s="17"/>
      <c r="F33" s="17"/>
      <c r="G33" s="17"/>
      <c r="H33" s="17"/>
      <c r="I33" s="17"/>
      <c r="J33" s="17"/>
      <c r="K33" s="17"/>
      <c r="L33" s="17"/>
      <c r="M33" s="17"/>
      <c r="N33" s="17"/>
      <c r="O33" s="17"/>
      <c r="P33" s="17"/>
      <c r="Q33" s="17"/>
    </row>
    <row r="34" spans="1:17" x14ac:dyDescent="0.25">
      <c r="A34" s="17"/>
      <c r="B34" s="105" t="s">
        <v>186</v>
      </c>
      <c r="C34" s="106" t="s">
        <v>189</v>
      </c>
      <c r="D34" s="106" t="s">
        <v>97</v>
      </c>
      <c r="E34" s="106" t="s">
        <v>190</v>
      </c>
      <c r="F34" s="107" t="s">
        <v>185</v>
      </c>
      <c r="G34" s="17"/>
      <c r="H34" s="17"/>
      <c r="I34" s="17"/>
      <c r="J34" s="17"/>
      <c r="K34" s="17"/>
      <c r="L34" s="17"/>
      <c r="M34" s="17"/>
      <c r="N34" s="17"/>
      <c r="O34" s="17"/>
      <c r="P34" s="17"/>
      <c r="Q34" s="17"/>
    </row>
    <row r="35" spans="1:17" x14ac:dyDescent="0.25">
      <c r="A35" s="17"/>
      <c r="B35" s="119" t="s">
        <v>175</v>
      </c>
      <c r="C35" s="120" t="s">
        <v>197</v>
      </c>
      <c r="D35" s="121">
        <v>1</v>
      </c>
      <c r="E35" s="122"/>
      <c r="F35" s="118">
        <v>0</v>
      </c>
      <c r="G35" s="17"/>
      <c r="H35" s="17"/>
      <c r="I35" s="17"/>
      <c r="J35" s="17"/>
      <c r="K35" s="17"/>
      <c r="L35" s="17"/>
      <c r="M35" s="17"/>
      <c r="N35" s="17"/>
      <c r="O35" s="17"/>
      <c r="P35" s="17"/>
      <c r="Q35" s="17"/>
    </row>
    <row r="36" spans="1:17" x14ac:dyDescent="0.25">
      <c r="A36" s="17"/>
      <c r="B36" s="119" t="s">
        <v>177</v>
      </c>
      <c r="C36" s="120" t="s">
        <v>206</v>
      </c>
      <c r="D36" s="121">
        <v>1</v>
      </c>
      <c r="E36" s="122"/>
      <c r="F36" s="118">
        <v>0</v>
      </c>
      <c r="G36" s="17"/>
      <c r="H36" s="17"/>
      <c r="I36" s="17"/>
      <c r="J36" s="17"/>
      <c r="K36" s="17"/>
      <c r="L36" s="17"/>
      <c r="M36" s="17"/>
      <c r="N36" s="17"/>
      <c r="O36" s="17"/>
      <c r="P36" s="17"/>
      <c r="Q36" s="17"/>
    </row>
    <row r="37" spans="1:17" x14ac:dyDescent="0.25">
      <c r="A37" s="17"/>
      <c r="B37" s="123"/>
      <c r="C37" s="120" t="s">
        <v>182</v>
      </c>
      <c r="D37" s="121">
        <v>1</v>
      </c>
      <c r="E37" s="122"/>
      <c r="F37" s="118">
        <v>0</v>
      </c>
      <c r="G37" s="17"/>
      <c r="H37" s="17"/>
      <c r="I37" s="17"/>
      <c r="J37" s="17"/>
      <c r="K37" s="17"/>
      <c r="L37" s="17"/>
      <c r="M37" s="17"/>
      <c r="N37" s="17"/>
      <c r="O37" s="17"/>
      <c r="P37" s="17"/>
      <c r="Q37" s="17"/>
    </row>
    <row r="38" spans="1:17" x14ac:dyDescent="0.25">
      <c r="A38" s="17"/>
      <c r="B38" s="17"/>
      <c r="C38" s="17"/>
      <c r="D38" s="17"/>
      <c r="E38" s="17"/>
      <c r="F38" s="17"/>
      <c r="G38" s="17"/>
      <c r="H38" s="17"/>
      <c r="I38" s="17"/>
      <c r="J38" s="17"/>
      <c r="K38" s="17"/>
      <c r="L38" s="17"/>
      <c r="M38" s="17"/>
      <c r="N38" s="17"/>
      <c r="O38" s="17"/>
      <c r="P38" s="17"/>
      <c r="Q38" s="17"/>
    </row>
    <row r="39" spans="1:17" x14ac:dyDescent="0.25">
      <c r="A39" s="17"/>
      <c r="B39" s="17"/>
      <c r="C39" s="17"/>
      <c r="D39" s="17"/>
      <c r="E39" s="126" t="s">
        <v>242</v>
      </c>
      <c r="F39" s="129">
        <f>SUM(F35:F37)</f>
        <v>0</v>
      </c>
      <c r="G39" s="17"/>
      <c r="H39" s="17"/>
      <c r="I39" s="17"/>
      <c r="J39" s="17"/>
      <c r="K39" s="17"/>
      <c r="L39" s="17"/>
      <c r="M39" s="17"/>
      <c r="N39" s="17"/>
      <c r="O39" s="17"/>
      <c r="P39" s="17"/>
      <c r="Q39" s="17"/>
    </row>
    <row r="40" spans="1:17" x14ac:dyDescent="0.25">
      <c r="A40" s="17"/>
      <c r="B40" s="17"/>
      <c r="C40" s="17"/>
      <c r="D40" s="17"/>
      <c r="E40" s="17"/>
      <c r="F40" s="17"/>
      <c r="G40" s="17"/>
      <c r="H40" s="17"/>
      <c r="I40" s="17"/>
      <c r="J40" s="17"/>
      <c r="K40" s="17"/>
      <c r="L40" s="17"/>
      <c r="M40" s="17"/>
      <c r="N40" s="17"/>
      <c r="O40" s="17"/>
      <c r="P40" s="17"/>
      <c r="Q40" s="17"/>
    </row>
    <row r="41" spans="1:17" x14ac:dyDescent="0.25">
      <c r="A41" s="17"/>
      <c r="B41" s="17"/>
      <c r="C41" s="17"/>
      <c r="D41" s="17"/>
      <c r="E41" s="17"/>
      <c r="F41" s="17"/>
      <c r="G41" s="17"/>
      <c r="H41" s="17"/>
      <c r="I41" s="17"/>
      <c r="J41" s="17"/>
      <c r="K41" s="17"/>
      <c r="L41" s="17"/>
      <c r="M41" s="17"/>
      <c r="N41" s="17"/>
      <c r="O41" s="17"/>
      <c r="P41" s="17"/>
      <c r="Q41" s="17"/>
    </row>
    <row r="42" spans="1:17" x14ac:dyDescent="0.25">
      <c r="A42" s="17"/>
      <c r="B42" s="17"/>
      <c r="C42" s="17"/>
      <c r="D42" s="17"/>
      <c r="E42" s="17"/>
      <c r="F42" s="17"/>
      <c r="G42" s="17"/>
      <c r="H42" s="17"/>
      <c r="I42" s="17"/>
      <c r="J42" s="17"/>
      <c r="K42" s="17"/>
      <c r="L42" s="17"/>
      <c r="M42" s="17"/>
      <c r="N42" s="17"/>
      <c r="O42" s="17"/>
      <c r="P42" s="17"/>
      <c r="Q42" s="17"/>
    </row>
    <row r="43" spans="1:17" x14ac:dyDescent="0.25">
      <c r="A43" s="17"/>
      <c r="B43" s="41" t="s">
        <v>92</v>
      </c>
      <c r="C43" s="41"/>
      <c r="D43" s="41"/>
      <c r="E43" s="41"/>
      <c r="F43" s="12"/>
      <c r="G43" s="12"/>
      <c r="H43" s="12"/>
      <c r="I43" s="12"/>
      <c r="J43" s="12"/>
      <c r="K43" s="12"/>
      <c r="L43" s="17"/>
      <c r="M43" s="17"/>
      <c r="N43" s="17"/>
      <c r="O43" s="17"/>
      <c r="P43" s="17"/>
      <c r="Q43" s="17"/>
    </row>
    <row r="44" spans="1:17" x14ac:dyDescent="0.25">
      <c r="A44" s="17"/>
      <c r="B44" s="41" t="s">
        <v>93</v>
      </c>
      <c r="C44" s="41"/>
      <c r="D44" s="41"/>
      <c r="E44" s="41"/>
      <c r="F44" s="13"/>
      <c r="G44" s="12"/>
      <c r="H44" s="12"/>
      <c r="I44" s="12"/>
      <c r="J44" s="12"/>
      <c r="K44" s="12"/>
      <c r="L44" s="17"/>
      <c r="M44" s="17"/>
      <c r="N44" s="17"/>
      <c r="O44" s="17"/>
      <c r="P44" s="17"/>
      <c r="Q44" s="17"/>
    </row>
    <row r="45" spans="1:17" x14ac:dyDescent="0.25">
      <c r="A45" s="17"/>
      <c r="B45" s="127" t="s">
        <v>256</v>
      </c>
      <c r="C45" s="34"/>
      <c r="D45" s="35"/>
      <c r="E45" s="35"/>
      <c r="F45" s="34"/>
      <c r="G45" s="12"/>
      <c r="H45" s="12"/>
      <c r="I45" s="12"/>
      <c r="J45" s="12"/>
      <c r="K45" s="12"/>
      <c r="L45" s="17"/>
      <c r="M45" s="17"/>
      <c r="N45" s="17"/>
      <c r="O45" s="17"/>
      <c r="P45" s="17"/>
      <c r="Q45" s="17"/>
    </row>
    <row r="46" spans="1:17" x14ac:dyDescent="0.25">
      <c r="A46" s="17"/>
      <c r="B46" s="17"/>
      <c r="C46" s="17"/>
      <c r="D46" s="17"/>
      <c r="E46" s="17"/>
      <c r="F46" s="17"/>
      <c r="G46" s="17"/>
      <c r="H46" s="17"/>
      <c r="I46" s="17"/>
      <c r="J46" s="17"/>
      <c r="K46" s="17"/>
      <c r="L46" s="17"/>
      <c r="M46" s="17"/>
      <c r="N46" s="17"/>
      <c r="O46" s="17"/>
      <c r="P46" s="17"/>
      <c r="Q46" s="17"/>
    </row>
    <row r="47" spans="1:17" x14ac:dyDescent="0.25">
      <c r="A47" s="17"/>
      <c r="B47" s="17"/>
      <c r="C47" s="17"/>
      <c r="D47" s="17"/>
      <c r="E47" s="17"/>
      <c r="F47" s="17"/>
      <c r="G47" s="17"/>
      <c r="H47" s="17"/>
      <c r="I47" s="17"/>
      <c r="J47" s="17"/>
      <c r="K47" s="17"/>
      <c r="L47" s="17"/>
      <c r="M47" s="17"/>
      <c r="N47" s="17"/>
      <c r="O47" s="17"/>
      <c r="P47" s="17"/>
      <c r="Q47" s="17"/>
    </row>
    <row r="48" spans="1:17" x14ac:dyDescent="0.25">
      <c r="A48" s="17"/>
      <c r="B48" s="17"/>
      <c r="C48" s="17"/>
      <c r="D48" s="17"/>
      <c r="E48" s="17"/>
      <c r="F48" s="17"/>
      <c r="G48" s="17"/>
      <c r="H48" s="17"/>
      <c r="I48" s="17"/>
      <c r="J48" s="17"/>
      <c r="K48" s="17"/>
      <c r="L48" s="17"/>
      <c r="M48" s="17"/>
      <c r="N48" s="17"/>
      <c r="O48" s="17"/>
      <c r="P48" s="17"/>
      <c r="Q48" s="17"/>
    </row>
    <row r="49" spans="1:17" x14ac:dyDescent="0.25">
      <c r="A49" s="17"/>
      <c r="B49" s="17"/>
      <c r="C49" s="17"/>
      <c r="D49" s="17"/>
      <c r="E49" s="17"/>
      <c r="F49" s="17"/>
      <c r="G49" s="17"/>
      <c r="H49" s="17"/>
      <c r="I49" s="17"/>
      <c r="J49" s="17"/>
      <c r="K49" s="17"/>
      <c r="L49" s="17"/>
      <c r="M49" s="17"/>
      <c r="N49" s="17"/>
      <c r="O49" s="17"/>
      <c r="P49" s="17"/>
      <c r="Q49" s="17"/>
    </row>
    <row r="50" spans="1:17" x14ac:dyDescent="0.25">
      <c r="A50" s="17"/>
      <c r="B50" s="17"/>
      <c r="C50" s="17"/>
      <c r="D50" s="17"/>
      <c r="E50" s="17"/>
      <c r="F50" s="17"/>
    </row>
  </sheetData>
  <sheetProtection algorithmName="SHA-512" hashValue="0w379dMMZlxJYyBiIXAn993Wg9mLLWn7qI5+gAhT+WWpAY6LMGLMeVNUdQYcaR75iKyq+BmhcgLUmwzaXJNvug==" saltValue="twmL2I34K2DdLL1+IAjm4g==" spinCount="100000" sheet="1" objects="1" scenarios="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showGridLines="0" topLeftCell="A55" workbookViewId="0">
      <selection activeCell="F63" sqref="F63"/>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0" width="9.140625" style="56"/>
    <col min="11" max="11" width="11.140625" style="56" customWidth="1"/>
    <col min="12" max="14" width="9.140625" style="56"/>
    <col min="15" max="15" width="24.85546875" style="56" customWidth="1"/>
    <col min="16" max="16384" width="9.140625" style="56"/>
  </cols>
  <sheetData>
    <row r="1" spans="1:15" x14ac:dyDescent="0.25">
      <c r="A1" s="17"/>
      <c r="B1" s="17"/>
      <c r="C1" s="17"/>
      <c r="D1" s="17"/>
      <c r="E1" s="17"/>
      <c r="F1" s="17"/>
      <c r="G1" s="17"/>
      <c r="H1" s="17"/>
      <c r="I1" s="17"/>
      <c r="J1" s="17"/>
      <c r="K1" s="17"/>
      <c r="L1" s="17"/>
      <c r="M1" s="17"/>
      <c r="N1" s="17"/>
      <c r="O1" s="17"/>
    </row>
    <row r="2" spans="1:15" x14ac:dyDescent="0.25">
      <c r="A2" s="17"/>
      <c r="B2" s="17"/>
      <c r="C2" s="17"/>
      <c r="D2" s="17"/>
      <c r="E2" s="17"/>
      <c r="F2" s="17"/>
      <c r="G2" s="17"/>
      <c r="H2" s="17"/>
      <c r="I2" s="17"/>
      <c r="J2" s="17"/>
      <c r="K2" s="17"/>
      <c r="L2" s="17"/>
      <c r="M2" s="17"/>
      <c r="N2" s="17"/>
      <c r="O2" s="17"/>
    </row>
    <row r="3" spans="1:15" ht="18.75" x14ac:dyDescent="0.3">
      <c r="A3" s="17"/>
      <c r="B3" s="18" t="s">
        <v>158</v>
      </c>
      <c r="C3" s="18"/>
      <c r="D3" s="18"/>
      <c r="E3" s="18"/>
      <c r="F3" s="18"/>
      <c r="G3" s="17"/>
      <c r="H3" s="17"/>
      <c r="I3" s="17"/>
      <c r="J3" s="17"/>
      <c r="K3" s="17"/>
      <c r="L3" s="17"/>
      <c r="M3" s="17"/>
      <c r="N3" s="17"/>
      <c r="O3" s="17"/>
    </row>
    <row r="4" spans="1:15" x14ac:dyDescent="0.25">
      <c r="A4" s="17"/>
      <c r="B4" s="17"/>
      <c r="C4" s="17"/>
      <c r="D4" s="17"/>
      <c r="E4" s="17"/>
      <c r="F4" s="17"/>
      <c r="G4" s="17"/>
      <c r="H4" s="17"/>
      <c r="I4" s="17"/>
      <c r="J4" s="17"/>
      <c r="K4" s="17"/>
      <c r="L4" s="17"/>
      <c r="M4" s="17"/>
      <c r="N4" s="17"/>
      <c r="O4" s="17"/>
    </row>
    <row r="5" spans="1:15" x14ac:dyDescent="0.25">
      <c r="A5" s="17"/>
      <c r="B5" s="17" t="s">
        <v>0</v>
      </c>
      <c r="C5" s="17"/>
      <c r="D5" s="17"/>
      <c r="E5" s="17"/>
      <c r="F5" s="17"/>
      <c r="G5" s="17"/>
      <c r="H5" s="17"/>
      <c r="I5" s="17"/>
      <c r="J5" s="17"/>
      <c r="K5" s="17"/>
      <c r="L5" s="17"/>
      <c r="M5" s="17"/>
      <c r="N5" s="17"/>
      <c r="O5" s="17"/>
    </row>
    <row r="6" spans="1:15" x14ac:dyDescent="0.25">
      <c r="A6" s="17"/>
      <c r="B6" s="17"/>
      <c r="C6" s="17"/>
      <c r="D6" s="17"/>
      <c r="E6" s="17"/>
      <c r="F6" s="17"/>
      <c r="G6" s="17"/>
      <c r="H6" s="17"/>
      <c r="I6" s="17"/>
      <c r="J6" s="17"/>
      <c r="K6" s="17"/>
      <c r="L6" s="17"/>
      <c r="M6" s="17"/>
      <c r="N6" s="17"/>
      <c r="O6" s="17"/>
    </row>
    <row r="7" spans="1:15" x14ac:dyDescent="0.25">
      <c r="A7" s="17"/>
      <c r="B7" s="17"/>
      <c r="C7" s="17"/>
      <c r="D7" s="17"/>
      <c r="E7" s="53"/>
      <c r="F7" s="53"/>
      <c r="G7" s="53"/>
      <c r="H7" s="17"/>
      <c r="I7" s="17"/>
      <c r="J7" s="17"/>
      <c r="K7" s="17"/>
      <c r="L7" s="17"/>
      <c r="M7" s="17"/>
      <c r="N7" s="17"/>
      <c r="O7" s="17"/>
    </row>
    <row r="8" spans="1:15" x14ac:dyDescent="0.25">
      <c r="A8" s="17"/>
      <c r="B8" s="17"/>
      <c r="C8" s="17"/>
      <c r="D8" s="17"/>
      <c r="E8" s="53"/>
      <c r="F8" s="53"/>
      <c r="G8" s="53"/>
      <c r="H8" s="17"/>
      <c r="I8" s="17"/>
      <c r="J8" s="17"/>
      <c r="K8" s="17"/>
      <c r="L8" s="17"/>
      <c r="M8" s="17"/>
      <c r="N8" s="17"/>
      <c r="O8" s="17"/>
    </row>
    <row r="9" spans="1:15" ht="18.75" x14ac:dyDescent="0.3">
      <c r="A9" s="29">
        <v>1</v>
      </c>
      <c r="B9" s="30" t="s">
        <v>1</v>
      </c>
      <c r="C9" s="17"/>
      <c r="D9" s="30" t="s">
        <v>52</v>
      </c>
      <c r="E9" s="53"/>
      <c r="F9" s="53"/>
      <c r="G9" s="53"/>
      <c r="H9" s="17"/>
      <c r="I9" s="17"/>
      <c r="J9" s="17"/>
      <c r="K9" s="17"/>
      <c r="L9" s="17"/>
      <c r="M9" s="17"/>
      <c r="N9" s="17"/>
      <c r="O9" s="17"/>
    </row>
    <row r="10" spans="1:15" x14ac:dyDescent="0.25">
      <c r="A10" s="31" t="s">
        <v>2</v>
      </c>
      <c r="B10" s="32" t="s">
        <v>3</v>
      </c>
      <c r="C10" s="33"/>
      <c r="D10" s="17"/>
      <c r="E10" s="53"/>
      <c r="F10" s="53"/>
      <c r="G10" s="53"/>
      <c r="H10" s="17"/>
      <c r="I10" s="17"/>
      <c r="J10" s="17"/>
      <c r="K10" s="17"/>
      <c r="L10" s="17"/>
      <c r="M10" s="17"/>
      <c r="N10" s="17"/>
      <c r="O10" s="17"/>
    </row>
    <row r="11" spans="1:15" x14ac:dyDescent="0.25">
      <c r="A11" s="17"/>
      <c r="B11" s="17"/>
      <c r="C11" s="17"/>
      <c r="D11" s="17"/>
      <c r="E11" s="53"/>
      <c r="F11" s="53"/>
      <c r="G11" s="53"/>
      <c r="H11" s="17"/>
      <c r="I11" s="17"/>
      <c r="J11" s="17"/>
      <c r="K11" s="17"/>
      <c r="L11" s="17"/>
      <c r="M11" s="17"/>
      <c r="N11" s="17"/>
      <c r="O11" s="17"/>
    </row>
    <row r="12" spans="1:15" x14ac:dyDescent="0.25">
      <c r="A12" s="17"/>
      <c r="B12" s="1" t="s">
        <v>4</v>
      </c>
      <c r="C12" s="2" t="s">
        <v>5</v>
      </c>
      <c r="D12" s="1" t="s">
        <v>8</v>
      </c>
      <c r="E12" s="10"/>
      <c r="F12" s="10"/>
      <c r="G12" s="53"/>
      <c r="H12" s="17"/>
      <c r="I12" s="17"/>
      <c r="J12" s="17"/>
      <c r="K12" s="17"/>
      <c r="L12" s="17"/>
      <c r="M12" s="17"/>
      <c r="N12" s="17"/>
      <c r="O12" s="17"/>
    </row>
    <row r="13" spans="1:15" x14ac:dyDescent="0.25">
      <c r="A13" s="17"/>
      <c r="B13" s="104" t="s">
        <v>51</v>
      </c>
      <c r="C13" s="104" t="s">
        <v>52</v>
      </c>
      <c r="D13" s="48">
        <v>1</v>
      </c>
      <c r="E13" s="103"/>
      <c r="F13" s="43"/>
      <c r="G13" s="53"/>
      <c r="H13" s="17"/>
      <c r="I13" s="17"/>
      <c r="J13" s="17"/>
      <c r="K13" s="17"/>
      <c r="L13" s="17"/>
      <c r="M13" s="17"/>
      <c r="N13" s="17"/>
      <c r="O13" s="17"/>
    </row>
    <row r="14" spans="1:15" x14ac:dyDescent="0.25">
      <c r="A14" s="17"/>
      <c r="B14" s="100"/>
      <c r="C14" s="101"/>
      <c r="D14" s="101"/>
      <c r="E14" s="102"/>
      <c r="F14" s="43"/>
      <c r="G14" s="17"/>
      <c r="H14" s="17"/>
      <c r="I14" s="17"/>
      <c r="J14" s="17"/>
      <c r="K14" s="17"/>
      <c r="L14" s="17"/>
      <c r="M14" s="17"/>
      <c r="N14" s="17"/>
      <c r="O14" s="17"/>
    </row>
    <row r="15" spans="1:15" x14ac:dyDescent="0.25">
      <c r="A15" s="17"/>
      <c r="B15" s="105" t="s">
        <v>186</v>
      </c>
      <c r="C15" s="106" t="s">
        <v>189</v>
      </c>
      <c r="D15" s="106" t="s">
        <v>97</v>
      </c>
      <c r="E15" s="106" t="s">
        <v>190</v>
      </c>
      <c r="F15" s="107" t="s">
        <v>185</v>
      </c>
      <c r="G15" s="53"/>
      <c r="H15" s="17"/>
      <c r="I15" s="17"/>
      <c r="J15" s="17"/>
      <c r="K15" s="17"/>
      <c r="L15" s="17"/>
      <c r="M15" s="17"/>
      <c r="N15" s="17"/>
      <c r="O15" s="17"/>
    </row>
    <row r="16" spans="1:15" x14ac:dyDescent="0.25">
      <c r="A16" s="17"/>
      <c r="B16" s="119" t="s">
        <v>159</v>
      </c>
      <c r="C16" s="120" t="s">
        <v>160</v>
      </c>
      <c r="D16" s="121">
        <v>1</v>
      </c>
      <c r="E16" s="122" t="s">
        <v>184</v>
      </c>
      <c r="F16" s="118">
        <v>0</v>
      </c>
      <c r="G16" s="53"/>
      <c r="H16" s="17"/>
      <c r="I16" s="17"/>
      <c r="J16" s="17"/>
      <c r="K16" s="17"/>
      <c r="L16" s="17"/>
      <c r="M16" s="17"/>
      <c r="N16" s="17"/>
      <c r="O16" s="17"/>
    </row>
    <row r="17" spans="1:21" x14ac:dyDescent="0.25">
      <c r="A17" s="17"/>
      <c r="B17" s="119"/>
      <c r="C17" s="120" t="s">
        <v>160</v>
      </c>
      <c r="D17" s="121">
        <v>1</v>
      </c>
      <c r="E17" s="122" t="s">
        <v>184</v>
      </c>
      <c r="F17" s="118">
        <v>0</v>
      </c>
      <c r="G17" s="53"/>
      <c r="H17" s="17"/>
      <c r="I17" s="17"/>
      <c r="J17" s="17"/>
      <c r="K17" s="17"/>
      <c r="L17" s="17"/>
      <c r="M17" s="17"/>
      <c r="N17" s="17"/>
      <c r="O17" s="17"/>
    </row>
    <row r="18" spans="1:21" x14ac:dyDescent="0.25">
      <c r="A18" s="17"/>
      <c r="B18" s="123"/>
      <c r="C18" s="120" t="s">
        <v>161</v>
      </c>
      <c r="D18" s="121">
        <v>1</v>
      </c>
      <c r="E18" s="122"/>
      <c r="F18" s="118">
        <v>0</v>
      </c>
      <c r="G18" s="53"/>
      <c r="H18" s="17"/>
      <c r="I18" s="17"/>
      <c r="J18" s="17"/>
      <c r="K18" s="17"/>
      <c r="L18" s="17"/>
      <c r="M18" s="17"/>
      <c r="N18" s="17"/>
      <c r="O18" s="17"/>
    </row>
    <row r="19" spans="1:21" x14ac:dyDescent="0.25">
      <c r="A19" s="17"/>
      <c r="B19" s="17"/>
      <c r="C19" s="120" t="s">
        <v>162</v>
      </c>
      <c r="D19" s="121">
        <v>1</v>
      </c>
      <c r="E19" s="17"/>
      <c r="F19" s="118">
        <v>0</v>
      </c>
      <c r="G19" s="53"/>
      <c r="H19" s="17"/>
      <c r="I19" s="17"/>
      <c r="J19" s="17"/>
      <c r="K19" s="17"/>
      <c r="L19" s="17"/>
      <c r="M19" s="17"/>
      <c r="N19" s="17"/>
      <c r="O19" s="17"/>
    </row>
    <row r="20" spans="1:21" x14ac:dyDescent="0.25">
      <c r="A20" s="17"/>
      <c r="B20" s="17"/>
      <c r="C20" s="120" t="s">
        <v>163</v>
      </c>
      <c r="D20" s="121">
        <v>1</v>
      </c>
      <c r="E20" s="17"/>
      <c r="F20" s="118">
        <v>0</v>
      </c>
      <c r="G20" s="53"/>
      <c r="H20" s="17"/>
      <c r="I20" s="17"/>
      <c r="J20" s="17"/>
      <c r="K20" s="17"/>
      <c r="L20" s="17"/>
      <c r="M20" s="17"/>
      <c r="N20" s="17"/>
      <c r="O20" s="17"/>
    </row>
    <row r="21" spans="1:21" x14ac:dyDescent="0.25">
      <c r="A21" s="17"/>
      <c r="B21" s="17"/>
      <c r="C21" s="120" t="s">
        <v>164</v>
      </c>
      <c r="D21" s="121">
        <v>1</v>
      </c>
      <c r="E21" s="17"/>
      <c r="F21" s="118">
        <v>0</v>
      </c>
      <c r="G21" s="53"/>
      <c r="H21" s="17"/>
      <c r="I21" s="17"/>
      <c r="J21" s="17"/>
      <c r="K21" s="17"/>
      <c r="L21" s="17"/>
      <c r="M21" s="17"/>
      <c r="N21" s="17"/>
      <c r="O21" s="17"/>
    </row>
    <row r="22" spans="1:21" x14ac:dyDescent="0.25">
      <c r="A22" s="17"/>
      <c r="B22" s="17"/>
      <c r="C22" s="120" t="s">
        <v>192</v>
      </c>
      <c r="D22" s="121">
        <v>1</v>
      </c>
      <c r="E22" s="17"/>
      <c r="F22" s="118">
        <v>0</v>
      </c>
      <c r="G22" s="53"/>
      <c r="H22" s="17"/>
      <c r="I22" s="17"/>
      <c r="J22" s="17"/>
      <c r="K22" s="17"/>
      <c r="L22" s="17"/>
      <c r="M22" s="17"/>
      <c r="N22" s="17"/>
      <c r="O22" s="17"/>
    </row>
    <row r="23" spans="1:21" x14ac:dyDescent="0.25">
      <c r="A23" s="17"/>
      <c r="B23" s="17"/>
      <c r="C23" s="120" t="s">
        <v>193</v>
      </c>
      <c r="D23" s="121">
        <v>1</v>
      </c>
      <c r="E23" s="17"/>
      <c r="F23" s="118">
        <v>0</v>
      </c>
      <c r="G23" s="53"/>
      <c r="H23" s="17"/>
      <c r="I23" s="17"/>
      <c r="J23" s="17"/>
      <c r="K23" s="17"/>
      <c r="L23" s="17"/>
      <c r="M23" s="17"/>
      <c r="N23" s="17"/>
      <c r="O23" s="17"/>
    </row>
    <row r="24" spans="1:21" x14ac:dyDescent="0.25">
      <c r="A24" s="17"/>
      <c r="B24" s="17"/>
      <c r="C24" s="120" t="s">
        <v>232</v>
      </c>
      <c r="D24" s="121">
        <v>1</v>
      </c>
      <c r="E24" s="17"/>
      <c r="F24" s="118">
        <v>0</v>
      </c>
      <c r="G24" s="53"/>
      <c r="H24" s="17"/>
      <c r="I24" s="17"/>
      <c r="J24" s="17"/>
      <c r="K24" s="17"/>
      <c r="L24" s="17"/>
      <c r="M24" s="17"/>
      <c r="N24" s="17"/>
      <c r="O24" s="17"/>
    </row>
    <row r="25" spans="1:21" x14ac:dyDescent="0.25">
      <c r="A25" s="17"/>
      <c r="B25" s="119" t="s">
        <v>165</v>
      </c>
      <c r="C25" s="120" t="s">
        <v>166</v>
      </c>
      <c r="D25" s="121">
        <v>1</v>
      </c>
      <c r="E25" s="17"/>
      <c r="F25" s="118">
        <v>0</v>
      </c>
      <c r="G25" s="53"/>
      <c r="H25" s="17"/>
      <c r="I25" s="17"/>
      <c r="J25" s="17"/>
      <c r="K25" s="17"/>
      <c r="L25" s="17"/>
      <c r="M25" s="17"/>
      <c r="N25" s="17"/>
      <c r="O25" s="17"/>
    </row>
    <row r="26" spans="1:21" x14ac:dyDescent="0.25">
      <c r="A26" s="17"/>
      <c r="B26" s="17"/>
      <c r="C26" s="120" t="s">
        <v>168</v>
      </c>
      <c r="D26" s="121">
        <v>1</v>
      </c>
      <c r="E26" s="17"/>
      <c r="F26" s="118">
        <v>0</v>
      </c>
      <c r="G26" s="53"/>
      <c r="H26" s="17"/>
      <c r="I26" s="17"/>
      <c r="J26" s="17"/>
      <c r="K26" s="17"/>
      <c r="L26" s="17"/>
      <c r="M26" s="17"/>
      <c r="N26" s="17"/>
      <c r="O26" s="17"/>
    </row>
    <row r="27" spans="1:21" x14ac:dyDescent="0.25">
      <c r="A27" s="17"/>
      <c r="B27" s="17"/>
      <c r="C27" s="120" t="s">
        <v>169</v>
      </c>
      <c r="D27" s="121">
        <v>1</v>
      </c>
      <c r="E27" s="17"/>
      <c r="F27" s="118">
        <v>0</v>
      </c>
      <c r="G27" s="53"/>
      <c r="H27" s="17"/>
      <c r="I27" s="17"/>
      <c r="J27" s="17"/>
      <c r="K27" s="17"/>
      <c r="L27" s="17"/>
      <c r="M27" s="17"/>
      <c r="N27" s="17"/>
      <c r="O27" s="17"/>
    </row>
    <row r="28" spans="1:21" x14ac:dyDescent="0.25">
      <c r="A28" s="17"/>
      <c r="B28" s="119" t="s">
        <v>170</v>
      </c>
      <c r="C28" s="120" t="s">
        <v>171</v>
      </c>
      <c r="D28" s="121">
        <v>1</v>
      </c>
      <c r="E28" s="122"/>
      <c r="F28" s="118">
        <v>0</v>
      </c>
      <c r="G28" s="53"/>
      <c r="H28" s="17"/>
      <c r="I28" s="17"/>
      <c r="J28" s="17"/>
      <c r="K28" s="17"/>
      <c r="L28" s="17"/>
      <c r="M28" s="17"/>
      <c r="N28" s="17"/>
      <c r="O28" s="17"/>
    </row>
    <row r="29" spans="1:21" x14ac:dyDescent="0.25">
      <c r="A29" s="17"/>
      <c r="B29" s="17"/>
      <c r="C29" s="120" t="s">
        <v>173</v>
      </c>
      <c r="D29" s="121">
        <v>1</v>
      </c>
      <c r="E29" s="122"/>
      <c r="F29" s="118">
        <v>0</v>
      </c>
      <c r="G29" s="53"/>
      <c r="H29" s="17"/>
      <c r="I29" s="17"/>
      <c r="J29" s="17"/>
      <c r="K29" s="17"/>
      <c r="L29" s="17"/>
      <c r="M29" s="17"/>
      <c r="N29" s="17"/>
      <c r="O29" s="17"/>
    </row>
    <row r="30" spans="1:21" x14ac:dyDescent="0.25">
      <c r="A30" s="17"/>
      <c r="B30" s="119" t="s">
        <v>175</v>
      </c>
      <c r="C30" s="120" t="s">
        <v>197</v>
      </c>
      <c r="D30" s="121">
        <v>1</v>
      </c>
      <c r="E30" s="17"/>
      <c r="F30" s="118">
        <v>0</v>
      </c>
      <c r="G30" s="53"/>
      <c r="H30" s="17"/>
      <c r="I30" s="17"/>
      <c r="J30" s="17"/>
      <c r="K30" s="17"/>
      <c r="L30" s="17"/>
      <c r="M30" s="17"/>
      <c r="N30" s="17"/>
      <c r="O30" s="17"/>
      <c r="Q30" s="115"/>
      <c r="R30" s="116"/>
      <c r="T30" s="116"/>
      <c r="U30" s="117"/>
    </row>
    <row r="31" spans="1:21" x14ac:dyDescent="0.25">
      <c r="A31" s="17"/>
      <c r="B31" s="119" t="s">
        <v>177</v>
      </c>
      <c r="C31" s="124" t="s">
        <v>178</v>
      </c>
      <c r="D31" s="121">
        <v>1</v>
      </c>
      <c r="E31" s="17"/>
      <c r="F31" s="118">
        <v>0</v>
      </c>
      <c r="G31" s="53"/>
      <c r="H31" s="17"/>
      <c r="I31" s="17"/>
      <c r="J31" s="17"/>
      <c r="K31" s="17"/>
      <c r="L31" s="17"/>
      <c r="M31" s="17"/>
      <c r="N31" s="17"/>
      <c r="O31" s="17"/>
      <c r="S31" s="115"/>
      <c r="T31" s="116"/>
    </row>
    <row r="32" spans="1:21" x14ac:dyDescent="0.25">
      <c r="A32" s="17"/>
      <c r="B32" s="17"/>
      <c r="C32" s="124" t="s">
        <v>198</v>
      </c>
      <c r="D32" s="121">
        <v>1</v>
      </c>
      <c r="E32" s="17"/>
      <c r="F32" s="118">
        <v>0</v>
      </c>
      <c r="G32" s="53"/>
      <c r="H32" s="17"/>
      <c r="I32" s="17"/>
      <c r="J32" s="17"/>
      <c r="K32" s="17"/>
      <c r="L32" s="17"/>
      <c r="M32" s="17"/>
      <c r="N32" s="17"/>
      <c r="O32" s="17"/>
      <c r="S32" s="115"/>
      <c r="T32" s="116"/>
    </row>
    <row r="33" spans="1:20" x14ac:dyDescent="0.25">
      <c r="A33" s="17"/>
      <c r="B33" s="17"/>
      <c r="C33" s="120" t="s">
        <v>179</v>
      </c>
      <c r="D33" s="121">
        <v>3</v>
      </c>
      <c r="E33" s="17" t="s">
        <v>180</v>
      </c>
      <c r="F33" s="118">
        <v>0</v>
      </c>
      <c r="G33" s="53"/>
      <c r="H33" s="17"/>
      <c r="I33" s="17"/>
      <c r="J33" s="17"/>
      <c r="K33" s="17"/>
      <c r="L33" s="17"/>
      <c r="M33" s="17"/>
      <c r="N33" s="17"/>
      <c r="O33" s="17"/>
      <c r="S33" s="115"/>
      <c r="T33" s="116"/>
    </row>
    <row r="34" spans="1:20" x14ac:dyDescent="0.25">
      <c r="A34" s="17"/>
      <c r="B34" s="17"/>
      <c r="C34" s="124" t="s">
        <v>181</v>
      </c>
      <c r="D34" s="121">
        <v>6</v>
      </c>
      <c r="E34" s="17"/>
      <c r="F34" s="118">
        <v>0</v>
      </c>
      <c r="G34" s="53"/>
      <c r="H34" s="17"/>
      <c r="I34" s="17"/>
      <c r="J34" s="17"/>
      <c r="K34" s="17"/>
      <c r="L34" s="17"/>
      <c r="M34" s="17"/>
      <c r="N34" s="17"/>
      <c r="O34" s="17"/>
      <c r="S34" s="115"/>
      <c r="T34" s="116"/>
    </row>
    <row r="35" spans="1:20" x14ac:dyDescent="0.25">
      <c r="A35" s="17"/>
      <c r="B35" s="17"/>
      <c r="C35" s="124" t="s">
        <v>182</v>
      </c>
      <c r="D35" s="121">
        <v>1</v>
      </c>
      <c r="E35" s="17"/>
      <c r="F35" s="118">
        <v>0</v>
      </c>
      <c r="G35" s="53"/>
      <c r="H35" s="17"/>
      <c r="I35" s="17"/>
      <c r="J35" s="17"/>
      <c r="K35" s="17"/>
      <c r="L35" s="17"/>
      <c r="M35" s="17"/>
      <c r="N35" s="17"/>
      <c r="O35" s="17"/>
      <c r="S35" s="115"/>
      <c r="T35" s="116"/>
    </row>
    <row r="36" spans="1:20" x14ac:dyDescent="0.25">
      <c r="A36" s="17"/>
      <c r="B36" s="17"/>
      <c r="C36" s="124" t="s">
        <v>183</v>
      </c>
      <c r="D36" s="121">
        <v>25</v>
      </c>
      <c r="E36" s="17"/>
      <c r="F36" s="118">
        <v>0</v>
      </c>
      <c r="G36" s="53"/>
      <c r="H36" s="17"/>
      <c r="I36" s="17"/>
      <c r="J36" s="17"/>
      <c r="K36" s="17"/>
      <c r="L36" s="17"/>
      <c r="M36" s="17"/>
      <c r="N36" s="17"/>
      <c r="O36" s="17"/>
    </row>
    <row r="37" spans="1:20" x14ac:dyDescent="0.25">
      <c r="A37" s="17"/>
      <c r="B37" s="123"/>
      <c r="C37" s="120"/>
      <c r="D37" s="125"/>
      <c r="E37" s="122"/>
      <c r="F37" s="118">
        <v>0</v>
      </c>
      <c r="G37" s="53"/>
      <c r="H37" s="17"/>
      <c r="I37" s="17"/>
      <c r="J37" s="17"/>
      <c r="K37" s="17"/>
      <c r="L37" s="17"/>
      <c r="M37" s="17"/>
      <c r="N37" s="17"/>
      <c r="O37" s="17"/>
    </row>
    <row r="38" spans="1:20" x14ac:dyDescent="0.25">
      <c r="A38" s="17"/>
      <c r="B38" s="123"/>
      <c r="C38" s="120"/>
      <c r="D38" s="125"/>
      <c r="E38" s="120"/>
      <c r="F38" s="54"/>
      <c r="G38" s="53"/>
      <c r="H38" s="17"/>
      <c r="I38" s="17"/>
      <c r="J38" s="17"/>
      <c r="K38" s="17"/>
      <c r="L38" s="17"/>
      <c r="M38" s="17"/>
      <c r="N38" s="17"/>
      <c r="O38" s="17"/>
    </row>
    <row r="39" spans="1:20" x14ac:dyDescent="0.25">
      <c r="A39" s="17"/>
      <c r="B39" s="53"/>
      <c r="C39" s="53"/>
      <c r="D39" s="53"/>
      <c r="E39" s="126" t="s">
        <v>243</v>
      </c>
      <c r="F39" s="128">
        <f>SUM(F16:F37)</f>
        <v>0</v>
      </c>
      <c r="G39" s="53"/>
      <c r="H39" s="17"/>
      <c r="I39" s="17"/>
      <c r="J39" s="17"/>
      <c r="K39" s="17"/>
      <c r="L39" s="17"/>
      <c r="M39" s="17"/>
      <c r="N39" s="17"/>
      <c r="O39" s="17"/>
    </row>
    <row r="40" spans="1:20" x14ac:dyDescent="0.25">
      <c r="A40" s="17"/>
      <c r="B40" s="53"/>
      <c r="C40" s="53"/>
      <c r="D40" s="53"/>
      <c r="E40" s="53"/>
      <c r="F40" s="53"/>
      <c r="G40" s="53"/>
      <c r="H40" s="17"/>
      <c r="I40" s="17"/>
      <c r="J40" s="17"/>
      <c r="K40" s="17"/>
      <c r="L40" s="17"/>
      <c r="M40" s="17"/>
      <c r="N40" s="17"/>
      <c r="O40" s="17"/>
    </row>
    <row r="41" spans="1:20" x14ac:dyDescent="0.25">
      <c r="A41" s="17"/>
      <c r="B41" s="1" t="s">
        <v>4</v>
      </c>
      <c r="C41" s="2" t="s">
        <v>5</v>
      </c>
      <c r="D41" s="1" t="s">
        <v>8</v>
      </c>
      <c r="E41" s="17"/>
      <c r="F41" s="17"/>
      <c r="G41" s="17"/>
      <c r="H41" s="17"/>
      <c r="I41" s="17"/>
      <c r="J41" s="17"/>
      <c r="K41" s="17"/>
      <c r="L41" s="17"/>
      <c r="M41" s="17"/>
      <c r="N41" s="17"/>
      <c r="O41" s="17"/>
    </row>
    <row r="42" spans="1:20" x14ac:dyDescent="0.25">
      <c r="A42" s="17"/>
      <c r="B42" s="104" t="s">
        <v>55</v>
      </c>
      <c r="C42" s="104" t="s">
        <v>52</v>
      </c>
      <c r="D42" s="48">
        <v>2</v>
      </c>
      <c r="E42" s="17"/>
      <c r="F42" s="17"/>
      <c r="G42" s="17"/>
      <c r="H42" s="17"/>
      <c r="I42" s="17"/>
      <c r="J42" s="17"/>
      <c r="K42" s="17"/>
      <c r="L42" s="17"/>
      <c r="M42" s="17"/>
      <c r="N42" s="17"/>
      <c r="O42" s="17"/>
    </row>
    <row r="43" spans="1:20" x14ac:dyDescent="0.25">
      <c r="A43" s="17"/>
      <c r="B43" s="17"/>
      <c r="C43" s="17"/>
      <c r="D43" s="17"/>
      <c r="E43" s="17"/>
      <c r="F43" s="17"/>
      <c r="G43" s="17"/>
      <c r="H43" s="17"/>
      <c r="I43" s="17"/>
      <c r="J43" s="17"/>
      <c r="K43" s="17"/>
      <c r="L43" s="17"/>
      <c r="M43" s="17"/>
      <c r="N43" s="17"/>
      <c r="O43" s="17"/>
    </row>
    <row r="44" spans="1:20" x14ac:dyDescent="0.25">
      <c r="A44" s="17"/>
      <c r="B44" s="105" t="s">
        <v>186</v>
      </c>
      <c r="C44" s="106" t="s">
        <v>189</v>
      </c>
      <c r="D44" s="106" t="s">
        <v>97</v>
      </c>
      <c r="E44" s="106" t="s">
        <v>190</v>
      </c>
      <c r="F44" s="107" t="s">
        <v>185</v>
      </c>
      <c r="G44" s="17"/>
      <c r="H44" s="17"/>
      <c r="I44" s="17"/>
      <c r="J44" s="17"/>
      <c r="K44" s="17"/>
      <c r="L44" s="17"/>
      <c r="M44" s="17"/>
      <c r="N44" s="17"/>
      <c r="O44" s="17"/>
    </row>
    <row r="45" spans="1:20" ht="15.75" customHeight="1" x14ac:dyDescent="0.25">
      <c r="A45" s="17"/>
      <c r="B45" s="119" t="s">
        <v>159</v>
      </c>
      <c r="C45" s="120" t="s">
        <v>160</v>
      </c>
      <c r="D45" s="121">
        <v>1</v>
      </c>
      <c r="E45" s="122" t="s">
        <v>184</v>
      </c>
      <c r="F45" s="118">
        <v>0</v>
      </c>
      <c r="G45" s="17"/>
      <c r="H45" s="17"/>
      <c r="I45" s="17"/>
      <c r="J45" s="17"/>
      <c r="K45" s="17"/>
      <c r="L45" s="17"/>
      <c r="M45" s="17"/>
      <c r="N45" s="17"/>
      <c r="O45" s="17"/>
    </row>
    <row r="46" spans="1:20" x14ac:dyDescent="0.25">
      <c r="A46" s="17"/>
      <c r="B46" s="119"/>
      <c r="C46" s="120" t="s">
        <v>160</v>
      </c>
      <c r="D46" s="121">
        <v>1</v>
      </c>
      <c r="E46" s="122" t="s">
        <v>184</v>
      </c>
      <c r="F46" s="118">
        <v>0</v>
      </c>
      <c r="G46" s="17"/>
      <c r="H46" s="17"/>
      <c r="I46" s="17"/>
      <c r="J46" s="17"/>
      <c r="K46" s="17"/>
      <c r="L46" s="17"/>
      <c r="M46" s="17"/>
      <c r="N46" s="17"/>
      <c r="O46" s="17"/>
    </row>
    <row r="47" spans="1:20" x14ac:dyDescent="0.25">
      <c r="A47" s="17"/>
      <c r="B47" s="123"/>
      <c r="C47" s="120" t="s">
        <v>161</v>
      </c>
      <c r="D47" s="121">
        <v>1</v>
      </c>
      <c r="E47" s="122"/>
      <c r="F47" s="118">
        <v>0</v>
      </c>
      <c r="G47" s="17"/>
      <c r="H47" s="17"/>
      <c r="I47" s="17"/>
      <c r="J47" s="17"/>
      <c r="K47" s="17"/>
      <c r="L47" s="17"/>
      <c r="M47" s="17"/>
      <c r="N47" s="17"/>
      <c r="O47" s="17"/>
    </row>
    <row r="48" spans="1:20" x14ac:dyDescent="0.25">
      <c r="A48" s="17"/>
      <c r="B48" s="17"/>
      <c r="C48" s="120" t="s">
        <v>162</v>
      </c>
      <c r="D48" s="121">
        <v>1</v>
      </c>
      <c r="E48" s="17"/>
      <c r="F48" s="118">
        <v>0</v>
      </c>
      <c r="G48" s="17"/>
      <c r="H48" s="17"/>
      <c r="I48" s="17"/>
      <c r="J48" s="17"/>
      <c r="K48" s="17"/>
      <c r="L48" s="17"/>
      <c r="M48" s="17"/>
      <c r="N48" s="17"/>
      <c r="O48" s="17"/>
    </row>
    <row r="49" spans="1:15" x14ac:dyDescent="0.25">
      <c r="A49" s="17"/>
      <c r="B49" s="17"/>
      <c r="C49" s="120" t="s">
        <v>163</v>
      </c>
      <c r="D49" s="121">
        <v>1</v>
      </c>
      <c r="E49" s="17"/>
      <c r="F49" s="118">
        <v>0</v>
      </c>
      <c r="G49" s="17"/>
      <c r="H49" s="17"/>
      <c r="I49" s="17"/>
      <c r="J49" s="17"/>
      <c r="K49" s="17"/>
      <c r="L49" s="17"/>
      <c r="M49" s="17"/>
      <c r="N49" s="17"/>
      <c r="O49" s="17"/>
    </row>
    <row r="50" spans="1:15" x14ac:dyDescent="0.25">
      <c r="A50" s="17"/>
      <c r="B50" s="17"/>
      <c r="C50" s="120" t="s">
        <v>164</v>
      </c>
      <c r="D50" s="121">
        <v>1</v>
      </c>
      <c r="E50" s="17"/>
      <c r="F50" s="118">
        <v>0</v>
      </c>
      <c r="G50" s="17"/>
      <c r="H50" s="17"/>
      <c r="I50" s="17"/>
      <c r="J50" s="17"/>
      <c r="K50" s="17"/>
      <c r="L50" s="17"/>
      <c r="M50" s="17"/>
      <c r="N50" s="17"/>
      <c r="O50" s="17"/>
    </row>
    <row r="51" spans="1:15" x14ac:dyDescent="0.25">
      <c r="A51" s="17"/>
      <c r="B51" s="17"/>
      <c r="C51" s="120" t="s">
        <v>192</v>
      </c>
      <c r="D51" s="121">
        <v>1</v>
      </c>
      <c r="E51" s="17"/>
      <c r="F51" s="118">
        <v>0</v>
      </c>
      <c r="G51" s="17"/>
      <c r="H51" s="17"/>
      <c r="I51" s="17"/>
      <c r="J51" s="17"/>
      <c r="K51" s="17"/>
      <c r="L51" s="17"/>
      <c r="M51" s="17"/>
      <c r="N51" s="17"/>
      <c r="O51" s="17"/>
    </row>
    <row r="52" spans="1:15" x14ac:dyDescent="0.25">
      <c r="A52" s="17"/>
      <c r="B52" s="17"/>
      <c r="C52" s="120" t="s">
        <v>232</v>
      </c>
      <c r="D52" s="121">
        <v>1</v>
      </c>
      <c r="E52" s="17"/>
      <c r="F52" s="118">
        <v>0</v>
      </c>
      <c r="G52" s="17"/>
      <c r="H52" s="17"/>
      <c r="I52" s="17"/>
      <c r="J52" s="17"/>
      <c r="K52" s="17"/>
      <c r="L52" s="17"/>
      <c r="M52" s="17"/>
      <c r="N52" s="17"/>
      <c r="O52" s="17"/>
    </row>
    <row r="53" spans="1:15" x14ac:dyDescent="0.25">
      <c r="A53" s="17"/>
      <c r="B53" s="119" t="s">
        <v>165</v>
      </c>
      <c r="C53" s="120" t="s">
        <v>168</v>
      </c>
      <c r="D53" s="121">
        <v>1</v>
      </c>
      <c r="E53" s="17"/>
      <c r="F53" s="118">
        <v>0</v>
      </c>
      <c r="G53" s="17"/>
      <c r="H53" s="17"/>
      <c r="I53" s="17"/>
      <c r="J53" s="17"/>
      <c r="K53" s="17"/>
      <c r="L53" s="17"/>
      <c r="M53" s="17"/>
      <c r="N53" s="17"/>
      <c r="O53" s="17"/>
    </row>
    <row r="54" spans="1:15" x14ac:dyDescent="0.25">
      <c r="A54" s="17"/>
      <c r="B54" s="17"/>
      <c r="C54" s="120" t="s">
        <v>169</v>
      </c>
      <c r="D54" s="121">
        <v>1</v>
      </c>
      <c r="E54" s="17"/>
      <c r="F54" s="118">
        <v>0</v>
      </c>
      <c r="G54" s="17"/>
      <c r="H54" s="17"/>
      <c r="I54" s="17"/>
      <c r="J54" s="17"/>
      <c r="K54" s="17"/>
      <c r="L54" s="17"/>
      <c r="M54" s="17"/>
      <c r="N54" s="17"/>
      <c r="O54" s="17"/>
    </row>
    <row r="55" spans="1:15" x14ac:dyDescent="0.25">
      <c r="A55" s="17"/>
      <c r="B55" s="119" t="s">
        <v>170</v>
      </c>
      <c r="C55" s="120" t="s">
        <v>171</v>
      </c>
      <c r="D55" s="121">
        <v>1</v>
      </c>
      <c r="E55" s="122"/>
      <c r="F55" s="118">
        <v>0</v>
      </c>
      <c r="G55" s="17"/>
      <c r="H55" s="17"/>
      <c r="I55" s="17"/>
      <c r="J55" s="17"/>
      <c r="K55" s="17"/>
      <c r="L55" s="17"/>
      <c r="M55" s="17"/>
      <c r="N55" s="17"/>
      <c r="O55" s="17"/>
    </row>
    <row r="56" spans="1:15" x14ac:dyDescent="0.25">
      <c r="A56" s="17"/>
      <c r="B56" s="17"/>
      <c r="C56" s="120" t="s">
        <v>173</v>
      </c>
      <c r="D56" s="121">
        <v>1</v>
      </c>
      <c r="E56" s="122"/>
      <c r="F56" s="118">
        <v>0</v>
      </c>
      <c r="G56" s="17"/>
      <c r="H56" s="17"/>
      <c r="I56" s="17"/>
      <c r="J56" s="17"/>
      <c r="K56" s="17"/>
      <c r="L56" s="17"/>
      <c r="M56" s="17"/>
      <c r="N56" s="17"/>
      <c r="O56" s="17"/>
    </row>
    <row r="57" spans="1:15" x14ac:dyDescent="0.25">
      <c r="A57" s="17"/>
      <c r="B57" s="17"/>
      <c r="C57" s="124" t="s">
        <v>233</v>
      </c>
      <c r="D57" s="121">
        <v>1</v>
      </c>
      <c r="E57" s="122"/>
      <c r="F57" s="118">
        <v>0</v>
      </c>
      <c r="G57" s="17"/>
      <c r="H57" s="17"/>
      <c r="I57" s="17"/>
      <c r="J57" s="17"/>
      <c r="K57" s="17"/>
      <c r="L57" s="17"/>
      <c r="M57" s="17"/>
      <c r="N57" s="17"/>
      <c r="O57" s="17"/>
    </row>
    <row r="58" spans="1:15" x14ac:dyDescent="0.25">
      <c r="A58" s="17"/>
      <c r="B58" s="119" t="s">
        <v>177</v>
      </c>
      <c r="C58" s="124" t="s">
        <v>178</v>
      </c>
      <c r="D58" s="121">
        <v>1</v>
      </c>
      <c r="E58" s="17"/>
      <c r="F58" s="118">
        <v>0</v>
      </c>
      <c r="G58" s="17"/>
      <c r="H58" s="17"/>
      <c r="I58" s="17"/>
      <c r="J58" s="17"/>
      <c r="K58" s="17"/>
      <c r="L58" s="17"/>
      <c r="M58" s="17"/>
      <c r="N58" s="17"/>
      <c r="O58" s="17"/>
    </row>
    <row r="59" spans="1:15" x14ac:dyDescent="0.25">
      <c r="A59" s="17"/>
      <c r="B59" s="17"/>
      <c r="C59" s="124" t="s">
        <v>198</v>
      </c>
      <c r="D59" s="121">
        <v>1</v>
      </c>
      <c r="E59" s="17"/>
      <c r="F59" s="118">
        <v>0</v>
      </c>
      <c r="G59" s="17"/>
      <c r="H59" s="17"/>
      <c r="I59" s="17"/>
      <c r="J59" s="17"/>
      <c r="K59" s="17"/>
      <c r="L59" s="17"/>
      <c r="M59" s="17"/>
      <c r="N59" s="17"/>
      <c r="O59" s="17"/>
    </row>
    <row r="60" spans="1:15" x14ac:dyDescent="0.25">
      <c r="A60" s="17"/>
      <c r="B60" s="17"/>
      <c r="C60" s="120" t="s">
        <v>179</v>
      </c>
      <c r="D60" s="121">
        <v>3</v>
      </c>
      <c r="E60" s="17" t="s">
        <v>180</v>
      </c>
      <c r="F60" s="118">
        <v>0</v>
      </c>
      <c r="G60" s="17"/>
      <c r="H60" s="17"/>
      <c r="I60" s="17"/>
      <c r="J60" s="17"/>
      <c r="K60" s="17"/>
      <c r="L60" s="17"/>
      <c r="M60" s="17"/>
      <c r="N60" s="17"/>
      <c r="O60" s="17"/>
    </row>
    <row r="61" spans="1:15" x14ac:dyDescent="0.25">
      <c r="A61" s="17"/>
      <c r="B61" s="17"/>
      <c r="C61" s="124" t="s">
        <v>181</v>
      </c>
      <c r="D61" s="121">
        <v>6</v>
      </c>
      <c r="E61" s="17"/>
      <c r="F61" s="118">
        <v>0</v>
      </c>
      <c r="G61" s="17"/>
      <c r="H61" s="17"/>
      <c r="I61" s="17"/>
      <c r="J61" s="17"/>
      <c r="K61" s="17"/>
      <c r="L61" s="17"/>
      <c r="M61" s="17"/>
      <c r="N61" s="17"/>
      <c r="O61" s="17"/>
    </row>
    <row r="62" spans="1:15" x14ac:dyDescent="0.25">
      <c r="A62" s="17"/>
      <c r="B62" s="17"/>
      <c r="C62" s="124" t="s">
        <v>182</v>
      </c>
      <c r="D62" s="121">
        <v>1</v>
      </c>
      <c r="E62" s="17"/>
      <c r="F62" s="118">
        <v>0</v>
      </c>
      <c r="G62" s="17"/>
      <c r="H62" s="17"/>
      <c r="I62" s="17"/>
      <c r="J62" s="17"/>
      <c r="K62" s="17"/>
      <c r="L62" s="17"/>
      <c r="M62" s="17"/>
      <c r="N62" s="17"/>
      <c r="O62" s="17"/>
    </row>
    <row r="63" spans="1:15" x14ac:dyDescent="0.25">
      <c r="A63" s="17"/>
      <c r="B63" s="17"/>
      <c r="C63" s="124" t="s">
        <v>183</v>
      </c>
      <c r="D63" s="121">
        <v>25</v>
      </c>
      <c r="E63" s="17"/>
      <c r="F63" s="118">
        <v>0</v>
      </c>
      <c r="G63" s="17"/>
      <c r="H63" s="17"/>
      <c r="I63" s="17"/>
      <c r="J63" s="17"/>
      <c r="K63" s="17"/>
      <c r="L63" s="17"/>
      <c r="M63" s="17"/>
      <c r="N63" s="17"/>
      <c r="O63" s="17"/>
    </row>
    <row r="64" spans="1:15" x14ac:dyDescent="0.25">
      <c r="A64" s="17"/>
      <c r="B64" s="53"/>
      <c r="C64" s="120"/>
      <c r="D64" s="121"/>
      <c r="E64" s="40"/>
      <c r="F64" s="54"/>
      <c r="G64" s="19"/>
      <c r="H64" s="17"/>
      <c r="I64" s="17"/>
      <c r="J64" s="17"/>
      <c r="K64" s="17"/>
      <c r="L64" s="17"/>
      <c r="M64" s="17"/>
      <c r="N64" s="17"/>
      <c r="O64" s="17"/>
    </row>
    <row r="65" spans="1:15" x14ac:dyDescent="0.25">
      <c r="A65" s="17"/>
      <c r="B65" s="17"/>
      <c r="C65" s="17"/>
      <c r="D65" s="17"/>
      <c r="E65" s="126" t="s">
        <v>244</v>
      </c>
      <c r="F65" s="129">
        <f>SUM(F45:F63)</f>
        <v>0</v>
      </c>
      <c r="G65" s="17"/>
      <c r="H65" s="17"/>
      <c r="I65" s="17"/>
      <c r="J65" s="17"/>
      <c r="K65" s="17"/>
      <c r="L65" s="17"/>
      <c r="M65" s="17"/>
      <c r="N65" s="17"/>
      <c r="O65" s="17"/>
    </row>
    <row r="66" spans="1:15" x14ac:dyDescent="0.25">
      <c r="A66" s="17"/>
      <c r="B66" s="17"/>
      <c r="C66" s="17"/>
      <c r="D66" s="17"/>
      <c r="E66" s="17"/>
      <c r="F66" s="17"/>
      <c r="G66" s="17"/>
      <c r="H66" s="17"/>
      <c r="I66" s="17"/>
      <c r="J66" s="17"/>
      <c r="K66" s="17"/>
      <c r="L66" s="17"/>
      <c r="M66" s="17"/>
      <c r="N66" s="17"/>
      <c r="O66" s="17"/>
    </row>
    <row r="67" spans="1:15" x14ac:dyDescent="0.25">
      <c r="A67" s="17"/>
      <c r="B67" s="1" t="s">
        <v>4</v>
      </c>
      <c r="C67" s="2" t="s">
        <v>5</v>
      </c>
      <c r="D67" s="1" t="s">
        <v>8</v>
      </c>
      <c r="E67" s="17"/>
      <c r="F67" s="17"/>
      <c r="G67" s="17"/>
      <c r="H67" s="17"/>
      <c r="I67" s="17"/>
      <c r="J67" s="17"/>
      <c r="K67" s="17"/>
      <c r="L67" s="17"/>
      <c r="M67" s="17"/>
      <c r="N67" s="17"/>
      <c r="O67" s="17"/>
    </row>
    <row r="68" spans="1:15" x14ac:dyDescent="0.25">
      <c r="A68" s="17"/>
      <c r="B68" s="104" t="s">
        <v>57</v>
      </c>
      <c r="C68" s="4" t="s">
        <v>52</v>
      </c>
      <c r="D68" s="48">
        <v>2</v>
      </c>
      <c r="E68" s="17"/>
      <c r="F68" s="17"/>
      <c r="G68" s="17"/>
      <c r="H68" s="17"/>
      <c r="I68" s="17"/>
      <c r="J68" s="17"/>
      <c r="K68" s="17"/>
      <c r="L68" s="17"/>
      <c r="M68" s="17"/>
      <c r="N68" s="17"/>
      <c r="O68" s="17"/>
    </row>
    <row r="69" spans="1:15" x14ac:dyDescent="0.25">
      <c r="A69" s="17"/>
      <c r="B69" s="17"/>
      <c r="C69" s="17"/>
      <c r="D69" s="17"/>
      <c r="E69" s="17"/>
      <c r="F69" s="17"/>
      <c r="G69" s="17"/>
      <c r="H69" s="17"/>
      <c r="I69" s="17"/>
      <c r="J69" s="17"/>
      <c r="K69" s="17"/>
      <c r="L69" s="17"/>
      <c r="M69" s="17"/>
      <c r="N69" s="17"/>
      <c r="O69" s="17"/>
    </row>
    <row r="70" spans="1:15" x14ac:dyDescent="0.25">
      <c r="A70" s="17"/>
      <c r="B70" s="105" t="s">
        <v>186</v>
      </c>
      <c r="C70" s="106" t="s">
        <v>189</v>
      </c>
      <c r="D70" s="106" t="s">
        <v>97</v>
      </c>
      <c r="E70" s="106" t="s">
        <v>190</v>
      </c>
      <c r="F70" s="107" t="s">
        <v>185</v>
      </c>
      <c r="G70" s="17"/>
      <c r="H70" s="17"/>
      <c r="I70" s="17"/>
      <c r="J70" s="17"/>
      <c r="K70" s="17"/>
      <c r="L70" s="17"/>
      <c r="M70" s="17"/>
      <c r="N70" s="17"/>
      <c r="O70" s="17"/>
    </row>
    <row r="71" spans="1:15" x14ac:dyDescent="0.25">
      <c r="A71" s="17"/>
      <c r="B71" s="119" t="s">
        <v>159</v>
      </c>
      <c r="C71" s="120" t="s">
        <v>160</v>
      </c>
      <c r="D71" s="121">
        <v>1</v>
      </c>
      <c r="E71" s="122" t="s">
        <v>184</v>
      </c>
      <c r="F71" s="118">
        <v>0</v>
      </c>
      <c r="G71" s="17"/>
      <c r="H71" s="17"/>
      <c r="I71" s="17"/>
      <c r="J71" s="17"/>
      <c r="K71" s="17"/>
      <c r="L71" s="17"/>
      <c r="M71" s="17"/>
      <c r="N71" s="17"/>
      <c r="O71" s="17"/>
    </row>
    <row r="72" spans="1:15" x14ac:dyDescent="0.25">
      <c r="A72" s="17"/>
      <c r="B72" s="119"/>
      <c r="C72" s="120" t="s">
        <v>160</v>
      </c>
      <c r="D72" s="121">
        <v>1</v>
      </c>
      <c r="E72" s="122" t="s">
        <v>184</v>
      </c>
      <c r="F72" s="118">
        <v>0</v>
      </c>
      <c r="G72" s="17"/>
      <c r="H72" s="17"/>
      <c r="I72" s="17"/>
      <c r="J72" s="17"/>
      <c r="K72" s="17"/>
      <c r="L72" s="17"/>
      <c r="M72" s="17"/>
      <c r="N72" s="17"/>
      <c r="O72" s="17"/>
    </row>
    <row r="73" spans="1:15" x14ac:dyDescent="0.25">
      <c r="A73" s="17"/>
      <c r="B73" s="123"/>
      <c r="C73" s="120" t="s">
        <v>161</v>
      </c>
      <c r="D73" s="121">
        <v>1</v>
      </c>
      <c r="E73" s="122"/>
      <c r="F73" s="118">
        <v>0</v>
      </c>
      <c r="G73" s="17"/>
      <c r="H73" s="17"/>
      <c r="I73" s="17"/>
      <c r="J73" s="17"/>
      <c r="K73" s="17"/>
      <c r="L73" s="17"/>
      <c r="M73" s="17"/>
      <c r="N73" s="17"/>
      <c r="O73" s="17"/>
    </row>
    <row r="74" spans="1:15" x14ac:dyDescent="0.25">
      <c r="A74" s="17"/>
      <c r="B74" s="17"/>
      <c r="C74" s="120" t="s">
        <v>162</v>
      </c>
      <c r="D74" s="121">
        <v>1</v>
      </c>
      <c r="E74" s="17"/>
      <c r="F74" s="118">
        <v>0</v>
      </c>
      <c r="G74" s="17"/>
      <c r="H74" s="17"/>
      <c r="I74" s="17"/>
      <c r="J74" s="17"/>
      <c r="K74" s="17"/>
      <c r="L74" s="17"/>
      <c r="M74" s="17"/>
      <c r="N74" s="17"/>
      <c r="O74" s="17"/>
    </row>
    <row r="75" spans="1:15" x14ac:dyDescent="0.25">
      <c r="A75" s="17"/>
      <c r="B75" s="17"/>
      <c r="C75" s="120" t="s">
        <v>163</v>
      </c>
      <c r="D75" s="121">
        <v>1</v>
      </c>
      <c r="E75" s="17"/>
      <c r="F75" s="118">
        <v>0</v>
      </c>
      <c r="G75" s="17"/>
      <c r="H75" s="17"/>
      <c r="I75" s="17"/>
      <c r="J75" s="17"/>
      <c r="K75" s="17"/>
      <c r="L75" s="17"/>
      <c r="M75" s="17"/>
      <c r="N75" s="17"/>
      <c r="O75" s="17"/>
    </row>
    <row r="76" spans="1:15" x14ac:dyDescent="0.25">
      <c r="A76" s="17"/>
      <c r="B76" s="17"/>
      <c r="C76" s="120" t="s">
        <v>164</v>
      </c>
      <c r="D76" s="121">
        <v>1</v>
      </c>
      <c r="E76" s="17"/>
      <c r="F76" s="118">
        <v>0</v>
      </c>
      <c r="G76" s="17"/>
      <c r="H76" s="17"/>
      <c r="I76" s="17"/>
      <c r="J76" s="17"/>
      <c r="K76" s="17"/>
      <c r="L76" s="17"/>
      <c r="M76" s="17"/>
      <c r="N76" s="17"/>
      <c r="O76" s="17"/>
    </row>
    <row r="77" spans="1:15" x14ac:dyDescent="0.25">
      <c r="A77" s="17"/>
      <c r="B77" s="17"/>
      <c r="C77" s="120" t="s">
        <v>192</v>
      </c>
      <c r="D77" s="121">
        <v>1</v>
      </c>
      <c r="E77" s="17"/>
      <c r="F77" s="118">
        <v>0</v>
      </c>
      <c r="G77" s="17"/>
      <c r="H77" s="17"/>
      <c r="I77" s="17"/>
      <c r="J77" s="17"/>
      <c r="K77" s="17"/>
      <c r="L77" s="17"/>
      <c r="M77" s="17"/>
      <c r="N77" s="17"/>
      <c r="O77" s="17"/>
    </row>
    <row r="78" spans="1:15" x14ac:dyDescent="0.25">
      <c r="A78" s="17"/>
      <c r="B78" s="17"/>
      <c r="C78" s="120" t="s">
        <v>232</v>
      </c>
      <c r="D78" s="121">
        <v>1</v>
      </c>
      <c r="E78" s="17"/>
      <c r="F78" s="118">
        <v>0</v>
      </c>
      <c r="G78" s="17"/>
      <c r="H78" s="17"/>
      <c r="I78" s="17"/>
      <c r="J78" s="17"/>
      <c r="K78" s="17"/>
      <c r="L78" s="17"/>
      <c r="M78" s="17"/>
      <c r="N78" s="17"/>
      <c r="O78" s="17"/>
    </row>
    <row r="79" spans="1:15" x14ac:dyDescent="0.25">
      <c r="A79" s="17"/>
      <c r="B79" s="119" t="s">
        <v>165</v>
      </c>
      <c r="C79" s="120" t="s">
        <v>168</v>
      </c>
      <c r="D79" s="121">
        <v>1</v>
      </c>
      <c r="E79" s="17"/>
      <c r="F79" s="118">
        <v>0</v>
      </c>
      <c r="G79" s="17"/>
      <c r="H79" s="17"/>
      <c r="I79" s="17"/>
      <c r="J79" s="17"/>
      <c r="K79" s="17"/>
      <c r="L79" s="17"/>
      <c r="M79" s="17"/>
      <c r="N79" s="17"/>
      <c r="O79" s="17"/>
    </row>
    <row r="80" spans="1:15" x14ac:dyDescent="0.25">
      <c r="A80" s="17"/>
      <c r="B80" s="17"/>
      <c r="C80" s="120" t="s">
        <v>169</v>
      </c>
      <c r="D80" s="121">
        <v>1</v>
      </c>
      <c r="E80" s="17"/>
      <c r="F80" s="118">
        <v>0</v>
      </c>
      <c r="G80" s="17"/>
      <c r="H80" s="17"/>
      <c r="I80" s="17"/>
      <c r="J80" s="17"/>
      <c r="K80" s="17"/>
      <c r="L80" s="17"/>
      <c r="M80" s="17"/>
      <c r="N80" s="17"/>
      <c r="O80" s="17"/>
    </row>
    <row r="81" spans="1:15" x14ac:dyDescent="0.25">
      <c r="A81" s="17"/>
      <c r="B81" s="119" t="s">
        <v>170</v>
      </c>
      <c r="C81" s="120" t="s">
        <v>171</v>
      </c>
      <c r="D81" s="121">
        <v>1</v>
      </c>
      <c r="E81" s="122"/>
      <c r="F81" s="118">
        <v>0</v>
      </c>
      <c r="G81" s="17"/>
      <c r="H81" s="17"/>
      <c r="I81" s="17"/>
      <c r="J81" s="17"/>
      <c r="K81" s="17"/>
      <c r="L81" s="17"/>
      <c r="M81" s="17"/>
      <c r="N81" s="17"/>
      <c r="O81" s="17"/>
    </row>
    <row r="82" spans="1:15" x14ac:dyDescent="0.25">
      <c r="A82" s="17"/>
      <c r="B82" s="17"/>
      <c r="C82" s="120" t="s">
        <v>173</v>
      </c>
      <c r="D82" s="121">
        <v>1</v>
      </c>
      <c r="E82" s="122"/>
      <c r="F82" s="118">
        <v>0</v>
      </c>
      <c r="G82" s="17"/>
      <c r="H82" s="17"/>
      <c r="I82" s="17"/>
      <c r="J82" s="17"/>
      <c r="K82" s="17"/>
      <c r="L82" s="17"/>
      <c r="M82" s="17"/>
      <c r="N82" s="17"/>
      <c r="O82" s="17"/>
    </row>
    <row r="83" spans="1:15" x14ac:dyDescent="0.25">
      <c r="A83" s="17"/>
      <c r="B83" s="119" t="s">
        <v>177</v>
      </c>
      <c r="C83" s="124" t="s">
        <v>178</v>
      </c>
      <c r="D83" s="121">
        <v>1</v>
      </c>
      <c r="E83" s="17"/>
      <c r="F83" s="118">
        <v>0</v>
      </c>
      <c r="G83" s="17"/>
      <c r="H83" s="17"/>
      <c r="I83" s="17"/>
      <c r="J83" s="17"/>
      <c r="K83" s="17"/>
      <c r="L83" s="17"/>
      <c r="M83" s="17"/>
      <c r="N83" s="17"/>
      <c r="O83" s="17"/>
    </row>
    <row r="84" spans="1:15" x14ac:dyDescent="0.25">
      <c r="A84" s="17"/>
      <c r="B84" s="17"/>
      <c r="C84" s="124" t="s">
        <v>198</v>
      </c>
      <c r="D84" s="121">
        <v>1</v>
      </c>
      <c r="E84" s="17"/>
      <c r="F84" s="118">
        <v>0</v>
      </c>
      <c r="G84" s="17"/>
      <c r="H84" s="17"/>
      <c r="I84" s="17"/>
      <c r="J84" s="17"/>
      <c r="K84" s="17"/>
      <c r="L84" s="17"/>
      <c r="M84" s="17"/>
      <c r="N84" s="17"/>
      <c r="O84" s="17"/>
    </row>
    <row r="85" spans="1:15" x14ac:dyDescent="0.25">
      <c r="A85" s="17"/>
      <c r="B85" s="17"/>
      <c r="C85" s="120" t="s">
        <v>179</v>
      </c>
      <c r="D85" s="121">
        <v>3</v>
      </c>
      <c r="E85" s="17" t="s">
        <v>180</v>
      </c>
      <c r="F85" s="118">
        <v>0</v>
      </c>
      <c r="G85" s="17"/>
      <c r="H85" s="17"/>
      <c r="I85" s="17"/>
      <c r="J85" s="17"/>
      <c r="K85" s="17"/>
      <c r="L85" s="17"/>
      <c r="M85" s="17"/>
      <c r="N85" s="17"/>
      <c r="O85" s="17"/>
    </row>
    <row r="86" spans="1:15" x14ac:dyDescent="0.25">
      <c r="A86" s="17"/>
      <c r="B86" s="17"/>
      <c r="C86" s="124" t="s">
        <v>181</v>
      </c>
      <c r="D86" s="121">
        <v>6</v>
      </c>
      <c r="E86" s="17"/>
      <c r="F86" s="118">
        <v>0</v>
      </c>
      <c r="G86" s="17"/>
      <c r="H86" s="17"/>
      <c r="I86" s="17"/>
      <c r="J86" s="17"/>
      <c r="K86" s="17"/>
      <c r="L86" s="17"/>
      <c r="M86" s="17"/>
      <c r="N86" s="17"/>
      <c r="O86" s="17"/>
    </row>
    <row r="87" spans="1:15" x14ac:dyDescent="0.25">
      <c r="A87" s="17"/>
      <c r="B87" s="17"/>
      <c r="C87" s="124" t="s">
        <v>182</v>
      </c>
      <c r="D87" s="121">
        <v>1</v>
      </c>
      <c r="E87" s="17"/>
      <c r="F87" s="118">
        <v>0</v>
      </c>
      <c r="G87" s="17"/>
      <c r="H87" s="17"/>
      <c r="I87" s="17"/>
      <c r="J87" s="17"/>
      <c r="K87" s="17"/>
      <c r="L87" s="17"/>
      <c r="M87" s="17"/>
      <c r="N87" s="17"/>
      <c r="O87" s="17"/>
    </row>
    <row r="88" spans="1:15" x14ac:dyDescent="0.25">
      <c r="A88" s="17"/>
      <c r="B88" s="17"/>
      <c r="C88" s="124" t="s">
        <v>183</v>
      </c>
      <c r="D88" s="121">
        <v>25</v>
      </c>
      <c r="E88" s="17"/>
      <c r="F88" s="118">
        <v>0</v>
      </c>
      <c r="G88" s="17"/>
      <c r="H88" s="17"/>
      <c r="I88" s="17"/>
      <c r="J88" s="17"/>
      <c r="K88" s="17"/>
      <c r="L88" s="17"/>
      <c r="M88" s="17"/>
      <c r="N88" s="17"/>
      <c r="O88" s="17"/>
    </row>
    <row r="89" spans="1:15" x14ac:dyDescent="0.25">
      <c r="A89" s="17"/>
      <c r="B89" s="17"/>
      <c r="C89" s="17"/>
      <c r="D89" s="17"/>
      <c r="E89" s="17"/>
      <c r="F89" s="17"/>
      <c r="G89" s="17"/>
      <c r="H89" s="17"/>
      <c r="I89" s="17"/>
      <c r="J89" s="17"/>
      <c r="K89" s="17"/>
      <c r="L89" s="17"/>
      <c r="M89" s="17"/>
      <c r="N89" s="17"/>
      <c r="O89" s="17"/>
    </row>
    <row r="90" spans="1:15" x14ac:dyDescent="0.25">
      <c r="A90" s="17"/>
      <c r="B90" s="17"/>
      <c r="C90" s="17"/>
      <c r="D90" s="17"/>
      <c r="E90" s="126" t="s">
        <v>245</v>
      </c>
      <c r="F90" s="129">
        <f>SUM(F71:F88)</f>
        <v>0</v>
      </c>
      <c r="G90" s="17"/>
      <c r="H90" s="17"/>
      <c r="I90" s="17"/>
      <c r="J90" s="17"/>
      <c r="K90" s="17"/>
      <c r="L90" s="17"/>
      <c r="M90" s="17"/>
      <c r="N90" s="17"/>
      <c r="O90" s="17"/>
    </row>
    <row r="91" spans="1:15" x14ac:dyDescent="0.25">
      <c r="A91" s="17"/>
      <c r="B91" s="17"/>
      <c r="C91" s="17"/>
      <c r="D91" s="17"/>
      <c r="E91" s="17"/>
      <c r="F91" s="17"/>
      <c r="G91" s="17"/>
      <c r="H91" s="17"/>
      <c r="I91" s="17"/>
      <c r="J91" s="17"/>
      <c r="K91" s="17"/>
      <c r="L91" s="17"/>
      <c r="M91" s="17"/>
      <c r="N91" s="17"/>
      <c r="O91" s="17"/>
    </row>
    <row r="92" spans="1:15" x14ac:dyDescent="0.25">
      <c r="A92" s="17"/>
      <c r="B92" s="17"/>
      <c r="C92" s="17"/>
      <c r="D92" s="17"/>
      <c r="E92" s="17"/>
      <c r="F92" s="17"/>
      <c r="G92" s="17"/>
      <c r="H92" s="17"/>
      <c r="I92" s="17"/>
      <c r="J92" s="17"/>
      <c r="K92" s="17"/>
      <c r="L92" s="17"/>
      <c r="M92" s="17"/>
      <c r="N92" s="17"/>
      <c r="O92" s="17"/>
    </row>
    <row r="93" spans="1:15" x14ac:dyDescent="0.25">
      <c r="A93" s="17"/>
      <c r="B93" s="17"/>
      <c r="C93" s="17"/>
      <c r="D93" s="17"/>
      <c r="E93" s="17"/>
      <c r="F93" s="17"/>
      <c r="G93" s="17"/>
      <c r="H93" s="17"/>
      <c r="I93" s="17"/>
      <c r="J93" s="17"/>
      <c r="K93" s="17"/>
      <c r="L93" s="17"/>
      <c r="M93" s="17"/>
      <c r="N93" s="17"/>
      <c r="O93" s="17"/>
    </row>
    <row r="94" spans="1:15" x14ac:dyDescent="0.25">
      <c r="A94" s="17"/>
      <c r="B94" s="41" t="s">
        <v>92</v>
      </c>
      <c r="C94" s="41"/>
      <c r="D94" s="41"/>
      <c r="E94" s="41"/>
      <c r="F94" s="12"/>
      <c r="G94" s="12"/>
      <c r="H94" s="12"/>
      <c r="I94" s="12"/>
      <c r="J94" s="12"/>
      <c r="K94" s="12"/>
      <c r="L94" s="17"/>
      <c r="M94" s="17"/>
      <c r="N94" s="17"/>
      <c r="O94" s="17"/>
    </row>
    <row r="95" spans="1:15" x14ac:dyDescent="0.25">
      <c r="A95" s="17"/>
      <c r="B95" s="41" t="s">
        <v>93</v>
      </c>
      <c r="C95" s="41"/>
      <c r="D95" s="41"/>
      <c r="E95" s="41"/>
      <c r="F95" s="13"/>
      <c r="G95" s="12"/>
      <c r="H95" s="12"/>
      <c r="I95" s="12"/>
      <c r="J95" s="12"/>
      <c r="K95" s="12"/>
      <c r="L95" s="17"/>
      <c r="M95" s="17"/>
      <c r="N95" s="17"/>
      <c r="O95" s="17"/>
    </row>
    <row r="96" spans="1:15" x14ac:dyDescent="0.25">
      <c r="A96" s="17"/>
      <c r="B96" s="127" t="s">
        <v>256</v>
      </c>
      <c r="C96" s="34"/>
      <c r="D96" s="35"/>
      <c r="E96" s="35"/>
      <c r="F96" s="34"/>
      <c r="G96" s="12"/>
      <c r="H96" s="12"/>
      <c r="I96" s="12"/>
      <c r="J96" s="12"/>
      <c r="K96" s="12"/>
      <c r="L96" s="17"/>
      <c r="M96" s="17"/>
      <c r="N96" s="17"/>
      <c r="O96" s="17"/>
    </row>
    <row r="97" spans="1:15" x14ac:dyDescent="0.25">
      <c r="A97" s="17"/>
      <c r="B97" s="17"/>
      <c r="C97" s="17"/>
      <c r="D97" s="17"/>
      <c r="E97" s="17"/>
      <c r="F97" s="17"/>
      <c r="G97" s="17"/>
      <c r="H97" s="17"/>
      <c r="I97" s="17"/>
      <c r="J97" s="17"/>
      <c r="K97" s="17"/>
      <c r="L97" s="17"/>
      <c r="M97" s="17"/>
      <c r="N97" s="17"/>
      <c r="O97" s="17"/>
    </row>
  </sheetData>
  <sheetProtection algorithmName="SHA-512" hashValue="hlLnpBwmbNa5e95TzshxJh8dt07og5lBzS4mHb1i93cDNmIcYkozZxhf5lDwFDbkdfgmTV0Y90uQmGxijlPjPQ==" saltValue="4ovOReBuY5DiGWZlw7yq/Q==" spinCount="100000" sheet="1" objects="1" scenarios="1" selectLockedCells="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showGridLines="0" topLeftCell="A55" workbookViewId="0">
      <selection activeCell="F72" sqref="F72"/>
    </sheetView>
  </sheetViews>
  <sheetFormatPr defaultRowHeight="15" x14ac:dyDescent="0.25"/>
  <cols>
    <col min="1" max="1" width="9.140625" style="56"/>
    <col min="2" max="2" width="16.5703125" style="56" bestFit="1" customWidth="1"/>
    <col min="3" max="3" width="31.28515625" style="56" customWidth="1"/>
    <col min="4" max="4" width="14" style="56" customWidth="1"/>
    <col min="5" max="5" width="55.7109375" style="56" customWidth="1"/>
    <col min="6" max="6" width="18" style="56" customWidth="1"/>
    <col min="7" max="7" width="9.140625" style="56"/>
    <col min="8" max="8" width="9.140625" style="56" customWidth="1"/>
    <col min="9" max="10" width="9.140625" style="56"/>
    <col min="11" max="11" width="11.140625" style="56" customWidth="1"/>
    <col min="12" max="14" width="9.140625" style="56"/>
    <col min="15" max="15" width="24.85546875" style="56" customWidth="1"/>
    <col min="16" max="16384" width="9.140625" style="56"/>
  </cols>
  <sheetData>
    <row r="1" spans="1:15" x14ac:dyDescent="0.25">
      <c r="A1" s="17"/>
      <c r="B1" s="17"/>
      <c r="C1" s="17"/>
      <c r="D1" s="17"/>
      <c r="E1" s="17"/>
      <c r="F1" s="17"/>
      <c r="G1" s="17"/>
      <c r="H1" s="17"/>
      <c r="I1" s="17"/>
      <c r="J1" s="17"/>
      <c r="K1" s="17"/>
      <c r="L1" s="17"/>
      <c r="M1" s="17"/>
      <c r="N1" s="17"/>
      <c r="O1" s="17"/>
    </row>
    <row r="2" spans="1:15" x14ac:dyDescent="0.25">
      <c r="A2" s="17"/>
      <c r="B2" s="17"/>
      <c r="C2" s="17"/>
      <c r="D2" s="17"/>
      <c r="E2" s="17"/>
      <c r="F2" s="17"/>
      <c r="G2" s="17"/>
      <c r="H2" s="17"/>
      <c r="I2" s="17"/>
      <c r="J2" s="17"/>
      <c r="K2" s="17"/>
      <c r="L2" s="17"/>
      <c r="M2" s="17"/>
      <c r="N2" s="17"/>
      <c r="O2" s="17"/>
    </row>
    <row r="3" spans="1:15" ht="18.75" x14ac:dyDescent="0.3">
      <c r="A3" s="17"/>
      <c r="B3" s="18" t="s">
        <v>158</v>
      </c>
      <c r="C3" s="18"/>
      <c r="D3" s="18"/>
      <c r="E3" s="18"/>
      <c r="F3" s="18"/>
      <c r="G3" s="17"/>
      <c r="H3" s="17"/>
      <c r="I3" s="17"/>
      <c r="J3" s="17"/>
      <c r="K3" s="17"/>
      <c r="L3" s="17"/>
      <c r="M3" s="17"/>
      <c r="N3" s="17"/>
      <c r="O3" s="17"/>
    </row>
    <row r="4" spans="1:15" x14ac:dyDescent="0.25">
      <c r="A4" s="17"/>
      <c r="B4" s="17"/>
      <c r="C4" s="17"/>
      <c r="D4" s="17"/>
      <c r="E4" s="17"/>
      <c r="F4" s="17"/>
      <c r="G4" s="17"/>
      <c r="H4" s="17"/>
      <c r="I4" s="17"/>
      <c r="J4" s="17"/>
      <c r="K4" s="17"/>
      <c r="L4" s="17"/>
      <c r="M4" s="17"/>
      <c r="N4" s="17"/>
      <c r="O4" s="17"/>
    </row>
    <row r="5" spans="1:15" x14ac:dyDescent="0.25">
      <c r="A5" s="17"/>
      <c r="B5" s="17" t="s">
        <v>0</v>
      </c>
      <c r="C5" s="17"/>
      <c r="D5" s="17"/>
      <c r="E5" s="17"/>
      <c r="F5" s="17"/>
      <c r="G5" s="17"/>
      <c r="H5" s="17"/>
      <c r="I5" s="17"/>
      <c r="J5" s="17"/>
      <c r="K5" s="17"/>
      <c r="L5" s="17"/>
      <c r="M5" s="17"/>
      <c r="N5" s="17"/>
      <c r="O5" s="17"/>
    </row>
    <row r="6" spans="1:15" x14ac:dyDescent="0.25">
      <c r="A6" s="17"/>
      <c r="B6" s="17"/>
      <c r="C6" s="17"/>
      <c r="D6" s="17"/>
      <c r="E6" s="17"/>
      <c r="F6" s="17"/>
      <c r="G6" s="17"/>
      <c r="H6" s="17"/>
      <c r="I6" s="17"/>
      <c r="J6" s="17"/>
      <c r="K6" s="17"/>
      <c r="L6" s="17"/>
      <c r="M6" s="17"/>
      <c r="N6" s="17"/>
      <c r="O6" s="17"/>
    </row>
    <row r="7" spans="1:15" x14ac:dyDescent="0.25">
      <c r="A7" s="17"/>
      <c r="B7" s="17"/>
      <c r="C7" s="17"/>
      <c r="D7" s="17"/>
      <c r="E7" s="53"/>
      <c r="F7" s="53"/>
      <c r="G7" s="53"/>
      <c r="H7" s="17"/>
      <c r="I7" s="17"/>
      <c r="J7" s="17"/>
      <c r="K7" s="17"/>
      <c r="L7" s="17"/>
      <c r="M7" s="17"/>
      <c r="N7" s="17"/>
      <c r="O7" s="17"/>
    </row>
    <row r="8" spans="1:15" x14ac:dyDescent="0.25">
      <c r="A8" s="17"/>
      <c r="B8" s="17"/>
      <c r="C8" s="17"/>
      <c r="D8" s="17"/>
      <c r="E8" s="53"/>
      <c r="F8" s="53"/>
      <c r="G8" s="53"/>
      <c r="H8" s="17"/>
      <c r="I8" s="17"/>
      <c r="J8" s="17"/>
      <c r="K8" s="17"/>
      <c r="L8" s="17"/>
      <c r="M8" s="17"/>
      <c r="N8" s="17"/>
      <c r="O8" s="17"/>
    </row>
    <row r="9" spans="1:15" ht="18.75" x14ac:dyDescent="0.3">
      <c r="A9" s="29">
        <v>1</v>
      </c>
      <c r="B9" s="30" t="s">
        <v>1</v>
      </c>
      <c r="C9" s="17"/>
      <c r="D9" s="30" t="s">
        <v>246</v>
      </c>
      <c r="E9" s="53"/>
      <c r="F9" s="53"/>
      <c r="G9" s="53"/>
      <c r="H9" s="17"/>
      <c r="I9" s="17"/>
      <c r="J9" s="17"/>
      <c r="K9" s="17"/>
      <c r="L9" s="17"/>
      <c r="M9" s="17"/>
      <c r="N9" s="17"/>
      <c r="O9" s="17"/>
    </row>
    <row r="10" spans="1:15" x14ac:dyDescent="0.25">
      <c r="A10" s="31" t="s">
        <v>2</v>
      </c>
      <c r="B10" s="32" t="s">
        <v>3</v>
      </c>
      <c r="C10" s="33"/>
      <c r="D10" s="17"/>
      <c r="E10" s="53"/>
      <c r="F10" s="53"/>
      <c r="G10" s="53"/>
      <c r="H10" s="17"/>
      <c r="I10" s="17"/>
      <c r="J10" s="17"/>
      <c r="K10" s="17"/>
      <c r="L10" s="17"/>
      <c r="M10" s="17"/>
      <c r="N10" s="17"/>
      <c r="O10" s="17"/>
    </row>
    <row r="11" spans="1:15" x14ac:dyDescent="0.25">
      <c r="A11" s="17"/>
      <c r="B11" s="17"/>
      <c r="C11" s="17"/>
      <c r="D11" s="17"/>
      <c r="E11" s="53"/>
      <c r="F11" s="53"/>
      <c r="G11" s="53"/>
      <c r="H11" s="17"/>
      <c r="I11" s="17"/>
      <c r="J11" s="17"/>
      <c r="K11" s="17"/>
      <c r="L11" s="17"/>
      <c r="M11" s="17"/>
      <c r="N11" s="17"/>
      <c r="O11" s="17"/>
    </row>
    <row r="12" spans="1:15" x14ac:dyDescent="0.25">
      <c r="A12" s="17"/>
      <c r="B12" s="1" t="s">
        <v>4</v>
      </c>
      <c r="C12" s="2" t="s">
        <v>5</v>
      </c>
      <c r="D12" s="1" t="s">
        <v>8</v>
      </c>
      <c r="E12" s="10"/>
      <c r="F12" s="10"/>
      <c r="G12" s="53"/>
      <c r="H12" s="17"/>
      <c r="I12" s="17"/>
      <c r="J12" s="17"/>
      <c r="K12" s="17"/>
      <c r="L12" s="17"/>
      <c r="M12" s="17"/>
      <c r="N12" s="17"/>
      <c r="O12" s="17"/>
    </row>
    <row r="13" spans="1:15" x14ac:dyDescent="0.25">
      <c r="A13" s="17"/>
      <c r="B13" s="104" t="s">
        <v>58</v>
      </c>
      <c r="C13" s="104" t="s">
        <v>246</v>
      </c>
      <c r="D13" s="48">
        <v>1</v>
      </c>
      <c r="E13" s="103"/>
      <c r="F13" s="43"/>
      <c r="G13" s="53"/>
      <c r="H13" s="17"/>
      <c r="I13" s="17"/>
      <c r="J13" s="17"/>
      <c r="K13" s="17"/>
      <c r="L13" s="17"/>
      <c r="M13" s="17"/>
      <c r="N13" s="17"/>
      <c r="O13" s="17"/>
    </row>
    <row r="14" spans="1:15" x14ac:dyDescent="0.25">
      <c r="A14" s="17"/>
      <c r="B14" s="100"/>
      <c r="C14" s="101"/>
      <c r="D14" s="101"/>
      <c r="E14" s="102"/>
      <c r="F14" s="43"/>
      <c r="G14" s="17"/>
      <c r="H14" s="17"/>
      <c r="I14" s="17"/>
      <c r="J14" s="17"/>
      <c r="K14" s="17"/>
      <c r="L14" s="17"/>
      <c r="M14" s="17"/>
      <c r="N14" s="17"/>
      <c r="O14" s="17"/>
    </row>
    <row r="15" spans="1:15" x14ac:dyDescent="0.25">
      <c r="A15" s="17"/>
      <c r="B15" s="105" t="s">
        <v>186</v>
      </c>
      <c r="C15" s="106" t="s">
        <v>189</v>
      </c>
      <c r="D15" s="106" t="s">
        <v>97</v>
      </c>
      <c r="E15" s="106" t="s">
        <v>190</v>
      </c>
      <c r="F15" s="107" t="s">
        <v>185</v>
      </c>
      <c r="G15" s="53"/>
      <c r="H15" s="17"/>
      <c r="I15" s="17"/>
      <c r="J15" s="17"/>
      <c r="K15" s="17"/>
      <c r="L15" s="17"/>
      <c r="M15" s="17"/>
      <c r="N15" s="17"/>
      <c r="O15" s="17"/>
    </row>
    <row r="16" spans="1:15" x14ac:dyDescent="0.25">
      <c r="A16" s="17"/>
      <c r="B16" s="119" t="s">
        <v>159</v>
      </c>
      <c r="C16" s="120" t="s">
        <v>160</v>
      </c>
      <c r="D16" s="121">
        <v>1</v>
      </c>
      <c r="E16" s="122" t="s">
        <v>184</v>
      </c>
      <c r="F16" s="118">
        <v>0</v>
      </c>
      <c r="G16" s="53"/>
      <c r="H16" s="17"/>
      <c r="I16" s="17"/>
      <c r="J16" s="17"/>
      <c r="K16" s="17"/>
      <c r="L16" s="17"/>
      <c r="M16" s="17"/>
      <c r="N16" s="17"/>
      <c r="O16" s="17"/>
    </row>
    <row r="17" spans="1:21" x14ac:dyDescent="0.25">
      <c r="A17" s="17"/>
      <c r="B17" s="119"/>
      <c r="C17" s="120" t="s">
        <v>160</v>
      </c>
      <c r="D17" s="121">
        <v>1</v>
      </c>
      <c r="E17" s="122" t="s">
        <v>184</v>
      </c>
      <c r="F17" s="118">
        <v>0</v>
      </c>
      <c r="G17" s="53"/>
      <c r="H17" s="17"/>
      <c r="I17" s="17"/>
      <c r="J17" s="17"/>
      <c r="K17" s="17"/>
      <c r="L17" s="17"/>
      <c r="M17" s="17"/>
      <c r="N17" s="17"/>
      <c r="O17" s="17"/>
    </row>
    <row r="18" spans="1:21" x14ac:dyDescent="0.25">
      <c r="A18" s="17"/>
      <c r="B18" s="123"/>
      <c r="C18" s="120" t="s">
        <v>161</v>
      </c>
      <c r="D18" s="121">
        <v>1</v>
      </c>
      <c r="E18" s="122"/>
      <c r="F18" s="118">
        <v>0</v>
      </c>
      <c r="G18" s="53"/>
      <c r="H18" s="17"/>
      <c r="I18" s="17"/>
      <c r="J18" s="17"/>
      <c r="K18" s="17"/>
      <c r="L18" s="17"/>
      <c r="M18" s="17"/>
      <c r="N18" s="17"/>
      <c r="O18" s="17"/>
    </row>
    <row r="19" spans="1:21" x14ac:dyDescent="0.25">
      <c r="A19" s="17"/>
      <c r="B19" s="17"/>
      <c r="C19" s="120" t="s">
        <v>162</v>
      </c>
      <c r="D19" s="121">
        <v>1</v>
      </c>
      <c r="E19" s="17"/>
      <c r="F19" s="118">
        <v>0</v>
      </c>
      <c r="G19" s="53"/>
      <c r="H19" s="17"/>
      <c r="I19" s="17"/>
      <c r="J19" s="17"/>
      <c r="K19" s="17"/>
      <c r="L19" s="17"/>
      <c r="M19" s="17"/>
      <c r="N19" s="17"/>
      <c r="O19" s="17"/>
    </row>
    <row r="20" spans="1:21" x14ac:dyDescent="0.25">
      <c r="A20" s="17"/>
      <c r="B20" s="17"/>
      <c r="C20" s="120" t="s">
        <v>163</v>
      </c>
      <c r="D20" s="121">
        <v>1</v>
      </c>
      <c r="E20" s="17"/>
      <c r="F20" s="118">
        <v>0</v>
      </c>
      <c r="G20" s="53"/>
      <c r="H20" s="17"/>
      <c r="I20" s="17"/>
      <c r="J20" s="17"/>
      <c r="K20" s="17"/>
      <c r="L20" s="17"/>
      <c r="M20" s="17"/>
      <c r="N20" s="17"/>
      <c r="O20" s="17"/>
    </row>
    <row r="21" spans="1:21" x14ac:dyDescent="0.25">
      <c r="A21" s="17"/>
      <c r="B21" s="17"/>
      <c r="C21" s="120" t="s">
        <v>164</v>
      </c>
      <c r="D21" s="121">
        <v>1</v>
      </c>
      <c r="E21" s="17"/>
      <c r="F21" s="118">
        <v>0</v>
      </c>
      <c r="G21" s="53"/>
      <c r="H21" s="17"/>
      <c r="I21" s="17"/>
      <c r="J21" s="17"/>
      <c r="K21" s="17"/>
      <c r="L21" s="17"/>
      <c r="M21" s="17"/>
      <c r="N21" s="17"/>
      <c r="O21" s="17"/>
    </row>
    <row r="22" spans="1:21" x14ac:dyDescent="0.25">
      <c r="A22" s="17"/>
      <c r="B22" s="17"/>
      <c r="C22" s="120" t="s">
        <v>192</v>
      </c>
      <c r="D22" s="121">
        <v>1</v>
      </c>
      <c r="E22" s="17"/>
      <c r="F22" s="118">
        <v>0</v>
      </c>
      <c r="G22" s="53"/>
      <c r="H22" s="17"/>
      <c r="I22" s="17"/>
      <c r="J22" s="17"/>
      <c r="K22" s="17"/>
      <c r="L22" s="17"/>
      <c r="M22" s="17"/>
      <c r="N22" s="17"/>
      <c r="O22" s="17"/>
    </row>
    <row r="23" spans="1:21" x14ac:dyDescent="0.25">
      <c r="A23" s="17"/>
      <c r="B23" s="17"/>
      <c r="C23" s="120" t="s">
        <v>193</v>
      </c>
      <c r="D23" s="121">
        <v>1</v>
      </c>
      <c r="E23" s="17"/>
      <c r="F23" s="118">
        <v>0</v>
      </c>
      <c r="G23" s="53"/>
      <c r="H23" s="17"/>
      <c r="I23" s="17"/>
      <c r="J23" s="17"/>
      <c r="K23" s="17"/>
      <c r="L23" s="17"/>
      <c r="M23" s="17"/>
      <c r="N23" s="17"/>
      <c r="O23" s="17"/>
    </row>
    <row r="24" spans="1:21" x14ac:dyDescent="0.25">
      <c r="A24" s="17"/>
      <c r="B24" s="17"/>
      <c r="C24" s="120" t="s">
        <v>232</v>
      </c>
      <c r="D24" s="121">
        <v>1</v>
      </c>
      <c r="E24" s="17"/>
      <c r="F24" s="118">
        <v>0</v>
      </c>
      <c r="G24" s="53"/>
      <c r="H24" s="17"/>
      <c r="I24" s="17"/>
      <c r="J24" s="17"/>
      <c r="K24" s="17"/>
      <c r="L24" s="17"/>
      <c r="M24" s="17"/>
      <c r="N24" s="17"/>
      <c r="O24" s="17"/>
    </row>
    <row r="25" spans="1:21" x14ac:dyDescent="0.25">
      <c r="A25" s="17"/>
      <c r="B25" s="119" t="s">
        <v>165</v>
      </c>
      <c r="C25" s="120" t="s">
        <v>166</v>
      </c>
      <c r="D25" s="121">
        <v>1</v>
      </c>
      <c r="E25" s="17"/>
      <c r="F25" s="118">
        <v>0</v>
      </c>
      <c r="G25" s="53"/>
      <c r="H25" s="17"/>
      <c r="I25" s="17"/>
      <c r="J25" s="17"/>
      <c r="K25" s="17"/>
      <c r="L25" s="17"/>
      <c r="M25" s="17"/>
      <c r="N25" s="17"/>
      <c r="O25" s="17"/>
    </row>
    <row r="26" spans="1:21" x14ac:dyDescent="0.25">
      <c r="A26" s="17"/>
      <c r="B26" s="17"/>
      <c r="C26" s="120" t="s">
        <v>168</v>
      </c>
      <c r="D26" s="121">
        <v>1</v>
      </c>
      <c r="E26" s="17"/>
      <c r="F26" s="118">
        <v>0</v>
      </c>
      <c r="G26" s="53"/>
      <c r="H26" s="17"/>
      <c r="I26" s="17"/>
      <c r="J26" s="17"/>
      <c r="K26" s="17"/>
      <c r="L26" s="17"/>
      <c r="M26" s="17"/>
      <c r="N26" s="17"/>
      <c r="O26" s="17"/>
    </row>
    <row r="27" spans="1:21" x14ac:dyDescent="0.25">
      <c r="A27" s="17"/>
      <c r="B27" s="17"/>
      <c r="C27" s="120" t="s">
        <v>169</v>
      </c>
      <c r="D27" s="121">
        <v>1</v>
      </c>
      <c r="E27" s="17"/>
      <c r="F27" s="118">
        <v>0</v>
      </c>
      <c r="G27" s="53"/>
      <c r="H27" s="17"/>
      <c r="I27" s="17"/>
      <c r="J27" s="17"/>
      <c r="K27" s="17"/>
      <c r="L27" s="17"/>
      <c r="M27" s="17"/>
      <c r="N27" s="17"/>
      <c r="O27" s="17"/>
    </row>
    <row r="28" spans="1:21" x14ac:dyDescent="0.25">
      <c r="A28" s="17"/>
      <c r="B28" s="119" t="s">
        <v>170</v>
      </c>
      <c r="C28" s="120" t="s">
        <v>171</v>
      </c>
      <c r="D28" s="121">
        <v>1</v>
      </c>
      <c r="E28" s="122"/>
      <c r="F28" s="118">
        <v>0</v>
      </c>
      <c r="G28" s="53"/>
      <c r="H28" s="17"/>
      <c r="I28" s="17"/>
      <c r="J28" s="17"/>
      <c r="K28" s="17"/>
      <c r="L28" s="17"/>
      <c r="M28" s="17"/>
      <c r="N28" s="17"/>
      <c r="O28" s="17"/>
    </row>
    <row r="29" spans="1:21" x14ac:dyDescent="0.25">
      <c r="A29" s="17"/>
      <c r="B29" s="17"/>
      <c r="C29" s="120" t="s">
        <v>173</v>
      </c>
      <c r="D29" s="121">
        <v>1</v>
      </c>
      <c r="E29" s="122"/>
      <c r="F29" s="118">
        <v>0</v>
      </c>
      <c r="G29" s="53"/>
      <c r="H29" s="17"/>
      <c r="I29" s="17"/>
      <c r="J29" s="17"/>
      <c r="K29" s="17"/>
      <c r="L29" s="17"/>
      <c r="M29" s="17"/>
      <c r="N29" s="17"/>
      <c r="O29" s="17"/>
    </row>
    <row r="30" spans="1:21" x14ac:dyDescent="0.25">
      <c r="A30" s="17"/>
      <c r="B30" s="119" t="s">
        <v>175</v>
      </c>
      <c r="C30" s="120" t="s">
        <v>197</v>
      </c>
      <c r="D30" s="121">
        <v>1</v>
      </c>
      <c r="E30" s="17"/>
      <c r="F30" s="118">
        <v>0</v>
      </c>
      <c r="G30" s="53"/>
      <c r="H30" s="17"/>
      <c r="I30" s="17"/>
      <c r="J30" s="17"/>
      <c r="K30" s="17"/>
      <c r="L30" s="17"/>
      <c r="M30" s="17"/>
      <c r="N30" s="17"/>
      <c r="O30" s="17"/>
      <c r="Q30" s="115"/>
      <c r="R30" s="116"/>
      <c r="T30" s="116"/>
      <c r="U30" s="117"/>
    </row>
    <row r="31" spans="1:21" x14ac:dyDescent="0.25">
      <c r="A31" s="17"/>
      <c r="B31" s="119" t="s">
        <v>177</v>
      </c>
      <c r="C31" s="124" t="s">
        <v>178</v>
      </c>
      <c r="D31" s="121">
        <v>1</v>
      </c>
      <c r="E31" s="17"/>
      <c r="F31" s="118">
        <v>0</v>
      </c>
      <c r="G31" s="53"/>
      <c r="H31" s="17"/>
      <c r="I31" s="17"/>
      <c r="J31" s="17"/>
      <c r="K31" s="17"/>
      <c r="L31" s="17"/>
      <c r="M31" s="17"/>
      <c r="N31" s="17"/>
      <c r="O31" s="17"/>
      <c r="S31" s="115"/>
      <c r="T31" s="116"/>
    </row>
    <row r="32" spans="1:21" x14ac:dyDescent="0.25">
      <c r="A32" s="17"/>
      <c r="B32" s="17"/>
      <c r="C32" s="124" t="s">
        <v>198</v>
      </c>
      <c r="D32" s="121">
        <v>1</v>
      </c>
      <c r="E32" s="17"/>
      <c r="F32" s="118">
        <v>0</v>
      </c>
      <c r="G32" s="53"/>
      <c r="H32" s="17"/>
      <c r="I32" s="17"/>
      <c r="J32" s="17"/>
      <c r="K32" s="17"/>
      <c r="L32" s="17"/>
      <c r="M32" s="17"/>
      <c r="N32" s="17"/>
      <c r="O32" s="17"/>
      <c r="S32" s="115"/>
      <c r="T32" s="116"/>
    </row>
    <row r="33" spans="1:20" x14ac:dyDescent="0.25">
      <c r="A33" s="17"/>
      <c r="B33" s="17"/>
      <c r="C33" s="120" t="s">
        <v>179</v>
      </c>
      <c r="D33" s="121">
        <v>3</v>
      </c>
      <c r="E33" s="17" t="s">
        <v>180</v>
      </c>
      <c r="F33" s="118">
        <v>0</v>
      </c>
      <c r="G33" s="53"/>
      <c r="H33" s="17"/>
      <c r="I33" s="17"/>
      <c r="J33" s="17"/>
      <c r="K33" s="17"/>
      <c r="L33" s="17"/>
      <c r="M33" s="17"/>
      <c r="N33" s="17"/>
      <c r="O33" s="17"/>
      <c r="S33" s="115"/>
      <c r="T33" s="116"/>
    </row>
    <row r="34" spans="1:20" x14ac:dyDescent="0.25">
      <c r="A34" s="17"/>
      <c r="B34" s="17"/>
      <c r="C34" s="124" t="s">
        <v>181</v>
      </c>
      <c r="D34" s="121">
        <v>6</v>
      </c>
      <c r="E34" s="17"/>
      <c r="F34" s="118">
        <v>0</v>
      </c>
      <c r="G34" s="53"/>
      <c r="H34" s="17"/>
      <c r="I34" s="17"/>
      <c r="J34" s="17"/>
      <c r="K34" s="17"/>
      <c r="L34" s="17"/>
      <c r="M34" s="17"/>
      <c r="N34" s="17"/>
      <c r="O34" s="17"/>
      <c r="S34" s="115"/>
      <c r="T34" s="116"/>
    </row>
    <row r="35" spans="1:20" x14ac:dyDescent="0.25">
      <c r="A35" s="17"/>
      <c r="B35" s="17"/>
      <c r="C35" s="124" t="s">
        <v>182</v>
      </c>
      <c r="D35" s="121">
        <v>1</v>
      </c>
      <c r="E35" s="17"/>
      <c r="F35" s="118">
        <v>0</v>
      </c>
      <c r="G35" s="53"/>
      <c r="H35" s="17"/>
      <c r="I35" s="17"/>
      <c r="J35" s="17"/>
      <c r="K35" s="17"/>
      <c r="L35" s="17"/>
      <c r="M35" s="17"/>
      <c r="N35" s="17"/>
      <c r="O35" s="17"/>
      <c r="S35" s="115"/>
      <c r="T35" s="116"/>
    </row>
    <row r="36" spans="1:20" x14ac:dyDescent="0.25">
      <c r="A36" s="17"/>
      <c r="B36" s="17"/>
      <c r="C36" s="124" t="s">
        <v>183</v>
      </c>
      <c r="D36" s="121">
        <v>25</v>
      </c>
      <c r="E36" s="17"/>
      <c r="F36" s="118">
        <v>0</v>
      </c>
      <c r="G36" s="53"/>
      <c r="H36" s="17"/>
      <c r="I36" s="17"/>
      <c r="J36" s="17"/>
      <c r="K36" s="17"/>
      <c r="L36" s="17"/>
      <c r="M36" s="17"/>
      <c r="N36" s="17"/>
      <c r="O36" s="17"/>
    </row>
    <row r="37" spans="1:20" x14ac:dyDescent="0.25">
      <c r="A37" s="17"/>
      <c r="B37" s="123"/>
      <c r="C37" s="120"/>
      <c r="D37" s="125"/>
      <c r="E37" s="122"/>
      <c r="F37" s="118">
        <v>0</v>
      </c>
      <c r="G37" s="53"/>
      <c r="H37" s="17"/>
      <c r="I37" s="17"/>
      <c r="J37" s="17"/>
      <c r="K37" s="17"/>
      <c r="L37" s="17"/>
      <c r="M37" s="17"/>
      <c r="N37" s="17"/>
      <c r="O37" s="17"/>
    </row>
    <row r="38" spans="1:20" x14ac:dyDescent="0.25">
      <c r="A38" s="17"/>
      <c r="B38" s="123"/>
      <c r="C38" s="120"/>
      <c r="D38" s="125"/>
      <c r="E38" s="120"/>
      <c r="F38" s="54"/>
      <c r="G38" s="53"/>
      <c r="H38" s="17"/>
      <c r="I38" s="17"/>
      <c r="J38" s="17"/>
      <c r="K38" s="17"/>
      <c r="L38" s="17"/>
      <c r="M38" s="17"/>
      <c r="N38" s="17"/>
      <c r="O38" s="17"/>
    </row>
    <row r="39" spans="1:20" x14ac:dyDescent="0.25">
      <c r="A39" s="17"/>
      <c r="B39" s="53"/>
      <c r="C39" s="53"/>
      <c r="D39" s="53"/>
      <c r="E39" s="126" t="s">
        <v>247</v>
      </c>
      <c r="F39" s="128">
        <f>SUM(F16:F37)</f>
        <v>0</v>
      </c>
      <c r="G39" s="53"/>
      <c r="H39" s="17"/>
      <c r="I39" s="17"/>
      <c r="J39" s="17"/>
      <c r="K39" s="17"/>
      <c r="L39" s="17"/>
      <c r="M39" s="17"/>
      <c r="N39" s="17"/>
      <c r="O39" s="17"/>
    </row>
    <row r="40" spans="1:20" x14ac:dyDescent="0.25">
      <c r="A40" s="17"/>
      <c r="B40" s="53"/>
      <c r="C40" s="53"/>
      <c r="D40" s="53"/>
      <c r="E40" s="53"/>
      <c r="F40" s="53"/>
      <c r="G40" s="53"/>
      <c r="H40" s="17"/>
      <c r="I40" s="17"/>
      <c r="J40" s="17"/>
      <c r="K40" s="17"/>
      <c r="L40" s="17"/>
      <c r="M40" s="17"/>
      <c r="N40" s="17"/>
      <c r="O40" s="17"/>
    </row>
    <row r="41" spans="1:20" x14ac:dyDescent="0.25">
      <c r="A41" s="17"/>
      <c r="B41" s="1" t="s">
        <v>4</v>
      </c>
      <c r="C41" s="2" t="s">
        <v>5</v>
      </c>
      <c r="D41" s="1" t="s">
        <v>8</v>
      </c>
      <c r="E41" s="17"/>
      <c r="F41" s="17"/>
      <c r="G41" s="17"/>
      <c r="H41" s="17"/>
      <c r="I41" s="17"/>
      <c r="J41" s="17"/>
      <c r="K41" s="17"/>
      <c r="L41" s="17"/>
      <c r="M41" s="17"/>
      <c r="N41" s="17"/>
      <c r="O41" s="17"/>
    </row>
    <row r="42" spans="1:20" x14ac:dyDescent="0.25">
      <c r="A42" s="17"/>
      <c r="B42" s="104" t="s">
        <v>62</v>
      </c>
      <c r="C42" s="104" t="s">
        <v>246</v>
      </c>
      <c r="D42" s="48">
        <v>1</v>
      </c>
      <c r="E42" s="17"/>
      <c r="F42" s="17"/>
      <c r="G42" s="17"/>
      <c r="H42" s="17"/>
      <c r="I42" s="17"/>
      <c r="J42" s="17"/>
      <c r="K42" s="17"/>
      <c r="L42" s="17"/>
      <c r="M42" s="17"/>
      <c r="N42" s="17"/>
      <c r="O42" s="17"/>
    </row>
    <row r="43" spans="1:20" x14ac:dyDescent="0.25">
      <c r="A43" s="17"/>
      <c r="B43" s="17"/>
      <c r="C43" s="17"/>
      <c r="D43" s="17"/>
      <c r="E43" s="17"/>
      <c r="F43" s="17"/>
      <c r="G43" s="17"/>
      <c r="H43" s="17"/>
      <c r="I43" s="17"/>
      <c r="J43" s="17"/>
      <c r="K43" s="17"/>
      <c r="L43" s="17"/>
      <c r="M43" s="17"/>
      <c r="N43" s="17"/>
      <c r="O43" s="17"/>
    </row>
    <row r="44" spans="1:20" x14ac:dyDescent="0.25">
      <c r="A44" s="17"/>
      <c r="B44" s="105" t="s">
        <v>186</v>
      </c>
      <c r="C44" s="106" t="s">
        <v>189</v>
      </c>
      <c r="D44" s="106" t="s">
        <v>97</v>
      </c>
      <c r="E44" s="106" t="s">
        <v>190</v>
      </c>
      <c r="F44" s="107" t="s">
        <v>185</v>
      </c>
      <c r="G44" s="17"/>
      <c r="H44" s="17"/>
      <c r="I44" s="17"/>
      <c r="J44" s="17"/>
      <c r="K44" s="17"/>
      <c r="L44" s="17"/>
      <c r="M44" s="17"/>
      <c r="N44" s="17"/>
      <c r="O44" s="17"/>
    </row>
    <row r="45" spans="1:20" ht="15.75" customHeight="1" x14ac:dyDescent="0.25">
      <c r="A45" s="17"/>
      <c r="B45" s="119" t="s">
        <v>159</v>
      </c>
      <c r="C45" s="120" t="s">
        <v>160</v>
      </c>
      <c r="D45" s="121">
        <v>1</v>
      </c>
      <c r="E45" s="122" t="s">
        <v>184</v>
      </c>
      <c r="F45" s="118">
        <v>0</v>
      </c>
      <c r="G45" s="17"/>
      <c r="H45" s="17"/>
      <c r="I45" s="17"/>
      <c r="J45" s="17"/>
      <c r="K45" s="17"/>
      <c r="L45" s="120"/>
      <c r="M45" s="121"/>
      <c r="N45" s="17"/>
      <c r="O45" s="17"/>
    </row>
    <row r="46" spans="1:20" x14ac:dyDescent="0.25">
      <c r="A46" s="17"/>
      <c r="B46" s="119"/>
      <c r="C46" s="120" t="s">
        <v>160</v>
      </c>
      <c r="D46" s="121">
        <v>1</v>
      </c>
      <c r="E46" s="122" t="s">
        <v>184</v>
      </c>
      <c r="F46" s="118">
        <v>0</v>
      </c>
      <c r="G46" s="17"/>
      <c r="H46" s="17"/>
      <c r="I46" s="17"/>
      <c r="J46" s="17"/>
      <c r="K46" s="17"/>
      <c r="L46" s="17"/>
      <c r="M46" s="17"/>
      <c r="N46" s="17"/>
      <c r="O46" s="17"/>
    </row>
    <row r="47" spans="1:20" x14ac:dyDescent="0.25">
      <c r="A47" s="17"/>
      <c r="B47" s="123"/>
      <c r="C47" s="120" t="s">
        <v>161</v>
      </c>
      <c r="D47" s="121">
        <v>1</v>
      </c>
      <c r="E47" s="122"/>
      <c r="F47" s="118">
        <v>0</v>
      </c>
      <c r="G47" s="17"/>
      <c r="H47" s="17"/>
      <c r="I47" s="17"/>
      <c r="J47" s="17"/>
      <c r="K47" s="17"/>
      <c r="L47" s="17"/>
      <c r="M47" s="17"/>
      <c r="N47" s="17"/>
      <c r="O47" s="17"/>
    </row>
    <row r="48" spans="1:20" x14ac:dyDescent="0.25">
      <c r="A48" s="17"/>
      <c r="B48" s="17"/>
      <c r="C48" s="120" t="s">
        <v>162</v>
      </c>
      <c r="D48" s="121">
        <v>1</v>
      </c>
      <c r="E48" s="17"/>
      <c r="F48" s="118">
        <v>0</v>
      </c>
      <c r="G48" s="17"/>
      <c r="H48" s="17"/>
      <c r="I48" s="17"/>
      <c r="J48" s="17"/>
      <c r="K48" s="17"/>
      <c r="L48" s="17"/>
      <c r="M48" s="17"/>
      <c r="N48" s="17"/>
      <c r="O48" s="17"/>
    </row>
    <row r="49" spans="1:15" x14ac:dyDescent="0.25">
      <c r="A49" s="17"/>
      <c r="B49" s="17"/>
      <c r="C49" s="120" t="s">
        <v>163</v>
      </c>
      <c r="D49" s="121">
        <v>1</v>
      </c>
      <c r="E49" s="17"/>
      <c r="F49" s="118">
        <v>0</v>
      </c>
      <c r="G49" s="17"/>
      <c r="H49" s="17"/>
      <c r="I49" s="17"/>
      <c r="J49" s="17"/>
      <c r="K49" s="17"/>
      <c r="L49" s="17"/>
      <c r="M49" s="17"/>
      <c r="N49" s="17"/>
      <c r="O49" s="17"/>
    </row>
    <row r="50" spans="1:15" x14ac:dyDescent="0.25">
      <c r="A50" s="17"/>
      <c r="B50" s="17"/>
      <c r="C50" s="120" t="s">
        <v>164</v>
      </c>
      <c r="D50" s="121">
        <v>1</v>
      </c>
      <c r="E50" s="17"/>
      <c r="F50" s="118">
        <v>0</v>
      </c>
      <c r="G50" s="17"/>
      <c r="H50" s="17"/>
      <c r="I50" s="17"/>
      <c r="J50" s="17"/>
      <c r="K50" s="17"/>
      <c r="L50" s="17"/>
      <c r="M50" s="17"/>
      <c r="N50" s="17"/>
      <c r="O50" s="17"/>
    </row>
    <row r="51" spans="1:15" x14ac:dyDescent="0.25">
      <c r="A51" s="17"/>
      <c r="B51" s="17"/>
      <c r="C51" s="120" t="s">
        <v>192</v>
      </c>
      <c r="D51" s="121">
        <v>1</v>
      </c>
      <c r="E51" s="17"/>
      <c r="F51" s="118">
        <v>0</v>
      </c>
      <c r="G51" s="17"/>
      <c r="H51" s="17"/>
      <c r="I51" s="17"/>
      <c r="J51" s="17"/>
      <c r="K51" s="17"/>
      <c r="L51" s="17"/>
      <c r="M51" s="17"/>
      <c r="N51" s="17"/>
      <c r="O51" s="17"/>
    </row>
    <row r="52" spans="1:15" x14ac:dyDescent="0.25">
      <c r="A52" s="17"/>
      <c r="B52" s="17"/>
      <c r="C52" s="120" t="s">
        <v>232</v>
      </c>
      <c r="D52" s="121">
        <v>1</v>
      </c>
      <c r="E52" s="17"/>
      <c r="F52" s="118">
        <v>0</v>
      </c>
      <c r="G52" s="17"/>
      <c r="H52" s="17"/>
      <c r="I52" s="17"/>
      <c r="J52" s="17"/>
      <c r="K52" s="17"/>
      <c r="L52" s="17"/>
      <c r="M52" s="17"/>
      <c r="N52" s="17"/>
      <c r="O52" s="17"/>
    </row>
    <row r="53" spans="1:15" x14ac:dyDescent="0.25">
      <c r="A53" s="17"/>
      <c r="B53" s="119" t="s">
        <v>165</v>
      </c>
      <c r="C53" s="120" t="s">
        <v>166</v>
      </c>
      <c r="D53" s="121">
        <v>1</v>
      </c>
      <c r="E53" s="17"/>
      <c r="F53" s="118">
        <v>0</v>
      </c>
      <c r="G53" s="17"/>
      <c r="H53" s="17"/>
      <c r="I53" s="17"/>
      <c r="J53" s="17"/>
      <c r="K53" s="17"/>
      <c r="L53" s="17"/>
      <c r="M53" s="17"/>
      <c r="N53" s="17"/>
      <c r="O53" s="17"/>
    </row>
    <row r="54" spans="1:15" x14ac:dyDescent="0.25">
      <c r="A54" s="17"/>
      <c r="B54" s="17"/>
      <c r="C54" s="120" t="s">
        <v>168</v>
      </c>
      <c r="D54" s="121">
        <v>1</v>
      </c>
      <c r="E54" s="17"/>
      <c r="F54" s="118">
        <v>0</v>
      </c>
      <c r="G54" s="17"/>
      <c r="H54" s="17"/>
      <c r="I54" s="17"/>
      <c r="J54" s="17"/>
      <c r="K54" s="17"/>
      <c r="L54" s="17"/>
      <c r="M54" s="17"/>
      <c r="N54" s="17"/>
      <c r="O54" s="17"/>
    </row>
    <row r="55" spans="1:15" x14ac:dyDescent="0.25">
      <c r="A55" s="17"/>
      <c r="B55" s="17"/>
      <c r="C55" s="120" t="s">
        <v>169</v>
      </c>
      <c r="D55" s="121">
        <v>1</v>
      </c>
      <c r="E55" s="17"/>
      <c r="F55" s="118">
        <v>0</v>
      </c>
      <c r="G55" s="17"/>
      <c r="H55" s="17"/>
      <c r="I55" s="17"/>
      <c r="J55" s="17"/>
      <c r="K55" s="17"/>
      <c r="L55" s="17"/>
      <c r="M55" s="17"/>
      <c r="N55" s="17"/>
      <c r="O55" s="17"/>
    </row>
    <row r="56" spans="1:15" x14ac:dyDescent="0.25">
      <c r="A56" s="17"/>
      <c r="B56" s="119" t="s">
        <v>170</v>
      </c>
      <c r="C56" s="120" t="s">
        <v>171</v>
      </c>
      <c r="D56" s="121">
        <v>1</v>
      </c>
      <c r="E56" s="122"/>
      <c r="F56" s="118">
        <v>0</v>
      </c>
      <c r="G56" s="17"/>
      <c r="H56" s="17"/>
      <c r="I56" s="17"/>
      <c r="J56" s="17"/>
      <c r="K56" s="17"/>
      <c r="L56" s="17"/>
      <c r="M56" s="17"/>
      <c r="N56" s="17"/>
      <c r="O56" s="17"/>
    </row>
    <row r="57" spans="1:15" x14ac:dyDescent="0.25">
      <c r="A57" s="17"/>
      <c r="B57" s="119"/>
      <c r="C57" s="120" t="s">
        <v>173</v>
      </c>
      <c r="D57" s="121">
        <v>1</v>
      </c>
      <c r="E57" s="122"/>
      <c r="F57" s="118">
        <v>0</v>
      </c>
      <c r="G57" s="17"/>
      <c r="H57" s="17"/>
      <c r="I57" s="17"/>
      <c r="J57" s="17"/>
      <c r="K57" s="17"/>
      <c r="L57" s="17"/>
      <c r="M57" s="17"/>
      <c r="N57" s="17"/>
      <c r="O57" s="17"/>
    </row>
    <row r="58" spans="1:15" x14ac:dyDescent="0.25">
      <c r="A58" s="17"/>
      <c r="B58" s="17"/>
      <c r="C58" s="120" t="s">
        <v>233</v>
      </c>
      <c r="D58" s="121">
        <v>1</v>
      </c>
      <c r="E58" s="122"/>
      <c r="F58" s="118">
        <v>0</v>
      </c>
      <c r="G58" s="17"/>
      <c r="H58" s="17"/>
      <c r="I58" s="17"/>
      <c r="J58" s="17"/>
      <c r="K58" s="17"/>
      <c r="L58" s="17"/>
      <c r="M58" s="17"/>
      <c r="N58" s="17"/>
      <c r="O58" s="17"/>
    </row>
    <row r="59" spans="1:15" x14ac:dyDescent="0.25">
      <c r="A59" s="17"/>
      <c r="B59" s="119" t="s">
        <v>177</v>
      </c>
      <c r="C59" s="124" t="s">
        <v>178</v>
      </c>
      <c r="D59" s="121">
        <v>1</v>
      </c>
      <c r="E59" s="17"/>
      <c r="F59" s="118">
        <v>0</v>
      </c>
      <c r="G59" s="17"/>
      <c r="H59" s="17"/>
      <c r="I59" s="17"/>
      <c r="J59" s="17"/>
      <c r="K59" s="17"/>
      <c r="L59" s="17"/>
      <c r="M59" s="17"/>
      <c r="N59" s="17"/>
      <c r="O59" s="17"/>
    </row>
    <row r="60" spans="1:15" x14ac:dyDescent="0.25">
      <c r="A60" s="17"/>
      <c r="B60" s="17"/>
      <c r="C60" s="124" t="s">
        <v>198</v>
      </c>
      <c r="D60" s="121">
        <v>1</v>
      </c>
      <c r="E60" s="17"/>
      <c r="F60" s="118">
        <v>0</v>
      </c>
      <c r="G60" s="17"/>
      <c r="H60" s="17"/>
      <c r="I60" s="17"/>
      <c r="J60" s="17"/>
      <c r="K60" s="17"/>
      <c r="L60" s="17"/>
      <c r="M60" s="17"/>
      <c r="N60" s="17"/>
      <c r="O60" s="17"/>
    </row>
    <row r="61" spans="1:15" x14ac:dyDescent="0.25">
      <c r="A61" s="17"/>
      <c r="B61" s="17"/>
      <c r="C61" s="120" t="s">
        <v>179</v>
      </c>
      <c r="D61" s="121">
        <v>3</v>
      </c>
      <c r="E61" s="17" t="s">
        <v>180</v>
      </c>
      <c r="F61" s="118">
        <v>0</v>
      </c>
      <c r="G61" s="17"/>
      <c r="H61" s="17"/>
      <c r="I61" s="17"/>
      <c r="J61" s="17"/>
      <c r="K61" s="17"/>
      <c r="L61" s="17"/>
      <c r="M61" s="17"/>
      <c r="N61" s="17"/>
      <c r="O61" s="17"/>
    </row>
    <row r="62" spans="1:15" x14ac:dyDescent="0.25">
      <c r="A62" s="17"/>
      <c r="B62" s="17"/>
      <c r="C62" s="124" t="s">
        <v>181</v>
      </c>
      <c r="D62" s="121">
        <v>6</v>
      </c>
      <c r="E62" s="17"/>
      <c r="F62" s="118">
        <v>0</v>
      </c>
      <c r="G62" s="17"/>
      <c r="H62" s="17"/>
      <c r="I62" s="17"/>
      <c r="J62" s="17"/>
      <c r="K62" s="17"/>
      <c r="L62" s="17"/>
      <c r="M62" s="17"/>
      <c r="N62" s="17"/>
      <c r="O62" s="17"/>
    </row>
    <row r="63" spans="1:15" x14ac:dyDescent="0.25">
      <c r="A63" s="17"/>
      <c r="B63" s="17"/>
      <c r="C63" s="124" t="s">
        <v>182</v>
      </c>
      <c r="D63" s="121">
        <v>1</v>
      </c>
      <c r="E63" s="17"/>
      <c r="F63" s="118">
        <v>0</v>
      </c>
      <c r="G63" s="17"/>
      <c r="H63" s="17"/>
      <c r="I63" s="17"/>
      <c r="J63" s="17"/>
      <c r="K63" s="17"/>
      <c r="L63" s="17"/>
      <c r="M63" s="17"/>
      <c r="N63" s="17"/>
      <c r="O63" s="17"/>
    </row>
    <row r="64" spans="1:15" x14ac:dyDescent="0.25">
      <c r="A64" s="17"/>
      <c r="B64" s="17"/>
      <c r="C64" s="124" t="s">
        <v>183</v>
      </c>
      <c r="D64" s="121">
        <v>24</v>
      </c>
      <c r="E64" s="17"/>
      <c r="F64" s="118">
        <v>0</v>
      </c>
      <c r="G64" s="17"/>
      <c r="H64" s="17"/>
      <c r="I64" s="17"/>
      <c r="J64" s="17"/>
      <c r="K64" s="17"/>
      <c r="L64" s="17"/>
      <c r="M64" s="17"/>
      <c r="N64" s="17"/>
      <c r="O64" s="17"/>
    </row>
    <row r="65" spans="1:15" x14ac:dyDescent="0.25">
      <c r="A65" s="17"/>
      <c r="B65" s="17"/>
      <c r="C65" s="124"/>
      <c r="D65" s="121"/>
      <c r="E65" s="17"/>
      <c r="F65" s="54"/>
      <c r="G65" s="17"/>
      <c r="H65" s="17"/>
      <c r="I65" s="17"/>
      <c r="J65" s="17"/>
      <c r="K65" s="17"/>
      <c r="L65" s="17"/>
      <c r="M65" s="17"/>
      <c r="N65" s="17"/>
      <c r="O65" s="17"/>
    </row>
    <row r="66" spans="1:15" x14ac:dyDescent="0.25">
      <c r="A66" s="17"/>
      <c r="B66" s="17"/>
      <c r="C66" s="17"/>
      <c r="D66" s="17"/>
      <c r="E66" s="126" t="s">
        <v>248</v>
      </c>
      <c r="F66" s="129">
        <f>SUM(F45:F64)</f>
        <v>0</v>
      </c>
      <c r="G66" s="17"/>
      <c r="H66" s="17"/>
      <c r="I66" s="17"/>
      <c r="J66" s="17"/>
      <c r="K66" s="17"/>
      <c r="L66" s="17"/>
      <c r="M66" s="17"/>
      <c r="N66" s="17"/>
      <c r="O66" s="17"/>
    </row>
    <row r="67" spans="1:15" x14ac:dyDescent="0.25">
      <c r="A67" s="17"/>
      <c r="B67" s="17"/>
      <c r="C67" s="17"/>
      <c r="D67" s="17"/>
      <c r="E67" s="17"/>
      <c r="F67" s="17"/>
      <c r="G67" s="17"/>
      <c r="H67" s="17"/>
      <c r="I67" s="17"/>
      <c r="J67" s="17"/>
      <c r="K67" s="17"/>
      <c r="L67" s="17"/>
      <c r="M67" s="17"/>
      <c r="N67" s="17"/>
      <c r="O67" s="17"/>
    </row>
    <row r="68" spans="1:15" x14ac:dyDescent="0.25">
      <c r="A68" s="17"/>
      <c r="B68" s="1" t="s">
        <v>4</v>
      </c>
      <c r="C68" s="2" t="s">
        <v>5</v>
      </c>
      <c r="D68" s="1" t="s">
        <v>8</v>
      </c>
      <c r="E68" s="17"/>
      <c r="F68" s="17"/>
      <c r="G68" s="17"/>
      <c r="H68" s="17"/>
      <c r="I68" s="17"/>
      <c r="J68" s="17"/>
      <c r="K68" s="17"/>
      <c r="L68" s="17"/>
      <c r="M68" s="17"/>
      <c r="N68" s="17"/>
      <c r="O68" s="17"/>
    </row>
    <row r="69" spans="1:15" x14ac:dyDescent="0.25">
      <c r="A69" s="17"/>
      <c r="B69" s="104" t="s">
        <v>63</v>
      </c>
      <c r="C69" s="4" t="s">
        <v>246</v>
      </c>
      <c r="D69" s="48">
        <v>1</v>
      </c>
      <c r="E69" s="17"/>
      <c r="F69" s="17"/>
      <c r="G69" s="17"/>
      <c r="H69" s="17"/>
      <c r="I69" s="17"/>
      <c r="J69" s="17"/>
      <c r="K69" s="17"/>
      <c r="L69" s="17"/>
      <c r="M69" s="17"/>
      <c r="N69" s="17"/>
      <c r="O69" s="17"/>
    </row>
    <row r="70" spans="1:15" x14ac:dyDescent="0.25">
      <c r="A70" s="17"/>
      <c r="B70" s="17"/>
      <c r="C70" s="17"/>
      <c r="D70" s="17"/>
      <c r="E70" s="17"/>
      <c r="F70" s="17"/>
      <c r="G70" s="17"/>
      <c r="H70" s="17"/>
      <c r="I70" s="17"/>
      <c r="J70" s="17"/>
      <c r="K70" s="17"/>
      <c r="L70" s="17"/>
      <c r="M70" s="17"/>
      <c r="N70" s="17"/>
      <c r="O70" s="17"/>
    </row>
    <row r="71" spans="1:15" x14ac:dyDescent="0.25">
      <c r="A71" s="17"/>
      <c r="B71" s="105" t="s">
        <v>186</v>
      </c>
      <c r="C71" s="106" t="s">
        <v>189</v>
      </c>
      <c r="D71" s="106" t="s">
        <v>97</v>
      </c>
      <c r="E71" s="106" t="s">
        <v>190</v>
      </c>
      <c r="F71" s="107" t="s">
        <v>185</v>
      </c>
      <c r="G71" s="17"/>
      <c r="H71" s="17"/>
      <c r="I71" s="17"/>
      <c r="J71" s="17"/>
      <c r="K71" s="17"/>
      <c r="L71" s="17"/>
      <c r="M71" s="17"/>
      <c r="N71" s="17"/>
      <c r="O71" s="17"/>
    </row>
    <row r="72" spans="1:15" x14ac:dyDescent="0.25">
      <c r="A72" s="17"/>
      <c r="B72" s="119" t="s">
        <v>159</v>
      </c>
      <c r="C72" s="120" t="s">
        <v>160</v>
      </c>
      <c r="D72" s="121">
        <v>1</v>
      </c>
      <c r="E72" s="122" t="s">
        <v>184</v>
      </c>
      <c r="F72" s="118">
        <v>0</v>
      </c>
      <c r="G72" s="17"/>
      <c r="H72" s="17"/>
      <c r="I72" s="17"/>
      <c r="J72" s="17"/>
      <c r="K72" s="17"/>
      <c r="L72" s="17"/>
      <c r="M72" s="17"/>
      <c r="N72" s="17"/>
      <c r="O72" s="17"/>
    </row>
    <row r="73" spans="1:15" x14ac:dyDescent="0.25">
      <c r="A73" s="17"/>
      <c r="B73" s="119"/>
      <c r="C73" s="120" t="s">
        <v>160</v>
      </c>
      <c r="D73" s="121">
        <v>1</v>
      </c>
      <c r="E73" s="122" t="s">
        <v>184</v>
      </c>
      <c r="F73" s="118">
        <v>0</v>
      </c>
      <c r="G73" s="17"/>
      <c r="H73" s="17"/>
      <c r="I73" s="17"/>
      <c r="J73" s="17"/>
      <c r="K73" s="17"/>
      <c r="L73" s="17"/>
      <c r="M73" s="17"/>
      <c r="N73" s="17"/>
      <c r="O73" s="17"/>
    </row>
    <row r="74" spans="1:15" x14ac:dyDescent="0.25">
      <c r="A74" s="17"/>
      <c r="B74" s="123"/>
      <c r="C74" s="120" t="s">
        <v>161</v>
      </c>
      <c r="D74" s="121">
        <v>1</v>
      </c>
      <c r="E74" s="122"/>
      <c r="F74" s="118">
        <v>0</v>
      </c>
      <c r="G74" s="17"/>
      <c r="H74" s="17"/>
      <c r="I74" s="17"/>
      <c r="J74" s="17"/>
      <c r="K74" s="17"/>
      <c r="L74" s="17"/>
      <c r="M74" s="17"/>
      <c r="N74" s="17"/>
      <c r="O74" s="17"/>
    </row>
    <row r="75" spans="1:15" x14ac:dyDescent="0.25">
      <c r="A75" s="17"/>
      <c r="B75" s="17"/>
      <c r="C75" s="120" t="s">
        <v>162</v>
      </c>
      <c r="D75" s="121">
        <v>1</v>
      </c>
      <c r="E75" s="17"/>
      <c r="F75" s="118">
        <v>0</v>
      </c>
      <c r="G75" s="17"/>
      <c r="H75" s="17"/>
      <c r="I75" s="17"/>
      <c r="J75" s="17"/>
      <c r="K75" s="17"/>
      <c r="L75" s="17"/>
      <c r="M75" s="17"/>
      <c r="N75" s="17"/>
      <c r="O75" s="17"/>
    </row>
    <row r="76" spans="1:15" x14ac:dyDescent="0.25">
      <c r="A76" s="17"/>
      <c r="B76" s="17"/>
      <c r="C76" s="120" t="s">
        <v>163</v>
      </c>
      <c r="D76" s="121">
        <v>1</v>
      </c>
      <c r="E76" s="17"/>
      <c r="F76" s="118">
        <v>0</v>
      </c>
      <c r="G76" s="17"/>
      <c r="H76" s="17"/>
      <c r="I76" s="17"/>
      <c r="J76" s="17"/>
      <c r="K76" s="17"/>
      <c r="L76" s="17"/>
      <c r="M76" s="17"/>
      <c r="N76" s="17"/>
      <c r="O76" s="17"/>
    </row>
    <row r="77" spans="1:15" x14ac:dyDescent="0.25">
      <c r="A77" s="17"/>
      <c r="B77" s="17"/>
      <c r="C77" s="120" t="s">
        <v>164</v>
      </c>
      <c r="D77" s="121">
        <v>1</v>
      </c>
      <c r="E77" s="17"/>
      <c r="F77" s="118">
        <v>0</v>
      </c>
      <c r="G77" s="17"/>
      <c r="H77" s="17"/>
      <c r="I77" s="17"/>
      <c r="J77" s="17"/>
      <c r="K77" s="17"/>
      <c r="L77" s="17"/>
      <c r="M77" s="17"/>
      <c r="N77" s="17"/>
      <c r="O77" s="17"/>
    </row>
    <row r="78" spans="1:15" x14ac:dyDescent="0.25">
      <c r="A78" s="17"/>
      <c r="B78" s="17"/>
      <c r="C78" s="120" t="s">
        <v>192</v>
      </c>
      <c r="D78" s="121">
        <v>1</v>
      </c>
      <c r="E78" s="17"/>
      <c r="F78" s="118">
        <v>0</v>
      </c>
      <c r="G78" s="17"/>
      <c r="H78" s="17"/>
      <c r="I78" s="17"/>
      <c r="J78" s="17"/>
      <c r="K78" s="17"/>
      <c r="L78" s="17"/>
      <c r="M78" s="17"/>
      <c r="N78" s="17"/>
      <c r="O78" s="17"/>
    </row>
    <row r="79" spans="1:15" x14ac:dyDescent="0.25">
      <c r="A79" s="17"/>
      <c r="B79" s="17"/>
      <c r="C79" s="120" t="s">
        <v>232</v>
      </c>
      <c r="D79" s="121">
        <v>1</v>
      </c>
      <c r="E79" s="17"/>
      <c r="F79" s="118">
        <v>0</v>
      </c>
      <c r="G79" s="17"/>
      <c r="H79" s="17"/>
      <c r="I79" s="17"/>
      <c r="J79" s="17"/>
      <c r="K79" s="17"/>
      <c r="L79" s="17"/>
      <c r="M79" s="17"/>
      <c r="N79" s="17"/>
      <c r="O79" s="17"/>
    </row>
    <row r="80" spans="1:15" x14ac:dyDescent="0.25">
      <c r="A80" s="17"/>
      <c r="B80" s="119" t="s">
        <v>165</v>
      </c>
      <c r="C80" s="120" t="s">
        <v>166</v>
      </c>
      <c r="D80" s="121">
        <v>1</v>
      </c>
      <c r="E80" s="17"/>
      <c r="F80" s="118">
        <v>0</v>
      </c>
      <c r="G80" s="17"/>
      <c r="H80" s="17"/>
      <c r="I80" s="17"/>
      <c r="J80" s="17"/>
      <c r="K80" s="17"/>
      <c r="L80" s="17"/>
      <c r="M80" s="17"/>
      <c r="N80" s="17"/>
      <c r="O80" s="17"/>
    </row>
    <row r="81" spans="1:15" x14ac:dyDescent="0.25">
      <c r="A81" s="17"/>
      <c r="B81" s="17"/>
      <c r="C81" s="120" t="s">
        <v>168</v>
      </c>
      <c r="D81" s="121">
        <v>1</v>
      </c>
      <c r="E81" s="17"/>
      <c r="F81" s="118">
        <v>0</v>
      </c>
      <c r="G81" s="17"/>
      <c r="H81" s="17"/>
      <c r="I81" s="17"/>
      <c r="J81" s="17"/>
      <c r="K81" s="17"/>
      <c r="L81" s="17"/>
      <c r="M81" s="17"/>
      <c r="N81" s="17"/>
      <c r="O81" s="17"/>
    </row>
    <row r="82" spans="1:15" x14ac:dyDescent="0.25">
      <c r="A82" s="17"/>
      <c r="B82" s="17"/>
      <c r="C82" s="120" t="s">
        <v>169</v>
      </c>
      <c r="D82" s="121">
        <v>1</v>
      </c>
      <c r="E82" s="17"/>
      <c r="F82" s="118">
        <v>0</v>
      </c>
      <c r="G82" s="17"/>
      <c r="H82" s="17"/>
      <c r="I82" s="17"/>
      <c r="J82" s="17"/>
      <c r="K82" s="17"/>
      <c r="L82" s="17"/>
      <c r="M82" s="17"/>
      <c r="N82" s="17"/>
      <c r="O82" s="17"/>
    </row>
    <row r="83" spans="1:15" x14ac:dyDescent="0.25">
      <c r="A83" s="17"/>
      <c r="B83" s="119" t="s">
        <v>170</v>
      </c>
      <c r="C83" s="120" t="s">
        <v>171</v>
      </c>
      <c r="D83" s="121">
        <v>1</v>
      </c>
      <c r="E83" s="122"/>
      <c r="F83" s="118">
        <v>0</v>
      </c>
      <c r="G83" s="17"/>
      <c r="H83" s="17"/>
      <c r="I83" s="17"/>
      <c r="J83" s="17"/>
      <c r="K83" s="17"/>
      <c r="L83" s="17"/>
      <c r="M83" s="17"/>
      <c r="N83" s="17"/>
      <c r="O83" s="17"/>
    </row>
    <row r="84" spans="1:15" x14ac:dyDescent="0.25">
      <c r="A84" s="17"/>
      <c r="B84" s="119"/>
      <c r="C84" s="120" t="s">
        <v>173</v>
      </c>
      <c r="D84" s="121">
        <v>1</v>
      </c>
      <c r="E84" s="122"/>
      <c r="F84" s="118">
        <v>0</v>
      </c>
      <c r="G84" s="17"/>
      <c r="H84" s="17"/>
      <c r="I84" s="17"/>
      <c r="J84" s="17"/>
      <c r="K84" s="17"/>
      <c r="L84" s="17"/>
      <c r="M84" s="17"/>
      <c r="N84" s="17"/>
      <c r="O84" s="17"/>
    </row>
    <row r="85" spans="1:15" x14ac:dyDescent="0.25">
      <c r="A85" s="17"/>
      <c r="B85" s="17"/>
      <c r="C85" s="120" t="s">
        <v>233</v>
      </c>
      <c r="D85" s="121">
        <v>1</v>
      </c>
      <c r="E85" s="122"/>
      <c r="F85" s="118">
        <v>0</v>
      </c>
      <c r="G85" s="17"/>
      <c r="H85" s="17"/>
      <c r="I85" s="17"/>
      <c r="J85" s="17"/>
      <c r="K85" s="17"/>
      <c r="L85" s="17"/>
      <c r="M85" s="17"/>
      <c r="N85" s="17"/>
      <c r="O85" s="17"/>
    </row>
    <row r="86" spans="1:15" x14ac:dyDescent="0.25">
      <c r="A86" s="17"/>
      <c r="B86" s="119" t="s">
        <v>177</v>
      </c>
      <c r="C86" s="124" t="s">
        <v>178</v>
      </c>
      <c r="D86" s="121">
        <v>1</v>
      </c>
      <c r="E86" s="17"/>
      <c r="F86" s="118">
        <v>0</v>
      </c>
      <c r="G86" s="17"/>
      <c r="H86" s="17"/>
      <c r="I86" s="17"/>
      <c r="J86" s="17"/>
      <c r="K86" s="17"/>
      <c r="L86" s="17"/>
      <c r="M86" s="17"/>
      <c r="N86" s="17"/>
      <c r="O86" s="17"/>
    </row>
    <row r="87" spans="1:15" x14ac:dyDescent="0.25">
      <c r="A87" s="17"/>
      <c r="B87" s="17"/>
      <c r="C87" s="124" t="s">
        <v>198</v>
      </c>
      <c r="D87" s="121">
        <v>1</v>
      </c>
      <c r="E87" s="17"/>
      <c r="F87" s="118">
        <v>0</v>
      </c>
      <c r="G87" s="17"/>
      <c r="H87" s="17"/>
      <c r="I87" s="17"/>
      <c r="J87" s="17"/>
      <c r="K87" s="17"/>
      <c r="L87" s="17"/>
      <c r="M87" s="17"/>
      <c r="N87" s="17"/>
      <c r="O87" s="17"/>
    </row>
    <row r="88" spans="1:15" x14ac:dyDescent="0.25">
      <c r="A88" s="17"/>
      <c r="B88" s="17"/>
      <c r="C88" s="120" t="s">
        <v>179</v>
      </c>
      <c r="D88" s="121">
        <v>3</v>
      </c>
      <c r="E88" s="17" t="s">
        <v>180</v>
      </c>
      <c r="F88" s="118">
        <v>0</v>
      </c>
      <c r="G88" s="17"/>
      <c r="H88" s="17"/>
      <c r="I88" s="17"/>
      <c r="J88" s="17"/>
      <c r="K88" s="17"/>
      <c r="L88" s="17"/>
      <c r="M88" s="17"/>
      <c r="N88" s="17"/>
      <c r="O88" s="17"/>
    </row>
    <row r="89" spans="1:15" x14ac:dyDescent="0.25">
      <c r="A89" s="17"/>
      <c r="B89" s="17"/>
      <c r="C89" s="124" t="s">
        <v>181</v>
      </c>
      <c r="D89" s="121">
        <v>6</v>
      </c>
      <c r="E89" s="17"/>
      <c r="F89" s="118">
        <v>0</v>
      </c>
      <c r="G89" s="17"/>
      <c r="H89" s="17"/>
      <c r="I89" s="17"/>
      <c r="J89" s="17"/>
      <c r="K89" s="17"/>
      <c r="L89" s="17"/>
      <c r="M89" s="17"/>
      <c r="N89" s="17"/>
      <c r="O89" s="17"/>
    </row>
    <row r="90" spans="1:15" x14ac:dyDescent="0.25">
      <c r="A90" s="17"/>
      <c r="B90" s="17"/>
      <c r="C90" s="124" t="s">
        <v>182</v>
      </c>
      <c r="D90" s="121">
        <v>1</v>
      </c>
      <c r="E90" s="17"/>
      <c r="F90" s="118">
        <v>0</v>
      </c>
      <c r="G90" s="17"/>
      <c r="H90" s="17"/>
      <c r="I90" s="17"/>
      <c r="J90" s="17"/>
      <c r="K90" s="17"/>
      <c r="L90" s="17"/>
      <c r="M90" s="17"/>
      <c r="N90" s="17"/>
      <c r="O90" s="17"/>
    </row>
    <row r="91" spans="1:15" x14ac:dyDescent="0.25">
      <c r="A91" s="17"/>
      <c r="B91" s="17"/>
      <c r="C91" s="124" t="s">
        <v>183</v>
      </c>
      <c r="D91" s="121">
        <v>24</v>
      </c>
      <c r="E91" s="17"/>
      <c r="F91" s="118">
        <v>0</v>
      </c>
      <c r="G91" s="17"/>
      <c r="H91" s="17"/>
      <c r="I91" s="17"/>
      <c r="J91" s="17"/>
      <c r="K91" s="17"/>
      <c r="L91" s="17"/>
      <c r="M91" s="17"/>
      <c r="N91" s="17"/>
      <c r="O91" s="17"/>
    </row>
    <row r="92" spans="1:15" x14ac:dyDescent="0.25">
      <c r="A92" s="17"/>
      <c r="B92" s="17"/>
      <c r="C92" s="17"/>
      <c r="D92" s="17"/>
      <c r="E92" s="17"/>
      <c r="F92" s="17"/>
      <c r="G92" s="17"/>
      <c r="H92" s="17"/>
      <c r="I92" s="17"/>
      <c r="J92" s="17"/>
      <c r="K92" s="17"/>
      <c r="L92" s="17"/>
      <c r="M92" s="17"/>
      <c r="N92" s="17"/>
      <c r="O92" s="17"/>
    </row>
    <row r="93" spans="1:15" x14ac:dyDescent="0.25">
      <c r="A93" s="17"/>
      <c r="B93" s="17"/>
      <c r="C93" s="17"/>
      <c r="D93" s="17"/>
      <c r="E93" s="126" t="s">
        <v>249</v>
      </c>
      <c r="F93" s="129">
        <f>SUM(F72:F91)</f>
        <v>0</v>
      </c>
      <c r="G93" s="17"/>
      <c r="H93" s="17"/>
      <c r="I93" s="17"/>
      <c r="J93" s="17"/>
      <c r="K93" s="17"/>
      <c r="L93" s="17"/>
      <c r="M93" s="17"/>
      <c r="N93" s="17"/>
      <c r="O93" s="17"/>
    </row>
    <row r="94" spans="1:15" x14ac:dyDescent="0.25">
      <c r="A94" s="17"/>
      <c r="B94" s="17"/>
      <c r="C94" s="17"/>
      <c r="D94" s="17"/>
      <c r="E94" s="17"/>
      <c r="F94" s="17"/>
      <c r="G94" s="17"/>
      <c r="H94" s="17"/>
      <c r="I94" s="17"/>
      <c r="J94" s="17"/>
      <c r="K94" s="17"/>
      <c r="L94" s="17"/>
      <c r="M94" s="17"/>
      <c r="N94" s="17"/>
      <c r="O94" s="17"/>
    </row>
    <row r="95" spans="1:15" x14ac:dyDescent="0.25">
      <c r="A95" s="17"/>
      <c r="B95" s="17"/>
      <c r="C95" s="17"/>
      <c r="D95" s="17"/>
      <c r="E95" s="17"/>
      <c r="F95" s="17"/>
      <c r="G95" s="17"/>
      <c r="H95" s="17"/>
      <c r="I95" s="17"/>
      <c r="J95" s="17"/>
      <c r="K95" s="17"/>
      <c r="L95" s="17"/>
      <c r="M95" s="17"/>
      <c r="N95" s="17"/>
      <c r="O95" s="17"/>
    </row>
    <row r="96" spans="1:15" x14ac:dyDescent="0.25">
      <c r="A96" s="17"/>
      <c r="B96" s="41" t="s">
        <v>92</v>
      </c>
      <c r="C96" s="41"/>
      <c r="D96" s="41"/>
      <c r="E96" s="41"/>
      <c r="F96" s="12"/>
      <c r="G96" s="12"/>
      <c r="H96" s="12"/>
      <c r="I96" s="12"/>
      <c r="J96" s="12"/>
      <c r="K96" s="12"/>
      <c r="L96" s="17"/>
      <c r="M96" s="17"/>
      <c r="N96" s="17"/>
      <c r="O96" s="17"/>
    </row>
    <row r="97" spans="1:15" x14ac:dyDescent="0.25">
      <c r="A97" s="17"/>
      <c r="B97" s="41" t="s">
        <v>93</v>
      </c>
      <c r="C97" s="41"/>
      <c r="D97" s="41"/>
      <c r="E97" s="41"/>
      <c r="F97" s="13"/>
      <c r="G97" s="12"/>
      <c r="H97" s="12"/>
      <c r="I97" s="12"/>
      <c r="J97" s="12"/>
      <c r="K97" s="12"/>
      <c r="L97" s="17"/>
      <c r="M97" s="17"/>
      <c r="N97" s="17"/>
      <c r="O97" s="17"/>
    </row>
    <row r="98" spans="1:15" x14ac:dyDescent="0.25">
      <c r="A98" s="17"/>
      <c r="B98" s="127" t="s">
        <v>256</v>
      </c>
      <c r="C98" s="34"/>
      <c r="D98" s="35"/>
      <c r="E98" s="35"/>
      <c r="F98" s="34"/>
      <c r="G98" s="12"/>
      <c r="H98" s="12"/>
      <c r="I98" s="12"/>
      <c r="J98" s="12"/>
      <c r="K98" s="12"/>
      <c r="L98" s="17"/>
      <c r="M98" s="17"/>
      <c r="N98" s="17"/>
      <c r="O98" s="17"/>
    </row>
    <row r="99" spans="1:15" x14ac:dyDescent="0.25">
      <c r="A99" s="17"/>
      <c r="B99" s="17"/>
      <c r="C99" s="17"/>
      <c r="D99" s="17"/>
      <c r="E99" s="17"/>
      <c r="F99" s="17"/>
      <c r="G99" s="17"/>
      <c r="H99" s="17"/>
      <c r="I99" s="17"/>
      <c r="J99" s="17"/>
      <c r="K99" s="17"/>
      <c r="L99" s="17"/>
      <c r="M99" s="17"/>
      <c r="N99" s="17"/>
      <c r="O99" s="17"/>
    </row>
    <row r="100" spans="1:15" x14ac:dyDescent="0.25">
      <c r="A100" s="17"/>
      <c r="B100" s="17"/>
      <c r="C100" s="17"/>
      <c r="D100" s="17"/>
      <c r="E100" s="17"/>
      <c r="F100" s="17"/>
      <c r="G100" s="17"/>
      <c r="H100" s="17"/>
      <c r="I100" s="17"/>
      <c r="J100" s="17"/>
      <c r="K100" s="17"/>
      <c r="L100" s="17"/>
      <c r="M100" s="17"/>
      <c r="N100" s="17"/>
      <c r="O100" s="17"/>
    </row>
  </sheetData>
  <sheetProtection algorithmName="SHA-512" hashValue="9929lW4OE1vZo5Df/T0FAnxEFS3yXeCkRPeG1rOPyYCRkwtNeII6jJqxCyXrg64TjL2JGN0Lq7a2WCsbwUo3OQ==" saltValue="bGaPSura6ERBuv6B3qd89w==" spinCount="100000" sheet="1" objects="1" scenarios="1" selectLockedCell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Prijsformulier zaak 31184050</vt:lpstr>
      <vt:lpstr>Voorgeschreven Diensten</vt:lpstr>
      <vt:lpstr>Optionele Diensten</vt:lpstr>
      <vt:lpstr>Voorgeschreven Borssele &amp; OEC</vt:lpstr>
      <vt:lpstr>Voorgeschreven HKZ</vt:lpstr>
      <vt:lpstr>Voorgeschreven HKN &amp; HKW</vt:lpstr>
      <vt:lpstr>Voorgeschreven Luchterduin K14</vt:lpstr>
      <vt:lpstr>Voorgeschreven IJmuiden ver</vt:lpstr>
      <vt:lpstr>Voorgeschreven Nederwiek</vt:lpstr>
      <vt:lpstr>Voorgeschreven Doordewind &amp;TnvW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2023-09-13T07:41:30Z</dcterms:modified>
</cp:coreProperties>
</file>