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checkCompatibility="1"/>
  <mc:AlternateContent xmlns:mc="http://schemas.openxmlformats.org/markup-compatibility/2006">
    <mc:Choice Requires="x15">
      <x15ac:absPath xmlns:x15ac="http://schemas.microsoft.com/office/spreadsheetml/2010/11/ac" url="C:\Users\eline.graveland\OneDrive - Significant Groep\Pantar\Aanbesteding afval\"/>
    </mc:Choice>
  </mc:AlternateContent>
  <xr:revisionPtr revIDLastSave="0" documentId="8_{CCE5C4DB-8407-409A-802F-AC42BF2A420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ijzenblad LEDIGING" sheetId="1" r:id="rId1"/>
    <sheet name="Prijzenblad TRANSPORT" sheetId="5" r:id="rId2"/>
    <sheet name="Prijzenblad HUUR" sheetId="2" r:id="rId3"/>
    <sheet name="TOTAALPRIJS" sheetId="4" r:id="rId4"/>
    <sheet name="Overzicht afvalstromen" sheetId="3" r:id="rId5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" i="5" l="1"/>
  <c r="E22" i="5"/>
  <c r="E21" i="5"/>
  <c r="E15" i="5"/>
  <c r="E14" i="5"/>
  <c r="E7" i="5"/>
  <c r="E8" i="5" s="1"/>
  <c r="E40" i="5" s="1"/>
  <c r="E37" i="5"/>
  <c r="E32" i="5"/>
  <c r="E27" i="5"/>
  <c r="E20" i="5"/>
  <c r="E19" i="5"/>
  <c r="E13" i="5"/>
  <c r="E12" i="5"/>
  <c r="E6" i="5"/>
  <c r="E5" i="5"/>
  <c r="E4" i="5"/>
  <c r="T11" i="2"/>
  <c r="S17" i="2" s="1"/>
  <c r="E18" i="1"/>
  <c r="E19" i="1" s="1"/>
  <c r="E38" i="5" l="1"/>
  <c r="E28" i="5"/>
  <c r="E33" i="5"/>
  <c r="AD10" i="2"/>
  <c r="AD7" i="2"/>
  <c r="Y10" i="2"/>
  <c r="Y7" i="2"/>
  <c r="O10" i="2"/>
  <c r="O11" i="2"/>
  <c r="O12" i="2"/>
  <c r="O15" i="2"/>
  <c r="O16" i="2"/>
  <c r="O14" i="2"/>
  <c r="O9" i="2"/>
  <c r="O3" i="2"/>
  <c r="J15" i="2"/>
  <c r="J13" i="2"/>
  <c r="J8" i="2"/>
  <c r="J3" i="2"/>
  <c r="J14" i="2"/>
  <c r="J7" i="2"/>
  <c r="J4" i="2"/>
  <c r="E14" i="2"/>
  <c r="E10" i="2"/>
  <c r="E4" i="2"/>
  <c r="E5" i="2"/>
  <c r="E6" i="2"/>
  <c r="E7" i="2"/>
  <c r="E3" i="2"/>
  <c r="E4" i="1"/>
  <c r="E5" i="1"/>
  <c r="E6" i="1"/>
  <c r="E7" i="1"/>
  <c r="E8" i="1"/>
  <c r="E9" i="1"/>
  <c r="E10" i="1"/>
  <c r="E11" i="1"/>
  <c r="E12" i="1"/>
  <c r="E13" i="1"/>
  <c r="E14" i="1"/>
  <c r="E3" i="1"/>
  <c r="D17" i="2" l="1"/>
  <c r="B4" i="4"/>
  <c r="N17" i="2"/>
  <c r="X17" i="2"/>
  <c r="AC17" i="2"/>
  <c r="I17" i="2"/>
  <c r="H9" i="3"/>
  <c r="G9" i="3"/>
  <c r="H8" i="3"/>
  <c r="G8" i="3"/>
  <c r="G7" i="3"/>
  <c r="I7" i="3" s="1"/>
  <c r="H7" i="3"/>
  <c r="H16" i="3"/>
  <c r="G16" i="3"/>
  <c r="I16" i="3" s="1"/>
  <c r="H14" i="3"/>
  <c r="G14" i="3"/>
  <c r="I14" i="3" s="1"/>
  <c r="H13" i="3"/>
  <c r="G13" i="3"/>
  <c r="I13" i="3" s="1"/>
  <c r="H12" i="3"/>
  <c r="G12" i="3"/>
  <c r="H11" i="3"/>
  <c r="G11" i="3"/>
  <c r="I11" i="3" s="1"/>
  <c r="H10" i="3"/>
  <c r="G10" i="3"/>
  <c r="H6" i="3"/>
  <c r="G6" i="3"/>
  <c r="I6" i="3" s="1"/>
  <c r="I8" i="3"/>
  <c r="H5" i="3"/>
  <c r="G5" i="3"/>
  <c r="I5" i="3" s="1"/>
  <c r="E15" i="1"/>
  <c r="E22" i="1" s="1"/>
  <c r="D18" i="2" l="1"/>
  <c r="B2" i="4" s="1"/>
  <c r="B3" i="4"/>
  <c r="I10" i="3"/>
  <c r="I9" i="3"/>
  <c r="J9" i="3" s="1"/>
  <c r="J6" i="3"/>
  <c r="J14" i="3"/>
  <c r="J8" i="3"/>
  <c r="J16" i="3"/>
  <c r="J7" i="3"/>
  <c r="J13" i="3"/>
  <c r="J5" i="3"/>
  <c r="J11" i="3"/>
  <c r="I12" i="3"/>
  <c r="E15" i="3"/>
  <c r="E18" i="3" s="1"/>
  <c r="D15" i="3"/>
  <c r="C15" i="3"/>
  <c r="B5" i="4" l="1"/>
  <c r="J10" i="3"/>
  <c r="D18" i="3"/>
  <c r="G15" i="3"/>
  <c r="C18" i="3"/>
  <c r="H15" i="3"/>
  <c r="J12" i="3"/>
  <c r="I15" i="3" l="1"/>
  <c r="J15" i="3" l="1"/>
</calcChain>
</file>

<file path=xl/sharedStrings.xml><?xml version="1.0" encoding="utf-8"?>
<sst xmlns="http://schemas.openxmlformats.org/spreadsheetml/2006/main" count="337" uniqueCount="95">
  <si>
    <t>Type afval</t>
  </si>
  <si>
    <t>Gem. tonnage</t>
  </si>
  <si>
    <t>Prijs per ton</t>
  </si>
  <si>
    <t>Totaalprijs per jaar</t>
  </si>
  <si>
    <t>Bouw en sloop</t>
  </si>
  <si>
    <t>Gevaarlijk afval</t>
  </si>
  <si>
    <t>Groenafval</t>
  </si>
  <si>
    <t>Hout</t>
  </si>
  <si>
    <t>Vertrouwelijk Papier</t>
  </si>
  <si>
    <t>Verfresten in kunsstof/stralen verpakkingen</t>
  </si>
  <si>
    <t>Lijmen, harsen en kitten</t>
  </si>
  <si>
    <t>Laag calorische mengsels</t>
  </si>
  <si>
    <t>Zachte kunsstoffen/folies</t>
  </si>
  <si>
    <t>Brandbaar bedrijfsafval (afval/restafval toevoegen)</t>
  </si>
  <si>
    <t xml:space="preserve">Grof bedrijfsafval </t>
  </si>
  <si>
    <t xml:space="preserve">Opbrengsten papier karton </t>
  </si>
  <si>
    <t>Subtotaal VERWERKING</t>
  </si>
  <si>
    <t>Activiteit</t>
  </si>
  <si>
    <t>Aantallen</t>
  </si>
  <si>
    <t>Prijs per reiniging</t>
  </si>
  <si>
    <t>Subtotaal REINIGING</t>
  </si>
  <si>
    <t xml:space="preserve">Subtotaal LEDIGING </t>
  </si>
  <si>
    <t>Jaarlijkse kosten</t>
  </si>
  <si>
    <t>Staffel 1 (+25%)</t>
  </si>
  <si>
    <t>Staffel 2 (+50%)</t>
  </si>
  <si>
    <t>Staffel 3 (+75%)</t>
  </si>
  <si>
    <t>Staffel 4 (+100%)</t>
  </si>
  <si>
    <t>GFT</t>
  </si>
  <si>
    <t>MINDERPRIJS PER TON AFVAL</t>
  </si>
  <si>
    <t>Staffel 1 (-25%)</t>
  </si>
  <si>
    <t>Staffel 2 (-50%)</t>
  </si>
  <si>
    <t>Staffel 3 (-75%)</t>
  </si>
  <si>
    <t>Staffel 4 (-100%)</t>
  </si>
  <si>
    <t>Strekkerweg 51</t>
  </si>
  <si>
    <t>Prijs per lediging</t>
  </si>
  <si>
    <t>Kosten per transport Perscontainers</t>
  </si>
  <si>
    <t>Kosten per transport rolcontainers</t>
  </si>
  <si>
    <t>Kosten per transport gevaarlijk</t>
  </si>
  <si>
    <t>Kosten per transport vertrouwelijk papier</t>
  </si>
  <si>
    <t>Subtotaal TRANSPORT</t>
  </si>
  <si>
    <t>Kriekenoord 3</t>
  </si>
  <si>
    <t>Seineweg 10</t>
  </si>
  <si>
    <t>Kosten per transport 2400ltr papier/karton</t>
  </si>
  <si>
    <t>Termini 23</t>
  </si>
  <si>
    <t>Zuiderzeeweg 29b</t>
  </si>
  <si>
    <t>Schepenbergweg 17</t>
  </si>
  <si>
    <t>TOTAAL</t>
  </si>
  <si>
    <t>Locatie</t>
  </si>
  <si>
    <t>Aantal</t>
  </si>
  <si>
    <t>Inhoud</t>
  </si>
  <si>
    <t>Huurprijs per container en per maand</t>
  </si>
  <si>
    <t>Subtotaal Strekkerweg</t>
  </si>
  <si>
    <t>Subtotaal Kriekenoord</t>
  </si>
  <si>
    <t>Subtotaal Seineweg</t>
  </si>
  <si>
    <t>Subtotaal Termini</t>
  </si>
  <si>
    <t>Subtotaal Zuiderzee-weg</t>
  </si>
  <si>
    <t>Subtotaal Seineberg-weg</t>
  </si>
  <si>
    <t>Karton pers</t>
  </si>
  <si>
    <t>20 m3</t>
  </si>
  <si>
    <t>nvt</t>
  </si>
  <si>
    <t>Rest afval pers</t>
  </si>
  <si>
    <t xml:space="preserve">Houtafval container </t>
  </si>
  <si>
    <t>10 m3</t>
  </si>
  <si>
    <t xml:space="preserve">IJzeren containers Chemische afval </t>
  </si>
  <si>
    <t>onbekend</t>
  </si>
  <si>
    <t>Rolcontainer papier</t>
  </si>
  <si>
    <t>770 liter</t>
  </si>
  <si>
    <t>660 liter</t>
  </si>
  <si>
    <t>1100 liter</t>
  </si>
  <si>
    <t>Papier/karton kooien</t>
  </si>
  <si>
    <t>2400 liter</t>
  </si>
  <si>
    <t>Rolcontainer bedrijfsafval</t>
  </si>
  <si>
    <t>240 liter</t>
  </si>
  <si>
    <t>120 liter</t>
  </si>
  <si>
    <t>Rolcontainer vertrouwelijk papier</t>
  </si>
  <si>
    <t>Foliezakken</t>
  </si>
  <si>
    <t>400 liter</t>
  </si>
  <si>
    <t xml:space="preserve">Groenafval </t>
  </si>
  <si>
    <t>15 m3</t>
  </si>
  <si>
    <t>Huurprijs per maand per locatie</t>
  </si>
  <si>
    <t>Subtotaal HUUR jaarlijks</t>
  </si>
  <si>
    <t>SUBTOTAAL HUUR</t>
  </si>
  <si>
    <t>SUBTOTAAL LEDIGING</t>
  </si>
  <si>
    <t>SUBTOTAAL TRANSPORT</t>
  </si>
  <si>
    <t>TOTAALPRIJS JAARLIJKS</t>
  </si>
  <si>
    <t>Overzicht afvalstromen Pantar</t>
  </si>
  <si>
    <t>Afvalstromen perceel 1</t>
  </si>
  <si>
    <t>Eenheid</t>
  </si>
  <si>
    <t>Min</t>
  </si>
  <si>
    <t>Max</t>
  </si>
  <si>
    <t>Gemiddeld</t>
  </si>
  <si>
    <t>Afwijking tov gem.</t>
  </si>
  <si>
    <t>Kilo</t>
  </si>
  <si>
    <t>Papier/Karton</t>
  </si>
  <si>
    <t>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</si>
</sst>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rgb="FFFF000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8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8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3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9" fillId="8" borderId="15" applyNumberFormat="0" applyProtection="0">
      <alignment horizontal="left" vertical="center" indent="1"/>
    </xf>
    <xf numFmtId="0" fontId="9" fillId="8" borderId="15" applyNumberFormat="0" applyProtection="0">
      <alignment horizontal="left" vertical="center" indent="1"/>
    </xf>
    <xf numFmtId="9" fontId="9" fillId="0" borderId="0" applyFont="0" applyFill="0" applyBorder="0" applyAlignment="0" applyProtection="0"/>
  </cellStyleXfs>
  <cellXfs count="102">
    <xf numFmtId="0" fontId="0" fillId="0" borderId="0" xfId="0"/>
    <xf numFmtId="0" fontId="1" fillId="2" borderId="1" xfId="1" applyBorder="1" applyAlignment="1">
      <alignment horizontal="center" vertical="center"/>
    </xf>
    <xf numFmtId="0" fontId="0" fillId="0" borderId="0" xfId="0" applyAlignment="1">
      <alignment horizontal="left"/>
    </xf>
    <xf numFmtId="0" fontId="1" fillId="2" borderId="2" xfId="1" applyBorder="1" applyAlignment="1">
      <alignment horizontal="center" vertical="center"/>
    </xf>
    <xf numFmtId="0" fontId="5" fillId="0" borderId="0" xfId="0" applyFont="1"/>
    <xf numFmtId="0" fontId="6" fillId="0" borderId="4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1" fillId="2" borderId="5" xfId="1" applyBorder="1" applyAlignment="1">
      <alignment vertical="center"/>
    </xf>
    <xf numFmtId="0" fontId="0" fillId="6" borderId="0" xfId="0" applyFill="1" applyAlignment="1">
      <alignment horizontal="left"/>
    </xf>
    <xf numFmtId="0" fontId="0" fillId="6" borderId="0" xfId="0" applyFill="1"/>
    <xf numFmtId="0" fontId="3" fillId="5" borderId="3" xfId="4" applyFont="1" applyBorder="1" applyAlignment="1">
      <alignment horizontal="center" vertical="center"/>
    </xf>
    <xf numFmtId="0" fontId="1" fillId="6" borderId="0" xfId="1" applyFill="1" applyBorder="1" applyAlignment="1">
      <alignment vertical="center"/>
    </xf>
    <xf numFmtId="0" fontId="1" fillId="6" borderId="0" xfId="1" applyFill="1" applyBorder="1" applyAlignment="1">
      <alignment horizontal="center" vertical="center"/>
    </xf>
    <xf numFmtId="2" fontId="1" fillId="6" borderId="0" xfId="1" applyNumberFormat="1" applyFill="1" applyBorder="1" applyAlignment="1">
      <alignment horizontal="center" vertical="center"/>
    </xf>
    <xf numFmtId="0" fontId="3" fillId="5" borderId="1" xfId="4" applyFont="1" applyBorder="1" applyAlignment="1">
      <alignment horizontal="center" vertical="center"/>
    </xf>
    <xf numFmtId="0" fontId="6" fillId="6" borderId="1" xfId="0" applyFont="1" applyFill="1" applyBorder="1" applyAlignment="1">
      <alignment horizontal="left" vertical="center"/>
    </xf>
    <xf numFmtId="0" fontId="0" fillId="0" borderId="0" xfId="0" applyAlignment="1">
      <alignment wrapText="1"/>
    </xf>
    <xf numFmtId="0" fontId="3" fillId="5" borderId="1" xfId="4" applyNumberFormat="1" applyFont="1" applyBorder="1" applyAlignment="1">
      <alignment horizontal="center" vertical="center"/>
    </xf>
    <xf numFmtId="0" fontId="1" fillId="2" borderId="2" xfId="1" applyNumberFormat="1" applyBorder="1" applyAlignment="1">
      <alignment horizontal="center" vertical="center"/>
    </xf>
    <xf numFmtId="0" fontId="1" fillId="6" borderId="0" xfId="1" applyNumberFormat="1" applyFill="1" applyBorder="1" applyAlignment="1">
      <alignment horizontal="center" vertical="center"/>
    </xf>
    <xf numFmtId="0" fontId="4" fillId="0" borderId="0" xfId="0" applyFont="1"/>
    <xf numFmtId="0" fontId="0" fillId="0" borderId="6" xfId="0" applyBorder="1"/>
    <xf numFmtId="0" fontId="4" fillId="0" borderId="6" xfId="0" applyFont="1" applyBorder="1"/>
    <xf numFmtId="0" fontId="0" fillId="0" borderId="6" xfId="0" applyBorder="1" applyAlignment="1">
      <alignment horizontal="center" vertical="center"/>
    </xf>
    <xf numFmtId="0" fontId="0" fillId="0" borderId="7" xfId="0" applyBorder="1"/>
    <xf numFmtId="44" fontId="0" fillId="0" borderId="3" xfId="5" applyFont="1" applyBorder="1"/>
    <xf numFmtId="44" fontId="0" fillId="0" borderId="6" xfId="0" applyNumberFormat="1" applyBorder="1"/>
    <xf numFmtId="44" fontId="0" fillId="0" borderId="7" xfId="0" applyNumberFormat="1" applyBorder="1"/>
    <xf numFmtId="0" fontId="3" fillId="5" borderId="0" xfId="4" applyFont="1" applyBorder="1" applyAlignment="1">
      <alignment horizontal="center" vertical="center" wrapText="1"/>
    </xf>
    <xf numFmtId="0" fontId="4" fillId="0" borderId="5" xfId="0" applyFont="1" applyBorder="1"/>
    <xf numFmtId="0" fontId="4" fillId="0" borderId="2" xfId="0" applyFont="1" applyBorder="1"/>
    <xf numFmtId="0" fontId="0" fillId="0" borderId="6" xfId="0" applyBorder="1" applyAlignment="1">
      <alignment vertical="top"/>
    </xf>
    <xf numFmtId="44" fontId="0" fillId="0" borderId="3" xfId="0" applyNumberFormat="1" applyBorder="1"/>
    <xf numFmtId="2" fontId="1" fillId="3" borderId="6" xfId="2" applyNumberFormat="1" applyBorder="1" applyAlignment="1">
      <alignment horizontal="left" vertical="center"/>
    </xf>
    <xf numFmtId="9" fontId="0" fillId="0" borderId="6" xfId="6" applyFont="1" applyBorder="1" applyAlignment="1">
      <alignment horizontal="center"/>
    </xf>
    <xf numFmtId="0" fontId="3" fillId="5" borderId="16" xfId="4" applyFont="1" applyBorder="1" applyAlignment="1">
      <alignment horizontal="center" vertical="center"/>
    </xf>
    <xf numFmtId="0" fontId="3" fillId="5" borderId="17" xfId="4" applyFont="1" applyBorder="1" applyAlignment="1">
      <alignment horizontal="center" vertical="center" wrapText="1"/>
    </xf>
    <xf numFmtId="0" fontId="3" fillId="5" borderId="17" xfId="4" applyFont="1" applyBorder="1" applyAlignment="1">
      <alignment horizontal="center" vertical="center"/>
    </xf>
    <xf numFmtId="44" fontId="0" fillId="0" borderId="0" xfId="0" applyNumberFormat="1"/>
    <xf numFmtId="0" fontId="4" fillId="0" borderId="6" xfId="0" applyFont="1" applyBorder="1" applyAlignment="1">
      <alignment wrapText="1"/>
    </xf>
    <xf numFmtId="44" fontId="0" fillId="0" borderId="0" xfId="5" applyFont="1" applyBorder="1"/>
    <xf numFmtId="44" fontId="0" fillId="0" borderId="6" xfId="5" applyFont="1" applyFill="1" applyBorder="1"/>
    <xf numFmtId="44" fontId="0" fillId="9" borderId="6" xfId="5" applyFont="1" applyFill="1" applyBorder="1"/>
    <xf numFmtId="0" fontId="0" fillId="0" borderId="18" xfId="0" applyBorder="1"/>
    <xf numFmtId="0" fontId="0" fillId="0" borderId="18" xfId="0" applyBorder="1" applyAlignment="1">
      <alignment horizontal="center" vertical="center"/>
    </xf>
    <xf numFmtId="0" fontId="3" fillId="5" borderId="20" xfId="4" applyFont="1" applyBorder="1" applyAlignment="1">
      <alignment horizontal="center" vertical="center"/>
    </xf>
    <xf numFmtId="0" fontId="3" fillId="5" borderId="21" xfId="4" applyFont="1" applyBorder="1" applyAlignment="1">
      <alignment horizontal="center" vertical="center" wrapText="1"/>
    </xf>
    <xf numFmtId="0" fontId="3" fillId="5" borderId="21" xfId="4" applyFont="1" applyBorder="1" applyAlignment="1">
      <alignment horizontal="center" vertical="center"/>
    </xf>
    <xf numFmtId="0" fontId="3" fillId="5" borderId="22" xfId="4" applyFont="1" applyBorder="1" applyAlignment="1">
      <alignment horizontal="center" vertical="center" wrapText="1"/>
    </xf>
    <xf numFmtId="44" fontId="4" fillId="0" borderId="14" xfId="0" applyNumberFormat="1" applyFont="1" applyBorder="1"/>
    <xf numFmtId="0" fontId="4" fillId="0" borderId="14" xfId="0" applyFont="1" applyBorder="1"/>
    <xf numFmtId="0" fontId="11" fillId="0" borderId="6" xfId="0" applyFont="1" applyBorder="1"/>
    <xf numFmtId="0" fontId="3" fillId="5" borderId="24" xfId="4" applyFont="1" applyBorder="1" applyAlignment="1">
      <alignment horizontal="center" vertical="center"/>
    </xf>
    <xf numFmtId="0" fontId="0" fillId="0" borderId="25" xfId="0" applyBorder="1"/>
    <xf numFmtId="44" fontId="0" fillId="0" borderId="26" xfId="5" applyFont="1" applyBorder="1"/>
    <xf numFmtId="44" fontId="0" fillId="0" borderId="27" xfId="5" applyFont="1" applyBorder="1"/>
    <xf numFmtId="0" fontId="12" fillId="0" borderId="25" xfId="0" applyFont="1" applyBorder="1"/>
    <xf numFmtId="0" fontId="0" fillId="0" borderId="28" xfId="0" applyBorder="1"/>
    <xf numFmtId="0" fontId="12" fillId="0" borderId="7" xfId="0" applyFont="1" applyBorder="1" applyAlignment="1">
      <alignment horizontal="center" vertical="center"/>
    </xf>
    <xf numFmtId="0" fontId="4" fillId="0" borderId="20" xfId="0" applyFont="1" applyBorder="1"/>
    <xf numFmtId="0" fontId="0" fillId="0" borderId="21" xfId="0" applyBorder="1" applyAlignment="1">
      <alignment horizontal="center" vertical="center"/>
    </xf>
    <xf numFmtId="0" fontId="4" fillId="0" borderId="21" xfId="0" applyFont="1" applyBorder="1"/>
    <xf numFmtId="44" fontId="0" fillId="0" borderId="22" xfId="0" applyNumberFormat="1" applyBorder="1"/>
    <xf numFmtId="44" fontId="0" fillId="9" borderId="6" xfId="5" applyFont="1" applyFill="1" applyBorder="1" applyAlignment="1"/>
    <xf numFmtId="0" fontId="0" fillId="0" borderId="31" xfId="0" applyBorder="1"/>
    <xf numFmtId="0" fontId="3" fillId="5" borderId="32" xfId="4" applyFont="1" applyBorder="1" applyAlignment="1">
      <alignment horizontal="center" vertical="center"/>
    </xf>
    <xf numFmtId="0" fontId="3" fillId="5" borderId="33" xfId="4" applyFont="1" applyBorder="1" applyAlignment="1">
      <alignment horizontal="center" vertical="center" wrapText="1"/>
    </xf>
    <xf numFmtId="0" fontId="3" fillId="5" borderId="33" xfId="4" applyFont="1" applyBorder="1" applyAlignment="1">
      <alignment horizontal="center" vertical="center"/>
    </xf>
    <xf numFmtId="0" fontId="3" fillId="5" borderId="34" xfId="4" applyFont="1" applyBorder="1" applyAlignment="1">
      <alignment horizontal="center" vertical="center"/>
    </xf>
    <xf numFmtId="0" fontId="0" fillId="0" borderId="16" xfId="0" applyBorder="1"/>
    <xf numFmtId="44" fontId="0" fillId="0" borderId="24" xfId="5" applyFont="1" applyBorder="1"/>
    <xf numFmtId="0" fontId="0" fillId="0" borderId="36" xfId="0" applyBorder="1"/>
    <xf numFmtId="0" fontId="0" fillId="0" borderId="7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4" fillId="0" borderId="5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3" fillId="5" borderId="29" xfId="4" applyFont="1" applyBorder="1" applyAlignment="1">
      <alignment horizontal="left" vertical="center"/>
    </xf>
    <xf numFmtId="0" fontId="3" fillId="5" borderId="30" xfId="4" applyFont="1" applyBorder="1" applyAlignment="1">
      <alignment horizontal="left" vertical="center"/>
    </xf>
    <xf numFmtId="0" fontId="3" fillId="5" borderId="23" xfId="4" applyFont="1" applyBorder="1" applyAlignment="1">
      <alignment horizontal="left" vertical="center"/>
    </xf>
    <xf numFmtId="0" fontId="0" fillId="0" borderId="5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3" xfId="0" applyFont="1" applyBorder="1" applyAlignment="1">
      <alignment horizontal="center"/>
    </xf>
    <xf numFmtId="44" fontId="0" fillId="7" borderId="8" xfId="5" applyFont="1" applyFill="1" applyBorder="1" applyProtection="1">
      <protection locked="0"/>
    </xf>
    <xf numFmtId="44" fontId="0" fillId="7" borderId="35" xfId="5" applyFont="1" applyFill="1" applyBorder="1" applyProtection="1">
      <protection locked="0"/>
    </xf>
    <xf numFmtId="44" fontId="0" fillId="7" borderId="6" xfId="5" applyFont="1" applyFill="1" applyBorder="1" applyProtection="1">
      <protection locked="0"/>
    </xf>
    <xf numFmtId="44" fontId="0" fillId="7" borderId="7" xfId="5" applyFont="1" applyFill="1" applyBorder="1" applyProtection="1">
      <protection locked="0"/>
    </xf>
    <xf numFmtId="44" fontId="0" fillId="7" borderId="19" xfId="5" applyFont="1" applyFill="1" applyBorder="1" applyProtection="1">
      <protection locked="0"/>
    </xf>
    <xf numFmtId="0" fontId="0" fillId="7" borderId="6" xfId="0" applyFill="1" applyBorder="1" applyProtection="1">
      <protection locked="0"/>
    </xf>
    <xf numFmtId="0" fontId="6" fillId="10" borderId="3" xfId="0" applyFont="1" applyFill="1" applyBorder="1" applyAlignment="1">
      <alignment vertical="center"/>
    </xf>
    <xf numFmtId="0" fontId="6" fillId="10" borderId="1" xfId="0" applyFont="1" applyFill="1" applyBorder="1" applyAlignment="1">
      <alignment horizontal="left" vertical="center"/>
    </xf>
    <xf numFmtId="0" fontId="1" fillId="10" borderId="3" xfId="5" applyNumberFormat="1" applyFill="1" applyBorder="1" applyAlignment="1">
      <alignment horizontal="left" vertical="center"/>
    </xf>
    <xf numFmtId="0" fontId="6" fillId="10" borderId="3" xfId="0" applyFont="1" applyFill="1" applyBorder="1" applyAlignment="1">
      <alignment vertical="center" wrapText="1"/>
    </xf>
    <xf numFmtId="0" fontId="1" fillId="10" borderId="1" xfId="3" applyNumberFormat="1" applyFont="1" applyFill="1" applyBorder="1" applyAlignment="1">
      <alignment horizontal="left" vertical="center"/>
    </xf>
    <xf numFmtId="0" fontId="6" fillId="10" borderId="4" xfId="0" applyFont="1" applyFill="1" applyBorder="1" applyAlignment="1">
      <alignment horizontal="left" vertical="center"/>
    </xf>
    <xf numFmtId="0" fontId="7" fillId="10" borderId="3" xfId="0" applyFont="1" applyFill="1" applyBorder="1" applyAlignment="1">
      <alignment vertical="center"/>
    </xf>
  </cellXfs>
  <cellStyles count="13">
    <cellStyle name="40% - Accent5" xfId="1" builtinId="47"/>
    <cellStyle name="60% - Accent1" xfId="2" builtinId="32"/>
    <cellStyle name="Accent1" xfId="3" builtinId="29"/>
    <cellStyle name="Accent5" xfId="4" builtinId="45"/>
    <cellStyle name="Euro" xfId="8" xr:uid="{459F40AA-C9FD-4BB5-8684-5CFDE3D8AD2A}"/>
    <cellStyle name="Procent" xfId="6" builtinId="5"/>
    <cellStyle name="Procent 2" xfId="12" xr:uid="{600FFB94-1ADC-4492-A9B9-729010B03FF5}"/>
    <cellStyle name="SAPBEXchaText" xfId="10" xr:uid="{AED941BE-16D9-481E-B4E0-5CB38A30DE87}"/>
    <cellStyle name="SAPBEXstdItem" xfId="11" xr:uid="{2A1A3590-DF1A-44F3-BAA9-817E26EF49E5}"/>
    <cellStyle name="Standaard" xfId="0" builtinId="0"/>
    <cellStyle name="Standaard 2" xfId="9" xr:uid="{D65C6D03-669D-44D7-879E-8649A92A7CFD}"/>
    <cellStyle name="Standaard 3" xfId="7" xr:uid="{E2BE33E1-A467-4FEB-9A9C-6FC966A9E761}"/>
    <cellStyle name="Valuta" xfId="5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51"/>
  <sheetViews>
    <sheetView showGridLines="0" tabSelected="1" zoomScaleNormal="100" workbookViewId="0">
      <selection activeCell="D3" sqref="D3"/>
    </sheetView>
  </sheetViews>
  <sheetFormatPr defaultRowHeight="14.5" x14ac:dyDescent="0.35"/>
  <cols>
    <col min="1" max="1" width="2.7265625" customWidth="1"/>
    <col min="2" max="2" width="48" customWidth="1"/>
    <col min="3" max="3" width="25.453125" customWidth="1"/>
    <col min="4" max="4" width="19.54296875" customWidth="1"/>
    <col min="5" max="5" width="19.26953125" customWidth="1"/>
    <col min="6" max="10" width="16.81640625" bestFit="1" customWidth="1"/>
  </cols>
  <sheetData>
    <row r="1" spans="2:5" ht="15" thickBot="1" x14ac:dyDescent="0.4"/>
    <row r="2" spans="2:5" x14ac:dyDescent="0.35">
      <c r="B2" s="35" t="s">
        <v>0</v>
      </c>
      <c r="C2" s="36" t="s">
        <v>1</v>
      </c>
      <c r="D2" s="37" t="s">
        <v>2</v>
      </c>
      <c r="E2" s="52" t="s">
        <v>3</v>
      </c>
    </row>
    <row r="3" spans="2:5" x14ac:dyDescent="0.35">
      <c r="B3" s="53" t="s">
        <v>4</v>
      </c>
      <c r="C3" s="23">
        <v>0.32</v>
      </c>
      <c r="D3" s="89">
        <v>0</v>
      </c>
      <c r="E3" s="54">
        <f>C3*D3</f>
        <v>0</v>
      </c>
    </row>
    <row r="4" spans="2:5" x14ac:dyDescent="0.35">
      <c r="B4" s="53" t="s">
        <v>5</v>
      </c>
      <c r="C4" s="23">
        <v>1.8434999999999999</v>
      </c>
      <c r="D4" s="89">
        <v>0</v>
      </c>
      <c r="E4" s="54">
        <f t="shared" ref="E4:E14" si="0">C4*D4</f>
        <v>0</v>
      </c>
    </row>
    <row r="5" spans="2:5" x14ac:dyDescent="0.35">
      <c r="B5" s="56" t="s">
        <v>6</v>
      </c>
      <c r="C5" s="23">
        <v>228.995</v>
      </c>
      <c r="D5" s="89">
        <v>0</v>
      </c>
      <c r="E5" s="54">
        <f t="shared" si="0"/>
        <v>0</v>
      </c>
    </row>
    <row r="6" spans="2:5" x14ac:dyDescent="0.35">
      <c r="B6" s="53" t="s">
        <v>7</v>
      </c>
      <c r="C6" s="23">
        <v>33.909999999999997</v>
      </c>
      <c r="D6" s="89">
        <v>0</v>
      </c>
      <c r="E6" s="54">
        <f t="shared" si="0"/>
        <v>0</v>
      </c>
    </row>
    <row r="7" spans="2:5" x14ac:dyDescent="0.35">
      <c r="B7" s="53" t="s">
        <v>8</v>
      </c>
      <c r="C7" s="23">
        <v>0.92049999999999998</v>
      </c>
      <c r="D7" s="89">
        <v>0</v>
      </c>
      <c r="E7" s="54">
        <f t="shared" si="0"/>
        <v>0</v>
      </c>
    </row>
    <row r="8" spans="2:5" x14ac:dyDescent="0.35">
      <c r="B8" s="53" t="s">
        <v>9</v>
      </c>
      <c r="C8" s="23">
        <v>1.161</v>
      </c>
      <c r="D8" s="89">
        <v>0</v>
      </c>
      <c r="E8" s="54">
        <f t="shared" si="0"/>
        <v>0</v>
      </c>
    </row>
    <row r="9" spans="2:5" x14ac:dyDescent="0.35">
      <c r="B9" s="53" t="s">
        <v>10</v>
      </c>
      <c r="C9" s="23">
        <v>0.22850000000000001</v>
      </c>
      <c r="D9" s="89">
        <v>0</v>
      </c>
      <c r="E9" s="54">
        <f t="shared" si="0"/>
        <v>0</v>
      </c>
    </row>
    <row r="10" spans="2:5" x14ac:dyDescent="0.35">
      <c r="B10" s="53" t="s">
        <v>11</v>
      </c>
      <c r="C10" s="23">
        <v>0.45400000000000001</v>
      </c>
      <c r="D10" s="89">
        <v>0</v>
      </c>
      <c r="E10" s="54">
        <f t="shared" si="0"/>
        <v>0</v>
      </c>
    </row>
    <row r="11" spans="2:5" x14ac:dyDescent="0.35">
      <c r="B11" s="53" t="s">
        <v>12</v>
      </c>
      <c r="C11" s="23">
        <v>0.216</v>
      </c>
      <c r="D11" s="89">
        <v>0</v>
      </c>
      <c r="E11" s="54">
        <f t="shared" si="0"/>
        <v>0</v>
      </c>
    </row>
    <row r="12" spans="2:5" x14ac:dyDescent="0.35">
      <c r="B12" s="53" t="s">
        <v>13</v>
      </c>
      <c r="C12" s="23">
        <v>385.95650000000001</v>
      </c>
      <c r="D12" s="89">
        <v>0</v>
      </c>
      <c r="E12" s="54">
        <f t="shared" si="0"/>
        <v>0</v>
      </c>
    </row>
    <row r="13" spans="2:5" x14ac:dyDescent="0.35">
      <c r="B13" s="53" t="s">
        <v>14</v>
      </c>
      <c r="C13" s="23">
        <v>14.791</v>
      </c>
      <c r="D13" s="89">
        <v>0</v>
      </c>
      <c r="E13" s="54">
        <f t="shared" si="0"/>
        <v>0</v>
      </c>
    </row>
    <row r="14" spans="2:5" ht="15" thickBot="1" x14ac:dyDescent="0.4">
      <c r="B14" s="53" t="s">
        <v>15</v>
      </c>
      <c r="C14" s="23">
        <v>63.408499999999997</v>
      </c>
      <c r="D14" s="89">
        <v>0</v>
      </c>
      <c r="E14" s="55">
        <f t="shared" si="0"/>
        <v>0</v>
      </c>
    </row>
    <row r="15" spans="2:5" ht="15" thickBot="1" x14ac:dyDescent="0.4">
      <c r="B15" s="29" t="s">
        <v>16</v>
      </c>
      <c r="C15" s="30"/>
      <c r="D15" s="30"/>
      <c r="E15" s="32">
        <f>SUM(E3:E14)</f>
        <v>0</v>
      </c>
    </row>
    <row r="16" spans="2:5" ht="15" thickBot="1" x14ac:dyDescent="0.4">
      <c r="B16" s="20"/>
      <c r="C16" s="20"/>
      <c r="D16" s="20"/>
      <c r="E16" s="38"/>
    </row>
    <row r="17" spans="2:7" x14ac:dyDescent="0.35">
      <c r="B17" s="35" t="s">
        <v>17</v>
      </c>
      <c r="C17" s="36" t="s">
        <v>18</v>
      </c>
      <c r="D17" s="37" t="s">
        <v>19</v>
      </c>
      <c r="E17" s="52" t="s">
        <v>3</v>
      </c>
    </row>
    <row r="18" spans="2:7" ht="15" thickBot="1" x14ac:dyDescent="0.4">
      <c r="B18" s="57"/>
      <c r="C18" s="58">
        <v>10</v>
      </c>
      <c r="D18" s="92">
        <v>0</v>
      </c>
      <c r="E18" s="55">
        <f>C18*D18</f>
        <v>0</v>
      </c>
    </row>
    <row r="19" spans="2:7" ht="15" thickBot="1" x14ac:dyDescent="0.4">
      <c r="B19" s="59" t="s">
        <v>20</v>
      </c>
      <c r="C19" s="60"/>
      <c r="D19" s="61"/>
      <c r="E19" s="62">
        <f>E18</f>
        <v>0</v>
      </c>
    </row>
    <row r="20" spans="2:7" ht="15" thickBot="1" x14ac:dyDescent="0.4">
      <c r="B20" s="20"/>
      <c r="C20" s="20"/>
      <c r="D20" s="20"/>
      <c r="E20" s="38"/>
    </row>
    <row r="21" spans="2:7" ht="15" thickBot="1" x14ac:dyDescent="0.4">
      <c r="B21" s="77" t="s">
        <v>21</v>
      </c>
      <c r="C21" s="78"/>
      <c r="D21" s="78"/>
      <c r="E21" s="79"/>
    </row>
    <row r="22" spans="2:7" s="9" customFormat="1" ht="15" thickBot="1" x14ac:dyDescent="0.4">
      <c r="B22" s="75" t="s">
        <v>22</v>
      </c>
      <c r="C22" s="76"/>
      <c r="D22" s="76"/>
      <c r="E22" s="25">
        <f>E15+E19</f>
        <v>0</v>
      </c>
    </row>
    <row r="23" spans="2:7" s="9" customFormat="1" ht="15" thickBot="1" x14ac:dyDescent="0.4">
      <c r="B23" s="20"/>
      <c r="C23" s="20"/>
      <c r="D23" s="20"/>
      <c r="E23" s="38"/>
    </row>
    <row r="24" spans="2:7" s="9" customFormat="1" ht="15" thickBot="1" x14ac:dyDescent="0.4">
      <c r="B24" s="45" t="s">
        <v>0</v>
      </c>
      <c r="C24" s="46" t="s">
        <v>1</v>
      </c>
      <c r="D24" s="47" t="s">
        <v>23</v>
      </c>
      <c r="E24" s="47" t="s">
        <v>24</v>
      </c>
      <c r="F24" s="45" t="s">
        <v>25</v>
      </c>
      <c r="G24" s="48" t="s">
        <v>26</v>
      </c>
    </row>
    <row r="25" spans="2:7" s="9" customFormat="1" x14ac:dyDescent="0.35">
      <c r="B25" s="43" t="s">
        <v>4</v>
      </c>
      <c r="C25" s="44">
        <v>0.32</v>
      </c>
      <c r="D25" s="93"/>
      <c r="E25" s="93"/>
      <c r="F25" s="93"/>
      <c r="G25" s="93"/>
    </row>
    <row r="26" spans="2:7" s="9" customFormat="1" x14ac:dyDescent="0.35">
      <c r="B26" s="21" t="s">
        <v>5</v>
      </c>
      <c r="C26" s="23">
        <v>1.8434999999999999</v>
      </c>
      <c r="D26" s="89"/>
      <c r="E26" s="89"/>
      <c r="F26" s="89"/>
      <c r="G26" s="89"/>
    </row>
    <row r="27" spans="2:7" s="9" customFormat="1" x14ac:dyDescent="0.35">
      <c r="B27" s="21" t="s">
        <v>27</v>
      </c>
      <c r="C27" s="23">
        <v>228.995</v>
      </c>
      <c r="D27" s="94"/>
      <c r="E27" s="94"/>
      <c r="F27" s="94"/>
      <c r="G27" s="94"/>
    </row>
    <row r="28" spans="2:7" s="9" customFormat="1" x14ac:dyDescent="0.35">
      <c r="B28" s="21" t="s">
        <v>7</v>
      </c>
      <c r="C28" s="23">
        <v>33.909999999999997</v>
      </c>
      <c r="D28" s="94"/>
      <c r="E28" s="94"/>
      <c r="F28" s="94"/>
      <c r="G28" s="94"/>
    </row>
    <row r="29" spans="2:7" ht="14.15" customHeight="1" x14ac:dyDescent="0.35">
      <c r="B29" s="21" t="s">
        <v>8</v>
      </c>
      <c r="C29" s="23">
        <v>0.92049999999999998</v>
      </c>
      <c r="D29" s="94"/>
      <c r="E29" s="94"/>
      <c r="F29" s="94"/>
      <c r="G29" s="94"/>
    </row>
    <row r="30" spans="2:7" x14ac:dyDescent="0.35">
      <c r="B30" s="31" t="s">
        <v>9</v>
      </c>
      <c r="C30" s="23">
        <v>1.161</v>
      </c>
      <c r="D30" s="94"/>
      <c r="E30" s="94"/>
      <c r="F30" s="94"/>
      <c r="G30" s="94"/>
    </row>
    <row r="31" spans="2:7" x14ac:dyDescent="0.35">
      <c r="B31" s="21" t="s">
        <v>10</v>
      </c>
      <c r="C31" s="23">
        <v>0.22850000000000001</v>
      </c>
      <c r="D31" s="94"/>
      <c r="E31" s="94"/>
      <c r="F31" s="94"/>
      <c r="G31" s="94"/>
    </row>
    <row r="32" spans="2:7" x14ac:dyDescent="0.35">
      <c r="B32" s="21" t="s">
        <v>11</v>
      </c>
      <c r="C32" s="23">
        <v>0.45400000000000001</v>
      </c>
      <c r="D32" s="94"/>
      <c r="E32" s="94"/>
      <c r="F32" s="94"/>
      <c r="G32" s="94"/>
    </row>
    <row r="33" spans="2:7" x14ac:dyDescent="0.35">
      <c r="B33" s="21" t="s">
        <v>12</v>
      </c>
      <c r="C33" s="23">
        <v>0.216</v>
      </c>
      <c r="D33" s="89"/>
      <c r="E33" s="89"/>
      <c r="F33" s="89"/>
      <c r="G33" s="89"/>
    </row>
    <row r="34" spans="2:7" x14ac:dyDescent="0.35">
      <c r="B34" s="21" t="s">
        <v>13</v>
      </c>
      <c r="C34" s="23">
        <v>385.95650000000001</v>
      </c>
      <c r="D34" s="89"/>
      <c r="E34" s="89"/>
      <c r="F34" s="89"/>
      <c r="G34" s="89"/>
    </row>
    <row r="35" spans="2:7" s="9" customFormat="1" x14ac:dyDescent="0.35">
      <c r="B35" s="21" t="s">
        <v>14</v>
      </c>
      <c r="C35" s="23">
        <v>14.791</v>
      </c>
      <c r="D35" s="89"/>
      <c r="E35" s="89"/>
      <c r="F35" s="89"/>
      <c r="G35" s="89"/>
    </row>
    <row r="36" spans="2:7" x14ac:dyDescent="0.35">
      <c r="B36" s="21" t="s">
        <v>15</v>
      </c>
      <c r="C36" s="23">
        <v>63.408499999999997</v>
      </c>
      <c r="D36" s="89"/>
      <c r="E36" s="89"/>
      <c r="F36" s="89"/>
      <c r="G36" s="89"/>
    </row>
    <row r="38" spans="2:7" ht="15" thickBot="1" x14ac:dyDescent="0.4">
      <c r="B38" s="9" t="s">
        <v>28</v>
      </c>
      <c r="C38" s="9"/>
      <c r="D38" s="9"/>
      <c r="E38" s="9"/>
      <c r="F38" s="9"/>
      <c r="G38" s="9"/>
    </row>
    <row r="39" spans="2:7" x14ac:dyDescent="0.35">
      <c r="B39" s="35" t="s">
        <v>0</v>
      </c>
      <c r="C39" s="36" t="s">
        <v>1</v>
      </c>
      <c r="D39" s="37" t="s">
        <v>29</v>
      </c>
      <c r="E39" s="37" t="s">
        <v>30</v>
      </c>
      <c r="F39" s="35" t="s">
        <v>31</v>
      </c>
      <c r="G39" s="36" t="s">
        <v>32</v>
      </c>
    </row>
    <row r="40" spans="2:7" x14ac:dyDescent="0.35">
      <c r="B40" s="21" t="s">
        <v>4</v>
      </c>
      <c r="C40" s="23">
        <v>0.32</v>
      </c>
      <c r="D40" s="89"/>
      <c r="E40" s="89"/>
      <c r="F40" s="89"/>
      <c r="G40" s="89"/>
    </row>
    <row r="41" spans="2:7" x14ac:dyDescent="0.35">
      <c r="B41" s="21" t="s">
        <v>5</v>
      </c>
      <c r="C41" s="23">
        <v>1.8434999999999999</v>
      </c>
      <c r="D41" s="89"/>
      <c r="E41" s="89"/>
      <c r="F41" s="89"/>
      <c r="G41" s="89"/>
    </row>
    <row r="42" spans="2:7" x14ac:dyDescent="0.35">
      <c r="B42" s="21" t="s">
        <v>27</v>
      </c>
      <c r="C42" s="23">
        <v>228.995</v>
      </c>
      <c r="D42" s="94"/>
      <c r="E42" s="94"/>
      <c r="F42" s="94"/>
      <c r="G42" s="94"/>
    </row>
    <row r="43" spans="2:7" x14ac:dyDescent="0.35">
      <c r="B43" s="21" t="s">
        <v>7</v>
      </c>
      <c r="C43" s="23">
        <v>33.909999999999997</v>
      </c>
      <c r="D43" s="94"/>
      <c r="E43" s="94"/>
      <c r="F43" s="94"/>
      <c r="G43" s="94"/>
    </row>
    <row r="44" spans="2:7" x14ac:dyDescent="0.35">
      <c r="B44" s="21" t="s">
        <v>8</v>
      </c>
      <c r="C44" s="23">
        <v>0.92049999999999998</v>
      </c>
      <c r="D44" s="94"/>
      <c r="E44" s="94"/>
      <c r="F44" s="94"/>
      <c r="G44" s="94"/>
    </row>
    <row r="45" spans="2:7" x14ac:dyDescent="0.35">
      <c r="B45" s="31" t="s">
        <v>9</v>
      </c>
      <c r="C45" s="23">
        <v>1.161</v>
      </c>
      <c r="D45" s="94"/>
      <c r="E45" s="94"/>
      <c r="F45" s="94"/>
      <c r="G45" s="94"/>
    </row>
    <row r="46" spans="2:7" x14ac:dyDescent="0.35">
      <c r="B46" s="21" t="s">
        <v>10</v>
      </c>
      <c r="C46" s="23">
        <v>0.22850000000000001</v>
      </c>
      <c r="D46" s="94"/>
      <c r="E46" s="94"/>
      <c r="F46" s="94"/>
      <c r="G46" s="94"/>
    </row>
    <row r="47" spans="2:7" x14ac:dyDescent="0.35">
      <c r="B47" s="21" t="s">
        <v>11</v>
      </c>
      <c r="C47" s="23">
        <v>0.45400000000000001</v>
      </c>
      <c r="D47" s="94"/>
      <c r="E47" s="94"/>
      <c r="F47" s="94"/>
      <c r="G47" s="94"/>
    </row>
    <row r="48" spans="2:7" x14ac:dyDescent="0.35">
      <c r="B48" s="21" t="s">
        <v>12</v>
      </c>
      <c r="C48" s="23">
        <v>0.216</v>
      </c>
      <c r="D48" s="89"/>
      <c r="E48" s="89"/>
      <c r="F48" s="89"/>
      <c r="G48" s="89"/>
    </row>
    <row r="49" spans="2:7" x14ac:dyDescent="0.35">
      <c r="B49" s="21" t="s">
        <v>13</v>
      </c>
      <c r="C49" s="23">
        <v>385.95650000000001</v>
      </c>
      <c r="D49" s="89"/>
      <c r="E49" s="89"/>
      <c r="F49" s="89"/>
      <c r="G49" s="89"/>
    </row>
    <row r="50" spans="2:7" x14ac:dyDescent="0.35">
      <c r="B50" s="21" t="s">
        <v>14</v>
      </c>
      <c r="C50" s="23">
        <v>14.791</v>
      </c>
      <c r="D50" s="89"/>
      <c r="E50" s="89"/>
      <c r="F50" s="89"/>
      <c r="G50" s="89"/>
    </row>
    <row r="51" spans="2:7" x14ac:dyDescent="0.35">
      <c r="B51" s="21" t="s">
        <v>15</v>
      </c>
      <c r="C51" s="23">
        <v>63.408499999999997</v>
      </c>
      <c r="D51" s="89"/>
      <c r="E51" s="89"/>
      <c r="F51" s="89"/>
      <c r="G51" s="89"/>
    </row>
  </sheetData>
  <sheetProtection algorithmName="SHA-512" hashValue="nsEPb5LmCES4iGsKQFD+IcCrgmZ2TXjduq+W6L5HyVLnJ+RUQ39V86EPVvNeNkOO0ssTGcZj9kFujcaGKGAtPA==" saltValue="wZcCGjhUWN3YZyrQqZ4iyA==" spinCount="100000" sheet="1" objects="1" scenarios="1"/>
  <mergeCells count="2">
    <mergeCell ref="B22:D22"/>
    <mergeCell ref="B21:E2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D1F49-5ECD-469E-BB7B-ECC0C8D418FE}">
  <dimension ref="B2:E40"/>
  <sheetViews>
    <sheetView workbookViewId="0">
      <selection activeCell="D7" sqref="D7"/>
    </sheetView>
  </sheetViews>
  <sheetFormatPr defaultRowHeight="14.5" x14ac:dyDescent="0.35"/>
  <cols>
    <col min="2" max="2" width="38.7265625" bestFit="1" customWidth="1"/>
    <col min="3" max="3" width="11.81640625" customWidth="1"/>
    <col min="4" max="4" width="14.81640625" customWidth="1"/>
    <col min="5" max="5" width="20.453125" customWidth="1"/>
  </cols>
  <sheetData>
    <row r="2" spans="2:5" ht="15" thickBot="1" x14ac:dyDescent="0.4">
      <c r="B2" s="20" t="s">
        <v>33</v>
      </c>
    </row>
    <row r="3" spans="2:5" x14ac:dyDescent="0.35">
      <c r="B3" s="35" t="s">
        <v>17</v>
      </c>
      <c r="C3" s="36" t="s">
        <v>18</v>
      </c>
      <c r="D3" s="37" t="s">
        <v>34</v>
      </c>
      <c r="E3" s="52" t="s">
        <v>3</v>
      </c>
    </row>
    <row r="4" spans="2:5" x14ac:dyDescent="0.35">
      <c r="B4" s="53" t="s">
        <v>35</v>
      </c>
      <c r="C4" s="23">
        <v>11</v>
      </c>
      <c r="D4" s="89">
        <v>0</v>
      </c>
      <c r="E4" s="54">
        <f>C4*D4</f>
        <v>0</v>
      </c>
    </row>
    <row r="5" spans="2:5" x14ac:dyDescent="0.35">
      <c r="B5" s="53" t="s">
        <v>36</v>
      </c>
      <c r="C5" s="23">
        <v>14</v>
      </c>
      <c r="D5" s="89">
        <v>0</v>
      </c>
      <c r="E5" s="54">
        <f>C5*D5</f>
        <v>0</v>
      </c>
    </row>
    <row r="6" spans="2:5" x14ac:dyDescent="0.35">
      <c r="B6" s="53" t="s">
        <v>37</v>
      </c>
      <c r="C6" s="23">
        <v>6</v>
      </c>
      <c r="D6" s="89">
        <v>0</v>
      </c>
      <c r="E6" s="54">
        <f>C6*D6</f>
        <v>0</v>
      </c>
    </row>
    <row r="7" spans="2:5" ht="15" thickBot="1" x14ac:dyDescent="0.4">
      <c r="B7" s="64" t="s">
        <v>38</v>
      </c>
      <c r="C7" s="72">
        <v>5</v>
      </c>
      <c r="D7" s="89">
        <v>0</v>
      </c>
      <c r="E7" s="54">
        <f>C7*D7</f>
        <v>0</v>
      </c>
    </row>
    <row r="8" spans="2:5" ht="15" thickBot="1" x14ac:dyDescent="0.4">
      <c r="B8" s="29" t="s">
        <v>39</v>
      </c>
      <c r="C8" s="30"/>
      <c r="D8" s="30"/>
      <c r="E8" s="32">
        <f>SUM(E4:E7)</f>
        <v>0</v>
      </c>
    </row>
    <row r="10" spans="2:5" ht="15" thickBot="1" x14ac:dyDescent="0.4">
      <c r="B10" s="20" t="s">
        <v>40</v>
      </c>
    </row>
    <row r="11" spans="2:5" x14ac:dyDescent="0.35">
      <c r="B11" s="35" t="s">
        <v>17</v>
      </c>
      <c r="C11" s="36" t="s">
        <v>18</v>
      </c>
      <c r="D11" s="37" t="s">
        <v>34</v>
      </c>
      <c r="E11" s="52" t="s">
        <v>3</v>
      </c>
    </row>
    <row r="12" spans="2:5" x14ac:dyDescent="0.35">
      <c r="B12" s="53" t="s">
        <v>35</v>
      </c>
      <c r="C12" s="23">
        <v>19</v>
      </c>
      <c r="D12" s="89">
        <v>0</v>
      </c>
      <c r="E12" s="54">
        <f>C12*D12</f>
        <v>0</v>
      </c>
    </row>
    <row r="13" spans="2:5" x14ac:dyDescent="0.35">
      <c r="B13" s="53" t="s">
        <v>37</v>
      </c>
      <c r="C13" s="23">
        <v>4</v>
      </c>
      <c r="D13" s="89">
        <v>0</v>
      </c>
      <c r="E13" s="54">
        <f>C13*D13</f>
        <v>0</v>
      </c>
    </row>
    <row r="14" spans="2:5" ht="15" thickBot="1" x14ac:dyDescent="0.4">
      <c r="B14" s="64" t="s">
        <v>38</v>
      </c>
      <c r="C14" s="72">
        <v>21</v>
      </c>
      <c r="D14" s="89">
        <v>0</v>
      </c>
      <c r="E14" s="54">
        <f>C14*D14</f>
        <v>0</v>
      </c>
    </row>
    <row r="15" spans="2:5" ht="15" thickBot="1" x14ac:dyDescent="0.4">
      <c r="B15" s="29" t="s">
        <v>39</v>
      </c>
      <c r="C15" s="30"/>
      <c r="D15" s="30"/>
      <c r="E15" s="32">
        <f>SUM(E12:E14)</f>
        <v>0</v>
      </c>
    </row>
    <row r="17" spans="2:5" ht="15" thickBot="1" x14ac:dyDescent="0.4">
      <c r="B17" s="20" t="s">
        <v>41</v>
      </c>
    </row>
    <row r="18" spans="2:5" ht="15" thickBot="1" x14ac:dyDescent="0.4">
      <c r="B18" s="65" t="s">
        <v>17</v>
      </c>
      <c r="C18" s="66" t="s">
        <v>18</v>
      </c>
      <c r="D18" s="67" t="s">
        <v>34</v>
      </c>
      <c r="E18" s="68" t="s">
        <v>3</v>
      </c>
    </row>
    <row r="19" spans="2:5" x14ac:dyDescent="0.35">
      <c r="B19" s="69" t="s">
        <v>35</v>
      </c>
      <c r="C19" s="73">
        <v>13</v>
      </c>
      <c r="D19" s="90">
        <v>0</v>
      </c>
      <c r="E19" s="70">
        <f>C19*D19</f>
        <v>0</v>
      </c>
    </row>
    <row r="20" spans="2:5" x14ac:dyDescent="0.35">
      <c r="B20" s="53" t="s">
        <v>36</v>
      </c>
      <c r="C20" s="23">
        <v>2</v>
      </c>
      <c r="D20" s="89">
        <v>0</v>
      </c>
      <c r="E20" s="54">
        <f>C20*D20</f>
        <v>0</v>
      </c>
    </row>
    <row r="21" spans="2:5" x14ac:dyDescent="0.35">
      <c r="B21" s="53" t="s">
        <v>42</v>
      </c>
      <c r="C21" s="23">
        <v>153</v>
      </c>
      <c r="D21" s="89">
        <v>0</v>
      </c>
      <c r="E21" s="54">
        <f>C21*D21</f>
        <v>0</v>
      </c>
    </row>
    <row r="22" spans="2:5" ht="15" thickBot="1" x14ac:dyDescent="0.4">
      <c r="B22" s="71" t="s">
        <v>38</v>
      </c>
      <c r="C22" s="74">
        <v>3</v>
      </c>
      <c r="D22" s="89">
        <v>0</v>
      </c>
      <c r="E22" s="54">
        <f>C22*D22</f>
        <v>0</v>
      </c>
    </row>
    <row r="23" spans="2:5" ht="15" thickBot="1" x14ac:dyDescent="0.4">
      <c r="B23" s="29" t="s">
        <v>39</v>
      </c>
      <c r="C23" s="30"/>
      <c r="D23" s="30"/>
      <c r="E23" s="32">
        <f>SUM(E19:E22)</f>
        <v>0</v>
      </c>
    </row>
    <row r="25" spans="2:5" ht="15" thickBot="1" x14ac:dyDescent="0.4">
      <c r="B25" s="20" t="s">
        <v>43</v>
      </c>
    </row>
    <row r="26" spans="2:5" x14ac:dyDescent="0.35">
      <c r="B26" s="35" t="s">
        <v>17</v>
      </c>
      <c r="C26" s="36" t="s">
        <v>18</v>
      </c>
      <c r="D26" s="37" t="s">
        <v>34</v>
      </c>
      <c r="E26" s="52" t="s">
        <v>3</v>
      </c>
    </row>
    <row r="27" spans="2:5" ht="15" thickBot="1" x14ac:dyDescent="0.4">
      <c r="B27" s="53" t="s">
        <v>36</v>
      </c>
      <c r="C27" s="23">
        <v>12</v>
      </c>
      <c r="D27" s="89">
        <v>0</v>
      </c>
      <c r="E27" s="54">
        <f>C27*D27</f>
        <v>0</v>
      </c>
    </row>
    <row r="28" spans="2:5" ht="15" thickBot="1" x14ac:dyDescent="0.4">
      <c r="B28" s="29" t="s">
        <v>39</v>
      </c>
      <c r="C28" s="30"/>
      <c r="D28" s="30"/>
      <c r="E28" s="32">
        <f>SUM(E27:E27)</f>
        <v>0</v>
      </c>
    </row>
    <row r="30" spans="2:5" ht="15" thickBot="1" x14ac:dyDescent="0.4">
      <c r="B30" s="20" t="s">
        <v>44</v>
      </c>
    </row>
    <row r="31" spans="2:5" x14ac:dyDescent="0.35">
      <c r="B31" s="35" t="s">
        <v>17</v>
      </c>
      <c r="C31" s="36" t="s">
        <v>18</v>
      </c>
      <c r="D31" s="37" t="s">
        <v>34</v>
      </c>
      <c r="E31" s="52" t="s">
        <v>3</v>
      </c>
    </row>
    <row r="32" spans="2:5" ht="15" thickBot="1" x14ac:dyDescent="0.4">
      <c r="B32" s="53" t="s">
        <v>36</v>
      </c>
      <c r="C32" s="23">
        <v>12</v>
      </c>
      <c r="D32" s="89">
        <v>0</v>
      </c>
      <c r="E32" s="54">
        <f>C32*D32</f>
        <v>0</v>
      </c>
    </row>
    <row r="33" spans="2:5" ht="15" thickBot="1" x14ac:dyDescent="0.4">
      <c r="B33" s="29" t="s">
        <v>39</v>
      </c>
      <c r="C33" s="30"/>
      <c r="D33" s="30"/>
      <c r="E33" s="32">
        <f>SUM(E32:E32)</f>
        <v>0</v>
      </c>
    </row>
    <row r="35" spans="2:5" ht="15" thickBot="1" x14ac:dyDescent="0.4">
      <c r="B35" s="20" t="s">
        <v>45</v>
      </c>
    </row>
    <row r="36" spans="2:5" x14ac:dyDescent="0.35">
      <c r="B36" s="35" t="s">
        <v>17</v>
      </c>
      <c r="C36" s="36" t="s">
        <v>18</v>
      </c>
      <c r="D36" s="37" t="s">
        <v>34</v>
      </c>
      <c r="E36" s="52" t="s">
        <v>3</v>
      </c>
    </row>
    <row r="37" spans="2:5" ht="15" thickBot="1" x14ac:dyDescent="0.4">
      <c r="B37" s="53" t="s">
        <v>36</v>
      </c>
      <c r="C37" s="23">
        <v>216</v>
      </c>
      <c r="D37" s="89">
        <v>0</v>
      </c>
      <c r="E37" s="54">
        <f>C37*D37</f>
        <v>0</v>
      </c>
    </row>
    <row r="38" spans="2:5" ht="15" thickBot="1" x14ac:dyDescent="0.4">
      <c r="B38" s="29" t="s">
        <v>39</v>
      </c>
      <c r="C38" s="30"/>
      <c r="D38" s="30"/>
      <c r="E38" s="32">
        <f>SUM(E37:E37)</f>
        <v>0</v>
      </c>
    </row>
    <row r="39" spans="2:5" ht="15" thickBot="1" x14ac:dyDescent="0.4"/>
    <row r="40" spans="2:5" ht="15" thickBot="1" x14ac:dyDescent="0.4">
      <c r="B40" s="80" t="s">
        <v>46</v>
      </c>
      <c r="C40" s="81"/>
      <c r="D40" s="82"/>
      <c r="E40" s="32">
        <f>E8+E15+E23+E28+E33+E38</f>
        <v>0</v>
      </c>
    </row>
  </sheetData>
  <sheetProtection algorithmName="SHA-512" hashValue="05zf65Gg3D4Jpy8g+nga28j2SHe2TueQRP8H3e+IFVF+Kfvz0Lk2AJq9zRRAvaNDKop4ILo+Lkgb+XvNPHFf5Q==" saltValue="Dp7dZIFW1XREq6CpV8NmLQ==" spinCount="100000" sheet="1" objects="1" scenarios="1"/>
  <mergeCells count="1">
    <mergeCell ref="B40:D40"/>
  </mergeCell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37"/>
  <sheetViews>
    <sheetView workbookViewId="0">
      <selection activeCell="D11" sqref="D11"/>
    </sheetView>
  </sheetViews>
  <sheetFormatPr defaultRowHeight="14.5" x14ac:dyDescent="0.35"/>
  <cols>
    <col min="1" max="1" width="32.81640625" bestFit="1" customWidth="1"/>
    <col min="2" max="2" width="7.1796875" bestFit="1" customWidth="1"/>
    <col min="3" max="3" width="13.453125" customWidth="1"/>
    <col min="4" max="4" width="16.1796875" customWidth="1"/>
    <col min="5" max="5" width="12.453125" customWidth="1"/>
    <col min="6" max="6" width="3" customWidth="1"/>
    <col min="7" max="7" width="8" customWidth="1"/>
    <col min="8" max="8" width="13.453125" customWidth="1"/>
    <col min="9" max="9" width="16.7265625" customWidth="1"/>
    <col min="10" max="10" width="12.453125" customWidth="1"/>
    <col min="11" max="11" width="3" customWidth="1"/>
    <col min="14" max="14" width="15.7265625" customWidth="1"/>
    <col min="15" max="15" width="12.453125" customWidth="1"/>
    <col min="16" max="16" width="3" customWidth="1"/>
    <col min="17" max="17" width="16" bestFit="1" customWidth="1"/>
    <col min="18" max="18" width="7.54296875" bestFit="1" customWidth="1"/>
    <col min="19" max="19" width="15.453125" customWidth="1"/>
    <col min="20" max="20" width="12.1796875" customWidth="1"/>
    <col min="21" max="21" width="3" customWidth="1"/>
    <col min="24" max="24" width="15.81640625" customWidth="1"/>
    <col min="25" max="25" width="10.1796875" customWidth="1"/>
    <col min="26" max="26" width="3" customWidth="1"/>
    <col min="29" max="29" width="19.26953125" bestFit="1" customWidth="1"/>
    <col min="30" max="30" width="9.453125" customWidth="1"/>
  </cols>
  <sheetData>
    <row r="1" spans="1:30" x14ac:dyDescent="0.35">
      <c r="A1" s="20" t="s">
        <v>47</v>
      </c>
      <c r="B1" s="20" t="s">
        <v>33</v>
      </c>
      <c r="G1" s="20" t="s">
        <v>40</v>
      </c>
      <c r="L1" s="20" t="s">
        <v>41</v>
      </c>
      <c r="Q1" s="20" t="s">
        <v>43</v>
      </c>
      <c r="V1" s="20" t="s">
        <v>44</v>
      </c>
      <c r="AA1" s="20" t="s">
        <v>45</v>
      </c>
    </row>
    <row r="2" spans="1:30" ht="43.5" x14ac:dyDescent="0.35">
      <c r="A2" s="22"/>
      <c r="B2" s="22" t="s">
        <v>48</v>
      </c>
      <c r="C2" s="22" t="s">
        <v>49</v>
      </c>
      <c r="D2" s="39" t="s">
        <v>50</v>
      </c>
      <c r="E2" s="39" t="s">
        <v>51</v>
      </c>
      <c r="G2" s="22" t="s">
        <v>48</v>
      </c>
      <c r="H2" s="22" t="s">
        <v>49</v>
      </c>
      <c r="I2" s="39" t="s">
        <v>50</v>
      </c>
      <c r="J2" s="39" t="s">
        <v>52</v>
      </c>
      <c r="L2" s="22" t="s">
        <v>48</v>
      </c>
      <c r="M2" s="22" t="s">
        <v>49</v>
      </c>
      <c r="N2" s="39" t="s">
        <v>50</v>
      </c>
      <c r="O2" s="39" t="s">
        <v>53</v>
      </c>
      <c r="Q2" s="22" t="s">
        <v>48</v>
      </c>
      <c r="R2" s="22" t="s">
        <v>49</v>
      </c>
      <c r="S2" s="39" t="s">
        <v>50</v>
      </c>
      <c r="T2" s="39" t="s">
        <v>54</v>
      </c>
      <c r="V2" s="22" t="s">
        <v>48</v>
      </c>
      <c r="W2" s="22" t="s">
        <v>49</v>
      </c>
      <c r="X2" s="39" t="s">
        <v>50</v>
      </c>
      <c r="Y2" s="39" t="s">
        <v>55</v>
      </c>
      <c r="AA2" s="22" t="s">
        <v>48</v>
      </c>
      <c r="AB2" s="22" t="s">
        <v>49</v>
      </c>
      <c r="AC2" s="39" t="s">
        <v>50</v>
      </c>
      <c r="AD2" s="39" t="s">
        <v>56</v>
      </c>
    </row>
    <row r="3" spans="1:30" x14ac:dyDescent="0.35">
      <c r="A3" s="21" t="s">
        <v>57</v>
      </c>
      <c r="B3" s="21">
        <v>1</v>
      </c>
      <c r="C3" s="21" t="s">
        <v>58</v>
      </c>
      <c r="D3" s="91">
        <v>0</v>
      </c>
      <c r="E3" s="41">
        <f>D3*B3</f>
        <v>0</v>
      </c>
      <c r="G3" s="21">
        <v>1</v>
      </c>
      <c r="H3" s="51" t="s">
        <v>58</v>
      </c>
      <c r="I3" s="91">
        <v>0</v>
      </c>
      <c r="J3" s="41">
        <f>I3*G3</f>
        <v>0</v>
      </c>
      <c r="L3" s="21">
        <v>1</v>
      </c>
      <c r="M3" s="21" t="s">
        <v>58</v>
      </c>
      <c r="N3" s="91">
        <v>0</v>
      </c>
      <c r="O3" s="41">
        <f>N3*L3</f>
        <v>0</v>
      </c>
      <c r="Q3" s="21" t="s">
        <v>59</v>
      </c>
      <c r="R3" s="21" t="s">
        <v>59</v>
      </c>
      <c r="S3" s="63"/>
      <c r="T3" s="63"/>
      <c r="V3" s="21" t="s">
        <v>59</v>
      </c>
      <c r="W3" s="21" t="s">
        <v>59</v>
      </c>
      <c r="X3" s="42"/>
      <c r="Y3" s="42"/>
      <c r="AA3" s="21" t="s">
        <v>59</v>
      </c>
      <c r="AB3" s="21" t="s">
        <v>59</v>
      </c>
      <c r="AC3" s="42"/>
      <c r="AD3" s="42"/>
    </row>
    <row r="4" spans="1:30" x14ac:dyDescent="0.35">
      <c r="A4" s="21" t="s">
        <v>60</v>
      </c>
      <c r="B4" s="21">
        <v>1</v>
      </c>
      <c r="C4" s="21" t="s">
        <v>58</v>
      </c>
      <c r="D4" s="91">
        <v>0</v>
      </c>
      <c r="E4" s="41">
        <f t="shared" ref="E4:E7" si="0">D4*B4</f>
        <v>0</v>
      </c>
      <c r="G4" s="21">
        <v>1</v>
      </c>
      <c r="H4" s="21" t="s">
        <v>58</v>
      </c>
      <c r="I4" s="91">
        <v>0</v>
      </c>
      <c r="J4" s="41">
        <f t="shared" ref="J4:J8" si="1">I4*G4</f>
        <v>0</v>
      </c>
      <c r="L4" s="21" t="s">
        <v>59</v>
      </c>
      <c r="M4" s="21" t="s">
        <v>59</v>
      </c>
      <c r="N4" s="42"/>
      <c r="O4" s="42"/>
      <c r="Q4" s="21" t="s">
        <v>59</v>
      </c>
      <c r="R4" s="21" t="s">
        <v>59</v>
      </c>
      <c r="S4" s="63"/>
      <c r="T4" s="63"/>
      <c r="V4" s="21" t="s">
        <v>59</v>
      </c>
      <c r="W4" s="21" t="s">
        <v>59</v>
      </c>
      <c r="X4" s="42"/>
      <c r="Y4" s="42"/>
      <c r="AA4" s="21" t="s">
        <v>59</v>
      </c>
      <c r="AB4" s="21" t="s">
        <v>59</v>
      </c>
      <c r="AC4" s="42"/>
      <c r="AD4" s="42"/>
    </row>
    <row r="5" spans="1:30" x14ac:dyDescent="0.35">
      <c r="A5" s="21" t="s">
        <v>61</v>
      </c>
      <c r="B5" s="21">
        <v>2</v>
      </c>
      <c r="C5" s="21" t="s">
        <v>62</v>
      </c>
      <c r="D5" s="91">
        <v>0</v>
      </c>
      <c r="E5" s="41">
        <f t="shared" si="0"/>
        <v>0</v>
      </c>
      <c r="G5" s="21" t="s">
        <v>59</v>
      </c>
      <c r="H5" s="21" t="s">
        <v>59</v>
      </c>
      <c r="I5" s="42"/>
      <c r="J5" s="42"/>
      <c r="L5" s="21" t="s">
        <v>59</v>
      </c>
      <c r="M5" s="21" t="s">
        <v>59</v>
      </c>
      <c r="N5" s="42"/>
      <c r="O5" s="42"/>
      <c r="Q5" s="21" t="s">
        <v>59</v>
      </c>
      <c r="R5" s="21" t="s">
        <v>59</v>
      </c>
      <c r="S5" s="63"/>
      <c r="T5" s="63"/>
      <c r="V5" s="21" t="s">
        <v>59</v>
      </c>
      <c r="W5" s="21" t="s">
        <v>59</v>
      </c>
      <c r="X5" s="42"/>
      <c r="Y5" s="42"/>
      <c r="AA5" s="21" t="s">
        <v>59</v>
      </c>
      <c r="AB5" s="21" t="s">
        <v>59</v>
      </c>
      <c r="AC5" s="42"/>
      <c r="AD5" s="42"/>
    </row>
    <row r="6" spans="1:30" x14ac:dyDescent="0.35">
      <c r="A6" s="21" t="s">
        <v>63</v>
      </c>
      <c r="B6" s="21">
        <v>4</v>
      </c>
      <c r="C6" s="21" t="s">
        <v>64</v>
      </c>
      <c r="D6" s="91">
        <v>0</v>
      </c>
      <c r="E6" s="41">
        <f t="shared" si="0"/>
        <v>0</v>
      </c>
      <c r="G6" s="21" t="s">
        <v>59</v>
      </c>
      <c r="H6" s="21" t="s">
        <v>59</v>
      </c>
      <c r="I6" s="42"/>
      <c r="J6" s="42"/>
      <c r="L6" s="21" t="s">
        <v>59</v>
      </c>
      <c r="M6" s="21" t="s">
        <v>59</v>
      </c>
      <c r="N6" s="42"/>
      <c r="O6" s="42"/>
      <c r="Q6" s="21" t="s">
        <v>59</v>
      </c>
      <c r="R6" s="21" t="s">
        <v>59</v>
      </c>
      <c r="S6" s="63"/>
      <c r="T6" s="63"/>
      <c r="V6" s="21" t="s">
        <v>59</v>
      </c>
      <c r="W6" s="21" t="s">
        <v>59</v>
      </c>
      <c r="X6" s="42"/>
      <c r="Y6" s="42"/>
      <c r="AA6" s="21" t="s">
        <v>59</v>
      </c>
      <c r="AB6" s="21" t="s">
        <v>59</v>
      </c>
      <c r="AC6" s="42"/>
      <c r="AD6" s="42"/>
    </row>
    <row r="7" spans="1:30" x14ac:dyDescent="0.35">
      <c r="A7" s="21" t="s">
        <v>65</v>
      </c>
      <c r="B7" s="21">
        <v>3</v>
      </c>
      <c r="C7" s="21" t="s">
        <v>66</v>
      </c>
      <c r="D7" s="91">
        <v>0</v>
      </c>
      <c r="E7" s="41">
        <f t="shared" si="0"/>
        <v>0</v>
      </c>
      <c r="G7" s="21">
        <v>6</v>
      </c>
      <c r="H7" s="21" t="s">
        <v>67</v>
      </c>
      <c r="I7" s="91">
        <v>0</v>
      </c>
      <c r="J7" s="41">
        <f t="shared" si="1"/>
        <v>0</v>
      </c>
      <c r="L7" s="21" t="s">
        <v>59</v>
      </c>
      <c r="M7" s="21" t="s">
        <v>59</v>
      </c>
      <c r="N7" s="42"/>
      <c r="O7" s="42"/>
      <c r="Q7" s="21" t="s">
        <v>59</v>
      </c>
      <c r="R7" s="21" t="s">
        <v>59</v>
      </c>
      <c r="S7" s="63"/>
      <c r="T7" s="63"/>
      <c r="V7" s="21">
        <v>1</v>
      </c>
      <c r="W7" s="21" t="s">
        <v>67</v>
      </c>
      <c r="X7" s="91">
        <v>0</v>
      </c>
      <c r="Y7" s="41">
        <f>X7*V7</f>
        <v>0</v>
      </c>
      <c r="AA7" s="21">
        <v>1</v>
      </c>
      <c r="AB7" s="21" t="s">
        <v>67</v>
      </c>
      <c r="AC7" s="91">
        <v>0</v>
      </c>
      <c r="AD7" s="41">
        <f>AC7*AA7</f>
        <v>0</v>
      </c>
    </row>
    <row r="8" spans="1:30" x14ac:dyDescent="0.35">
      <c r="A8" s="21" t="s">
        <v>65</v>
      </c>
      <c r="B8" s="21" t="s">
        <v>59</v>
      </c>
      <c r="C8" s="21" t="s">
        <v>59</v>
      </c>
      <c r="D8" s="42"/>
      <c r="E8" s="42"/>
      <c r="G8" s="21">
        <v>11</v>
      </c>
      <c r="H8" s="21" t="s">
        <v>68</v>
      </c>
      <c r="I8" s="91">
        <v>0</v>
      </c>
      <c r="J8" s="41">
        <f t="shared" si="1"/>
        <v>0</v>
      </c>
      <c r="L8" s="21" t="s">
        <v>59</v>
      </c>
      <c r="M8" s="21" t="s">
        <v>59</v>
      </c>
      <c r="N8" s="42"/>
      <c r="O8" s="42"/>
      <c r="Q8" s="21" t="s">
        <v>59</v>
      </c>
      <c r="R8" s="21" t="s">
        <v>59</v>
      </c>
      <c r="S8" s="63"/>
      <c r="T8" s="63"/>
      <c r="V8" s="21" t="s">
        <v>59</v>
      </c>
      <c r="W8" s="21" t="s">
        <v>59</v>
      </c>
      <c r="X8" s="42"/>
      <c r="Y8" s="42"/>
      <c r="AA8" s="21" t="s">
        <v>59</v>
      </c>
      <c r="AB8" s="21" t="s">
        <v>59</v>
      </c>
      <c r="AC8" s="42"/>
      <c r="AD8" s="42"/>
    </row>
    <row r="9" spans="1:30" x14ac:dyDescent="0.35">
      <c r="A9" s="21" t="s">
        <v>69</v>
      </c>
      <c r="B9" s="21" t="s">
        <v>59</v>
      </c>
      <c r="C9" s="21" t="s">
        <v>59</v>
      </c>
      <c r="D9" s="42"/>
      <c r="E9" s="42"/>
      <c r="G9" s="21" t="s">
        <v>59</v>
      </c>
      <c r="H9" s="21" t="s">
        <v>59</v>
      </c>
      <c r="I9" s="42"/>
      <c r="J9" s="42"/>
      <c r="L9" s="21">
        <v>4</v>
      </c>
      <c r="M9" s="21" t="s">
        <v>70</v>
      </c>
      <c r="N9" s="91">
        <v>0</v>
      </c>
      <c r="O9" s="41">
        <f>N9*L9</f>
        <v>0</v>
      </c>
      <c r="Q9" s="21" t="s">
        <v>59</v>
      </c>
      <c r="R9" s="21" t="s">
        <v>59</v>
      </c>
      <c r="S9" s="63"/>
      <c r="T9" s="63"/>
      <c r="V9" s="21" t="s">
        <v>59</v>
      </c>
      <c r="W9" s="21" t="s">
        <v>59</v>
      </c>
      <c r="X9" s="42"/>
      <c r="Y9" s="42"/>
      <c r="AA9" s="21" t="s">
        <v>59</v>
      </c>
      <c r="AB9" s="21" t="s">
        <v>59</v>
      </c>
      <c r="AC9" s="42"/>
      <c r="AD9" s="42"/>
    </row>
    <row r="10" spans="1:30" x14ac:dyDescent="0.35">
      <c r="A10" s="21" t="s">
        <v>71</v>
      </c>
      <c r="B10" s="21">
        <v>8</v>
      </c>
      <c r="C10" s="21" t="s">
        <v>67</v>
      </c>
      <c r="D10" s="91">
        <v>0</v>
      </c>
      <c r="E10" s="41">
        <f t="shared" ref="E10" si="2">D10*B10</f>
        <v>0</v>
      </c>
      <c r="G10" s="21" t="s">
        <v>59</v>
      </c>
      <c r="H10" s="21" t="s">
        <v>59</v>
      </c>
      <c r="I10" s="42"/>
      <c r="J10" s="42"/>
      <c r="L10" s="21">
        <v>9</v>
      </c>
      <c r="M10" s="21" t="s">
        <v>67</v>
      </c>
      <c r="N10" s="91">
        <v>0</v>
      </c>
      <c r="O10" s="41">
        <f t="shared" ref="O10:O12" si="3">N10*L10</f>
        <v>0</v>
      </c>
      <c r="Q10" s="21" t="s">
        <v>59</v>
      </c>
      <c r="R10" s="21" t="s">
        <v>59</v>
      </c>
      <c r="S10" s="63"/>
      <c r="T10" s="63"/>
      <c r="V10" s="21">
        <v>2</v>
      </c>
      <c r="W10" s="21" t="s">
        <v>67</v>
      </c>
      <c r="X10" s="91">
        <v>0</v>
      </c>
      <c r="Y10" s="41">
        <f>X10*V10</f>
        <v>0</v>
      </c>
      <c r="AA10" s="21">
        <v>2</v>
      </c>
      <c r="AB10" s="21" t="s">
        <v>67</v>
      </c>
      <c r="AC10" s="91">
        <v>0</v>
      </c>
      <c r="AD10" s="41">
        <f>AC10*AA10</f>
        <v>0</v>
      </c>
    </row>
    <row r="11" spans="1:30" x14ac:dyDescent="0.35">
      <c r="A11" s="21" t="s">
        <v>71</v>
      </c>
      <c r="B11" s="21" t="s">
        <v>59</v>
      </c>
      <c r="C11" s="21" t="s">
        <v>59</v>
      </c>
      <c r="D11" s="42"/>
      <c r="E11" s="42"/>
      <c r="G11" s="21" t="s">
        <v>59</v>
      </c>
      <c r="H11" s="21" t="s">
        <v>59</v>
      </c>
      <c r="I11" s="42"/>
      <c r="J11" s="42"/>
      <c r="L11" s="21">
        <v>2</v>
      </c>
      <c r="M11" s="21" t="s">
        <v>72</v>
      </c>
      <c r="N11" s="91">
        <v>0</v>
      </c>
      <c r="O11" s="41">
        <f t="shared" si="3"/>
        <v>0</v>
      </c>
      <c r="Q11" s="21">
        <v>1</v>
      </c>
      <c r="R11" s="21" t="s">
        <v>72</v>
      </c>
      <c r="S11" s="91">
        <v>0</v>
      </c>
      <c r="T11" s="41">
        <f t="shared" ref="T11" si="4">S11*Q11</f>
        <v>0</v>
      </c>
      <c r="V11" s="21" t="s">
        <v>59</v>
      </c>
      <c r="W11" s="21" t="s">
        <v>59</v>
      </c>
      <c r="X11" s="42"/>
      <c r="Y11" s="42"/>
      <c r="AA11" s="21" t="s">
        <v>59</v>
      </c>
      <c r="AB11" s="21" t="s">
        <v>59</v>
      </c>
      <c r="AC11" s="42"/>
      <c r="AD11" s="42"/>
    </row>
    <row r="12" spans="1:30" x14ac:dyDescent="0.35">
      <c r="A12" s="21" t="s">
        <v>71</v>
      </c>
      <c r="B12" s="21" t="s">
        <v>59</v>
      </c>
      <c r="C12" s="21" t="s">
        <v>59</v>
      </c>
      <c r="D12" s="42"/>
      <c r="E12" s="42"/>
      <c r="G12" s="21" t="s">
        <v>59</v>
      </c>
      <c r="H12" s="21" t="s">
        <v>59</v>
      </c>
      <c r="I12" s="42"/>
      <c r="J12" s="42"/>
      <c r="L12" s="21">
        <v>10</v>
      </c>
      <c r="M12" s="21" t="s">
        <v>73</v>
      </c>
      <c r="N12" s="91">
        <v>0</v>
      </c>
      <c r="O12" s="41">
        <f t="shared" si="3"/>
        <v>0</v>
      </c>
      <c r="Q12" s="21" t="s">
        <v>59</v>
      </c>
      <c r="R12" s="21" t="s">
        <v>59</v>
      </c>
      <c r="S12" s="63"/>
      <c r="T12" s="63"/>
      <c r="V12" s="21" t="s">
        <v>59</v>
      </c>
      <c r="W12" s="21" t="s">
        <v>59</v>
      </c>
      <c r="X12" s="42"/>
      <c r="Y12" s="42"/>
      <c r="AA12" s="21" t="s">
        <v>59</v>
      </c>
      <c r="AB12" s="21" t="s">
        <v>59</v>
      </c>
      <c r="AC12" s="42"/>
      <c r="AD12" s="42"/>
    </row>
    <row r="13" spans="1:30" x14ac:dyDescent="0.35">
      <c r="A13" s="21" t="s">
        <v>71</v>
      </c>
      <c r="B13" s="21" t="s">
        <v>59</v>
      </c>
      <c r="C13" s="21" t="s">
        <v>59</v>
      </c>
      <c r="D13" s="42"/>
      <c r="E13" s="42"/>
      <c r="G13" s="21">
        <v>23</v>
      </c>
      <c r="H13" s="21" t="s">
        <v>67</v>
      </c>
      <c r="I13" s="91">
        <v>0</v>
      </c>
      <c r="J13" s="41">
        <f t="shared" ref="J13:J15" si="5">I13*G13</f>
        <v>0</v>
      </c>
      <c r="L13" s="21" t="s">
        <v>59</v>
      </c>
      <c r="M13" s="21" t="s">
        <v>59</v>
      </c>
      <c r="N13" s="42"/>
      <c r="O13" s="42"/>
      <c r="Q13" s="21" t="s">
        <v>59</v>
      </c>
      <c r="R13" s="21" t="s">
        <v>59</v>
      </c>
      <c r="S13" s="63"/>
      <c r="T13" s="63"/>
      <c r="V13" s="21" t="s">
        <v>59</v>
      </c>
      <c r="W13" s="21" t="s">
        <v>59</v>
      </c>
      <c r="X13" s="42"/>
      <c r="Y13" s="42"/>
      <c r="AA13" s="21" t="s">
        <v>59</v>
      </c>
      <c r="AB13" s="21" t="s">
        <v>59</v>
      </c>
      <c r="AC13" s="42"/>
      <c r="AD13" s="42"/>
    </row>
    <row r="14" spans="1:30" x14ac:dyDescent="0.35">
      <c r="A14" s="21" t="s">
        <v>74</v>
      </c>
      <c r="B14" s="21">
        <v>2</v>
      </c>
      <c r="C14" s="21" t="s">
        <v>72</v>
      </c>
      <c r="D14" s="91">
        <v>0</v>
      </c>
      <c r="E14" s="41">
        <f t="shared" ref="E14" si="6">D14*B14</f>
        <v>0</v>
      </c>
      <c r="G14" s="21">
        <v>10</v>
      </c>
      <c r="H14" s="21" t="s">
        <v>72</v>
      </c>
      <c r="I14" s="91">
        <v>0</v>
      </c>
      <c r="J14" s="41">
        <f t="shared" si="5"/>
        <v>0</v>
      </c>
      <c r="L14" s="21">
        <v>2</v>
      </c>
      <c r="M14" s="21" t="s">
        <v>72</v>
      </c>
      <c r="N14" s="91">
        <v>0</v>
      </c>
      <c r="O14" s="41">
        <f>N14*L14</f>
        <v>0</v>
      </c>
      <c r="Q14" s="21" t="s">
        <v>59</v>
      </c>
      <c r="R14" s="21" t="s">
        <v>59</v>
      </c>
      <c r="S14" s="63"/>
      <c r="T14" s="63"/>
      <c r="V14" s="21" t="s">
        <v>59</v>
      </c>
      <c r="W14" s="21" t="s">
        <v>59</v>
      </c>
      <c r="X14" s="42"/>
      <c r="Y14" s="42"/>
      <c r="AA14" s="21" t="s">
        <v>59</v>
      </c>
      <c r="AB14" s="21" t="s">
        <v>59</v>
      </c>
      <c r="AC14" s="42"/>
      <c r="AD14" s="42"/>
    </row>
    <row r="15" spans="1:30" x14ac:dyDescent="0.35">
      <c r="A15" s="21" t="s">
        <v>75</v>
      </c>
      <c r="B15" s="21" t="s">
        <v>59</v>
      </c>
      <c r="C15" s="21" t="s">
        <v>59</v>
      </c>
      <c r="D15" s="42"/>
      <c r="E15" s="42"/>
      <c r="G15" s="21">
        <v>1</v>
      </c>
      <c r="H15" s="21" t="s">
        <v>76</v>
      </c>
      <c r="I15" s="91">
        <v>0</v>
      </c>
      <c r="J15" s="41">
        <f t="shared" si="5"/>
        <v>0</v>
      </c>
      <c r="L15" s="21">
        <v>1</v>
      </c>
      <c r="M15" s="21" t="s">
        <v>76</v>
      </c>
      <c r="N15" s="91">
        <v>0</v>
      </c>
      <c r="O15" s="41">
        <f t="shared" ref="O15:O16" si="7">N15*L15</f>
        <v>0</v>
      </c>
      <c r="Q15" s="21" t="s">
        <v>59</v>
      </c>
      <c r="R15" s="21" t="s">
        <v>59</v>
      </c>
      <c r="S15" s="63"/>
      <c r="T15" s="63"/>
      <c r="V15" s="21" t="s">
        <v>59</v>
      </c>
      <c r="W15" s="21" t="s">
        <v>59</v>
      </c>
      <c r="X15" s="42"/>
      <c r="Y15" s="42"/>
      <c r="AA15" s="21" t="s">
        <v>59</v>
      </c>
      <c r="AB15" s="21" t="s">
        <v>59</v>
      </c>
      <c r="AC15" s="42"/>
      <c r="AD15" s="42"/>
    </row>
    <row r="16" spans="1:30" x14ac:dyDescent="0.35">
      <c r="A16" s="21" t="s">
        <v>77</v>
      </c>
      <c r="B16" s="21" t="s">
        <v>59</v>
      </c>
      <c r="C16" s="21" t="s">
        <v>59</v>
      </c>
      <c r="D16" s="42"/>
      <c r="E16" s="42"/>
      <c r="G16" s="21" t="s">
        <v>59</v>
      </c>
      <c r="H16" s="21" t="s">
        <v>59</v>
      </c>
      <c r="I16" s="42"/>
      <c r="J16" s="42"/>
      <c r="L16" s="21">
        <v>1</v>
      </c>
      <c r="M16" s="21" t="s">
        <v>78</v>
      </c>
      <c r="N16" s="91">
        <v>0</v>
      </c>
      <c r="O16" s="41">
        <f t="shared" si="7"/>
        <v>0</v>
      </c>
      <c r="Q16" s="21" t="s">
        <v>59</v>
      </c>
      <c r="R16" s="21" t="s">
        <v>59</v>
      </c>
      <c r="S16" s="63"/>
      <c r="T16" s="63"/>
      <c r="V16" s="21" t="s">
        <v>59</v>
      </c>
      <c r="W16" s="21" t="s">
        <v>59</v>
      </c>
      <c r="X16" s="42"/>
      <c r="Y16" s="42"/>
      <c r="AA16" s="21" t="s">
        <v>59</v>
      </c>
      <c r="AB16" s="21" t="s">
        <v>59</v>
      </c>
      <c r="AC16" s="42"/>
      <c r="AD16" s="42"/>
    </row>
    <row r="17" spans="1:30" ht="15" thickBot="1" x14ac:dyDescent="0.4">
      <c r="A17" s="83" t="s">
        <v>79</v>
      </c>
      <c r="B17" s="84"/>
      <c r="C17" s="85"/>
      <c r="D17" s="27">
        <f>SUM(E3:E16)</f>
        <v>0</v>
      </c>
      <c r="E17" s="38"/>
      <c r="I17" s="26">
        <f>SUM(J3:J16)</f>
        <v>0</v>
      </c>
      <c r="J17" s="38"/>
      <c r="N17" s="26">
        <f>SUM(O3:O16)</f>
        <v>0</v>
      </c>
      <c r="O17" s="38"/>
      <c r="S17" s="26">
        <f>T11</f>
        <v>0</v>
      </c>
      <c r="T17" s="38"/>
      <c r="X17" s="26">
        <f>SUM(Y3:Y16)</f>
        <v>0</v>
      </c>
      <c r="Y17" s="38"/>
      <c r="AC17" s="26">
        <f>SUM(AD3:AD16)</f>
        <v>0</v>
      </c>
      <c r="AD17" s="38"/>
    </row>
    <row r="18" spans="1:30" ht="15" thickBot="1" x14ac:dyDescent="0.4">
      <c r="A18" s="86" t="s">
        <v>80</v>
      </c>
      <c r="B18" s="87"/>
      <c r="C18" s="88"/>
      <c r="D18" s="25">
        <f>SUM(D17+I17+N17+X17+AC17+S17)*12</f>
        <v>0</v>
      </c>
      <c r="E18" s="40"/>
      <c r="J18" s="40"/>
      <c r="O18" s="40"/>
      <c r="Y18" s="40"/>
      <c r="AD18" s="40"/>
    </row>
    <row r="37" spans="1:1" x14ac:dyDescent="0.35">
      <c r="A37" s="16"/>
    </row>
  </sheetData>
  <sheetProtection algorithmName="SHA-512" hashValue="s5GVjJKxYxfYDCAajMsUE4tB8gYckEMOqYEHO2NmEbTXcbkSZhKGDFWfOC4+24bEdSp9og9NxL+oiVp0aQ57eQ==" saltValue="5w4Y57Rl3YkxBVsHL5Lt1A==" spinCount="100000" sheet="1" objects="1" scenarios="1"/>
  <mergeCells count="2">
    <mergeCell ref="A17:C17"/>
    <mergeCell ref="A18:C1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6D203-2010-47D3-9D21-0CB09C5C0062}">
  <dimension ref="A2:B6"/>
  <sheetViews>
    <sheetView workbookViewId="0">
      <selection activeCell="B5" sqref="B5"/>
    </sheetView>
  </sheetViews>
  <sheetFormatPr defaultRowHeight="14.5" x14ac:dyDescent="0.35"/>
  <cols>
    <col min="1" max="1" width="23.54296875" customWidth="1"/>
    <col min="2" max="2" width="28.7265625" customWidth="1"/>
  </cols>
  <sheetData>
    <row r="2" spans="1:2" x14ac:dyDescent="0.35">
      <c r="A2" s="21" t="s">
        <v>81</v>
      </c>
      <c r="B2" s="26">
        <f>'Prijzenblad HUUR'!D18</f>
        <v>0</v>
      </c>
    </row>
    <row r="3" spans="1:2" x14ac:dyDescent="0.35">
      <c r="A3" s="24" t="s">
        <v>82</v>
      </c>
      <c r="B3" s="27">
        <f>'Prijzenblad LEDIGING'!E22</f>
        <v>0</v>
      </c>
    </row>
    <row r="4" spans="1:2" ht="15" thickBot="1" x14ac:dyDescent="0.4">
      <c r="A4" s="24" t="s">
        <v>83</v>
      </c>
      <c r="B4" s="27">
        <f>'Prijzenblad TRANSPORT'!E40</f>
        <v>0</v>
      </c>
    </row>
    <row r="5" spans="1:2" ht="15.5" thickTop="1" thickBot="1" x14ac:dyDescent="0.4">
      <c r="A5" s="50" t="s">
        <v>84</v>
      </c>
      <c r="B5" s="49">
        <f>SUM(B2:B4)</f>
        <v>0</v>
      </c>
    </row>
    <row r="6" spans="1:2" ht="15" thickTop="1" x14ac:dyDescent="0.35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J35"/>
  <sheetViews>
    <sheetView showGridLines="0" zoomScale="120" zoomScaleNormal="120" workbookViewId="0">
      <selection activeCell="B17" sqref="B17"/>
    </sheetView>
  </sheetViews>
  <sheetFormatPr defaultRowHeight="14.5" x14ac:dyDescent="0.35"/>
  <cols>
    <col min="1" max="1" width="8.54296875" customWidth="1"/>
    <col min="2" max="2" width="39.7265625" bestFit="1" customWidth="1"/>
    <col min="3" max="3" width="10" customWidth="1"/>
    <col min="4" max="4" width="11.453125" customWidth="1"/>
    <col min="5" max="5" width="12.1796875" bestFit="1" customWidth="1"/>
    <col min="6" max="6" width="9.453125" customWidth="1"/>
    <col min="7" max="8" width="10.453125" customWidth="1"/>
    <col min="9" max="9" width="12.1796875" customWidth="1"/>
    <col min="10" max="10" width="17.26953125" bestFit="1" customWidth="1"/>
  </cols>
  <sheetData>
    <row r="2" spans="2:10" ht="21" x14ac:dyDescent="0.5">
      <c r="B2" s="4" t="s">
        <v>85</v>
      </c>
      <c r="E2" s="16"/>
    </row>
    <row r="3" spans="2:10" ht="15" thickBot="1" x14ac:dyDescent="0.4"/>
    <row r="4" spans="2:10" ht="15" thickBot="1" x14ac:dyDescent="0.4">
      <c r="B4" s="10" t="s">
        <v>86</v>
      </c>
      <c r="C4" s="14">
        <v>2020</v>
      </c>
      <c r="D4" s="14">
        <v>2021</v>
      </c>
      <c r="E4" s="17">
        <v>2022</v>
      </c>
      <c r="F4" s="14" t="s">
        <v>87</v>
      </c>
      <c r="G4" s="28" t="s">
        <v>88</v>
      </c>
      <c r="H4" s="28" t="s">
        <v>89</v>
      </c>
      <c r="I4" s="28" t="s">
        <v>90</v>
      </c>
      <c r="J4" s="28" t="s">
        <v>91</v>
      </c>
    </row>
    <row r="5" spans="2:10" ht="15" thickBot="1" x14ac:dyDescent="0.4">
      <c r="B5" s="95" t="s">
        <v>4</v>
      </c>
      <c r="C5" s="96">
        <v>0</v>
      </c>
      <c r="D5" s="96">
        <v>640</v>
      </c>
      <c r="E5" s="97"/>
      <c r="F5" s="5" t="s">
        <v>92</v>
      </c>
      <c r="G5" s="33">
        <f>C5</f>
        <v>0</v>
      </c>
      <c r="H5" s="33">
        <f>D5</f>
        <v>640</v>
      </c>
      <c r="I5" s="33">
        <f>AVERAGE(G5:H5)</f>
        <v>320</v>
      </c>
      <c r="J5" s="34">
        <f>H5/I5</f>
        <v>2</v>
      </c>
    </row>
    <row r="6" spans="2:10" ht="15" thickBot="1" x14ac:dyDescent="0.4">
      <c r="B6" s="95" t="s">
        <v>5</v>
      </c>
      <c r="C6" s="96">
        <v>1001</v>
      </c>
      <c r="D6" s="96">
        <v>2686</v>
      </c>
      <c r="E6" s="97"/>
      <c r="F6" s="5" t="s">
        <v>92</v>
      </c>
      <c r="G6" s="33">
        <f>C6</f>
        <v>1001</v>
      </c>
      <c r="H6" s="33">
        <f>D6</f>
        <v>2686</v>
      </c>
      <c r="I6" s="33">
        <f t="shared" ref="I6:I16" si="0">AVERAGE(G6:H6)</f>
        <v>1843.5</v>
      </c>
      <c r="J6" s="34">
        <f t="shared" ref="J6:J16" si="1">H6/I6</f>
        <v>1.4570111201518849</v>
      </c>
    </row>
    <row r="7" spans="2:10" ht="15" thickBot="1" x14ac:dyDescent="0.4">
      <c r="B7" s="95" t="s">
        <v>27</v>
      </c>
      <c r="C7" s="96">
        <v>242490</v>
      </c>
      <c r="D7" s="96">
        <v>215500</v>
      </c>
      <c r="E7" s="97">
        <v>33620</v>
      </c>
      <c r="F7" s="5" t="s">
        <v>92</v>
      </c>
      <c r="G7" s="33">
        <f>D7</f>
        <v>215500</v>
      </c>
      <c r="H7" s="33">
        <f>C7</f>
        <v>242490</v>
      </c>
      <c r="I7" s="33">
        <f t="shared" si="0"/>
        <v>228995</v>
      </c>
      <c r="J7" s="34">
        <f t="shared" si="1"/>
        <v>1.0589314177165441</v>
      </c>
    </row>
    <row r="8" spans="2:10" ht="15" thickBot="1" x14ac:dyDescent="0.4">
      <c r="B8" s="95" t="s">
        <v>7</v>
      </c>
      <c r="C8" s="96">
        <v>55180</v>
      </c>
      <c r="D8" s="96">
        <v>12640</v>
      </c>
      <c r="E8" s="97">
        <v>4560</v>
      </c>
      <c r="F8" s="5" t="s">
        <v>92</v>
      </c>
      <c r="G8" s="33">
        <f>D8</f>
        <v>12640</v>
      </c>
      <c r="H8" s="33">
        <f>C8</f>
        <v>55180</v>
      </c>
      <c r="I8" s="33">
        <f t="shared" si="0"/>
        <v>33910</v>
      </c>
      <c r="J8" s="34">
        <f t="shared" si="1"/>
        <v>1.6272485992332646</v>
      </c>
    </row>
    <row r="9" spans="2:10" ht="15" thickBot="1" x14ac:dyDescent="0.4">
      <c r="B9" s="95" t="s">
        <v>93</v>
      </c>
      <c r="C9" s="96">
        <v>72593</v>
      </c>
      <c r="D9" s="96">
        <v>54224</v>
      </c>
      <c r="E9" s="97">
        <v>25852</v>
      </c>
      <c r="F9" s="5" t="s">
        <v>92</v>
      </c>
      <c r="G9" s="33">
        <f>D9</f>
        <v>54224</v>
      </c>
      <c r="H9" s="33">
        <f>C9</f>
        <v>72593</v>
      </c>
      <c r="I9" s="33">
        <f t="shared" si="0"/>
        <v>63408.5</v>
      </c>
      <c r="J9" s="34">
        <f t="shared" si="1"/>
        <v>1.1448465111144406</v>
      </c>
    </row>
    <row r="10" spans="2:10" ht="15" thickBot="1" x14ac:dyDescent="0.4">
      <c r="B10" s="95" t="s">
        <v>8</v>
      </c>
      <c r="C10" s="96">
        <v>249</v>
      </c>
      <c r="D10" s="96">
        <v>1592</v>
      </c>
      <c r="E10" s="97"/>
      <c r="F10" s="5" t="s">
        <v>92</v>
      </c>
      <c r="G10" s="33">
        <f t="shared" ref="G10:H12" si="2">C10</f>
        <v>249</v>
      </c>
      <c r="H10" s="33">
        <f t="shared" si="2"/>
        <v>1592</v>
      </c>
      <c r="I10" s="33">
        <f t="shared" si="0"/>
        <v>920.5</v>
      </c>
      <c r="J10" s="34">
        <f t="shared" si="1"/>
        <v>1.7294948397609995</v>
      </c>
    </row>
    <row r="11" spans="2:10" ht="15" thickBot="1" x14ac:dyDescent="0.4">
      <c r="B11" s="98" t="s">
        <v>9</v>
      </c>
      <c r="C11" s="96">
        <v>329</v>
      </c>
      <c r="D11" s="96">
        <v>1993</v>
      </c>
      <c r="E11" s="97"/>
      <c r="F11" s="5" t="s">
        <v>92</v>
      </c>
      <c r="G11" s="33">
        <f t="shared" si="2"/>
        <v>329</v>
      </c>
      <c r="H11" s="33">
        <f t="shared" si="2"/>
        <v>1993</v>
      </c>
      <c r="I11" s="33">
        <f t="shared" si="0"/>
        <v>1161</v>
      </c>
      <c r="J11" s="34">
        <f t="shared" si="1"/>
        <v>1.7166236003445305</v>
      </c>
    </row>
    <row r="12" spans="2:10" ht="15" thickBot="1" x14ac:dyDescent="0.4">
      <c r="B12" s="95" t="s">
        <v>10</v>
      </c>
      <c r="C12" s="96">
        <v>214</v>
      </c>
      <c r="D12" s="96">
        <v>243</v>
      </c>
      <c r="E12" s="97"/>
      <c r="F12" s="5" t="s">
        <v>92</v>
      </c>
      <c r="G12" s="33">
        <f t="shared" si="2"/>
        <v>214</v>
      </c>
      <c r="H12" s="33">
        <f t="shared" si="2"/>
        <v>243</v>
      </c>
      <c r="I12" s="33">
        <f t="shared" si="0"/>
        <v>228.5</v>
      </c>
      <c r="J12" s="34">
        <f t="shared" si="1"/>
        <v>1.0634573304157549</v>
      </c>
    </row>
    <row r="13" spans="2:10" ht="15" thickBot="1" x14ac:dyDescent="0.4">
      <c r="B13" s="95" t="s">
        <v>11</v>
      </c>
      <c r="C13" s="96">
        <v>458</v>
      </c>
      <c r="D13" s="96">
        <v>450</v>
      </c>
      <c r="E13" s="97"/>
      <c r="F13" s="5" t="s">
        <v>92</v>
      </c>
      <c r="G13" s="33">
        <f>D13</f>
        <v>450</v>
      </c>
      <c r="H13" s="33">
        <f>C13</f>
        <v>458</v>
      </c>
      <c r="I13" s="33">
        <f t="shared" si="0"/>
        <v>454</v>
      </c>
      <c r="J13" s="34">
        <f t="shared" si="1"/>
        <v>1.0088105726872247</v>
      </c>
    </row>
    <row r="14" spans="2:10" ht="15" thickBot="1" x14ac:dyDescent="0.4">
      <c r="B14" s="95" t="s">
        <v>12</v>
      </c>
      <c r="C14" s="96">
        <v>216</v>
      </c>
      <c r="D14" s="96"/>
      <c r="E14" s="97"/>
      <c r="F14" s="6" t="s">
        <v>92</v>
      </c>
      <c r="G14" s="33">
        <f>C14</f>
        <v>216</v>
      </c>
      <c r="H14" s="33">
        <f>C14</f>
        <v>216</v>
      </c>
      <c r="I14" s="33">
        <f t="shared" si="0"/>
        <v>216</v>
      </c>
      <c r="J14" s="34">
        <f t="shared" si="1"/>
        <v>1</v>
      </c>
    </row>
    <row r="15" spans="2:10" ht="15" thickBot="1" x14ac:dyDescent="0.4">
      <c r="B15" s="95" t="s">
        <v>13</v>
      </c>
      <c r="C15" s="96">
        <f>353890+124521</f>
        <v>478411</v>
      </c>
      <c r="D15" s="96">
        <f>82320+211182</f>
        <v>293502</v>
      </c>
      <c r="E15" s="99">
        <f>43140+2680</f>
        <v>45820</v>
      </c>
      <c r="F15" s="15" t="s">
        <v>92</v>
      </c>
      <c r="G15" s="33">
        <f>D15</f>
        <v>293502</v>
      </c>
      <c r="H15" s="33">
        <f>C15</f>
        <v>478411</v>
      </c>
      <c r="I15" s="33">
        <f t="shared" si="0"/>
        <v>385956.5</v>
      </c>
      <c r="J15" s="34">
        <f t="shared" si="1"/>
        <v>1.2395464255686846</v>
      </c>
    </row>
    <row r="16" spans="2:10" ht="15" thickBot="1" x14ac:dyDescent="0.4">
      <c r="B16" s="95" t="s">
        <v>14</v>
      </c>
      <c r="C16" s="100">
        <v>10836</v>
      </c>
      <c r="D16" s="96">
        <v>18746</v>
      </c>
      <c r="E16" s="99"/>
      <c r="F16" s="15" t="s">
        <v>92</v>
      </c>
      <c r="G16" s="33">
        <f>C16</f>
        <v>10836</v>
      </c>
      <c r="H16" s="33">
        <f>D16</f>
        <v>18746</v>
      </c>
      <c r="I16" s="33">
        <f t="shared" si="0"/>
        <v>14791</v>
      </c>
      <c r="J16" s="34">
        <f t="shared" si="1"/>
        <v>1.2673923331755796</v>
      </c>
    </row>
    <row r="17" spans="2:10" ht="15" thickBot="1" x14ac:dyDescent="0.4">
      <c r="B17" s="101" t="s">
        <v>15</v>
      </c>
      <c r="C17" s="96"/>
      <c r="D17" s="96"/>
      <c r="E17" s="97"/>
      <c r="F17" s="6" t="s">
        <v>94</v>
      </c>
    </row>
    <row r="18" spans="2:10" ht="15" thickBot="1" x14ac:dyDescent="0.4">
      <c r="B18" s="7"/>
      <c r="C18" s="3">
        <f>SUM(C5:C17)</f>
        <v>861977</v>
      </c>
      <c r="D18" s="3">
        <f>SUM(D5:D17)</f>
        <v>602216</v>
      </c>
      <c r="E18" s="18">
        <f>SUM(E5:E17)</f>
        <v>109852</v>
      </c>
      <c r="F18" s="1"/>
    </row>
    <row r="19" spans="2:10" x14ac:dyDescent="0.35">
      <c r="B19" s="11"/>
      <c r="C19" s="12"/>
      <c r="D19" s="12"/>
      <c r="E19" s="19"/>
      <c r="F19" s="12"/>
      <c r="G19" s="13"/>
      <c r="H19" s="13"/>
      <c r="I19" s="13"/>
      <c r="J19" s="9"/>
    </row>
    <row r="20" spans="2:10" ht="30.65" customHeight="1" x14ac:dyDescent="0.35"/>
    <row r="24" spans="2:10" x14ac:dyDescent="0.35">
      <c r="C24" s="2"/>
    </row>
    <row r="25" spans="2:10" s="9" customFormat="1" x14ac:dyDescent="0.35">
      <c r="C25" s="8"/>
    </row>
    <row r="26" spans="2:10" x14ac:dyDescent="0.35">
      <c r="C26" s="2"/>
    </row>
    <row r="27" spans="2:10" x14ac:dyDescent="0.35">
      <c r="C27" s="2"/>
    </row>
    <row r="28" spans="2:10" x14ac:dyDescent="0.35">
      <c r="C28" s="2"/>
    </row>
    <row r="29" spans="2:10" x14ac:dyDescent="0.35">
      <c r="C29" s="2"/>
    </row>
    <row r="30" spans="2:10" x14ac:dyDescent="0.35">
      <c r="C30" s="2"/>
    </row>
    <row r="31" spans="2:10" x14ac:dyDescent="0.35">
      <c r="C31" s="2"/>
    </row>
    <row r="32" spans="2:10" x14ac:dyDescent="0.35">
      <c r="C32" s="2"/>
    </row>
    <row r="33" spans="1:3" x14ac:dyDescent="0.35">
      <c r="C33" s="2"/>
    </row>
    <row r="34" spans="1:3" x14ac:dyDescent="0.35">
      <c r="C34" s="2"/>
    </row>
    <row r="35" spans="1:3" x14ac:dyDescent="0.35">
      <c r="A35" s="2"/>
      <c r="B35" s="2"/>
    </row>
  </sheetData>
  <phoneticPr fontId="10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c9eecea-e204-4c22-955e-efefc14a24dc">
      <Terms xmlns="http://schemas.microsoft.com/office/infopath/2007/PartnerControls"/>
    </lcf76f155ced4ddcb4097134ff3c332f>
    <TaxCatchAll xmlns="b930cc85-d16f-424b-a3e9-95cb0c67c301" xsi:nil="true"/>
    <SharedWithUsers xmlns="b930cc85-d16f-424b-a3e9-95cb0c67c301">
      <UserInfo>
        <DisplayName>Christiaan Grigoleit</DisplayName>
        <AccountId>141</AccountId>
        <AccountType/>
      </UserInfo>
      <UserInfo>
        <DisplayName>Marvin Stolk</DisplayName>
        <AccountId>146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B697002CED0D419E8D3013E5BB4D11" ma:contentTypeVersion="14" ma:contentTypeDescription="Een nieuw document maken." ma:contentTypeScope="" ma:versionID="614f16a3d299e82a918a597b494b5b48">
  <xsd:schema xmlns:xsd="http://www.w3.org/2001/XMLSchema" xmlns:xs="http://www.w3.org/2001/XMLSchema" xmlns:p="http://schemas.microsoft.com/office/2006/metadata/properties" xmlns:ns2="ec9eecea-e204-4c22-955e-efefc14a24dc" xmlns:ns3="b930cc85-d16f-424b-a3e9-95cb0c67c301" targetNamespace="http://schemas.microsoft.com/office/2006/metadata/properties" ma:root="true" ma:fieldsID="720e0e4b4b8655a0ea531f27f679ab99" ns2:_="" ns3:_="">
    <xsd:import namespace="ec9eecea-e204-4c22-955e-efefc14a24dc"/>
    <xsd:import namespace="b930cc85-d16f-424b-a3e9-95cb0c67c3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9eecea-e204-4c22-955e-efefc14a24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330f2514-f90b-454f-b77b-7108298cee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30cc85-d16f-424b-a3e9-95cb0c67c301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226308f-72e9-46c1-b05a-b2f18b739f09}" ma:internalName="TaxCatchAll" ma:showField="CatchAllData" ma:web="b930cc85-d16f-424b-a3e9-95cb0c67c3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6FA745-3D6E-4817-9C80-C447C49944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FA272D-BFD7-45A0-AB4E-8A8E7FF10ECD}">
  <ds:schemaRefs>
    <ds:schemaRef ds:uri="http://schemas.microsoft.com/office/2006/metadata/properties"/>
    <ds:schemaRef ds:uri="http://schemas.microsoft.com/office/infopath/2007/PartnerControls"/>
    <ds:schemaRef ds:uri="ec9eecea-e204-4c22-955e-efefc14a24dc"/>
    <ds:schemaRef ds:uri="b930cc85-d16f-424b-a3e9-95cb0c67c301"/>
  </ds:schemaRefs>
</ds:datastoreItem>
</file>

<file path=customXml/itemProps3.xml><?xml version="1.0" encoding="utf-8"?>
<ds:datastoreItem xmlns:ds="http://schemas.openxmlformats.org/officeDocument/2006/customXml" ds:itemID="{9FB1EBF9-A946-44B4-AA9C-663475B03E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9eecea-e204-4c22-955e-efefc14a24dc"/>
    <ds:schemaRef ds:uri="b930cc85-d16f-424b-a3e9-95cb0c67c3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Prijzenblad LEDIGING</vt:lpstr>
      <vt:lpstr>Prijzenblad TRANSPORT</vt:lpstr>
      <vt:lpstr>Prijzenblad HUUR</vt:lpstr>
      <vt:lpstr>TOTAALPRIJS</vt:lpstr>
      <vt:lpstr>Overzicht afvalstromen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terryhoekstra</dc:creator>
  <cp:keywords/>
  <dc:description/>
  <cp:lastModifiedBy>Eline Graveland</cp:lastModifiedBy>
  <cp:revision/>
  <dcterms:created xsi:type="dcterms:W3CDTF">2017-06-06T14:19:49Z</dcterms:created>
  <dcterms:modified xsi:type="dcterms:W3CDTF">2022-10-05T07:43:44Z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0x01010082B697002CED0D419E8D3013E5BB4D11</vt:lpwstr>
  </property>
  <property fmtid="{D5CDD505-2E9C-101B-9397-08002B2CF9AE}" pid="3" name="SharedWithUsers">
    <vt:lpwstr>141;#Christiaan Grigoleit;#146;#Marvin Stolk</vt:lpwstr>
  </property>
  <property fmtid="{D5CDD505-2E9C-101B-9397-08002B2CF9AE}" pid="4" name="MediaServiceImageTags">
    <vt:lpwstr/>
  </property>
</Properties>
</file>